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.xml.rels" ContentType="application/vnd.openxmlformats-package.relationships+xml"/>
  <Override PartName="/xl/worksheets/_rels/sheet3.xml.rels" ContentType="application/vnd.openxmlformats-package.relationships+xml"/>
  <Override PartName="/xl/worksheets/_rels/sheet4.xml.rels" ContentType="application/vnd.openxmlformats-package.relationships+xml"/>
  <Override PartName="/xl/worksheets/_rels/sheet5.xml.rels" ContentType="application/vnd.openxmlformats-package.relationship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6"/>
  </bookViews>
  <sheets>
    <sheet name="scales" sheetId="1" state="visible" r:id="rId3"/>
    <sheet name="sizeSystems" sheetId="2" state="visible" r:id="rId4"/>
    <sheet name="sizes" sheetId="3" state="visible" r:id="rId5"/>
    <sheet name="brands" sheetId="4" state="visible" r:id="rId6"/>
    <sheet name="priorities" sheetId="5" state="visible" r:id="rId7"/>
    <sheet name="index" sheetId="6" state="visible" r:id="rId8"/>
    <sheet name="references" sheetId="7" state="visible" r:id="rId9"/>
  </sheets>
  <definedNames>
    <definedName function="false" hidden="true" localSheetId="3" name="_xlnm._FilterDatabase" vbProcedure="false">brands!$B$2:$AK$2933</definedName>
    <definedName function="false" hidden="true" localSheetId="4" name="_xlnm._FilterDatabase" vbProcedure="false">priorities!$B$2:$J$2241</definedName>
    <definedName function="false" hidden="true" localSheetId="0" name="_xlnm._FilterDatabase" vbProcedure="false">scales!$B$2:$EK$2</definedName>
    <definedName function="false" hidden="true" localSheetId="2" name="_xlnm._FilterDatabase" vbProcedure="false">sizes!$B$2:$AK$7515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<sst xmlns="http://schemas.openxmlformats.org/spreadsheetml/2006/main" count="57991" uniqueCount="4064">
  <si>
    <t xml:space="preserve">#</t>
  </si>
  <si>
    <t xml:space="preserve">пол</t>
  </si>
  <si>
    <t xml:space="preserve">категория</t>
  </si>
  <si>
    <t xml:space="preserve">комментарий</t>
  </si>
  <si>
    <t xml:space="preserve">сортировка</t>
  </si>
  <si>
    <t xml:space="preserve">на сайте</t>
  </si>
  <si>
    <t xml:space="preserve">фрагмент sku</t>
  </si>
  <si>
    <t xml:space="preserve">dScale</t>
  </si>
  <si>
    <t xml:space="preserve">dSize1</t>
  </si>
  <si>
    <t xml:space="preserve">dSize2</t>
  </si>
  <si>
    <t xml:space="preserve">dSize3</t>
  </si>
  <si>
    <t xml:space="preserve">dSize4</t>
  </si>
  <si>
    <t xml:space="preserve">dSize5</t>
  </si>
  <si>
    <t xml:space="preserve">dSize6</t>
  </si>
  <si>
    <t xml:space="preserve">dSize7</t>
  </si>
  <si>
    <t xml:space="preserve">dSize8</t>
  </si>
  <si>
    <t xml:space="preserve">dSize9</t>
  </si>
  <si>
    <t xml:space="preserve">dSize10</t>
  </si>
  <si>
    <t xml:space="preserve">dSize11</t>
  </si>
  <si>
    <t xml:space="preserve">dSize12</t>
  </si>
  <si>
    <t xml:space="preserve">dSize13</t>
  </si>
  <si>
    <t xml:space="preserve">dSize14</t>
  </si>
  <si>
    <t xml:space="preserve">dSize15</t>
  </si>
  <si>
    <t xml:space="preserve">dSize16</t>
  </si>
  <si>
    <t xml:space="preserve">dSize17</t>
  </si>
  <si>
    <t xml:space="preserve">dSize18</t>
  </si>
  <si>
    <t xml:space="preserve">dSize19</t>
  </si>
  <si>
    <t xml:space="preserve">dSize20</t>
  </si>
  <si>
    <t xml:space="preserve">dSize21</t>
  </si>
  <si>
    <t xml:space="preserve">dSize22</t>
  </si>
  <si>
    <t xml:space="preserve">dSize23</t>
  </si>
  <si>
    <t xml:space="preserve">dSize24</t>
  </si>
  <si>
    <t xml:space="preserve">dSize25</t>
  </si>
  <si>
    <t xml:space="preserve">dSize26</t>
  </si>
  <si>
    <t xml:space="preserve">dSize27</t>
  </si>
  <si>
    <t xml:space="preserve">dSize28</t>
  </si>
  <si>
    <t xml:space="preserve">dSize29</t>
  </si>
  <si>
    <t xml:space="preserve">dSize30</t>
  </si>
  <si>
    <t xml:space="preserve">dSize31</t>
  </si>
  <si>
    <t xml:space="preserve">dSize32</t>
  </si>
  <si>
    <t xml:space="preserve">dSize33</t>
  </si>
  <si>
    <t xml:space="preserve">dSize34</t>
  </si>
  <si>
    <t xml:space="preserve">dSize35</t>
  </si>
  <si>
    <t xml:space="preserve">dSize36</t>
  </si>
  <si>
    <t xml:space="preserve">dSize37</t>
  </si>
  <si>
    <t xml:space="preserve">dSize38</t>
  </si>
  <si>
    <t xml:space="preserve">dSize39</t>
  </si>
  <si>
    <t xml:space="preserve">dSize40</t>
  </si>
  <si>
    <t xml:space="preserve">dSize41</t>
  </si>
  <si>
    <t xml:space="preserve">dSize42</t>
  </si>
  <si>
    <t xml:space="preserve">dSize43</t>
  </si>
  <si>
    <t xml:space="preserve">dSize44</t>
  </si>
  <si>
    <t xml:space="preserve">dSize45</t>
  </si>
  <si>
    <t xml:space="preserve">dSize46</t>
  </si>
  <si>
    <t xml:space="preserve">dSize47</t>
  </si>
  <si>
    <t xml:space="preserve">dSize48</t>
  </si>
  <si>
    <t xml:space="preserve">dSize49</t>
  </si>
  <si>
    <t xml:space="preserve">dSize50</t>
  </si>
  <si>
    <t xml:space="preserve">dSize51</t>
  </si>
  <si>
    <t xml:space="preserve">dSize52</t>
  </si>
  <si>
    <t xml:space="preserve">dSize53</t>
  </si>
  <si>
    <t xml:space="preserve">dSize54</t>
  </si>
  <si>
    <t xml:space="preserve">dSize55</t>
  </si>
  <si>
    <t xml:space="preserve">dSize56</t>
  </si>
  <si>
    <t xml:space="preserve">dSize57</t>
  </si>
  <si>
    <t xml:space="preserve">dSize58</t>
  </si>
  <si>
    <t xml:space="preserve">dSize59</t>
  </si>
  <si>
    <t xml:space="preserve">dSize60</t>
  </si>
  <si>
    <t xml:space="preserve">dSize61</t>
  </si>
  <si>
    <t xml:space="preserve">dSize62</t>
  </si>
  <si>
    <t xml:space="preserve">dSize63</t>
  </si>
  <si>
    <t xml:space="preserve">dSize64</t>
  </si>
  <si>
    <t xml:space="preserve">dSize65</t>
  </si>
  <si>
    <t xml:space="preserve">dSize66</t>
  </si>
  <si>
    <t xml:space="preserve">dSize67</t>
  </si>
  <si>
    <t xml:space="preserve">dSize68</t>
  </si>
  <si>
    <t xml:space="preserve">dSize69</t>
  </si>
  <si>
    <t xml:space="preserve">dSize70</t>
  </si>
  <si>
    <t xml:space="preserve">dSize71</t>
  </si>
  <si>
    <t xml:space="preserve">dSize72</t>
  </si>
  <si>
    <t xml:space="preserve">dSize73</t>
  </si>
  <si>
    <t xml:space="preserve">dSize74</t>
  </si>
  <si>
    <t xml:space="preserve">dSize75</t>
  </si>
  <si>
    <t xml:space="preserve">dSize76</t>
  </si>
  <si>
    <t xml:space="preserve">dSize77</t>
  </si>
  <si>
    <t xml:space="preserve">dSize78</t>
  </si>
  <si>
    <t xml:space="preserve">dSize79</t>
  </si>
  <si>
    <t xml:space="preserve">dSize80</t>
  </si>
  <si>
    <t xml:space="preserve">dSize81</t>
  </si>
  <si>
    <t xml:space="preserve">dSize82</t>
  </si>
  <si>
    <t xml:space="preserve">dSize83</t>
  </si>
  <si>
    <t xml:space="preserve">dSize84</t>
  </si>
  <si>
    <t xml:space="preserve">dSize85</t>
  </si>
  <si>
    <t xml:space="preserve">dSize86</t>
  </si>
  <si>
    <t xml:space="preserve">dSize87</t>
  </si>
  <si>
    <t xml:space="preserve">dSize88</t>
  </si>
  <si>
    <t xml:space="preserve">dSize89</t>
  </si>
  <si>
    <t xml:space="preserve">dSize90</t>
  </si>
  <si>
    <t xml:space="preserve">dSize91</t>
  </si>
  <si>
    <t xml:space="preserve">dSize92</t>
  </si>
  <si>
    <t xml:space="preserve">dSize93</t>
  </si>
  <si>
    <t xml:space="preserve">dSize94</t>
  </si>
  <si>
    <t xml:space="preserve">dSize95</t>
  </si>
  <si>
    <t xml:space="preserve">dSize96</t>
  </si>
  <si>
    <t xml:space="preserve">dSize97</t>
  </si>
  <si>
    <t xml:space="preserve">dSize98</t>
  </si>
  <si>
    <t xml:space="preserve">dSize99</t>
  </si>
  <si>
    <t xml:space="preserve">dSize100</t>
  </si>
  <si>
    <t xml:space="preserve">AXAPTA</t>
  </si>
  <si>
    <t xml:space="preserve">WOMEN</t>
  </si>
  <si>
    <t xml:space="preserve">FOOTWEAR</t>
  </si>
  <si>
    <t xml:space="preserve">обувь в российских размерах без половинок</t>
  </si>
  <si>
    <t xml:space="preserve">RUS</t>
  </si>
  <si>
    <t xml:space="preserve">R</t>
  </si>
  <si>
    <t xml:space="preserve">SH_W_RUS</t>
  </si>
  <si>
    <t xml:space="preserve">32</t>
  </si>
  <si>
    <t xml:space="preserve">33</t>
  </si>
  <si>
    <t xml:space="preserve">34</t>
  </si>
  <si>
    <t xml:space="preserve">35</t>
  </si>
  <si>
    <t xml:space="preserve">36</t>
  </si>
  <si>
    <t xml:space="preserve">37</t>
  </si>
  <si>
    <t xml:space="preserve">38</t>
  </si>
  <si>
    <t xml:space="preserve">39</t>
  </si>
  <si>
    <t xml:space="preserve">40</t>
  </si>
  <si>
    <t xml:space="preserve">41</t>
  </si>
  <si>
    <t xml:space="preserve">42</t>
  </si>
  <si>
    <t xml:space="preserve">43</t>
  </si>
  <si>
    <t xml:space="preserve">44</t>
  </si>
  <si>
    <t xml:space="preserve">обувь в российских размерах с половинками</t>
  </si>
  <si>
    <t xml:space="preserve">SH_W_RUS_2</t>
  </si>
  <si>
    <t xml:space="preserve">32,5</t>
  </si>
  <si>
    <t xml:space="preserve">33,5</t>
  </si>
  <si>
    <t xml:space="preserve">34,5</t>
  </si>
  <si>
    <t xml:space="preserve">35,5</t>
  </si>
  <si>
    <t xml:space="preserve">36,5</t>
  </si>
  <si>
    <t xml:space="preserve">37,5</t>
  </si>
  <si>
    <t xml:space="preserve">38,5</t>
  </si>
  <si>
    <t xml:space="preserve">39,5</t>
  </si>
  <si>
    <t xml:space="preserve">40,5</t>
  </si>
  <si>
    <t xml:space="preserve">41,5</t>
  </si>
  <si>
    <t xml:space="preserve">42,5</t>
  </si>
  <si>
    <t xml:space="preserve">43,5</t>
  </si>
  <si>
    <t xml:space="preserve">обувь в сдвоенных российских размерах</t>
  </si>
  <si>
    <t xml:space="preserve">SH_W_RUS_3</t>
  </si>
  <si>
    <t xml:space="preserve">32/33</t>
  </si>
  <si>
    <t xml:space="preserve">33/34</t>
  </si>
  <si>
    <t xml:space="preserve">34/35</t>
  </si>
  <si>
    <t xml:space="preserve">35/36</t>
  </si>
  <si>
    <t xml:space="preserve">36/37</t>
  </si>
  <si>
    <t xml:space="preserve">37/38</t>
  </si>
  <si>
    <t xml:space="preserve">38/39</t>
  </si>
  <si>
    <t xml:space="preserve">39/40</t>
  </si>
  <si>
    <t xml:space="preserve">40/41</t>
  </si>
  <si>
    <t xml:space="preserve">41/42</t>
  </si>
  <si>
    <t xml:space="preserve">42/43</t>
  </si>
  <si>
    <t xml:space="preserve">43/44</t>
  </si>
  <si>
    <t xml:space="preserve">обувь в сдвоенных российских размерах через один</t>
  </si>
  <si>
    <t xml:space="preserve">SH_W_RUS_4</t>
  </si>
  <si>
    <t xml:space="preserve">32/34</t>
  </si>
  <si>
    <t xml:space="preserve">33/35</t>
  </si>
  <si>
    <t xml:space="preserve">34/36</t>
  </si>
  <si>
    <t xml:space="preserve">35/37</t>
  </si>
  <si>
    <t xml:space="preserve">35/38</t>
  </si>
  <si>
    <t xml:space="preserve">36/38</t>
  </si>
  <si>
    <t xml:space="preserve">36/39</t>
  </si>
  <si>
    <t xml:space="preserve">37/39</t>
  </si>
  <si>
    <t xml:space="preserve">38/40</t>
  </si>
  <si>
    <t xml:space="preserve">39/41</t>
  </si>
  <si>
    <t xml:space="preserve">39/42</t>
  </si>
  <si>
    <t xml:space="preserve">40/42</t>
  </si>
  <si>
    <t xml:space="preserve">41/43</t>
  </si>
  <si>
    <t xml:space="preserve">42/44</t>
  </si>
  <si>
    <t xml:space="preserve">обувь в буквенных размерах</t>
  </si>
  <si>
    <t xml:space="preserve">INT</t>
  </si>
  <si>
    <t xml:space="preserve">IN</t>
  </si>
  <si>
    <t xml:space="preserve">SH_W_INT</t>
  </si>
  <si>
    <t xml:space="preserve">XXS</t>
  </si>
  <si>
    <t xml:space="preserve">XS</t>
  </si>
  <si>
    <t xml:space="preserve">S</t>
  </si>
  <si>
    <t xml:space="preserve">M</t>
  </si>
  <si>
    <t xml:space="preserve">L</t>
  </si>
  <si>
    <t xml:space="preserve">XL</t>
  </si>
  <si>
    <t xml:space="preserve">XXL</t>
  </si>
  <si>
    <t xml:space="preserve">обувь в цифровых размерах</t>
  </si>
  <si>
    <t xml:space="preserve">SH_W_NUM</t>
  </si>
  <si>
    <t xml:space="preserve">0</t>
  </si>
  <si>
    <t xml:space="preserve">1</t>
  </si>
  <si>
    <t xml:space="preserve">2</t>
  </si>
  <si>
    <t xml:space="preserve">3</t>
  </si>
  <si>
    <t xml:space="preserve">4</t>
  </si>
  <si>
    <t xml:space="preserve">5</t>
  </si>
  <si>
    <t xml:space="preserve">6</t>
  </si>
  <si>
    <t xml:space="preserve">обувь в европейских размерах без половинок</t>
  </si>
  <si>
    <t xml:space="preserve">EUR</t>
  </si>
  <si>
    <t xml:space="preserve">E</t>
  </si>
  <si>
    <t xml:space="preserve">SH_W_EUR</t>
  </si>
  <si>
    <t xml:space="preserve">45</t>
  </si>
  <si>
    <t xml:space="preserve">обувь в европейских размерах с половинками</t>
  </si>
  <si>
    <t xml:space="preserve">SH_W_EUR_2</t>
  </si>
  <si>
    <t xml:space="preserve">обувь в сдвоенных европейских размерах</t>
  </si>
  <si>
    <t xml:space="preserve">SH_W_EUR_3</t>
  </si>
  <si>
    <t xml:space="preserve">обувь в сдвоенных европейских размерах через один</t>
  </si>
  <si>
    <t xml:space="preserve">SH_W_EUR_4</t>
  </si>
  <si>
    <t xml:space="preserve">обувь в европейских размерах без половинок для white labels (без сдвига)</t>
  </si>
  <si>
    <t xml:space="preserve">SH_W_EUR_WL</t>
  </si>
  <si>
    <t xml:space="preserve">обувь в бразильских размерах с половинками</t>
  </si>
  <si>
    <t xml:space="preserve">BR</t>
  </si>
  <si>
    <t xml:space="preserve">SH_W_BR</t>
  </si>
  <si>
    <t xml:space="preserve">обувь в английских размерах с половинками</t>
  </si>
  <si>
    <t xml:space="preserve">UK</t>
  </si>
  <si>
    <t xml:space="preserve">B</t>
  </si>
  <si>
    <t xml:space="preserve">SH_W_UK</t>
  </si>
  <si>
    <t xml:space="preserve">1,5</t>
  </si>
  <si>
    <t xml:space="preserve">2,5</t>
  </si>
  <si>
    <t xml:space="preserve">3,5</t>
  </si>
  <si>
    <t xml:space="preserve">4,5</t>
  </si>
  <si>
    <t xml:space="preserve">5,5</t>
  </si>
  <si>
    <t xml:space="preserve">6,5</t>
  </si>
  <si>
    <t xml:space="preserve">7</t>
  </si>
  <si>
    <t xml:space="preserve">7,5</t>
  </si>
  <si>
    <t xml:space="preserve">8</t>
  </si>
  <si>
    <t xml:space="preserve">8,5</t>
  </si>
  <si>
    <t xml:space="preserve">9</t>
  </si>
  <si>
    <t xml:space="preserve">9,5</t>
  </si>
  <si>
    <t xml:space="preserve">10</t>
  </si>
  <si>
    <t xml:space="preserve">10,5</t>
  </si>
  <si>
    <t xml:space="preserve">11</t>
  </si>
  <si>
    <t xml:space="preserve">обувь в американских размерах с половинками</t>
  </si>
  <si>
    <t xml:space="preserve">US</t>
  </si>
  <si>
    <t xml:space="preserve">A</t>
  </si>
  <si>
    <t xml:space="preserve">SH_W_US</t>
  </si>
  <si>
    <t xml:space="preserve">11,5</t>
  </si>
  <si>
    <t xml:space="preserve">12</t>
  </si>
  <si>
    <t xml:space="preserve">12,5</t>
  </si>
  <si>
    <t xml:space="preserve">13</t>
  </si>
  <si>
    <t xml:space="preserve">обувь в одном размере</t>
  </si>
  <si>
    <t xml:space="preserve">OS</t>
  </si>
  <si>
    <t xml:space="preserve">SH_W_ONESIZE</t>
  </si>
  <si>
    <t xml:space="preserve">OneSize</t>
  </si>
  <si>
    <t xml:space="preserve">MEN</t>
  </si>
  <si>
    <t xml:space="preserve">SH_M_RUS</t>
  </si>
  <si>
    <t xml:space="preserve">46</t>
  </si>
  <si>
    <t xml:space="preserve">47</t>
  </si>
  <si>
    <t xml:space="preserve">48</t>
  </si>
  <si>
    <t xml:space="preserve">49</t>
  </si>
  <si>
    <t xml:space="preserve">50</t>
  </si>
  <si>
    <t xml:space="preserve">SH_M_RUS_2</t>
  </si>
  <si>
    <t xml:space="preserve">44,5</t>
  </si>
  <si>
    <t xml:space="preserve">45,5</t>
  </si>
  <si>
    <t xml:space="preserve">46,5</t>
  </si>
  <si>
    <t xml:space="preserve">47,5</t>
  </si>
  <si>
    <t xml:space="preserve">48,5</t>
  </si>
  <si>
    <t xml:space="preserve">49,5</t>
  </si>
  <si>
    <t xml:space="preserve">SH_M_RUS_3</t>
  </si>
  <si>
    <t xml:space="preserve">44/45</t>
  </si>
  <si>
    <t xml:space="preserve">45/46</t>
  </si>
  <si>
    <t xml:space="preserve">46/47</t>
  </si>
  <si>
    <t xml:space="preserve">47/48</t>
  </si>
  <si>
    <t xml:space="preserve">48/49</t>
  </si>
  <si>
    <t xml:space="preserve">49/50</t>
  </si>
  <si>
    <t xml:space="preserve">SH_M_RUS_4</t>
  </si>
  <si>
    <t xml:space="preserve">43/45</t>
  </si>
  <si>
    <t xml:space="preserve">44/46</t>
  </si>
  <si>
    <t xml:space="preserve">45/47</t>
  </si>
  <si>
    <t xml:space="preserve">46/48</t>
  </si>
  <si>
    <t xml:space="preserve">47/49</t>
  </si>
  <si>
    <t xml:space="preserve">48/50</t>
  </si>
  <si>
    <t xml:space="preserve">SH_M_INT</t>
  </si>
  <si>
    <t xml:space="preserve">SH_M_EUR</t>
  </si>
  <si>
    <t xml:space="preserve">SH_M_EUR_2</t>
  </si>
  <si>
    <t xml:space="preserve">SH_M_EUR_3</t>
  </si>
  <si>
    <t xml:space="preserve">х</t>
  </si>
  <si>
    <t xml:space="preserve">SH_M_EUR_4</t>
  </si>
  <si>
    <t xml:space="preserve">SH_M_EUR_WL</t>
  </si>
  <si>
    <t xml:space="preserve">SH_M_BR</t>
  </si>
  <si>
    <t xml:space="preserve">SH_M_UK</t>
  </si>
  <si>
    <t xml:space="preserve">13,5</t>
  </si>
  <si>
    <t xml:space="preserve">14</t>
  </si>
  <si>
    <t xml:space="preserve">14,5</t>
  </si>
  <si>
    <t xml:space="preserve">15</t>
  </si>
  <si>
    <t xml:space="preserve">15,5</t>
  </si>
  <si>
    <t xml:space="preserve">16</t>
  </si>
  <si>
    <t xml:space="preserve">16,5</t>
  </si>
  <si>
    <t xml:space="preserve">17</t>
  </si>
  <si>
    <t xml:space="preserve">17,5</t>
  </si>
  <si>
    <t xml:space="preserve">18</t>
  </si>
  <si>
    <t xml:space="preserve">SH_M_US</t>
  </si>
  <si>
    <t xml:space="preserve">SH_M_ONESIZE</t>
  </si>
  <si>
    <t xml:space="preserve">UNISEX</t>
  </si>
  <si>
    <t xml:space="preserve">SH_U_RUS</t>
  </si>
  <si>
    <t xml:space="preserve">SH_U_RUS_2</t>
  </si>
  <si>
    <t xml:space="preserve">SH_U_RUS_3</t>
  </si>
  <si>
    <t xml:space="preserve">SH_U_RUS_4</t>
  </si>
  <si>
    <t xml:space="preserve">SH_U_INT</t>
  </si>
  <si>
    <t xml:space="preserve">SH_U_EUR</t>
  </si>
  <si>
    <t xml:space="preserve">SH_U_EUR_2</t>
  </si>
  <si>
    <t xml:space="preserve">SH_U_EUR_3</t>
  </si>
  <si>
    <t xml:space="preserve">SH_U_EUR_4</t>
  </si>
  <si>
    <t xml:space="preserve">SH_U_EUR_WL</t>
  </si>
  <si>
    <t xml:space="preserve">SH_U_BR</t>
  </si>
  <si>
    <t xml:space="preserve">SH_U_UK</t>
  </si>
  <si>
    <t xml:space="preserve">SH_U_US</t>
  </si>
  <si>
    <t xml:space="preserve">SH_U_ONESIZE</t>
  </si>
  <si>
    <t xml:space="preserve">KIDS</t>
  </si>
  <si>
    <t xml:space="preserve">SH_K_RUS</t>
  </si>
  <si>
    <t xml:space="preserve">19</t>
  </si>
  <si>
    <t xml:space="preserve">20</t>
  </si>
  <si>
    <t xml:space="preserve">21</t>
  </si>
  <si>
    <t xml:space="preserve">22</t>
  </si>
  <si>
    <t xml:space="preserve">23</t>
  </si>
  <si>
    <t xml:space="preserve">24</t>
  </si>
  <si>
    <t xml:space="preserve">25</t>
  </si>
  <si>
    <t xml:space="preserve">26</t>
  </si>
  <si>
    <t xml:space="preserve">27</t>
  </si>
  <si>
    <t xml:space="preserve">28</t>
  </si>
  <si>
    <t xml:space="preserve">29</t>
  </si>
  <si>
    <t xml:space="preserve">30</t>
  </si>
  <si>
    <t xml:space="preserve">31</t>
  </si>
  <si>
    <t xml:space="preserve">SH_K_RUS_2</t>
  </si>
  <si>
    <t xml:space="preserve">18,5</t>
  </si>
  <si>
    <t xml:space="preserve">19,5</t>
  </si>
  <si>
    <t xml:space="preserve">20,5</t>
  </si>
  <si>
    <t xml:space="preserve">21,5</t>
  </si>
  <si>
    <t xml:space="preserve">22,5</t>
  </si>
  <si>
    <t xml:space="preserve">23,5</t>
  </si>
  <si>
    <t xml:space="preserve">24,5</t>
  </si>
  <si>
    <t xml:space="preserve">25,5</t>
  </si>
  <si>
    <t xml:space="preserve">26,5</t>
  </si>
  <si>
    <t xml:space="preserve">27,5</t>
  </si>
  <si>
    <t xml:space="preserve">28,5</t>
  </si>
  <si>
    <t xml:space="preserve">29,5</t>
  </si>
  <si>
    <t xml:space="preserve">30,5</t>
  </si>
  <si>
    <t xml:space="preserve">31,5</t>
  </si>
  <si>
    <t xml:space="preserve">SH_K_RUS_3</t>
  </si>
  <si>
    <t xml:space="preserve">16/17</t>
  </si>
  <si>
    <t xml:space="preserve">17/18</t>
  </si>
  <si>
    <t xml:space="preserve">18/19</t>
  </si>
  <si>
    <t xml:space="preserve">19/20</t>
  </si>
  <si>
    <t xml:space="preserve">20/21</t>
  </si>
  <si>
    <t xml:space="preserve">21/22</t>
  </si>
  <si>
    <t xml:space="preserve">22/23</t>
  </si>
  <si>
    <t xml:space="preserve">23/24</t>
  </si>
  <si>
    <t xml:space="preserve">24/25</t>
  </si>
  <si>
    <t xml:space="preserve">25/26</t>
  </si>
  <si>
    <t xml:space="preserve">26/27</t>
  </si>
  <si>
    <t xml:space="preserve">27/28</t>
  </si>
  <si>
    <t xml:space="preserve">28/29</t>
  </si>
  <si>
    <t xml:space="preserve">29/30</t>
  </si>
  <si>
    <t xml:space="preserve">30/31</t>
  </si>
  <si>
    <t xml:space="preserve">31/32</t>
  </si>
  <si>
    <t xml:space="preserve">29/31</t>
  </si>
  <si>
    <t xml:space="preserve">SH_K_RUS_4</t>
  </si>
  <si>
    <t xml:space="preserve">16/18</t>
  </si>
  <si>
    <t xml:space="preserve">17/19</t>
  </si>
  <si>
    <t xml:space="preserve">18/20</t>
  </si>
  <si>
    <t xml:space="preserve">19/21</t>
  </si>
  <si>
    <t xml:space="preserve">20/22</t>
  </si>
  <si>
    <t xml:space="preserve">21/23</t>
  </si>
  <si>
    <t xml:space="preserve">22/24</t>
  </si>
  <si>
    <t xml:space="preserve">23/25</t>
  </si>
  <si>
    <t xml:space="preserve">24/26</t>
  </si>
  <si>
    <t xml:space="preserve">25/27</t>
  </si>
  <si>
    <t xml:space="preserve">26/28</t>
  </si>
  <si>
    <t xml:space="preserve">27/29</t>
  </si>
  <si>
    <t xml:space="preserve">28/30</t>
  </si>
  <si>
    <t xml:space="preserve">30/32</t>
  </si>
  <si>
    <t xml:space="preserve">31/33</t>
  </si>
  <si>
    <t xml:space="preserve">SH_K_INT</t>
  </si>
  <si>
    <t xml:space="preserve">SH_K_EUR</t>
  </si>
  <si>
    <t xml:space="preserve">SH_K_EUR_2</t>
  </si>
  <si>
    <t xml:space="preserve">SH_K_EUR_3</t>
  </si>
  <si>
    <t xml:space="preserve">SH_K_EUR_4</t>
  </si>
  <si>
    <t xml:space="preserve">обувь в сдвоенных европейских размерах через два</t>
  </si>
  <si>
    <t xml:space="preserve">SH_K_EUR_5</t>
  </si>
  <si>
    <t xml:space="preserve">23/26</t>
  </si>
  <si>
    <t xml:space="preserve">27/30</t>
  </si>
  <si>
    <t xml:space="preserve">31/34</t>
  </si>
  <si>
    <t xml:space="preserve">SH_K_EUR_WL</t>
  </si>
  <si>
    <t xml:space="preserve">SH_K_BR</t>
  </si>
  <si>
    <t xml:space="preserve">SH_K_UK</t>
  </si>
  <si>
    <t xml:space="preserve">1i</t>
  </si>
  <si>
    <t xml:space="preserve">1,5i</t>
  </si>
  <si>
    <t xml:space="preserve">2i</t>
  </si>
  <si>
    <t xml:space="preserve">2,5i</t>
  </si>
  <si>
    <t xml:space="preserve">3i</t>
  </si>
  <si>
    <t xml:space="preserve">3,5i</t>
  </si>
  <si>
    <t xml:space="preserve">4i</t>
  </si>
  <si>
    <t xml:space="preserve">4,5i</t>
  </si>
  <si>
    <t xml:space="preserve">5i</t>
  </si>
  <si>
    <t xml:space="preserve">5,5i</t>
  </si>
  <si>
    <t xml:space="preserve">6i</t>
  </si>
  <si>
    <t xml:space="preserve">6,5i</t>
  </si>
  <si>
    <t xml:space="preserve">7i</t>
  </si>
  <si>
    <t xml:space="preserve">7,5i</t>
  </si>
  <si>
    <t xml:space="preserve">8i</t>
  </si>
  <si>
    <t xml:space="preserve">8,5i</t>
  </si>
  <si>
    <t xml:space="preserve">9i</t>
  </si>
  <si>
    <t xml:space="preserve">9,5i</t>
  </si>
  <si>
    <t xml:space="preserve">10i</t>
  </si>
  <si>
    <t xml:space="preserve">10,5i</t>
  </si>
  <si>
    <t xml:space="preserve">11i</t>
  </si>
  <si>
    <t xml:space="preserve">11,5i</t>
  </si>
  <si>
    <t xml:space="preserve">12i</t>
  </si>
  <si>
    <t xml:space="preserve">12,5i</t>
  </si>
  <si>
    <t xml:space="preserve">13i</t>
  </si>
  <si>
    <t xml:space="preserve">13,5i</t>
  </si>
  <si>
    <t xml:space="preserve">SH_K_US</t>
  </si>
  <si>
    <t xml:space="preserve">обувь в американских размерах с половинками для Nike</t>
  </si>
  <si>
    <t xml:space="preserve">SH_K_US_NIKE</t>
  </si>
  <si>
    <t xml:space="preserve">1C</t>
  </si>
  <si>
    <t xml:space="preserve">1,5C</t>
  </si>
  <si>
    <t xml:space="preserve">2C</t>
  </si>
  <si>
    <t xml:space="preserve">2,5C</t>
  </si>
  <si>
    <t xml:space="preserve">3C</t>
  </si>
  <si>
    <t xml:space="preserve">3,5C</t>
  </si>
  <si>
    <t xml:space="preserve">4C</t>
  </si>
  <si>
    <t xml:space="preserve">4,5C</t>
  </si>
  <si>
    <t xml:space="preserve">5C</t>
  </si>
  <si>
    <t xml:space="preserve">5,5C</t>
  </si>
  <si>
    <t xml:space="preserve">6C</t>
  </si>
  <si>
    <t xml:space="preserve">6,5C</t>
  </si>
  <si>
    <t xml:space="preserve">7C</t>
  </si>
  <si>
    <t xml:space="preserve">7,5C</t>
  </si>
  <si>
    <t xml:space="preserve">8C</t>
  </si>
  <si>
    <t xml:space="preserve">8,5C</t>
  </si>
  <si>
    <t xml:space="preserve">9C</t>
  </si>
  <si>
    <t xml:space="preserve">9,5C</t>
  </si>
  <si>
    <t xml:space="preserve">10C</t>
  </si>
  <si>
    <t xml:space="preserve">10,5C</t>
  </si>
  <si>
    <t xml:space="preserve">11C</t>
  </si>
  <si>
    <t xml:space="preserve">11,5C</t>
  </si>
  <si>
    <t xml:space="preserve">12C</t>
  </si>
  <si>
    <t xml:space="preserve">12,5C</t>
  </si>
  <si>
    <t xml:space="preserve">13C</t>
  </si>
  <si>
    <t xml:space="preserve">13,5C</t>
  </si>
  <si>
    <t xml:space="preserve">1Y</t>
  </si>
  <si>
    <t xml:space="preserve">1,5Y</t>
  </si>
  <si>
    <t xml:space="preserve">2Y</t>
  </si>
  <si>
    <t xml:space="preserve">2,5Y</t>
  </si>
  <si>
    <t xml:space="preserve">3Y</t>
  </si>
  <si>
    <t xml:space="preserve">3,5Y</t>
  </si>
  <si>
    <t xml:space="preserve">4Y</t>
  </si>
  <si>
    <t xml:space="preserve">4,5Y</t>
  </si>
  <si>
    <t xml:space="preserve">5Y</t>
  </si>
  <si>
    <t xml:space="preserve">5,5Y</t>
  </si>
  <si>
    <t xml:space="preserve">6Y</t>
  </si>
  <si>
    <t xml:space="preserve">6,5Y</t>
  </si>
  <si>
    <t xml:space="preserve">7Y</t>
  </si>
  <si>
    <t xml:space="preserve">SH_K_ONESIZE</t>
  </si>
  <si>
    <t xml:space="preserve">CLOTHES</t>
  </si>
  <si>
    <t xml:space="preserve">одежда в российских размерах</t>
  </si>
  <si>
    <t xml:space="preserve">CL_W_RUS</t>
  </si>
  <si>
    <t xml:space="preserve">52</t>
  </si>
  <si>
    <t xml:space="preserve">54</t>
  </si>
  <si>
    <t xml:space="preserve">56</t>
  </si>
  <si>
    <t xml:space="preserve">58</t>
  </si>
  <si>
    <t xml:space="preserve">60</t>
  </si>
  <si>
    <t xml:space="preserve">62</t>
  </si>
  <si>
    <t xml:space="preserve">64</t>
  </si>
  <si>
    <t xml:space="preserve">66</t>
  </si>
  <si>
    <t xml:space="preserve">68</t>
  </si>
  <si>
    <t xml:space="preserve">70</t>
  </si>
  <si>
    <t xml:space="preserve">72</t>
  </si>
  <si>
    <t xml:space="preserve">одежда в сдвоенных российских размерах</t>
  </si>
  <si>
    <t xml:space="preserve">CL_W_RUS_2</t>
  </si>
  <si>
    <t xml:space="preserve">50/52</t>
  </si>
  <si>
    <t xml:space="preserve">52/54</t>
  </si>
  <si>
    <t xml:space="preserve">54/56</t>
  </si>
  <si>
    <t xml:space="preserve">56/58</t>
  </si>
  <si>
    <t xml:space="preserve">58/60</t>
  </si>
  <si>
    <t xml:space="preserve">60/62</t>
  </si>
  <si>
    <t xml:space="preserve">62/64</t>
  </si>
  <si>
    <t xml:space="preserve">64/66</t>
  </si>
  <si>
    <t xml:space="preserve">66/68</t>
  </si>
  <si>
    <t xml:space="preserve">68/70</t>
  </si>
  <si>
    <t xml:space="preserve">70/72</t>
  </si>
  <si>
    <t xml:space="preserve">42/46</t>
  </si>
  <si>
    <t xml:space="preserve">одежда в сдвоенных российских размерах через один</t>
  </si>
  <si>
    <t xml:space="preserve">CL_W_RUS_3</t>
  </si>
  <si>
    <t xml:space="preserve">38/42</t>
  </si>
  <si>
    <t xml:space="preserve">40/44</t>
  </si>
  <si>
    <t xml:space="preserve">44/48</t>
  </si>
  <si>
    <t xml:space="preserve">46/50</t>
  </si>
  <si>
    <t xml:space="preserve">48/52</t>
  </si>
  <si>
    <t xml:space="preserve">50/54</t>
  </si>
  <si>
    <t xml:space="preserve">52/56</t>
  </si>
  <si>
    <t xml:space="preserve">54/58</t>
  </si>
  <si>
    <t xml:space="preserve">56/60</t>
  </si>
  <si>
    <t xml:space="preserve">58/62</t>
  </si>
  <si>
    <t xml:space="preserve">60/64</t>
  </si>
  <si>
    <t xml:space="preserve">62/66</t>
  </si>
  <si>
    <t xml:space="preserve">64/68</t>
  </si>
  <si>
    <t xml:space="preserve">66/70</t>
  </si>
  <si>
    <t xml:space="preserve">68/72</t>
  </si>
  <si>
    <t xml:space="preserve">42/48</t>
  </si>
  <si>
    <t xml:space="preserve">50/56</t>
  </si>
  <si>
    <t xml:space="preserve">58/64</t>
  </si>
  <si>
    <t xml:space="preserve">одежда в российских размерах с ростом в сантиметрах</t>
  </si>
  <si>
    <t xml:space="preserve">CL_W_RUS_4</t>
  </si>
  <si>
    <t xml:space="preserve">40/164</t>
  </si>
  <si>
    <t xml:space="preserve">42/164</t>
  </si>
  <si>
    <t xml:space="preserve">44/164</t>
  </si>
  <si>
    <t xml:space="preserve">46/164</t>
  </si>
  <si>
    <t xml:space="preserve">48/164</t>
  </si>
  <si>
    <t xml:space="preserve">50/164</t>
  </si>
  <si>
    <t xml:space="preserve">52/164</t>
  </si>
  <si>
    <t xml:space="preserve">54/164</t>
  </si>
  <si>
    <t xml:space="preserve">56/164</t>
  </si>
  <si>
    <t xml:space="preserve">58/164</t>
  </si>
  <si>
    <t xml:space="preserve">60/164</t>
  </si>
  <si>
    <t xml:space="preserve">62/164</t>
  </si>
  <si>
    <t xml:space="preserve">40/170</t>
  </si>
  <si>
    <t xml:space="preserve">42/170</t>
  </si>
  <si>
    <t xml:space="preserve">44/170</t>
  </si>
  <si>
    <t xml:space="preserve">46/170</t>
  </si>
  <si>
    <t xml:space="preserve">48/170</t>
  </si>
  <si>
    <t xml:space="preserve">50/170</t>
  </si>
  <si>
    <t xml:space="preserve">52/170</t>
  </si>
  <si>
    <t xml:space="preserve">54/170</t>
  </si>
  <si>
    <t xml:space="preserve">56/170</t>
  </si>
  <si>
    <t xml:space="preserve">58/170</t>
  </si>
  <si>
    <t xml:space="preserve">60/170</t>
  </si>
  <si>
    <t xml:space="preserve">62/170</t>
  </si>
  <si>
    <t xml:space="preserve">40/176</t>
  </si>
  <si>
    <t xml:space="preserve">42/176</t>
  </si>
  <si>
    <t xml:space="preserve">44/176</t>
  </si>
  <si>
    <t xml:space="preserve">46/176</t>
  </si>
  <si>
    <t xml:space="preserve">48/176</t>
  </si>
  <si>
    <t xml:space="preserve">50/176</t>
  </si>
  <si>
    <t xml:space="preserve">52/176</t>
  </si>
  <si>
    <t xml:space="preserve">54/176</t>
  </si>
  <si>
    <t xml:space="preserve">56/176</t>
  </si>
  <si>
    <t xml:space="preserve">58/176</t>
  </si>
  <si>
    <t xml:space="preserve">60/176</t>
  </si>
  <si>
    <t xml:space="preserve">62/176</t>
  </si>
  <si>
    <t xml:space="preserve">одежда в российских размерах с ростом в дюймах</t>
  </si>
  <si>
    <t xml:space="preserve">CL_W_RUS_5</t>
  </si>
  <si>
    <t xml:space="preserve">38/32</t>
  </si>
  <si>
    <t xml:space="preserve">40/32</t>
  </si>
  <si>
    <t xml:space="preserve">42/32</t>
  </si>
  <si>
    <t xml:space="preserve">44/32</t>
  </si>
  <si>
    <t xml:space="preserve">46/32</t>
  </si>
  <si>
    <t xml:space="preserve">48/32</t>
  </si>
  <si>
    <t xml:space="preserve">50/32</t>
  </si>
  <si>
    <t xml:space="preserve">52/32</t>
  </si>
  <si>
    <t xml:space="preserve">54/32</t>
  </si>
  <si>
    <t xml:space="preserve">56/32</t>
  </si>
  <si>
    <t xml:space="preserve">38/34</t>
  </si>
  <si>
    <t xml:space="preserve">40/34</t>
  </si>
  <si>
    <t xml:space="preserve">42/34</t>
  </si>
  <si>
    <t xml:space="preserve">44/34</t>
  </si>
  <si>
    <t xml:space="preserve">46/34</t>
  </si>
  <si>
    <t xml:space="preserve">48/34</t>
  </si>
  <si>
    <t xml:space="preserve">50/34</t>
  </si>
  <si>
    <t xml:space="preserve">52/34</t>
  </si>
  <si>
    <t xml:space="preserve">54/34</t>
  </si>
  <si>
    <t xml:space="preserve">56/34</t>
  </si>
  <si>
    <t xml:space="preserve">S/L1</t>
  </si>
  <si>
    <t xml:space="preserve">M/L1</t>
  </si>
  <si>
    <t xml:space="preserve">L/L1</t>
  </si>
  <si>
    <t xml:space="preserve">XL/L1</t>
  </si>
  <si>
    <t xml:space="preserve">XXL/L1</t>
  </si>
  <si>
    <t xml:space="preserve">S/L2</t>
  </si>
  <si>
    <t xml:space="preserve">M/L2</t>
  </si>
  <si>
    <t xml:space="preserve">L/L2</t>
  </si>
  <si>
    <t xml:space="preserve">XL/L2</t>
  </si>
  <si>
    <t xml:space="preserve">XXL/L2</t>
  </si>
  <si>
    <t xml:space="preserve">S/L3</t>
  </si>
  <si>
    <t xml:space="preserve">M/L3</t>
  </si>
  <si>
    <t xml:space="preserve">L/L3</t>
  </si>
  <si>
    <t xml:space="preserve">XL/L3</t>
  </si>
  <si>
    <t xml:space="preserve">XXL/L3</t>
  </si>
  <si>
    <t xml:space="preserve">одежда в российских размерах с ростом в буквах</t>
  </si>
  <si>
    <t xml:space="preserve">CL_W_RUS_6</t>
  </si>
  <si>
    <t xml:space="preserve">одежда в буквенных размерах</t>
  </si>
  <si>
    <t xml:space="preserve">CL_W_INT</t>
  </si>
  <si>
    <t xml:space="preserve">XP</t>
  </si>
  <si>
    <t xml:space="preserve">P</t>
  </si>
  <si>
    <t xml:space="preserve">3XS</t>
  </si>
  <si>
    <t xml:space="preserve">3XL</t>
  </si>
  <si>
    <t xml:space="preserve">4XL</t>
  </si>
  <si>
    <t xml:space="preserve">5XL</t>
  </si>
  <si>
    <t xml:space="preserve">6XL</t>
  </si>
  <si>
    <t xml:space="preserve">XXXL</t>
  </si>
  <si>
    <t xml:space="preserve">одежда в сдвоенных буквенных размерах</t>
  </si>
  <si>
    <t xml:space="preserve">CL_W_INT_2</t>
  </si>
  <si>
    <t xml:space="preserve">P/S</t>
  </si>
  <si>
    <t xml:space="preserve">XXS/XS</t>
  </si>
  <si>
    <t xml:space="preserve">XS/S</t>
  </si>
  <si>
    <t xml:space="preserve">S/M</t>
  </si>
  <si>
    <t xml:space="preserve">M/L</t>
  </si>
  <si>
    <t xml:space="preserve">L/XL</t>
  </si>
  <si>
    <t xml:space="preserve">XL/XXL</t>
  </si>
  <si>
    <t xml:space="preserve">XXL/3XL</t>
  </si>
  <si>
    <t xml:space="preserve">3XL/4XL</t>
  </si>
  <si>
    <t xml:space="preserve">4XL/5XL</t>
  </si>
  <si>
    <t xml:space="preserve">5XL/6XL</t>
  </si>
  <si>
    <t xml:space="preserve">XXX</t>
  </si>
  <si>
    <t xml:space="preserve">S/L</t>
  </si>
  <si>
    <t xml:space="preserve">одежда в сдвоенных буквенных размерах через один</t>
  </si>
  <si>
    <t xml:space="preserve">CL_W_INT_3</t>
  </si>
  <si>
    <t xml:space="preserve">XXS/S</t>
  </si>
  <si>
    <t xml:space="preserve">XS/M</t>
  </si>
  <si>
    <t xml:space="preserve">M/XL</t>
  </si>
  <si>
    <t xml:space="preserve">L/XXL</t>
  </si>
  <si>
    <t xml:space="preserve">XL/3XL</t>
  </si>
  <si>
    <t xml:space="preserve">XXL/4XL</t>
  </si>
  <si>
    <t xml:space="preserve">3XL/5XL</t>
  </si>
  <si>
    <t xml:space="preserve">одежда в буквенных размерах с ростом в сантиметрах</t>
  </si>
  <si>
    <t xml:space="preserve">CL_W_INT_4</t>
  </si>
  <si>
    <t xml:space="preserve">XXS/158</t>
  </si>
  <si>
    <t xml:space="preserve">XS/158</t>
  </si>
  <si>
    <t xml:space="preserve">S/158</t>
  </si>
  <si>
    <t xml:space="preserve">M/158</t>
  </si>
  <si>
    <t xml:space="preserve">L/158</t>
  </si>
  <si>
    <t xml:space="preserve">XL/158</t>
  </si>
  <si>
    <t xml:space="preserve">XXL/158</t>
  </si>
  <si>
    <t xml:space="preserve">3XL/158</t>
  </si>
  <si>
    <t xml:space="preserve">4XL/158</t>
  </si>
  <si>
    <t xml:space="preserve">5XL/158</t>
  </si>
  <si>
    <t xml:space="preserve">6XL/158</t>
  </si>
  <si>
    <t xml:space="preserve">XXS/164</t>
  </si>
  <si>
    <t xml:space="preserve">XS/164</t>
  </si>
  <si>
    <t xml:space="preserve">S/164</t>
  </si>
  <si>
    <t xml:space="preserve">M/164</t>
  </si>
  <si>
    <t xml:space="preserve">L/164</t>
  </si>
  <si>
    <t xml:space="preserve">XL/164</t>
  </si>
  <si>
    <t xml:space="preserve">XXL/164</t>
  </si>
  <si>
    <t xml:space="preserve">3XL/164</t>
  </si>
  <si>
    <t xml:space="preserve">4XL/164</t>
  </si>
  <si>
    <t xml:space="preserve">5XL/164</t>
  </si>
  <si>
    <t xml:space="preserve">6XL/164</t>
  </si>
  <si>
    <t xml:space="preserve">XXS/170</t>
  </si>
  <si>
    <t xml:space="preserve">XS/170</t>
  </si>
  <si>
    <t xml:space="preserve">S/170</t>
  </si>
  <si>
    <t xml:space="preserve">M/170</t>
  </si>
  <si>
    <t xml:space="preserve">L/170</t>
  </si>
  <si>
    <t xml:space="preserve">XL/170</t>
  </si>
  <si>
    <t xml:space="preserve">XXL/170</t>
  </si>
  <si>
    <t xml:space="preserve">3XL/170</t>
  </si>
  <si>
    <t xml:space="preserve">4XL/170</t>
  </si>
  <si>
    <t xml:space="preserve">5XL/170</t>
  </si>
  <si>
    <t xml:space="preserve">6XL/170</t>
  </si>
  <si>
    <t xml:space="preserve">одежда в буквенных размерах с ростом в дюймах</t>
  </si>
  <si>
    <t xml:space="preserve">CL_W_INT_5</t>
  </si>
  <si>
    <t xml:space="preserve">XXS/30</t>
  </si>
  <si>
    <t xml:space="preserve">XS/30</t>
  </si>
  <si>
    <t xml:space="preserve">S/30</t>
  </si>
  <si>
    <t xml:space="preserve">M/30</t>
  </si>
  <si>
    <t xml:space="preserve">L/30</t>
  </si>
  <si>
    <t xml:space="preserve">XL/30</t>
  </si>
  <si>
    <t xml:space="preserve">XXL/30</t>
  </si>
  <si>
    <t xml:space="preserve">XXS/32</t>
  </si>
  <si>
    <t xml:space="preserve">XS/32</t>
  </si>
  <si>
    <t xml:space="preserve">S/32</t>
  </si>
  <si>
    <t xml:space="preserve">M/32</t>
  </si>
  <si>
    <t xml:space="preserve">L/32</t>
  </si>
  <si>
    <t xml:space="preserve">XL/32</t>
  </si>
  <si>
    <t xml:space="preserve">XXL/32</t>
  </si>
  <si>
    <t xml:space="preserve">3XL/32</t>
  </si>
  <si>
    <t xml:space="preserve">XXS/33</t>
  </si>
  <si>
    <t xml:space="preserve">XS/33</t>
  </si>
  <si>
    <t xml:space="preserve">S/33</t>
  </si>
  <si>
    <t xml:space="preserve">M/33</t>
  </si>
  <si>
    <t xml:space="preserve">L/33</t>
  </si>
  <si>
    <t xml:space="preserve">XL/33</t>
  </si>
  <si>
    <t xml:space="preserve">XXL/33</t>
  </si>
  <si>
    <t xml:space="preserve">XXS/34</t>
  </si>
  <si>
    <t xml:space="preserve">XS/34</t>
  </si>
  <si>
    <t xml:space="preserve">S/34</t>
  </si>
  <si>
    <t xml:space="preserve">M/34</t>
  </si>
  <si>
    <t xml:space="preserve">L/34</t>
  </si>
  <si>
    <t xml:space="preserve">XL/34</t>
  </si>
  <si>
    <t xml:space="preserve">XXL/34</t>
  </si>
  <si>
    <t xml:space="preserve">3XL/34</t>
  </si>
  <si>
    <t xml:space="preserve">одежда в буквенных размерах с ростом в буквах</t>
  </si>
  <si>
    <t xml:space="preserve">CL_W_INT_6</t>
  </si>
  <si>
    <t xml:space="preserve">CL_W_INT_7</t>
  </si>
  <si>
    <t xml:space="preserve">1XSREG</t>
  </si>
  <si>
    <t xml:space="preserve">1SREG</t>
  </si>
  <si>
    <t xml:space="preserve">1MREG</t>
  </si>
  <si>
    <t xml:space="preserve">1LREG</t>
  </si>
  <si>
    <t xml:space="preserve">1SLONG</t>
  </si>
  <si>
    <t xml:space="preserve">1MLONG</t>
  </si>
  <si>
    <t xml:space="preserve">1LLONG</t>
  </si>
  <si>
    <t xml:space="preserve">1XLLONG</t>
  </si>
  <si>
    <t xml:space="preserve">одежда в цифровых размерах</t>
  </si>
  <si>
    <t xml:space="preserve">CL_W_NUM</t>
  </si>
  <si>
    <t xml:space="preserve">одежда в сдвоенных цифровых размерах</t>
  </si>
  <si>
    <t xml:space="preserve">CL_W_NUM_2</t>
  </si>
  <si>
    <t xml:space="preserve">1/2</t>
  </si>
  <si>
    <t xml:space="preserve">3/4</t>
  </si>
  <si>
    <t xml:space="preserve">одежда в сдвоенных цифровых размерах через один</t>
  </si>
  <si>
    <t xml:space="preserve">CL_W_NUM_3</t>
  </si>
  <si>
    <t xml:space="preserve">одежда в цифровых размерах с ростом в сантиметрах</t>
  </si>
  <si>
    <t xml:space="preserve">CL_W_NUM_4</t>
  </si>
  <si>
    <t xml:space="preserve">одежда в цифровых размерах с ростом в дюймах</t>
  </si>
  <si>
    <t xml:space="preserve">CL_W_NUM_5</t>
  </si>
  <si>
    <t xml:space="preserve">одежда в цифровых размерах с ростом в буквах</t>
  </si>
  <si>
    <t xml:space="preserve">CL_W_NUM_6</t>
  </si>
  <si>
    <t xml:space="preserve">CL_W_NUM_7</t>
  </si>
  <si>
    <t xml:space="preserve">одежда в европейских размерах</t>
  </si>
  <si>
    <t xml:space="preserve">CL_W_EUR</t>
  </si>
  <si>
    <t xml:space="preserve">одежда в сдвоенных европейских размерах</t>
  </si>
  <si>
    <t xml:space="preserve">CL_W_EUR_2</t>
  </si>
  <si>
    <t xml:space="preserve">одежда в сдвоенных европейских размерах через один</t>
  </si>
  <si>
    <t xml:space="preserve">CL_W_EUR_3</t>
  </si>
  <si>
    <t xml:space="preserve">одежда в европейских размерах с ростом в сантиметрах</t>
  </si>
  <si>
    <t xml:space="preserve">CL_W_EUR_4</t>
  </si>
  <si>
    <t xml:space="preserve">34/164</t>
  </si>
  <si>
    <t xml:space="preserve">36/164</t>
  </si>
  <si>
    <t xml:space="preserve">38/164</t>
  </si>
  <si>
    <t xml:space="preserve">34/170</t>
  </si>
  <si>
    <t xml:space="preserve">36/170</t>
  </si>
  <si>
    <t xml:space="preserve">38/170</t>
  </si>
  <si>
    <t xml:space="preserve">одежда в европейских размерах с ростом в дюймах</t>
  </si>
  <si>
    <t xml:space="preserve">CL_W_EUR_5</t>
  </si>
  <si>
    <t xml:space="preserve">MARKETPLACE</t>
  </si>
  <si>
    <t xml:space="preserve">одежда в европейских размерах с ростом в буквах</t>
  </si>
  <si>
    <t xml:space="preserve">CL_W_EUR_6</t>
  </si>
  <si>
    <t xml:space="preserve">32S</t>
  </si>
  <si>
    <t xml:space="preserve">34S</t>
  </si>
  <si>
    <t xml:space="preserve">36S</t>
  </si>
  <si>
    <t xml:space="preserve">38S</t>
  </si>
  <si>
    <t xml:space="preserve">40S</t>
  </si>
  <si>
    <t xml:space="preserve">42S</t>
  </si>
  <si>
    <t xml:space="preserve">44S</t>
  </si>
  <si>
    <t xml:space="preserve">46S</t>
  </si>
  <si>
    <t xml:space="preserve">32R</t>
  </si>
  <si>
    <t xml:space="preserve">34R</t>
  </si>
  <si>
    <t xml:space="preserve">36R</t>
  </si>
  <si>
    <t xml:space="preserve">38R</t>
  </si>
  <si>
    <t xml:space="preserve">40R</t>
  </si>
  <si>
    <t xml:space="preserve">42R</t>
  </si>
  <si>
    <t xml:space="preserve">44R</t>
  </si>
  <si>
    <t xml:space="preserve">46R</t>
  </si>
  <si>
    <t xml:space="preserve">32L</t>
  </si>
  <si>
    <t xml:space="preserve">34L</t>
  </si>
  <si>
    <t xml:space="preserve">36L</t>
  </si>
  <si>
    <t xml:space="preserve">38L</t>
  </si>
  <si>
    <t xml:space="preserve">40L</t>
  </si>
  <si>
    <t xml:space="preserve">42L</t>
  </si>
  <si>
    <t xml:space="preserve">44L</t>
  </si>
  <si>
    <t xml:space="preserve">46L</t>
  </si>
  <si>
    <t xml:space="preserve">одежда в австралийских размерах</t>
  </si>
  <si>
    <t xml:space="preserve">AU</t>
  </si>
  <si>
    <t xml:space="preserve">CL_W_AU</t>
  </si>
  <si>
    <t xml:space="preserve">одежда в сдвоенных австралийских размерах</t>
  </si>
  <si>
    <t xml:space="preserve">CL_W_AU_2</t>
  </si>
  <si>
    <t xml:space="preserve">одежда в сдвоенных австралийских размерах через один</t>
  </si>
  <si>
    <t xml:space="preserve">CL_W_AU_3</t>
  </si>
  <si>
    <t xml:space="preserve">одежда в австралийских размерах с ростом в сантиметрах</t>
  </si>
  <si>
    <t xml:space="preserve">CL_W_AU_4</t>
  </si>
  <si>
    <t xml:space="preserve">одежда в австралийских размерах с ростом в дюймах</t>
  </si>
  <si>
    <t xml:space="preserve">CL_W_AU_5</t>
  </si>
  <si>
    <t xml:space="preserve">одежда в австралийских размерах с ростом в буквах</t>
  </si>
  <si>
    <t xml:space="preserve">CL_W_AU_6</t>
  </si>
  <si>
    <t xml:space="preserve">одежда во французских размерах</t>
  </si>
  <si>
    <t xml:space="preserve">FR</t>
  </si>
  <si>
    <t xml:space="preserve">F</t>
  </si>
  <si>
    <t xml:space="preserve">CL_W_FR</t>
  </si>
  <si>
    <t xml:space="preserve">одежда в сдвоенных французских размерах</t>
  </si>
  <si>
    <t xml:space="preserve">CL_W_FR_2</t>
  </si>
  <si>
    <t xml:space="preserve">одежда в сдвоенных французских размерах через один</t>
  </si>
  <si>
    <t xml:space="preserve">CL_W_FR_3</t>
  </si>
  <si>
    <t xml:space="preserve">одежда во французских размерах с ростом в сантиметрах</t>
  </si>
  <si>
    <t xml:space="preserve">CL_W_FR_4</t>
  </si>
  <si>
    <t xml:space="preserve">одежда во французских размерах с ростом в дюймах</t>
  </si>
  <si>
    <t xml:space="preserve">CL_W_FR_5</t>
  </si>
  <si>
    <t xml:space="preserve">одежда во французских размерах с ростом в буквах</t>
  </si>
  <si>
    <t xml:space="preserve">CL_W_FR_6</t>
  </si>
  <si>
    <t xml:space="preserve">одежда в немецких размерах</t>
  </si>
  <si>
    <t xml:space="preserve">GER</t>
  </si>
  <si>
    <t xml:space="preserve">G</t>
  </si>
  <si>
    <t xml:space="preserve">CL_W_GER</t>
  </si>
  <si>
    <t xml:space="preserve">одежда в сдвоенных немецких размерах</t>
  </si>
  <si>
    <t xml:space="preserve">CL_W_GER_2</t>
  </si>
  <si>
    <t xml:space="preserve">32/38</t>
  </si>
  <si>
    <t xml:space="preserve">40/46</t>
  </si>
  <si>
    <t xml:space="preserve">одежда в сдвоенных немецких размерах через один</t>
  </si>
  <si>
    <t xml:space="preserve">CL_W_GER_3</t>
  </si>
  <si>
    <t xml:space="preserve">одежда в немецких размерах с ростом в сантиметрах</t>
  </si>
  <si>
    <t xml:space="preserve">CL_W_GER_4</t>
  </si>
  <si>
    <t xml:space="preserve">одежда в немецких размерах с ростом в дюймах</t>
  </si>
  <si>
    <t xml:space="preserve">CL_W_GER_5</t>
  </si>
  <si>
    <t xml:space="preserve">30/30</t>
  </si>
  <si>
    <t xml:space="preserve">32/30</t>
  </si>
  <si>
    <t xml:space="preserve">34/30</t>
  </si>
  <si>
    <t xml:space="preserve">36/30</t>
  </si>
  <si>
    <t xml:space="preserve">38/30</t>
  </si>
  <si>
    <t xml:space="preserve">40/30</t>
  </si>
  <si>
    <t xml:space="preserve">42/30</t>
  </si>
  <si>
    <t xml:space="preserve">44/30</t>
  </si>
  <si>
    <t xml:space="preserve">46/30</t>
  </si>
  <si>
    <t xml:space="preserve">48/30</t>
  </si>
  <si>
    <t xml:space="preserve">50/30</t>
  </si>
  <si>
    <t xml:space="preserve">52/30</t>
  </si>
  <si>
    <t xml:space="preserve">54/30</t>
  </si>
  <si>
    <t xml:space="preserve">56/30</t>
  </si>
  <si>
    <t xml:space="preserve">34/31</t>
  </si>
  <si>
    <t xml:space="preserve">36/31</t>
  </si>
  <si>
    <t xml:space="preserve">38/31</t>
  </si>
  <si>
    <t xml:space="preserve">40/31</t>
  </si>
  <si>
    <t xml:space="preserve">42/31</t>
  </si>
  <si>
    <t xml:space="preserve">44/31</t>
  </si>
  <si>
    <t xml:space="preserve">46/31</t>
  </si>
  <si>
    <t xml:space="preserve">32/32</t>
  </si>
  <si>
    <t xml:space="preserve">34/32</t>
  </si>
  <si>
    <t xml:space="preserve">36/32</t>
  </si>
  <si>
    <t xml:space="preserve">34/33</t>
  </si>
  <si>
    <t xml:space="preserve">36/33</t>
  </si>
  <si>
    <t xml:space="preserve">38/33</t>
  </si>
  <si>
    <t xml:space="preserve">40/33</t>
  </si>
  <si>
    <t xml:space="preserve">42/33</t>
  </si>
  <si>
    <t xml:space="preserve">44/33</t>
  </si>
  <si>
    <t xml:space="preserve">46/33</t>
  </si>
  <si>
    <t xml:space="preserve">30/34</t>
  </si>
  <si>
    <t xml:space="preserve">34/34</t>
  </si>
  <si>
    <t xml:space="preserve">36/34</t>
  </si>
  <si>
    <t xml:space="preserve">одежда в немецких размерах с ростом в буквах</t>
  </si>
  <si>
    <t xml:space="preserve">CL_W_GER_6</t>
  </si>
  <si>
    <t xml:space="preserve">одежда в немецких размерах для низкого роста (Kurze / Untersetzte)</t>
  </si>
  <si>
    <t xml:space="preserve">CL_W_GER_SHORT</t>
  </si>
  <si>
    <t xml:space="preserve">14/15</t>
  </si>
  <si>
    <t xml:space="preserve">15/16</t>
  </si>
  <si>
    <t xml:space="preserve">одежда в немецких размерах для высокого роста (Schlanke / Lange)</t>
  </si>
  <si>
    <t xml:space="preserve">CL_W_GER_LONG</t>
  </si>
  <si>
    <t xml:space="preserve">72/76</t>
  </si>
  <si>
    <t xml:space="preserve">76/80</t>
  </si>
  <si>
    <t xml:space="preserve">80/84</t>
  </si>
  <si>
    <t xml:space="preserve">84/88</t>
  </si>
  <si>
    <t xml:space="preserve">88/92</t>
  </si>
  <si>
    <t xml:space="preserve">92/96</t>
  </si>
  <si>
    <t xml:space="preserve">96/100</t>
  </si>
  <si>
    <t xml:space="preserve">100/104</t>
  </si>
  <si>
    <t xml:space="preserve">104/108</t>
  </si>
  <si>
    <t xml:space="preserve">108/112</t>
  </si>
  <si>
    <t xml:space="preserve">112/116</t>
  </si>
  <si>
    <t xml:space="preserve">116/120</t>
  </si>
  <si>
    <t xml:space="preserve">одежда в итальянских размерах</t>
  </si>
  <si>
    <t xml:space="preserve">IT</t>
  </si>
  <si>
    <t xml:space="preserve">I</t>
  </si>
  <si>
    <t xml:space="preserve">CL_W_IT</t>
  </si>
  <si>
    <t xml:space="preserve">одежда в сдвоенных итальянских размерах</t>
  </si>
  <si>
    <t xml:space="preserve">CL_W_IT_2</t>
  </si>
  <si>
    <t xml:space="preserve">одежда в сдвоенных итальянских размерах через один</t>
  </si>
  <si>
    <t xml:space="preserve">CL_W_IT_3</t>
  </si>
  <si>
    <t xml:space="preserve">одежда в итальянских размерах с ростом в сантиметрах</t>
  </si>
  <si>
    <t xml:space="preserve">CL_W_IT_4</t>
  </si>
  <si>
    <t xml:space="preserve">одежда в итальянских размерах с ростом в дюймах</t>
  </si>
  <si>
    <t xml:space="preserve">CL_W_IT_5</t>
  </si>
  <si>
    <t xml:space="preserve">одежда в итальянских размерах с ростом в буквах</t>
  </si>
  <si>
    <t xml:space="preserve">CL_W_IT_6</t>
  </si>
  <si>
    <t xml:space="preserve">одежда в итальянских размерах size+</t>
  </si>
  <si>
    <t xml:space="preserve">CL_W_IT_PLUS</t>
  </si>
  <si>
    <t xml:space="preserve">51</t>
  </si>
  <si>
    <t xml:space="preserve">53</t>
  </si>
  <si>
    <t xml:space="preserve">одежда в английских размерах</t>
  </si>
  <si>
    <t xml:space="preserve">CL_W_UK</t>
  </si>
  <si>
    <t xml:space="preserve">одежда в сдвоенных английских размерах</t>
  </si>
  <si>
    <t xml:space="preserve">CL_W_UK_2</t>
  </si>
  <si>
    <t xml:space="preserve">4/6</t>
  </si>
  <si>
    <t xml:space="preserve">6/8</t>
  </si>
  <si>
    <t xml:space="preserve">8/10</t>
  </si>
  <si>
    <t xml:space="preserve">10/12</t>
  </si>
  <si>
    <t xml:space="preserve">12/14</t>
  </si>
  <si>
    <t xml:space="preserve">14/16</t>
  </si>
  <si>
    <t xml:space="preserve">14/22</t>
  </si>
  <si>
    <t xml:space="preserve">24/32</t>
  </si>
  <si>
    <t xml:space="preserve">одежда в сдвоенных английских размерах через один</t>
  </si>
  <si>
    <t xml:space="preserve">CL_W_UK_3</t>
  </si>
  <si>
    <t xml:space="preserve">одежда в английских размерах с ростом в сантиметрах</t>
  </si>
  <si>
    <t xml:space="preserve">CL_W_UK_4</t>
  </si>
  <si>
    <t xml:space="preserve">одежда в английских размерах с ростом в дюймах</t>
  </si>
  <si>
    <t xml:space="preserve">CL_W_UK_5</t>
  </si>
  <si>
    <t xml:space="preserve">4/30</t>
  </si>
  <si>
    <t xml:space="preserve">6/30</t>
  </si>
  <si>
    <t xml:space="preserve">8/30</t>
  </si>
  <si>
    <t xml:space="preserve">10/30</t>
  </si>
  <si>
    <t xml:space="preserve">12/30</t>
  </si>
  <si>
    <t xml:space="preserve">14/30</t>
  </si>
  <si>
    <t xml:space="preserve">16/30</t>
  </si>
  <si>
    <t xml:space="preserve">4/32</t>
  </si>
  <si>
    <t xml:space="preserve">6/32</t>
  </si>
  <si>
    <t xml:space="preserve">8/32</t>
  </si>
  <si>
    <t xml:space="preserve">10/32</t>
  </si>
  <si>
    <t xml:space="preserve">12/32</t>
  </si>
  <si>
    <t xml:space="preserve">14/32</t>
  </si>
  <si>
    <t xml:space="preserve">16/32</t>
  </si>
  <si>
    <t xml:space="preserve">4/34</t>
  </si>
  <si>
    <t xml:space="preserve">6/34</t>
  </si>
  <si>
    <t xml:space="preserve">8/34</t>
  </si>
  <si>
    <t xml:space="preserve">10/34</t>
  </si>
  <si>
    <t xml:space="preserve">12/34</t>
  </si>
  <si>
    <t xml:space="preserve">14/34</t>
  </si>
  <si>
    <t xml:space="preserve">16/34</t>
  </si>
  <si>
    <t xml:space="preserve">4/28</t>
  </si>
  <si>
    <t xml:space="preserve">6/28</t>
  </si>
  <si>
    <t xml:space="preserve">8/28</t>
  </si>
  <si>
    <t xml:space="preserve">10/28</t>
  </si>
  <si>
    <t xml:space="preserve">12/28</t>
  </si>
  <si>
    <t xml:space="preserve">14/28</t>
  </si>
  <si>
    <t xml:space="preserve">16/28</t>
  </si>
  <si>
    <t xml:space="preserve">4/29</t>
  </si>
  <si>
    <t xml:space="preserve">6/29</t>
  </si>
  <si>
    <t xml:space="preserve">8/29</t>
  </si>
  <si>
    <t xml:space="preserve">10/29</t>
  </si>
  <si>
    <t xml:space="preserve">12/29</t>
  </si>
  <si>
    <t xml:space="preserve">14/29</t>
  </si>
  <si>
    <t xml:space="preserve">16/29</t>
  </si>
  <si>
    <t xml:space="preserve">4/36</t>
  </si>
  <si>
    <t xml:space="preserve">6/36</t>
  </si>
  <si>
    <t xml:space="preserve">8/36</t>
  </si>
  <si>
    <t xml:space="preserve">10/36</t>
  </si>
  <si>
    <t xml:space="preserve">12/36</t>
  </si>
  <si>
    <t xml:space="preserve">14/36</t>
  </si>
  <si>
    <t xml:space="preserve">16/36</t>
  </si>
  <si>
    <t xml:space="preserve">4/38</t>
  </si>
  <si>
    <t xml:space="preserve">6/38</t>
  </si>
  <si>
    <t xml:space="preserve">8/38</t>
  </si>
  <si>
    <t xml:space="preserve">10/38</t>
  </si>
  <si>
    <t xml:space="preserve">12/38</t>
  </si>
  <si>
    <t xml:space="preserve">14/38</t>
  </si>
  <si>
    <t xml:space="preserve">16/38</t>
  </si>
  <si>
    <t xml:space="preserve">одежда в английских размерах с ростом в буквах</t>
  </si>
  <si>
    <t xml:space="preserve">CL_W_UK_6</t>
  </si>
  <si>
    <t xml:space="preserve">4S</t>
  </si>
  <si>
    <t xml:space="preserve">6S</t>
  </si>
  <si>
    <t xml:space="preserve">8S</t>
  </si>
  <si>
    <t xml:space="preserve">10S</t>
  </si>
  <si>
    <t xml:space="preserve">12S</t>
  </si>
  <si>
    <t xml:space="preserve">14S</t>
  </si>
  <si>
    <t xml:space="preserve">16S</t>
  </si>
  <si>
    <t xml:space="preserve">18S</t>
  </si>
  <si>
    <t xml:space="preserve">20S</t>
  </si>
  <si>
    <t xml:space="preserve">22S</t>
  </si>
  <si>
    <t xml:space="preserve">4R</t>
  </si>
  <si>
    <t xml:space="preserve">6R</t>
  </si>
  <si>
    <t xml:space="preserve">8R</t>
  </si>
  <si>
    <t xml:space="preserve">10R</t>
  </si>
  <si>
    <t xml:space="preserve">12R</t>
  </si>
  <si>
    <t xml:space="preserve">14R</t>
  </si>
  <si>
    <t xml:space="preserve">16R</t>
  </si>
  <si>
    <t xml:space="preserve">18R</t>
  </si>
  <si>
    <t xml:space="preserve">20R</t>
  </si>
  <si>
    <t xml:space="preserve">22R</t>
  </si>
  <si>
    <t xml:space="preserve">4L</t>
  </si>
  <si>
    <t xml:space="preserve">6L</t>
  </si>
  <si>
    <t xml:space="preserve">8L</t>
  </si>
  <si>
    <t xml:space="preserve">10L</t>
  </si>
  <si>
    <t xml:space="preserve">12L</t>
  </si>
  <si>
    <t xml:space="preserve">14L</t>
  </si>
  <si>
    <t xml:space="preserve">16L</t>
  </si>
  <si>
    <t xml:space="preserve">18L</t>
  </si>
  <si>
    <t xml:space="preserve">20L</t>
  </si>
  <si>
    <t xml:space="preserve">22L</t>
  </si>
  <si>
    <t xml:space="preserve">одежда в американских размерах</t>
  </si>
  <si>
    <t xml:space="preserve">CL_W_US</t>
  </si>
  <si>
    <t xml:space="preserve">00</t>
  </si>
  <si>
    <t xml:space="preserve">одежда в сдвоенных американских размерах</t>
  </si>
  <si>
    <t xml:space="preserve">CL_W_US_2</t>
  </si>
  <si>
    <t xml:space="preserve">одежда в сдвоенных американских размерах через один</t>
  </si>
  <si>
    <t xml:space="preserve">CL_W_US_3</t>
  </si>
  <si>
    <t xml:space="preserve">одежда в американских размерах с ростом в сантиметрах</t>
  </si>
  <si>
    <t xml:space="preserve">CL_W_US_4</t>
  </si>
  <si>
    <t xml:space="preserve">одежда в американских размерах с ростом в дюймах</t>
  </si>
  <si>
    <t xml:space="preserve">CL_W_US_5</t>
  </si>
  <si>
    <t xml:space="preserve">одежда в американских размерах с ростом в буквах</t>
  </si>
  <si>
    <t xml:space="preserve">CL_W_US_6</t>
  </si>
  <si>
    <t xml:space="preserve">00S</t>
  </si>
  <si>
    <t xml:space="preserve">0S</t>
  </si>
  <si>
    <t xml:space="preserve">2S</t>
  </si>
  <si>
    <t xml:space="preserve">00R</t>
  </si>
  <si>
    <t xml:space="preserve">0R</t>
  </si>
  <si>
    <t xml:space="preserve">2R</t>
  </si>
  <si>
    <t xml:space="preserve">00L</t>
  </si>
  <si>
    <t xml:space="preserve">0L</t>
  </si>
  <si>
    <t xml:space="preserve">2L</t>
  </si>
  <si>
    <t xml:space="preserve">HEIGHT</t>
  </si>
  <si>
    <t xml:space="preserve">одежда по росту в сантиметрах</t>
  </si>
  <si>
    <t xml:space="preserve">CM</t>
  </si>
  <si>
    <t xml:space="preserve">CL_W_CM</t>
  </si>
  <si>
    <t xml:space="preserve">одежда по росту в сантиметрах со сдвоенными размерами</t>
  </si>
  <si>
    <t xml:space="preserve">CL_W_CM_2</t>
  </si>
  <si>
    <t xml:space="preserve">одежда по росту в сантиметрах со сдвоенными размерами через один</t>
  </si>
  <si>
    <t xml:space="preserve">CL_W_CM_3</t>
  </si>
  <si>
    <t xml:space="preserve">одежда по обхвату груди в сантиметрах с ростом в сантиметрах</t>
  </si>
  <si>
    <t xml:space="preserve">CL_W_CM_4</t>
  </si>
  <si>
    <t xml:space="preserve">170/176-84</t>
  </si>
  <si>
    <t xml:space="preserve">170/176-88</t>
  </si>
  <si>
    <t xml:space="preserve">170/176-92</t>
  </si>
  <si>
    <t xml:space="preserve">170/176-96</t>
  </si>
  <si>
    <t xml:space="preserve">170/176-100</t>
  </si>
  <si>
    <t xml:space="preserve">170/176-104</t>
  </si>
  <si>
    <t xml:space="preserve">170/176-108</t>
  </si>
  <si>
    <t xml:space="preserve">одежда по обхвату бедер в сантиметрах</t>
  </si>
  <si>
    <t xml:space="preserve">CL_W_CM_5</t>
  </si>
  <si>
    <t xml:space="preserve">90</t>
  </si>
  <si>
    <t xml:space="preserve">94</t>
  </si>
  <si>
    <t xml:space="preserve">98</t>
  </si>
  <si>
    <t xml:space="preserve">102</t>
  </si>
  <si>
    <t xml:space="preserve">106</t>
  </si>
  <si>
    <t xml:space="preserve">110</t>
  </si>
  <si>
    <t xml:space="preserve">114</t>
  </si>
  <si>
    <t xml:space="preserve">одежда по обхвату бедер в сантиметрах с ростом в сантиметрах</t>
  </si>
  <si>
    <t xml:space="preserve">CL_W_CM_6</t>
  </si>
  <si>
    <t xml:space="preserve">170-90</t>
  </si>
  <si>
    <t xml:space="preserve">170-94</t>
  </si>
  <si>
    <t xml:space="preserve">170-98</t>
  </si>
  <si>
    <t xml:space="preserve">170-102</t>
  </si>
  <si>
    <t xml:space="preserve">170-106</t>
  </si>
  <si>
    <t xml:space="preserve">170-110</t>
  </si>
  <si>
    <t xml:space="preserve">170-114</t>
  </si>
  <si>
    <t xml:space="preserve">JEANS</t>
  </si>
  <si>
    <t xml:space="preserve">джинсы по талии в дюймах</t>
  </si>
  <si>
    <t xml:space="preserve">JE</t>
  </si>
  <si>
    <t xml:space="preserve">CL_W_JEANS</t>
  </si>
  <si>
    <t xml:space="preserve">джинсы по талии в дюймах со сдвоенными размерами</t>
  </si>
  <si>
    <t xml:space="preserve">CL_W_JEANS_2</t>
  </si>
  <si>
    <t xml:space="preserve">джинсы по талии в дюймах со сдвоенными размерами через один</t>
  </si>
  <si>
    <t xml:space="preserve">CL_W_JEANS_3</t>
  </si>
  <si>
    <t xml:space="preserve">джинсы по талии в дюймах с четным ростом в дюймах</t>
  </si>
  <si>
    <t xml:space="preserve">CL_W_JEANS_4</t>
  </si>
  <si>
    <t xml:space="preserve">22/28</t>
  </si>
  <si>
    <t xml:space="preserve">23/28</t>
  </si>
  <si>
    <t xml:space="preserve">24/28</t>
  </si>
  <si>
    <t xml:space="preserve">25/28</t>
  </si>
  <si>
    <t xml:space="preserve">28/28</t>
  </si>
  <si>
    <t xml:space="preserve">29/28</t>
  </si>
  <si>
    <t xml:space="preserve">30/28</t>
  </si>
  <si>
    <t xml:space="preserve">31/28</t>
  </si>
  <si>
    <t xml:space="preserve">32/28</t>
  </si>
  <si>
    <t xml:space="preserve">33/28</t>
  </si>
  <si>
    <t xml:space="preserve">34/28</t>
  </si>
  <si>
    <t xml:space="preserve">36/28</t>
  </si>
  <si>
    <t xml:space="preserve">38/28</t>
  </si>
  <si>
    <t xml:space="preserve">40/28</t>
  </si>
  <si>
    <t xml:space="preserve">42/28</t>
  </si>
  <si>
    <t xml:space="preserve">22/30</t>
  </si>
  <si>
    <t xml:space="preserve">23/30</t>
  </si>
  <si>
    <t xml:space="preserve">24/30</t>
  </si>
  <si>
    <t xml:space="preserve">25/30</t>
  </si>
  <si>
    <t xml:space="preserve">26/30</t>
  </si>
  <si>
    <t xml:space="preserve">31/30</t>
  </si>
  <si>
    <t xml:space="preserve">33/30</t>
  </si>
  <si>
    <t xml:space="preserve">22/32</t>
  </si>
  <si>
    <t xml:space="preserve">23/32</t>
  </si>
  <si>
    <t xml:space="preserve">25/32</t>
  </si>
  <si>
    <t xml:space="preserve">26/32</t>
  </si>
  <si>
    <t xml:space="preserve">27/32</t>
  </si>
  <si>
    <t xml:space="preserve">28/32</t>
  </si>
  <si>
    <t xml:space="preserve">29/32</t>
  </si>
  <si>
    <t xml:space="preserve">33/32</t>
  </si>
  <si>
    <t xml:space="preserve">22/34</t>
  </si>
  <si>
    <t xml:space="preserve">23/34</t>
  </si>
  <si>
    <t xml:space="preserve">24/34</t>
  </si>
  <si>
    <t xml:space="preserve">25/34</t>
  </si>
  <si>
    <t xml:space="preserve">26/34</t>
  </si>
  <si>
    <t xml:space="preserve">27/34</t>
  </si>
  <si>
    <t xml:space="preserve">28/34</t>
  </si>
  <si>
    <t xml:space="preserve">29/34</t>
  </si>
  <si>
    <t xml:space="preserve">22/36</t>
  </si>
  <si>
    <t xml:space="preserve">23/36</t>
  </si>
  <si>
    <t xml:space="preserve">24/36</t>
  </si>
  <si>
    <t xml:space="preserve">25/36</t>
  </si>
  <si>
    <t xml:space="preserve">26/36</t>
  </si>
  <si>
    <t xml:space="preserve">27/36</t>
  </si>
  <si>
    <t xml:space="preserve">28/36</t>
  </si>
  <si>
    <t xml:space="preserve">29/36</t>
  </si>
  <si>
    <t xml:space="preserve">30/36</t>
  </si>
  <si>
    <t xml:space="preserve">31/36</t>
  </si>
  <si>
    <t xml:space="preserve">32/36</t>
  </si>
  <si>
    <t xml:space="preserve">33/36</t>
  </si>
  <si>
    <t xml:space="preserve">36/36</t>
  </si>
  <si>
    <t xml:space="preserve">38/36</t>
  </si>
  <si>
    <t xml:space="preserve">40/36</t>
  </si>
  <si>
    <t xml:space="preserve">42/36</t>
  </si>
  <si>
    <t xml:space="preserve">джинсы по талии в дюймах с нечетным ростом в дюймах</t>
  </si>
  <si>
    <t xml:space="preserve">CL_W_JEANS_5</t>
  </si>
  <si>
    <t xml:space="preserve">22/27</t>
  </si>
  <si>
    <t xml:space="preserve">23/27</t>
  </si>
  <si>
    <t xml:space="preserve">24/27</t>
  </si>
  <si>
    <t xml:space="preserve">27/27</t>
  </si>
  <si>
    <t xml:space="preserve">28/27</t>
  </si>
  <si>
    <t xml:space="preserve">29/27</t>
  </si>
  <si>
    <t xml:space="preserve">30/27</t>
  </si>
  <si>
    <t xml:space="preserve">31/27</t>
  </si>
  <si>
    <t xml:space="preserve">32/27</t>
  </si>
  <si>
    <t xml:space="preserve">33/27</t>
  </si>
  <si>
    <t xml:space="preserve">34/27</t>
  </si>
  <si>
    <t xml:space="preserve">36/27</t>
  </si>
  <si>
    <t xml:space="preserve">38/27</t>
  </si>
  <si>
    <t xml:space="preserve">40/27</t>
  </si>
  <si>
    <t xml:space="preserve">42/27</t>
  </si>
  <si>
    <t xml:space="preserve">22/29</t>
  </si>
  <si>
    <t xml:space="preserve">23/29</t>
  </si>
  <si>
    <t xml:space="preserve">24/29</t>
  </si>
  <si>
    <t xml:space="preserve">25/29</t>
  </si>
  <si>
    <t xml:space="preserve">26/29</t>
  </si>
  <si>
    <t xml:space="preserve">29/29</t>
  </si>
  <si>
    <t xml:space="preserve">30/29</t>
  </si>
  <si>
    <t xml:space="preserve">31/29</t>
  </si>
  <si>
    <t xml:space="preserve">32/29</t>
  </si>
  <si>
    <t xml:space="preserve">33/29</t>
  </si>
  <si>
    <t xml:space="preserve">34/29</t>
  </si>
  <si>
    <t xml:space="preserve">36/29</t>
  </si>
  <si>
    <t xml:space="preserve">38/29</t>
  </si>
  <si>
    <t xml:space="preserve">40/29</t>
  </si>
  <si>
    <t xml:space="preserve">42/29</t>
  </si>
  <si>
    <t xml:space="preserve">22/31</t>
  </si>
  <si>
    <t xml:space="preserve">23/31</t>
  </si>
  <si>
    <t xml:space="preserve">24/31</t>
  </si>
  <si>
    <t xml:space="preserve">25/31</t>
  </si>
  <si>
    <t xml:space="preserve">26/31</t>
  </si>
  <si>
    <t xml:space="preserve">27/31</t>
  </si>
  <si>
    <t xml:space="preserve">28/31</t>
  </si>
  <si>
    <t xml:space="preserve">31/31</t>
  </si>
  <si>
    <t xml:space="preserve">32/31</t>
  </si>
  <si>
    <t xml:space="preserve">33/31</t>
  </si>
  <si>
    <t xml:space="preserve">22/33</t>
  </si>
  <si>
    <t xml:space="preserve">23/33</t>
  </si>
  <si>
    <t xml:space="preserve">24/33</t>
  </si>
  <si>
    <t xml:space="preserve">25/33</t>
  </si>
  <si>
    <t xml:space="preserve">26/33</t>
  </si>
  <si>
    <t xml:space="preserve">27/33</t>
  </si>
  <si>
    <t xml:space="preserve">28/33</t>
  </si>
  <si>
    <t xml:space="preserve">29/33</t>
  </si>
  <si>
    <t xml:space="preserve">30/33</t>
  </si>
  <si>
    <t xml:space="preserve">33/33</t>
  </si>
  <si>
    <t xml:space="preserve">джинсы по талии в дюймах с ростом в буквах</t>
  </si>
  <si>
    <t xml:space="preserve">CL_W_JEANS_6</t>
  </si>
  <si>
    <t xml:space="preserve">23S</t>
  </si>
  <si>
    <t xml:space="preserve">24S</t>
  </si>
  <si>
    <t xml:space="preserve">25S</t>
  </si>
  <si>
    <t xml:space="preserve">26S</t>
  </si>
  <si>
    <t xml:space="preserve">27S</t>
  </si>
  <si>
    <t xml:space="preserve">28S</t>
  </si>
  <si>
    <t xml:space="preserve">29S</t>
  </si>
  <si>
    <t xml:space="preserve">30S</t>
  </si>
  <si>
    <t xml:space="preserve">31S</t>
  </si>
  <si>
    <t xml:space="preserve">33S</t>
  </si>
  <si>
    <t xml:space="preserve">23R</t>
  </si>
  <si>
    <t xml:space="preserve">24R</t>
  </si>
  <si>
    <t xml:space="preserve">25R</t>
  </si>
  <si>
    <t xml:space="preserve">26R</t>
  </si>
  <si>
    <t xml:space="preserve">27R</t>
  </si>
  <si>
    <t xml:space="preserve">28R</t>
  </si>
  <si>
    <t xml:space="preserve">29R</t>
  </si>
  <si>
    <t xml:space="preserve">30R</t>
  </si>
  <si>
    <t xml:space="preserve">31R</t>
  </si>
  <si>
    <t xml:space="preserve">33R</t>
  </si>
  <si>
    <t xml:space="preserve">23L</t>
  </si>
  <si>
    <t xml:space="preserve">24L</t>
  </si>
  <si>
    <t xml:space="preserve">25L</t>
  </si>
  <si>
    <t xml:space="preserve">26L</t>
  </si>
  <si>
    <t xml:space="preserve">27L</t>
  </si>
  <si>
    <t xml:space="preserve">28L</t>
  </si>
  <si>
    <t xml:space="preserve">29L</t>
  </si>
  <si>
    <t xml:space="preserve">30L</t>
  </si>
  <si>
    <t xml:space="preserve">31L</t>
  </si>
  <si>
    <t xml:space="preserve">33L</t>
  </si>
  <si>
    <t xml:space="preserve">CL_W_JEANS_7</t>
  </si>
  <si>
    <t xml:space="preserve">SOCKS</t>
  </si>
  <si>
    <t xml:space="preserve">носки в российских обувных размерах</t>
  </si>
  <si>
    <t xml:space="preserve">CL_W_SOCKS_RUS</t>
  </si>
  <si>
    <t xml:space="preserve">носки в сдвоенных российских обувных размерах через 2</t>
  </si>
  <si>
    <t xml:space="preserve">CL_W_SOCKS_RUS_2</t>
  </si>
  <si>
    <t xml:space="preserve">носки в сдвоенных российских обувных размерах через 3</t>
  </si>
  <si>
    <t xml:space="preserve">CL_W_SOCKS_RUS_3</t>
  </si>
  <si>
    <t xml:space="preserve">32/35</t>
  </si>
  <si>
    <t xml:space="preserve">34/37</t>
  </si>
  <si>
    <t xml:space="preserve">37/40</t>
  </si>
  <si>
    <t xml:space="preserve">38/41</t>
  </si>
  <si>
    <t xml:space="preserve">40/43</t>
  </si>
  <si>
    <t xml:space="preserve">41/44</t>
  </si>
  <si>
    <t xml:space="preserve">носки в сдвоенных российских обувных размерах через 4</t>
  </si>
  <si>
    <t xml:space="preserve">CL_W_SOCKS_RUS_4</t>
  </si>
  <si>
    <t xml:space="preserve">33/37</t>
  </si>
  <si>
    <t xml:space="preserve">34/38</t>
  </si>
  <si>
    <t xml:space="preserve">35/39</t>
  </si>
  <si>
    <t xml:space="preserve">36/40</t>
  </si>
  <si>
    <t xml:space="preserve">37/41</t>
  </si>
  <si>
    <t xml:space="preserve">39/43</t>
  </si>
  <si>
    <t xml:space="preserve">носки в буквенных размерах</t>
  </si>
  <si>
    <t xml:space="preserve">CL_W_SOCKS_INT</t>
  </si>
  <si>
    <t xml:space="preserve">носки в сдвоенных буквенных размерах</t>
  </si>
  <si>
    <t xml:space="preserve">CL_W_SOCKS_INT_2</t>
  </si>
  <si>
    <t xml:space="preserve">носки в цифровых размерах</t>
  </si>
  <si>
    <t xml:space="preserve">CL_W_SOCKS_NUM</t>
  </si>
  <si>
    <t xml:space="preserve">носки в европейских обувных размерах</t>
  </si>
  <si>
    <t xml:space="preserve">CL_W_SOCKS_EUR</t>
  </si>
  <si>
    <t xml:space="preserve">носки в сдвоенных европейских обувных размерах через 2</t>
  </si>
  <si>
    <t xml:space="preserve">CL_W_SOCKS_EUR_2</t>
  </si>
  <si>
    <t xml:space="preserve">носки в сдвоенных европейских обувных размерах через 3</t>
  </si>
  <si>
    <t xml:space="preserve">CL_W_SOCKS_EUR_3</t>
  </si>
  <si>
    <t xml:space="preserve">носки в сдвоенных европейских обувных размерах через 4</t>
  </si>
  <si>
    <t xml:space="preserve">CL_W_SOCKS_EUR_4</t>
  </si>
  <si>
    <t xml:space="preserve">носки в английских обувных размерах</t>
  </si>
  <si>
    <t xml:space="preserve">CL_W_SOCKS_UK</t>
  </si>
  <si>
    <t xml:space="preserve">носки в американских обувных размерах</t>
  </si>
  <si>
    <t xml:space="preserve">CL_W_SOCKS_US</t>
  </si>
  <si>
    <t xml:space="preserve">носки по длине стопы в сантиметрах</t>
  </si>
  <si>
    <t xml:space="preserve">CL_W_SOCKS_CM</t>
  </si>
  <si>
    <t xml:space="preserve">носки в одном размере</t>
  </si>
  <si>
    <t xml:space="preserve">CL_W_SOCKS_ONESIZE</t>
  </si>
  <si>
    <t xml:space="preserve">TIGHTS</t>
  </si>
  <si>
    <t xml:space="preserve">колготки в буквенных размерах</t>
  </si>
  <si>
    <t xml:space="preserve">CL_W_TIGHTS_INT</t>
  </si>
  <si>
    <t xml:space="preserve">колготки в сдвоенных буквенных размерах</t>
  </si>
  <si>
    <t xml:space="preserve">CL_W_TIGHTS_INT_2</t>
  </si>
  <si>
    <t xml:space="preserve">колготки в цифровых размерах</t>
  </si>
  <si>
    <t xml:space="preserve">CL_W_TIGHTS_NUM</t>
  </si>
  <si>
    <t xml:space="preserve">колготки в сдвоенных цифровых размерах</t>
  </si>
  <si>
    <t xml:space="preserve">CL_W_TIGHTS_NUM_2</t>
  </si>
  <si>
    <t xml:space="preserve">0/1</t>
  </si>
  <si>
    <t xml:space="preserve">2/3</t>
  </si>
  <si>
    <t xml:space="preserve">4/5</t>
  </si>
  <si>
    <t xml:space="preserve">5/6</t>
  </si>
  <si>
    <t xml:space="preserve">6/7</t>
  </si>
  <si>
    <t xml:space="preserve">7/8</t>
  </si>
  <si>
    <t xml:space="preserve">колготки в одном размере</t>
  </si>
  <si>
    <t xml:space="preserve">CL_W_TIGHTS_ONESIZE</t>
  </si>
  <si>
    <t xml:space="preserve">BRASSIERE</t>
  </si>
  <si>
    <t xml:space="preserve">белье в российских/европейских размерах (обхват под грудью в сантиметрах с чашками)</t>
  </si>
  <si>
    <t xml:space="preserve">UND</t>
  </si>
  <si>
    <t xml:space="preserve">UN</t>
  </si>
  <si>
    <t xml:space="preserve">CL_W_UND</t>
  </si>
  <si>
    <t xml:space="preserve">65A</t>
  </si>
  <si>
    <t xml:space="preserve">70A</t>
  </si>
  <si>
    <t xml:space="preserve">75A</t>
  </si>
  <si>
    <t xml:space="preserve">80A</t>
  </si>
  <si>
    <t xml:space="preserve">85A</t>
  </si>
  <si>
    <t xml:space="preserve">90A</t>
  </si>
  <si>
    <t xml:space="preserve">95A</t>
  </si>
  <si>
    <t xml:space="preserve">100A</t>
  </si>
  <si>
    <t xml:space="preserve">105A</t>
  </si>
  <si>
    <t xml:space="preserve">65AA</t>
  </si>
  <si>
    <t xml:space="preserve">70AA</t>
  </si>
  <si>
    <t xml:space="preserve">75AA</t>
  </si>
  <si>
    <t xml:space="preserve">65B</t>
  </si>
  <si>
    <t xml:space="preserve">70B</t>
  </si>
  <si>
    <t xml:space="preserve">75B</t>
  </si>
  <si>
    <t xml:space="preserve">80B</t>
  </si>
  <si>
    <t xml:space="preserve">85B</t>
  </si>
  <si>
    <t xml:space="preserve">90B</t>
  </si>
  <si>
    <t xml:space="preserve">95B</t>
  </si>
  <si>
    <t xml:space="preserve">100B</t>
  </si>
  <si>
    <t xml:space="preserve">105B</t>
  </si>
  <si>
    <t xml:space="preserve">65C</t>
  </si>
  <si>
    <t xml:space="preserve">70C</t>
  </si>
  <si>
    <t xml:space="preserve">75C</t>
  </si>
  <si>
    <t xml:space="preserve">80C</t>
  </si>
  <si>
    <t xml:space="preserve">85C</t>
  </si>
  <si>
    <t xml:space="preserve">90C</t>
  </si>
  <si>
    <t xml:space="preserve">95C</t>
  </si>
  <si>
    <t xml:space="preserve">100C</t>
  </si>
  <si>
    <t xml:space="preserve">105C</t>
  </si>
  <si>
    <t xml:space="preserve">65D</t>
  </si>
  <si>
    <t xml:space="preserve">70D</t>
  </si>
  <si>
    <t xml:space="preserve">75D</t>
  </si>
  <si>
    <t xml:space="preserve">80D</t>
  </si>
  <si>
    <t xml:space="preserve">85D</t>
  </si>
  <si>
    <t xml:space="preserve">90D</t>
  </si>
  <si>
    <t xml:space="preserve">95D</t>
  </si>
  <si>
    <t xml:space="preserve">100D</t>
  </si>
  <si>
    <t xml:space="preserve">105D</t>
  </si>
  <si>
    <t xml:space="preserve">65E</t>
  </si>
  <si>
    <t xml:space="preserve">70E</t>
  </si>
  <si>
    <t xml:space="preserve">75E</t>
  </si>
  <si>
    <t xml:space="preserve">80E</t>
  </si>
  <si>
    <t xml:space="preserve">85E</t>
  </si>
  <si>
    <t xml:space="preserve">90E</t>
  </si>
  <si>
    <t xml:space="preserve">95E</t>
  </si>
  <si>
    <t xml:space="preserve">100E</t>
  </si>
  <si>
    <t xml:space="preserve">105E</t>
  </si>
  <si>
    <t xml:space="preserve">65F</t>
  </si>
  <si>
    <t xml:space="preserve">70F</t>
  </si>
  <si>
    <t xml:space="preserve">75F</t>
  </si>
  <si>
    <t xml:space="preserve">80F</t>
  </si>
  <si>
    <t xml:space="preserve">85F</t>
  </si>
  <si>
    <t xml:space="preserve">90F</t>
  </si>
  <si>
    <t xml:space="preserve">95F</t>
  </si>
  <si>
    <t xml:space="preserve">100F</t>
  </si>
  <si>
    <t xml:space="preserve">105F</t>
  </si>
  <si>
    <t xml:space="preserve">65G</t>
  </si>
  <si>
    <t xml:space="preserve">70G</t>
  </si>
  <si>
    <t xml:space="preserve">75G</t>
  </si>
  <si>
    <t xml:space="preserve">80G</t>
  </si>
  <si>
    <t xml:space="preserve">85G</t>
  </si>
  <si>
    <t xml:space="preserve">90G</t>
  </si>
  <si>
    <t xml:space="preserve">95G</t>
  </si>
  <si>
    <t xml:space="preserve">100G</t>
  </si>
  <si>
    <t xml:space="preserve">105G</t>
  </si>
  <si>
    <t xml:space="preserve">65H</t>
  </si>
  <si>
    <t xml:space="preserve">70H</t>
  </si>
  <si>
    <t xml:space="preserve">75H</t>
  </si>
  <si>
    <t xml:space="preserve">80H</t>
  </si>
  <si>
    <t xml:space="preserve">85H</t>
  </si>
  <si>
    <t xml:space="preserve">90H</t>
  </si>
  <si>
    <t xml:space="preserve">95H</t>
  </si>
  <si>
    <t xml:space="preserve">100H</t>
  </si>
  <si>
    <t xml:space="preserve">105H</t>
  </si>
  <si>
    <t xml:space="preserve">белье в российских одежных размерах с чашками</t>
  </si>
  <si>
    <t xml:space="preserve">CL_W_UND_RUS</t>
  </si>
  <si>
    <t xml:space="preserve">42A</t>
  </si>
  <si>
    <t xml:space="preserve">44A</t>
  </si>
  <si>
    <t xml:space="preserve">46A</t>
  </si>
  <si>
    <t xml:space="preserve">48A</t>
  </si>
  <si>
    <t xml:space="preserve">50A</t>
  </si>
  <si>
    <t xml:space="preserve">52A</t>
  </si>
  <si>
    <t xml:space="preserve">54A</t>
  </si>
  <si>
    <t xml:space="preserve">56A</t>
  </si>
  <si>
    <t xml:space="preserve">58A</t>
  </si>
  <si>
    <t xml:space="preserve">42B</t>
  </si>
  <si>
    <t xml:space="preserve">44B</t>
  </si>
  <si>
    <t xml:space="preserve">46B</t>
  </si>
  <si>
    <t xml:space="preserve">48B</t>
  </si>
  <si>
    <t xml:space="preserve">50B</t>
  </si>
  <si>
    <t xml:space="preserve">52B</t>
  </si>
  <si>
    <t xml:space="preserve">54B</t>
  </si>
  <si>
    <t xml:space="preserve">56B</t>
  </si>
  <si>
    <t xml:space="preserve">58B</t>
  </si>
  <si>
    <t xml:space="preserve">42C</t>
  </si>
  <si>
    <t xml:space="preserve">44C</t>
  </si>
  <si>
    <t xml:space="preserve">46C</t>
  </si>
  <si>
    <t xml:space="preserve">48C</t>
  </si>
  <si>
    <t xml:space="preserve">50C</t>
  </si>
  <si>
    <t xml:space="preserve">52C</t>
  </si>
  <si>
    <t xml:space="preserve">54C</t>
  </si>
  <si>
    <t xml:space="preserve">56C</t>
  </si>
  <si>
    <t xml:space="preserve">58C</t>
  </si>
  <si>
    <t xml:space="preserve">42D</t>
  </si>
  <si>
    <t xml:space="preserve">44D</t>
  </si>
  <si>
    <t xml:space="preserve">46D</t>
  </si>
  <si>
    <t xml:space="preserve">48D</t>
  </si>
  <si>
    <t xml:space="preserve">50D</t>
  </si>
  <si>
    <t xml:space="preserve">52D</t>
  </si>
  <si>
    <t xml:space="preserve">54D</t>
  </si>
  <si>
    <t xml:space="preserve">56D</t>
  </si>
  <si>
    <t xml:space="preserve">58D</t>
  </si>
  <si>
    <t xml:space="preserve">42E</t>
  </si>
  <si>
    <t xml:space="preserve">44E</t>
  </si>
  <si>
    <t xml:space="preserve">46E</t>
  </si>
  <si>
    <t xml:space="preserve">48E</t>
  </si>
  <si>
    <t xml:space="preserve">50E</t>
  </si>
  <si>
    <t xml:space="preserve">52E</t>
  </si>
  <si>
    <t xml:space="preserve">54E</t>
  </si>
  <si>
    <t xml:space="preserve">56E</t>
  </si>
  <si>
    <t xml:space="preserve">58E</t>
  </si>
  <si>
    <t xml:space="preserve">42F</t>
  </si>
  <si>
    <t xml:space="preserve">44F</t>
  </si>
  <si>
    <t xml:space="preserve">46F</t>
  </si>
  <si>
    <t xml:space="preserve">48F</t>
  </si>
  <si>
    <t xml:space="preserve">50F</t>
  </si>
  <si>
    <t xml:space="preserve">52F</t>
  </si>
  <si>
    <t xml:space="preserve">54F</t>
  </si>
  <si>
    <t xml:space="preserve">56F</t>
  </si>
  <si>
    <t xml:space="preserve">58F</t>
  </si>
  <si>
    <t xml:space="preserve">42G</t>
  </si>
  <si>
    <t xml:space="preserve">44G</t>
  </si>
  <si>
    <t xml:space="preserve">46G</t>
  </si>
  <si>
    <t xml:space="preserve">48G</t>
  </si>
  <si>
    <t xml:space="preserve">50G</t>
  </si>
  <si>
    <t xml:space="preserve">52G</t>
  </si>
  <si>
    <t xml:space="preserve">54G</t>
  </si>
  <si>
    <t xml:space="preserve">56G</t>
  </si>
  <si>
    <t xml:space="preserve">58G</t>
  </si>
  <si>
    <t xml:space="preserve">белье в буквенных размерах с чашками</t>
  </si>
  <si>
    <t xml:space="preserve">CL_W_UND_INT</t>
  </si>
  <si>
    <t xml:space="preserve">XSA</t>
  </si>
  <si>
    <t xml:space="preserve">SA</t>
  </si>
  <si>
    <t xml:space="preserve">MA</t>
  </si>
  <si>
    <t xml:space="preserve">LA</t>
  </si>
  <si>
    <t xml:space="preserve">XLA</t>
  </si>
  <si>
    <t xml:space="preserve">XSAB</t>
  </si>
  <si>
    <t xml:space="preserve">SAB</t>
  </si>
  <si>
    <t xml:space="preserve">MAB</t>
  </si>
  <si>
    <t xml:space="preserve">LAB</t>
  </si>
  <si>
    <t xml:space="preserve">XLAB</t>
  </si>
  <si>
    <t xml:space="preserve">XSAC</t>
  </si>
  <si>
    <t xml:space="preserve">SAC</t>
  </si>
  <si>
    <t xml:space="preserve">MAC</t>
  </si>
  <si>
    <t xml:space="preserve">LAC</t>
  </si>
  <si>
    <t xml:space="preserve">XLAC</t>
  </si>
  <si>
    <t xml:space="preserve">XSB</t>
  </si>
  <si>
    <t xml:space="preserve">SB</t>
  </si>
  <si>
    <t xml:space="preserve">MB</t>
  </si>
  <si>
    <t xml:space="preserve">LB</t>
  </si>
  <si>
    <t xml:space="preserve">XLB</t>
  </si>
  <si>
    <t xml:space="preserve">XSC</t>
  </si>
  <si>
    <t xml:space="preserve">SC</t>
  </si>
  <si>
    <t xml:space="preserve">MC</t>
  </si>
  <si>
    <t xml:space="preserve">LC</t>
  </si>
  <si>
    <t xml:space="preserve">XLC</t>
  </si>
  <si>
    <t xml:space="preserve">XSCD</t>
  </si>
  <si>
    <t xml:space="preserve">SCD</t>
  </si>
  <si>
    <t xml:space="preserve">MCD</t>
  </si>
  <si>
    <t xml:space="preserve">LCD</t>
  </si>
  <si>
    <t xml:space="preserve">XLCD</t>
  </si>
  <si>
    <t xml:space="preserve">XSD</t>
  </si>
  <si>
    <t xml:space="preserve">SD</t>
  </si>
  <si>
    <t xml:space="preserve">MD</t>
  </si>
  <si>
    <t xml:space="preserve">LD</t>
  </si>
  <si>
    <t xml:space="preserve">XLD</t>
  </si>
  <si>
    <t xml:space="preserve">XSDE</t>
  </si>
  <si>
    <t xml:space="preserve">SDE</t>
  </si>
  <si>
    <t xml:space="preserve">MDE</t>
  </si>
  <si>
    <t xml:space="preserve">LDE</t>
  </si>
  <si>
    <t xml:space="preserve">XLDE</t>
  </si>
  <si>
    <t xml:space="preserve">белье в европейских одежных размерах с чашками</t>
  </si>
  <si>
    <t xml:space="preserve">CL_W_UND_EUR</t>
  </si>
  <si>
    <t xml:space="preserve">36A</t>
  </si>
  <si>
    <t xml:space="preserve">38A</t>
  </si>
  <si>
    <t xml:space="preserve">40A</t>
  </si>
  <si>
    <t xml:space="preserve">36B</t>
  </si>
  <si>
    <t xml:space="preserve">38B</t>
  </si>
  <si>
    <t xml:space="preserve">40B</t>
  </si>
  <si>
    <t xml:space="preserve">36C</t>
  </si>
  <si>
    <t xml:space="preserve">38C</t>
  </si>
  <si>
    <t xml:space="preserve">40C</t>
  </si>
  <si>
    <t xml:space="preserve">36D</t>
  </si>
  <si>
    <t xml:space="preserve">38D</t>
  </si>
  <si>
    <t xml:space="preserve">40D</t>
  </si>
  <si>
    <t xml:space="preserve">36E</t>
  </si>
  <si>
    <t xml:space="preserve">38E</t>
  </si>
  <si>
    <t xml:space="preserve">40E</t>
  </si>
  <si>
    <t xml:space="preserve">на всякий случай</t>
  </si>
  <si>
    <t xml:space="preserve">CL_W_UND_AU</t>
  </si>
  <si>
    <t xml:space="preserve">белье во французских/испанских размерах (обхват груди в сантиметрах с чашками)</t>
  </si>
  <si>
    <t xml:space="preserve">CL_W_UND_FR</t>
  </si>
  <si>
    <t xml:space="preserve">белье в немецких одежных размерах с чашками</t>
  </si>
  <si>
    <t xml:space="preserve">CL_W_UND_GER</t>
  </si>
  <si>
    <t xml:space="preserve">белье в итальянских размерах без чашек</t>
  </si>
  <si>
    <t xml:space="preserve">CL_W_UND_IT</t>
  </si>
  <si>
    <t xml:space="preserve">белье в итальянских размерах с чашками</t>
  </si>
  <si>
    <t xml:space="preserve">CL_W_UND_IT_2</t>
  </si>
  <si>
    <t xml:space="preserve">1A</t>
  </si>
  <si>
    <t xml:space="preserve">2A</t>
  </si>
  <si>
    <t xml:space="preserve">3A</t>
  </si>
  <si>
    <t xml:space="preserve">4A</t>
  </si>
  <si>
    <t xml:space="preserve">5A</t>
  </si>
  <si>
    <t xml:space="preserve">6A</t>
  </si>
  <si>
    <t xml:space="preserve">1B</t>
  </si>
  <si>
    <t xml:space="preserve">2B</t>
  </si>
  <si>
    <t xml:space="preserve">3B</t>
  </si>
  <si>
    <t xml:space="preserve">4B</t>
  </si>
  <si>
    <t xml:space="preserve">5B</t>
  </si>
  <si>
    <t xml:space="preserve">6B</t>
  </si>
  <si>
    <t xml:space="preserve">1D</t>
  </si>
  <si>
    <t xml:space="preserve">2D</t>
  </si>
  <si>
    <t xml:space="preserve">3D</t>
  </si>
  <si>
    <t xml:space="preserve">4D</t>
  </si>
  <si>
    <t xml:space="preserve">5D</t>
  </si>
  <si>
    <t xml:space="preserve">6D</t>
  </si>
  <si>
    <t xml:space="preserve">1E</t>
  </si>
  <si>
    <t xml:space="preserve">2E</t>
  </si>
  <si>
    <t xml:space="preserve">3E</t>
  </si>
  <si>
    <t xml:space="preserve">4E</t>
  </si>
  <si>
    <t xml:space="preserve">5E</t>
  </si>
  <si>
    <t xml:space="preserve">6E</t>
  </si>
  <si>
    <t xml:space="preserve">1F</t>
  </si>
  <si>
    <t xml:space="preserve">2F</t>
  </si>
  <si>
    <t xml:space="preserve">3F</t>
  </si>
  <si>
    <t xml:space="preserve">4F</t>
  </si>
  <si>
    <t xml:space="preserve">5F</t>
  </si>
  <si>
    <t xml:space="preserve">6F</t>
  </si>
  <si>
    <t xml:space="preserve">белье в английских размерах (обхват груди в дюймах с чашками)</t>
  </si>
  <si>
    <t xml:space="preserve">CL_W_UND_UK</t>
  </si>
  <si>
    <t xml:space="preserve">28A</t>
  </si>
  <si>
    <t xml:space="preserve">30A</t>
  </si>
  <si>
    <t xml:space="preserve">32A</t>
  </si>
  <si>
    <t xml:space="preserve">34A</t>
  </si>
  <si>
    <t xml:space="preserve">28B</t>
  </si>
  <si>
    <t xml:space="preserve">30B</t>
  </si>
  <si>
    <t xml:space="preserve">32B</t>
  </si>
  <si>
    <t xml:space="preserve">34B</t>
  </si>
  <si>
    <t xml:space="preserve">28C</t>
  </si>
  <si>
    <t xml:space="preserve">30C</t>
  </si>
  <si>
    <t xml:space="preserve">32C</t>
  </si>
  <si>
    <t xml:space="preserve">34C</t>
  </si>
  <si>
    <t xml:space="preserve">28D</t>
  </si>
  <si>
    <t xml:space="preserve">30D</t>
  </si>
  <si>
    <t xml:space="preserve">32D</t>
  </si>
  <si>
    <t xml:space="preserve">34D</t>
  </si>
  <si>
    <t xml:space="preserve">28DD</t>
  </si>
  <si>
    <t xml:space="preserve">30DD</t>
  </si>
  <si>
    <t xml:space="preserve">32DD</t>
  </si>
  <si>
    <t xml:space="preserve">34DD</t>
  </si>
  <si>
    <t xml:space="preserve">36DD</t>
  </si>
  <si>
    <t xml:space="preserve">38DD</t>
  </si>
  <si>
    <t xml:space="preserve">40DD</t>
  </si>
  <si>
    <t xml:space="preserve">42DD</t>
  </si>
  <si>
    <t xml:space="preserve">44DD</t>
  </si>
  <si>
    <t xml:space="preserve">46DD</t>
  </si>
  <si>
    <t xml:space="preserve">48DD</t>
  </si>
  <si>
    <t xml:space="preserve">28E</t>
  </si>
  <si>
    <t xml:space="preserve">30E</t>
  </si>
  <si>
    <t xml:space="preserve">32E</t>
  </si>
  <si>
    <t xml:space="preserve">34E</t>
  </si>
  <si>
    <t xml:space="preserve">28F</t>
  </si>
  <si>
    <t xml:space="preserve">30F</t>
  </si>
  <si>
    <t xml:space="preserve">32F</t>
  </si>
  <si>
    <t xml:space="preserve">34F</t>
  </si>
  <si>
    <t xml:space="preserve">36F</t>
  </si>
  <si>
    <t xml:space="preserve">38F</t>
  </si>
  <si>
    <t xml:space="preserve">40F</t>
  </si>
  <si>
    <t xml:space="preserve">белье в английских размерах size+ (обхват груди в дюймах с чашками)</t>
  </si>
  <si>
    <t xml:space="preserve">CL_W_UND_UK_PLUS</t>
  </si>
  <si>
    <t xml:space="preserve">28FF</t>
  </si>
  <si>
    <t xml:space="preserve">30FF</t>
  </si>
  <si>
    <t xml:space="preserve">32FF</t>
  </si>
  <si>
    <t xml:space="preserve">34FF</t>
  </si>
  <si>
    <t xml:space="preserve">36FF</t>
  </si>
  <si>
    <t xml:space="preserve">38FF</t>
  </si>
  <si>
    <t xml:space="preserve">40FF</t>
  </si>
  <si>
    <t xml:space="preserve">42FF</t>
  </si>
  <si>
    <t xml:space="preserve">44FF</t>
  </si>
  <si>
    <t xml:space="preserve">46FF</t>
  </si>
  <si>
    <t xml:space="preserve">48FF</t>
  </si>
  <si>
    <t xml:space="preserve">28G</t>
  </si>
  <si>
    <t xml:space="preserve">30G</t>
  </si>
  <si>
    <t xml:space="preserve">32G</t>
  </si>
  <si>
    <t xml:space="preserve">34G</t>
  </si>
  <si>
    <t xml:space="preserve">36G</t>
  </si>
  <si>
    <t xml:space="preserve">38G</t>
  </si>
  <si>
    <t xml:space="preserve">40G</t>
  </si>
  <si>
    <t xml:space="preserve">28GG</t>
  </si>
  <si>
    <t xml:space="preserve">30GG</t>
  </si>
  <si>
    <t xml:space="preserve">32GG</t>
  </si>
  <si>
    <t xml:space="preserve">34GG</t>
  </si>
  <si>
    <t xml:space="preserve">36GG</t>
  </si>
  <si>
    <t xml:space="preserve">38GG</t>
  </si>
  <si>
    <t xml:space="preserve">40GG</t>
  </si>
  <si>
    <t xml:space="preserve">42GG</t>
  </si>
  <si>
    <t xml:space="preserve">28H</t>
  </si>
  <si>
    <t xml:space="preserve">30H</t>
  </si>
  <si>
    <t xml:space="preserve">32H</t>
  </si>
  <si>
    <t xml:space="preserve">34H</t>
  </si>
  <si>
    <t xml:space="preserve">36H</t>
  </si>
  <si>
    <t xml:space="preserve">38H</t>
  </si>
  <si>
    <t xml:space="preserve">40H</t>
  </si>
  <si>
    <t xml:space="preserve">42H</t>
  </si>
  <si>
    <t xml:space="preserve">28HH</t>
  </si>
  <si>
    <t xml:space="preserve">30HH</t>
  </si>
  <si>
    <t xml:space="preserve">32HH</t>
  </si>
  <si>
    <t xml:space="preserve">34HH</t>
  </si>
  <si>
    <t xml:space="preserve">36HH</t>
  </si>
  <si>
    <t xml:space="preserve">38HH</t>
  </si>
  <si>
    <t xml:space="preserve">40HH</t>
  </si>
  <si>
    <t xml:space="preserve">42HH</t>
  </si>
  <si>
    <t xml:space="preserve">28J</t>
  </si>
  <si>
    <t xml:space="preserve">30J</t>
  </si>
  <si>
    <t xml:space="preserve">32J</t>
  </si>
  <si>
    <t xml:space="preserve">34J</t>
  </si>
  <si>
    <t xml:space="preserve">36J</t>
  </si>
  <si>
    <t xml:space="preserve">38J</t>
  </si>
  <si>
    <t xml:space="preserve">40J</t>
  </si>
  <si>
    <t xml:space="preserve">42J</t>
  </si>
  <si>
    <t xml:space="preserve">44GG</t>
  </si>
  <si>
    <t xml:space="preserve">46GG</t>
  </si>
  <si>
    <t xml:space="preserve">48GG</t>
  </si>
  <si>
    <t xml:space="preserve">44H</t>
  </si>
  <si>
    <t xml:space="preserve">46H</t>
  </si>
  <si>
    <t xml:space="preserve">48H</t>
  </si>
  <si>
    <t xml:space="preserve">44HH</t>
  </si>
  <si>
    <t xml:space="preserve">46HH</t>
  </si>
  <si>
    <t xml:space="preserve">48HH</t>
  </si>
  <si>
    <t xml:space="preserve">44J</t>
  </si>
  <si>
    <t xml:space="preserve">46J</t>
  </si>
  <si>
    <t xml:space="preserve">48J</t>
  </si>
  <si>
    <t xml:space="preserve">28JJ</t>
  </si>
  <si>
    <t xml:space="preserve">30JJ</t>
  </si>
  <si>
    <t xml:space="preserve">32JJ</t>
  </si>
  <si>
    <t xml:space="preserve">34JJ</t>
  </si>
  <si>
    <t xml:space="preserve">36JJ</t>
  </si>
  <si>
    <t xml:space="preserve">38JJ</t>
  </si>
  <si>
    <t xml:space="preserve">40JJ</t>
  </si>
  <si>
    <t xml:space="preserve">42JJ</t>
  </si>
  <si>
    <t xml:space="preserve">44JJ</t>
  </si>
  <si>
    <t xml:space="preserve">46JJ</t>
  </si>
  <si>
    <t xml:space="preserve">48JJ</t>
  </si>
  <si>
    <t xml:space="preserve">28K</t>
  </si>
  <si>
    <t xml:space="preserve">30K</t>
  </si>
  <si>
    <t xml:space="preserve">32K</t>
  </si>
  <si>
    <t xml:space="preserve">34K</t>
  </si>
  <si>
    <t xml:space="preserve">36K</t>
  </si>
  <si>
    <t xml:space="preserve">38K</t>
  </si>
  <si>
    <t xml:space="preserve">40K</t>
  </si>
  <si>
    <t xml:space="preserve">42K</t>
  </si>
  <si>
    <t xml:space="preserve">44K</t>
  </si>
  <si>
    <t xml:space="preserve">46K</t>
  </si>
  <si>
    <t xml:space="preserve">48K</t>
  </si>
  <si>
    <t xml:space="preserve">белье в английских одежных размерах с чашками size+</t>
  </si>
  <si>
    <t xml:space="preserve">CL_W_UND_UK_PLUS_2</t>
  </si>
  <si>
    <t xml:space="preserve">18C/D</t>
  </si>
  <si>
    <t xml:space="preserve">20C/D</t>
  </si>
  <si>
    <t xml:space="preserve">22C/D</t>
  </si>
  <si>
    <t xml:space="preserve">24C/D</t>
  </si>
  <si>
    <t xml:space="preserve">26C/D</t>
  </si>
  <si>
    <t xml:space="preserve">18DDE</t>
  </si>
  <si>
    <t xml:space="preserve">20DDE</t>
  </si>
  <si>
    <t xml:space="preserve">22DDE</t>
  </si>
  <si>
    <t xml:space="preserve">24DDE</t>
  </si>
  <si>
    <t xml:space="preserve">26DDE</t>
  </si>
  <si>
    <t xml:space="preserve">CL_W_UND_US</t>
  </si>
  <si>
    <t xml:space="preserve">белье по обхвату груди в дюймах без чашек</t>
  </si>
  <si>
    <t xml:space="preserve">INCH</t>
  </si>
  <si>
    <t xml:space="preserve">INC</t>
  </si>
  <si>
    <t xml:space="preserve">CL_W_UND_INCH</t>
  </si>
  <si>
    <t xml:space="preserve">белье в размерах чашек без обхвата груди</t>
  </si>
  <si>
    <t xml:space="preserve">CL_W_UND_CUPS</t>
  </si>
  <si>
    <t xml:space="preserve">C</t>
  </si>
  <si>
    <t xml:space="preserve">D</t>
  </si>
  <si>
    <t xml:space="preserve">B2B</t>
  </si>
  <si>
    <t xml:space="preserve">белье по обхвату под грудью в сантиметрах без чашек</t>
  </si>
  <si>
    <t xml:space="preserve">CL_W_UND_CM</t>
  </si>
  <si>
    <t xml:space="preserve">65</t>
  </si>
  <si>
    <t xml:space="preserve">75</t>
  </si>
  <si>
    <t xml:space="preserve">80</t>
  </si>
  <si>
    <t xml:space="preserve">85</t>
  </si>
  <si>
    <t xml:space="preserve">95</t>
  </si>
  <si>
    <t xml:space="preserve">100</t>
  </si>
  <si>
    <t xml:space="preserve">105</t>
  </si>
  <si>
    <t xml:space="preserve">115</t>
  </si>
  <si>
    <t xml:space="preserve">120</t>
  </si>
  <si>
    <t xml:space="preserve">WAIST</t>
  </si>
  <si>
    <t xml:space="preserve">белье по обхвату талии в сантиметрах</t>
  </si>
  <si>
    <t xml:space="preserve">CL_W_UND_CM_2</t>
  </si>
  <si>
    <t xml:space="preserve">белье по обхвату бедер в сантиметрах</t>
  </si>
  <si>
    <t xml:space="preserve">CL_W_UND_CM_3</t>
  </si>
  <si>
    <t xml:space="preserve">125</t>
  </si>
  <si>
    <t xml:space="preserve">130</t>
  </si>
  <si>
    <t xml:space="preserve">135</t>
  </si>
  <si>
    <t xml:space="preserve">140</t>
  </si>
  <si>
    <t xml:space="preserve">одежда в цифровых размерах для Best Mountain</t>
  </si>
  <si>
    <t xml:space="preserve">CL_W_BM</t>
  </si>
  <si>
    <t xml:space="preserve">T0</t>
  </si>
  <si>
    <t xml:space="preserve">T1</t>
  </si>
  <si>
    <t xml:space="preserve">T2</t>
  </si>
  <si>
    <t xml:space="preserve">T3</t>
  </si>
  <si>
    <t xml:space="preserve">T4</t>
  </si>
  <si>
    <t xml:space="preserve">T5</t>
  </si>
  <si>
    <t xml:space="preserve">носки в одном размере для Mango</t>
  </si>
  <si>
    <t xml:space="preserve">CL_W_SOCKS_MNG</t>
  </si>
  <si>
    <t xml:space="preserve">белье во французских/испанских размерах (обхват груди в сантиметрах с чашками) для Mango</t>
  </si>
  <si>
    <t xml:space="preserve">CL_W_UND_MNG</t>
  </si>
  <si>
    <t xml:space="preserve">белье по обхвату талии в сантиметрах для Silk Way</t>
  </si>
  <si>
    <t xml:space="preserve">CL_W_UND_SILKWAY</t>
  </si>
  <si>
    <t xml:space="preserve">76</t>
  </si>
  <si>
    <t xml:space="preserve">82</t>
  </si>
  <si>
    <t xml:space="preserve">белье в нестандартных размерах для Silk Way</t>
  </si>
  <si>
    <t xml:space="preserve">CL_W_UND_SILKWAY_2</t>
  </si>
  <si>
    <t xml:space="preserve">110C</t>
  </si>
  <si>
    <t xml:space="preserve">115C</t>
  </si>
  <si>
    <t xml:space="preserve">110D</t>
  </si>
  <si>
    <t xml:space="preserve">115D</t>
  </si>
  <si>
    <t xml:space="preserve">120D</t>
  </si>
  <si>
    <t xml:space="preserve">125D</t>
  </si>
  <si>
    <t xml:space="preserve">110E</t>
  </si>
  <si>
    <t xml:space="preserve">115E</t>
  </si>
  <si>
    <t xml:space="preserve">120E</t>
  </si>
  <si>
    <t xml:space="preserve">125E</t>
  </si>
  <si>
    <t xml:space="preserve">110F</t>
  </si>
  <si>
    <t xml:space="preserve">115F</t>
  </si>
  <si>
    <t xml:space="preserve">120F</t>
  </si>
  <si>
    <t xml:space="preserve">125F</t>
  </si>
  <si>
    <t xml:space="preserve">одежда в буквенных размерах для Bodra</t>
  </si>
  <si>
    <t xml:space="preserve">CL_W_INT_BODRA</t>
  </si>
  <si>
    <t xml:space="preserve">X</t>
  </si>
  <si>
    <t xml:space="preserve">креативная сетка для Ianis Chamalidy</t>
  </si>
  <si>
    <t xml:space="preserve">CL_W_YCHAMLID</t>
  </si>
  <si>
    <t xml:space="preserve">Y</t>
  </si>
  <si>
    <t xml:space="preserve">H</t>
  </si>
  <si>
    <t xml:space="preserve">одежда в одном размере</t>
  </si>
  <si>
    <t xml:space="preserve">CL_W_ONESIZE</t>
  </si>
  <si>
    <t xml:space="preserve">CL_M_RUS</t>
  </si>
  <si>
    <t xml:space="preserve">CL_M_RUS_2</t>
  </si>
  <si>
    <t xml:space="preserve">CL_M_RUS_3</t>
  </si>
  <si>
    <t xml:space="preserve">CL_M_RUS_4</t>
  </si>
  <si>
    <t xml:space="preserve">64/164</t>
  </si>
  <si>
    <t xml:space="preserve">64/170</t>
  </si>
  <si>
    <t xml:space="preserve">64/176</t>
  </si>
  <si>
    <t xml:space="preserve">42/182</t>
  </si>
  <si>
    <t xml:space="preserve">44/182</t>
  </si>
  <si>
    <t xml:space="preserve">46/182</t>
  </si>
  <si>
    <t xml:space="preserve">48/182</t>
  </si>
  <si>
    <t xml:space="preserve">50/182</t>
  </si>
  <si>
    <t xml:space="preserve">52/182</t>
  </si>
  <si>
    <t xml:space="preserve">54/182</t>
  </si>
  <si>
    <t xml:space="preserve">56/182</t>
  </si>
  <si>
    <t xml:space="preserve">58/182</t>
  </si>
  <si>
    <t xml:space="preserve">60/182</t>
  </si>
  <si>
    <t xml:space="preserve">62/182</t>
  </si>
  <si>
    <t xml:space="preserve">64/182</t>
  </si>
  <si>
    <t xml:space="preserve">42/188</t>
  </si>
  <si>
    <t xml:space="preserve">44/188</t>
  </si>
  <si>
    <t xml:space="preserve">46/188</t>
  </si>
  <si>
    <t xml:space="preserve">48/188</t>
  </si>
  <si>
    <t xml:space="preserve">50/188</t>
  </si>
  <si>
    <t xml:space="preserve">52/188</t>
  </si>
  <si>
    <t xml:space="preserve">54/188</t>
  </si>
  <si>
    <t xml:space="preserve">56/188</t>
  </si>
  <si>
    <t xml:space="preserve">58/188</t>
  </si>
  <si>
    <t xml:space="preserve">60/188</t>
  </si>
  <si>
    <t xml:space="preserve">62/188</t>
  </si>
  <si>
    <t xml:space="preserve">64/188</t>
  </si>
  <si>
    <t xml:space="preserve">42/194</t>
  </si>
  <si>
    <t xml:space="preserve">44/194</t>
  </si>
  <si>
    <t xml:space="preserve">46/194</t>
  </si>
  <si>
    <t xml:space="preserve">48/194</t>
  </si>
  <si>
    <t xml:space="preserve">50/194</t>
  </si>
  <si>
    <t xml:space="preserve">52/194</t>
  </si>
  <si>
    <t xml:space="preserve">54/194</t>
  </si>
  <si>
    <t xml:space="preserve">56/194</t>
  </si>
  <si>
    <t xml:space="preserve">58/194</t>
  </si>
  <si>
    <t xml:space="preserve">60/194</t>
  </si>
  <si>
    <t xml:space="preserve">62/194</t>
  </si>
  <si>
    <t xml:space="preserve">64/194</t>
  </si>
  <si>
    <t xml:space="preserve">CL_M_RUS_5</t>
  </si>
  <si>
    <t xml:space="preserve">58/32</t>
  </si>
  <si>
    <t xml:space="preserve">60/32</t>
  </si>
  <si>
    <t xml:space="preserve">62/32</t>
  </si>
  <si>
    <t xml:space="preserve">64/32</t>
  </si>
  <si>
    <t xml:space="preserve">58/34</t>
  </si>
  <si>
    <t xml:space="preserve">60/34</t>
  </si>
  <si>
    <t xml:space="preserve">62/34</t>
  </si>
  <si>
    <t xml:space="preserve">64/34</t>
  </si>
  <si>
    <t xml:space="preserve">CL_M_RUS_6</t>
  </si>
  <si>
    <t xml:space="preserve">CL_M_INT</t>
  </si>
  <si>
    <t xml:space="preserve">XXXXL</t>
  </si>
  <si>
    <t xml:space="preserve">CL_M_INT_2</t>
  </si>
  <si>
    <t xml:space="preserve">CL_M_INT_3</t>
  </si>
  <si>
    <t xml:space="preserve">CL_M_INT_4</t>
  </si>
  <si>
    <t xml:space="preserve">XXS/176</t>
  </si>
  <si>
    <t xml:space="preserve">XS/176</t>
  </si>
  <si>
    <t xml:space="preserve">S/176</t>
  </si>
  <si>
    <t xml:space="preserve">M/176</t>
  </si>
  <si>
    <t xml:space="preserve">L/176</t>
  </si>
  <si>
    <t xml:space="preserve">XL/176</t>
  </si>
  <si>
    <t xml:space="preserve">XXL/176</t>
  </si>
  <si>
    <t xml:space="preserve">3XL/176</t>
  </si>
  <si>
    <t xml:space="preserve">4XL/176</t>
  </si>
  <si>
    <t xml:space="preserve">5XL/176</t>
  </si>
  <si>
    <t xml:space="preserve">6XL/176</t>
  </si>
  <si>
    <t xml:space="preserve">XXS/182</t>
  </si>
  <si>
    <t xml:space="preserve">XS/182</t>
  </si>
  <si>
    <t xml:space="preserve">S/182</t>
  </si>
  <si>
    <t xml:space="preserve">M/182</t>
  </si>
  <si>
    <t xml:space="preserve">L/182</t>
  </si>
  <si>
    <t xml:space="preserve">XL/182</t>
  </si>
  <si>
    <t xml:space="preserve">XXL/182</t>
  </si>
  <si>
    <t xml:space="preserve">3XL/182</t>
  </si>
  <si>
    <t xml:space="preserve">4XL/182</t>
  </si>
  <si>
    <t xml:space="preserve">5XL/182</t>
  </si>
  <si>
    <t xml:space="preserve">6XL/182</t>
  </si>
  <si>
    <t xml:space="preserve">XXS/188</t>
  </si>
  <si>
    <t xml:space="preserve">XS/188</t>
  </si>
  <si>
    <t xml:space="preserve">S/188</t>
  </si>
  <si>
    <t xml:space="preserve">M/188</t>
  </si>
  <si>
    <t xml:space="preserve">L/188</t>
  </si>
  <si>
    <t xml:space="preserve">XL/188</t>
  </si>
  <si>
    <t xml:space="preserve">XXL/188</t>
  </si>
  <si>
    <t xml:space="preserve">3XL/188</t>
  </si>
  <si>
    <t xml:space="preserve">4XL/188</t>
  </si>
  <si>
    <t xml:space="preserve">5XL/188</t>
  </si>
  <si>
    <t xml:space="preserve">6XL/188</t>
  </si>
  <si>
    <t xml:space="preserve">CL_M_INT_5</t>
  </si>
  <si>
    <t xml:space="preserve">CL_M_INT_6</t>
  </si>
  <si>
    <t xml:space="preserve">XSR</t>
  </si>
  <si>
    <t xml:space="preserve">SR</t>
  </si>
  <si>
    <t xml:space="preserve">MR</t>
  </si>
  <si>
    <t xml:space="preserve">LR</t>
  </si>
  <si>
    <t xml:space="preserve">XLR</t>
  </si>
  <si>
    <t xml:space="preserve">2XR</t>
  </si>
  <si>
    <t xml:space="preserve">CL_M_NUM</t>
  </si>
  <si>
    <t xml:space="preserve">CL_M_NUM_2</t>
  </si>
  <si>
    <t xml:space="preserve">CL_M_NUM_3</t>
  </si>
  <si>
    <t xml:space="preserve">CL_M_NUM_4</t>
  </si>
  <si>
    <t xml:space="preserve">CL_M_NUM_5</t>
  </si>
  <si>
    <t xml:space="preserve">CL_M_NUM_6</t>
  </si>
  <si>
    <t xml:space="preserve">CL_M_EUR</t>
  </si>
  <si>
    <t xml:space="preserve">CL_M_EUR_2</t>
  </si>
  <si>
    <t xml:space="preserve">CL_M_EUR_3</t>
  </si>
  <si>
    <t xml:space="preserve">CL_M_EUR_4</t>
  </si>
  <si>
    <t xml:space="preserve">CL_M_EUR_5</t>
  </si>
  <si>
    <t xml:space="preserve">CL_M_EUR_6</t>
  </si>
  <si>
    <t xml:space="preserve">одежда в европейских размерах для брюк (со сдвигом)</t>
  </si>
  <si>
    <t xml:space="preserve">CL_M_TROUSERS_EUR</t>
  </si>
  <si>
    <t xml:space="preserve">одежда в европейских размерах для брюк (со сдвигом) с ростом в сантиметрах</t>
  </si>
  <si>
    <t xml:space="preserve">CL_M_TROUSERS_EUR_4</t>
  </si>
  <si>
    <t xml:space="preserve">36/176</t>
  </si>
  <si>
    <t xml:space="preserve">38/176</t>
  </si>
  <si>
    <t xml:space="preserve">36/182</t>
  </si>
  <si>
    <t xml:space="preserve">38/182</t>
  </si>
  <si>
    <t xml:space="preserve">40/182</t>
  </si>
  <si>
    <t xml:space="preserve">CL_M_FR</t>
  </si>
  <si>
    <t xml:space="preserve">CL_M_FR_2</t>
  </si>
  <si>
    <t xml:space="preserve">CL_M_FR_3</t>
  </si>
  <si>
    <t xml:space="preserve">CL_M_FR_4</t>
  </si>
  <si>
    <t xml:space="preserve">CL_M_FR_5</t>
  </si>
  <si>
    <t xml:space="preserve">CL_M_FR_6</t>
  </si>
  <si>
    <t xml:space="preserve">одежда во французских размерах для брюк (со сдвигом)</t>
  </si>
  <si>
    <t xml:space="preserve">CL_M_TROUSERS_FR</t>
  </si>
  <si>
    <t xml:space="preserve">CL_M_GER</t>
  </si>
  <si>
    <t xml:space="preserve">86</t>
  </si>
  <si>
    <t xml:space="preserve">118</t>
  </si>
  <si>
    <t xml:space="preserve">122</t>
  </si>
  <si>
    <t xml:space="preserve">126</t>
  </si>
  <si>
    <t xml:space="preserve">CL_M_GER_2</t>
  </si>
  <si>
    <t xml:space="preserve">CL_M_GER_3</t>
  </si>
  <si>
    <t xml:space="preserve">CL_M_GER_4</t>
  </si>
  <si>
    <t xml:space="preserve">CL_M_GER_5</t>
  </si>
  <si>
    <t xml:space="preserve">CL_M_GER_6</t>
  </si>
  <si>
    <t xml:space="preserve">CL_M_GER_SHORT</t>
  </si>
  <si>
    <t xml:space="preserve">CL_M_GER_LONG</t>
  </si>
  <si>
    <t xml:space="preserve">одежда в немецких размерах для мужчин с животом (Bauchgrößen)</t>
  </si>
  <si>
    <t xml:space="preserve">CL_M_GER_PORTLY</t>
  </si>
  <si>
    <t xml:space="preserve">CL_M_IT</t>
  </si>
  <si>
    <t xml:space="preserve">CL_M_IT_2</t>
  </si>
  <si>
    <t xml:space="preserve">CL_M_IT_3</t>
  </si>
  <si>
    <t xml:space="preserve">CL_M_IT_4</t>
  </si>
  <si>
    <t xml:space="preserve">CL_M_IT_5</t>
  </si>
  <si>
    <t xml:space="preserve">CL_M_IT_6</t>
  </si>
  <si>
    <t xml:space="preserve">CL_M_UK</t>
  </si>
  <si>
    <t xml:space="preserve">CL_M_UK_2</t>
  </si>
  <si>
    <t xml:space="preserve">CL_M_UK_3</t>
  </si>
  <si>
    <t xml:space="preserve">CL_M_UK_4</t>
  </si>
  <si>
    <t xml:space="preserve">CL_M_UK_5</t>
  </si>
  <si>
    <t xml:space="preserve">CL_M_UK_6</t>
  </si>
  <si>
    <t xml:space="preserve">48R</t>
  </si>
  <si>
    <t xml:space="preserve">50R</t>
  </si>
  <si>
    <t xml:space="preserve">52R</t>
  </si>
  <si>
    <t xml:space="preserve">54R</t>
  </si>
  <si>
    <t xml:space="preserve">48L</t>
  </si>
  <si>
    <t xml:space="preserve">50L</t>
  </si>
  <si>
    <t xml:space="preserve">52L</t>
  </si>
  <si>
    <t xml:space="preserve">54L</t>
  </si>
  <si>
    <t xml:space="preserve">CL_M_CM</t>
  </si>
  <si>
    <t xml:space="preserve">CL_M_CM_2</t>
  </si>
  <si>
    <t xml:space="preserve">CL_M_CM_3</t>
  </si>
  <si>
    <t xml:space="preserve">CL_M_CM_4</t>
  </si>
  <si>
    <t xml:space="preserve">88/176</t>
  </si>
  <si>
    <t xml:space="preserve">92/176</t>
  </si>
  <si>
    <t xml:space="preserve">96/176</t>
  </si>
  <si>
    <t xml:space="preserve">100/176</t>
  </si>
  <si>
    <t xml:space="preserve">104/176</t>
  </si>
  <si>
    <t xml:space="preserve">108/176</t>
  </si>
  <si>
    <t xml:space="preserve">112/176</t>
  </si>
  <si>
    <t xml:space="preserve">116/176</t>
  </si>
  <si>
    <t xml:space="preserve">120/176</t>
  </si>
  <si>
    <t xml:space="preserve">124/176</t>
  </si>
  <si>
    <t xml:space="preserve">128/176</t>
  </si>
  <si>
    <t xml:space="preserve">88/182</t>
  </si>
  <si>
    <t xml:space="preserve">92/182</t>
  </si>
  <si>
    <t xml:space="preserve">96/182</t>
  </si>
  <si>
    <t xml:space="preserve">100/182</t>
  </si>
  <si>
    <t xml:space="preserve">104/182</t>
  </si>
  <si>
    <t xml:space="preserve">108/182</t>
  </si>
  <si>
    <t xml:space="preserve">112/182</t>
  </si>
  <si>
    <t xml:space="preserve">116/182</t>
  </si>
  <si>
    <t xml:space="preserve">120/182</t>
  </si>
  <si>
    <t xml:space="preserve">124/182</t>
  </si>
  <si>
    <t xml:space="preserve">128/182</t>
  </si>
  <si>
    <t xml:space="preserve">одежда по обхвату талии в сантиметрах с ростом в сантиметрах</t>
  </si>
  <si>
    <t xml:space="preserve">CL_M_CM_5</t>
  </si>
  <si>
    <t xml:space="preserve">одежда по обхвату груди в сантиметрах с ростом в буквах</t>
  </si>
  <si>
    <t xml:space="preserve">CL_M_CM_6</t>
  </si>
  <si>
    <t xml:space="preserve">92B</t>
  </si>
  <si>
    <t xml:space="preserve">96B</t>
  </si>
  <si>
    <t xml:space="preserve">104B</t>
  </si>
  <si>
    <t xml:space="preserve">108B</t>
  </si>
  <si>
    <t xml:space="preserve">112B</t>
  </si>
  <si>
    <t xml:space="preserve">116B</t>
  </si>
  <si>
    <t xml:space="preserve">120B</t>
  </si>
  <si>
    <t xml:space="preserve">92C</t>
  </si>
  <si>
    <t xml:space="preserve">96C</t>
  </si>
  <si>
    <t xml:space="preserve">104C</t>
  </si>
  <si>
    <t xml:space="preserve">108C</t>
  </si>
  <si>
    <t xml:space="preserve">112C</t>
  </si>
  <si>
    <t xml:space="preserve">116C</t>
  </si>
  <si>
    <t xml:space="preserve">120C</t>
  </si>
  <si>
    <t xml:space="preserve">CL_M_JEANS</t>
  </si>
  <si>
    <t xml:space="preserve">CL_M_JEANS_2</t>
  </si>
  <si>
    <t xml:space="preserve">CL_M_JEANS_3</t>
  </si>
  <si>
    <t xml:space="preserve">джинсы по талии в дюймах с ростом в сантиметрах</t>
  </si>
  <si>
    <t xml:space="preserve">CL_M_JEANS_4</t>
  </si>
  <si>
    <t xml:space="preserve">джинсы по талии в дюймах с ростом в дюймах</t>
  </si>
  <si>
    <t xml:space="preserve">CL_M_JEANS_5</t>
  </si>
  <si>
    <t xml:space="preserve">35/30</t>
  </si>
  <si>
    <t xml:space="preserve">35/32</t>
  </si>
  <si>
    <t xml:space="preserve">35/33</t>
  </si>
  <si>
    <t xml:space="preserve">35/34</t>
  </si>
  <si>
    <t xml:space="preserve">24/35</t>
  </si>
  <si>
    <t xml:space="preserve">25/35</t>
  </si>
  <si>
    <t xml:space="preserve">26/35</t>
  </si>
  <si>
    <t xml:space="preserve">27/35</t>
  </si>
  <si>
    <t xml:space="preserve">28/35</t>
  </si>
  <si>
    <t xml:space="preserve">29/35</t>
  </si>
  <si>
    <t xml:space="preserve">30/35</t>
  </si>
  <si>
    <t xml:space="preserve">31/35</t>
  </si>
  <si>
    <t xml:space="preserve">35/35</t>
  </si>
  <si>
    <t xml:space="preserve">36/35</t>
  </si>
  <si>
    <t xml:space="preserve">38/35</t>
  </si>
  <si>
    <t xml:space="preserve">40/35</t>
  </si>
  <si>
    <t xml:space="preserve">42/35</t>
  </si>
  <si>
    <t xml:space="preserve">44/35</t>
  </si>
  <si>
    <t xml:space="preserve">44/36</t>
  </si>
  <si>
    <t xml:space="preserve">CL_M_JEANS_6</t>
  </si>
  <si>
    <t xml:space="preserve">26XS</t>
  </si>
  <si>
    <t xml:space="preserve">27XS</t>
  </si>
  <si>
    <t xml:space="preserve">28XS</t>
  </si>
  <si>
    <t xml:space="preserve">29XS</t>
  </si>
  <si>
    <t xml:space="preserve">30XS</t>
  </si>
  <si>
    <t xml:space="preserve">31XS</t>
  </si>
  <si>
    <t xml:space="preserve">32XS</t>
  </si>
  <si>
    <t xml:space="preserve">33XS</t>
  </si>
  <si>
    <t xml:space="preserve">34XS</t>
  </si>
  <si>
    <t xml:space="preserve">35XS</t>
  </si>
  <si>
    <t xml:space="preserve">36XS</t>
  </si>
  <si>
    <t xml:space="preserve">37XS</t>
  </si>
  <si>
    <t xml:space="preserve">38XS</t>
  </si>
  <si>
    <t xml:space="preserve">40XS</t>
  </si>
  <si>
    <t xml:space="preserve">42XS</t>
  </si>
  <si>
    <t xml:space="preserve">35S</t>
  </si>
  <si>
    <t xml:space="preserve">37S</t>
  </si>
  <si>
    <t xml:space="preserve">35R</t>
  </si>
  <si>
    <t xml:space="preserve">37R</t>
  </si>
  <si>
    <t xml:space="preserve">35L</t>
  </si>
  <si>
    <t xml:space="preserve">37L</t>
  </si>
  <si>
    <t xml:space="preserve">26XL</t>
  </si>
  <si>
    <t xml:space="preserve">27XL</t>
  </si>
  <si>
    <t xml:space="preserve">28XL</t>
  </si>
  <si>
    <t xml:space="preserve">29XL</t>
  </si>
  <si>
    <t xml:space="preserve">30XL</t>
  </si>
  <si>
    <t xml:space="preserve">31XL</t>
  </si>
  <si>
    <t xml:space="preserve">32XL</t>
  </si>
  <si>
    <t xml:space="preserve">33XL</t>
  </si>
  <si>
    <t xml:space="preserve">34XL</t>
  </si>
  <si>
    <t xml:space="preserve">35XL</t>
  </si>
  <si>
    <t xml:space="preserve">36XL</t>
  </si>
  <si>
    <t xml:space="preserve">37XL</t>
  </si>
  <si>
    <t xml:space="preserve">38XL</t>
  </si>
  <si>
    <t xml:space="preserve">40XL</t>
  </si>
  <si>
    <t xml:space="preserve">42XL</t>
  </si>
  <si>
    <t xml:space="preserve">CL_M_JEANS_7</t>
  </si>
  <si>
    <t xml:space="preserve">CL_M_JEANS_8</t>
  </si>
  <si>
    <t xml:space="preserve">SHIRTS</t>
  </si>
  <si>
    <t xml:space="preserve">рубашки в сантиметрах по вороту</t>
  </si>
  <si>
    <t xml:space="preserve">CL_M_SHIRTS_CM</t>
  </si>
  <si>
    <t xml:space="preserve">рубашки в сантиметрах по вороту со сдвоенными размерами</t>
  </si>
  <si>
    <t xml:space="preserve">CL_M_SHIRTS_CM_2</t>
  </si>
  <si>
    <t xml:space="preserve">рубашки в сантиметрах по вороту со сдвоенными размерами через один</t>
  </si>
  <si>
    <t xml:space="preserve">CL_M_SHIRTS_CM_3</t>
  </si>
  <si>
    <t xml:space="preserve">рубашки в сантиметрах по вороту с ростом в сантиметрах</t>
  </si>
  <si>
    <t xml:space="preserve">CL_M_SHIRTS_CM_4</t>
  </si>
  <si>
    <t xml:space="preserve">37/170</t>
  </si>
  <si>
    <t xml:space="preserve">39/170</t>
  </si>
  <si>
    <t xml:space="preserve">41/170</t>
  </si>
  <si>
    <t xml:space="preserve">43/170</t>
  </si>
  <si>
    <t xml:space="preserve">45/170</t>
  </si>
  <si>
    <t xml:space="preserve">47/170</t>
  </si>
  <si>
    <t xml:space="preserve">49/170</t>
  </si>
  <si>
    <t xml:space="preserve">37/176</t>
  </si>
  <si>
    <t xml:space="preserve">39/176</t>
  </si>
  <si>
    <t xml:space="preserve">41/176</t>
  </si>
  <si>
    <t xml:space="preserve">43/176</t>
  </si>
  <si>
    <t xml:space="preserve">45/176</t>
  </si>
  <si>
    <t xml:space="preserve">47/176</t>
  </si>
  <si>
    <t xml:space="preserve">49/176</t>
  </si>
  <si>
    <t xml:space="preserve">37/182</t>
  </si>
  <si>
    <t xml:space="preserve">39/182</t>
  </si>
  <si>
    <t xml:space="preserve">41/182</t>
  </si>
  <si>
    <t xml:space="preserve">43/182</t>
  </si>
  <si>
    <t xml:space="preserve">45/182</t>
  </si>
  <si>
    <t xml:space="preserve">47/182</t>
  </si>
  <si>
    <t xml:space="preserve">49/182</t>
  </si>
  <si>
    <t xml:space="preserve">37/188</t>
  </si>
  <si>
    <t xml:space="preserve">38/188</t>
  </si>
  <si>
    <t xml:space="preserve">39/188</t>
  </si>
  <si>
    <t xml:space="preserve">40/188</t>
  </si>
  <si>
    <t xml:space="preserve">41/188</t>
  </si>
  <si>
    <t xml:space="preserve">43/188</t>
  </si>
  <si>
    <t xml:space="preserve">45/188</t>
  </si>
  <si>
    <t xml:space="preserve">47/188</t>
  </si>
  <si>
    <t xml:space="preserve">49/188</t>
  </si>
  <si>
    <t xml:space="preserve">37/194</t>
  </si>
  <si>
    <t xml:space="preserve">38/194</t>
  </si>
  <si>
    <t xml:space="preserve">39/194</t>
  </si>
  <si>
    <t xml:space="preserve">40/194</t>
  </si>
  <si>
    <t xml:space="preserve">41/194</t>
  </si>
  <si>
    <t xml:space="preserve">43/194</t>
  </si>
  <si>
    <t xml:space="preserve">45/194</t>
  </si>
  <si>
    <t xml:space="preserve">47/194</t>
  </si>
  <si>
    <t xml:space="preserve">49/194</t>
  </si>
  <si>
    <t xml:space="preserve">рубашки в сантиметрах по вороту с ростом в дюймах</t>
  </si>
  <si>
    <t xml:space="preserve">CL_M_SHIRTS_CM_5</t>
  </si>
  <si>
    <t xml:space="preserve">рубашки в сантиметрах по вороту с ростом в буквах</t>
  </si>
  <si>
    <t xml:space="preserve">CL_M_SHIRTS_CM_6</t>
  </si>
  <si>
    <t xml:space="preserve">39S</t>
  </si>
  <si>
    <t xml:space="preserve">41S</t>
  </si>
  <si>
    <t xml:space="preserve">43S</t>
  </si>
  <si>
    <t xml:space="preserve">45S</t>
  </si>
  <si>
    <t xml:space="preserve">47S</t>
  </si>
  <si>
    <t xml:space="preserve">48S</t>
  </si>
  <si>
    <t xml:space="preserve">49S</t>
  </si>
  <si>
    <t xml:space="preserve">50S</t>
  </si>
  <si>
    <t xml:space="preserve">51S</t>
  </si>
  <si>
    <t xml:space="preserve">52S</t>
  </si>
  <si>
    <t xml:space="preserve">39R</t>
  </si>
  <si>
    <t xml:space="preserve">41R</t>
  </si>
  <si>
    <t xml:space="preserve">43R</t>
  </si>
  <si>
    <t xml:space="preserve">45R</t>
  </si>
  <si>
    <t xml:space="preserve">47R</t>
  </si>
  <si>
    <t xml:space="preserve">49R</t>
  </si>
  <si>
    <t xml:space="preserve">51R</t>
  </si>
  <si>
    <t xml:space="preserve">39L</t>
  </si>
  <si>
    <t xml:space="preserve">41L</t>
  </si>
  <si>
    <t xml:space="preserve">43L</t>
  </si>
  <si>
    <t xml:space="preserve">45L</t>
  </si>
  <si>
    <t xml:space="preserve">47L</t>
  </si>
  <si>
    <t xml:space="preserve">49L</t>
  </si>
  <si>
    <t xml:space="preserve">51L</t>
  </si>
  <si>
    <t xml:space="preserve">CL_M_SHIRTS_CM_7</t>
  </si>
  <si>
    <t xml:space="preserve">рубашки в дюймах по вороту</t>
  </si>
  <si>
    <t xml:space="preserve">CL_M_SHIRTS_INCH</t>
  </si>
  <si>
    <t xml:space="preserve">рубашки в дюймах по вороту со сдвоенными размерами</t>
  </si>
  <si>
    <t xml:space="preserve">CL_M_SHIRTS_INCH_2</t>
  </si>
  <si>
    <t xml:space="preserve">рубашки в дюймах по вороту со сдвоенными размерами через один</t>
  </si>
  <si>
    <t xml:space="preserve">CL_M_SHIRTS_INCH_3</t>
  </si>
  <si>
    <t xml:space="preserve">рубашки в дюймах по вороту с ростом в сантиметрах</t>
  </si>
  <si>
    <t xml:space="preserve">CL_M_SHIRTS_INCH_4</t>
  </si>
  <si>
    <t xml:space="preserve">рубашки в дюймах по вороту с ростом в дюймах</t>
  </si>
  <si>
    <t xml:space="preserve">CL_M_SHIRTS_INCH_5</t>
  </si>
  <si>
    <t xml:space="preserve">рубашки в дюймах по вороту с ростом в буквах</t>
  </si>
  <si>
    <t xml:space="preserve">CL_M_SHIRTS_INCH_6</t>
  </si>
  <si>
    <t xml:space="preserve">CL_M_SOCKS_RUS</t>
  </si>
  <si>
    <t xml:space="preserve">43/46</t>
  </si>
  <si>
    <t xml:space="preserve">CL_M_SOCKS_RUS_2</t>
  </si>
  <si>
    <t xml:space="preserve">CL_M_SOCKS_RUS_3</t>
  </si>
  <si>
    <t xml:space="preserve">42/45</t>
  </si>
  <si>
    <t xml:space="preserve">44/47</t>
  </si>
  <si>
    <t xml:space="preserve">45/48</t>
  </si>
  <si>
    <t xml:space="preserve">46/49</t>
  </si>
  <si>
    <t xml:space="preserve">47/50</t>
  </si>
  <si>
    <t xml:space="preserve">CL_M_SOCKS_RUS_4</t>
  </si>
  <si>
    <t xml:space="preserve">41/45</t>
  </si>
  <si>
    <t xml:space="preserve">43/47</t>
  </si>
  <si>
    <t xml:space="preserve">45/49</t>
  </si>
  <si>
    <t xml:space="preserve">носки в сдвоенных российских обувных размерах через 5</t>
  </si>
  <si>
    <t xml:space="preserve">CL_M_SOCKS_RUS_5</t>
  </si>
  <si>
    <t xml:space="preserve">36/41</t>
  </si>
  <si>
    <t xml:space="preserve">38/43</t>
  </si>
  <si>
    <t xml:space="preserve">39/44</t>
  </si>
  <si>
    <t xml:space="preserve">40/45</t>
  </si>
  <si>
    <t xml:space="preserve">41/46</t>
  </si>
  <si>
    <t xml:space="preserve">42/47</t>
  </si>
  <si>
    <t xml:space="preserve">43/48</t>
  </si>
  <si>
    <t xml:space="preserve">44/49</t>
  </si>
  <si>
    <t xml:space="preserve">45/50</t>
  </si>
  <si>
    <t xml:space="preserve">CL_M_SOCKS_INT</t>
  </si>
  <si>
    <t xml:space="preserve">CL_M_SOCKS_INT_2</t>
  </si>
  <si>
    <t xml:space="preserve">CL_M_SOCKS_INT_7</t>
  </si>
  <si>
    <t xml:space="preserve">CL_M_SOCKS_NUM</t>
  </si>
  <si>
    <t xml:space="preserve">CL_M_SOCKS_EUR</t>
  </si>
  <si>
    <t xml:space="preserve">CL_M_SOCKS_EUR_2</t>
  </si>
  <si>
    <t xml:space="preserve">CL_M_SOCKS_EUR_3</t>
  </si>
  <si>
    <t xml:space="preserve">CL_M_SOCKS_EUR_4</t>
  </si>
  <si>
    <t xml:space="preserve">носки в сдвоенных европейских обувных размерах через 5</t>
  </si>
  <si>
    <t xml:space="preserve">CL_M_SOCKS_EUR_5</t>
  </si>
  <si>
    <t xml:space="preserve">37/42</t>
  </si>
  <si>
    <t xml:space="preserve">носки в сдвоенных европейских обувных размерах через 6</t>
  </si>
  <si>
    <t xml:space="preserve">CL_M_SOCKS_EUR_6</t>
  </si>
  <si>
    <t xml:space="preserve">36/42</t>
  </si>
  <si>
    <t xml:space="preserve">37/43</t>
  </si>
  <si>
    <t xml:space="preserve">38/44</t>
  </si>
  <si>
    <t xml:space="preserve">39/45</t>
  </si>
  <si>
    <t xml:space="preserve">41/47</t>
  </si>
  <si>
    <t xml:space="preserve">43/49</t>
  </si>
  <si>
    <t xml:space="preserve">44/50</t>
  </si>
  <si>
    <t xml:space="preserve">CL_M_SOCKS_UK</t>
  </si>
  <si>
    <t xml:space="preserve">CL_M_SOCKS_US</t>
  </si>
  <si>
    <t xml:space="preserve">10/13</t>
  </si>
  <si>
    <t xml:space="preserve">CL_M_SOCKS_CM</t>
  </si>
  <si>
    <t xml:space="preserve">CL_M_SOCKS_ONESIZE</t>
  </si>
  <si>
    <t xml:space="preserve">белье в цифровых размерах</t>
  </si>
  <si>
    <t xml:space="preserve">CL_M_UND</t>
  </si>
  <si>
    <t xml:space="preserve">непонятная сетка для New Look</t>
  </si>
  <si>
    <t xml:space="preserve">CL_M_NEWLOOK</t>
  </si>
  <si>
    <t xml:space="preserve">55</t>
  </si>
  <si>
    <t xml:space="preserve">одежда в европейских размерах для брюк (со сдвигом) для Mango</t>
  </si>
  <si>
    <t xml:space="preserve">CL_M_MNG_1</t>
  </si>
  <si>
    <t xml:space="preserve">CL_M_MNG_2</t>
  </si>
  <si>
    <t xml:space="preserve">CL_M_MNG_3</t>
  </si>
  <si>
    <t xml:space="preserve">CL_M_SOCKS_MNG</t>
  </si>
  <si>
    <t xml:space="preserve">CL_M_YCHAMLID</t>
  </si>
  <si>
    <t xml:space="preserve">CL_M_ONESIZE</t>
  </si>
  <si>
    <t xml:space="preserve">CL_U_INT</t>
  </si>
  <si>
    <t xml:space="preserve">CL_U_INT_2</t>
  </si>
  <si>
    <t xml:space="preserve">CL_U_CM</t>
  </si>
  <si>
    <t xml:space="preserve">150</t>
  </si>
  <si>
    <t xml:space="preserve">160</t>
  </si>
  <si>
    <t xml:space="preserve">165</t>
  </si>
  <si>
    <t xml:space="preserve">170</t>
  </si>
  <si>
    <t xml:space="preserve">175</t>
  </si>
  <si>
    <t xml:space="preserve">180</t>
  </si>
  <si>
    <t xml:space="preserve">185</t>
  </si>
  <si>
    <t xml:space="preserve">190</t>
  </si>
  <si>
    <t xml:space="preserve">200</t>
  </si>
  <si>
    <t xml:space="preserve">210</t>
  </si>
  <si>
    <t xml:space="preserve">CL_U_SOCKS_RUS</t>
  </si>
  <si>
    <t xml:space="preserve">CL_U_SOCKS_RUS_2</t>
  </si>
  <si>
    <t xml:space="preserve">CL_U_SOCKS_RUS_3</t>
  </si>
  <si>
    <t xml:space="preserve">CL_U_SOCKS_RUS_4</t>
  </si>
  <si>
    <t xml:space="preserve">CL_U_SOCKS_RUS_5</t>
  </si>
  <si>
    <t xml:space="preserve">носки в сдвоенных российских обувных размерах через 6</t>
  </si>
  <si>
    <t xml:space="preserve">CL_U_SOCKS_RUS_6</t>
  </si>
  <si>
    <t xml:space="preserve">CL_U_SOCKS_INT</t>
  </si>
  <si>
    <t xml:space="preserve">CL_U_SOCKS_INT_2</t>
  </si>
  <si>
    <t xml:space="preserve">CL_U_SOCKS_NUM</t>
  </si>
  <si>
    <t xml:space="preserve">CL_U_SOCKS_EUR</t>
  </si>
  <si>
    <t xml:space="preserve">CL_U_SOCKS_EUR_2</t>
  </si>
  <si>
    <t xml:space="preserve">CL_U_SOCKS_EUR_3</t>
  </si>
  <si>
    <t xml:space="preserve">39/46</t>
  </si>
  <si>
    <t xml:space="preserve">CL_U_SOCKS_EUR_4</t>
  </si>
  <si>
    <t xml:space="preserve">CL_U_SOCKS_EUR_5</t>
  </si>
  <si>
    <t xml:space="preserve">CL_U_SOCKS_EUR_6</t>
  </si>
  <si>
    <t xml:space="preserve">CL_U_SOCKS_UK</t>
  </si>
  <si>
    <t xml:space="preserve">CL_U_SOCKS_US</t>
  </si>
  <si>
    <t xml:space="preserve">4/5,5</t>
  </si>
  <si>
    <t xml:space="preserve">6/7,5</t>
  </si>
  <si>
    <t xml:space="preserve">8/9,5</t>
  </si>
  <si>
    <t xml:space="preserve">10/11,5</t>
  </si>
  <si>
    <t xml:space="preserve">12/13,5</t>
  </si>
  <si>
    <t xml:space="preserve">CL_U_SOCKS_CM</t>
  </si>
  <si>
    <t xml:space="preserve">CL_U_SOCKS_ONESIZE</t>
  </si>
  <si>
    <t xml:space="preserve">CL_U_ONESIZE</t>
  </si>
  <si>
    <t xml:space="preserve">CL_K_CM</t>
  </si>
  <si>
    <t xml:space="preserve">74</t>
  </si>
  <si>
    <t xml:space="preserve">92</t>
  </si>
  <si>
    <t xml:space="preserve">104</t>
  </si>
  <si>
    <t xml:space="preserve">116</t>
  </si>
  <si>
    <t xml:space="preserve">128</t>
  </si>
  <si>
    <t xml:space="preserve">134</t>
  </si>
  <si>
    <t xml:space="preserve">146</t>
  </si>
  <si>
    <t xml:space="preserve">152</t>
  </si>
  <si>
    <t xml:space="preserve">158</t>
  </si>
  <si>
    <t xml:space="preserve">164</t>
  </si>
  <si>
    <t xml:space="preserve">176</t>
  </si>
  <si>
    <t xml:space="preserve">148</t>
  </si>
  <si>
    <t xml:space="preserve">156</t>
  </si>
  <si>
    <t xml:space="preserve">CL_K_CM_2</t>
  </si>
  <si>
    <t xml:space="preserve">56/62</t>
  </si>
  <si>
    <t xml:space="preserve">62/68</t>
  </si>
  <si>
    <t xml:space="preserve">68/74</t>
  </si>
  <si>
    <t xml:space="preserve">74/80</t>
  </si>
  <si>
    <t xml:space="preserve">80/86</t>
  </si>
  <si>
    <t xml:space="preserve">86/92</t>
  </si>
  <si>
    <t xml:space="preserve">92/98</t>
  </si>
  <si>
    <t xml:space="preserve">98/104</t>
  </si>
  <si>
    <t xml:space="preserve">104/110</t>
  </si>
  <si>
    <t xml:space="preserve">110/116</t>
  </si>
  <si>
    <t xml:space="preserve">116/122</t>
  </si>
  <si>
    <t xml:space="preserve">122/128</t>
  </si>
  <si>
    <t xml:space="preserve">128/134</t>
  </si>
  <si>
    <t xml:space="preserve">134/140</t>
  </si>
  <si>
    <t xml:space="preserve">140/146</t>
  </si>
  <si>
    <t xml:space="preserve">146/152</t>
  </si>
  <si>
    <t xml:space="preserve">152/158</t>
  </si>
  <si>
    <t xml:space="preserve">158/164</t>
  </si>
  <si>
    <t xml:space="preserve">164/170</t>
  </si>
  <si>
    <t xml:space="preserve">170/176</t>
  </si>
  <si>
    <t xml:space="preserve">62/80</t>
  </si>
  <si>
    <t xml:space="preserve">80/98</t>
  </si>
  <si>
    <t xml:space="preserve">134/152</t>
  </si>
  <si>
    <t xml:space="preserve">одежда по росту в сантиметрах со сдвоенными размерами через 10</t>
  </si>
  <si>
    <t xml:space="preserve">CL_K_CM_3</t>
  </si>
  <si>
    <t xml:space="preserve">50/60</t>
  </si>
  <si>
    <t xml:space="preserve">60/70</t>
  </si>
  <si>
    <t xml:space="preserve">70/80</t>
  </si>
  <si>
    <t xml:space="preserve">80/90</t>
  </si>
  <si>
    <t xml:space="preserve">90/100</t>
  </si>
  <si>
    <t xml:space="preserve">101</t>
  </si>
  <si>
    <t xml:space="preserve">100/110</t>
  </si>
  <si>
    <t xml:space="preserve">110/120</t>
  </si>
  <si>
    <t xml:space="preserve">120/130</t>
  </si>
  <si>
    <t xml:space="preserve">130/140</t>
  </si>
  <si>
    <t xml:space="preserve">140/150</t>
  </si>
  <si>
    <t xml:space="preserve">150/160</t>
  </si>
  <si>
    <t xml:space="preserve">160/170</t>
  </si>
  <si>
    <t xml:space="preserve">170/180</t>
  </si>
  <si>
    <t xml:space="preserve">одежда по росту в сантиметрах со сдвоенными размерами через 12</t>
  </si>
  <si>
    <t xml:space="preserve">CL_K_CM_4</t>
  </si>
  <si>
    <t xml:space="preserve">92/104</t>
  </si>
  <si>
    <t xml:space="preserve">110/128</t>
  </si>
  <si>
    <t xml:space="preserve">CL_K_CM_7</t>
  </si>
  <si>
    <t xml:space="preserve">одежда по росту в сантиметрах/возрасту</t>
  </si>
  <si>
    <t xml:space="preserve">K</t>
  </si>
  <si>
    <t xml:space="preserve">CL_K_CM_AGE</t>
  </si>
  <si>
    <t xml:space="preserve">50/1M</t>
  </si>
  <si>
    <t xml:space="preserve">56/2M</t>
  </si>
  <si>
    <t xml:space="preserve">62/3M</t>
  </si>
  <si>
    <t xml:space="preserve">68/6M</t>
  </si>
  <si>
    <t xml:space="preserve">74/9M</t>
  </si>
  <si>
    <t xml:space="preserve">80/12M</t>
  </si>
  <si>
    <t xml:space="preserve">86/18M</t>
  </si>
  <si>
    <t xml:space="preserve">92/2Y</t>
  </si>
  <si>
    <t xml:space="preserve">98/3Y</t>
  </si>
  <si>
    <t xml:space="preserve">104/4Y</t>
  </si>
  <si>
    <t xml:space="preserve">110/5Y</t>
  </si>
  <si>
    <t xml:space="preserve">116/6Y</t>
  </si>
  <si>
    <t xml:space="preserve">122/7Y</t>
  </si>
  <si>
    <t xml:space="preserve">128/8Y</t>
  </si>
  <si>
    <t xml:space="preserve">134/9Y</t>
  </si>
  <si>
    <t xml:space="preserve">140/10Y</t>
  </si>
  <si>
    <t xml:space="preserve">146/11Y</t>
  </si>
  <si>
    <t xml:space="preserve">152/12Y</t>
  </si>
  <si>
    <t xml:space="preserve">158/13Y</t>
  </si>
  <si>
    <t xml:space="preserve">164/14Y</t>
  </si>
  <si>
    <t xml:space="preserve">170/16Y</t>
  </si>
  <si>
    <t xml:space="preserve">176/18Y</t>
  </si>
  <si>
    <t xml:space="preserve">одежда по возрасту</t>
  </si>
  <si>
    <t xml:space="preserve">AGE</t>
  </si>
  <si>
    <t xml:space="preserve">CL_K_AGE</t>
  </si>
  <si>
    <t xml:space="preserve">1M</t>
  </si>
  <si>
    <t xml:space="preserve">2M</t>
  </si>
  <si>
    <t xml:space="preserve">3M</t>
  </si>
  <si>
    <t xml:space="preserve">6M</t>
  </si>
  <si>
    <t xml:space="preserve">9M</t>
  </si>
  <si>
    <t xml:space="preserve">12M</t>
  </si>
  <si>
    <t xml:space="preserve">18M</t>
  </si>
  <si>
    <t xml:space="preserve">24M</t>
  </si>
  <si>
    <t xml:space="preserve">36M</t>
  </si>
  <si>
    <t xml:space="preserve">8Y</t>
  </si>
  <si>
    <t xml:space="preserve">9Y</t>
  </si>
  <si>
    <t xml:space="preserve">10Y</t>
  </si>
  <si>
    <t xml:space="preserve">11Y</t>
  </si>
  <si>
    <t xml:space="preserve">12Y</t>
  </si>
  <si>
    <t xml:space="preserve">13Y</t>
  </si>
  <si>
    <t xml:space="preserve">14Y</t>
  </si>
  <si>
    <t xml:space="preserve">15Y</t>
  </si>
  <si>
    <t xml:space="preserve">16Y</t>
  </si>
  <si>
    <t xml:space="preserve">18Y</t>
  </si>
  <si>
    <t xml:space="preserve">одежда по возрасту со сдвоенными размерами</t>
  </si>
  <si>
    <t xml:space="preserve">CL_K_AGE_2</t>
  </si>
  <si>
    <t xml:space="preserve">8/9</t>
  </si>
  <si>
    <t xml:space="preserve">9/10</t>
  </si>
  <si>
    <t xml:space="preserve">10/11</t>
  </si>
  <si>
    <t xml:space="preserve">11/12</t>
  </si>
  <si>
    <t xml:space="preserve">12/13</t>
  </si>
  <si>
    <t xml:space="preserve">13/14</t>
  </si>
  <si>
    <t xml:space="preserve">CL_K_AGE_3</t>
  </si>
  <si>
    <t xml:space="preserve">0M/1M</t>
  </si>
  <si>
    <t xml:space="preserve">0M/3M</t>
  </si>
  <si>
    <t xml:space="preserve">0M/6M</t>
  </si>
  <si>
    <t xml:space="preserve">1M/3M</t>
  </si>
  <si>
    <t xml:space="preserve">3M/6M</t>
  </si>
  <si>
    <t xml:space="preserve">6M/9M</t>
  </si>
  <si>
    <t xml:space="preserve">6M/12M</t>
  </si>
  <si>
    <t xml:space="preserve">9M/12M</t>
  </si>
  <si>
    <t xml:space="preserve">12M/18M</t>
  </si>
  <si>
    <t xml:space="preserve">12M/24M</t>
  </si>
  <si>
    <t xml:space="preserve">1Y/2Y</t>
  </si>
  <si>
    <t xml:space="preserve">18M/24M</t>
  </si>
  <si>
    <t xml:space="preserve">24M/30M</t>
  </si>
  <si>
    <t xml:space="preserve">24M/36M</t>
  </si>
  <si>
    <t xml:space="preserve">2Y/3Y</t>
  </si>
  <si>
    <t xml:space="preserve">2Y/4Y</t>
  </si>
  <si>
    <t xml:space="preserve">30M/36M</t>
  </si>
  <si>
    <t xml:space="preserve">36M/48M</t>
  </si>
  <si>
    <t xml:space="preserve">3Y/4Y</t>
  </si>
  <si>
    <t xml:space="preserve">48M/60M</t>
  </si>
  <si>
    <t xml:space="preserve">4Y/5Y</t>
  </si>
  <si>
    <t xml:space="preserve">4Y/6Y</t>
  </si>
  <si>
    <t xml:space="preserve">5Y/6Y</t>
  </si>
  <si>
    <t xml:space="preserve">6Y/7Y</t>
  </si>
  <si>
    <t xml:space="preserve">6Y/8Y</t>
  </si>
  <si>
    <t xml:space="preserve">7Y/8Y</t>
  </si>
  <si>
    <t xml:space="preserve">8Y/9Y</t>
  </si>
  <si>
    <t xml:space="preserve">8Y/10Y</t>
  </si>
  <si>
    <t xml:space="preserve">9Y/10Y</t>
  </si>
  <si>
    <t xml:space="preserve">10Y/11Y</t>
  </si>
  <si>
    <t xml:space="preserve">10Y/12Y</t>
  </si>
  <si>
    <t xml:space="preserve">11Y/12Y</t>
  </si>
  <si>
    <t xml:space="preserve">12Y/14Y</t>
  </si>
  <si>
    <t xml:space="preserve">14Y/16Y</t>
  </si>
  <si>
    <t xml:space="preserve">16Y/18Y</t>
  </si>
  <si>
    <t xml:space="preserve">4M/6M</t>
  </si>
  <si>
    <t xml:space="preserve">10M/12M</t>
  </si>
  <si>
    <t xml:space="preserve">CL_K_AGE_4</t>
  </si>
  <si>
    <t xml:space="preserve">00M</t>
  </si>
  <si>
    <t xml:space="preserve">0M</t>
  </si>
  <si>
    <t xml:space="preserve">15M</t>
  </si>
  <si>
    <t xml:space="preserve">18M/2A</t>
  </si>
  <si>
    <t xml:space="preserve">23M</t>
  </si>
  <si>
    <t xml:space="preserve">2A/3A</t>
  </si>
  <si>
    <t xml:space="preserve">3A/4A</t>
  </si>
  <si>
    <t xml:space="preserve">4A/5A</t>
  </si>
  <si>
    <t xml:space="preserve">5A/6A</t>
  </si>
  <si>
    <t xml:space="preserve">6A/8A</t>
  </si>
  <si>
    <t xml:space="preserve">7A</t>
  </si>
  <si>
    <t xml:space="preserve">7A/8A</t>
  </si>
  <si>
    <t xml:space="preserve">8A</t>
  </si>
  <si>
    <t xml:space="preserve">8A/10A</t>
  </si>
  <si>
    <t xml:space="preserve">9A</t>
  </si>
  <si>
    <t xml:space="preserve">9A/10A</t>
  </si>
  <si>
    <t xml:space="preserve">10A</t>
  </si>
  <si>
    <t xml:space="preserve">10A/12A</t>
  </si>
  <si>
    <t xml:space="preserve">11A</t>
  </si>
  <si>
    <t xml:space="preserve">11A/12A</t>
  </si>
  <si>
    <t xml:space="preserve">12A</t>
  </si>
  <si>
    <t xml:space="preserve">12A/14A</t>
  </si>
  <si>
    <t xml:space="preserve">13A</t>
  </si>
  <si>
    <t xml:space="preserve">14A</t>
  </si>
  <si>
    <t xml:space="preserve">16A</t>
  </si>
  <si>
    <t xml:space="preserve">CL_K_AGE_5</t>
  </si>
  <si>
    <t xml:space="preserve">2T</t>
  </si>
  <si>
    <t xml:space="preserve">3T</t>
  </si>
  <si>
    <t xml:space="preserve">4T</t>
  </si>
  <si>
    <t xml:space="preserve">6X</t>
  </si>
  <si>
    <t xml:space="preserve">7X</t>
  </si>
  <si>
    <t xml:space="preserve">CL_K_AGE_7</t>
  </si>
  <si>
    <t xml:space="preserve">0/0</t>
  </si>
  <si>
    <t xml:space="preserve">1,5/2</t>
  </si>
  <si>
    <t xml:space="preserve">CL_K_AGE_8</t>
  </si>
  <si>
    <t xml:space="preserve">2/4</t>
  </si>
  <si>
    <t xml:space="preserve">CL_K_RUS</t>
  </si>
  <si>
    <t xml:space="preserve">CL_K_INT</t>
  </si>
  <si>
    <t xml:space="preserve">CL_K_INT_2</t>
  </si>
  <si>
    <t xml:space="preserve">3XS/XXS</t>
  </si>
  <si>
    <t xml:space="preserve">JR</t>
  </si>
  <si>
    <t xml:space="preserve">TA</t>
  </si>
  <si>
    <t xml:space="preserve">CL_K_NUM</t>
  </si>
  <si>
    <t xml:space="preserve">носки по возрасту</t>
  </si>
  <si>
    <t xml:space="preserve">CL_K_SOCKS_AGE</t>
  </si>
  <si>
    <t xml:space="preserve">5Y/7Y</t>
  </si>
  <si>
    <t xml:space="preserve">CL_K_SOCKS_RUS</t>
  </si>
  <si>
    <t xml:space="preserve">CL_K_SOCKS_RUS_2</t>
  </si>
  <si>
    <t xml:space="preserve">CL_K_SOCKS_RUS_3</t>
  </si>
  <si>
    <t xml:space="preserve">16/19</t>
  </si>
  <si>
    <t xml:space="preserve">17/20</t>
  </si>
  <si>
    <t xml:space="preserve">18/21</t>
  </si>
  <si>
    <t xml:space="preserve">19/22</t>
  </si>
  <si>
    <t xml:space="preserve">20/23</t>
  </si>
  <si>
    <t xml:space="preserve">21/24</t>
  </si>
  <si>
    <t xml:space="preserve">22/25</t>
  </si>
  <si>
    <t xml:space="preserve">CL_K_SOCKS_RUS_4</t>
  </si>
  <si>
    <t xml:space="preserve">16/20</t>
  </si>
  <si>
    <t xml:space="preserve">20/24</t>
  </si>
  <si>
    <t xml:space="preserve">CL_K_SOCKS_INT</t>
  </si>
  <si>
    <t xml:space="preserve">CL_K_SOCKS_NUM</t>
  </si>
  <si>
    <t xml:space="preserve">CL_K_SOCKS_EUR</t>
  </si>
  <si>
    <t xml:space="preserve">CL_K_SOCKS_EUR_2</t>
  </si>
  <si>
    <t xml:space="preserve">CL_K_SOCKS_EUR_3</t>
  </si>
  <si>
    <t xml:space="preserve">CL_K_SOCKS_EUR_4</t>
  </si>
  <si>
    <t xml:space="preserve">18/22</t>
  </si>
  <si>
    <t xml:space="preserve">22/26</t>
  </si>
  <si>
    <t xml:space="preserve">CL_K_SOCKS_CM</t>
  </si>
  <si>
    <t xml:space="preserve">CL_K_SOCKS_ONESIZE</t>
  </si>
  <si>
    <t xml:space="preserve">CL_K_UND</t>
  </si>
  <si>
    <t xml:space="preserve">60AA</t>
  </si>
  <si>
    <t xml:space="preserve">60A</t>
  </si>
  <si>
    <t xml:space="preserve">CL_K_UND_FR</t>
  </si>
  <si>
    <t xml:space="preserve">одежда по росту для Benetton и Sisley</t>
  </si>
  <si>
    <t xml:space="preserve">CL_K_BEN_1</t>
  </si>
  <si>
    <t xml:space="preserve">одежда по возрасту для Benetton и Sisley</t>
  </si>
  <si>
    <t xml:space="preserve">CL_K_BEN_2</t>
  </si>
  <si>
    <t xml:space="preserve">0Y</t>
  </si>
  <si>
    <t xml:space="preserve">одежда по росту/обхвату груди в сантиметрах для Colletto Bianco</t>
  </si>
  <si>
    <t xml:space="preserve">CL_K_COLLETTO_1</t>
  </si>
  <si>
    <t xml:space="preserve">122/60</t>
  </si>
  <si>
    <t xml:space="preserve">128/64</t>
  </si>
  <si>
    <t xml:space="preserve">134/68</t>
  </si>
  <si>
    <t xml:space="preserve">140/72</t>
  </si>
  <si>
    <t xml:space="preserve">146/76</t>
  </si>
  <si>
    <t xml:space="preserve">152/80</t>
  </si>
  <si>
    <t xml:space="preserve">158/84</t>
  </si>
  <si>
    <t xml:space="preserve">164/84</t>
  </si>
  <si>
    <t xml:space="preserve">одежда по обхвату шеи/росту в сантиметрах для Colletto Bianco</t>
  </si>
  <si>
    <t xml:space="preserve">CL_K_COLLETTO_2</t>
  </si>
  <si>
    <t xml:space="preserve">30/122-128</t>
  </si>
  <si>
    <t xml:space="preserve">31/122-128</t>
  </si>
  <si>
    <t xml:space="preserve">30/128-134</t>
  </si>
  <si>
    <t xml:space="preserve">31/128-134</t>
  </si>
  <si>
    <t xml:space="preserve">31/134-140</t>
  </si>
  <si>
    <t xml:space="preserve">32/134-140</t>
  </si>
  <si>
    <t xml:space="preserve">33/134-140</t>
  </si>
  <si>
    <t xml:space="preserve">34/134-140</t>
  </si>
  <si>
    <t xml:space="preserve">32/140-146</t>
  </si>
  <si>
    <t xml:space="preserve">33/140-146</t>
  </si>
  <si>
    <t xml:space="preserve">34/140-146</t>
  </si>
  <si>
    <t xml:space="preserve">33/146-152</t>
  </si>
  <si>
    <t xml:space="preserve">34/146-152</t>
  </si>
  <si>
    <t xml:space="preserve">34/152-158</t>
  </si>
  <si>
    <t xml:space="preserve">35/152-158</t>
  </si>
  <si>
    <t xml:space="preserve">35/158-164</t>
  </si>
  <si>
    <t xml:space="preserve">36/158-164</t>
  </si>
  <si>
    <t xml:space="preserve">35/164-170</t>
  </si>
  <si>
    <t xml:space="preserve">36/164-170</t>
  </si>
  <si>
    <t xml:space="preserve">одежда по возрасту для девочек Gap</t>
  </si>
  <si>
    <t xml:space="preserve">CL_K_AGE_GAP_GIRLS</t>
  </si>
  <si>
    <t xml:space="preserve">одежда по возрасту для мальчиков Gap</t>
  </si>
  <si>
    <t xml:space="preserve">CL_K_AGE_GAP_BOYS</t>
  </si>
  <si>
    <t xml:space="preserve">одежда по возрасту для бебиков Gap</t>
  </si>
  <si>
    <t xml:space="preserve">CL_K_AGE_GAP_BABY</t>
  </si>
  <si>
    <t xml:space="preserve">одежда в буквенных размерах для девочек Gap</t>
  </si>
  <si>
    <t xml:space="preserve">CL_K_INT_GAP_GIRLS</t>
  </si>
  <si>
    <t xml:space="preserve">одежда в буквенных размерах для мальчиков Gap</t>
  </si>
  <si>
    <t xml:space="preserve">CL_K_INT_GAP_BOYS</t>
  </si>
  <si>
    <t xml:space="preserve">одежда в буквенных размерах для бебиков Gap</t>
  </si>
  <si>
    <t xml:space="preserve">CL_K_INT_GAP_BABY</t>
  </si>
  <si>
    <t xml:space="preserve">одежда по возрасту для Gusti</t>
  </si>
  <si>
    <t xml:space="preserve">CL_K_GUSTI</t>
  </si>
  <si>
    <t xml:space="preserve">3X</t>
  </si>
  <si>
    <t xml:space="preserve">одежда по возрасту для Mango Kids</t>
  </si>
  <si>
    <t xml:space="preserve">MK</t>
  </si>
  <si>
    <t xml:space="preserve">CL_K_MNG_1</t>
  </si>
  <si>
    <t xml:space="preserve">1M/6M</t>
  </si>
  <si>
    <t xml:space="preserve">13Y/14Y</t>
  </si>
  <si>
    <t xml:space="preserve">CL_K_MNG_2</t>
  </si>
  <si>
    <t xml:space="preserve">3Y/5Y</t>
  </si>
  <si>
    <t xml:space="preserve">CL_K_MNG_3</t>
  </si>
  <si>
    <t xml:space="preserve">CL_K_MNG_4</t>
  </si>
  <si>
    <t xml:space="preserve">носки в европейских обувных размерах для Mango Kids</t>
  </si>
  <si>
    <t xml:space="preserve">CL_K_SOCKS_MNG</t>
  </si>
  <si>
    <t xml:space="preserve">CL_K_MNG_OLD</t>
  </si>
  <si>
    <t xml:space="preserve">одежда по возрасту для MotherCare</t>
  </si>
  <si>
    <t xml:space="preserve">CL_K_MOTHERCARE</t>
  </si>
  <si>
    <t xml:space="preserve">одежда по возрасту для Nike</t>
  </si>
  <si>
    <t xml:space="preserve">CL_K_NIKE_1</t>
  </si>
  <si>
    <t xml:space="preserve">одежда в буквенных размерах для дошкольников Nike</t>
  </si>
  <si>
    <t xml:space="preserve">CL_K_NIKE_2</t>
  </si>
  <si>
    <t xml:space="preserve">одежда в буквенных размерах для школьников Nike</t>
  </si>
  <si>
    <t xml:space="preserve">CL_K_NIKE_3</t>
  </si>
  <si>
    <t xml:space="preserve">одежда по обхвату бедер/росту в сантиметрах для Stenser</t>
  </si>
  <si>
    <t xml:space="preserve">CL_K_STENSER_HIPS</t>
  </si>
  <si>
    <t xml:space="preserve">24/098</t>
  </si>
  <si>
    <t xml:space="preserve">26/098</t>
  </si>
  <si>
    <t xml:space="preserve">24/104</t>
  </si>
  <si>
    <t xml:space="preserve">26/104</t>
  </si>
  <si>
    <t xml:space="preserve">28/104</t>
  </si>
  <si>
    <t xml:space="preserve">24/110</t>
  </si>
  <si>
    <t xml:space="preserve">26/110</t>
  </si>
  <si>
    <t xml:space="preserve">28/110</t>
  </si>
  <si>
    <t xml:space="preserve">24/116</t>
  </si>
  <si>
    <t xml:space="preserve">26/116</t>
  </si>
  <si>
    <t xml:space="preserve">28/116</t>
  </si>
  <si>
    <t xml:space="preserve">30/116</t>
  </si>
  <si>
    <t xml:space="preserve">26/122</t>
  </si>
  <si>
    <t xml:space="preserve">28/122</t>
  </si>
  <si>
    <t xml:space="preserve">30/122</t>
  </si>
  <si>
    <t xml:space="preserve">32/122</t>
  </si>
  <si>
    <t xml:space="preserve">26/128</t>
  </si>
  <si>
    <t xml:space="preserve">28/128</t>
  </si>
  <si>
    <t xml:space="preserve">30/128</t>
  </si>
  <si>
    <t xml:space="preserve">32/128</t>
  </si>
  <si>
    <t xml:space="preserve">34/128</t>
  </si>
  <si>
    <t xml:space="preserve">36/128</t>
  </si>
  <si>
    <t xml:space="preserve">26/134</t>
  </si>
  <si>
    <t xml:space="preserve">28/134</t>
  </si>
  <si>
    <t xml:space="preserve">30/134</t>
  </si>
  <si>
    <t xml:space="preserve">32/134</t>
  </si>
  <si>
    <t xml:space="preserve">34/134</t>
  </si>
  <si>
    <t xml:space="preserve">36/134</t>
  </si>
  <si>
    <t xml:space="preserve">38/134</t>
  </si>
  <si>
    <t xml:space="preserve">28/140</t>
  </si>
  <si>
    <t xml:space="preserve">30/140</t>
  </si>
  <si>
    <t xml:space="preserve">32/140</t>
  </si>
  <si>
    <t xml:space="preserve">34/140</t>
  </si>
  <si>
    <t xml:space="preserve">36/140</t>
  </si>
  <si>
    <t xml:space="preserve">38/140</t>
  </si>
  <si>
    <t xml:space="preserve">40/140</t>
  </si>
  <si>
    <t xml:space="preserve">42/140</t>
  </si>
  <si>
    <t xml:space="preserve">30/146</t>
  </si>
  <si>
    <t xml:space="preserve">32/146</t>
  </si>
  <si>
    <t xml:space="preserve">34/146</t>
  </si>
  <si>
    <t xml:space="preserve">36/146</t>
  </si>
  <si>
    <t xml:space="preserve">38/146</t>
  </si>
  <si>
    <t xml:space="preserve">40/146</t>
  </si>
  <si>
    <t xml:space="preserve">42/146</t>
  </si>
  <si>
    <t xml:space="preserve">44/146</t>
  </si>
  <si>
    <t xml:space="preserve">46/146</t>
  </si>
  <si>
    <t xml:space="preserve">48/146</t>
  </si>
  <si>
    <t xml:space="preserve">50/146</t>
  </si>
  <si>
    <t xml:space="preserve">52/146</t>
  </si>
  <si>
    <t xml:space="preserve">34/152</t>
  </si>
  <si>
    <t xml:space="preserve">36/152</t>
  </si>
  <si>
    <t xml:space="preserve">38/152</t>
  </si>
  <si>
    <t xml:space="preserve">40/152</t>
  </si>
  <si>
    <t xml:space="preserve">42/152</t>
  </si>
  <si>
    <t xml:space="preserve">44/152</t>
  </si>
  <si>
    <t xml:space="preserve">46/152</t>
  </si>
  <si>
    <t xml:space="preserve">48/152</t>
  </si>
  <si>
    <t xml:space="preserve">50/152</t>
  </si>
  <si>
    <t xml:space="preserve">52/152</t>
  </si>
  <si>
    <t xml:space="preserve">34/158</t>
  </si>
  <si>
    <t xml:space="preserve">36/158</t>
  </si>
  <si>
    <t xml:space="preserve">38/158</t>
  </si>
  <si>
    <t xml:space="preserve">40/158</t>
  </si>
  <si>
    <t xml:space="preserve">42/158</t>
  </si>
  <si>
    <t xml:space="preserve">44/158</t>
  </si>
  <si>
    <t xml:space="preserve">46/158</t>
  </si>
  <si>
    <t xml:space="preserve">48/158</t>
  </si>
  <si>
    <t xml:space="preserve">50/158</t>
  </si>
  <si>
    <t xml:space="preserve">52/158</t>
  </si>
  <si>
    <t xml:space="preserve">одежда по обхвату талии/росту в сантиметрах для Stenser</t>
  </si>
  <si>
    <t xml:space="preserve">CL_K_STENSER_WAIST</t>
  </si>
  <si>
    <t xml:space="preserve">44/140</t>
  </si>
  <si>
    <t xml:space="preserve">одежда по обхвату груди/росту в сантиметрах для Stenser</t>
  </si>
  <si>
    <t xml:space="preserve">CL_K_STENSER_CHEST</t>
  </si>
  <si>
    <t xml:space="preserve">одежда по обхвату шеи/росту в сантиметрах для Stenser</t>
  </si>
  <si>
    <t xml:space="preserve">CL_K_STENSER_NECK</t>
  </si>
  <si>
    <t xml:space="preserve">27/110</t>
  </si>
  <si>
    <t xml:space="preserve">29/122</t>
  </si>
  <si>
    <t xml:space="preserve">31/134</t>
  </si>
  <si>
    <t xml:space="preserve">33/146</t>
  </si>
  <si>
    <t xml:space="preserve">35/158</t>
  </si>
  <si>
    <t xml:space="preserve">CL_K_ONESIZE</t>
  </si>
  <si>
    <t xml:space="preserve">BELTS</t>
  </si>
  <si>
    <t xml:space="preserve">ремни по длине в сантиметрах</t>
  </si>
  <si>
    <t xml:space="preserve">ACC_W_BELTS_CM</t>
  </si>
  <si>
    <t xml:space="preserve">ремни по длине в сантиметрах со сдвоенными размерами</t>
  </si>
  <si>
    <t xml:space="preserve">ACC_W_BELTS_CM_2</t>
  </si>
  <si>
    <t xml:space="preserve">85/100</t>
  </si>
  <si>
    <t xml:space="preserve">90/105</t>
  </si>
  <si>
    <t xml:space="preserve">95/110</t>
  </si>
  <si>
    <t xml:space="preserve">100/115</t>
  </si>
  <si>
    <t xml:space="preserve">105/120</t>
  </si>
  <si>
    <t xml:space="preserve">110/125</t>
  </si>
  <si>
    <t xml:space="preserve">ремни по длине в дюймах</t>
  </si>
  <si>
    <t xml:space="preserve">ACC_W_BELTS_INCH</t>
  </si>
  <si>
    <t xml:space="preserve">ремни в буквенных размерах</t>
  </si>
  <si>
    <t xml:space="preserve">ACC_W_BELTS_INT</t>
  </si>
  <si>
    <t xml:space="preserve">ремни в сдвоенных буквенных размерах</t>
  </si>
  <si>
    <t xml:space="preserve">ACC_W_BELTS_INT_2</t>
  </si>
  <si>
    <t xml:space="preserve">ремни в цифровых размерах</t>
  </si>
  <si>
    <t xml:space="preserve">ACC_W_BELTS_NUM</t>
  </si>
  <si>
    <t xml:space="preserve">ремни в российских одежных размерах</t>
  </si>
  <si>
    <t xml:space="preserve">ACC_W_BELTS_RUS</t>
  </si>
  <si>
    <t xml:space="preserve">ремни в сдвоенных российских одежных размерах</t>
  </si>
  <si>
    <t xml:space="preserve">ACC_W_BELTS_RUS_2</t>
  </si>
  <si>
    <t xml:space="preserve">ремни во французских одежных размерах</t>
  </si>
  <si>
    <t xml:space="preserve">ACC_W_BELTS_FR</t>
  </si>
  <si>
    <t xml:space="preserve">ремни в немецких одежных размерах</t>
  </si>
  <si>
    <t xml:space="preserve">ACC_W_BELTS_GER</t>
  </si>
  <si>
    <t xml:space="preserve">ремни в сдвоенных немецких одежных размерах</t>
  </si>
  <si>
    <t xml:space="preserve">ACC_W_BELTS_GER_2</t>
  </si>
  <si>
    <t xml:space="preserve">ремни в итальянских одежных размерах</t>
  </si>
  <si>
    <t xml:space="preserve">ACC_W_BELTS_IT</t>
  </si>
  <si>
    <t xml:space="preserve">ремни в одном размере</t>
  </si>
  <si>
    <t xml:space="preserve">ACC_W_BELTS_ONESIZE</t>
  </si>
  <si>
    <t xml:space="preserve">HATS</t>
  </si>
  <si>
    <t xml:space="preserve">шапки по обхвату головы в сантиметрах</t>
  </si>
  <si>
    <t xml:space="preserve">ACC_W_HATS_CM</t>
  </si>
  <si>
    <t xml:space="preserve">57</t>
  </si>
  <si>
    <t xml:space="preserve">59</t>
  </si>
  <si>
    <t xml:space="preserve">61</t>
  </si>
  <si>
    <t xml:space="preserve">63</t>
  </si>
  <si>
    <t xml:space="preserve">55/56</t>
  </si>
  <si>
    <t xml:space="preserve">57/58</t>
  </si>
  <si>
    <t xml:space="preserve">шапки по обхвату головы в сантиметрах со двоенными размерами</t>
  </si>
  <si>
    <t xml:space="preserve">ACC_W_HATS_CM_2</t>
  </si>
  <si>
    <t xml:space="preserve">56/57</t>
  </si>
  <si>
    <t xml:space="preserve">58/59</t>
  </si>
  <si>
    <t xml:space="preserve">59/60</t>
  </si>
  <si>
    <t xml:space="preserve">шапки по обхвату головы в сантиметрах со двоенными размерами через один</t>
  </si>
  <si>
    <t xml:space="preserve">ACC_W_HATS_CM_3</t>
  </si>
  <si>
    <t xml:space="preserve">55/57</t>
  </si>
  <si>
    <t xml:space="preserve">57/59</t>
  </si>
  <si>
    <t xml:space="preserve">шапки в буквенных размерах</t>
  </si>
  <si>
    <t xml:space="preserve">ACC_W_HATS_INT</t>
  </si>
  <si>
    <t xml:space="preserve">шапки в сдвоенных буквенных размерах</t>
  </si>
  <si>
    <t xml:space="preserve">ACC_W_HATS_INT_2</t>
  </si>
  <si>
    <t xml:space="preserve">шапки в сдвоенных буквенных размерах через один</t>
  </si>
  <si>
    <t xml:space="preserve">ACC_W_HATS_INT_3</t>
  </si>
  <si>
    <t xml:space="preserve">XS/L</t>
  </si>
  <si>
    <t xml:space="preserve">шапки в цифровых размерах</t>
  </si>
  <si>
    <t xml:space="preserve">ACC_W_HATS_NUM</t>
  </si>
  <si>
    <t xml:space="preserve">шапки по диаметру головы в дюймах</t>
  </si>
  <si>
    <t xml:space="preserve">ACC_W_HATS_US</t>
  </si>
  <si>
    <t xml:space="preserve">6 7/8</t>
  </si>
  <si>
    <t xml:space="preserve">7 1/8</t>
  </si>
  <si>
    <t xml:space="preserve">7 1/4</t>
  </si>
  <si>
    <t xml:space="preserve">7 3/8</t>
  </si>
  <si>
    <t xml:space="preserve">7 1/2</t>
  </si>
  <si>
    <t xml:space="preserve">7 5/8</t>
  </si>
  <si>
    <t xml:space="preserve">7 3/4</t>
  </si>
  <si>
    <t xml:space="preserve">7 7/8</t>
  </si>
  <si>
    <t xml:space="preserve">шапки в одном размере</t>
  </si>
  <si>
    <t xml:space="preserve">ACC_W_HATS_ONESIZE</t>
  </si>
  <si>
    <t xml:space="preserve">GLOVES</t>
  </si>
  <si>
    <t xml:space="preserve">перчатки по обхвату ладони в сантиметрах</t>
  </si>
  <si>
    <t xml:space="preserve">ACC_W_GLOVES_CM</t>
  </si>
  <si>
    <t xml:space="preserve">перчатки по обхвату ладони в сантиметрах со сдвоенными размерами</t>
  </si>
  <si>
    <t xml:space="preserve">ACC_W_GLOVES_CM_2</t>
  </si>
  <si>
    <t xml:space="preserve">перчатки по обхвату ладони в дюймах</t>
  </si>
  <si>
    <t xml:space="preserve">ACC_W_GLOVES_INCH</t>
  </si>
  <si>
    <t xml:space="preserve">перчатки по обхвату ладони в дюймах со сдвоенными размерами</t>
  </si>
  <si>
    <t xml:space="preserve">ACC_W_GLOVES_INCH_2</t>
  </si>
  <si>
    <t xml:space="preserve">7/7,5</t>
  </si>
  <si>
    <t xml:space="preserve">перчатки в буквенных размерах</t>
  </si>
  <si>
    <t xml:space="preserve">ACC_W_GLOVES_INT</t>
  </si>
  <si>
    <t xml:space="preserve">000</t>
  </si>
  <si>
    <t xml:space="preserve">перчатки в сдвоенных буквенных размерах</t>
  </si>
  <si>
    <t xml:space="preserve">ACC_W_GLOVES_INT_2</t>
  </si>
  <si>
    <t xml:space="preserve">перчатки в сдвоенных буквенных размерах через один</t>
  </si>
  <si>
    <t xml:space="preserve">ACC_W_GLOVES_INT_3</t>
  </si>
  <si>
    <t xml:space="preserve">перчатки в цифровых размерах</t>
  </si>
  <si>
    <t xml:space="preserve">ACC_W_GLOVES_NUM</t>
  </si>
  <si>
    <t xml:space="preserve">перчатки в одном размере</t>
  </si>
  <si>
    <t xml:space="preserve">ACC_W_GLOVES_ONESIZE</t>
  </si>
  <si>
    <t xml:space="preserve">RINGS</t>
  </si>
  <si>
    <t xml:space="preserve">кольца по внутреннему диаметру в миллиметрах</t>
  </si>
  <si>
    <t xml:space="preserve">MM</t>
  </si>
  <si>
    <t xml:space="preserve">ACC_W_RINGS_MM</t>
  </si>
  <si>
    <t xml:space="preserve">кольца в буквенных размерах</t>
  </si>
  <si>
    <t xml:space="preserve">ACC_W_RINGS_INT</t>
  </si>
  <si>
    <t xml:space="preserve">кольца в цифровых размерах</t>
  </si>
  <si>
    <t xml:space="preserve">ACC_W_RINGS_NUM</t>
  </si>
  <si>
    <t xml:space="preserve">кольца в итальянских размерах (венский размер минус 40)</t>
  </si>
  <si>
    <t xml:space="preserve">ACC_W_RINGS_IT</t>
  </si>
  <si>
    <t xml:space="preserve">кольца в одном размере</t>
  </si>
  <si>
    <t xml:space="preserve">ACC_W_RINGS_ONESIZE</t>
  </si>
  <si>
    <t xml:space="preserve">LENGTH</t>
  </si>
  <si>
    <t xml:space="preserve">браслеты по длине в сантиметрах</t>
  </si>
  <si>
    <t xml:space="preserve">ACC_W_BANGLES_CM</t>
  </si>
  <si>
    <t xml:space="preserve">браслеты в буквенных размерах</t>
  </si>
  <si>
    <t xml:space="preserve">ACC_W_BANGLES_INT</t>
  </si>
  <si>
    <t xml:space="preserve">браслеты в сдвоенных буквенных размерах</t>
  </si>
  <si>
    <t xml:space="preserve">ACC_W_BANGLES_INT_2</t>
  </si>
  <si>
    <t xml:space="preserve">браслеты в одном размере</t>
  </si>
  <si>
    <t xml:space="preserve">ACC_W_BANGLES_ONESIZE</t>
  </si>
  <si>
    <t xml:space="preserve">цепочки по длине в сантиметрах</t>
  </si>
  <si>
    <t xml:space="preserve">ACC_W_CHAINS_CM</t>
  </si>
  <si>
    <t xml:space="preserve">цепочки в одном размере</t>
  </si>
  <si>
    <t xml:space="preserve">ACC_W_CHAINS_ONESIZE</t>
  </si>
  <si>
    <t xml:space="preserve">ремни в буквенных размерах для Mango</t>
  </si>
  <si>
    <t xml:space="preserve">ACC_W_BELTS_MNG</t>
  </si>
  <si>
    <t xml:space="preserve">ремни в одном размере для Mango</t>
  </si>
  <si>
    <t xml:space="preserve">ACC_W_BELTS_MNG_2</t>
  </si>
  <si>
    <t xml:space="preserve">шапки в буквенных размерах для Mango</t>
  </si>
  <si>
    <t xml:space="preserve">ACC_W_HATS_MNG</t>
  </si>
  <si>
    <t xml:space="preserve">шапки в одном размере для Mango</t>
  </si>
  <si>
    <t xml:space="preserve">ACC_W_HATS_MNG_2</t>
  </si>
  <si>
    <t xml:space="preserve">перчатки в буквенных размерах для Mango</t>
  </si>
  <si>
    <t xml:space="preserve">ACC_W_GLOVES_MNG</t>
  </si>
  <si>
    <t xml:space="preserve">перчатки в одном размере для Mango</t>
  </si>
  <si>
    <t xml:space="preserve">ACC_W_GLOVES_MNG_2</t>
  </si>
  <si>
    <t xml:space="preserve">кольца в буквенных размерах для Mango</t>
  </si>
  <si>
    <t xml:space="preserve">ACC_W_RINGS_MNG</t>
  </si>
  <si>
    <t xml:space="preserve">кольца в одном размере для Mango</t>
  </si>
  <si>
    <t xml:space="preserve">ACC_W_RINGS_MNG_2</t>
  </si>
  <si>
    <t xml:space="preserve">браслеты в буквенных размерах для Mango</t>
  </si>
  <si>
    <t xml:space="preserve">ACC_W_BANGLES_MNG</t>
  </si>
  <si>
    <t xml:space="preserve">браслеты в одном размере для Mango</t>
  </si>
  <si>
    <t xml:space="preserve">ACC_W_BANGLES_MNG_2</t>
  </si>
  <si>
    <t xml:space="preserve">цепочки в буквенных размерах для Mango</t>
  </si>
  <si>
    <t xml:space="preserve">ACC_W_CHAINS_MNG</t>
  </si>
  <si>
    <t xml:space="preserve">цепочки в одном размере для Mango</t>
  </si>
  <si>
    <t xml:space="preserve">ACC_W_CHAINS_MNG_2</t>
  </si>
  <si>
    <t xml:space="preserve">NOSIZE</t>
  </si>
  <si>
    <t xml:space="preserve">аксессуары без размера для Mango</t>
  </si>
  <si>
    <t xml:space="preserve">NS</t>
  </si>
  <si>
    <t xml:space="preserve">ACC_W_NOSIZE_MNG</t>
  </si>
  <si>
    <t xml:space="preserve">аксессуары в бесполезных буквенных размерах</t>
  </si>
  <si>
    <t xml:space="preserve">ACC_W_NOSIZE_INT</t>
  </si>
  <si>
    <t xml:space="preserve">аксессуары в бесполезных сдвоенных буквенных размерах</t>
  </si>
  <si>
    <t xml:space="preserve">ACC_W_NOSIZE_INT_2</t>
  </si>
  <si>
    <t xml:space="preserve">VO</t>
  </si>
  <si>
    <t xml:space="preserve">ACC_W_VO</t>
  </si>
  <si>
    <t xml:space="preserve">ACC_M_BELTS_CM</t>
  </si>
  <si>
    <t xml:space="preserve">145</t>
  </si>
  <si>
    <t xml:space="preserve">ACC_M_BELTS_CM_2</t>
  </si>
  <si>
    <t xml:space="preserve">110/115</t>
  </si>
  <si>
    <t xml:space="preserve">ремни в одежных размерах/длине в сантиметрах</t>
  </si>
  <si>
    <t xml:space="preserve">ACC_M_BELTS_CM_3</t>
  </si>
  <si>
    <t xml:space="preserve">42/105</t>
  </si>
  <si>
    <t xml:space="preserve">44/110</t>
  </si>
  <si>
    <t xml:space="preserve">46/115</t>
  </si>
  <si>
    <t xml:space="preserve">48/120</t>
  </si>
  <si>
    <t xml:space="preserve">50/125</t>
  </si>
  <si>
    <t xml:space="preserve">52/130</t>
  </si>
  <si>
    <t xml:space="preserve">ACC_M_BELTS_INCH</t>
  </si>
  <si>
    <t xml:space="preserve">ACC_M_BELTS_INT</t>
  </si>
  <si>
    <t xml:space="preserve">ACC_M_BELTS_INT_2</t>
  </si>
  <si>
    <t xml:space="preserve">ACC_M_BELTS_NUM</t>
  </si>
  <si>
    <t xml:space="preserve">ACC_M_BELTS_RUS</t>
  </si>
  <si>
    <t xml:space="preserve">ACC_M_BELTS_FR</t>
  </si>
  <si>
    <t xml:space="preserve">ACC_M_BELTS_GER</t>
  </si>
  <si>
    <t xml:space="preserve">ACC_M_BELTS_IT</t>
  </si>
  <si>
    <t xml:space="preserve">ACC_M_BELTS_ONESIZE</t>
  </si>
  <si>
    <t xml:space="preserve">ACC_M_HATS_CM</t>
  </si>
  <si>
    <t xml:space="preserve">ACC_M_HATS_CM_2</t>
  </si>
  <si>
    <t xml:space="preserve">ACC_M_HATS_CM_3</t>
  </si>
  <si>
    <t xml:space="preserve">59/61</t>
  </si>
  <si>
    <t xml:space="preserve">ACC_M_HATS_INT</t>
  </si>
  <si>
    <t xml:space="preserve">ACC_M_HATS_INT_2</t>
  </si>
  <si>
    <t xml:space="preserve">ACC_M_HATS_INT_3</t>
  </si>
  <si>
    <t xml:space="preserve">ACC_M_HATS_NUM</t>
  </si>
  <si>
    <t xml:space="preserve">ACC_M_HATS_US</t>
  </si>
  <si>
    <t xml:space="preserve">ACC_M_HATS_ONESIZE</t>
  </si>
  <si>
    <t xml:space="preserve">ACC_M_GLOVES_CM</t>
  </si>
  <si>
    <t xml:space="preserve">ACC_M_GLOVES_INCH</t>
  </si>
  <si>
    <t xml:space="preserve">ACC_M_GLOVES_INT</t>
  </si>
  <si>
    <t xml:space="preserve">ACC_M_GLOVES_INT_2</t>
  </si>
  <si>
    <t xml:space="preserve">ACC_M_GLOVES_INT_3</t>
  </si>
  <si>
    <t xml:space="preserve">ACC_M_GLOVES_NUM</t>
  </si>
  <si>
    <t xml:space="preserve">ACC_M_GLOVES_ONESIZE</t>
  </si>
  <si>
    <t xml:space="preserve">ACC_M_BANGLES_INT</t>
  </si>
  <si>
    <t xml:space="preserve">ACC_M_BANGLES_ONESIZE</t>
  </si>
  <si>
    <t xml:space="preserve">ремни по длине в сантиметрах для Mango</t>
  </si>
  <si>
    <t xml:space="preserve">ACC_M_BELTS_MNG</t>
  </si>
  <si>
    <t xml:space="preserve">ACC_M_BELTS_MNG_2</t>
  </si>
  <si>
    <t xml:space="preserve">ACC_M_HATS_MNG</t>
  </si>
  <si>
    <t xml:space="preserve">ACC_M_HATS_MNG_2</t>
  </si>
  <si>
    <t xml:space="preserve">ACC_M_GLOVES_MNG</t>
  </si>
  <si>
    <t xml:space="preserve">ACC_M_GLOVES_MNG_2</t>
  </si>
  <si>
    <t xml:space="preserve">ACC_M_RINGS_MNG</t>
  </si>
  <si>
    <t xml:space="preserve">ACC_M_RINGS_MNG_2</t>
  </si>
  <si>
    <t xml:space="preserve">ACC_M_BANGLES_MNG</t>
  </si>
  <si>
    <t xml:space="preserve">ACC_M_BANGLES_MNG_2</t>
  </si>
  <si>
    <t xml:space="preserve">ACC_M_CHAINS_MNG</t>
  </si>
  <si>
    <t xml:space="preserve">ACC_M_CHAINS_MNG_2</t>
  </si>
  <si>
    <t xml:space="preserve">ACC_M_NOSIZE_MNG</t>
  </si>
  <si>
    <t xml:space="preserve">ACC_M_NOSIZE_INT</t>
  </si>
  <si>
    <t xml:space="preserve">ACC_M_VO</t>
  </si>
  <si>
    <t xml:space="preserve">HS</t>
  </si>
  <si>
    <t xml:space="preserve">ACC_M_HS</t>
  </si>
  <si>
    <t xml:space="preserve">UNISIZE</t>
  </si>
  <si>
    <t xml:space="preserve">ACC_U_BELTS_CM</t>
  </si>
  <si>
    <t xml:space="preserve">220</t>
  </si>
  <si>
    <t xml:space="preserve">240</t>
  </si>
  <si>
    <t xml:space="preserve">260</t>
  </si>
  <si>
    <t xml:space="preserve">280</t>
  </si>
  <si>
    <t xml:space="preserve">300</t>
  </si>
  <si>
    <t xml:space="preserve">320</t>
  </si>
  <si>
    <t xml:space="preserve">ACC_U_BELTS_INT</t>
  </si>
  <si>
    <t xml:space="preserve">ACC_U_BELTS_INT_2</t>
  </si>
  <si>
    <t xml:space="preserve">ACC_U_BELTS_NUM</t>
  </si>
  <si>
    <t xml:space="preserve">ACC_U_BELTS_ONESIZE</t>
  </si>
  <si>
    <t xml:space="preserve">ACC_U_HATS_CM</t>
  </si>
  <si>
    <t xml:space="preserve">ACC_U_HATS_INT</t>
  </si>
  <si>
    <t xml:space="preserve">ACC_U_HATS_INT_2</t>
  </si>
  <si>
    <t xml:space="preserve">ACC_U_HATS_NUM</t>
  </si>
  <si>
    <t xml:space="preserve">ACC_U_HATS_US</t>
  </si>
  <si>
    <t xml:space="preserve">ACC_U_HATS_ONESIZE</t>
  </si>
  <si>
    <t xml:space="preserve">ACC_U_GLOVES_INCH</t>
  </si>
  <si>
    <t xml:space="preserve">ACC_U_GLOVES_INT</t>
  </si>
  <si>
    <t xml:space="preserve">ACC_U_GLOVES_INT_2</t>
  </si>
  <si>
    <t xml:space="preserve">ACC_U_GLOVES_ONESIZE</t>
  </si>
  <si>
    <t xml:space="preserve">ACC_U_RINGS_MM</t>
  </si>
  <si>
    <t xml:space="preserve">ACC_U_RINGS_ONESIZE</t>
  </si>
  <si>
    <t xml:space="preserve">ACC_U_BANGLES_CM</t>
  </si>
  <si>
    <t xml:space="preserve">браслеты в цифровых размерах</t>
  </si>
  <si>
    <t xml:space="preserve">ACC_U_BANGLES_NUM</t>
  </si>
  <si>
    <t xml:space="preserve">ACC_U_BANGLES_ONESIZE</t>
  </si>
  <si>
    <t xml:space="preserve">ACC_U_CHAINS_CM</t>
  </si>
  <si>
    <t xml:space="preserve">ACC_U_CHAINS_ONESIZE</t>
  </si>
  <si>
    <t xml:space="preserve">GLASSES</t>
  </si>
  <si>
    <t xml:space="preserve">очки по ширине линз в миллиметрах</t>
  </si>
  <si>
    <t xml:space="preserve">ACC_U_GLASSES_MM</t>
  </si>
  <si>
    <t xml:space="preserve">67</t>
  </si>
  <si>
    <t xml:space="preserve">69</t>
  </si>
  <si>
    <t xml:space="preserve">EQUIPMENT</t>
  </si>
  <si>
    <t xml:space="preserve">боксерские перчатки по массе в унциях</t>
  </si>
  <si>
    <t xml:space="preserve">OZ</t>
  </si>
  <si>
    <t xml:space="preserve">ACC_U_GLOVES_OZ</t>
  </si>
  <si>
    <t xml:space="preserve">футбольные мячи в цифровых размерах</t>
  </si>
  <si>
    <t xml:space="preserve">ACC_U_BALLS_FTB</t>
  </si>
  <si>
    <t xml:space="preserve">баскетбольные мячи в цифровых размерах</t>
  </si>
  <si>
    <t xml:space="preserve">ACC_U_BALLS_BB</t>
  </si>
  <si>
    <t xml:space="preserve">волейбольные мячи в цифровых размерах</t>
  </si>
  <si>
    <t xml:space="preserve">ACC_U_BALLS_VB</t>
  </si>
  <si>
    <t xml:space="preserve">щитки в буквенных размерах</t>
  </si>
  <si>
    <t xml:space="preserve">ACC_U_SHINPADS_INT</t>
  </si>
  <si>
    <t xml:space="preserve">щитки в сдвоенных буквенных размерах</t>
  </si>
  <si>
    <t xml:space="preserve">ACC_U_SHINPADS_INT_2</t>
  </si>
  <si>
    <t xml:space="preserve">наколенники в буквенных размерах</t>
  </si>
  <si>
    <t xml:space="preserve">ACC_U_KNEEPADS_INT</t>
  </si>
  <si>
    <t xml:space="preserve">налокотники в буквенных размерах</t>
  </si>
  <si>
    <t xml:space="preserve">ACC_U_ELBOWPADS_INT</t>
  </si>
  <si>
    <t xml:space="preserve">рукава в буквенных размерах</t>
  </si>
  <si>
    <t xml:space="preserve">ACC_U_SLEEVES_INT</t>
  </si>
  <si>
    <t xml:space="preserve">рукава в сдвоенных буквенных размерах</t>
  </si>
  <si>
    <t xml:space="preserve">ACC_U_SLEEVES_INT_2</t>
  </si>
  <si>
    <t xml:space="preserve">велосипеды по длине рамы в миллиметрах</t>
  </si>
  <si>
    <t xml:space="preserve">ACC_U_BIKES_MM</t>
  </si>
  <si>
    <t xml:space="preserve">400</t>
  </si>
  <si>
    <t xml:space="preserve">410</t>
  </si>
  <si>
    <t xml:space="preserve">420</t>
  </si>
  <si>
    <t xml:space="preserve">450</t>
  </si>
  <si>
    <t xml:space="preserve">460</t>
  </si>
  <si>
    <t xml:space="preserve">470</t>
  </si>
  <si>
    <t xml:space="preserve">490</t>
  </si>
  <si>
    <t xml:space="preserve">500</t>
  </si>
  <si>
    <t xml:space="preserve">530</t>
  </si>
  <si>
    <t xml:space="preserve">ACC_U_NOSIZE_INT</t>
  </si>
  <si>
    <t xml:space="preserve">ACC_U_NOSIZE_INT_2</t>
  </si>
  <si>
    <t xml:space="preserve">аксессуары по росту в сантиметрах</t>
  </si>
  <si>
    <t xml:space="preserve">ACC_K_CM</t>
  </si>
  <si>
    <t xml:space="preserve">аксессуары по росту в сантиметрах со сдвоенными размерами</t>
  </si>
  <si>
    <t xml:space="preserve">ACC_K_CM_2</t>
  </si>
  <si>
    <t xml:space="preserve">аксессуары по росту в сантиметрах со сдвоенными размерами через 10</t>
  </si>
  <si>
    <t xml:space="preserve">ACC_K_CM_3</t>
  </si>
  <si>
    <t xml:space="preserve">аксессуары по возрасту</t>
  </si>
  <si>
    <t xml:space="preserve">ACC_K_AGE</t>
  </si>
  <si>
    <t xml:space="preserve">6M/24M</t>
  </si>
  <si>
    <t xml:space="preserve">1Y/3Y</t>
  </si>
  <si>
    <t xml:space="preserve">3Y/6Y</t>
  </si>
  <si>
    <t xml:space="preserve">4Y/8Y</t>
  </si>
  <si>
    <t xml:space="preserve">7Y/10Y</t>
  </si>
  <si>
    <t xml:space="preserve">8Y/12Y</t>
  </si>
  <si>
    <t xml:space="preserve">8Y/13Y</t>
  </si>
  <si>
    <t xml:space="preserve">11Y/13Y</t>
  </si>
  <si>
    <t xml:space="preserve">12Y/13Y</t>
  </si>
  <si>
    <t xml:space="preserve">ACC_K_BELTS_CM</t>
  </si>
  <si>
    <t xml:space="preserve">ACC_K_BELTS_INT</t>
  </si>
  <si>
    <t xml:space="preserve">ACC_K_BELTS_INT_2</t>
  </si>
  <si>
    <t xml:space="preserve">ACC_K_BELTS_NUM</t>
  </si>
  <si>
    <t xml:space="preserve">ACC_K_BELTS_ONESIZE</t>
  </si>
  <si>
    <t xml:space="preserve">шапки по возрасту</t>
  </si>
  <si>
    <t xml:space="preserve">ACC_K_HATS_AGE</t>
  </si>
  <si>
    <t xml:space="preserve">ACC_K_HATS_CM</t>
  </si>
  <si>
    <t xml:space="preserve">ACC_K_HATS_CM_2</t>
  </si>
  <si>
    <t xml:space="preserve">шапки по обхвату головы в сантиметрах со сдвоенными размерами через 4</t>
  </si>
  <si>
    <t xml:space="preserve">ACC_K_HATS_CM_3</t>
  </si>
  <si>
    <t xml:space="preserve">52/58</t>
  </si>
  <si>
    <t xml:space="preserve">ACC_K_HATS_INT</t>
  </si>
  <si>
    <t xml:space="preserve">ACC_K_HATS_INT_2</t>
  </si>
  <si>
    <t xml:space="preserve">ACC_K_HATS_NUM</t>
  </si>
  <si>
    <t xml:space="preserve">ACC_K_HATS_ONESIZE</t>
  </si>
  <si>
    <t xml:space="preserve">перчатки по возрасту</t>
  </si>
  <si>
    <t xml:space="preserve">ACC_K_GLOVES_AGE</t>
  </si>
  <si>
    <t xml:space="preserve">ACC_K_GLOVES_CM</t>
  </si>
  <si>
    <t xml:space="preserve">ACC_K_GLOVES_INT</t>
  </si>
  <si>
    <t xml:space="preserve">ACC_K_GLOVES_INT_2</t>
  </si>
  <si>
    <t xml:space="preserve">ACC_K_GLOVES_NUM</t>
  </si>
  <si>
    <t xml:space="preserve">0,5</t>
  </si>
  <si>
    <t xml:space="preserve">перчатки в сдвоенных цифровых размерах</t>
  </si>
  <si>
    <t xml:space="preserve">ACC_K_GLOVES_NUM_2</t>
  </si>
  <si>
    <t xml:space="preserve">ACC_K_GLOVES_ONESIZE</t>
  </si>
  <si>
    <t xml:space="preserve">ACC_K_BANGLES_ONESIZE</t>
  </si>
  <si>
    <t xml:space="preserve">ACC_K_GLASSES_MM</t>
  </si>
  <si>
    <t xml:space="preserve">шарфы в сантиметрах по вороту</t>
  </si>
  <si>
    <t xml:space="preserve">ACC_K_SCARVES_INT</t>
  </si>
  <si>
    <t xml:space="preserve">аксессуары по росту для Benetton и Sisley</t>
  </si>
  <si>
    <t xml:space="preserve">ACC_K_BEN_1</t>
  </si>
  <si>
    <t xml:space="preserve">аксессуары по возрасту для Benetton и Sisley</t>
  </si>
  <si>
    <t xml:space="preserve">ACC_K_BEN_2</t>
  </si>
  <si>
    <t xml:space="preserve">шапки в сдвоенных буквенных размерах для девочек и мальчиков Gap</t>
  </si>
  <si>
    <t xml:space="preserve">ACC_K_HATS_GAP_KIDS</t>
  </si>
  <si>
    <t xml:space="preserve">шапки в сдвоенных буквенных размерах для бебиков Gap</t>
  </si>
  <si>
    <t xml:space="preserve">ACC_K_HATS_GAP_BABY</t>
  </si>
  <si>
    <t xml:space="preserve">перчатки в буквенных размерах для девочек и мальчиков Gap</t>
  </si>
  <si>
    <t xml:space="preserve">ACC_K_GLOVES_GAP_KIDS</t>
  </si>
  <si>
    <t xml:space="preserve">перчатки в сдвоенных буквенных размерах для бебиков Gap</t>
  </si>
  <si>
    <t xml:space="preserve">ACC_K_GLOVES_GAP_BABY</t>
  </si>
  <si>
    <t xml:space="preserve">аксессуары по возрасту для бебиков Gap</t>
  </si>
  <si>
    <t xml:space="preserve">ACC_K_AGE_GAP_NEWBORN</t>
  </si>
  <si>
    <t xml:space="preserve">аксессуары по возрасту для Твое</t>
  </si>
  <si>
    <t xml:space="preserve">ACC_K_TVOE</t>
  </si>
  <si>
    <t xml:space="preserve">2Y/8Y</t>
  </si>
  <si>
    <t xml:space="preserve">ACC_K_BELTS_MNG</t>
  </si>
  <si>
    <t xml:space="preserve">ACC_K_HATS_MNG</t>
  </si>
  <si>
    <t xml:space="preserve">ACC_K_NOSIZE_MNG</t>
  </si>
  <si>
    <t xml:space="preserve">ACC_K_NOSIZE_INT</t>
  </si>
  <si>
    <t xml:space="preserve">ACC_K_FR</t>
  </si>
  <si>
    <t xml:space="preserve">без размера</t>
  </si>
  <si>
    <t xml:space="preserve">NoScale</t>
  </si>
  <si>
    <t xml:space="preserve">SizeScaleMp</t>
  </si>
  <si>
    <t xml:space="preserve">SizeSystem</t>
  </si>
  <si>
    <t xml:space="preserve">SP_U_BALL</t>
  </si>
  <si>
    <t xml:space="preserve">CL_M_SHIRTS</t>
  </si>
  <si>
    <t xml:space="preserve">ACC_U_STRAPS_MM</t>
  </si>
  <si>
    <t xml:space="preserve">NUM</t>
  </si>
  <si>
    <t xml:space="preserve">сетка</t>
  </si>
  <si>
    <t xml:space="preserve">размер</t>
  </si>
  <si>
    <t xml:space="preserve">бренд</t>
  </si>
  <si>
    <t xml:space="preserve">российский</t>
  </si>
  <si>
    <t xml:space="preserve">для текущих фильтров</t>
  </si>
  <si>
    <t xml:space="preserve">для будущих фильтров</t>
  </si>
  <si>
    <t xml:space="preserve">рост</t>
  </si>
  <si>
    <t xml:space="preserve">чашка</t>
  </si>
  <si>
    <t xml:space="preserve">приоритет</t>
  </si>
  <si>
    <t xml:space="preserve">длина стопы, см</t>
  </si>
  <si>
    <t xml:space="preserve">ширина стопы, см</t>
  </si>
  <si>
    <t xml:space="preserve">обхват груди, см</t>
  </si>
  <si>
    <t xml:space="preserve">обхват талии, см</t>
  </si>
  <si>
    <t xml:space="preserve">обхват бедер, см</t>
  </si>
  <si>
    <t xml:space="preserve">шаговый шов, см</t>
  </si>
  <si>
    <t xml:space="preserve">рост, см</t>
  </si>
  <si>
    <t xml:space="preserve">вес, кг</t>
  </si>
  <si>
    <t xml:space="preserve">возраст</t>
  </si>
  <si>
    <t xml:space="preserve">обхват под грудью, см</t>
  </si>
  <si>
    <t xml:space="preserve">обхват шеи, см</t>
  </si>
  <si>
    <t xml:space="preserve">длина ремня, см</t>
  </si>
  <si>
    <t xml:space="preserve">обхват головы, см</t>
  </si>
  <si>
    <t xml:space="preserve">обхват ладони, см</t>
  </si>
  <si>
    <t xml:space="preserve">длина ладони, см</t>
  </si>
  <si>
    <t xml:space="preserve">диаметр кольца, мм</t>
  </si>
  <si>
    <t xml:space="preserve">длина изделия, см</t>
  </si>
  <si>
    <t xml:space="preserve">ширина линзы, мм</t>
  </si>
  <si>
    <t xml:space="preserve">масса перчатки, унции</t>
  </si>
  <si>
    <t xml:space="preserve">окружность мяча, см</t>
  </si>
  <si>
    <t xml:space="preserve">обхват колена, см</t>
  </si>
  <si>
    <t xml:space="preserve">обхват под коленом, см</t>
  </si>
  <si>
    <t xml:space="preserve">обхват локтя, см</t>
  </si>
  <si>
    <t xml:space="preserve">длина рамы, мм</t>
  </si>
  <si>
    <t xml:space="preserve">010</t>
  </si>
  <si>
    <t xml:space="preserve">020</t>
  </si>
  <si>
    <t xml:space="preserve">030</t>
  </si>
  <si>
    <t xml:space="preserve">040</t>
  </si>
  <si>
    <t xml:space="preserve">050</t>
  </si>
  <si>
    <t xml:space="preserve">060</t>
  </si>
  <si>
    <t xml:space="preserve">01</t>
  </si>
  <si>
    <t xml:space="preserve">36;36,5;37;37,5;38;38,5;39</t>
  </si>
  <si>
    <t xml:space="preserve">41;41,5;42;42,5;43;43,5;44</t>
  </si>
  <si>
    <t xml:space="preserve">15/18</t>
  </si>
  <si>
    <t xml:space="preserve">!!!</t>
  </si>
  <si>
    <t xml:space="preserve">54/158</t>
  </si>
  <si>
    <t xml:space="preserve">56/158</t>
  </si>
  <si>
    <t xml:space="preserve">58/158</t>
  </si>
  <si>
    <t xml:space="preserve">60/158</t>
  </si>
  <si>
    <t xml:space="preserve">40/173</t>
  </si>
  <si>
    <t xml:space="preserve">170;176</t>
  </si>
  <si>
    <t xml:space="preserve">42/173</t>
  </si>
  <si>
    <t xml:space="preserve">44/173</t>
  </si>
  <si>
    <t xml:space="preserve">46/173</t>
  </si>
  <si>
    <t xml:space="preserve">48/173</t>
  </si>
  <si>
    <t xml:space="preserve">50/173</t>
  </si>
  <si>
    <t xml:space="preserve">52/173</t>
  </si>
  <si>
    <t xml:space="preserve">40;42</t>
  </si>
  <si>
    <t xml:space="preserve">0102</t>
  </si>
  <si>
    <t xml:space="preserve">42;44;46</t>
  </si>
  <si>
    <t xml:space="preserve">0304</t>
  </si>
  <si>
    <t xml:space="preserve">46;48;50</t>
  </si>
  <si>
    <t xml:space="preserve">40/167</t>
  </si>
  <si>
    <t xml:space="preserve">42/167</t>
  </si>
  <si>
    <t xml:space="preserve">44/167</t>
  </si>
  <si>
    <t xml:space="preserve">46/167</t>
  </si>
  <si>
    <t xml:space="preserve">48/167</t>
  </si>
  <si>
    <t xml:space="preserve">50/167</t>
  </si>
  <si>
    <t xml:space="preserve">52/167</t>
  </si>
  <si>
    <t xml:space="preserve">50/58</t>
  </si>
  <si>
    <t xml:space="preserve">50;52;54;56;58</t>
  </si>
  <si>
    <t xml:space="preserve">60/68</t>
  </si>
  <si>
    <t xml:space="preserve">60;62;64;66;68</t>
  </si>
  <si>
    <t xml:space="preserve">34;35;36</t>
  </si>
  <si>
    <t xml:space="preserve">22/L30</t>
  </si>
  <si>
    <t xml:space="preserve">23/L30</t>
  </si>
  <si>
    <t xml:space="preserve">24/L30</t>
  </si>
  <si>
    <t xml:space="preserve">25/L30</t>
  </si>
  <si>
    <t xml:space="preserve">26/L30</t>
  </si>
  <si>
    <t xml:space="preserve">27/L30</t>
  </si>
  <si>
    <t xml:space="preserve">28/L30</t>
  </si>
  <si>
    <t xml:space="preserve">29/L30</t>
  </si>
  <si>
    <t xml:space="preserve">30/L30</t>
  </si>
  <si>
    <t xml:space="preserve">31/L30</t>
  </si>
  <si>
    <t xml:space="preserve">32/L30</t>
  </si>
  <si>
    <t xml:space="preserve">33/L30</t>
  </si>
  <si>
    <t xml:space="preserve">34/L30</t>
  </si>
  <si>
    <t xml:space="preserve">36/L30</t>
  </si>
  <si>
    <t xml:space="preserve">38/L30</t>
  </si>
  <si>
    <t xml:space="preserve">40/L30</t>
  </si>
  <si>
    <t xml:space="preserve">42/L30</t>
  </si>
  <si>
    <t xml:space="preserve">22/L32</t>
  </si>
  <si>
    <t xml:space="preserve">23/L32</t>
  </si>
  <si>
    <t xml:space="preserve">24/L32</t>
  </si>
  <si>
    <t xml:space="preserve">25/L32</t>
  </si>
  <si>
    <t xml:space="preserve">26/L32</t>
  </si>
  <si>
    <t xml:space="preserve">27/L32</t>
  </si>
  <si>
    <t xml:space="preserve">28/L32</t>
  </si>
  <si>
    <t xml:space="preserve">29/L32</t>
  </si>
  <si>
    <t xml:space="preserve">30/L32</t>
  </si>
  <si>
    <t xml:space="preserve">31/L32</t>
  </si>
  <si>
    <t xml:space="preserve">32/L32</t>
  </si>
  <si>
    <t xml:space="preserve">33/L32</t>
  </si>
  <si>
    <t xml:space="preserve">34/L32</t>
  </si>
  <si>
    <t xml:space="preserve">36/L32</t>
  </si>
  <si>
    <t xml:space="preserve">38/L32</t>
  </si>
  <si>
    <t xml:space="preserve">40/L32</t>
  </si>
  <si>
    <t xml:space="preserve">42/L32</t>
  </si>
  <si>
    <t xml:space="preserve">22/L34</t>
  </si>
  <si>
    <t xml:space="preserve">23/L34</t>
  </si>
  <si>
    <t xml:space="preserve">24/L34</t>
  </si>
  <si>
    <t xml:space="preserve">25/L34</t>
  </si>
  <si>
    <t xml:space="preserve">26/L34</t>
  </si>
  <si>
    <t xml:space="preserve">27/L34</t>
  </si>
  <si>
    <t xml:space="preserve">28/L34</t>
  </si>
  <si>
    <t xml:space="preserve">29/L34</t>
  </si>
  <si>
    <t xml:space="preserve">30/L34</t>
  </si>
  <si>
    <t xml:space="preserve">31/L34</t>
  </si>
  <si>
    <t xml:space="preserve">32/L34</t>
  </si>
  <si>
    <t xml:space="preserve">33/L34</t>
  </si>
  <si>
    <t xml:space="preserve">34/L34</t>
  </si>
  <si>
    <t xml:space="preserve">36/L34</t>
  </si>
  <si>
    <t xml:space="preserve">38/L34</t>
  </si>
  <si>
    <t xml:space="preserve">40/L34</t>
  </si>
  <si>
    <t xml:space="preserve">42/L34</t>
  </si>
  <si>
    <t xml:space="preserve">34;35;36;37</t>
  </si>
  <si>
    <t xml:space="preserve">35;36;37;38;39</t>
  </si>
  <si>
    <t xml:space="preserve">38;39</t>
  </si>
  <si>
    <t xml:space="preserve">38;39;40;41</t>
  </si>
  <si>
    <t xml:space="preserve">96 - 100</t>
  </si>
  <si>
    <t xml:space="preserve">152 - 158</t>
  </si>
  <si>
    <t xml:space="preserve">40 - 55</t>
  </si>
  <si>
    <t xml:space="preserve">100 - 112</t>
  </si>
  <si>
    <t xml:space="preserve">158 - 164</t>
  </si>
  <si>
    <t xml:space="preserve">55 - 65</t>
  </si>
  <si>
    <t xml:space="preserve">104 - 116</t>
  </si>
  <si>
    <t xml:space="preserve">164 - 170</t>
  </si>
  <si>
    <t xml:space="preserve">65 - 80</t>
  </si>
  <si>
    <t xml:space="preserve">108 - 120</t>
  </si>
  <si>
    <t xml:space="preserve">170 - 176</t>
  </si>
  <si>
    <t xml:space="preserve">80 - 90</t>
  </si>
  <si>
    <t xml:space="preserve">116 - 128</t>
  </si>
  <si>
    <t xml:space="preserve">90 - 95</t>
  </si>
  <si>
    <t xml:space="preserve">XXSXS</t>
  </si>
  <si>
    <t xml:space="preserve">XSS</t>
  </si>
  <si>
    <t xml:space="preserve">96 - 112</t>
  </si>
  <si>
    <t xml:space="preserve">152 - 164</t>
  </si>
  <si>
    <t xml:space="preserve">40 - 65</t>
  </si>
  <si>
    <t xml:space="preserve">SM</t>
  </si>
  <si>
    <t xml:space="preserve">100 - 116</t>
  </si>
  <si>
    <t xml:space="preserve">158 - 170</t>
  </si>
  <si>
    <t xml:space="preserve">55 - 80</t>
  </si>
  <si>
    <t xml:space="preserve">ML</t>
  </si>
  <si>
    <t xml:space="preserve">104 - 120</t>
  </si>
  <si>
    <t xml:space="preserve">164 - 176</t>
  </si>
  <si>
    <t xml:space="preserve">65 - 90</t>
  </si>
  <si>
    <t xml:space="preserve">LXL</t>
  </si>
  <si>
    <t xml:space="preserve">108 - 128</t>
  </si>
  <si>
    <t xml:space="preserve">80 - 95</t>
  </si>
  <si>
    <t xml:space="preserve">XLXXL</t>
  </si>
  <si>
    <t xml:space="preserve">128 - 134</t>
  </si>
  <si>
    <t xml:space="preserve">176 - 182</t>
  </si>
  <si>
    <t xml:space="preserve">95 - 100</t>
  </si>
  <si>
    <t xml:space="preserve">070</t>
  </si>
  <si>
    <t xml:space="preserve">080</t>
  </si>
  <si>
    <t xml:space="preserve">0001</t>
  </si>
  <si>
    <t xml:space="preserve">0203</t>
  </si>
  <si>
    <t xml:space="preserve">0405</t>
  </si>
  <si>
    <t xml:space="preserve">0506</t>
  </si>
  <si>
    <t xml:space="preserve">0607</t>
  </si>
  <si>
    <t xml:space="preserve">0708</t>
  </si>
  <si>
    <t xml:space="preserve">55D</t>
  </si>
  <si>
    <t xml:space="preserve">60D</t>
  </si>
  <si>
    <t xml:space="preserve">55E</t>
  </si>
  <si>
    <t xml:space="preserve">60E</t>
  </si>
  <si>
    <t xml:space="preserve">65A/70A</t>
  </si>
  <si>
    <t xml:space="preserve">65;70</t>
  </si>
  <si>
    <t xml:space="preserve">75A/80A</t>
  </si>
  <si>
    <t xml:space="preserve">75;80</t>
  </si>
  <si>
    <t xml:space="preserve">85A/90A</t>
  </si>
  <si>
    <t xml:space="preserve">85;90</t>
  </si>
  <si>
    <t xml:space="preserve">90A/95A</t>
  </si>
  <si>
    <t xml:space="preserve">90;95</t>
  </si>
  <si>
    <t xml:space="preserve">95A/100A</t>
  </si>
  <si>
    <t xml:space="preserve">95;100</t>
  </si>
  <si>
    <t xml:space="preserve">70A/70B</t>
  </si>
  <si>
    <t xml:space="preserve">A;B</t>
  </si>
  <si>
    <t xml:space="preserve">75A/75B</t>
  </si>
  <si>
    <t xml:space="preserve">80A/80B</t>
  </si>
  <si>
    <t xml:space="preserve">85A/85B</t>
  </si>
  <si>
    <t xml:space="preserve">90A/90B</t>
  </si>
  <si>
    <t xml:space="preserve">70A/70C</t>
  </si>
  <si>
    <t xml:space="preserve">70A;70B;70C</t>
  </si>
  <si>
    <t xml:space="preserve">A;B;C</t>
  </si>
  <si>
    <t xml:space="preserve">75A/75C</t>
  </si>
  <si>
    <t xml:space="preserve">75A;75B;75C</t>
  </si>
  <si>
    <t xml:space="preserve">80A/80C</t>
  </si>
  <si>
    <t xml:space="preserve">80A;80B;80C</t>
  </si>
  <si>
    <t xml:space="preserve">85A/85C</t>
  </si>
  <si>
    <t xml:space="preserve">85A;85B;85C</t>
  </si>
  <si>
    <t xml:space="preserve">90A/90C</t>
  </si>
  <si>
    <t xml:space="preserve">90A;90B;90C</t>
  </si>
  <si>
    <t xml:space="preserve">65B/70B</t>
  </si>
  <si>
    <t xml:space="preserve">75B/80B</t>
  </si>
  <si>
    <t xml:space="preserve">85B/90B</t>
  </si>
  <si>
    <t xml:space="preserve">90B/95B</t>
  </si>
  <si>
    <t xml:space="preserve">95B/100B</t>
  </si>
  <si>
    <t xml:space="preserve">65C/70C</t>
  </si>
  <si>
    <t xml:space="preserve">75C/80C</t>
  </si>
  <si>
    <t xml:space="preserve">85C/90C</t>
  </si>
  <si>
    <t xml:space="preserve">90C/95C</t>
  </si>
  <si>
    <t xml:space="preserve">95C/100C</t>
  </si>
  <si>
    <t xml:space="preserve">70C/70D</t>
  </si>
  <si>
    <t xml:space="preserve">C;D</t>
  </si>
  <si>
    <t xml:space="preserve">75C/75D</t>
  </si>
  <si>
    <t xml:space="preserve">80C/80D</t>
  </si>
  <si>
    <t xml:space="preserve">85C/85D</t>
  </si>
  <si>
    <t xml:space="preserve">90C/90D</t>
  </si>
  <si>
    <t xml:space="preserve">65D/70D</t>
  </si>
  <si>
    <t xml:space="preserve">75D/80D</t>
  </si>
  <si>
    <t xml:space="preserve">85D/90D</t>
  </si>
  <si>
    <t xml:space="preserve">90D/95D</t>
  </si>
  <si>
    <t xml:space="preserve">95D/100D</t>
  </si>
  <si>
    <t xml:space="preserve">70D/70E</t>
  </si>
  <si>
    <t xml:space="preserve">D;E</t>
  </si>
  <si>
    <t xml:space="preserve">75D/75E</t>
  </si>
  <si>
    <t xml:space="preserve">80D/80E</t>
  </si>
  <si>
    <t xml:space="preserve">85D/85E</t>
  </si>
  <si>
    <t xml:space="preserve">90D/90E</t>
  </si>
  <si>
    <t xml:space="preserve">!</t>
  </si>
  <si>
    <t xml:space="preserve">110A</t>
  </si>
  <si>
    <t xml:space="preserve">60B</t>
  </si>
  <si>
    <t xml:space="preserve">110B</t>
  </si>
  <si>
    <t xml:space="preserve">60C</t>
  </si>
  <si>
    <t xml:space="preserve">60DD</t>
  </si>
  <si>
    <t xml:space="preserve">DD</t>
  </si>
  <si>
    <t xml:space="preserve">65DD</t>
  </si>
  <si>
    <t xml:space="preserve">70DD</t>
  </si>
  <si>
    <t xml:space="preserve">75DD</t>
  </si>
  <si>
    <t xml:space="preserve">80DD</t>
  </si>
  <si>
    <t xml:space="preserve">85DD</t>
  </si>
  <si>
    <t xml:space="preserve">90DD</t>
  </si>
  <si>
    <t xml:space="preserve">95DD</t>
  </si>
  <si>
    <t xml:space="preserve">100DD</t>
  </si>
  <si>
    <t xml:space="preserve">105DD</t>
  </si>
  <si>
    <t xml:space="preserve">110DD</t>
  </si>
  <si>
    <t xml:space="preserve">60F</t>
  </si>
  <si>
    <t xml:space="preserve">60FF</t>
  </si>
  <si>
    <t xml:space="preserve">FF</t>
  </si>
  <si>
    <t xml:space="preserve">65FF</t>
  </si>
  <si>
    <t xml:space="preserve">70FF</t>
  </si>
  <si>
    <t xml:space="preserve">75FF</t>
  </si>
  <si>
    <t xml:space="preserve">80FF</t>
  </si>
  <si>
    <t xml:space="preserve">85FF</t>
  </si>
  <si>
    <t xml:space="preserve">90FF</t>
  </si>
  <si>
    <t xml:space="preserve">95FF</t>
  </si>
  <si>
    <t xml:space="preserve">100FF</t>
  </si>
  <si>
    <t xml:space="preserve">105FF</t>
  </si>
  <si>
    <t xml:space="preserve">110FF</t>
  </si>
  <si>
    <t xml:space="preserve">60G</t>
  </si>
  <si>
    <t xml:space="preserve">110G</t>
  </si>
  <si>
    <t xml:space="preserve">60GG</t>
  </si>
  <si>
    <t xml:space="preserve">GG</t>
  </si>
  <si>
    <t xml:space="preserve">65GG</t>
  </si>
  <si>
    <t xml:space="preserve">70GG</t>
  </si>
  <si>
    <t xml:space="preserve">75GG</t>
  </si>
  <si>
    <t xml:space="preserve">80GG</t>
  </si>
  <si>
    <t xml:space="preserve">85GG</t>
  </si>
  <si>
    <t xml:space="preserve">90GG</t>
  </si>
  <si>
    <t xml:space="preserve">95GG</t>
  </si>
  <si>
    <t xml:space="preserve">60H</t>
  </si>
  <si>
    <t xml:space="preserve">60HH</t>
  </si>
  <si>
    <t xml:space="preserve">HH</t>
  </si>
  <si>
    <t xml:space="preserve">65HH</t>
  </si>
  <si>
    <t xml:space="preserve">70HH</t>
  </si>
  <si>
    <t xml:space="preserve">75HH</t>
  </si>
  <si>
    <t xml:space="preserve">80HH</t>
  </si>
  <si>
    <t xml:space="preserve">85HH</t>
  </si>
  <si>
    <t xml:space="preserve">90HH</t>
  </si>
  <si>
    <t xml:space="preserve">95HH</t>
  </si>
  <si>
    <t xml:space="preserve">60J</t>
  </si>
  <si>
    <t xml:space="preserve">J</t>
  </si>
  <si>
    <t xml:space="preserve">65J</t>
  </si>
  <si>
    <t xml:space="preserve">70J</t>
  </si>
  <si>
    <t xml:space="preserve">75J</t>
  </si>
  <si>
    <t xml:space="preserve">80J</t>
  </si>
  <si>
    <t xml:space="preserve">85J</t>
  </si>
  <si>
    <t xml:space="preserve">90J</t>
  </si>
  <si>
    <t xml:space="preserve">95J</t>
  </si>
  <si>
    <t xml:space="preserve">100GG</t>
  </si>
  <si>
    <t xml:space="preserve">105GG</t>
  </si>
  <si>
    <t xml:space="preserve">110GG</t>
  </si>
  <si>
    <t xml:space="preserve">110H</t>
  </si>
  <si>
    <t xml:space="preserve">100HH</t>
  </si>
  <si>
    <t xml:space="preserve">105HH</t>
  </si>
  <si>
    <t xml:space="preserve">110HH</t>
  </si>
  <si>
    <t xml:space="preserve">100J</t>
  </si>
  <si>
    <t xml:space="preserve">105J</t>
  </si>
  <si>
    <t xml:space="preserve">110J</t>
  </si>
  <si>
    <t xml:space="preserve">60JJ</t>
  </si>
  <si>
    <t xml:space="preserve">JJ</t>
  </si>
  <si>
    <t xml:space="preserve">65JJ</t>
  </si>
  <si>
    <t xml:space="preserve">70JJ</t>
  </si>
  <si>
    <t xml:space="preserve">75JJ</t>
  </si>
  <si>
    <t xml:space="preserve">80JJ</t>
  </si>
  <si>
    <t xml:space="preserve">85JJ</t>
  </si>
  <si>
    <t xml:space="preserve">90JJ</t>
  </si>
  <si>
    <t xml:space="preserve">95JJ</t>
  </si>
  <si>
    <t xml:space="preserve">100JJ</t>
  </si>
  <si>
    <t xml:space="preserve">105JJ</t>
  </si>
  <si>
    <t xml:space="preserve">110JJ</t>
  </si>
  <si>
    <t xml:space="preserve">60K</t>
  </si>
  <si>
    <t xml:space="preserve">65K</t>
  </si>
  <si>
    <t xml:space="preserve">70K</t>
  </si>
  <si>
    <t xml:space="preserve">75K</t>
  </si>
  <si>
    <t xml:space="preserve">80K</t>
  </si>
  <si>
    <t xml:space="preserve">85K</t>
  </si>
  <si>
    <t xml:space="preserve">90K</t>
  </si>
  <si>
    <t xml:space="preserve">95K</t>
  </si>
  <si>
    <t xml:space="preserve">100K</t>
  </si>
  <si>
    <t xml:space="preserve">105K</t>
  </si>
  <si>
    <t xml:space="preserve">110K</t>
  </si>
  <si>
    <t xml:space="preserve">приоритеты новые</t>
  </si>
  <si>
    <t xml:space="preserve">95C/95D</t>
  </si>
  <si>
    <t xml:space="preserve">100C/100D</t>
  </si>
  <si>
    <t xml:space="preserve">105C/105D</t>
  </si>
  <si>
    <t xml:space="preserve">110C/110D</t>
  </si>
  <si>
    <t xml:space="preserve">115C/115D</t>
  </si>
  <si>
    <t xml:space="preserve">95DD/95E</t>
  </si>
  <si>
    <t xml:space="preserve">DD;E</t>
  </si>
  <si>
    <t xml:space="preserve">100DD/100E</t>
  </si>
  <si>
    <t xml:space="preserve">105DD/105E</t>
  </si>
  <si>
    <t xml:space="preserve">110DD/110E</t>
  </si>
  <si>
    <t xml:space="preserve">115DD/115E</t>
  </si>
  <si>
    <t xml:space="preserve">77 - 79</t>
  </si>
  <si>
    <t xml:space="preserve">79 - 81</t>
  </si>
  <si>
    <t xml:space="preserve">81 - 83</t>
  </si>
  <si>
    <t xml:space="preserve">83 - 85</t>
  </si>
  <si>
    <t xml:space="preserve">85 - 87</t>
  </si>
  <si>
    <t xml:space="preserve">40;42;44</t>
  </si>
  <si>
    <t xml:space="preserve">44;46</t>
  </si>
  <si>
    <t xml:space="preserve">46;48</t>
  </si>
  <si>
    <t xml:space="preserve">182 - 188</t>
  </si>
  <si>
    <t xml:space="preserve">26/L28</t>
  </si>
  <si>
    <t xml:space="preserve">27/L28</t>
  </si>
  <si>
    <t xml:space="preserve">28/L28</t>
  </si>
  <si>
    <t xml:space="preserve">29/L28</t>
  </si>
  <si>
    <t xml:space="preserve">30/L28</t>
  </si>
  <si>
    <t xml:space="preserve">31/L28</t>
  </si>
  <si>
    <t xml:space="preserve">32/L28</t>
  </si>
  <si>
    <t xml:space="preserve">33/L28</t>
  </si>
  <si>
    <t xml:space="preserve">34/L28</t>
  </si>
  <si>
    <t xml:space="preserve">35/L28</t>
  </si>
  <si>
    <t xml:space="preserve">36/L28</t>
  </si>
  <si>
    <t xml:space="preserve">37/L28</t>
  </si>
  <si>
    <t xml:space="preserve">38/L28</t>
  </si>
  <si>
    <t xml:space="preserve">40/L28</t>
  </si>
  <si>
    <t xml:space="preserve">42/L28</t>
  </si>
  <si>
    <t xml:space="preserve">35/L30</t>
  </si>
  <si>
    <t xml:space="preserve">37/L30</t>
  </si>
  <si>
    <t xml:space="preserve">35/L32</t>
  </si>
  <si>
    <t xml:space="preserve">37/L32</t>
  </si>
  <si>
    <t xml:space="preserve">35/L34</t>
  </si>
  <si>
    <t xml:space="preserve">37/L34</t>
  </si>
  <si>
    <t xml:space="preserve">26/L36</t>
  </si>
  <si>
    <t xml:space="preserve">27/L36</t>
  </si>
  <si>
    <t xml:space="preserve">28/L36</t>
  </si>
  <si>
    <t xml:space="preserve">29/L36</t>
  </si>
  <si>
    <t xml:space="preserve">30/L36</t>
  </si>
  <si>
    <t xml:space="preserve">31/L36</t>
  </si>
  <si>
    <t xml:space="preserve">32/L36</t>
  </si>
  <si>
    <t xml:space="preserve">33/L36</t>
  </si>
  <si>
    <t xml:space="preserve">34/L36</t>
  </si>
  <si>
    <t xml:space="preserve">35/L36</t>
  </si>
  <si>
    <t xml:space="preserve">36/L36</t>
  </si>
  <si>
    <t xml:space="preserve">37/L36</t>
  </si>
  <si>
    <t xml:space="preserve">38/L36</t>
  </si>
  <si>
    <t xml:space="preserve">40/L36</t>
  </si>
  <si>
    <t xml:space="preserve">42/L36</t>
  </si>
  <si>
    <t xml:space="preserve">51/170</t>
  </si>
  <si>
    <t xml:space="preserve">51/176</t>
  </si>
  <si>
    <t xml:space="preserve">51/182</t>
  </si>
  <si>
    <t xml:space="preserve">50/51</t>
  </si>
  <si>
    <t xml:space="preserve">39;40;41;42</t>
  </si>
  <si>
    <t xml:space="preserve">43;44;45;46</t>
  </si>
  <si>
    <t xml:space="preserve">42;43;44;45</t>
  </si>
  <si>
    <t xml:space="preserve">39;40;41;42;43;44;45</t>
  </si>
  <si>
    <t xml:space="preserve">40;41;42;43;44;45</t>
  </si>
  <si>
    <t xml:space="preserve">XXL3XL</t>
  </si>
  <si>
    <t xml:space="preserve">36;37;38;39;40;41</t>
  </si>
  <si>
    <t xml:space="preserve">38;39;40;41;42;43;44;45</t>
  </si>
  <si>
    <t xml:space="preserve">4055</t>
  </si>
  <si>
    <t xml:space="preserve">35;36;37</t>
  </si>
  <si>
    <t xml:space="preserve">6075</t>
  </si>
  <si>
    <t xml:space="preserve">37,5/39,5</t>
  </si>
  <si>
    <t xml:space="preserve">8095</t>
  </si>
  <si>
    <t xml:space="preserve">40;41;42</t>
  </si>
  <si>
    <t xml:space="preserve">42,5/44,5</t>
  </si>
  <si>
    <t xml:space="preserve">43;44</t>
  </si>
  <si>
    <t xml:space="preserve">45;46;47</t>
  </si>
  <si>
    <t xml:space="preserve">47,5/49,5</t>
  </si>
  <si>
    <t xml:space="preserve">48;49</t>
  </si>
  <si>
    <t xml:space="preserve">62;68;74;80</t>
  </si>
  <si>
    <t xml:space="preserve">80;86;92;98</t>
  </si>
  <si>
    <t xml:space="preserve">134;140;146;152</t>
  </si>
  <si>
    <t xml:space="preserve">92;98;104</t>
  </si>
  <si>
    <t xml:space="preserve">110;116;122;128</t>
  </si>
  <si>
    <t xml:space="preserve">167</t>
  </si>
  <si>
    <t xml:space="preserve">80/92</t>
  </si>
  <si>
    <t xml:space="preserve">80;86;92</t>
  </si>
  <si>
    <t xml:space="preserve">164/167</t>
  </si>
  <si>
    <t xml:space="preserve">167/170</t>
  </si>
  <si>
    <t xml:space="preserve">170/173</t>
  </si>
  <si>
    <t xml:space="preserve">173/176</t>
  </si>
  <si>
    <t xml:space="preserve">116/128</t>
  </si>
  <si>
    <t xml:space="preserve">116;122;128</t>
  </si>
  <si>
    <t xml:space="preserve">44;50</t>
  </si>
  <si>
    <t xml:space="preserve">50/62</t>
  </si>
  <si>
    <t xml:space="preserve">50;56;62</t>
  </si>
  <si>
    <t xml:space="preserve">50/68</t>
  </si>
  <si>
    <t xml:space="preserve">50;56;62;68</t>
  </si>
  <si>
    <t xml:space="preserve">62;68</t>
  </si>
  <si>
    <t xml:space="preserve">68;74</t>
  </si>
  <si>
    <t xml:space="preserve">68/80</t>
  </si>
  <si>
    <t xml:space="preserve">68;74;80</t>
  </si>
  <si>
    <t xml:space="preserve">74;80</t>
  </si>
  <si>
    <t xml:space="preserve">80;86</t>
  </si>
  <si>
    <t xml:space="preserve">86;92</t>
  </si>
  <si>
    <t xml:space="preserve">92;98</t>
  </si>
  <si>
    <t xml:space="preserve">98;104</t>
  </si>
  <si>
    <t xml:space="preserve">104;110</t>
  </si>
  <si>
    <t xml:space="preserve">104/116</t>
  </si>
  <si>
    <t xml:space="preserve">104;110;116</t>
  </si>
  <si>
    <t xml:space="preserve">116;122</t>
  </si>
  <si>
    <t xml:space="preserve">128;134</t>
  </si>
  <si>
    <t xml:space="preserve">128/140</t>
  </si>
  <si>
    <t xml:space="preserve">128;134;140</t>
  </si>
  <si>
    <t xml:space="preserve">134;140</t>
  </si>
  <si>
    <t xml:space="preserve">140;146</t>
  </si>
  <si>
    <t xml:space="preserve">140/152</t>
  </si>
  <si>
    <t xml:space="preserve">140;146;152</t>
  </si>
  <si>
    <t xml:space="preserve">146;152</t>
  </si>
  <si>
    <t xml:space="preserve">152/164</t>
  </si>
  <si>
    <t xml:space="preserve">152;158;164</t>
  </si>
  <si>
    <t xml:space="preserve">164;170</t>
  </si>
  <si>
    <t xml:space="preserve">86/98</t>
  </si>
  <si>
    <t xml:space="preserve">86;92;98</t>
  </si>
  <si>
    <t xml:space="preserve">001</t>
  </si>
  <si>
    <t xml:space="preserve">1502</t>
  </si>
  <si>
    <t xml:space="preserve">12260</t>
  </si>
  <si>
    <t xml:space="preserve">12864</t>
  </si>
  <si>
    <t xml:space="preserve">13468</t>
  </si>
  <si>
    <t xml:space="preserve">14072</t>
  </si>
  <si>
    <t xml:space="preserve">14676</t>
  </si>
  <si>
    <t xml:space="preserve">15280</t>
  </si>
  <si>
    <t xml:space="preserve">15884</t>
  </si>
  <si>
    <t xml:space="preserve">16484</t>
  </si>
  <si>
    <t xml:space="preserve">30122128</t>
  </si>
  <si>
    <t xml:space="preserve">31122128</t>
  </si>
  <si>
    <t xml:space="preserve">30128134</t>
  </si>
  <si>
    <t xml:space="preserve">31128134</t>
  </si>
  <si>
    <t xml:space="preserve">31134140</t>
  </si>
  <si>
    <t xml:space="preserve">32134140</t>
  </si>
  <si>
    <t xml:space="preserve">33134140</t>
  </si>
  <si>
    <t xml:space="preserve">34134140</t>
  </si>
  <si>
    <t xml:space="preserve">32140146</t>
  </si>
  <si>
    <t xml:space="preserve">33140146</t>
  </si>
  <si>
    <t xml:space="preserve">34140146</t>
  </si>
  <si>
    <t xml:space="preserve">33146152</t>
  </si>
  <si>
    <t xml:space="preserve">34146152</t>
  </si>
  <si>
    <t xml:space="preserve">34152158</t>
  </si>
  <si>
    <t xml:space="preserve">35152158</t>
  </si>
  <si>
    <t xml:space="preserve">35158164</t>
  </si>
  <si>
    <t xml:space="preserve">36158164</t>
  </si>
  <si>
    <t xml:space="preserve">35164170</t>
  </si>
  <si>
    <t xml:space="preserve">36164170</t>
  </si>
  <si>
    <t xml:space="preserve">0M3M</t>
  </si>
  <si>
    <t xml:space="preserve">3M6M</t>
  </si>
  <si>
    <t xml:space="preserve">6M9M</t>
  </si>
  <si>
    <t xml:space="preserve">6M12M</t>
  </si>
  <si>
    <t xml:space="preserve">9M12M</t>
  </si>
  <si>
    <t xml:space="preserve">12M18M</t>
  </si>
  <si>
    <t xml:space="preserve">18M24M</t>
  </si>
  <si>
    <t xml:space="preserve">2Y3Y</t>
  </si>
  <si>
    <t xml:space="preserve">4Y5Y</t>
  </si>
  <si>
    <t xml:space="preserve">-</t>
  </si>
  <si>
    <t xml:space="preserve">5 - 6</t>
  </si>
  <si>
    <t xml:space="preserve">6 - 7</t>
  </si>
  <si>
    <t xml:space="preserve">7,5 - 8</t>
  </si>
  <si>
    <t xml:space="preserve">8,5 - 9</t>
  </si>
  <si>
    <t xml:space="preserve">9,5 - 12</t>
  </si>
  <si>
    <t xml:space="preserve">12 - 13,5</t>
  </si>
  <si>
    <t xml:space="preserve">E1M3M</t>
  </si>
  <si>
    <t xml:space="preserve">E1M6M</t>
  </si>
  <si>
    <t xml:space="preserve">E3M6M</t>
  </si>
  <si>
    <t xml:space="preserve">E6M9M</t>
  </si>
  <si>
    <t xml:space="preserve">E6M12M</t>
  </si>
  <si>
    <t xml:space="preserve">E9M12M</t>
  </si>
  <si>
    <t xml:space="preserve">E12M18M</t>
  </si>
  <si>
    <t xml:space="preserve">E18M24M</t>
  </si>
  <si>
    <t xml:space="preserve">E2Y3Y</t>
  </si>
  <si>
    <t xml:space="preserve">E3Y4Y</t>
  </si>
  <si>
    <t xml:space="preserve">E4Y5Y</t>
  </si>
  <si>
    <t xml:space="preserve">E5Y6Y</t>
  </si>
  <si>
    <t xml:space="preserve">E6Y7Y</t>
  </si>
  <si>
    <t xml:space="preserve">E7Y8Y</t>
  </si>
  <si>
    <t xml:space="preserve">E9Y10Y</t>
  </si>
  <si>
    <t xml:space="preserve">E11Y12Y</t>
  </si>
  <si>
    <t xml:space="preserve">E13Y14Y</t>
  </si>
  <si>
    <t xml:space="preserve">I3Y5Y</t>
  </si>
  <si>
    <t xml:space="preserve">I6Y7Y</t>
  </si>
  <si>
    <t xml:space="preserve">I8Y9Y</t>
  </si>
  <si>
    <t xml:space="preserve">I10Y12Y</t>
  </si>
  <si>
    <t xml:space="preserve">I13Y14Y</t>
  </si>
  <si>
    <t xml:space="preserve">IS</t>
  </si>
  <si>
    <t xml:space="preserve">IM</t>
  </si>
  <si>
    <t xml:space="preserve">IL</t>
  </si>
  <si>
    <t xml:space="preserve">I2527</t>
  </si>
  <si>
    <t xml:space="preserve">I2830</t>
  </si>
  <si>
    <t xml:space="preserve">I3134</t>
  </si>
  <si>
    <t xml:space="preserve">I3538</t>
  </si>
  <si>
    <t xml:space="preserve">96/104</t>
  </si>
  <si>
    <t xml:space="preserve">128/137</t>
  </si>
  <si>
    <t xml:space="preserve">137/147</t>
  </si>
  <si>
    <t xml:space="preserve">147/158</t>
  </si>
  <si>
    <t xml:space="preserve">158/170</t>
  </si>
  <si>
    <t xml:space="preserve">85;90;95;100</t>
  </si>
  <si>
    <t xml:space="preserve">90;95;100;105</t>
  </si>
  <si>
    <t xml:space="preserve">95;100;105;110</t>
  </si>
  <si>
    <t xml:space="preserve">100;105;110;115</t>
  </si>
  <si>
    <t xml:space="preserve">105;110;115;120</t>
  </si>
  <si>
    <t xml:space="preserve">110;115;120;125</t>
  </si>
  <si>
    <t xml:space="preserve">16;17;18</t>
  </si>
  <si>
    <t xml:space="preserve">0775</t>
  </si>
  <si>
    <t xml:space="preserve">110;115</t>
  </si>
  <si>
    <t xml:space="preserve">215</t>
  </si>
  <si>
    <t xml:space="preserve">80/85</t>
  </si>
  <si>
    <t xml:space="preserve">80;85</t>
  </si>
  <si>
    <t xml:space="preserve">85/90</t>
  </si>
  <si>
    <t xml:space="preserve">90/95</t>
  </si>
  <si>
    <t xml:space="preserve">95/100</t>
  </si>
  <si>
    <t xml:space="preserve">55;56;57</t>
  </si>
  <si>
    <t xml:space="preserve">57;58</t>
  </si>
  <si>
    <t xml:space="preserve">57;58;59</t>
  </si>
  <si>
    <t xml:space="preserve">59;60</t>
  </si>
  <si>
    <t xml:space="preserve">62 - 64</t>
  </si>
  <si>
    <t xml:space="preserve">68 - 70</t>
  </si>
  <si>
    <t xml:space="preserve">56 - 57</t>
  </si>
  <si>
    <t xml:space="preserve">69 - 71</t>
  </si>
  <si>
    <t xml:space="preserve">72 - 74</t>
  </si>
  <si>
    <t xml:space="preserve">75 - 76</t>
  </si>
  <si>
    <t xml:space="preserve">65 - 67</t>
  </si>
  <si>
    <t xml:space="preserve">Clowse</t>
  </si>
  <si>
    <t xml:space="preserve">Corina</t>
  </si>
  <si>
    <t xml:space="preserve">Foxy Up</t>
  </si>
  <si>
    <t xml:space="preserve">Happy Luck</t>
  </si>
  <si>
    <t xml:space="preserve">Laik</t>
  </si>
  <si>
    <t xml:space="preserve">Sometime</t>
  </si>
  <si>
    <t xml:space="preserve">Jeffrey Campbell</t>
  </si>
  <si>
    <t xml:space="preserve">Ara</t>
  </si>
  <si>
    <t xml:space="preserve">VOID</t>
  </si>
  <si>
    <t xml:space="preserve">015</t>
  </si>
  <si>
    <t xml:space="preserve">025</t>
  </si>
  <si>
    <t xml:space="preserve">035</t>
  </si>
  <si>
    <t xml:space="preserve">045</t>
  </si>
  <si>
    <t xml:space="preserve">055</t>
  </si>
  <si>
    <t xml:space="preserve">065</t>
  </si>
  <si>
    <t xml:space="preserve">075</t>
  </si>
  <si>
    <t xml:space="preserve">085</t>
  </si>
  <si>
    <t xml:space="preserve">090</t>
  </si>
  <si>
    <t xml:space="preserve">095</t>
  </si>
  <si>
    <t xml:space="preserve">Jenny by Ara</t>
  </si>
  <si>
    <t xml:space="preserve">Catimini</t>
  </si>
  <si>
    <t xml:space="preserve">158;164</t>
  </si>
  <si>
    <t xml:space="preserve">164/176</t>
  </si>
  <si>
    <t xml:space="preserve">164;170;176</t>
  </si>
  <si>
    <t xml:space="preserve">0M1M</t>
  </si>
  <si>
    <t xml:space="preserve">1M3M</t>
  </si>
  <si>
    <t xml:space="preserve">18M2A</t>
  </si>
  <si>
    <t xml:space="preserve">2A3A</t>
  </si>
  <si>
    <t xml:space="preserve">3A4A</t>
  </si>
  <si>
    <t xml:space="preserve">4A5A</t>
  </si>
  <si>
    <t xml:space="preserve">5A6A</t>
  </si>
  <si>
    <t xml:space="preserve">6A8A</t>
  </si>
  <si>
    <t xml:space="preserve">7A8A</t>
  </si>
  <si>
    <t xml:space="preserve">8A10A</t>
  </si>
  <si>
    <t xml:space="preserve">9A10A</t>
  </si>
  <si>
    <t xml:space="preserve">10A12A</t>
  </si>
  <si>
    <t xml:space="preserve">11A12A</t>
  </si>
  <si>
    <t xml:space="preserve">12A14A</t>
  </si>
  <si>
    <t xml:space="preserve">Esprit</t>
  </si>
  <si>
    <t xml:space="preserve">3XSXXS</t>
  </si>
  <si>
    <t xml:space="preserve">Zizzi</t>
  </si>
  <si>
    <t xml:space="preserve">Adzhedo</t>
  </si>
  <si>
    <t xml:space="preserve">PS</t>
  </si>
  <si>
    <t xml:space="preserve">3XL4XL</t>
  </si>
  <si>
    <t xml:space="preserve">4XL5XL</t>
  </si>
  <si>
    <t xml:space="preserve">5XL6XL</t>
  </si>
  <si>
    <t xml:space="preserve">XXSS</t>
  </si>
  <si>
    <t xml:space="preserve">XSM</t>
  </si>
  <si>
    <t xml:space="preserve">SL</t>
  </si>
  <si>
    <t xml:space="preserve">MXL</t>
  </si>
  <si>
    <t xml:space="preserve">LXXL</t>
  </si>
  <si>
    <t xml:space="preserve">XL3XL</t>
  </si>
  <si>
    <t xml:space="preserve">XXL4XL</t>
  </si>
  <si>
    <t xml:space="preserve">3XL5XL</t>
  </si>
  <si>
    <t xml:space="preserve">Clarks</t>
  </si>
  <si>
    <t xml:space="preserve">155</t>
  </si>
  <si>
    <t xml:space="preserve">Conhpol-Bis</t>
  </si>
  <si>
    <t xml:space="preserve">Keryful</t>
  </si>
  <si>
    <t xml:space="preserve">Shoobootique</t>
  </si>
  <si>
    <t xml:space="preserve">Simen</t>
  </si>
  <si>
    <t xml:space="preserve">Liu Jo Junior</t>
  </si>
  <si>
    <t xml:space="preserve">Ideal</t>
  </si>
  <si>
    <t xml:space="preserve">Incanto</t>
  </si>
  <si>
    <t xml:space="preserve">Exquily</t>
  </si>
  <si>
    <t xml:space="preserve">Max Shoes</t>
  </si>
  <si>
    <t xml:space="preserve">Queen Vivi</t>
  </si>
  <si>
    <t xml:space="preserve">Sergio Todzi</t>
  </si>
  <si>
    <t xml:space="preserve">Tom &amp; Eva</t>
  </si>
  <si>
    <t xml:space="preserve">Grishko</t>
  </si>
  <si>
    <t xml:space="preserve">R Mountain</t>
  </si>
  <si>
    <t xml:space="preserve">52/53</t>
  </si>
  <si>
    <t xml:space="preserve">54/55</t>
  </si>
  <si>
    <t xml:space="preserve">60/61</t>
  </si>
  <si>
    <t xml:space="preserve">62/63</t>
  </si>
  <si>
    <t xml:space="preserve">55/59</t>
  </si>
  <si>
    <t xml:space="preserve">55;56;57;58;59</t>
  </si>
  <si>
    <t xml:space="preserve">Goorin Brothers</t>
  </si>
  <si>
    <t xml:space="preserve">52;53</t>
  </si>
  <si>
    <t xml:space="preserve">54;55</t>
  </si>
  <si>
    <t xml:space="preserve">56;57</t>
  </si>
  <si>
    <t xml:space="preserve">58;59</t>
  </si>
  <si>
    <t xml:space="preserve">60;61</t>
  </si>
  <si>
    <t xml:space="preserve">62;63</t>
  </si>
  <si>
    <t xml:space="preserve">58;59;60</t>
  </si>
  <si>
    <t xml:space="preserve">Banana Republic</t>
  </si>
  <si>
    <t xml:space="preserve">Best Mountain</t>
  </si>
  <si>
    <t xml:space="preserve">Add</t>
  </si>
  <si>
    <t xml:space="preserve">Lisa Leo</t>
  </si>
  <si>
    <t xml:space="preserve">66 - 74</t>
  </si>
  <si>
    <t xml:space="preserve">110;116</t>
  </si>
  <si>
    <t xml:space="preserve">Asics</t>
  </si>
  <si>
    <t xml:space="preserve">33;34;35</t>
  </si>
  <si>
    <t xml:space="preserve">33 - 35,5</t>
  </si>
  <si>
    <t xml:space="preserve">36;37;38</t>
  </si>
  <si>
    <t xml:space="preserve">35,5 - 38</t>
  </si>
  <si>
    <t xml:space="preserve">38;39;40;41;42;43</t>
  </si>
  <si>
    <t xml:space="preserve">38 - 43</t>
  </si>
  <si>
    <t xml:space="preserve">43 - 46</t>
  </si>
  <si>
    <t xml:space="preserve">33/38</t>
  </si>
  <si>
    <t xml:space="preserve">33;34;35;36;37;38</t>
  </si>
  <si>
    <t xml:space="preserve">33 - 38</t>
  </si>
  <si>
    <t xml:space="preserve">38/46</t>
  </si>
  <si>
    <t xml:space="preserve">38;39;40;41;42;43;44;45;46</t>
  </si>
  <si>
    <t xml:space="preserve">38 - 46</t>
  </si>
  <si>
    <t xml:space="preserve">Vagabond</t>
  </si>
  <si>
    <t xml:space="preserve">MustHave</t>
  </si>
  <si>
    <t xml:space="preserve">бренды</t>
  </si>
  <si>
    <t xml:space="preserve">Gap</t>
  </si>
  <si>
    <t xml:space="preserve">61 - 63</t>
  </si>
  <si>
    <t xml:space="preserve">84 - 87</t>
  </si>
  <si>
    <t xml:space="preserve">82 - 84</t>
  </si>
  <si>
    <t xml:space="preserve">90 - 92</t>
  </si>
  <si>
    <t xml:space="preserve">87 - 90</t>
  </si>
  <si>
    <t xml:space="preserve">70 - 72</t>
  </si>
  <si>
    <t xml:space="preserve">95 - 97</t>
  </si>
  <si>
    <t xml:space="preserve">92 - 95</t>
  </si>
  <si>
    <t xml:space="preserve">75 - 77</t>
  </si>
  <si>
    <t xml:space="preserve">100 - 102</t>
  </si>
  <si>
    <t xml:space="preserve">98 - 102</t>
  </si>
  <si>
    <t xml:space="preserve">81 - 85</t>
  </si>
  <si>
    <t xml:space="preserve">106 - 110</t>
  </si>
  <si>
    <t xml:space="preserve">107 - 111</t>
  </si>
  <si>
    <t xml:space="preserve">114 - 119</t>
  </si>
  <si>
    <t xml:space="preserve">116 - 121</t>
  </si>
  <si>
    <t xml:space="preserve">100 - 105</t>
  </si>
  <si>
    <t xml:space="preserve">124 - 129</t>
  </si>
  <si>
    <t xml:space="preserve">L30</t>
  </si>
  <si>
    <t xml:space="preserve">L32</t>
  </si>
  <si>
    <t xml:space="preserve">L34</t>
  </si>
  <si>
    <t xml:space="preserve">147 - 163</t>
  </si>
  <si>
    <t xml:space="preserve">41 - 54</t>
  </si>
  <si>
    <t xml:space="preserve">163 - 173</t>
  </si>
  <si>
    <t xml:space="preserve">54 - 66</t>
  </si>
  <si>
    <t xml:space="preserve">173 - 183</t>
  </si>
  <si>
    <t xml:space="preserve">66 - 73</t>
  </si>
  <si>
    <t xml:space="preserve">73 - 98</t>
  </si>
  <si>
    <t xml:space="preserve">42;44;46;48</t>
  </si>
  <si>
    <t xml:space="preserve">84 - 95</t>
  </si>
  <si>
    <t xml:space="preserve">67 - 77</t>
  </si>
  <si>
    <t xml:space="preserve">92 - 102</t>
  </si>
  <si>
    <t xml:space="preserve">57/60</t>
  </si>
  <si>
    <t xml:space="preserve">57;58;59;60</t>
  </si>
  <si>
    <t xml:space="preserve">57 - 60</t>
  </si>
  <si>
    <t xml:space="preserve">Gap Maternity</t>
  </si>
  <si>
    <t xml:space="preserve">85 - 88</t>
  </si>
  <si>
    <t xml:space="preserve">90 - 93</t>
  </si>
  <si>
    <t xml:space="preserve">86 - 89</t>
  </si>
  <si>
    <t xml:space="preserve">95 - 96</t>
  </si>
  <si>
    <t xml:space="preserve">90 - 94</t>
  </si>
  <si>
    <t xml:space="preserve">98 - 100</t>
  </si>
  <si>
    <t xml:space="preserve">103 - 106</t>
  </si>
  <si>
    <t xml:space="preserve">103 - 109</t>
  </si>
  <si>
    <t xml:space="preserve">109 - 114</t>
  </si>
  <si>
    <t xml:space="preserve">112 - 118</t>
  </si>
  <si>
    <t xml:space="preserve">119 - 124</t>
  </si>
  <si>
    <t xml:space="preserve">42;44</t>
  </si>
  <si>
    <t xml:space="preserve">86 - 91</t>
  </si>
  <si>
    <t xml:space="preserve">71 - 74</t>
  </si>
  <si>
    <t xml:space="preserve">34 - 36</t>
  </si>
  <si>
    <t xml:space="preserve">91 - 97</t>
  </si>
  <si>
    <t xml:space="preserve">76 - 79</t>
  </si>
  <si>
    <t xml:space="preserve">36 - 37</t>
  </si>
  <si>
    <t xml:space="preserve">99 - 104</t>
  </si>
  <si>
    <t xml:space="preserve">81 - 86</t>
  </si>
  <si>
    <t xml:space="preserve">38 - 39</t>
  </si>
  <si>
    <t xml:space="preserve">107 - 112</t>
  </si>
  <si>
    <t xml:space="preserve">89 - 94</t>
  </si>
  <si>
    <t xml:space="preserve">41 - 42</t>
  </si>
  <si>
    <t xml:space="preserve">97 - 102</t>
  </si>
  <si>
    <t xml:space="preserve">43 - 44</t>
  </si>
  <si>
    <t xml:space="preserve">122 - 127</t>
  </si>
  <si>
    <t xml:space="preserve">104 - 109</t>
  </si>
  <si>
    <t xml:space="preserve">46 - 47</t>
  </si>
  <si>
    <t xml:space="preserve">130 - 135</t>
  </si>
  <si>
    <t xml:space="preserve">112 - 117</t>
  </si>
  <si>
    <t xml:space="preserve">48 - 50</t>
  </si>
  <si>
    <t xml:space="preserve">1013</t>
  </si>
  <si>
    <t xml:space="preserve">27,5 - 29,5</t>
  </si>
  <si>
    <t xml:space="preserve">26;27;28</t>
  </si>
  <si>
    <t xml:space="preserve">29;30</t>
  </si>
  <si>
    <t xml:space="preserve">31;32;33</t>
  </si>
  <si>
    <t xml:space="preserve">34;35</t>
  </si>
  <si>
    <t xml:space="preserve">15;16</t>
  </si>
  <si>
    <t xml:space="preserve">9 - 9,5</t>
  </si>
  <si>
    <t xml:space="preserve">17;18</t>
  </si>
  <si>
    <t xml:space="preserve">19;20</t>
  </si>
  <si>
    <t xml:space="preserve">21;22;23</t>
  </si>
  <si>
    <t xml:space="preserve">22;23</t>
  </si>
  <si>
    <t xml:space="preserve">24;25</t>
  </si>
  <si>
    <t xml:space="preserve">3Y4Y</t>
  </si>
  <si>
    <t xml:space="preserve">26;27</t>
  </si>
  <si>
    <t xml:space="preserve">5Y7Y</t>
  </si>
  <si>
    <t xml:space="preserve">99 - 107</t>
  </si>
  <si>
    <t xml:space="preserve">15 - 17</t>
  </si>
  <si>
    <t xml:space="preserve">107 - 114</t>
  </si>
  <si>
    <t xml:space="preserve">18 - 20</t>
  </si>
  <si>
    <t xml:space="preserve">114 - 124</t>
  </si>
  <si>
    <t xml:space="preserve">20 - 25</t>
  </si>
  <si>
    <t xml:space="preserve">122;128</t>
  </si>
  <si>
    <t xml:space="preserve">124 - 132</t>
  </si>
  <si>
    <t xml:space="preserve">25 - 29</t>
  </si>
  <si>
    <t xml:space="preserve">132 - 137</t>
  </si>
  <si>
    <t xml:space="preserve">29 - 33</t>
  </si>
  <si>
    <t xml:space="preserve">137 - 145</t>
  </si>
  <si>
    <t xml:space="preserve">33 - 37</t>
  </si>
  <si>
    <t xml:space="preserve">145 - 152</t>
  </si>
  <si>
    <t xml:space="preserve">37 - 42</t>
  </si>
  <si>
    <t xml:space="preserve">152;158</t>
  </si>
  <si>
    <t xml:space="preserve">152 - 157</t>
  </si>
  <si>
    <t xml:space="preserve">43 - 48</t>
  </si>
  <si>
    <t xml:space="preserve">157 - 163</t>
  </si>
  <si>
    <t xml:space="preserve">49 - 52</t>
  </si>
  <si>
    <t xml:space="preserve">163 - 168</t>
  </si>
  <si>
    <t xml:space="preserve">53 - 57</t>
  </si>
  <si>
    <t xml:space="preserve">15 - 18</t>
  </si>
  <si>
    <t xml:space="preserve">18 - 22</t>
  </si>
  <si>
    <t xml:space="preserve">114 - 122</t>
  </si>
  <si>
    <t xml:space="preserve">21 - 24</t>
  </si>
  <si>
    <t xml:space="preserve">122 - 130</t>
  </si>
  <si>
    <t xml:space="preserve">24 - 28</t>
  </si>
  <si>
    <t xml:space="preserve">130 - 137</t>
  </si>
  <si>
    <t xml:space="preserve">28 - 33</t>
  </si>
  <si>
    <t xml:space="preserve">39 - 44</t>
  </si>
  <si>
    <t xml:space="preserve">44 - 49</t>
  </si>
  <si>
    <t xml:space="preserve">157 - 165</t>
  </si>
  <si>
    <t xml:space="preserve">50 - 54</t>
  </si>
  <si>
    <t xml:space="preserve">165 - 170</t>
  </si>
  <si>
    <t xml:space="preserve">54 - 59</t>
  </si>
  <si>
    <t xml:space="preserve">44/56</t>
  </si>
  <si>
    <t xml:space="preserve">44;50;56</t>
  </si>
  <si>
    <t xml:space="preserve">46 - 58</t>
  </si>
  <si>
    <t xml:space="preserve">3 - 5</t>
  </si>
  <si>
    <t xml:space="preserve">56/68</t>
  </si>
  <si>
    <t xml:space="preserve">56;62;68</t>
  </si>
  <si>
    <t xml:space="preserve">58 - 69</t>
  </si>
  <si>
    <t xml:space="preserve">5 - 8</t>
  </si>
  <si>
    <t xml:space="preserve">68/71</t>
  </si>
  <si>
    <t xml:space="preserve">68;71</t>
  </si>
  <si>
    <t xml:space="preserve">69 - 74</t>
  </si>
  <si>
    <t xml:space="preserve">8 - 10</t>
  </si>
  <si>
    <t xml:space="preserve">71/74</t>
  </si>
  <si>
    <t xml:space="preserve">71;74</t>
  </si>
  <si>
    <t xml:space="preserve">74 - 79</t>
  </si>
  <si>
    <t xml:space="preserve">10 - 12</t>
  </si>
  <si>
    <t xml:space="preserve">79 - 84</t>
  </si>
  <si>
    <t xml:space="preserve">12 - 14</t>
  </si>
  <si>
    <t xml:space="preserve">84 - 91</t>
  </si>
  <si>
    <t xml:space="preserve">14 - 15</t>
  </si>
  <si>
    <t xml:space="preserve">91 - 99</t>
  </si>
  <si>
    <t xml:space="preserve">15 - 16</t>
  </si>
  <si>
    <t xml:space="preserve">16 - 18</t>
  </si>
  <si>
    <t xml:space="preserve">98/110</t>
  </si>
  <si>
    <t xml:space="preserve">98;104;110</t>
  </si>
  <si>
    <t xml:space="preserve">18 - 21</t>
  </si>
  <si>
    <t xml:space="preserve">58 - 61</t>
  </si>
  <si>
    <t xml:space="preserve">53 - 56</t>
  </si>
  <si>
    <t xml:space="preserve">61 - 65</t>
  </si>
  <si>
    <t xml:space="preserve">99 - 114</t>
  </si>
  <si>
    <t xml:space="preserve">15 - 20</t>
  </si>
  <si>
    <t xml:space="preserve">64 - 66</t>
  </si>
  <si>
    <t xml:space="preserve">57 - 58</t>
  </si>
  <si>
    <t xml:space="preserve">67 - 70</t>
  </si>
  <si>
    <t xml:space="preserve">114 - 132</t>
  </si>
  <si>
    <t xml:space="preserve">20 - 29</t>
  </si>
  <si>
    <t xml:space="preserve">80 - 84</t>
  </si>
  <si>
    <t xml:space="preserve">66 - 69</t>
  </si>
  <si>
    <t xml:space="preserve">84 - 89</t>
  </si>
  <si>
    <t xml:space="preserve">152 - 163</t>
  </si>
  <si>
    <t xml:space="preserve">43 - 52</t>
  </si>
  <si>
    <t xml:space="preserve">55 - 57</t>
  </si>
  <si>
    <t xml:space="preserve">15 - 22</t>
  </si>
  <si>
    <t xml:space="preserve">58 - 60</t>
  </si>
  <si>
    <t xml:space="preserve">114 - 130</t>
  </si>
  <si>
    <t xml:space="preserve">21 - 28</t>
  </si>
  <si>
    <t xml:space="preserve">152 - 165</t>
  </si>
  <si>
    <t xml:space="preserve">44 - 54</t>
  </si>
  <si>
    <t xml:space="preserve">58;60</t>
  </si>
  <si>
    <t xml:space="preserve">62;64</t>
  </si>
  <si>
    <t xml:space="preserve">24M36M</t>
  </si>
  <si>
    <t xml:space="preserve">1Y2Y</t>
  </si>
  <si>
    <t xml:space="preserve">2Y4Y</t>
  </si>
  <si>
    <t xml:space="preserve">3Y6Y</t>
  </si>
  <si>
    <t xml:space="preserve">4Y6Y</t>
  </si>
  <si>
    <t xml:space="preserve">4Y8Y</t>
  </si>
  <si>
    <t xml:space="preserve">5Y6Y</t>
  </si>
  <si>
    <t xml:space="preserve">6Y7Y</t>
  </si>
  <si>
    <t xml:space="preserve">7Y10Y</t>
  </si>
  <si>
    <t xml:space="preserve">8Y12Y</t>
  </si>
  <si>
    <t xml:space="preserve">8Y13Y</t>
  </si>
  <si>
    <t xml:space="preserve">11Y13Y</t>
  </si>
  <si>
    <t xml:space="preserve">MotherCare</t>
  </si>
  <si>
    <t xml:space="preserve">340</t>
  </si>
  <si>
    <t xml:space="preserve">бренды х</t>
  </si>
  <si>
    <t xml:space="preserve">Oodji</t>
  </si>
  <si>
    <t xml:space="preserve">20;21;22;23</t>
  </si>
  <si>
    <t xml:space="preserve">23;24;25;26</t>
  </si>
  <si>
    <t xml:space="preserve">56;57;58</t>
  </si>
  <si>
    <t xml:space="preserve">56;57;58;59;60</t>
  </si>
  <si>
    <t xml:space="preserve">25 - 27</t>
  </si>
  <si>
    <t xml:space="preserve">37170</t>
  </si>
  <si>
    <t xml:space="preserve">38170</t>
  </si>
  <si>
    <t xml:space="preserve">39170</t>
  </si>
  <si>
    <t xml:space="preserve">40170</t>
  </si>
  <si>
    <t xml:space="preserve">41170</t>
  </si>
  <si>
    <t xml:space="preserve">42170</t>
  </si>
  <si>
    <t xml:space="preserve">43170</t>
  </si>
  <si>
    <t xml:space="preserve">44170</t>
  </si>
  <si>
    <t xml:space="preserve">45170</t>
  </si>
  <si>
    <t xml:space="preserve">46170</t>
  </si>
  <si>
    <t xml:space="preserve">47170</t>
  </si>
  <si>
    <t xml:space="preserve">48170</t>
  </si>
  <si>
    <t xml:space="preserve">49170</t>
  </si>
  <si>
    <t xml:space="preserve">50170</t>
  </si>
  <si>
    <t xml:space="preserve">37176</t>
  </si>
  <si>
    <t xml:space="preserve">38176</t>
  </si>
  <si>
    <t xml:space="preserve">39176</t>
  </si>
  <si>
    <t xml:space="preserve">40176</t>
  </si>
  <si>
    <t xml:space="preserve">41176</t>
  </si>
  <si>
    <t xml:space="preserve">42176</t>
  </si>
  <si>
    <t xml:space="preserve">43176</t>
  </si>
  <si>
    <t xml:space="preserve">44176</t>
  </si>
  <si>
    <t xml:space="preserve">45176</t>
  </si>
  <si>
    <t xml:space="preserve">46176</t>
  </si>
  <si>
    <t xml:space="preserve">47176</t>
  </si>
  <si>
    <t xml:space="preserve">48176</t>
  </si>
  <si>
    <t xml:space="preserve">49176</t>
  </si>
  <si>
    <t xml:space="preserve">50176</t>
  </si>
  <si>
    <t xml:space="preserve">37182</t>
  </si>
  <si>
    <t xml:space="preserve">38182</t>
  </si>
  <si>
    <t xml:space="preserve">39182</t>
  </si>
  <si>
    <t xml:space="preserve">40182</t>
  </si>
  <si>
    <t xml:space="preserve">41182</t>
  </si>
  <si>
    <t xml:space="preserve">42182</t>
  </si>
  <si>
    <t xml:space="preserve">43182</t>
  </si>
  <si>
    <t xml:space="preserve">44182</t>
  </si>
  <si>
    <t xml:space="preserve">45182</t>
  </si>
  <si>
    <t xml:space="preserve">46182</t>
  </si>
  <si>
    <t xml:space="preserve">47182</t>
  </si>
  <si>
    <t xml:space="preserve">48182</t>
  </si>
  <si>
    <t xml:space="preserve">49182</t>
  </si>
  <si>
    <t xml:space="preserve">50182</t>
  </si>
  <si>
    <t xml:space="preserve">37188</t>
  </si>
  <si>
    <t xml:space="preserve">38188</t>
  </si>
  <si>
    <t xml:space="preserve">39188</t>
  </si>
  <si>
    <t xml:space="preserve">40188</t>
  </si>
  <si>
    <t xml:space="preserve">41188</t>
  </si>
  <si>
    <t xml:space="preserve">42188</t>
  </si>
  <si>
    <t xml:space="preserve">43188</t>
  </si>
  <si>
    <t xml:space="preserve">44188</t>
  </si>
  <si>
    <t xml:space="preserve">45188</t>
  </si>
  <si>
    <t xml:space="preserve">46188</t>
  </si>
  <si>
    <t xml:space="preserve">47188</t>
  </si>
  <si>
    <t xml:space="preserve">48188</t>
  </si>
  <si>
    <t xml:space="preserve">49188</t>
  </si>
  <si>
    <t xml:space="preserve">50188</t>
  </si>
  <si>
    <t xml:space="preserve">37194</t>
  </si>
  <si>
    <t xml:space="preserve">38194</t>
  </si>
  <si>
    <t xml:space="preserve">39194</t>
  </si>
  <si>
    <t xml:space="preserve">40194</t>
  </si>
  <si>
    <t xml:space="preserve">41194</t>
  </si>
  <si>
    <t xml:space="preserve">42194</t>
  </si>
  <si>
    <t xml:space="preserve">43194</t>
  </si>
  <si>
    <t xml:space="preserve">44194</t>
  </si>
  <si>
    <t xml:space="preserve">45194</t>
  </si>
  <si>
    <t xml:space="preserve">46194</t>
  </si>
  <si>
    <t xml:space="preserve">47194</t>
  </si>
  <si>
    <t xml:space="preserve">48194</t>
  </si>
  <si>
    <t xml:space="preserve">49194</t>
  </si>
  <si>
    <t xml:space="preserve">50194</t>
  </si>
  <si>
    <t xml:space="preserve">XSL</t>
  </si>
  <si>
    <t xml:space="preserve">16;17;18;19;20</t>
  </si>
  <si>
    <t xml:space="preserve">55/61</t>
  </si>
  <si>
    <t xml:space="preserve">55;56;57;58;59;60;61</t>
  </si>
  <si>
    <t xml:space="preserve">230</t>
  </si>
  <si>
    <t xml:space="preserve">250</t>
  </si>
  <si>
    <t xml:space="preserve">270</t>
  </si>
  <si>
    <t xml:space="preserve">290</t>
  </si>
  <si>
    <t xml:space="preserve">310</t>
  </si>
  <si>
    <t xml:space="preserve">330</t>
  </si>
  <si>
    <t xml:space="preserve">350</t>
  </si>
  <si>
    <t xml:space="preserve">360</t>
  </si>
  <si>
    <t xml:space="preserve">370</t>
  </si>
  <si>
    <t xml:space="preserve">380</t>
  </si>
  <si>
    <t xml:space="preserve">390</t>
  </si>
  <si>
    <t xml:space="preserve">Kelme</t>
  </si>
  <si>
    <t xml:space="preserve">Darkwood</t>
  </si>
  <si>
    <t xml:space="preserve">Acoola</t>
  </si>
  <si>
    <t xml:space="preserve">2 - 4 года</t>
  </si>
  <si>
    <t xml:space="preserve">4 - 8 лет</t>
  </si>
  <si>
    <t xml:space="preserve">8 - 10 лет</t>
  </si>
  <si>
    <t xml:space="preserve">10 - 12 лет</t>
  </si>
  <si>
    <t xml:space="preserve">Annalisa</t>
  </si>
  <si>
    <t xml:space="preserve">Buonarotti</t>
  </si>
  <si>
    <t xml:space="preserve">CBSLA</t>
  </si>
  <si>
    <t xml:space="preserve">Kylie</t>
  </si>
  <si>
    <t xml:space="preserve">Librapop</t>
  </si>
  <si>
    <t xml:space="preserve">Pezzano</t>
  </si>
  <si>
    <t xml:space="preserve">Shi Tino</t>
  </si>
  <si>
    <t xml:space="preserve">Tony-p</t>
  </si>
  <si>
    <t xml:space="preserve">Pezatti</t>
  </si>
  <si>
    <t xml:space="preserve">Under Armour</t>
  </si>
  <si>
    <t xml:space="preserve">42;43;44;45;46</t>
  </si>
  <si>
    <t xml:space="preserve">47;48;49;50</t>
  </si>
  <si>
    <t xml:space="preserve">53/55</t>
  </si>
  <si>
    <t xml:space="preserve">53;54;55</t>
  </si>
  <si>
    <t xml:space="preserve">59;60;61</t>
  </si>
  <si>
    <t xml:space="preserve">62;63;64</t>
  </si>
  <si>
    <t xml:space="preserve">37;38;39;40;41</t>
  </si>
  <si>
    <t xml:space="preserve">54;55;56;57;58</t>
  </si>
  <si>
    <t xml:space="preserve">26;27;28;29;30</t>
  </si>
  <si>
    <t xml:space="preserve">31;32;33;34;35</t>
  </si>
  <si>
    <t xml:space="preserve">50;51;52</t>
  </si>
  <si>
    <t xml:space="preserve">53/57</t>
  </si>
  <si>
    <t xml:space="preserve">53;54;55;56;57</t>
  </si>
  <si>
    <t xml:space="preserve">Charmante</t>
  </si>
  <si>
    <t xml:space="preserve">36;37;38;49;40;41</t>
  </si>
  <si>
    <t xml:space="preserve">Keyra</t>
  </si>
  <si>
    <t xml:space="preserve">50;52;54;56</t>
  </si>
  <si>
    <t xml:space="preserve">Timberland</t>
  </si>
  <si>
    <t xml:space="preserve">1I</t>
  </si>
  <si>
    <t xml:space="preserve">15I</t>
  </si>
  <si>
    <t xml:space="preserve">2I</t>
  </si>
  <si>
    <t xml:space="preserve">25I</t>
  </si>
  <si>
    <t xml:space="preserve">3I</t>
  </si>
  <si>
    <t xml:space="preserve">35I</t>
  </si>
  <si>
    <t xml:space="preserve">4I</t>
  </si>
  <si>
    <t xml:space="preserve">45I</t>
  </si>
  <si>
    <t xml:space="preserve">5I</t>
  </si>
  <si>
    <t xml:space="preserve">55I</t>
  </si>
  <si>
    <t xml:space="preserve">6I</t>
  </si>
  <si>
    <t xml:space="preserve">65I</t>
  </si>
  <si>
    <t xml:space="preserve">7I</t>
  </si>
  <si>
    <t xml:space="preserve">75I</t>
  </si>
  <si>
    <t xml:space="preserve">8I</t>
  </si>
  <si>
    <t xml:space="preserve">85I</t>
  </si>
  <si>
    <t xml:space="preserve">9I</t>
  </si>
  <si>
    <t xml:space="preserve">95I</t>
  </si>
  <si>
    <t xml:space="preserve">10I</t>
  </si>
  <si>
    <t xml:space="preserve">105I</t>
  </si>
  <si>
    <t xml:space="preserve">11I</t>
  </si>
  <si>
    <t xml:space="preserve">115I</t>
  </si>
  <si>
    <t xml:space="preserve">12I</t>
  </si>
  <si>
    <t xml:space="preserve">125I</t>
  </si>
  <si>
    <t xml:space="preserve">13I</t>
  </si>
  <si>
    <t xml:space="preserve">135I</t>
  </si>
  <si>
    <t xml:space="preserve">Calvin Klein Underwear</t>
  </si>
  <si>
    <t xml:space="preserve">40;41;42;43;44;45;46</t>
  </si>
  <si>
    <t xml:space="preserve">Columbia</t>
  </si>
  <si>
    <t xml:space="preserve">53/56</t>
  </si>
  <si>
    <t xml:space="preserve">53;54;55;56</t>
  </si>
  <si>
    <t xml:space="preserve">56;57;58;59;60;61;62</t>
  </si>
  <si>
    <t xml:space="preserve">53/60</t>
  </si>
  <si>
    <t xml:space="preserve">53;54;55;56;57;58;59;60</t>
  </si>
  <si>
    <t xml:space="preserve">Warren Webber</t>
  </si>
  <si>
    <t xml:space="preserve">Women'Secret</t>
  </si>
  <si>
    <t xml:space="preserve">36;36,5;37</t>
  </si>
  <si>
    <t xml:space="preserve">38;38,5;39</t>
  </si>
  <si>
    <t xml:space="preserve">40;40,5;41</t>
  </si>
  <si>
    <t xml:space="preserve">Fonti</t>
  </si>
  <si>
    <t xml:space="preserve">Patrizia Pepe</t>
  </si>
  <si>
    <t xml:space="preserve">54/60</t>
  </si>
  <si>
    <t xml:space="preserve">54;55;56;57;58;59;60</t>
  </si>
  <si>
    <t xml:space="preserve">x</t>
  </si>
  <si>
    <t xml:space="preserve">16/24</t>
  </si>
  <si>
    <t xml:space="preserve">16;17;18;19;20;21;22;23;24</t>
  </si>
  <si>
    <t xml:space="preserve">Nike</t>
  </si>
  <si>
    <t xml:space="preserve">21/25</t>
  </si>
  <si>
    <t xml:space="preserve">180/200</t>
  </si>
  <si>
    <t xml:space="preserve">v1 Патук</t>
  </si>
  <si>
    <t xml:space="preserve">v2 310117</t>
  </si>
  <si>
    <t xml:space="preserve">oodji</t>
  </si>
  <si>
    <t xml:space="preserve">Milana Style</t>
  </si>
  <si>
    <t xml:space="preserve">row_id</t>
  </si>
  <si>
    <t xml:space="preserve">check</t>
  </si>
  <si>
    <t xml:space="preserve">46/52</t>
  </si>
  <si>
    <t xml:space="preserve">66/164</t>
  </si>
  <si>
    <t xml:space="preserve">68/164</t>
  </si>
  <si>
    <t xml:space="preserve">70/164</t>
  </si>
  <si>
    <t xml:space="preserve">72/164</t>
  </si>
  <si>
    <t xml:space="preserve">72/74</t>
  </si>
  <si>
    <t xml:space="preserve">74/164</t>
  </si>
  <si>
    <t xml:space="preserve">22/L27</t>
  </si>
  <si>
    <t xml:space="preserve">22/L28</t>
  </si>
  <si>
    <t xml:space="preserve">22/L29</t>
  </si>
  <si>
    <t xml:space="preserve">22/L31</t>
  </si>
  <si>
    <t xml:space="preserve">22/L33</t>
  </si>
  <si>
    <t xml:space="preserve">22/L36</t>
  </si>
  <si>
    <t xml:space="preserve">23/L27</t>
  </si>
  <si>
    <t xml:space="preserve">23/L28</t>
  </si>
  <si>
    <t xml:space="preserve">23/L29</t>
  </si>
  <si>
    <t xml:space="preserve">23/L31</t>
  </si>
  <si>
    <t xml:space="preserve">23/L33</t>
  </si>
  <si>
    <t xml:space="preserve">23/L36</t>
  </si>
  <si>
    <t xml:space="preserve">24/L27</t>
  </si>
  <si>
    <t xml:space="preserve">24/L28</t>
  </si>
  <si>
    <t xml:space="preserve">24/L29</t>
  </si>
  <si>
    <t xml:space="preserve">24/L31</t>
  </si>
  <si>
    <t xml:space="preserve">24/L33</t>
  </si>
  <si>
    <t xml:space="preserve">24/L36</t>
  </si>
  <si>
    <t xml:space="preserve">25/L27</t>
  </si>
  <si>
    <t xml:space="preserve">25/L28</t>
  </si>
  <si>
    <t xml:space="preserve">25/L29</t>
  </si>
  <si>
    <t xml:space="preserve">25/L31</t>
  </si>
  <si>
    <t xml:space="preserve">25/L33</t>
  </si>
  <si>
    <t xml:space="preserve">25/L36</t>
  </si>
  <si>
    <t xml:space="preserve">26/L27</t>
  </si>
  <si>
    <t xml:space="preserve">26/L29</t>
  </si>
  <si>
    <t xml:space="preserve">26/L31</t>
  </si>
  <si>
    <t xml:space="preserve">26/L33</t>
  </si>
  <si>
    <t xml:space="preserve">27/L27</t>
  </si>
  <si>
    <t xml:space="preserve">27/L29</t>
  </si>
  <si>
    <t xml:space="preserve">27/L31</t>
  </si>
  <si>
    <t xml:space="preserve">27/L33</t>
  </si>
  <si>
    <t xml:space="preserve">28/L27</t>
  </si>
  <si>
    <t xml:space="preserve">28/L29</t>
  </si>
  <si>
    <t xml:space="preserve">28/L31</t>
  </si>
  <si>
    <t xml:space="preserve">28/L33</t>
  </si>
  <si>
    <t xml:space="preserve">29/L27</t>
  </si>
  <si>
    <t xml:space="preserve">29/L29</t>
  </si>
  <si>
    <t xml:space="preserve">29/L31</t>
  </si>
  <si>
    <t xml:space="preserve">29/L33</t>
  </si>
  <si>
    <t xml:space="preserve">30/L27</t>
  </si>
  <si>
    <t xml:space="preserve">30/L29</t>
  </si>
  <si>
    <t xml:space="preserve">30/L31</t>
  </si>
  <si>
    <t xml:space="preserve">30/L33</t>
  </si>
  <si>
    <t xml:space="preserve">31/L27</t>
  </si>
  <si>
    <t xml:space="preserve">31/L29</t>
  </si>
  <si>
    <t xml:space="preserve">31/L31</t>
  </si>
  <si>
    <t xml:space="preserve">31/L33</t>
  </si>
  <si>
    <t xml:space="preserve">32/L27</t>
  </si>
  <si>
    <t xml:space="preserve">32/L29</t>
  </si>
  <si>
    <t xml:space="preserve">32/L31</t>
  </si>
  <si>
    <t xml:space="preserve">32/L33</t>
  </si>
  <si>
    <t xml:space="preserve">33/L27</t>
  </si>
  <si>
    <t xml:space="preserve">33/L29</t>
  </si>
  <si>
    <t xml:space="preserve">33/L31</t>
  </si>
  <si>
    <t xml:space="preserve">33/L33</t>
  </si>
  <si>
    <t xml:space="preserve">34/L27</t>
  </si>
  <si>
    <t xml:space="preserve">34/L29</t>
  </si>
  <si>
    <t xml:space="preserve">34/L31</t>
  </si>
  <si>
    <t xml:space="preserve">34/L33</t>
  </si>
  <si>
    <t xml:space="preserve">36/L27</t>
  </si>
  <si>
    <t xml:space="preserve">36/L29</t>
  </si>
  <si>
    <t xml:space="preserve">36/L31</t>
  </si>
  <si>
    <t xml:space="preserve">36/L33</t>
  </si>
  <si>
    <t xml:space="preserve">38/L27</t>
  </si>
  <si>
    <t xml:space="preserve">38/L29</t>
  </si>
  <si>
    <t xml:space="preserve">38/L31</t>
  </si>
  <si>
    <t xml:space="preserve">38/L33</t>
  </si>
  <si>
    <t xml:space="preserve">40/L27</t>
  </si>
  <si>
    <t xml:space="preserve">40/L29</t>
  </si>
  <si>
    <t xml:space="preserve">40/L31</t>
  </si>
  <si>
    <t xml:space="preserve">40/L33</t>
  </si>
  <si>
    <t xml:space="preserve">42/L27</t>
  </si>
  <si>
    <t xml:space="preserve">42/L29</t>
  </si>
  <si>
    <t xml:space="preserve">42/L31</t>
  </si>
  <si>
    <t xml:space="preserve">42/L33</t>
  </si>
  <si>
    <t xml:space="preserve">24/L35</t>
  </si>
  <si>
    <t xml:space="preserve">25/L35</t>
  </si>
  <si>
    <t xml:space="preserve">26/L35</t>
  </si>
  <si>
    <t xml:space="preserve">27/L35</t>
  </si>
  <si>
    <t xml:space="preserve">28/L35</t>
  </si>
  <si>
    <t xml:space="preserve">29/L35</t>
  </si>
  <si>
    <t xml:space="preserve">30/L35</t>
  </si>
  <si>
    <t xml:space="preserve">31/L35</t>
  </si>
  <si>
    <t xml:space="preserve">32/L35</t>
  </si>
  <si>
    <t xml:space="preserve">33/L35</t>
  </si>
  <si>
    <t xml:space="preserve">34/L35</t>
  </si>
  <si>
    <t xml:space="preserve">35/L33</t>
  </si>
  <si>
    <t xml:space="preserve">35/L35</t>
  </si>
  <si>
    <t xml:space="preserve">36/L35</t>
  </si>
  <si>
    <t xml:space="preserve">38/L35</t>
  </si>
  <si>
    <t xml:space="preserve">40/L35</t>
  </si>
  <si>
    <t xml:space="preserve">42/L35</t>
  </si>
  <si>
    <t xml:space="preserve">44/L30</t>
  </si>
  <si>
    <t xml:space="preserve">44/L32</t>
  </si>
  <si>
    <t xml:space="preserve">44/L33</t>
  </si>
  <si>
    <t xml:space="preserve">44/L34</t>
  </si>
  <si>
    <t xml:space="preserve">44/L35</t>
  </si>
  <si>
    <t xml:space="preserve">44/L36</t>
  </si>
  <si>
    <t xml:space="preserve">35/40</t>
  </si>
  <si>
    <t xml:space="preserve">35/41</t>
  </si>
  <si>
    <t xml:space="preserve">48/51</t>
  </si>
  <si>
    <t xml:space="preserve">38/45</t>
  </si>
  <si>
    <t xml:space="preserve">15/17</t>
  </si>
  <si>
    <t xml:space="preserve">55A</t>
  </si>
  <si>
    <t xml:space="preserve">55B</t>
  </si>
  <si>
    <t xml:space="preserve">13/15</t>
  </si>
  <si>
    <t xml:space="preserve">35,5/36,5</t>
  </si>
  <si>
    <t xml:space="preserve">36,5/38,5</t>
  </si>
  <si>
    <t xml:space="preserve">38,5/40,5</t>
  </si>
  <si>
    <t xml:space="preserve">40,5/42,5</t>
  </si>
  <si>
    <t xml:space="preserve">53/54</t>
  </si>
  <si>
    <t xml:space="preserve">83</t>
  </si>
  <si>
    <t xml:space="preserve">95/99</t>
  </si>
  <si>
    <t xml:space="preserve">98/116</t>
  </si>
  <si>
    <t xml:space="preserve">100/108</t>
  </si>
  <si>
    <t xml:space="preserve">107/113</t>
  </si>
  <si>
    <t xml:space="preserve">108/116</t>
  </si>
  <si>
    <t xml:space="preserve">116/124</t>
  </si>
  <si>
    <t xml:space="preserve">124/133</t>
  </si>
  <si>
    <t xml:space="preserve">133/144</t>
  </si>
  <si>
    <t xml:space="preserve">140/158</t>
  </si>
  <si>
    <t xml:space="preserve">142/151</t>
  </si>
  <si>
    <t xml:space="preserve">151/160</t>
  </si>
  <si>
    <t xml:space="preserve">160/168</t>
  </si>
  <si>
    <t xml:space="preserve">162/168</t>
  </si>
  <si>
    <t xml:space="preserve">164/172</t>
  </si>
  <si>
    <t xml:space="preserve">80/95</t>
  </si>
  <si>
    <t xml:space="preserve">48/54</t>
  </si>
  <si>
    <t xml:space="preserve">64/70</t>
  </si>
  <si>
    <t xml:space="preserve">SH_W</t>
  </si>
  <si>
    <t xml:space="preserve">SH_M</t>
  </si>
  <si>
    <t xml:space="preserve">SH_U</t>
  </si>
  <si>
    <t xml:space="preserve">SH_K</t>
  </si>
  <si>
    <t xml:space="preserve">CL_W</t>
  </si>
  <si>
    <t xml:space="preserve">CL_M</t>
  </si>
  <si>
    <t xml:space="preserve">CL_U</t>
  </si>
  <si>
    <t xml:space="preserve">CL_K</t>
  </si>
  <si>
    <t xml:space="preserve">ACC_W</t>
  </si>
  <si>
    <t xml:space="preserve">ACC_M</t>
  </si>
  <si>
    <t xml:space="preserve">ACC_U</t>
  </si>
  <si>
    <t xml:space="preserve">ACC_K</t>
  </si>
  <si>
    <t xml:space="preserve">JW_W</t>
  </si>
  <si>
    <t xml:space="preserve">JW_M</t>
  </si>
  <si>
    <t xml:space="preserve">JW_U</t>
  </si>
  <si>
    <t xml:space="preserve">SP_W</t>
  </si>
  <si>
    <t xml:space="preserve">SP_M</t>
  </si>
  <si>
    <t xml:space="preserve">SP_U</t>
  </si>
  <si>
    <t xml:space="preserve">rus</t>
  </si>
  <si>
    <t xml:space="preserve">гост</t>
  </si>
  <si>
    <t xml:space="preserve">uk</t>
  </si>
  <si>
    <t xml:space="preserve">стелька</t>
  </si>
  <si>
    <t xml:space="preserve">стопа</t>
  </si>
  <si>
    <t xml:space="preserve">us m</t>
  </si>
  <si>
    <t xml:space="preserve">us w</t>
  </si>
  <si>
    <t xml:space="preserve">us</t>
  </si>
  <si>
    <t xml:space="preserve">интервал</t>
  </si>
  <si>
    <t xml:space="preserve">0,5i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</si>
</sst>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#,##0"/>
    <numFmt numFmtId="166" formatCode="@"/>
  </numFmts>
  <fonts count="11">
    <font>
      <sz val="11"/>
      <color theme="1"/>
      <name val="Calibri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1"/>
      <color theme="0" tint="-0.25"/>
      <name val="Calibri"/>
      <family val="2"/>
      <charset val="204"/>
    </font>
    <font>
      <sz val="11"/>
      <color theme="1"/>
      <name val="Calibri"/>
      <family val="2"/>
      <charset val="1"/>
    </font>
    <font>
      <sz val="11"/>
      <name val="Calibri"/>
      <family val="2"/>
      <charset val="204"/>
    </font>
    <font>
      <b val="true"/>
      <sz val="12"/>
      <color rgb="FF000000"/>
      <name val="Arial"/>
      <family val="2"/>
      <charset val="204"/>
    </font>
    <font>
      <b val="true"/>
      <sz val="10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b val="true"/>
      <sz val="11"/>
      <color theme="1"/>
      <name val="Calibri"/>
      <family val="2"/>
      <charset val="1"/>
    </font>
  </fonts>
  <fills count="8">
    <fill>
      <patternFill patternType="none"/>
    </fill>
    <fill>
      <patternFill patternType="gray125"/>
    </fill>
    <fill>
      <patternFill patternType="solid">
        <fgColor rgb="FF92D050"/>
        <bgColor rgb="FF6DCB99"/>
      </patternFill>
    </fill>
    <fill>
      <patternFill patternType="solid">
        <fgColor theme="6" tint="0.5999"/>
        <bgColor rgb="FFCCCCFF"/>
      </patternFill>
    </fill>
    <fill>
      <patternFill patternType="solid">
        <fgColor rgb="FF00B0F0"/>
        <bgColor rgb="FF008080"/>
      </patternFill>
    </fill>
    <fill>
      <patternFill patternType="solid">
        <fgColor rgb="FFFFFF00"/>
        <bgColor rgb="FFFFFF00"/>
      </patternFill>
    </fill>
    <fill>
      <patternFill patternType="solid">
        <fgColor rgb="FFFFC000"/>
        <bgColor rgb="FFFF9900"/>
      </patternFill>
    </fill>
    <fill>
      <patternFill patternType="solid">
        <fgColor rgb="FF6DCB99"/>
        <bgColor rgb="FF92D050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0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2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3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4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6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5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7"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92D050"/>
          <bgColor rgb="FF000000"/>
        </patternFill>
      </fill>
    </dxf>
    <dxf>
      <fill>
        <patternFill patternType="solid">
          <fgColor rgb="FFFFC000"/>
          <bgColor rgb="FF000000"/>
        </patternFill>
      </fill>
    </dxf>
    <dxf>
      <fill>
        <patternFill patternType="solid">
          <fgColor rgb="FFBFBFBF"/>
          <bgColor rgb="FF000000"/>
        </patternFill>
      </fill>
    </dxf>
    <dxf>
      <fill>
        <patternFill patternType="solid">
          <fgColor rgb="FFFFFF00"/>
          <bgColor rgb="FF000000"/>
        </patternFill>
      </fill>
    </dxf>
    <dxf>
      <fill>
        <patternFill patternType="solid">
          <fgColor rgb="FF00B0F0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D7E4BD"/>
      <rgbColor rgb="FFFFFF99"/>
      <rgbColor rgb="FF99CCFF"/>
      <rgbColor rgb="FFFF99CC"/>
      <rgbColor rgb="FFCC99FF"/>
      <rgbColor rgb="FFFFCC99"/>
      <rgbColor rgb="FF3366FF"/>
      <rgbColor rgb="FF6DCB99"/>
      <rgbColor rgb="FF92D05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FF00"/>
    <pageSetUpPr fitToPage="false"/>
  </sheetPr>
  <dimension ref="B2:EK669"/>
  <sheetViews>
    <sheetView showFormulas="false" showGridLines="true" showRowColHeaders="true" showZeros="true" rightToLeft="false" tabSelected="false" showOutlineSymbols="true" defaultGridColor="true" view="normal" topLeftCell="A1" colorId="64" zoomScale="70" zoomScaleNormal="70" zoomScalePageLayoutView="100" workbookViewId="0">
      <pane xSplit="9" ySplit="2" topLeftCell="J18" activePane="bottomRight" state="frozen"/>
      <selection pane="topLeft" activeCell="A1" activeCellId="0" sqref="A1"/>
      <selection pane="topRight" activeCell="J1" activeCellId="0" sqref="J1"/>
      <selection pane="bottomLeft" activeCell="A18" activeCellId="0" sqref="A18"/>
      <selection pane="bottomRight" activeCell="R10" activeCellId="0" sqref="R10"/>
    </sheetView>
  </sheetViews>
  <sheetFormatPr defaultColWidth="8.453125" defaultRowHeight="15" customHeight="true" zeroHeight="false" outlineLevelRow="0" outlineLevelCol="0"/>
  <cols>
    <col collapsed="false" customWidth="true" hidden="false" outlineLevel="0" max="1" min="1" style="0" width="2.86"/>
    <col collapsed="false" customWidth="true" hidden="false" outlineLevel="0" max="4" min="2" style="1" width="14.29"/>
    <col collapsed="false" customWidth="true" hidden="false" outlineLevel="0" max="5" min="5" style="0" width="55.29"/>
    <col collapsed="false" customWidth="true" hidden="false" outlineLevel="0" max="6" min="6" style="1" width="14.29"/>
    <col collapsed="false" customWidth="true" hidden="false" outlineLevel="0" max="7" min="7" style="2" width="14.29"/>
    <col collapsed="false" customWidth="true" hidden="false" outlineLevel="0" max="8" min="8" style="2" width="19.29"/>
    <col collapsed="false" customWidth="true" hidden="false" outlineLevel="0" max="9" min="9" style="0" width="28.57"/>
    <col collapsed="false" customWidth="true" hidden="false" outlineLevel="0" max="109" min="10" style="2" width="9.14"/>
  </cols>
  <sheetData>
    <row r="2" customFormat="false" ht="15" hidden="false" customHeight="false" outlineLevel="0" collapsed="false">
      <c r="B2" s="3" t="s">
        <v>0</v>
      </c>
      <c r="C2" s="4" t="s">
        <v>1</v>
      </c>
      <c r="D2" s="4" t="s">
        <v>2</v>
      </c>
      <c r="E2" s="5" t="s">
        <v>3</v>
      </c>
      <c r="F2" s="3" t="s">
        <v>4</v>
      </c>
      <c r="G2" s="5" t="s">
        <v>5</v>
      </c>
      <c r="H2" s="5" t="s">
        <v>6</v>
      </c>
      <c r="I2" s="5" t="s">
        <v>7</v>
      </c>
      <c r="J2" s="5" t="s">
        <v>8</v>
      </c>
      <c r="K2" s="5" t="s">
        <v>9</v>
      </c>
      <c r="L2" s="5" t="s">
        <v>10</v>
      </c>
      <c r="M2" s="5" t="s">
        <v>11</v>
      </c>
      <c r="N2" s="5" t="s">
        <v>12</v>
      </c>
      <c r="O2" s="5" t="s">
        <v>13</v>
      </c>
      <c r="P2" s="5" t="s">
        <v>14</v>
      </c>
      <c r="Q2" s="5" t="s">
        <v>15</v>
      </c>
      <c r="R2" s="5" t="s">
        <v>16</v>
      </c>
      <c r="S2" s="5" t="s">
        <v>17</v>
      </c>
      <c r="T2" s="5" t="s">
        <v>18</v>
      </c>
      <c r="U2" s="5" t="s">
        <v>19</v>
      </c>
      <c r="V2" s="5" t="s">
        <v>20</v>
      </c>
      <c r="W2" s="5" t="s">
        <v>21</v>
      </c>
      <c r="X2" s="5" t="s">
        <v>22</v>
      </c>
      <c r="Y2" s="5" t="s">
        <v>23</v>
      </c>
      <c r="Z2" s="5" t="s">
        <v>24</v>
      </c>
      <c r="AA2" s="5" t="s">
        <v>25</v>
      </c>
      <c r="AB2" s="5" t="s">
        <v>26</v>
      </c>
      <c r="AC2" s="5" t="s">
        <v>27</v>
      </c>
      <c r="AD2" s="5" t="s">
        <v>28</v>
      </c>
      <c r="AE2" s="5" t="s">
        <v>29</v>
      </c>
      <c r="AF2" s="5" t="s">
        <v>30</v>
      </c>
      <c r="AG2" s="5" t="s">
        <v>31</v>
      </c>
      <c r="AH2" s="5" t="s">
        <v>32</v>
      </c>
      <c r="AI2" s="5" t="s">
        <v>33</v>
      </c>
      <c r="AJ2" s="5" t="s">
        <v>34</v>
      </c>
      <c r="AK2" s="5" t="s">
        <v>35</v>
      </c>
      <c r="AL2" s="5" t="s">
        <v>36</v>
      </c>
      <c r="AM2" s="5" t="s">
        <v>37</v>
      </c>
      <c r="AN2" s="5" t="s">
        <v>38</v>
      </c>
      <c r="AO2" s="5" t="s">
        <v>39</v>
      </c>
      <c r="AP2" s="5" t="s">
        <v>40</v>
      </c>
      <c r="AQ2" s="5" t="s">
        <v>41</v>
      </c>
      <c r="AR2" s="5" t="s">
        <v>42</v>
      </c>
      <c r="AS2" s="5" t="s">
        <v>43</v>
      </c>
      <c r="AT2" s="5" t="s">
        <v>44</v>
      </c>
      <c r="AU2" s="5" t="s">
        <v>45</v>
      </c>
      <c r="AV2" s="5" t="s">
        <v>46</v>
      </c>
      <c r="AW2" s="5" t="s">
        <v>47</v>
      </c>
      <c r="AX2" s="5" t="s">
        <v>48</v>
      </c>
      <c r="AY2" s="5" t="s">
        <v>49</v>
      </c>
      <c r="AZ2" s="5" t="s">
        <v>50</v>
      </c>
      <c r="BA2" s="5" t="s">
        <v>51</v>
      </c>
      <c r="BB2" s="5" t="s">
        <v>52</v>
      </c>
      <c r="BC2" s="5" t="s">
        <v>53</v>
      </c>
      <c r="BD2" s="5" t="s">
        <v>54</v>
      </c>
      <c r="BE2" s="5" t="s">
        <v>55</v>
      </c>
      <c r="BF2" s="5" t="s">
        <v>56</v>
      </c>
      <c r="BG2" s="5" t="s">
        <v>57</v>
      </c>
      <c r="BH2" s="5" t="s">
        <v>58</v>
      </c>
      <c r="BI2" s="5" t="s">
        <v>59</v>
      </c>
      <c r="BJ2" s="5" t="s">
        <v>60</v>
      </c>
      <c r="BK2" s="5" t="s">
        <v>61</v>
      </c>
      <c r="BL2" s="5" t="s">
        <v>62</v>
      </c>
      <c r="BM2" s="5" t="s">
        <v>63</v>
      </c>
      <c r="BN2" s="5" t="s">
        <v>64</v>
      </c>
      <c r="BO2" s="5" t="s">
        <v>65</v>
      </c>
      <c r="BP2" s="5" t="s">
        <v>66</v>
      </c>
      <c r="BQ2" s="5" t="s">
        <v>67</v>
      </c>
      <c r="BR2" s="5" t="s">
        <v>68</v>
      </c>
      <c r="BS2" s="5" t="s">
        <v>69</v>
      </c>
      <c r="BT2" s="5" t="s">
        <v>70</v>
      </c>
      <c r="BU2" s="5" t="s">
        <v>71</v>
      </c>
      <c r="BV2" s="5" t="s">
        <v>72</v>
      </c>
      <c r="BW2" s="5" t="s">
        <v>73</v>
      </c>
      <c r="BX2" s="5" t="s">
        <v>74</v>
      </c>
      <c r="BY2" s="5" t="s">
        <v>75</v>
      </c>
      <c r="BZ2" s="5" t="s">
        <v>76</v>
      </c>
      <c r="CA2" s="5" t="s">
        <v>77</v>
      </c>
      <c r="CB2" s="5" t="s">
        <v>78</v>
      </c>
      <c r="CC2" s="5" t="s">
        <v>79</v>
      </c>
      <c r="CD2" s="5" t="s">
        <v>80</v>
      </c>
      <c r="CE2" s="5" t="s">
        <v>81</v>
      </c>
      <c r="CF2" s="5" t="s">
        <v>82</v>
      </c>
      <c r="CG2" s="5" t="s">
        <v>83</v>
      </c>
      <c r="CH2" s="5" t="s">
        <v>84</v>
      </c>
      <c r="CI2" s="5" t="s">
        <v>85</v>
      </c>
      <c r="CJ2" s="5" t="s">
        <v>86</v>
      </c>
      <c r="CK2" s="5" t="s">
        <v>87</v>
      </c>
      <c r="CL2" s="5" t="s">
        <v>88</v>
      </c>
      <c r="CM2" s="5" t="s">
        <v>89</v>
      </c>
      <c r="CN2" s="5" t="s">
        <v>90</v>
      </c>
      <c r="CO2" s="5" t="s">
        <v>91</v>
      </c>
      <c r="CP2" s="5" t="s">
        <v>92</v>
      </c>
      <c r="CQ2" s="5" t="s">
        <v>93</v>
      </c>
      <c r="CR2" s="5" t="s">
        <v>94</v>
      </c>
      <c r="CS2" s="5" t="s">
        <v>95</v>
      </c>
      <c r="CT2" s="5" t="s">
        <v>96</v>
      </c>
      <c r="CU2" s="5" t="s">
        <v>97</v>
      </c>
      <c r="CV2" s="5" t="s">
        <v>98</v>
      </c>
      <c r="CW2" s="5" t="s">
        <v>99</v>
      </c>
      <c r="CX2" s="5" t="s">
        <v>100</v>
      </c>
      <c r="CY2" s="5" t="s">
        <v>101</v>
      </c>
      <c r="CZ2" s="5" t="s">
        <v>102</v>
      </c>
      <c r="DA2" s="5" t="s">
        <v>103</v>
      </c>
      <c r="DB2" s="5" t="s">
        <v>104</v>
      </c>
      <c r="DC2" s="5" t="s">
        <v>105</v>
      </c>
      <c r="DD2" s="5" t="s">
        <v>106</v>
      </c>
      <c r="DE2" s="5" t="s">
        <v>107</v>
      </c>
    </row>
    <row r="3" customFormat="false" ht="15" hidden="false" customHeight="false" outlineLevel="0" collapsed="false">
      <c r="I3" s="2"/>
    </row>
    <row r="4" customFormat="false" ht="15" hidden="false" customHeight="false" outlineLevel="0" collapsed="false">
      <c r="B4" s="1" t="s">
        <v>108</v>
      </c>
      <c r="C4" s="1" t="s">
        <v>109</v>
      </c>
      <c r="D4" s="1" t="s">
        <v>110</v>
      </c>
      <c r="E4" s="6" t="s">
        <v>111</v>
      </c>
      <c r="F4" s="7" t="n">
        <v>1100</v>
      </c>
      <c r="G4" s="8" t="s">
        <v>112</v>
      </c>
      <c r="H4" s="8" t="s">
        <v>113</v>
      </c>
      <c r="I4" s="9" t="s">
        <v>114</v>
      </c>
      <c r="J4" s="8" t="s">
        <v>115</v>
      </c>
      <c r="K4" s="8" t="s">
        <v>116</v>
      </c>
      <c r="L4" s="8" t="s">
        <v>117</v>
      </c>
      <c r="M4" s="8" t="s">
        <v>118</v>
      </c>
      <c r="N4" s="8" t="s">
        <v>119</v>
      </c>
      <c r="O4" s="8" t="s">
        <v>120</v>
      </c>
      <c r="P4" s="8" t="s">
        <v>121</v>
      </c>
      <c r="Q4" s="8" t="s">
        <v>122</v>
      </c>
      <c r="R4" s="8" t="s">
        <v>123</v>
      </c>
      <c r="S4" s="8" t="s">
        <v>124</v>
      </c>
      <c r="T4" s="8" t="s">
        <v>125</v>
      </c>
      <c r="U4" s="8" t="s">
        <v>126</v>
      </c>
      <c r="V4" s="8" t="s">
        <v>127</v>
      </c>
    </row>
    <row r="5" customFormat="false" ht="15" hidden="false" customHeight="false" outlineLevel="0" collapsed="false">
      <c r="B5" s="1" t="s">
        <v>108</v>
      </c>
      <c r="C5" s="1" t="s">
        <v>109</v>
      </c>
      <c r="D5" s="1" t="s">
        <v>110</v>
      </c>
      <c r="E5" s="6" t="s">
        <v>128</v>
      </c>
      <c r="F5" s="7" t="n">
        <v>1101</v>
      </c>
      <c r="G5" s="8" t="s">
        <v>112</v>
      </c>
      <c r="H5" s="8" t="s">
        <v>113</v>
      </c>
      <c r="I5" s="9" t="s">
        <v>129</v>
      </c>
      <c r="J5" s="8" t="s">
        <v>115</v>
      </c>
      <c r="K5" s="8" t="s">
        <v>130</v>
      </c>
      <c r="L5" s="8" t="s">
        <v>116</v>
      </c>
      <c r="M5" s="8" t="s">
        <v>131</v>
      </c>
      <c r="N5" s="8" t="s">
        <v>117</v>
      </c>
      <c r="O5" s="8" t="s">
        <v>132</v>
      </c>
      <c r="P5" s="8" t="s">
        <v>118</v>
      </c>
      <c r="Q5" s="8" t="s">
        <v>133</v>
      </c>
      <c r="R5" s="8" t="s">
        <v>119</v>
      </c>
      <c r="S5" s="8" t="s">
        <v>134</v>
      </c>
      <c r="T5" s="8" t="s">
        <v>120</v>
      </c>
      <c r="U5" s="8" t="s">
        <v>135</v>
      </c>
      <c r="V5" s="8" t="s">
        <v>121</v>
      </c>
      <c r="W5" s="8" t="s">
        <v>136</v>
      </c>
      <c r="X5" s="8" t="s">
        <v>122</v>
      </c>
      <c r="Y5" s="8" t="s">
        <v>137</v>
      </c>
      <c r="Z5" s="8" t="s">
        <v>123</v>
      </c>
      <c r="AA5" s="8" t="s">
        <v>138</v>
      </c>
      <c r="AB5" s="8" t="s">
        <v>124</v>
      </c>
      <c r="AC5" s="8" t="s">
        <v>139</v>
      </c>
      <c r="AD5" s="8" t="s">
        <v>125</v>
      </c>
      <c r="AE5" s="8" t="s">
        <v>140</v>
      </c>
      <c r="AF5" s="8" t="s">
        <v>126</v>
      </c>
      <c r="AG5" s="8" t="s">
        <v>141</v>
      </c>
      <c r="AH5" s="8" t="s">
        <v>127</v>
      </c>
    </row>
    <row r="6" customFormat="false" ht="15" hidden="false" customHeight="false" outlineLevel="0" collapsed="false">
      <c r="B6" s="1" t="s">
        <v>108</v>
      </c>
      <c r="C6" s="1" t="s">
        <v>109</v>
      </c>
      <c r="D6" s="1" t="s">
        <v>110</v>
      </c>
      <c r="E6" s="0" t="s">
        <v>142</v>
      </c>
      <c r="F6" s="7" t="n">
        <v>1102</v>
      </c>
      <c r="G6" s="8" t="s">
        <v>112</v>
      </c>
      <c r="H6" s="8" t="s">
        <v>113</v>
      </c>
      <c r="I6" s="9" t="s">
        <v>143</v>
      </c>
      <c r="J6" s="8" t="s">
        <v>115</v>
      </c>
      <c r="K6" s="8" t="s">
        <v>144</v>
      </c>
      <c r="L6" s="8" t="s">
        <v>116</v>
      </c>
      <c r="M6" s="8" t="s">
        <v>145</v>
      </c>
      <c r="N6" s="8" t="s">
        <v>117</v>
      </c>
      <c r="O6" s="8" t="s">
        <v>146</v>
      </c>
      <c r="P6" s="8" t="s">
        <v>118</v>
      </c>
      <c r="Q6" s="8" t="s">
        <v>147</v>
      </c>
      <c r="R6" s="8" t="s">
        <v>119</v>
      </c>
      <c r="S6" s="8" t="s">
        <v>148</v>
      </c>
      <c r="T6" s="8" t="s">
        <v>120</v>
      </c>
      <c r="U6" s="8" t="s">
        <v>149</v>
      </c>
      <c r="V6" s="8" t="s">
        <v>121</v>
      </c>
      <c r="W6" s="8" t="s">
        <v>150</v>
      </c>
      <c r="X6" s="8" t="s">
        <v>122</v>
      </c>
      <c r="Y6" s="8" t="s">
        <v>151</v>
      </c>
      <c r="Z6" s="8" t="s">
        <v>123</v>
      </c>
      <c r="AA6" s="8" t="s">
        <v>152</v>
      </c>
      <c r="AB6" s="8" t="s">
        <v>124</v>
      </c>
      <c r="AC6" s="8" t="s">
        <v>153</v>
      </c>
      <c r="AD6" s="8" t="s">
        <v>125</v>
      </c>
      <c r="AE6" s="8" t="s">
        <v>154</v>
      </c>
      <c r="AF6" s="8" t="s">
        <v>126</v>
      </c>
      <c r="AG6" s="8" t="s">
        <v>155</v>
      </c>
      <c r="AH6" s="8" t="s">
        <v>127</v>
      </c>
    </row>
    <row r="7" customFormat="false" ht="15" hidden="false" customHeight="false" outlineLevel="0" collapsed="false">
      <c r="B7" s="1" t="s">
        <v>108</v>
      </c>
      <c r="C7" s="1" t="s">
        <v>109</v>
      </c>
      <c r="D7" s="1" t="s">
        <v>110</v>
      </c>
      <c r="E7" s="0" t="s">
        <v>156</v>
      </c>
      <c r="F7" s="7" t="n">
        <v>1103</v>
      </c>
      <c r="G7" s="8" t="s">
        <v>112</v>
      </c>
      <c r="H7" s="8" t="s">
        <v>113</v>
      </c>
      <c r="I7" s="9" t="s">
        <v>157</v>
      </c>
      <c r="J7" s="8" t="s">
        <v>158</v>
      </c>
      <c r="K7" s="8" t="s">
        <v>159</v>
      </c>
      <c r="L7" s="8" t="s">
        <v>160</v>
      </c>
      <c r="M7" s="8" t="s">
        <v>161</v>
      </c>
      <c r="N7" s="8" t="s">
        <v>162</v>
      </c>
      <c r="O7" s="8" t="s">
        <v>163</v>
      </c>
      <c r="P7" s="8" t="s">
        <v>164</v>
      </c>
      <c r="Q7" s="8" t="s">
        <v>165</v>
      </c>
      <c r="R7" s="8" t="s">
        <v>150</v>
      </c>
      <c r="S7" s="8" t="s">
        <v>166</v>
      </c>
      <c r="T7" s="8" t="s">
        <v>167</v>
      </c>
      <c r="U7" s="8" t="s">
        <v>168</v>
      </c>
      <c r="V7" s="8" t="s">
        <v>169</v>
      </c>
      <c r="W7" s="8" t="s">
        <v>170</v>
      </c>
      <c r="X7" s="8" t="s">
        <v>171</v>
      </c>
    </row>
    <row r="8" customFormat="false" ht="15" hidden="false" customHeight="false" outlineLevel="0" collapsed="false">
      <c r="B8" s="1" t="s">
        <v>108</v>
      </c>
      <c r="C8" s="1" t="s">
        <v>109</v>
      </c>
      <c r="D8" s="1" t="s">
        <v>110</v>
      </c>
      <c r="E8" s="0" t="s">
        <v>172</v>
      </c>
      <c r="F8" s="7" t="n">
        <v>1110</v>
      </c>
      <c r="G8" s="8" t="s">
        <v>173</v>
      </c>
      <c r="H8" s="8" t="s">
        <v>174</v>
      </c>
      <c r="I8" s="9" t="s">
        <v>175</v>
      </c>
      <c r="J8" s="8" t="s">
        <v>176</v>
      </c>
      <c r="K8" s="8" t="s">
        <v>177</v>
      </c>
      <c r="L8" s="8" t="s">
        <v>178</v>
      </c>
      <c r="M8" s="8" t="s">
        <v>179</v>
      </c>
      <c r="N8" s="8" t="s">
        <v>180</v>
      </c>
      <c r="O8" s="8" t="s">
        <v>181</v>
      </c>
      <c r="P8" s="8" t="s">
        <v>182</v>
      </c>
    </row>
    <row r="9" customFormat="false" ht="15" hidden="false" customHeight="false" outlineLevel="0" collapsed="false">
      <c r="B9" s="1" t="s">
        <v>108</v>
      </c>
      <c r="C9" s="1" t="s">
        <v>109</v>
      </c>
      <c r="D9" s="1" t="s">
        <v>110</v>
      </c>
      <c r="E9" s="0" t="s">
        <v>183</v>
      </c>
      <c r="F9" s="7" t="n">
        <f aca="false">F8+5</f>
        <v>1115</v>
      </c>
      <c r="G9" s="8" t="s">
        <v>173</v>
      </c>
      <c r="H9" s="8" t="s">
        <v>174</v>
      </c>
      <c r="I9" s="9" t="s">
        <v>184</v>
      </c>
      <c r="J9" s="8" t="s">
        <v>185</v>
      </c>
      <c r="K9" s="8" t="s">
        <v>186</v>
      </c>
      <c r="L9" s="8" t="s">
        <v>187</v>
      </c>
      <c r="M9" s="8" t="s">
        <v>188</v>
      </c>
      <c r="N9" s="8" t="s">
        <v>189</v>
      </c>
      <c r="O9" s="8" t="s">
        <v>190</v>
      </c>
      <c r="P9" s="8" t="s">
        <v>191</v>
      </c>
    </row>
    <row r="10" customFormat="false" ht="15" hidden="false" customHeight="false" outlineLevel="0" collapsed="false">
      <c r="B10" s="1" t="s">
        <v>108</v>
      </c>
      <c r="C10" s="1" t="s">
        <v>109</v>
      </c>
      <c r="D10" s="1" t="s">
        <v>110</v>
      </c>
      <c r="E10" s="0" t="s">
        <v>192</v>
      </c>
      <c r="F10" s="7" t="n">
        <v>1120</v>
      </c>
      <c r="G10" s="8" t="s">
        <v>193</v>
      </c>
      <c r="H10" s="8" t="s">
        <v>194</v>
      </c>
      <c r="I10" s="9" t="s">
        <v>195</v>
      </c>
      <c r="J10" s="8" t="s">
        <v>115</v>
      </c>
      <c r="K10" s="8" t="s">
        <v>116</v>
      </c>
      <c r="L10" s="8" t="s">
        <v>117</v>
      </c>
      <c r="M10" s="8" t="s">
        <v>118</v>
      </c>
      <c r="N10" s="8" t="s">
        <v>119</v>
      </c>
      <c r="O10" s="8" t="s">
        <v>120</v>
      </c>
      <c r="P10" s="8" t="s">
        <v>121</v>
      </c>
      <c r="Q10" s="8" t="s">
        <v>122</v>
      </c>
      <c r="R10" s="8" t="s">
        <v>123</v>
      </c>
      <c r="S10" s="8" t="s">
        <v>124</v>
      </c>
      <c r="T10" s="8" t="s">
        <v>125</v>
      </c>
      <c r="U10" s="8" t="s">
        <v>126</v>
      </c>
      <c r="V10" s="8" t="s">
        <v>127</v>
      </c>
      <c r="W10" s="10" t="s">
        <v>196</v>
      </c>
    </row>
    <row r="11" customFormat="false" ht="15" hidden="false" customHeight="false" outlineLevel="0" collapsed="false">
      <c r="B11" s="1" t="s">
        <v>108</v>
      </c>
      <c r="C11" s="1" t="s">
        <v>109</v>
      </c>
      <c r="D11" s="1" t="s">
        <v>110</v>
      </c>
      <c r="E11" s="0" t="s">
        <v>197</v>
      </c>
      <c r="F11" s="7" t="n">
        <v>1121</v>
      </c>
      <c r="G11" s="8" t="s">
        <v>193</v>
      </c>
      <c r="H11" s="8" t="s">
        <v>194</v>
      </c>
      <c r="I11" s="9" t="s">
        <v>198</v>
      </c>
      <c r="J11" s="8" t="s">
        <v>115</v>
      </c>
      <c r="K11" s="8" t="s">
        <v>130</v>
      </c>
      <c r="L11" s="8" t="s">
        <v>116</v>
      </c>
      <c r="M11" s="8" t="s">
        <v>131</v>
      </c>
      <c r="N11" s="8" t="s">
        <v>117</v>
      </c>
      <c r="O11" s="8" t="s">
        <v>132</v>
      </c>
      <c r="P11" s="8" t="s">
        <v>118</v>
      </c>
      <c r="Q11" s="8" t="s">
        <v>133</v>
      </c>
      <c r="R11" s="8" t="s">
        <v>119</v>
      </c>
      <c r="S11" s="8" t="s">
        <v>134</v>
      </c>
      <c r="T11" s="8" t="s">
        <v>120</v>
      </c>
      <c r="U11" s="8" t="s">
        <v>135</v>
      </c>
      <c r="V11" s="8" t="s">
        <v>121</v>
      </c>
      <c r="W11" s="8" t="s">
        <v>136</v>
      </c>
      <c r="X11" s="8" t="s">
        <v>122</v>
      </c>
      <c r="Y11" s="8" t="s">
        <v>137</v>
      </c>
      <c r="Z11" s="8" t="s">
        <v>123</v>
      </c>
      <c r="AA11" s="8" t="s">
        <v>138</v>
      </c>
      <c r="AB11" s="8" t="s">
        <v>124</v>
      </c>
      <c r="AC11" s="8" t="s">
        <v>139</v>
      </c>
      <c r="AD11" s="8" t="s">
        <v>125</v>
      </c>
      <c r="AE11" s="8" t="s">
        <v>140</v>
      </c>
      <c r="AF11" s="8" t="s">
        <v>126</v>
      </c>
      <c r="AG11" s="8" t="s">
        <v>141</v>
      </c>
      <c r="AH11" s="8" t="s">
        <v>127</v>
      </c>
    </row>
    <row r="12" customFormat="false" ht="15" hidden="false" customHeight="false" outlineLevel="0" collapsed="false">
      <c r="B12" s="1" t="s">
        <v>108</v>
      </c>
      <c r="C12" s="1" t="s">
        <v>109</v>
      </c>
      <c r="D12" s="1" t="s">
        <v>110</v>
      </c>
      <c r="E12" s="0" t="s">
        <v>199</v>
      </c>
      <c r="F12" s="7" t="n">
        <v>1122</v>
      </c>
      <c r="G12" s="8" t="s">
        <v>193</v>
      </c>
      <c r="H12" s="8" t="s">
        <v>194</v>
      </c>
      <c r="I12" s="9" t="s">
        <v>200</v>
      </c>
      <c r="J12" s="8" t="s">
        <v>115</v>
      </c>
      <c r="K12" s="8" t="s">
        <v>144</v>
      </c>
      <c r="L12" s="8" t="s">
        <v>116</v>
      </c>
      <c r="M12" s="8" t="s">
        <v>145</v>
      </c>
      <c r="N12" s="8" t="s">
        <v>117</v>
      </c>
      <c r="O12" s="8" t="s">
        <v>146</v>
      </c>
      <c r="P12" s="8" t="s">
        <v>118</v>
      </c>
      <c r="Q12" s="8" t="s">
        <v>147</v>
      </c>
      <c r="R12" s="8" t="s">
        <v>119</v>
      </c>
      <c r="S12" s="8" t="s">
        <v>148</v>
      </c>
      <c r="T12" s="8" t="s">
        <v>120</v>
      </c>
      <c r="U12" s="8" t="s">
        <v>149</v>
      </c>
      <c r="V12" s="8" t="s">
        <v>121</v>
      </c>
      <c r="W12" s="8" t="s">
        <v>150</v>
      </c>
      <c r="X12" s="8" t="s">
        <v>122</v>
      </c>
      <c r="Y12" s="8" t="s">
        <v>151</v>
      </c>
      <c r="Z12" s="8" t="s">
        <v>123</v>
      </c>
      <c r="AA12" s="8" t="s">
        <v>152</v>
      </c>
      <c r="AB12" s="8" t="s">
        <v>124</v>
      </c>
      <c r="AC12" s="8" t="s">
        <v>153</v>
      </c>
      <c r="AD12" s="8" t="s">
        <v>125</v>
      </c>
      <c r="AE12" s="8" t="s">
        <v>154</v>
      </c>
      <c r="AF12" s="8" t="s">
        <v>126</v>
      </c>
      <c r="AG12" s="8" t="s">
        <v>155</v>
      </c>
      <c r="AH12" s="8" t="s">
        <v>127</v>
      </c>
    </row>
    <row r="13" customFormat="false" ht="15" hidden="false" customHeight="false" outlineLevel="0" collapsed="false">
      <c r="B13" s="1" t="s">
        <v>108</v>
      </c>
      <c r="C13" s="1" t="s">
        <v>109</v>
      </c>
      <c r="D13" s="1" t="s">
        <v>110</v>
      </c>
      <c r="E13" s="0" t="s">
        <v>201</v>
      </c>
      <c r="F13" s="7" t="n">
        <v>1123</v>
      </c>
      <c r="G13" s="8" t="s">
        <v>193</v>
      </c>
      <c r="H13" s="8" t="s">
        <v>194</v>
      </c>
      <c r="I13" s="9" t="s">
        <v>202</v>
      </c>
      <c r="J13" s="8" t="s">
        <v>158</v>
      </c>
      <c r="K13" s="8" t="s">
        <v>159</v>
      </c>
      <c r="L13" s="8" t="s">
        <v>160</v>
      </c>
      <c r="M13" s="8" t="s">
        <v>161</v>
      </c>
      <c r="N13" s="8" t="s">
        <v>163</v>
      </c>
      <c r="O13" s="8" t="s">
        <v>165</v>
      </c>
      <c r="P13" s="8" t="s">
        <v>166</v>
      </c>
      <c r="Q13" s="8" t="s">
        <v>167</v>
      </c>
      <c r="R13" s="8" t="s">
        <v>169</v>
      </c>
      <c r="S13" s="8" t="s">
        <v>170</v>
      </c>
      <c r="T13" s="8" t="s">
        <v>171</v>
      </c>
    </row>
    <row r="14" customFormat="false" ht="15" hidden="false" customHeight="false" outlineLevel="0" collapsed="false">
      <c r="B14" s="1" t="s">
        <v>108</v>
      </c>
      <c r="C14" s="1" t="s">
        <v>109</v>
      </c>
      <c r="D14" s="1" t="s">
        <v>110</v>
      </c>
      <c r="E14" s="6" t="s">
        <v>203</v>
      </c>
      <c r="F14" s="7" t="n">
        <v>1125</v>
      </c>
      <c r="G14" s="8" t="s">
        <v>193</v>
      </c>
      <c r="H14" s="8" t="s">
        <v>194</v>
      </c>
      <c r="I14" s="9" t="s">
        <v>204</v>
      </c>
      <c r="J14" s="8" t="s">
        <v>115</v>
      </c>
      <c r="K14" s="8" t="s">
        <v>116</v>
      </c>
      <c r="L14" s="8" t="s">
        <v>117</v>
      </c>
      <c r="M14" s="8" t="s">
        <v>118</v>
      </c>
      <c r="N14" s="8" t="s">
        <v>119</v>
      </c>
      <c r="O14" s="8" t="s">
        <v>120</v>
      </c>
      <c r="P14" s="8" t="s">
        <v>121</v>
      </c>
      <c r="Q14" s="8" t="s">
        <v>122</v>
      </c>
      <c r="R14" s="8" t="s">
        <v>123</v>
      </c>
      <c r="S14" s="8" t="s">
        <v>124</v>
      </c>
      <c r="T14" s="8" t="s">
        <v>125</v>
      </c>
      <c r="U14" s="8" t="s">
        <v>126</v>
      </c>
      <c r="V14" s="8" t="s">
        <v>127</v>
      </c>
    </row>
    <row r="15" customFormat="false" ht="15" hidden="false" customHeight="false" outlineLevel="0" collapsed="false">
      <c r="B15" s="1" t="s">
        <v>108</v>
      </c>
      <c r="C15" s="1" t="s">
        <v>109</v>
      </c>
      <c r="D15" s="1" t="s">
        <v>110</v>
      </c>
      <c r="E15" s="0" t="s">
        <v>205</v>
      </c>
      <c r="F15" s="7" t="n">
        <v>1130</v>
      </c>
      <c r="G15" s="8" t="s">
        <v>206</v>
      </c>
      <c r="H15" s="8" t="s">
        <v>206</v>
      </c>
      <c r="I15" s="9" t="s">
        <v>207</v>
      </c>
      <c r="J15" s="8" t="s">
        <v>115</v>
      </c>
      <c r="K15" s="8" t="s">
        <v>130</v>
      </c>
      <c r="L15" s="8" t="s">
        <v>116</v>
      </c>
      <c r="M15" s="8" t="s">
        <v>131</v>
      </c>
      <c r="N15" s="8" t="s">
        <v>117</v>
      </c>
      <c r="O15" s="8" t="s">
        <v>132</v>
      </c>
      <c r="P15" s="8" t="s">
        <v>118</v>
      </c>
      <c r="Q15" s="8" t="s">
        <v>133</v>
      </c>
      <c r="R15" s="8" t="s">
        <v>119</v>
      </c>
      <c r="S15" s="8" t="s">
        <v>134</v>
      </c>
      <c r="T15" s="8" t="s">
        <v>120</v>
      </c>
      <c r="U15" s="8" t="s">
        <v>135</v>
      </c>
      <c r="V15" s="8" t="s">
        <v>121</v>
      </c>
      <c r="W15" s="8" t="s">
        <v>136</v>
      </c>
      <c r="X15" s="8" t="s">
        <v>122</v>
      </c>
      <c r="Y15" s="8" t="s">
        <v>137</v>
      </c>
      <c r="Z15" s="8" t="s">
        <v>123</v>
      </c>
      <c r="AA15" s="8" t="s">
        <v>138</v>
      </c>
      <c r="AB15" s="8" t="s">
        <v>124</v>
      </c>
      <c r="AC15" s="8" t="s">
        <v>139</v>
      </c>
      <c r="AD15" s="8" t="s">
        <v>125</v>
      </c>
      <c r="AE15" s="8" t="s">
        <v>140</v>
      </c>
      <c r="AF15" s="8" t="s">
        <v>126</v>
      </c>
      <c r="AG15" s="8" t="s">
        <v>141</v>
      </c>
      <c r="AH15" s="8" t="s">
        <v>127</v>
      </c>
    </row>
    <row r="16" customFormat="false" ht="15" hidden="false" customHeight="false" outlineLevel="0" collapsed="false">
      <c r="B16" s="1" t="s">
        <v>108</v>
      </c>
      <c r="C16" s="1" t="s">
        <v>109</v>
      </c>
      <c r="D16" s="1" t="s">
        <v>110</v>
      </c>
      <c r="E16" s="0" t="s">
        <v>208</v>
      </c>
      <c r="F16" s="7" t="n">
        <v>1150</v>
      </c>
      <c r="G16" s="8" t="s">
        <v>209</v>
      </c>
      <c r="H16" s="8" t="s">
        <v>210</v>
      </c>
      <c r="I16" s="9" t="s">
        <v>211</v>
      </c>
      <c r="J16" s="8" t="s">
        <v>186</v>
      </c>
      <c r="K16" s="8" t="s">
        <v>212</v>
      </c>
      <c r="L16" s="8" t="s">
        <v>187</v>
      </c>
      <c r="M16" s="8" t="s">
        <v>213</v>
      </c>
      <c r="N16" s="8" t="s">
        <v>188</v>
      </c>
      <c r="O16" s="8" t="s">
        <v>214</v>
      </c>
      <c r="P16" s="8" t="s">
        <v>189</v>
      </c>
      <c r="Q16" s="8" t="s">
        <v>215</v>
      </c>
      <c r="R16" s="8" t="s">
        <v>190</v>
      </c>
      <c r="S16" s="8" t="s">
        <v>216</v>
      </c>
      <c r="T16" s="8" t="s">
        <v>191</v>
      </c>
      <c r="U16" s="8" t="s">
        <v>217</v>
      </c>
      <c r="V16" s="8" t="s">
        <v>218</v>
      </c>
      <c r="W16" s="8" t="s">
        <v>219</v>
      </c>
      <c r="X16" s="8" t="s">
        <v>220</v>
      </c>
      <c r="Y16" s="8" t="s">
        <v>221</v>
      </c>
      <c r="Z16" s="8" t="s">
        <v>222</v>
      </c>
      <c r="AA16" s="8" t="s">
        <v>223</v>
      </c>
      <c r="AB16" s="8" t="s">
        <v>224</v>
      </c>
      <c r="AC16" s="8" t="s">
        <v>225</v>
      </c>
      <c r="AD16" s="8" t="s">
        <v>226</v>
      </c>
    </row>
    <row r="17" customFormat="false" ht="15" hidden="false" customHeight="false" outlineLevel="0" collapsed="false">
      <c r="B17" s="1" t="s">
        <v>108</v>
      </c>
      <c r="C17" s="1" t="s">
        <v>109</v>
      </c>
      <c r="D17" s="1" t="s">
        <v>110</v>
      </c>
      <c r="E17" s="0" t="s">
        <v>227</v>
      </c>
      <c r="F17" s="7" t="n">
        <v>1160</v>
      </c>
      <c r="G17" s="8" t="s">
        <v>228</v>
      </c>
      <c r="H17" s="8" t="s">
        <v>229</v>
      </c>
      <c r="I17" s="9" t="s">
        <v>230</v>
      </c>
      <c r="J17" s="8" t="s">
        <v>188</v>
      </c>
      <c r="K17" s="8" t="s">
        <v>214</v>
      </c>
      <c r="L17" s="8" t="s">
        <v>189</v>
      </c>
      <c r="M17" s="8" t="s">
        <v>215</v>
      </c>
      <c r="N17" s="8" t="s">
        <v>190</v>
      </c>
      <c r="O17" s="8" t="s">
        <v>216</v>
      </c>
      <c r="P17" s="8" t="s">
        <v>191</v>
      </c>
      <c r="Q17" s="8" t="s">
        <v>217</v>
      </c>
      <c r="R17" s="8" t="s">
        <v>218</v>
      </c>
      <c r="S17" s="8" t="s">
        <v>219</v>
      </c>
      <c r="T17" s="8" t="s">
        <v>220</v>
      </c>
      <c r="U17" s="8" t="s">
        <v>221</v>
      </c>
      <c r="V17" s="8" t="s">
        <v>222</v>
      </c>
      <c r="W17" s="8" t="s">
        <v>223</v>
      </c>
      <c r="X17" s="8" t="s">
        <v>224</v>
      </c>
      <c r="Y17" s="8" t="s">
        <v>225</v>
      </c>
      <c r="Z17" s="8" t="s">
        <v>226</v>
      </c>
      <c r="AA17" s="8" t="s">
        <v>231</v>
      </c>
      <c r="AB17" s="8" t="s">
        <v>232</v>
      </c>
      <c r="AC17" s="8" t="s">
        <v>233</v>
      </c>
      <c r="AD17" s="8" t="s">
        <v>234</v>
      </c>
    </row>
    <row r="18" customFormat="false" ht="15" hidden="false" customHeight="false" outlineLevel="0" collapsed="false">
      <c r="B18" s="1" t="s">
        <v>108</v>
      </c>
      <c r="C18" s="1" t="s">
        <v>109</v>
      </c>
      <c r="D18" s="1" t="s">
        <v>110</v>
      </c>
      <c r="E18" s="6" t="s">
        <v>235</v>
      </c>
      <c r="F18" s="7" t="n">
        <v>1190</v>
      </c>
      <c r="G18" s="8" t="s">
        <v>173</v>
      </c>
      <c r="H18" s="8" t="s">
        <v>236</v>
      </c>
      <c r="I18" s="9" t="s">
        <v>237</v>
      </c>
      <c r="J18" s="8" t="s">
        <v>238</v>
      </c>
    </row>
    <row r="19" customFormat="false" ht="15" hidden="false" customHeight="false" outlineLevel="0" collapsed="false">
      <c r="B19" s="11"/>
      <c r="C19" s="11"/>
      <c r="D19" s="11"/>
      <c r="E19" s="12"/>
      <c r="F19" s="11"/>
      <c r="G19" s="13"/>
      <c r="H19" s="13"/>
      <c r="I19" s="12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A19" s="13"/>
      <c r="BB19" s="13"/>
      <c r="BC19" s="13"/>
      <c r="BD19" s="13"/>
      <c r="BE19" s="13"/>
      <c r="BF19" s="13"/>
      <c r="BG19" s="13"/>
      <c r="BH19" s="13"/>
      <c r="BI19" s="13"/>
      <c r="BJ19" s="13"/>
      <c r="BK19" s="13"/>
      <c r="BL19" s="13"/>
      <c r="BM19" s="13"/>
      <c r="BN19" s="13"/>
      <c r="BO19" s="13"/>
      <c r="BP19" s="13"/>
      <c r="BQ19" s="13"/>
      <c r="BR19" s="13"/>
      <c r="BS19" s="13"/>
      <c r="BT19" s="13"/>
      <c r="BU19" s="13"/>
      <c r="BV19" s="13"/>
      <c r="BW19" s="13"/>
      <c r="BX19" s="13"/>
      <c r="BY19" s="13"/>
      <c r="BZ19" s="13"/>
      <c r="CA19" s="13"/>
      <c r="CB19" s="13"/>
      <c r="CC19" s="13"/>
      <c r="CD19" s="13"/>
      <c r="CE19" s="13"/>
      <c r="CF19" s="13"/>
      <c r="CG19" s="13"/>
      <c r="CH19" s="13"/>
      <c r="CI19" s="13"/>
      <c r="CJ19" s="13"/>
      <c r="CK19" s="13"/>
      <c r="CL19" s="13"/>
      <c r="CM19" s="13"/>
      <c r="CN19" s="13"/>
      <c r="CO19" s="13"/>
      <c r="CP19" s="13"/>
      <c r="CQ19" s="13"/>
      <c r="CR19" s="13"/>
      <c r="CS19" s="13"/>
      <c r="CT19" s="13"/>
      <c r="CU19" s="13"/>
      <c r="CV19" s="13"/>
      <c r="CW19" s="13"/>
      <c r="CX19" s="13"/>
      <c r="CY19" s="13"/>
      <c r="CZ19" s="13"/>
      <c r="DA19" s="13"/>
      <c r="DB19" s="13"/>
      <c r="DC19" s="13"/>
      <c r="DD19" s="13"/>
      <c r="DE19" s="13"/>
    </row>
    <row r="21" customFormat="false" ht="15" hidden="false" customHeight="false" outlineLevel="0" collapsed="false">
      <c r="B21" s="1" t="s">
        <v>108</v>
      </c>
      <c r="C21" s="1" t="s">
        <v>239</v>
      </c>
      <c r="D21" s="1" t="s">
        <v>110</v>
      </c>
      <c r="E21" s="0" t="s">
        <v>111</v>
      </c>
      <c r="F21" s="7" t="n">
        <v>1200</v>
      </c>
      <c r="G21" s="8" t="s">
        <v>112</v>
      </c>
      <c r="H21" s="8" t="s">
        <v>113</v>
      </c>
      <c r="I21" s="9" t="s">
        <v>240</v>
      </c>
      <c r="J21" s="8" t="s">
        <v>119</v>
      </c>
      <c r="K21" s="8" t="s">
        <v>120</v>
      </c>
      <c r="L21" s="8" t="s">
        <v>121</v>
      </c>
      <c r="M21" s="8" t="s">
        <v>122</v>
      </c>
      <c r="N21" s="8" t="s">
        <v>123</v>
      </c>
      <c r="O21" s="8" t="s">
        <v>124</v>
      </c>
      <c r="P21" s="8" t="s">
        <v>125</v>
      </c>
      <c r="Q21" s="8" t="s">
        <v>126</v>
      </c>
      <c r="R21" s="8" t="s">
        <v>127</v>
      </c>
      <c r="S21" s="8" t="s">
        <v>196</v>
      </c>
      <c r="T21" s="8" t="s">
        <v>241</v>
      </c>
      <c r="U21" s="8" t="s">
        <v>242</v>
      </c>
      <c r="V21" s="8" t="s">
        <v>243</v>
      </c>
      <c r="W21" s="8" t="s">
        <v>244</v>
      </c>
      <c r="X21" s="14" t="s">
        <v>245</v>
      </c>
    </row>
    <row r="22" customFormat="false" ht="15" hidden="false" customHeight="false" outlineLevel="0" collapsed="false">
      <c r="B22" s="1" t="s">
        <v>108</v>
      </c>
      <c r="C22" s="1" t="s">
        <v>239</v>
      </c>
      <c r="D22" s="1" t="s">
        <v>110</v>
      </c>
      <c r="E22" s="0" t="s">
        <v>128</v>
      </c>
      <c r="F22" s="7" t="n">
        <v>1201</v>
      </c>
      <c r="G22" s="8" t="s">
        <v>112</v>
      </c>
      <c r="H22" s="8" t="s">
        <v>113</v>
      </c>
      <c r="I22" s="9" t="s">
        <v>246</v>
      </c>
      <c r="J22" s="8" t="s">
        <v>119</v>
      </c>
      <c r="K22" s="8" t="s">
        <v>134</v>
      </c>
      <c r="L22" s="8" t="s">
        <v>120</v>
      </c>
      <c r="M22" s="8" t="s">
        <v>135</v>
      </c>
      <c r="N22" s="8" t="s">
        <v>121</v>
      </c>
      <c r="O22" s="8" t="s">
        <v>136</v>
      </c>
      <c r="P22" s="8" t="s">
        <v>122</v>
      </c>
      <c r="Q22" s="8" t="s">
        <v>137</v>
      </c>
      <c r="R22" s="8" t="s">
        <v>123</v>
      </c>
      <c r="S22" s="8" t="s">
        <v>138</v>
      </c>
      <c r="T22" s="8" t="s">
        <v>124</v>
      </c>
      <c r="U22" s="8" t="s">
        <v>139</v>
      </c>
      <c r="V22" s="8" t="s">
        <v>125</v>
      </c>
      <c r="W22" s="8" t="s">
        <v>140</v>
      </c>
      <c r="X22" s="8" t="s">
        <v>126</v>
      </c>
      <c r="Y22" s="8" t="s">
        <v>141</v>
      </c>
      <c r="Z22" s="8" t="s">
        <v>127</v>
      </c>
      <c r="AA22" s="8" t="s">
        <v>247</v>
      </c>
      <c r="AB22" s="8" t="s">
        <v>196</v>
      </c>
      <c r="AC22" s="8" t="s">
        <v>248</v>
      </c>
      <c r="AD22" s="8" t="s">
        <v>241</v>
      </c>
      <c r="AE22" s="8" t="s">
        <v>249</v>
      </c>
      <c r="AF22" s="8" t="s">
        <v>242</v>
      </c>
      <c r="AG22" s="8" t="s">
        <v>250</v>
      </c>
      <c r="AH22" s="8" t="s">
        <v>243</v>
      </c>
      <c r="AI22" s="14" t="s">
        <v>251</v>
      </c>
      <c r="AJ22" s="14" t="s">
        <v>244</v>
      </c>
      <c r="AK22" s="14" t="s">
        <v>252</v>
      </c>
      <c r="AL22" s="14" t="s">
        <v>245</v>
      </c>
    </row>
    <row r="23" customFormat="false" ht="15" hidden="false" customHeight="false" outlineLevel="0" collapsed="false">
      <c r="B23" s="1" t="s">
        <v>108</v>
      </c>
      <c r="C23" s="1" t="s">
        <v>239</v>
      </c>
      <c r="D23" s="1" t="s">
        <v>110</v>
      </c>
      <c r="E23" s="0" t="s">
        <v>142</v>
      </c>
      <c r="F23" s="7" t="n">
        <v>1202</v>
      </c>
      <c r="G23" s="8" t="s">
        <v>112</v>
      </c>
      <c r="H23" s="8" t="s">
        <v>113</v>
      </c>
      <c r="I23" s="9" t="s">
        <v>253</v>
      </c>
      <c r="J23" s="8" t="s">
        <v>119</v>
      </c>
      <c r="K23" s="8" t="s">
        <v>148</v>
      </c>
      <c r="L23" s="8" t="s">
        <v>120</v>
      </c>
      <c r="M23" s="8" t="s">
        <v>149</v>
      </c>
      <c r="N23" s="8" t="s">
        <v>121</v>
      </c>
      <c r="O23" s="8" t="s">
        <v>150</v>
      </c>
      <c r="P23" s="8" t="s">
        <v>122</v>
      </c>
      <c r="Q23" s="8" t="s">
        <v>151</v>
      </c>
      <c r="R23" s="8" t="s">
        <v>123</v>
      </c>
      <c r="S23" s="8" t="s">
        <v>152</v>
      </c>
      <c r="T23" s="8" t="s">
        <v>124</v>
      </c>
      <c r="U23" s="8" t="s">
        <v>153</v>
      </c>
      <c r="V23" s="8" t="s">
        <v>125</v>
      </c>
      <c r="W23" s="8" t="s">
        <v>154</v>
      </c>
      <c r="X23" s="8" t="s">
        <v>126</v>
      </c>
      <c r="Y23" s="8" t="s">
        <v>155</v>
      </c>
      <c r="Z23" s="8" t="s">
        <v>127</v>
      </c>
      <c r="AA23" s="8" t="s">
        <v>254</v>
      </c>
      <c r="AB23" s="8" t="s">
        <v>196</v>
      </c>
      <c r="AC23" s="8" t="s">
        <v>255</v>
      </c>
      <c r="AD23" s="8" t="s">
        <v>241</v>
      </c>
      <c r="AE23" s="8" t="s">
        <v>256</v>
      </c>
      <c r="AF23" s="8" t="s">
        <v>242</v>
      </c>
      <c r="AG23" s="8" t="s">
        <v>257</v>
      </c>
      <c r="AH23" s="8" t="s">
        <v>243</v>
      </c>
      <c r="AI23" s="8" t="s">
        <v>258</v>
      </c>
      <c r="AJ23" s="14" t="s">
        <v>244</v>
      </c>
      <c r="AK23" s="14" t="s">
        <v>259</v>
      </c>
      <c r="AL23" s="14" t="s">
        <v>245</v>
      </c>
    </row>
    <row r="24" customFormat="false" ht="15" hidden="false" customHeight="false" outlineLevel="0" collapsed="false">
      <c r="B24" s="1" t="s">
        <v>108</v>
      </c>
      <c r="C24" s="1" t="s">
        <v>239</v>
      </c>
      <c r="D24" s="1" t="s">
        <v>110</v>
      </c>
      <c r="E24" s="0" t="s">
        <v>156</v>
      </c>
      <c r="F24" s="7" t="n">
        <v>1203</v>
      </c>
      <c r="G24" s="8" t="s">
        <v>112</v>
      </c>
      <c r="H24" s="8" t="s">
        <v>113</v>
      </c>
      <c r="I24" s="9" t="s">
        <v>260</v>
      </c>
      <c r="J24" s="8" t="s">
        <v>163</v>
      </c>
      <c r="K24" s="8" t="s">
        <v>165</v>
      </c>
      <c r="L24" s="8" t="s">
        <v>166</v>
      </c>
      <c r="M24" s="8" t="s">
        <v>167</v>
      </c>
      <c r="N24" s="8" t="s">
        <v>169</v>
      </c>
      <c r="O24" s="8" t="s">
        <v>170</v>
      </c>
      <c r="P24" s="8" t="s">
        <v>154</v>
      </c>
      <c r="Q24" s="8" t="s">
        <v>171</v>
      </c>
      <c r="R24" s="8" t="s">
        <v>261</v>
      </c>
      <c r="S24" s="8" t="s">
        <v>262</v>
      </c>
      <c r="T24" s="8" t="s">
        <v>263</v>
      </c>
      <c r="U24" s="8" t="s">
        <v>264</v>
      </c>
      <c r="V24" s="8" t="s">
        <v>265</v>
      </c>
      <c r="W24" s="8" t="s">
        <v>266</v>
      </c>
    </row>
    <row r="25" customFormat="false" ht="15" hidden="false" customHeight="false" outlineLevel="0" collapsed="false">
      <c r="B25" s="1" t="s">
        <v>108</v>
      </c>
      <c r="C25" s="1" t="s">
        <v>239</v>
      </c>
      <c r="D25" s="1" t="s">
        <v>110</v>
      </c>
      <c r="E25" s="0" t="s">
        <v>172</v>
      </c>
      <c r="F25" s="7" t="n">
        <v>1210</v>
      </c>
      <c r="G25" s="8" t="s">
        <v>173</v>
      </c>
      <c r="H25" s="8" t="s">
        <v>174</v>
      </c>
      <c r="I25" s="9" t="s">
        <v>267</v>
      </c>
      <c r="J25" s="8" t="s">
        <v>176</v>
      </c>
      <c r="K25" s="8" t="s">
        <v>177</v>
      </c>
      <c r="L25" s="8" t="s">
        <v>178</v>
      </c>
      <c r="M25" s="8" t="s">
        <v>179</v>
      </c>
      <c r="N25" s="8" t="s">
        <v>180</v>
      </c>
      <c r="O25" s="8" t="s">
        <v>181</v>
      </c>
      <c r="P25" s="8" t="s">
        <v>182</v>
      </c>
    </row>
    <row r="26" customFormat="false" ht="15" hidden="false" customHeight="false" outlineLevel="0" collapsed="false">
      <c r="B26" s="1" t="s">
        <v>108</v>
      </c>
      <c r="C26" s="1" t="s">
        <v>239</v>
      </c>
      <c r="D26" s="1" t="s">
        <v>110</v>
      </c>
      <c r="E26" s="0" t="s">
        <v>192</v>
      </c>
      <c r="F26" s="7" t="n">
        <v>1220</v>
      </c>
      <c r="G26" s="8" t="s">
        <v>193</v>
      </c>
      <c r="H26" s="8" t="s">
        <v>194</v>
      </c>
      <c r="I26" s="9" t="s">
        <v>268</v>
      </c>
      <c r="J26" s="8" t="s">
        <v>119</v>
      </c>
      <c r="K26" s="8" t="s">
        <v>120</v>
      </c>
      <c r="L26" s="8" t="s">
        <v>121</v>
      </c>
      <c r="M26" s="8" t="s">
        <v>122</v>
      </c>
      <c r="N26" s="8" t="s">
        <v>123</v>
      </c>
      <c r="O26" s="8" t="s">
        <v>124</v>
      </c>
      <c r="P26" s="8" t="s">
        <v>125</v>
      </c>
      <c r="Q26" s="8" t="s">
        <v>126</v>
      </c>
      <c r="R26" s="8" t="s">
        <v>127</v>
      </c>
      <c r="S26" s="8" t="s">
        <v>196</v>
      </c>
      <c r="T26" s="8" t="s">
        <v>241</v>
      </c>
      <c r="U26" s="8" t="s">
        <v>242</v>
      </c>
      <c r="V26" s="8" t="s">
        <v>243</v>
      </c>
      <c r="W26" s="14" t="s">
        <v>244</v>
      </c>
      <c r="X26" s="14" t="s">
        <v>245</v>
      </c>
    </row>
    <row r="27" customFormat="false" ht="15" hidden="false" customHeight="false" outlineLevel="0" collapsed="false">
      <c r="B27" s="1" t="s">
        <v>108</v>
      </c>
      <c r="C27" s="1" t="s">
        <v>239</v>
      </c>
      <c r="D27" s="1" t="s">
        <v>110</v>
      </c>
      <c r="E27" s="0" t="s">
        <v>197</v>
      </c>
      <c r="F27" s="7" t="n">
        <v>1221</v>
      </c>
      <c r="G27" s="8" t="s">
        <v>193</v>
      </c>
      <c r="H27" s="8" t="s">
        <v>194</v>
      </c>
      <c r="I27" s="9" t="s">
        <v>269</v>
      </c>
      <c r="J27" s="8" t="s">
        <v>119</v>
      </c>
      <c r="K27" s="8" t="s">
        <v>134</v>
      </c>
      <c r="L27" s="8" t="s">
        <v>120</v>
      </c>
      <c r="M27" s="8" t="s">
        <v>135</v>
      </c>
      <c r="N27" s="8" t="s">
        <v>121</v>
      </c>
      <c r="O27" s="8" t="s">
        <v>136</v>
      </c>
      <c r="P27" s="8" t="s">
        <v>122</v>
      </c>
      <c r="Q27" s="8" t="s">
        <v>137</v>
      </c>
      <c r="R27" s="8" t="s">
        <v>123</v>
      </c>
      <c r="S27" s="8" t="s">
        <v>138</v>
      </c>
      <c r="T27" s="8" t="s">
        <v>124</v>
      </c>
      <c r="U27" s="8" t="s">
        <v>139</v>
      </c>
      <c r="V27" s="8" t="s">
        <v>125</v>
      </c>
      <c r="W27" s="8" t="s">
        <v>140</v>
      </c>
      <c r="X27" s="8" t="s">
        <v>126</v>
      </c>
      <c r="Y27" s="8" t="s">
        <v>141</v>
      </c>
      <c r="Z27" s="8" t="s">
        <v>127</v>
      </c>
      <c r="AA27" s="8" t="s">
        <v>247</v>
      </c>
      <c r="AB27" s="8" t="s">
        <v>196</v>
      </c>
      <c r="AC27" s="8" t="s">
        <v>248</v>
      </c>
      <c r="AD27" s="8" t="s">
        <v>241</v>
      </c>
      <c r="AE27" s="8" t="s">
        <v>249</v>
      </c>
      <c r="AF27" s="8" t="s">
        <v>242</v>
      </c>
      <c r="AG27" s="8" t="s">
        <v>250</v>
      </c>
      <c r="AH27" s="8" t="s">
        <v>243</v>
      </c>
      <c r="AI27" s="14" t="s">
        <v>251</v>
      </c>
      <c r="AJ27" s="14" t="s">
        <v>244</v>
      </c>
      <c r="AK27" s="14" t="s">
        <v>252</v>
      </c>
      <c r="AL27" s="14" t="s">
        <v>245</v>
      </c>
    </row>
    <row r="28" customFormat="false" ht="15" hidden="false" customHeight="false" outlineLevel="0" collapsed="false">
      <c r="B28" s="1" t="s">
        <v>108</v>
      </c>
      <c r="C28" s="1" t="s">
        <v>239</v>
      </c>
      <c r="D28" s="1" t="s">
        <v>110</v>
      </c>
      <c r="E28" s="0" t="s">
        <v>199</v>
      </c>
      <c r="F28" s="7" t="n">
        <v>1222</v>
      </c>
      <c r="G28" s="8" t="s">
        <v>193</v>
      </c>
      <c r="H28" s="8" t="s">
        <v>194</v>
      </c>
      <c r="I28" s="9" t="s">
        <v>270</v>
      </c>
      <c r="J28" s="8" t="s">
        <v>119</v>
      </c>
      <c r="K28" s="8" t="s">
        <v>148</v>
      </c>
      <c r="L28" s="8" t="s">
        <v>120</v>
      </c>
      <c r="M28" s="8" t="s">
        <v>149</v>
      </c>
      <c r="N28" s="8" t="s">
        <v>121</v>
      </c>
      <c r="O28" s="8" t="s">
        <v>150</v>
      </c>
      <c r="P28" s="8" t="s">
        <v>122</v>
      </c>
      <c r="Q28" s="8" t="s">
        <v>151</v>
      </c>
      <c r="R28" s="8" t="s">
        <v>123</v>
      </c>
      <c r="S28" s="8" t="s">
        <v>152</v>
      </c>
      <c r="T28" s="8" t="s">
        <v>124</v>
      </c>
      <c r="U28" s="8" t="s">
        <v>153</v>
      </c>
      <c r="V28" s="8" t="s">
        <v>125</v>
      </c>
      <c r="W28" s="8" t="s">
        <v>154</v>
      </c>
      <c r="X28" s="8" t="s">
        <v>126</v>
      </c>
      <c r="Y28" s="8" t="s">
        <v>155</v>
      </c>
      <c r="Z28" s="8" t="s">
        <v>127</v>
      </c>
      <c r="AA28" s="8" t="s">
        <v>254</v>
      </c>
      <c r="AB28" s="8" t="s">
        <v>196</v>
      </c>
      <c r="AC28" s="8" t="s">
        <v>255</v>
      </c>
      <c r="AD28" s="8" t="s">
        <v>241</v>
      </c>
      <c r="AE28" s="8" t="s">
        <v>256</v>
      </c>
      <c r="AF28" s="8" t="s">
        <v>242</v>
      </c>
      <c r="AG28" s="8" t="s">
        <v>257</v>
      </c>
      <c r="AH28" s="8" t="s">
        <v>243</v>
      </c>
      <c r="AI28" s="8" t="s">
        <v>258</v>
      </c>
      <c r="AJ28" s="14" t="s">
        <v>244</v>
      </c>
      <c r="AK28" s="14" t="s">
        <v>259</v>
      </c>
      <c r="AL28" s="14" t="s">
        <v>245</v>
      </c>
    </row>
    <row r="29" customFormat="false" ht="15" hidden="false" customHeight="false" outlineLevel="0" collapsed="false">
      <c r="B29" s="1" t="s">
        <v>271</v>
      </c>
      <c r="C29" s="1" t="s">
        <v>239</v>
      </c>
      <c r="D29" s="1" t="s">
        <v>110</v>
      </c>
      <c r="E29" s="0" t="s">
        <v>201</v>
      </c>
      <c r="F29" s="15" t="n">
        <v>1223</v>
      </c>
      <c r="G29" s="16" t="s">
        <v>193</v>
      </c>
      <c r="H29" s="16" t="s">
        <v>194</v>
      </c>
      <c r="I29" s="17" t="s">
        <v>272</v>
      </c>
      <c r="J29" s="16" t="s">
        <v>163</v>
      </c>
      <c r="K29" s="16" t="s">
        <v>165</v>
      </c>
      <c r="L29" s="16" t="s">
        <v>166</v>
      </c>
      <c r="M29" s="16" t="s">
        <v>167</v>
      </c>
      <c r="N29" s="16" t="s">
        <v>169</v>
      </c>
      <c r="O29" s="16" t="s">
        <v>170</v>
      </c>
      <c r="P29" s="16" t="s">
        <v>171</v>
      </c>
      <c r="Q29" s="16" t="s">
        <v>261</v>
      </c>
      <c r="R29" s="16" t="s">
        <v>262</v>
      </c>
      <c r="S29" s="16" t="s">
        <v>263</v>
      </c>
      <c r="T29" s="16" t="s">
        <v>264</v>
      </c>
      <c r="U29" s="16" t="s">
        <v>265</v>
      </c>
      <c r="V29" s="16" t="s">
        <v>266</v>
      </c>
    </row>
    <row r="30" customFormat="false" ht="15" hidden="false" customHeight="false" outlineLevel="0" collapsed="false">
      <c r="B30" s="1" t="s">
        <v>108</v>
      </c>
      <c r="C30" s="1" t="s">
        <v>239</v>
      </c>
      <c r="D30" s="1" t="s">
        <v>110</v>
      </c>
      <c r="E30" s="6" t="s">
        <v>203</v>
      </c>
      <c r="F30" s="7" t="n">
        <v>1225</v>
      </c>
      <c r="G30" s="8" t="s">
        <v>193</v>
      </c>
      <c r="H30" s="8" t="s">
        <v>194</v>
      </c>
      <c r="I30" s="9" t="s">
        <v>273</v>
      </c>
      <c r="J30" s="8" t="s">
        <v>119</v>
      </c>
      <c r="K30" s="8" t="s">
        <v>120</v>
      </c>
      <c r="L30" s="8" t="s">
        <v>121</v>
      </c>
      <c r="M30" s="8" t="s">
        <v>122</v>
      </c>
      <c r="N30" s="8" t="s">
        <v>123</v>
      </c>
      <c r="O30" s="8" t="s">
        <v>124</v>
      </c>
      <c r="P30" s="8" t="s">
        <v>125</v>
      </c>
      <c r="Q30" s="8" t="s">
        <v>126</v>
      </c>
      <c r="R30" s="8" t="s">
        <v>127</v>
      </c>
      <c r="S30" s="8" t="s">
        <v>196</v>
      </c>
      <c r="T30" s="8" t="s">
        <v>241</v>
      </c>
      <c r="U30" s="8" t="s">
        <v>242</v>
      </c>
      <c r="V30" s="8" t="s">
        <v>243</v>
      </c>
      <c r="W30" s="14" t="s">
        <v>244</v>
      </c>
      <c r="X30" s="14" t="s">
        <v>245</v>
      </c>
    </row>
    <row r="31" customFormat="false" ht="15" hidden="false" customHeight="false" outlineLevel="0" collapsed="false">
      <c r="B31" s="1" t="s">
        <v>108</v>
      </c>
      <c r="C31" s="1" t="s">
        <v>239</v>
      </c>
      <c r="D31" s="1" t="s">
        <v>110</v>
      </c>
      <c r="E31" s="6" t="s">
        <v>205</v>
      </c>
      <c r="F31" s="7" t="n">
        <v>1230</v>
      </c>
      <c r="G31" s="8" t="s">
        <v>206</v>
      </c>
      <c r="H31" s="8" t="s">
        <v>206</v>
      </c>
      <c r="I31" s="9" t="s">
        <v>274</v>
      </c>
      <c r="J31" s="8" t="s">
        <v>119</v>
      </c>
      <c r="K31" s="8" t="s">
        <v>134</v>
      </c>
      <c r="L31" s="8" t="s">
        <v>120</v>
      </c>
      <c r="M31" s="8" t="s">
        <v>135</v>
      </c>
      <c r="N31" s="8" t="s">
        <v>121</v>
      </c>
      <c r="O31" s="8" t="s">
        <v>136</v>
      </c>
      <c r="P31" s="8" t="s">
        <v>122</v>
      </c>
      <c r="Q31" s="8" t="s">
        <v>137</v>
      </c>
      <c r="R31" s="8" t="s">
        <v>123</v>
      </c>
      <c r="S31" s="8" t="s">
        <v>138</v>
      </c>
      <c r="T31" s="8" t="s">
        <v>124</v>
      </c>
      <c r="U31" s="8" t="s">
        <v>139</v>
      </c>
      <c r="V31" s="8" t="s">
        <v>125</v>
      </c>
      <c r="W31" s="8" t="s">
        <v>140</v>
      </c>
      <c r="X31" s="8" t="s">
        <v>126</v>
      </c>
      <c r="Y31" s="8" t="s">
        <v>141</v>
      </c>
      <c r="Z31" s="8" t="s">
        <v>127</v>
      </c>
      <c r="AA31" s="8" t="s">
        <v>247</v>
      </c>
      <c r="AB31" s="8" t="s">
        <v>196</v>
      </c>
      <c r="AC31" s="8" t="s">
        <v>248</v>
      </c>
      <c r="AD31" s="8" t="s">
        <v>241</v>
      </c>
      <c r="AE31" s="8" t="s">
        <v>249</v>
      </c>
      <c r="AF31" s="8" t="s">
        <v>242</v>
      </c>
      <c r="AG31" s="8" t="s">
        <v>250</v>
      </c>
      <c r="AH31" s="8" t="s">
        <v>243</v>
      </c>
      <c r="AI31" s="14" t="s">
        <v>251</v>
      </c>
      <c r="AJ31" s="14" t="s">
        <v>244</v>
      </c>
      <c r="AK31" s="14" t="s">
        <v>252</v>
      </c>
      <c r="AL31" s="14" t="s">
        <v>245</v>
      </c>
    </row>
    <row r="32" customFormat="false" ht="15" hidden="false" customHeight="false" outlineLevel="0" collapsed="false">
      <c r="B32" s="1" t="s">
        <v>108</v>
      </c>
      <c r="C32" s="1" t="s">
        <v>239</v>
      </c>
      <c r="D32" s="1" t="s">
        <v>110</v>
      </c>
      <c r="E32" s="6" t="s">
        <v>208</v>
      </c>
      <c r="F32" s="7" t="n">
        <v>1250</v>
      </c>
      <c r="G32" s="8" t="s">
        <v>209</v>
      </c>
      <c r="H32" s="8" t="s">
        <v>210</v>
      </c>
      <c r="I32" s="9" t="s">
        <v>275</v>
      </c>
      <c r="J32" s="8" t="s">
        <v>189</v>
      </c>
      <c r="K32" s="8" t="s">
        <v>215</v>
      </c>
      <c r="L32" s="8" t="s">
        <v>190</v>
      </c>
      <c r="M32" s="8" t="s">
        <v>216</v>
      </c>
      <c r="N32" s="8" t="s">
        <v>191</v>
      </c>
      <c r="O32" s="8" t="s">
        <v>217</v>
      </c>
      <c r="P32" s="8" t="s">
        <v>218</v>
      </c>
      <c r="Q32" s="8" t="s">
        <v>219</v>
      </c>
      <c r="R32" s="8" t="s">
        <v>220</v>
      </c>
      <c r="S32" s="8" t="s">
        <v>221</v>
      </c>
      <c r="T32" s="8" t="s">
        <v>222</v>
      </c>
      <c r="U32" s="8" t="s">
        <v>223</v>
      </c>
      <c r="V32" s="8" t="s">
        <v>224</v>
      </c>
      <c r="W32" s="8" t="s">
        <v>225</v>
      </c>
      <c r="X32" s="8" t="s">
        <v>226</v>
      </c>
      <c r="Y32" s="8" t="s">
        <v>231</v>
      </c>
      <c r="Z32" s="8" t="s">
        <v>232</v>
      </c>
      <c r="AA32" s="8" t="s">
        <v>233</v>
      </c>
      <c r="AB32" s="8" t="s">
        <v>234</v>
      </c>
      <c r="AC32" s="8" t="s">
        <v>276</v>
      </c>
      <c r="AD32" s="8" t="s">
        <v>277</v>
      </c>
      <c r="AE32" s="8" t="s">
        <v>278</v>
      </c>
      <c r="AF32" s="8" t="s">
        <v>279</v>
      </c>
      <c r="AG32" s="8" t="s">
        <v>280</v>
      </c>
      <c r="AH32" s="8" t="s">
        <v>281</v>
      </c>
      <c r="AI32" s="8" t="s">
        <v>282</v>
      </c>
      <c r="AJ32" s="8" t="s">
        <v>283</v>
      </c>
      <c r="AK32" s="8" t="s">
        <v>284</v>
      </c>
      <c r="AL32" s="8" t="s">
        <v>285</v>
      </c>
    </row>
    <row r="33" customFormat="false" ht="15" hidden="false" customHeight="false" outlineLevel="0" collapsed="false">
      <c r="B33" s="1" t="s">
        <v>108</v>
      </c>
      <c r="C33" s="1" t="s">
        <v>239</v>
      </c>
      <c r="D33" s="1" t="s">
        <v>110</v>
      </c>
      <c r="E33" s="6" t="s">
        <v>227</v>
      </c>
      <c r="F33" s="7" t="n">
        <v>1260</v>
      </c>
      <c r="G33" s="8" t="s">
        <v>228</v>
      </c>
      <c r="H33" s="8" t="s">
        <v>229</v>
      </c>
      <c r="I33" s="9" t="s">
        <v>286</v>
      </c>
      <c r="J33" s="8" t="s">
        <v>189</v>
      </c>
      <c r="K33" s="8" t="s">
        <v>215</v>
      </c>
      <c r="L33" s="8" t="s">
        <v>190</v>
      </c>
      <c r="M33" s="8" t="s">
        <v>216</v>
      </c>
      <c r="N33" s="8" t="s">
        <v>191</v>
      </c>
      <c r="O33" s="8" t="s">
        <v>217</v>
      </c>
      <c r="P33" s="8" t="s">
        <v>218</v>
      </c>
      <c r="Q33" s="8" t="s">
        <v>219</v>
      </c>
      <c r="R33" s="8" t="s">
        <v>220</v>
      </c>
      <c r="S33" s="8" t="s">
        <v>221</v>
      </c>
      <c r="T33" s="8" t="s">
        <v>222</v>
      </c>
      <c r="U33" s="8" t="s">
        <v>223</v>
      </c>
      <c r="V33" s="8" t="s">
        <v>224</v>
      </c>
      <c r="W33" s="8" t="s">
        <v>225</v>
      </c>
      <c r="X33" s="8" t="s">
        <v>226</v>
      </c>
      <c r="Y33" s="8" t="s">
        <v>231</v>
      </c>
      <c r="Z33" s="8" t="s">
        <v>232</v>
      </c>
      <c r="AA33" s="8" t="s">
        <v>233</v>
      </c>
      <c r="AB33" s="8" t="s">
        <v>234</v>
      </c>
      <c r="AC33" s="8" t="s">
        <v>276</v>
      </c>
      <c r="AD33" s="8" t="s">
        <v>277</v>
      </c>
      <c r="AE33" s="8" t="s">
        <v>278</v>
      </c>
      <c r="AF33" s="8" t="s">
        <v>279</v>
      </c>
      <c r="AG33" s="8" t="s">
        <v>280</v>
      </c>
      <c r="AH33" s="8" t="s">
        <v>281</v>
      </c>
      <c r="AI33" s="8" t="s">
        <v>282</v>
      </c>
      <c r="AJ33" s="8" t="s">
        <v>283</v>
      </c>
      <c r="AK33" s="8" t="s">
        <v>284</v>
      </c>
      <c r="AL33" s="8" t="s">
        <v>285</v>
      </c>
    </row>
    <row r="34" customFormat="false" ht="15" hidden="false" customHeight="false" outlineLevel="0" collapsed="false">
      <c r="B34" s="1" t="s">
        <v>108</v>
      </c>
      <c r="C34" s="1" t="s">
        <v>239</v>
      </c>
      <c r="D34" s="1" t="s">
        <v>110</v>
      </c>
      <c r="E34" s="6" t="s">
        <v>235</v>
      </c>
      <c r="F34" s="7" t="n">
        <v>1290</v>
      </c>
      <c r="G34" s="8" t="s">
        <v>173</v>
      </c>
      <c r="H34" s="8" t="s">
        <v>236</v>
      </c>
      <c r="I34" s="9" t="s">
        <v>287</v>
      </c>
      <c r="J34" s="8" t="s">
        <v>238</v>
      </c>
    </row>
    <row r="35" customFormat="false" ht="15" hidden="false" customHeight="false" outlineLevel="0" collapsed="false">
      <c r="B35" s="11"/>
      <c r="C35" s="11"/>
      <c r="D35" s="11"/>
      <c r="E35" s="12"/>
      <c r="F35" s="11"/>
      <c r="G35" s="13"/>
      <c r="H35" s="13"/>
      <c r="I35" s="12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  <c r="BM35" s="13"/>
      <c r="BN35" s="13"/>
      <c r="BO35" s="13"/>
      <c r="BP35" s="13"/>
      <c r="BQ35" s="13"/>
      <c r="BR35" s="13"/>
      <c r="BS35" s="13"/>
      <c r="BT35" s="13"/>
      <c r="BU35" s="13"/>
      <c r="BV35" s="13"/>
      <c r="BW35" s="13"/>
      <c r="BX35" s="13"/>
      <c r="BY35" s="13"/>
      <c r="BZ35" s="13"/>
      <c r="CA35" s="13"/>
      <c r="CB35" s="13"/>
      <c r="CC35" s="13"/>
      <c r="CD35" s="13"/>
      <c r="CE35" s="13"/>
      <c r="CF35" s="13"/>
      <c r="CG35" s="13"/>
      <c r="CH35" s="13"/>
      <c r="CI35" s="13"/>
      <c r="CJ35" s="13"/>
      <c r="CK35" s="13"/>
      <c r="CL35" s="13"/>
      <c r="CM35" s="13"/>
      <c r="CN35" s="13"/>
      <c r="CO35" s="13"/>
      <c r="CP35" s="13"/>
      <c r="CQ35" s="13"/>
      <c r="CR35" s="13"/>
      <c r="CS35" s="13"/>
      <c r="CT35" s="13"/>
      <c r="CU35" s="13"/>
      <c r="CV35" s="13"/>
      <c r="CW35" s="13"/>
      <c r="CX35" s="13"/>
      <c r="CY35" s="13"/>
      <c r="CZ35" s="13"/>
      <c r="DA35" s="13"/>
      <c r="DB35" s="13"/>
      <c r="DC35" s="13"/>
      <c r="DD35" s="13"/>
      <c r="DE35" s="13"/>
    </row>
    <row r="37" customFormat="false" ht="15" hidden="false" customHeight="false" outlineLevel="0" collapsed="false">
      <c r="B37" s="1" t="s">
        <v>108</v>
      </c>
      <c r="C37" s="1" t="s">
        <v>288</v>
      </c>
      <c r="D37" s="1" t="s">
        <v>110</v>
      </c>
      <c r="E37" s="0" t="s">
        <v>111</v>
      </c>
      <c r="F37" s="7" t="n">
        <v>1300</v>
      </c>
      <c r="G37" s="8" t="s">
        <v>112</v>
      </c>
      <c r="H37" s="8" t="s">
        <v>113</v>
      </c>
      <c r="I37" s="9" t="s">
        <v>289</v>
      </c>
      <c r="J37" s="8" t="s">
        <v>115</v>
      </c>
      <c r="K37" s="8" t="s">
        <v>116</v>
      </c>
      <c r="L37" s="8" t="s">
        <v>117</v>
      </c>
      <c r="M37" s="8" t="s">
        <v>118</v>
      </c>
      <c r="N37" s="8" t="s">
        <v>119</v>
      </c>
      <c r="O37" s="8" t="s">
        <v>120</v>
      </c>
      <c r="P37" s="8" t="s">
        <v>121</v>
      </c>
      <c r="Q37" s="8" t="s">
        <v>122</v>
      </c>
      <c r="R37" s="8" t="s">
        <v>123</v>
      </c>
      <c r="S37" s="8" t="s">
        <v>124</v>
      </c>
      <c r="T37" s="8" t="s">
        <v>125</v>
      </c>
      <c r="U37" s="8" t="s">
        <v>126</v>
      </c>
      <c r="V37" s="8" t="s">
        <v>127</v>
      </c>
      <c r="W37" s="8" t="s">
        <v>196</v>
      </c>
      <c r="X37" s="8" t="s">
        <v>241</v>
      </c>
      <c r="Y37" s="8" t="s">
        <v>242</v>
      </c>
      <c r="Z37" s="8" t="s">
        <v>243</v>
      </c>
      <c r="AA37" s="14" t="s">
        <v>244</v>
      </c>
      <c r="AB37" s="14" t="s">
        <v>245</v>
      </c>
    </row>
    <row r="38" customFormat="false" ht="15" hidden="false" customHeight="false" outlineLevel="0" collapsed="false">
      <c r="B38" s="1" t="s">
        <v>108</v>
      </c>
      <c r="C38" s="1" t="s">
        <v>288</v>
      </c>
      <c r="D38" s="1" t="s">
        <v>110</v>
      </c>
      <c r="E38" s="0" t="s">
        <v>128</v>
      </c>
      <c r="F38" s="7" t="n">
        <v>1301</v>
      </c>
      <c r="G38" s="8" t="s">
        <v>112</v>
      </c>
      <c r="H38" s="8" t="s">
        <v>113</v>
      </c>
      <c r="I38" s="9" t="s">
        <v>290</v>
      </c>
      <c r="J38" s="8" t="s">
        <v>115</v>
      </c>
      <c r="K38" s="8" t="s">
        <v>130</v>
      </c>
      <c r="L38" s="8" t="s">
        <v>116</v>
      </c>
      <c r="M38" s="8" t="s">
        <v>131</v>
      </c>
      <c r="N38" s="8" t="s">
        <v>117</v>
      </c>
      <c r="O38" s="8" t="s">
        <v>132</v>
      </c>
      <c r="P38" s="8" t="s">
        <v>118</v>
      </c>
      <c r="Q38" s="8" t="s">
        <v>133</v>
      </c>
      <c r="R38" s="8" t="s">
        <v>119</v>
      </c>
      <c r="S38" s="8" t="s">
        <v>134</v>
      </c>
      <c r="T38" s="8" t="s">
        <v>120</v>
      </c>
      <c r="U38" s="8" t="s">
        <v>135</v>
      </c>
      <c r="V38" s="8" t="s">
        <v>121</v>
      </c>
      <c r="W38" s="8" t="s">
        <v>136</v>
      </c>
      <c r="X38" s="8" t="s">
        <v>122</v>
      </c>
      <c r="Y38" s="8" t="s">
        <v>137</v>
      </c>
      <c r="Z38" s="8" t="s">
        <v>123</v>
      </c>
      <c r="AA38" s="8" t="s">
        <v>138</v>
      </c>
      <c r="AB38" s="8" t="s">
        <v>124</v>
      </c>
      <c r="AC38" s="8" t="s">
        <v>139</v>
      </c>
      <c r="AD38" s="8" t="s">
        <v>125</v>
      </c>
      <c r="AE38" s="8" t="s">
        <v>140</v>
      </c>
      <c r="AF38" s="8" t="s">
        <v>126</v>
      </c>
      <c r="AG38" s="8" t="s">
        <v>141</v>
      </c>
      <c r="AH38" s="8" t="s">
        <v>127</v>
      </c>
      <c r="AI38" s="8" t="s">
        <v>247</v>
      </c>
      <c r="AJ38" s="8" t="s">
        <v>196</v>
      </c>
      <c r="AK38" s="8" t="s">
        <v>248</v>
      </c>
      <c r="AL38" s="8" t="s">
        <v>241</v>
      </c>
      <c r="AM38" s="8" t="s">
        <v>249</v>
      </c>
      <c r="AN38" s="8" t="s">
        <v>242</v>
      </c>
      <c r="AO38" s="8" t="s">
        <v>250</v>
      </c>
      <c r="AP38" s="8" t="s">
        <v>243</v>
      </c>
      <c r="AQ38" s="14" t="s">
        <v>251</v>
      </c>
      <c r="AR38" s="14" t="s">
        <v>244</v>
      </c>
      <c r="AS38" s="14" t="s">
        <v>252</v>
      </c>
      <c r="AT38" s="14" t="s">
        <v>245</v>
      </c>
    </row>
    <row r="39" customFormat="false" ht="15" hidden="false" customHeight="false" outlineLevel="0" collapsed="false">
      <c r="B39" s="1" t="s">
        <v>108</v>
      </c>
      <c r="C39" s="1" t="s">
        <v>288</v>
      </c>
      <c r="D39" s="1" t="s">
        <v>110</v>
      </c>
      <c r="E39" s="0" t="s">
        <v>142</v>
      </c>
      <c r="F39" s="7" t="n">
        <v>1302</v>
      </c>
      <c r="G39" s="8" t="s">
        <v>112</v>
      </c>
      <c r="H39" s="8" t="s">
        <v>113</v>
      </c>
      <c r="I39" s="9" t="s">
        <v>291</v>
      </c>
      <c r="J39" s="8" t="s">
        <v>115</v>
      </c>
      <c r="K39" s="8" t="s">
        <v>144</v>
      </c>
      <c r="L39" s="8" t="s">
        <v>116</v>
      </c>
      <c r="M39" s="8" t="s">
        <v>145</v>
      </c>
      <c r="N39" s="8" t="s">
        <v>117</v>
      </c>
      <c r="O39" s="8" t="s">
        <v>146</v>
      </c>
      <c r="P39" s="8" t="s">
        <v>118</v>
      </c>
      <c r="Q39" s="8" t="s">
        <v>147</v>
      </c>
      <c r="R39" s="8" t="s">
        <v>119</v>
      </c>
      <c r="S39" s="8" t="s">
        <v>148</v>
      </c>
      <c r="T39" s="8" t="s">
        <v>120</v>
      </c>
      <c r="U39" s="8" t="s">
        <v>149</v>
      </c>
      <c r="V39" s="8" t="s">
        <v>121</v>
      </c>
      <c r="W39" s="8" t="s">
        <v>150</v>
      </c>
      <c r="X39" s="8" t="s">
        <v>122</v>
      </c>
      <c r="Y39" s="8" t="s">
        <v>151</v>
      </c>
      <c r="Z39" s="8" t="s">
        <v>123</v>
      </c>
      <c r="AA39" s="8" t="s">
        <v>152</v>
      </c>
      <c r="AB39" s="8" t="s">
        <v>124</v>
      </c>
      <c r="AC39" s="8" t="s">
        <v>153</v>
      </c>
      <c r="AD39" s="8" t="s">
        <v>125</v>
      </c>
      <c r="AE39" s="8" t="s">
        <v>154</v>
      </c>
      <c r="AF39" s="8" t="s">
        <v>126</v>
      </c>
      <c r="AG39" s="8" t="s">
        <v>155</v>
      </c>
      <c r="AH39" s="8" t="s">
        <v>127</v>
      </c>
      <c r="AI39" s="8" t="s">
        <v>254</v>
      </c>
      <c r="AJ39" s="8" t="s">
        <v>196</v>
      </c>
      <c r="AK39" s="8" t="s">
        <v>255</v>
      </c>
      <c r="AL39" s="8" t="s">
        <v>241</v>
      </c>
      <c r="AM39" s="8" t="s">
        <v>256</v>
      </c>
      <c r="AN39" s="8" t="s">
        <v>242</v>
      </c>
      <c r="AO39" s="8" t="s">
        <v>257</v>
      </c>
      <c r="AP39" s="8" t="s">
        <v>243</v>
      </c>
      <c r="AQ39" s="14" t="s">
        <v>258</v>
      </c>
      <c r="AR39" s="14" t="s">
        <v>244</v>
      </c>
      <c r="AS39" s="14" t="s">
        <v>259</v>
      </c>
      <c r="AT39" s="14" t="s">
        <v>245</v>
      </c>
    </row>
    <row r="40" customFormat="false" ht="15" hidden="false" customHeight="false" outlineLevel="0" collapsed="false">
      <c r="B40" s="1" t="s">
        <v>271</v>
      </c>
      <c r="C40" s="1" t="s">
        <v>288</v>
      </c>
      <c r="D40" s="1" t="s">
        <v>110</v>
      </c>
      <c r="E40" s="0" t="s">
        <v>156</v>
      </c>
      <c r="F40" s="15" t="n">
        <v>1303</v>
      </c>
      <c r="G40" s="16" t="s">
        <v>112</v>
      </c>
      <c r="H40" s="16" t="s">
        <v>113</v>
      </c>
      <c r="I40" s="17" t="s">
        <v>292</v>
      </c>
      <c r="J40" s="16" t="s">
        <v>158</v>
      </c>
      <c r="K40" s="16" t="s">
        <v>159</v>
      </c>
      <c r="L40" s="16" t="s">
        <v>160</v>
      </c>
      <c r="M40" s="16" t="s">
        <v>161</v>
      </c>
      <c r="N40" s="16" t="s">
        <v>163</v>
      </c>
      <c r="O40" s="16" t="s">
        <v>165</v>
      </c>
      <c r="P40" s="16" t="s">
        <v>166</v>
      </c>
      <c r="Q40" s="16" t="s">
        <v>167</v>
      </c>
      <c r="R40" s="16" t="s">
        <v>169</v>
      </c>
      <c r="S40" s="16" t="s">
        <v>170</v>
      </c>
      <c r="T40" s="16" t="s">
        <v>171</v>
      </c>
      <c r="U40" s="16" t="s">
        <v>261</v>
      </c>
      <c r="V40" s="16" t="s">
        <v>262</v>
      </c>
      <c r="W40" s="16" t="s">
        <v>263</v>
      </c>
      <c r="X40" s="16" t="s">
        <v>264</v>
      </c>
      <c r="Y40" s="16" t="s">
        <v>265</v>
      </c>
      <c r="Z40" s="16" t="s">
        <v>266</v>
      </c>
    </row>
    <row r="41" customFormat="false" ht="15" hidden="false" customHeight="false" outlineLevel="0" collapsed="false">
      <c r="B41" s="1" t="s">
        <v>108</v>
      </c>
      <c r="C41" s="1" t="s">
        <v>288</v>
      </c>
      <c r="D41" s="1" t="s">
        <v>110</v>
      </c>
      <c r="E41" s="0" t="s">
        <v>172</v>
      </c>
      <c r="F41" s="7" t="n">
        <v>1310</v>
      </c>
      <c r="G41" s="8" t="s">
        <v>173</v>
      </c>
      <c r="H41" s="8" t="s">
        <v>174</v>
      </c>
      <c r="I41" s="9" t="s">
        <v>293</v>
      </c>
      <c r="J41" s="8" t="s">
        <v>176</v>
      </c>
      <c r="K41" s="8" t="s">
        <v>177</v>
      </c>
      <c r="L41" s="8" t="s">
        <v>178</v>
      </c>
      <c r="M41" s="8" t="s">
        <v>179</v>
      </c>
      <c r="N41" s="8" t="s">
        <v>180</v>
      </c>
      <c r="O41" s="8" t="s">
        <v>181</v>
      </c>
      <c r="P41" s="8" t="s">
        <v>182</v>
      </c>
    </row>
    <row r="42" customFormat="false" ht="15" hidden="false" customHeight="false" outlineLevel="0" collapsed="false">
      <c r="B42" s="1" t="s">
        <v>108</v>
      </c>
      <c r="C42" s="1" t="s">
        <v>288</v>
      </c>
      <c r="D42" s="1" t="s">
        <v>110</v>
      </c>
      <c r="E42" s="0" t="s">
        <v>192</v>
      </c>
      <c r="F42" s="7" t="n">
        <v>1320</v>
      </c>
      <c r="G42" s="8" t="s">
        <v>193</v>
      </c>
      <c r="H42" s="8" t="s">
        <v>194</v>
      </c>
      <c r="I42" s="9" t="s">
        <v>294</v>
      </c>
      <c r="J42" s="8" t="s">
        <v>115</v>
      </c>
      <c r="K42" s="8" t="s">
        <v>116</v>
      </c>
      <c r="L42" s="8" t="s">
        <v>117</v>
      </c>
      <c r="M42" s="8" t="s">
        <v>118</v>
      </c>
      <c r="N42" s="8" t="s">
        <v>119</v>
      </c>
      <c r="O42" s="8" t="s">
        <v>120</v>
      </c>
      <c r="P42" s="8" t="s">
        <v>121</v>
      </c>
      <c r="Q42" s="8" t="s">
        <v>122</v>
      </c>
      <c r="R42" s="8" t="s">
        <v>123</v>
      </c>
      <c r="S42" s="8" t="s">
        <v>124</v>
      </c>
      <c r="T42" s="8" t="s">
        <v>125</v>
      </c>
      <c r="U42" s="8" t="s">
        <v>126</v>
      </c>
      <c r="V42" s="8" t="s">
        <v>127</v>
      </c>
      <c r="W42" s="8" t="s">
        <v>196</v>
      </c>
      <c r="X42" s="8" t="s">
        <v>241</v>
      </c>
      <c r="Y42" s="8" t="s">
        <v>242</v>
      </c>
      <c r="Z42" s="8" t="s">
        <v>243</v>
      </c>
      <c r="AA42" s="14" t="s">
        <v>244</v>
      </c>
      <c r="AB42" s="14" t="s">
        <v>245</v>
      </c>
    </row>
    <row r="43" customFormat="false" ht="15" hidden="false" customHeight="false" outlineLevel="0" collapsed="false">
      <c r="B43" s="1" t="s">
        <v>108</v>
      </c>
      <c r="C43" s="1" t="s">
        <v>288</v>
      </c>
      <c r="D43" s="1" t="s">
        <v>110</v>
      </c>
      <c r="E43" s="0" t="s">
        <v>197</v>
      </c>
      <c r="F43" s="7" t="n">
        <v>1321</v>
      </c>
      <c r="G43" s="8" t="s">
        <v>193</v>
      </c>
      <c r="H43" s="8" t="s">
        <v>194</v>
      </c>
      <c r="I43" s="9" t="s">
        <v>295</v>
      </c>
      <c r="J43" s="8" t="s">
        <v>115</v>
      </c>
      <c r="K43" s="8" t="s">
        <v>130</v>
      </c>
      <c r="L43" s="8" t="s">
        <v>116</v>
      </c>
      <c r="M43" s="8" t="s">
        <v>131</v>
      </c>
      <c r="N43" s="8" t="s">
        <v>117</v>
      </c>
      <c r="O43" s="8" t="s">
        <v>132</v>
      </c>
      <c r="P43" s="8" t="s">
        <v>118</v>
      </c>
      <c r="Q43" s="8" t="s">
        <v>133</v>
      </c>
      <c r="R43" s="8" t="s">
        <v>119</v>
      </c>
      <c r="S43" s="8" t="s">
        <v>134</v>
      </c>
      <c r="T43" s="8" t="s">
        <v>120</v>
      </c>
      <c r="U43" s="8" t="s">
        <v>135</v>
      </c>
      <c r="V43" s="8" t="s">
        <v>121</v>
      </c>
      <c r="W43" s="8" t="s">
        <v>136</v>
      </c>
      <c r="X43" s="8" t="s">
        <v>122</v>
      </c>
      <c r="Y43" s="8" t="s">
        <v>137</v>
      </c>
      <c r="Z43" s="8" t="s">
        <v>123</v>
      </c>
      <c r="AA43" s="8" t="s">
        <v>138</v>
      </c>
      <c r="AB43" s="8" t="s">
        <v>124</v>
      </c>
      <c r="AC43" s="8" t="s">
        <v>139</v>
      </c>
      <c r="AD43" s="8" t="s">
        <v>125</v>
      </c>
      <c r="AE43" s="8" t="s">
        <v>140</v>
      </c>
      <c r="AF43" s="8" t="s">
        <v>126</v>
      </c>
      <c r="AG43" s="8" t="s">
        <v>141</v>
      </c>
      <c r="AH43" s="8" t="s">
        <v>127</v>
      </c>
      <c r="AI43" s="8" t="s">
        <v>247</v>
      </c>
      <c r="AJ43" s="8" t="s">
        <v>196</v>
      </c>
      <c r="AK43" s="8" t="s">
        <v>248</v>
      </c>
      <c r="AL43" s="8" t="s">
        <v>241</v>
      </c>
      <c r="AM43" s="8" t="s">
        <v>249</v>
      </c>
      <c r="AN43" s="8" t="s">
        <v>242</v>
      </c>
      <c r="AO43" s="8" t="s">
        <v>250</v>
      </c>
      <c r="AP43" s="8" t="s">
        <v>243</v>
      </c>
      <c r="AQ43" s="14" t="s">
        <v>251</v>
      </c>
      <c r="AR43" s="14" t="s">
        <v>244</v>
      </c>
      <c r="AS43" s="14" t="s">
        <v>252</v>
      </c>
      <c r="AT43" s="14" t="s">
        <v>245</v>
      </c>
    </row>
    <row r="44" customFormat="false" ht="15" hidden="false" customHeight="false" outlineLevel="0" collapsed="false">
      <c r="B44" s="1" t="s">
        <v>108</v>
      </c>
      <c r="C44" s="1" t="s">
        <v>288</v>
      </c>
      <c r="D44" s="1" t="s">
        <v>110</v>
      </c>
      <c r="E44" s="0" t="s">
        <v>199</v>
      </c>
      <c r="F44" s="7" t="n">
        <v>1322</v>
      </c>
      <c r="G44" s="8" t="s">
        <v>193</v>
      </c>
      <c r="H44" s="8" t="s">
        <v>194</v>
      </c>
      <c r="I44" s="9" t="s">
        <v>296</v>
      </c>
      <c r="J44" s="8" t="s">
        <v>115</v>
      </c>
      <c r="K44" s="8" t="s">
        <v>144</v>
      </c>
      <c r="L44" s="8" t="s">
        <v>116</v>
      </c>
      <c r="M44" s="8" t="s">
        <v>145</v>
      </c>
      <c r="N44" s="8" t="s">
        <v>117</v>
      </c>
      <c r="O44" s="8" t="s">
        <v>146</v>
      </c>
      <c r="P44" s="8" t="s">
        <v>118</v>
      </c>
      <c r="Q44" s="8" t="s">
        <v>147</v>
      </c>
      <c r="R44" s="8" t="s">
        <v>119</v>
      </c>
      <c r="S44" s="8" t="s">
        <v>148</v>
      </c>
      <c r="T44" s="8" t="s">
        <v>120</v>
      </c>
      <c r="U44" s="8" t="s">
        <v>149</v>
      </c>
      <c r="V44" s="8" t="s">
        <v>121</v>
      </c>
      <c r="W44" s="8" t="s">
        <v>150</v>
      </c>
      <c r="X44" s="8" t="s">
        <v>122</v>
      </c>
      <c r="Y44" s="8" t="s">
        <v>151</v>
      </c>
      <c r="Z44" s="8" t="s">
        <v>123</v>
      </c>
      <c r="AA44" s="8" t="s">
        <v>152</v>
      </c>
      <c r="AB44" s="8" t="s">
        <v>124</v>
      </c>
      <c r="AC44" s="8" t="s">
        <v>153</v>
      </c>
      <c r="AD44" s="8" t="s">
        <v>125</v>
      </c>
      <c r="AE44" s="8" t="s">
        <v>154</v>
      </c>
      <c r="AF44" s="8" t="s">
        <v>126</v>
      </c>
      <c r="AG44" s="8" t="s">
        <v>155</v>
      </c>
      <c r="AH44" s="8" t="s">
        <v>127</v>
      </c>
      <c r="AI44" s="8" t="s">
        <v>254</v>
      </c>
      <c r="AJ44" s="8" t="s">
        <v>196</v>
      </c>
      <c r="AK44" s="8" t="s">
        <v>255</v>
      </c>
      <c r="AL44" s="8" t="s">
        <v>241</v>
      </c>
      <c r="AM44" s="8" t="s">
        <v>256</v>
      </c>
      <c r="AN44" s="8" t="s">
        <v>242</v>
      </c>
      <c r="AO44" s="8" t="s">
        <v>257</v>
      </c>
      <c r="AP44" s="8" t="s">
        <v>243</v>
      </c>
      <c r="AQ44" s="14" t="s">
        <v>258</v>
      </c>
      <c r="AR44" s="14" t="s">
        <v>244</v>
      </c>
      <c r="AS44" s="14" t="s">
        <v>259</v>
      </c>
      <c r="AT44" s="14" t="s">
        <v>245</v>
      </c>
    </row>
    <row r="45" customFormat="false" ht="15" hidden="false" customHeight="false" outlineLevel="0" collapsed="false">
      <c r="B45" s="1" t="s">
        <v>108</v>
      </c>
      <c r="C45" s="1" t="s">
        <v>288</v>
      </c>
      <c r="D45" s="1" t="s">
        <v>110</v>
      </c>
      <c r="E45" s="6" t="s">
        <v>201</v>
      </c>
      <c r="F45" s="7" t="n">
        <v>1323</v>
      </c>
      <c r="G45" s="8" t="s">
        <v>193</v>
      </c>
      <c r="H45" s="8" t="s">
        <v>194</v>
      </c>
      <c r="I45" s="9" t="s">
        <v>297</v>
      </c>
      <c r="J45" s="8" t="s">
        <v>158</v>
      </c>
      <c r="K45" s="8" t="s">
        <v>159</v>
      </c>
      <c r="L45" s="8" t="s">
        <v>160</v>
      </c>
      <c r="M45" s="8" t="s">
        <v>161</v>
      </c>
      <c r="N45" s="8" t="s">
        <v>163</v>
      </c>
      <c r="O45" s="8" t="s">
        <v>165</v>
      </c>
      <c r="P45" s="8" t="s">
        <v>166</v>
      </c>
      <c r="Q45" s="8" t="s">
        <v>167</v>
      </c>
      <c r="R45" s="8" t="s">
        <v>169</v>
      </c>
      <c r="S45" s="8" t="s">
        <v>170</v>
      </c>
      <c r="T45" s="8" t="s">
        <v>171</v>
      </c>
      <c r="U45" s="8" t="s">
        <v>261</v>
      </c>
      <c r="V45" s="8" t="s">
        <v>262</v>
      </c>
      <c r="W45" s="8" t="s">
        <v>263</v>
      </c>
      <c r="X45" s="8" t="s">
        <v>264</v>
      </c>
      <c r="Y45" s="8" t="s">
        <v>265</v>
      </c>
      <c r="Z45" s="8" t="s">
        <v>266</v>
      </c>
    </row>
    <row r="46" customFormat="false" ht="15" hidden="false" customHeight="false" outlineLevel="0" collapsed="false">
      <c r="B46" s="1" t="s">
        <v>108</v>
      </c>
      <c r="C46" s="1" t="s">
        <v>288</v>
      </c>
      <c r="D46" s="1" t="s">
        <v>110</v>
      </c>
      <c r="E46" s="6" t="s">
        <v>203</v>
      </c>
      <c r="F46" s="7" t="n">
        <v>1325</v>
      </c>
      <c r="G46" s="8" t="s">
        <v>193</v>
      </c>
      <c r="H46" s="8" t="s">
        <v>194</v>
      </c>
      <c r="I46" s="9" t="s">
        <v>298</v>
      </c>
      <c r="J46" s="8" t="s">
        <v>115</v>
      </c>
      <c r="K46" s="8" t="s">
        <v>116</v>
      </c>
      <c r="L46" s="8" t="s">
        <v>117</v>
      </c>
      <c r="M46" s="8" t="s">
        <v>118</v>
      </c>
      <c r="N46" s="8" t="s">
        <v>119</v>
      </c>
      <c r="O46" s="8" t="s">
        <v>120</v>
      </c>
      <c r="P46" s="8" t="s">
        <v>121</v>
      </c>
      <c r="Q46" s="8" t="s">
        <v>122</v>
      </c>
      <c r="R46" s="8" t="s">
        <v>123</v>
      </c>
      <c r="S46" s="8" t="s">
        <v>124</v>
      </c>
      <c r="T46" s="8" t="s">
        <v>125</v>
      </c>
      <c r="U46" s="8" t="s">
        <v>126</v>
      </c>
      <c r="V46" s="8" t="s">
        <v>127</v>
      </c>
      <c r="W46" s="8" t="s">
        <v>196</v>
      </c>
      <c r="X46" s="8" t="s">
        <v>241</v>
      </c>
      <c r="Y46" s="8" t="s">
        <v>242</v>
      </c>
      <c r="Z46" s="8" t="s">
        <v>243</v>
      </c>
      <c r="AA46" s="14" t="s">
        <v>244</v>
      </c>
      <c r="AB46" s="14" t="s">
        <v>245</v>
      </c>
    </row>
    <row r="47" customFormat="false" ht="15" hidden="false" customHeight="false" outlineLevel="0" collapsed="false">
      <c r="B47" s="1" t="s">
        <v>271</v>
      </c>
      <c r="C47" s="1" t="s">
        <v>288</v>
      </c>
      <c r="D47" s="1" t="s">
        <v>110</v>
      </c>
      <c r="E47" s="0" t="s">
        <v>205</v>
      </c>
      <c r="F47" s="15" t="n">
        <v>1330</v>
      </c>
      <c r="G47" s="16" t="s">
        <v>206</v>
      </c>
      <c r="H47" s="16" t="s">
        <v>206</v>
      </c>
      <c r="I47" s="17" t="s">
        <v>299</v>
      </c>
      <c r="J47" s="16" t="s">
        <v>115</v>
      </c>
      <c r="K47" s="16" t="s">
        <v>130</v>
      </c>
      <c r="L47" s="16" t="s">
        <v>116</v>
      </c>
      <c r="M47" s="16" t="s">
        <v>131</v>
      </c>
      <c r="N47" s="16" t="s">
        <v>117</v>
      </c>
      <c r="O47" s="16" t="s">
        <v>132</v>
      </c>
      <c r="P47" s="16" t="s">
        <v>118</v>
      </c>
      <c r="Q47" s="16" t="s">
        <v>133</v>
      </c>
      <c r="R47" s="16" t="s">
        <v>119</v>
      </c>
      <c r="S47" s="16" t="s">
        <v>134</v>
      </c>
      <c r="T47" s="16" t="s">
        <v>120</v>
      </c>
      <c r="U47" s="16" t="s">
        <v>135</v>
      </c>
      <c r="V47" s="16" t="s">
        <v>121</v>
      </c>
      <c r="W47" s="16" t="s">
        <v>136</v>
      </c>
      <c r="X47" s="16" t="s">
        <v>122</v>
      </c>
      <c r="Y47" s="16" t="s">
        <v>137</v>
      </c>
      <c r="Z47" s="16" t="s">
        <v>123</v>
      </c>
      <c r="AA47" s="16" t="s">
        <v>138</v>
      </c>
      <c r="AB47" s="16" t="s">
        <v>124</v>
      </c>
      <c r="AC47" s="16" t="s">
        <v>139</v>
      </c>
      <c r="AD47" s="16" t="s">
        <v>125</v>
      </c>
      <c r="AE47" s="16" t="s">
        <v>140</v>
      </c>
      <c r="AF47" s="16" t="s">
        <v>126</v>
      </c>
      <c r="AG47" s="16" t="s">
        <v>141</v>
      </c>
      <c r="AH47" s="16" t="s">
        <v>127</v>
      </c>
      <c r="AI47" s="16" t="s">
        <v>247</v>
      </c>
      <c r="AJ47" s="16" t="s">
        <v>196</v>
      </c>
      <c r="AK47" s="16" t="s">
        <v>248</v>
      </c>
      <c r="AL47" s="16" t="s">
        <v>241</v>
      </c>
      <c r="AM47" s="16" t="s">
        <v>249</v>
      </c>
      <c r="AN47" s="16" t="s">
        <v>242</v>
      </c>
      <c r="AO47" s="16" t="s">
        <v>250</v>
      </c>
      <c r="AP47" s="16" t="s">
        <v>243</v>
      </c>
      <c r="AQ47" s="16" t="s">
        <v>251</v>
      </c>
      <c r="AR47" s="16" t="s">
        <v>244</v>
      </c>
      <c r="AS47" s="16" t="s">
        <v>252</v>
      </c>
      <c r="AT47" s="16" t="s">
        <v>245</v>
      </c>
    </row>
    <row r="48" customFormat="false" ht="15" hidden="false" customHeight="false" outlineLevel="0" collapsed="false">
      <c r="B48" s="1" t="s">
        <v>108</v>
      </c>
      <c r="C48" s="1" t="s">
        <v>288</v>
      </c>
      <c r="D48" s="1" t="s">
        <v>110</v>
      </c>
      <c r="E48" s="6" t="s">
        <v>208</v>
      </c>
      <c r="F48" s="7" t="n">
        <v>1350</v>
      </c>
      <c r="G48" s="8" t="s">
        <v>209</v>
      </c>
      <c r="H48" s="8" t="s">
        <v>210</v>
      </c>
      <c r="I48" s="9" t="s">
        <v>300</v>
      </c>
      <c r="J48" s="8" t="s">
        <v>186</v>
      </c>
      <c r="K48" s="8" t="s">
        <v>212</v>
      </c>
      <c r="L48" s="8" t="s">
        <v>187</v>
      </c>
      <c r="M48" s="8" t="s">
        <v>213</v>
      </c>
      <c r="N48" s="8" t="s">
        <v>188</v>
      </c>
      <c r="O48" s="8" t="s">
        <v>214</v>
      </c>
      <c r="P48" s="8" t="s">
        <v>189</v>
      </c>
      <c r="Q48" s="8" t="s">
        <v>215</v>
      </c>
      <c r="R48" s="8" t="s">
        <v>190</v>
      </c>
      <c r="S48" s="8" t="s">
        <v>216</v>
      </c>
      <c r="T48" s="8" t="s">
        <v>191</v>
      </c>
      <c r="U48" s="8" t="s">
        <v>217</v>
      </c>
      <c r="V48" s="8" t="s">
        <v>218</v>
      </c>
      <c r="W48" s="8" t="s">
        <v>219</v>
      </c>
      <c r="X48" s="8" t="s">
        <v>220</v>
      </c>
      <c r="Y48" s="8" t="s">
        <v>221</v>
      </c>
      <c r="Z48" s="8" t="s">
        <v>222</v>
      </c>
      <c r="AA48" s="8" t="s">
        <v>223</v>
      </c>
      <c r="AB48" s="8" t="s">
        <v>224</v>
      </c>
      <c r="AC48" s="8" t="s">
        <v>225</v>
      </c>
      <c r="AD48" s="8" t="s">
        <v>226</v>
      </c>
      <c r="AE48" s="8" t="s">
        <v>231</v>
      </c>
      <c r="AF48" s="8" t="s">
        <v>232</v>
      </c>
      <c r="AG48" s="8" t="s">
        <v>233</v>
      </c>
      <c r="AH48" s="8" t="s">
        <v>234</v>
      </c>
      <c r="AI48" s="8" t="s">
        <v>276</v>
      </c>
      <c r="AJ48" s="8" t="s">
        <v>277</v>
      </c>
      <c r="AK48" s="8" t="s">
        <v>278</v>
      </c>
      <c r="AL48" s="8" t="s">
        <v>279</v>
      </c>
      <c r="AM48" s="8" t="s">
        <v>280</v>
      </c>
      <c r="AN48" s="8" t="s">
        <v>281</v>
      </c>
      <c r="AO48" s="8" t="s">
        <v>282</v>
      </c>
      <c r="AP48" s="8" t="s">
        <v>283</v>
      </c>
      <c r="AQ48" s="8" t="s">
        <v>284</v>
      </c>
      <c r="AR48" s="8" t="s">
        <v>285</v>
      </c>
    </row>
    <row r="49" customFormat="false" ht="15" hidden="false" customHeight="false" outlineLevel="0" collapsed="false">
      <c r="B49" s="1" t="s">
        <v>108</v>
      </c>
      <c r="C49" s="1" t="s">
        <v>288</v>
      </c>
      <c r="D49" s="1" t="s">
        <v>110</v>
      </c>
      <c r="E49" s="6" t="s">
        <v>227</v>
      </c>
      <c r="F49" s="7" t="n">
        <v>1360</v>
      </c>
      <c r="G49" s="8" t="s">
        <v>228</v>
      </c>
      <c r="H49" s="8" t="s">
        <v>229</v>
      </c>
      <c r="I49" s="9" t="s">
        <v>301</v>
      </c>
      <c r="J49" s="8" t="s">
        <v>186</v>
      </c>
      <c r="K49" s="8" t="s">
        <v>212</v>
      </c>
      <c r="L49" s="8" t="s">
        <v>187</v>
      </c>
      <c r="M49" s="8" t="s">
        <v>213</v>
      </c>
      <c r="N49" s="8" t="s">
        <v>188</v>
      </c>
      <c r="O49" s="8" t="s">
        <v>214</v>
      </c>
      <c r="P49" s="8" t="s">
        <v>189</v>
      </c>
      <c r="Q49" s="8" t="s">
        <v>215</v>
      </c>
      <c r="R49" s="8" t="s">
        <v>190</v>
      </c>
      <c r="S49" s="8" t="s">
        <v>216</v>
      </c>
      <c r="T49" s="8" t="s">
        <v>191</v>
      </c>
      <c r="U49" s="8" t="s">
        <v>217</v>
      </c>
      <c r="V49" s="8" t="s">
        <v>218</v>
      </c>
      <c r="W49" s="8" t="s">
        <v>219</v>
      </c>
      <c r="X49" s="8" t="s">
        <v>220</v>
      </c>
      <c r="Y49" s="8" t="s">
        <v>221</v>
      </c>
      <c r="Z49" s="8" t="s">
        <v>222</v>
      </c>
      <c r="AA49" s="8" t="s">
        <v>223</v>
      </c>
      <c r="AB49" s="8" t="s">
        <v>224</v>
      </c>
      <c r="AC49" s="8" t="s">
        <v>225</v>
      </c>
      <c r="AD49" s="8" t="s">
        <v>226</v>
      </c>
      <c r="AE49" s="8" t="s">
        <v>231</v>
      </c>
      <c r="AF49" s="8" t="s">
        <v>232</v>
      </c>
      <c r="AG49" s="8" t="s">
        <v>233</v>
      </c>
      <c r="AH49" s="8" t="s">
        <v>234</v>
      </c>
      <c r="AI49" s="8" t="s">
        <v>276</v>
      </c>
      <c r="AJ49" s="8" t="s">
        <v>277</v>
      </c>
      <c r="AK49" s="8" t="s">
        <v>278</v>
      </c>
      <c r="AL49" s="8" t="s">
        <v>279</v>
      </c>
      <c r="AM49" s="8" t="s">
        <v>280</v>
      </c>
      <c r="AN49" s="8" t="s">
        <v>281</v>
      </c>
      <c r="AO49" s="8" t="s">
        <v>282</v>
      </c>
      <c r="AP49" s="8" t="s">
        <v>283</v>
      </c>
      <c r="AQ49" s="8" t="s">
        <v>284</v>
      </c>
      <c r="AR49" s="8" t="s">
        <v>285</v>
      </c>
    </row>
    <row r="50" customFormat="false" ht="15" hidden="false" customHeight="false" outlineLevel="0" collapsed="false">
      <c r="B50" s="1" t="s">
        <v>108</v>
      </c>
      <c r="C50" s="1" t="s">
        <v>288</v>
      </c>
      <c r="D50" s="1" t="s">
        <v>110</v>
      </c>
      <c r="E50" s="6" t="s">
        <v>235</v>
      </c>
      <c r="F50" s="7" t="n">
        <v>1390</v>
      </c>
      <c r="G50" s="8" t="s">
        <v>173</v>
      </c>
      <c r="H50" s="8" t="s">
        <v>236</v>
      </c>
      <c r="I50" s="9" t="s">
        <v>302</v>
      </c>
      <c r="J50" s="8" t="s">
        <v>238</v>
      </c>
    </row>
    <row r="51" customFormat="false" ht="15" hidden="false" customHeight="false" outlineLevel="0" collapsed="false">
      <c r="B51" s="11"/>
      <c r="C51" s="11"/>
      <c r="D51" s="11"/>
      <c r="E51" s="12"/>
      <c r="F51" s="11"/>
      <c r="G51" s="13"/>
      <c r="H51" s="13"/>
      <c r="I51" s="12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M51" s="13"/>
      <c r="AN51" s="13"/>
      <c r="AO51" s="13"/>
      <c r="AP51" s="13"/>
      <c r="AQ51" s="13"/>
      <c r="AR51" s="13"/>
      <c r="AS51" s="13"/>
      <c r="AT51" s="13"/>
      <c r="AU51" s="13"/>
      <c r="AV51" s="13"/>
      <c r="AW51" s="13"/>
      <c r="AX51" s="13"/>
      <c r="AY51" s="13"/>
      <c r="AZ51" s="13"/>
      <c r="BA51" s="13"/>
      <c r="BB51" s="13"/>
      <c r="BC51" s="13"/>
      <c r="BD51" s="13"/>
      <c r="BE51" s="13"/>
      <c r="BF51" s="13"/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BS51" s="13"/>
      <c r="BT51" s="13"/>
      <c r="BU51" s="13"/>
      <c r="BV51" s="13"/>
      <c r="BW51" s="13"/>
      <c r="BX51" s="13"/>
      <c r="BY51" s="13"/>
      <c r="BZ51" s="13"/>
      <c r="CA51" s="13"/>
      <c r="CB51" s="13"/>
      <c r="CC51" s="13"/>
      <c r="CD51" s="13"/>
      <c r="CE51" s="13"/>
      <c r="CF51" s="13"/>
      <c r="CG51" s="13"/>
      <c r="CH51" s="13"/>
      <c r="CI51" s="13"/>
      <c r="CJ51" s="13"/>
      <c r="CK51" s="13"/>
      <c r="CL51" s="13"/>
      <c r="CM51" s="13"/>
      <c r="CN51" s="13"/>
      <c r="CO51" s="13"/>
      <c r="CP51" s="13"/>
      <c r="CQ51" s="13"/>
      <c r="CR51" s="13"/>
      <c r="CS51" s="13"/>
      <c r="CT51" s="13"/>
      <c r="CU51" s="13"/>
      <c r="CV51" s="13"/>
      <c r="CW51" s="13"/>
      <c r="CX51" s="13"/>
      <c r="CY51" s="13"/>
      <c r="CZ51" s="13"/>
      <c r="DA51" s="13"/>
      <c r="DB51" s="13"/>
      <c r="DC51" s="13"/>
      <c r="DD51" s="13"/>
      <c r="DE51" s="13"/>
    </row>
    <row r="53" customFormat="false" ht="15" hidden="false" customHeight="false" outlineLevel="0" collapsed="false">
      <c r="B53" s="1" t="s">
        <v>108</v>
      </c>
      <c r="C53" s="1" t="s">
        <v>303</v>
      </c>
      <c r="D53" s="1" t="s">
        <v>110</v>
      </c>
      <c r="E53" s="0" t="s">
        <v>111</v>
      </c>
      <c r="F53" s="7" t="n">
        <v>1400</v>
      </c>
      <c r="G53" s="8" t="s">
        <v>112</v>
      </c>
      <c r="H53" s="8" t="s">
        <v>113</v>
      </c>
      <c r="I53" s="9" t="s">
        <v>304</v>
      </c>
      <c r="J53" s="8" t="s">
        <v>281</v>
      </c>
      <c r="K53" s="8" t="s">
        <v>283</v>
      </c>
      <c r="L53" s="8" t="s">
        <v>285</v>
      </c>
      <c r="M53" s="8" t="s">
        <v>305</v>
      </c>
      <c r="N53" s="8" t="s">
        <v>306</v>
      </c>
      <c r="O53" s="8" t="s">
        <v>307</v>
      </c>
      <c r="P53" s="8" t="s">
        <v>308</v>
      </c>
      <c r="Q53" s="8" t="s">
        <v>309</v>
      </c>
      <c r="R53" s="8" t="s">
        <v>310</v>
      </c>
      <c r="S53" s="8" t="s">
        <v>311</v>
      </c>
      <c r="T53" s="8" t="s">
        <v>312</v>
      </c>
      <c r="U53" s="8" t="s">
        <v>313</v>
      </c>
      <c r="V53" s="8" t="s">
        <v>314</v>
      </c>
      <c r="W53" s="8" t="s">
        <v>315</v>
      </c>
      <c r="X53" s="8" t="s">
        <v>316</v>
      </c>
      <c r="Y53" s="8" t="s">
        <v>317</v>
      </c>
      <c r="Z53" s="8" t="s">
        <v>115</v>
      </c>
      <c r="AA53" s="8" t="s">
        <v>116</v>
      </c>
      <c r="AB53" s="8" t="s">
        <v>117</v>
      </c>
      <c r="AC53" s="8" t="s">
        <v>118</v>
      </c>
      <c r="AD53" s="8" t="s">
        <v>119</v>
      </c>
      <c r="AE53" s="8" t="s">
        <v>120</v>
      </c>
      <c r="AF53" s="8" t="s">
        <v>121</v>
      </c>
      <c r="AG53" s="8" t="s">
        <v>122</v>
      </c>
      <c r="AH53" s="8" t="s">
        <v>123</v>
      </c>
      <c r="AI53" s="8" t="s">
        <v>124</v>
      </c>
      <c r="AJ53" s="8" t="s">
        <v>125</v>
      </c>
      <c r="AK53" s="8" t="s">
        <v>126</v>
      </c>
      <c r="AL53" s="8" t="s">
        <v>127</v>
      </c>
    </row>
    <row r="54" customFormat="false" ht="15" hidden="false" customHeight="false" outlineLevel="0" collapsed="false">
      <c r="B54" s="1" t="s">
        <v>108</v>
      </c>
      <c r="C54" s="1" t="s">
        <v>303</v>
      </c>
      <c r="D54" s="1" t="s">
        <v>110</v>
      </c>
      <c r="E54" s="0" t="s">
        <v>128</v>
      </c>
      <c r="F54" s="7" t="n">
        <v>1401</v>
      </c>
      <c r="G54" s="8" t="s">
        <v>112</v>
      </c>
      <c r="H54" s="8" t="s">
        <v>113</v>
      </c>
      <c r="I54" s="9" t="s">
        <v>318</v>
      </c>
      <c r="J54" s="8" t="s">
        <v>281</v>
      </c>
      <c r="K54" s="8" t="s">
        <v>282</v>
      </c>
      <c r="L54" s="8" t="s">
        <v>283</v>
      </c>
      <c r="M54" s="8" t="s">
        <v>284</v>
      </c>
      <c r="N54" s="8" t="s">
        <v>285</v>
      </c>
      <c r="O54" s="8" t="s">
        <v>319</v>
      </c>
      <c r="P54" s="8" t="s">
        <v>305</v>
      </c>
      <c r="Q54" s="8" t="s">
        <v>320</v>
      </c>
      <c r="R54" s="8" t="s">
        <v>306</v>
      </c>
      <c r="S54" s="8" t="s">
        <v>321</v>
      </c>
      <c r="T54" s="8" t="s">
        <v>307</v>
      </c>
      <c r="U54" s="8" t="s">
        <v>322</v>
      </c>
      <c r="V54" s="8" t="s">
        <v>308</v>
      </c>
      <c r="W54" s="8" t="s">
        <v>323</v>
      </c>
      <c r="X54" s="8" t="s">
        <v>309</v>
      </c>
      <c r="Y54" s="8" t="s">
        <v>324</v>
      </c>
      <c r="Z54" s="8" t="s">
        <v>310</v>
      </c>
      <c r="AA54" s="8" t="s">
        <v>325</v>
      </c>
      <c r="AB54" s="8" t="s">
        <v>311</v>
      </c>
      <c r="AC54" s="8" t="s">
        <v>326</v>
      </c>
      <c r="AD54" s="8" t="s">
        <v>312</v>
      </c>
      <c r="AE54" s="8" t="s">
        <v>327</v>
      </c>
      <c r="AF54" s="8" t="s">
        <v>313</v>
      </c>
      <c r="AG54" s="8" t="s">
        <v>328</v>
      </c>
      <c r="AH54" s="8" t="s">
        <v>314</v>
      </c>
      <c r="AI54" s="8" t="s">
        <v>329</v>
      </c>
      <c r="AJ54" s="8" t="s">
        <v>315</v>
      </c>
      <c r="AK54" s="8" t="s">
        <v>330</v>
      </c>
      <c r="AL54" s="8" t="s">
        <v>316</v>
      </c>
      <c r="AM54" s="8" t="s">
        <v>331</v>
      </c>
      <c r="AN54" s="8" t="s">
        <v>317</v>
      </c>
      <c r="AO54" s="8" t="s">
        <v>332</v>
      </c>
      <c r="AP54" s="8" t="s">
        <v>115</v>
      </c>
      <c r="AQ54" s="8" t="s">
        <v>130</v>
      </c>
      <c r="AR54" s="8" t="s">
        <v>116</v>
      </c>
      <c r="AS54" s="8" t="s">
        <v>131</v>
      </c>
      <c r="AT54" s="8" t="s">
        <v>117</v>
      </c>
      <c r="AU54" s="8" t="s">
        <v>132</v>
      </c>
      <c r="AV54" s="8" t="s">
        <v>118</v>
      </c>
      <c r="AW54" s="8" t="s">
        <v>133</v>
      </c>
      <c r="AX54" s="8" t="s">
        <v>119</v>
      </c>
      <c r="AY54" s="8" t="s">
        <v>134</v>
      </c>
      <c r="AZ54" s="8" t="s">
        <v>120</v>
      </c>
      <c r="BA54" s="8" t="s">
        <v>135</v>
      </c>
      <c r="BB54" s="8" t="s">
        <v>121</v>
      </c>
      <c r="BC54" s="8" t="s">
        <v>136</v>
      </c>
      <c r="BD54" s="8" t="s">
        <v>122</v>
      </c>
      <c r="BE54" s="8" t="s">
        <v>137</v>
      </c>
      <c r="BF54" s="8" t="s">
        <v>123</v>
      </c>
      <c r="BG54" s="8" t="s">
        <v>138</v>
      </c>
      <c r="BH54" s="8" t="s">
        <v>124</v>
      </c>
      <c r="BI54" s="8" t="s">
        <v>139</v>
      </c>
      <c r="BJ54" s="8" t="s">
        <v>125</v>
      </c>
      <c r="BK54" s="8" t="s">
        <v>140</v>
      </c>
      <c r="BL54" s="8" t="s">
        <v>126</v>
      </c>
      <c r="BM54" s="8" t="s">
        <v>141</v>
      </c>
      <c r="BN54" s="8" t="s">
        <v>127</v>
      </c>
    </row>
    <row r="55" customFormat="false" ht="15" hidden="false" customHeight="false" outlineLevel="0" collapsed="false">
      <c r="B55" s="1" t="s">
        <v>108</v>
      </c>
      <c r="C55" s="1" t="s">
        <v>303</v>
      </c>
      <c r="D55" s="1" t="s">
        <v>110</v>
      </c>
      <c r="E55" s="0" t="s">
        <v>142</v>
      </c>
      <c r="F55" s="7" t="n">
        <v>1402</v>
      </c>
      <c r="G55" s="8" t="s">
        <v>112</v>
      </c>
      <c r="H55" s="8" t="s">
        <v>113</v>
      </c>
      <c r="I55" s="9" t="s">
        <v>333</v>
      </c>
      <c r="J55" s="8" t="s">
        <v>281</v>
      </c>
      <c r="K55" s="8" t="s">
        <v>334</v>
      </c>
      <c r="L55" s="8" t="s">
        <v>283</v>
      </c>
      <c r="M55" s="8" t="s">
        <v>335</v>
      </c>
      <c r="N55" s="8" t="s">
        <v>285</v>
      </c>
      <c r="O55" s="8" t="s">
        <v>336</v>
      </c>
      <c r="P55" s="8" t="s">
        <v>305</v>
      </c>
      <c r="Q55" s="8" t="s">
        <v>337</v>
      </c>
      <c r="R55" s="8" t="s">
        <v>306</v>
      </c>
      <c r="S55" s="8" t="s">
        <v>338</v>
      </c>
      <c r="T55" s="8" t="s">
        <v>307</v>
      </c>
      <c r="U55" s="8" t="s">
        <v>339</v>
      </c>
      <c r="V55" s="8" t="s">
        <v>308</v>
      </c>
      <c r="W55" s="8" t="s">
        <v>340</v>
      </c>
      <c r="X55" s="8" t="s">
        <v>309</v>
      </c>
      <c r="Y55" s="8" t="s">
        <v>341</v>
      </c>
      <c r="Z55" s="8" t="s">
        <v>310</v>
      </c>
      <c r="AA55" s="8" t="s">
        <v>342</v>
      </c>
      <c r="AB55" s="8" t="s">
        <v>311</v>
      </c>
      <c r="AC55" s="8" t="s">
        <v>343</v>
      </c>
      <c r="AD55" s="8" t="s">
        <v>312</v>
      </c>
      <c r="AE55" s="8" t="s">
        <v>344</v>
      </c>
      <c r="AF55" s="8" t="s">
        <v>313</v>
      </c>
      <c r="AG55" s="8" t="s">
        <v>345</v>
      </c>
      <c r="AH55" s="8" t="s">
        <v>314</v>
      </c>
      <c r="AI55" s="8" t="s">
        <v>346</v>
      </c>
      <c r="AJ55" s="8" t="s">
        <v>315</v>
      </c>
      <c r="AK55" s="8" t="s">
        <v>347</v>
      </c>
      <c r="AL55" s="8" t="s">
        <v>316</v>
      </c>
      <c r="AM55" s="8" t="s">
        <v>348</v>
      </c>
      <c r="AN55" s="8" t="s">
        <v>317</v>
      </c>
      <c r="AO55" s="8" t="s">
        <v>349</v>
      </c>
      <c r="AP55" s="8" t="s">
        <v>115</v>
      </c>
      <c r="AQ55" s="8" t="s">
        <v>144</v>
      </c>
      <c r="AR55" s="8" t="s">
        <v>116</v>
      </c>
      <c r="AS55" s="8" t="s">
        <v>145</v>
      </c>
      <c r="AT55" s="8" t="s">
        <v>117</v>
      </c>
      <c r="AU55" s="8" t="s">
        <v>146</v>
      </c>
      <c r="AV55" s="8" t="s">
        <v>118</v>
      </c>
      <c r="AW55" s="8" t="s">
        <v>147</v>
      </c>
      <c r="AX55" s="8" t="s">
        <v>119</v>
      </c>
      <c r="AY55" s="8" t="s">
        <v>148</v>
      </c>
      <c r="AZ55" s="8" t="s">
        <v>120</v>
      </c>
      <c r="BA55" s="8" t="s">
        <v>149</v>
      </c>
      <c r="BB55" s="8" t="s">
        <v>121</v>
      </c>
      <c r="BC55" s="8" t="s">
        <v>150</v>
      </c>
      <c r="BD55" s="8" t="s">
        <v>122</v>
      </c>
      <c r="BE55" s="8" t="s">
        <v>151</v>
      </c>
      <c r="BF55" s="8" t="s">
        <v>123</v>
      </c>
      <c r="BG55" s="8" t="s">
        <v>152</v>
      </c>
      <c r="BH55" s="8" t="s">
        <v>124</v>
      </c>
      <c r="BI55" s="8" t="s">
        <v>153</v>
      </c>
      <c r="BJ55" s="8" t="s">
        <v>125</v>
      </c>
      <c r="BK55" s="8" t="s">
        <v>154</v>
      </c>
      <c r="BL55" s="8" t="s">
        <v>126</v>
      </c>
      <c r="BM55" s="8" t="s">
        <v>155</v>
      </c>
      <c r="BN55" s="8" t="s">
        <v>127</v>
      </c>
      <c r="BO55" s="10" t="s">
        <v>350</v>
      </c>
    </row>
    <row r="56" customFormat="false" ht="15" hidden="false" customHeight="false" outlineLevel="0" collapsed="false">
      <c r="B56" s="1" t="s">
        <v>108</v>
      </c>
      <c r="C56" s="1" t="s">
        <v>303</v>
      </c>
      <c r="D56" s="1" t="s">
        <v>110</v>
      </c>
      <c r="E56" s="0" t="s">
        <v>156</v>
      </c>
      <c r="F56" s="7" t="n">
        <v>1403</v>
      </c>
      <c r="G56" s="8" t="s">
        <v>112</v>
      </c>
      <c r="H56" s="8" t="s">
        <v>113</v>
      </c>
      <c r="I56" s="9" t="s">
        <v>351</v>
      </c>
      <c r="J56" s="8" t="s">
        <v>352</v>
      </c>
      <c r="K56" s="8" t="s">
        <v>353</v>
      </c>
      <c r="L56" s="8" t="s">
        <v>354</v>
      </c>
      <c r="M56" s="8" t="s">
        <v>355</v>
      </c>
      <c r="N56" s="8" t="s">
        <v>356</v>
      </c>
      <c r="O56" s="8" t="s">
        <v>357</v>
      </c>
      <c r="P56" s="8" t="s">
        <v>358</v>
      </c>
      <c r="Q56" s="8" t="s">
        <v>359</v>
      </c>
      <c r="R56" s="8" t="s">
        <v>360</v>
      </c>
      <c r="S56" s="8" t="s">
        <v>361</v>
      </c>
      <c r="T56" s="8" t="s">
        <v>362</v>
      </c>
      <c r="U56" s="8" t="s">
        <v>363</v>
      </c>
      <c r="V56" s="8" t="s">
        <v>364</v>
      </c>
      <c r="W56" s="8" t="s">
        <v>350</v>
      </c>
      <c r="X56" s="8" t="s">
        <v>365</v>
      </c>
      <c r="Y56" s="8" t="s">
        <v>366</v>
      </c>
      <c r="Z56" s="8" t="s">
        <v>158</v>
      </c>
      <c r="AA56" s="8" t="s">
        <v>159</v>
      </c>
      <c r="AB56" s="8" t="s">
        <v>160</v>
      </c>
      <c r="AC56" s="8" t="s">
        <v>161</v>
      </c>
      <c r="AD56" s="8" t="s">
        <v>163</v>
      </c>
      <c r="AE56" s="8" t="s">
        <v>165</v>
      </c>
      <c r="AF56" s="8" t="s">
        <v>166</v>
      </c>
      <c r="AG56" s="8" t="s">
        <v>167</v>
      </c>
      <c r="AH56" s="8" t="s">
        <v>169</v>
      </c>
      <c r="AI56" s="8" t="s">
        <v>170</v>
      </c>
      <c r="AJ56" s="8" t="s">
        <v>171</v>
      </c>
    </row>
    <row r="57" customFormat="false" ht="15" hidden="false" customHeight="false" outlineLevel="0" collapsed="false">
      <c r="B57" s="1" t="s">
        <v>271</v>
      </c>
      <c r="C57" s="1" t="s">
        <v>303</v>
      </c>
      <c r="D57" s="1" t="s">
        <v>110</v>
      </c>
      <c r="E57" s="0" t="s">
        <v>172</v>
      </c>
      <c r="F57" s="15" t="n">
        <v>1410</v>
      </c>
      <c r="G57" s="16" t="s">
        <v>173</v>
      </c>
      <c r="H57" s="16" t="s">
        <v>174</v>
      </c>
      <c r="I57" s="17" t="s">
        <v>367</v>
      </c>
      <c r="J57" s="16" t="s">
        <v>176</v>
      </c>
      <c r="K57" s="16" t="s">
        <v>177</v>
      </c>
      <c r="L57" s="16" t="s">
        <v>178</v>
      </c>
      <c r="M57" s="16" t="s">
        <v>179</v>
      </c>
      <c r="N57" s="16" t="s">
        <v>180</v>
      </c>
      <c r="O57" s="16" t="s">
        <v>181</v>
      </c>
      <c r="P57" s="16" t="s">
        <v>182</v>
      </c>
    </row>
    <row r="58" customFormat="false" ht="15" hidden="false" customHeight="false" outlineLevel="0" collapsed="false">
      <c r="B58" s="1" t="s">
        <v>108</v>
      </c>
      <c r="C58" s="1" t="s">
        <v>303</v>
      </c>
      <c r="D58" s="1" t="s">
        <v>110</v>
      </c>
      <c r="E58" s="0" t="s">
        <v>192</v>
      </c>
      <c r="F58" s="7" t="n">
        <v>1420</v>
      </c>
      <c r="G58" s="8" t="s">
        <v>193</v>
      </c>
      <c r="H58" s="8" t="s">
        <v>194</v>
      </c>
      <c r="I58" s="9" t="s">
        <v>368</v>
      </c>
      <c r="J58" s="8" t="s">
        <v>281</v>
      </c>
      <c r="K58" s="8" t="s">
        <v>283</v>
      </c>
      <c r="L58" s="8" t="s">
        <v>285</v>
      </c>
      <c r="M58" s="8" t="s">
        <v>305</v>
      </c>
      <c r="N58" s="8" t="s">
        <v>306</v>
      </c>
      <c r="O58" s="8" t="s">
        <v>307</v>
      </c>
      <c r="P58" s="8" t="s">
        <v>308</v>
      </c>
      <c r="Q58" s="8" t="s">
        <v>309</v>
      </c>
      <c r="R58" s="8" t="s">
        <v>310</v>
      </c>
      <c r="S58" s="8" t="s">
        <v>311</v>
      </c>
      <c r="T58" s="8" t="s">
        <v>312</v>
      </c>
      <c r="U58" s="8" t="s">
        <v>313</v>
      </c>
      <c r="V58" s="8" t="s">
        <v>314</v>
      </c>
      <c r="W58" s="8" t="s">
        <v>315</v>
      </c>
      <c r="X58" s="8" t="s">
        <v>316</v>
      </c>
      <c r="Y58" s="8" t="s">
        <v>317</v>
      </c>
      <c r="Z58" s="8" t="s">
        <v>115</v>
      </c>
      <c r="AA58" s="8" t="s">
        <v>116</v>
      </c>
      <c r="AB58" s="8" t="s">
        <v>117</v>
      </c>
      <c r="AC58" s="8" t="s">
        <v>118</v>
      </c>
      <c r="AD58" s="8" t="s">
        <v>119</v>
      </c>
      <c r="AE58" s="8" t="s">
        <v>120</v>
      </c>
      <c r="AF58" s="8" t="s">
        <v>121</v>
      </c>
      <c r="AG58" s="8" t="s">
        <v>122</v>
      </c>
      <c r="AH58" s="8" t="s">
        <v>123</v>
      </c>
      <c r="AI58" s="8" t="s">
        <v>124</v>
      </c>
      <c r="AJ58" s="8" t="s">
        <v>125</v>
      </c>
      <c r="AK58" s="8" t="s">
        <v>126</v>
      </c>
      <c r="AL58" s="8" t="s">
        <v>127</v>
      </c>
    </row>
    <row r="59" customFormat="false" ht="15" hidden="false" customHeight="false" outlineLevel="0" collapsed="false">
      <c r="B59" s="1" t="s">
        <v>108</v>
      </c>
      <c r="C59" s="1" t="s">
        <v>303</v>
      </c>
      <c r="D59" s="1" t="s">
        <v>110</v>
      </c>
      <c r="E59" s="0" t="s">
        <v>197</v>
      </c>
      <c r="F59" s="7" t="n">
        <v>1421</v>
      </c>
      <c r="G59" s="8" t="s">
        <v>193</v>
      </c>
      <c r="H59" s="8" t="s">
        <v>194</v>
      </c>
      <c r="I59" s="9" t="s">
        <v>369</v>
      </c>
      <c r="J59" s="8" t="s">
        <v>281</v>
      </c>
      <c r="K59" s="8" t="s">
        <v>282</v>
      </c>
      <c r="L59" s="8" t="s">
        <v>283</v>
      </c>
      <c r="M59" s="8" t="s">
        <v>284</v>
      </c>
      <c r="N59" s="8" t="s">
        <v>285</v>
      </c>
      <c r="O59" s="8" t="s">
        <v>319</v>
      </c>
      <c r="P59" s="8" t="s">
        <v>305</v>
      </c>
      <c r="Q59" s="8" t="s">
        <v>320</v>
      </c>
      <c r="R59" s="8" t="s">
        <v>306</v>
      </c>
      <c r="S59" s="8" t="s">
        <v>321</v>
      </c>
      <c r="T59" s="8" t="s">
        <v>307</v>
      </c>
      <c r="U59" s="8" t="s">
        <v>322</v>
      </c>
      <c r="V59" s="8" t="s">
        <v>308</v>
      </c>
      <c r="W59" s="8" t="s">
        <v>323</v>
      </c>
      <c r="X59" s="8" t="s">
        <v>309</v>
      </c>
      <c r="Y59" s="8" t="s">
        <v>324</v>
      </c>
      <c r="Z59" s="8" t="s">
        <v>310</v>
      </c>
      <c r="AA59" s="8" t="s">
        <v>325</v>
      </c>
      <c r="AB59" s="8" t="s">
        <v>311</v>
      </c>
      <c r="AC59" s="8" t="s">
        <v>326</v>
      </c>
      <c r="AD59" s="8" t="s">
        <v>312</v>
      </c>
      <c r="AE59" s="8" t="s">
        <v>327</v>
      </c>
      <c r="AF59" s="8" t="s">
        <v>313</v>
      </c>
      <c r="AG59" s="8" t="s">
        <v>328</v>
      </c>
      <c r="AH59" s="8" t="s">
        <v>314</v>
      </c>
      <c r="AI59" s="8" t="s">
        <v>329</v>
      </c>
      <c r="AJ59" s="8" t="s">
        <v>315</v>
      </c>
      <c r="AK59" s="8" t="s">
        <v>330</v>
      </c>
      <c r="AL59" s="8" t="s">
        <v>316</v>
      </c>
      <c r="AM59" s="8" t="s">
        <v>331</v>
      </c>
      <c r="AN59" s="8" t="s">
        <v>317</v>
      </c>
      <c r="AO59" s="8" t="s">
        <v>332</v>
      </c>
      <c r="AP59" s="8" t="s">
        <v>115</v>
      </c>
      <c r="AQ59" s="8" t="s">
        <v>130</v>
      </c>
      <c r="AR59" s="8" t="s">
        <v>116</v>
      </c>
      <c r="AS59" s="8" t="s">
        <v>131</v>
      </c>
      <c r="AT59" s="8" t="s">
        <v>117</v>
      </c>
      <c r="AU59" s="8" t="s">
        <v>132</v>
      </c>
      <c r="AV59" s="8" t="s">
        <v>118</v>
      </c>
      <c r="AW59" s="8" t="s">
        <v>133</v>
      </c>
      <c r="AX59" s="8" t="s">
        <v>119</v>
      </c>
      <c r="AY59" s="8" t="s">
        <v>134</v>
      </c>
      <c r="AZ59" s="8" t="s">
        <v>120</v>
      </c>
      <c r="BA59" s="8" t="s">
        <v>135</v>
      </c>
      <c r="BB59" s="8" t="s">
        <v>121</v>
      </c>
      <c r="BC59" s="8" t="s">
        <v>136</v>
      </c>
      <c r="BD59" s="8" t="s">
        <v>122</v>
      </c>
      <c r="BE59" s="8" t="s">
        <v>137</v>
      </c>
      <c r="BF59" s="8" t="s">
        <v>123</v>
      </c>
      <c r="BG59" s="8" t="s">
        <v>138</v>
      </c>
      <c r="BH59" s="8" t="s">
        <v>124</v>
      </c>
      <c r="BI59" s="8" t="s">
        <v>139</v>
      </c>
      <c r="BJ59" s="8" t="s">
        <v>125</v>
      </c>
      <c r="BK59" s="8" t="s">
        <v>140</v>
      </c>
      <c r="BL59" s="8" t="s">
        <v>126</v>
      </c>
      <c r="BM59" s="8" t="s">
        <v>141</v>
      </c>
      <c r="BN59" s="8" t="s">
        <v>127</v>
      </c>
    </row>
    <row r="60" customFormat="false" ht="15" hidden="false" customHeight="false" outlineLevel="0" collapsed="false">
      <c r="B60" s="1" t="s">
        <v>108</v>
      </c>
      <c r="C60" s="1" t="s">
        <v>303</v>
      </c>
      <c r="D60" s="1" t="s">
        <v>110</v>
      </c>
      <c r="E60" s="0" t="s">
        <v>199</v>
      </c>
      <c r="F60" s="7" t="n">
        <v>1422</v>
      </c>
      <c r="G60" s="8" t="s">
        <v>193</v>
      </c>
      <c r="H60" s="8" t="s">
        <v>194</v>
      </c>
      <c r="I60" s="9" t="s">
        <v>370</v>
      </c>
      <c r="J60" s="8" t="s">
        <v>281</v>
      </c>
      <c r="K60" s="8" t="s">
        <v>334</v>
      </c>
      <c r="L60" s="8" t="s">
        <v>283</v>
      </c>
      <c r="M60" s="8" t="s">
        <v>335</v>
      </c>
      <c r="N60" s="8" t="s">
        <v>285</v>
      </c>
      <c r="O60" s="8" t="s">
        <v>336</v>
      </c>
      <c r="P60" s="8" t="s">
        <v>305</v>
      </c>
      <c r="Q60" s="8" t="s">
        <v>337</v>
      </c>
      <c r="R60" s="8" t="s">
        <v>306</v>
      </c>
      <c r="S60" s="8" t="s">
        <v>338</v>
      </c>
      <c r="T60" s="8" t="s">
        <v>307</v>
      </c>
      <c r="U60" s="8" t="s">
        <v>339</v>
      </c>
      <c r="V60" s="8" t="s">
        <v>308</v>
      </c>
      <c r="W60" s="8" t="s">
        <v>340</v>
      </c>
      <c r="X60" s="8" t="s">
        <v>309</v>
      </c>
      <c r="Y60" s="8" t="s">
        <v>341</v>
      </c>
      <c r="Z60" s="8" t="s">
        <v>310</v>
      </c>
      <c r="AA60" s="8" t="s">
        <v>342</v>
      </c>
      <c r="AB60" s="8" t="s">
        <v>311</v>
      </c>
      <c r="AC60" s="8" t="s">
        <v>343</v>
      </c>
      <c r="AD60" s="8" t="s">
        <v>312</v>
      </c>
      <c r="AE60" s="8" t="s">
        <v>344</v>
      </c>
      <c r="AF60" s="8" t="s">
        <v>313</v>
      </c>
      <c r="AG60" s="8" t="s">
        <v>345</v>
      </c>
      <c r="AH60" s="8" t="s">
        <v>314</v>
      </c>
      <c r="AI60" s="8" t="s">
        <v>346</v>
      </c>
      <c r="AJ60" s="8" t="s">
        <v>315</v>
      </c>
      <c r="AK60" s="8" t="s">
        <v>347</v>
      </c>
      <c r="AL60" s="8" t="s">
        <v>316</v>
      </c>
      <c r="AM60" s="8" t="s">
        <v>348</v>
      </c>
      <c r="AN60" s="8" t="s">
        <v>317</v>
      </c>
      <c r="AO60" s="8" t="s">
        <v>349</v>
      </c>
      <c r="AP60" s="8" t="s">
        <v>115</v>
      </c>
      <c r="AQ60" s="8" t="s">
        <v>144</v>
      </c>
      <c r="AR60" s="8" t="s">
        <v>116</v>
      </c>
      <c r="AS60" s="8" t="s">
        <v>145</v>
      </c>
      <c r="AT60" s="8" t="s">
        <v>117</v>
      </c>
      <c r="AU60" s="8" t="s">
        <v>146</v>
      </c>
      <c r="AV60" s="8" t="s">
        <v>118</v>
      </c>
      <c r="AW60" s="8" t="s">
        <v>147</v>
      </c>
      <c r="AX60" s="8" t="s">
        <v>119</v>
      </c>
      <c r="AY60" s="8" t="s">
        <v>148</v>
      </c>
      <c r="AZ60" s="8" t="s">
        <v>120</v>
      </c>
      <c r="BA60" s="8" t="s">
        <v>149</v>
      </c>
      <c r="BB60" s="8" t="s">
        <v>121</v>
      </c>
      <c r="BC60" s="8" t="s">
        <v>150</v>
      </c>
      <c r="BD60" s="8" t="s">
        <v>122</v>
      </c>
      <c r="BE60" s="8" t="s">
        <v>151</v>
      </c>
      <c r="BF60" s="8" t="s">
        <v>123</v>
      </c>
      <c r="BG60" s="8" t="s">
        <v>152</v>
      </c>
      <c r="BH60" s="8" t="s">
        <v>124</v>
      </c>
      <c r="BI60" s="8" t="s">
        <v>153</v>
      </c>
      <c r="BJ60" s="8" t="s">
        <v>125</v>
      </c>
      <c r="BK60" s="8" t="s">
        <v>154</v>
      </c>
      <c r="BL60" s="8" t="s">
        <v>126</v>
      </c>
      <c r="BM60" s="8" t="s">
        <v>155</v>
      </c>
      <c r="BN60" s="8" t="s">
        <v>127</v>
      </c>
    </row>
    <row r="61" customFormat="false" ht="15" hidden="false" customHeight="false" outlineLevel="0" collapsed="false">
      <c r="B61" s="1" t="s">
        <v>271</v>
      </c>
      <c r="C61" s="1" t="s">
        <v>303</v>
      </c>
      <c r="D61" s="1" t="s">
        <v>110</v>
      </c>
      <c r="E61" s="6" t="s">
        <v>201</v>
      </c>
      <c r="F61" s="15" t="n">
        <v>1423</v>
      </c>
      <c r="G61" s="16" t="s">
        <v>193</v>
      </c>
      <c r="H61" s="16" t="s">
        <v>194</v>
      </c>
      <c r="I61" s="17" t="s">
        <v>371</v>
      </c>
      <c r="J61" s="16" t="s">
        <v>352</v>
      </c>
      <c r="K61" s="16" t="s">
        <v>353</v>
      </c>
      <c r="L61" s="16" t="s">
        <v>354</v>
      </c>
      <c r="M61" s="16" t="s">
        <v>355</v>
      </c>
      <c r="N61" s="16" t="s">
        <v>356</v>
      </c>
      <c r="O61" s="16" t="s">
        <v>357</v>
      </c>
      <c r="P61" s="16" t="s">
        <v>358</v>
      </c>
      <c r="Q61" s="16" t="s">
        <v>359</v>
      </c>
      <c r="R61" s="16" t="s">
        <v>360</v>
      </c>
      <c r="S61" s="16" t="s">
        <v>361</v>
      </c>
      <c r="T61" s="16" t="s">
        <v>362</v>
      </c>
      <c r="U61" s="16" t="s">
        <v>363</v>
      </c>
      <c r="V61" s="16" t="s">
        <v>364</v>
      </c>
      <c r="W61" s="16" t="s">
        <v>350</v>
      </c>
      <c r="X61" s="16" t="s">
        <v>365</v>
      </c>
      <c r="Y61" s="16" t="s">
        <v>366</v>
      </c>
      <c r="Z61" s="16" t="s">
        <v>158</v>
      </c>
      <c r="AA61" s="16" t="s">
        <v>159</v>
      </c>
      <c r="AB61" s="16" t="s">
        <v>160</v>
      </c>
      <c r="AC61" s="16" t="s">
        <v>161</v>
      </c>
      <c r="AD61" s="16" t="s">
        <v>163</v>
      </c>
      <c r="AE61" s="16" t="s">
        <v>165</v>
      </c>
      <c r="AF61" s="16" t="s">
        <v>166</v>
      </c>
      <c r="AG61" s="16" t="s">
        <v>167</v>
      </c>
      <c r="AH61" s="16" t="s">
        <v>169</v>
      </c>
      <c r="AI61" s="16" t="s">
        <v>170</v>
      </c>
      <c r="AJ61" s="16" t="s">
        <v>171</v>
      </c>
    </row>
    <row r="62" s="6" customFormat="true" ht="15" hidden="false" customHeight="false" outlineLevel="0" collapsed="false">
      <c r="B62" s="1" t="s">
        <v>108</v>
      </c>
      <c r="C62" s="1" t="s">
        <v>303</v>
      </c>
      <c r="D62" s="1" t="s">
        <v>110</v>
      </c>
      <c r="E62" s="6" t="s">
        <v>372</v>
      </c>
      <c r="F62" s="7" t="n">
        <v>1424</v>
      </c>
      <c r="G62" s="8" t="s">
        <v>193</v>
      </c>
      <c r="H62" s="8" t="s">
        <v>194</v>
      </c>
      <c r="I62" s="9" t="s">
        <v>373</v>
      </c>
      <c r="J62" s="8" t="s">
        <v>374</v>
      </c>
      <c r="K62" s="8" t="s">
        <v>375</v>
      </c>
      <c r="L62" s="8" t="s">
        <v>376</v>
      </c>
      <c r="M62" s="8" t="s">
        <v>162</v>
      </c>
      <c r="N62" s="8" t="s">
        <v>167</v>
      </c>
      <c r="O62" s="8" t="s">
        <v>171</v>
      </c>
      <c r="P62" s="8" t="s">
        <v>263</v>
      </c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18"/>
      <c r="AL62" s="18"/>
      <c r="AM62" s="18"/>
      <c r="AN62" s="18"/>
      <c r="AO62" s="18"/>
      <c r="AP62" s="18"/>
      <c r="AQ62" s="18"/>
      <c r="AR62" s="18"/>
      <c r="AS62" s="18"/>
      <c r="AT62" s="18"/>
      <c r="AU62" s="18"/>
      <c r="AV62" s="18"/>
      <c r="AW62" s="18"/>
      <c r="AX62" s="18"/>
      <c r="AY62" s="18"/>
      <c r="AZ62" s="18"/>
      <c r="BA62" s="18"/>
      <c r="BB62" s="18"/>
      <c r="BC62" s="18"/>
      <c r="BD62" s="18"/>
      <c r="BE62" s="18"/>
      <c r="BF62" s="18"/>
      <c r="BG62" s="18"/>
      <c r="BH62" s="18"/>
      <c r="BI62" s="18"/>
      <c r="BJ62" s="18"/>
      <c r="BK62" s="18"/>
      <c r="BL62" s="18"/>
      <c r="BM62" s="18"/>
      <c r="BN62" s="18"/>
      <c r="BO62" s="18"/>
      <c r="BP62" s="18"/>
      <c r="BQ62" s="18"/>
      <c r="BR62" s="18"/>
      <c r="BS62" s="18"/>
      <c r="BT62" s="18"/>
      <c r="BU62" s="18"/>
      <c r="BV62" s="18"/>
      <c r="BW62" s="18"/>
      <c r="BX62" s="18"/>
      <c r="BY62" s="18"/>
      <c r="BZ62" s="18"/>
      <c r="CA62" s="18"/>
      <c r="CB62" s="18"/>
      <c r="CC62" s="18"/>
      <c r="CD62" s="18"/>
      <c r="CE62" s="18"/>
      <c r="CF62" s="18"/>
      <c r="CG62" s="18"/>
      <c r="CH62" s="18"/>
      <c r="CI62" s="18"/>
      <c r="CJ62" s="18"/>
      <c r="CK62" s="18"/>
      <c r="CL62" s="18"/>
      <c r="CM62" s="18"/>
      <c r="CN62" s="18"/>
      <c r="CO62" s="18"/>
      <c r="CP62" s="18"/>
      <c r="CQ62" s="18"/>
      <c r="CR62" s="18"/>
      <c r="CS62" s="18"/>
      <c r="CT62" s="18"/>
      <c r="CU62" s="18"/>
      <c r="CV62" s="18"/>
      <c r="CW62" s="18"/>
      <c r="CX62" s="18"/>
      <c r="CY62" s="18"/>
      <c r="CZ62" s="18"/>
      <c r="DA62" s="18"/>
      <c r="DB62" s="18"/>
      <c r="DC62" s="18"/>
      <c r="DD62" s="18"/>
      <c r="DE62" s="18"/>
    </row>
    <row r="63" customFormat="false" ht="15" hidden="false" customHeight="false" outlineLevel="0" collapsed="false">
      <c r="B63" s="1" t="s">
        <v>271</v>
      </c>
      <c r="C63" s="1" t="s">
        <v>303</v>
      </c>
      <c r="D63" s="1" t="s">
        <v>110</v>
      </c>
      <c r="E63" s="6" t="s">
        <v>203</v>
      </c>
      <c r="F63" s="15" t="n">
        <v>1425</v>
      </c>
      <c r="G63" s="16" t="s">
        <v>193</v>
      </c>
      <c r="H63" s="16" t="s">
        <v>194</v>
      </c>
      <c r="I63" s="17" t="s">
        <v>377</v>
      </c>
      <c r="J63" s="16" t="s">
        <v>281</v>
      </c>
      <c r="K63" s="16" t="s">
        <v>283</v>
      </c>
      <c r="L63" s="16" t="s">
        <v>285</v>
      </c>
      <c r="M63" s="16" t="s">
        <v>305</v>
      </c>
      <c r="N63" s="16" t="s">
        <v>306</v>
      </c>
      <c r="O63" s="16" t="s">
        <v>307</v>
      </c>
      <c r="P63" s="16" t="s">
        <v>308</v>
      </c>
      <c r="Q63" s="16" t="s">
        <v>309</v>
      </c>
      <c r="R63" s="16" t="s">
        <v>310</v>
      </c>
      <c r="S63" s="16" t="s">
        <v>311</v>
      </c>
      <c r="T63" s="16" t="s">
        <v>312</v>
      </c>
      <c r="U63" s="16" t="s">
        <v>313</v>
      </c>
      <c r="V63" s="16" t="s">
        <v>314</v>
      </c>
      <c r="W63" s="16" t="s">
        <v>315</v>
      </c>
      <c r="X63" s="16" t="s">
        <v>316</v>
      </c>
      <c r="Y63" s="16" t="s">
        <v>317</v>
      </c>
      <c r="Z63" s="16" t="s">
        <v>115</v>
      </c>
      <c r="AA63" s="16" t="s">
        <v>116</v>
      </c>
      <c r="AB63" s="16" t="s">
        <v>117</v>
      </c>
      <c r="AC63" s="16" t="s">
        <v>118</v>
      </c>
      <c r="AD63" s="16" t="s">
        <v>119</v>
      </c>
      <c r="AE63" s="16" t="s">
        <v>120</v>
      </c>
      <c r="AF63" s="16" t="s">
        <v>121</v>
      </c>
      <c r="AG63" s="16" t="s">
        <v>122</v>
      </c>
      <c r="AH63" s="16" t="s">
        <v>123</v>
      </c>
      <c r="AI63" s="16" t="s">
        <v>124</v>
      </c>
      <c r="AJ63" s="16" t="s">
        <v>125</v>
      </c>
      <c r="AK63" s="16" t="s">
        <v>126</v>
      </c>
      <c r="AL63" s="16" t="s">
        <v>127</v>
      </c>
    </row>
    <row r="64" customFormat="false" ht="15" hidden="false" customHeight="false" outlineLevel="0" collapsed="false">
      <c r="B64" s="1" t="s">
        <v>271</v>
      </c>
      <c r="C64" s="1" t="s">
        <v>303</v>
      </c>
      <c r="D64" s="1" t="s">
        <v>110</v>
      </c>
      <c r="E64" s="0" t="s">
        <v>205</v>
      </c>
      <c r="F64" s="15" t="n">
        <v>1430</v>
      </c>
      <c r="G64" s="16" t="s">
        <v>206</v>
      </c>
      <c r="H64" s="16" t="s">
        <v>206</v>
      </c>
      <c r="I64" s="17" t="s">
        <v>378</v>
      </c>
      <c r="J64" s="16" t="s">
        <v>281</v>
      </c>
      <c r="K64" s="16" t="s">
        <v>282</v>
      </c>
      <c r="L64" s="16" t="s">
        <v>283</v>
      </c>
      <c r="M64" s="16" t="s">
        <v>284</v>
      </c>
      <c r="N64" s="16" t="s">
        <v>285</v>
      </c>
      <c r="O64" s="16" t="s">
        <v>319</v>
      </c>
      <c r="P64" s="16" t="s">
        <v>305</v>
      </c>
      <c r="Q64" s="16" t="s">
        <v>320</v>
      </c>
      <c r="R64" s="16" t="s">
        <v>306</v>
      </c>
      <c r="S64" s="16" t="s">
        <v>321</v>
      </c>
      <c r="T64" s="16" t="s">
        <v>307</v>
      </c>
      <c r="U64" s="16" t="s">
        <v>322</v>
      </c>
      <c r="V64" s="16" t="s">
        <v>308</v>
      </c>
      <c r="W64" s="16" t="s">
        <v>323</v>
      </c>
      <c r="X64" s="16" t="s">
        <v>309</v>
      </c>
      <c r="Y64" s="16" t="s">
        <v>324</v>
      </c>
      <c r="Z64" s="16" t="s">
        <v>310</v>
      </c>
      <c r="AA64" s="16" t="s">
        <v>325</v>
      </c>
      <c r="AB64" s="16" t="s">
        <v>311</v>
      </c>
      <c r="AC64" s="16" t="s">
        <v>326</v>
      </c>
      <c r="AD64" s="16" t="s">
        <v>312</v>
      </c>
      <c r="AE64" s="16" t="s">
        <v>327</v>
      </c>
      <c r="AF64" s="16" t="s">
        <v>313</v>
      </c>
      <c r="AG64" s="16" t="s">
        <v>328</v>
      </c>
      <c r="AH64" s="16" t="s">
        <v>314</v>
      </c>
      <c r="AI64" s="16" t="s">
        <v>329</v>
      </c>
      <c r="AJ64" s="16" t="s">
        <v>315</v>
      </c>
      <c r="AK64" s="16" t="s">
        <v>330</v>
      </c>
      <c r="AL64" s="16" t="s">
        <v>316</v>
      </c>
      <c r="AM64" s="16" t="s">
        <v>331</v>
      </c>
      <c r="AN64" s="16" t="s">
        <v>317</v>
      </c>
      <c r="AO64" s="16" t="s">
        <v>332</v>
      </c>
      <c r="AP64" s="16" t="s">
        <v>115</v>
      </c>
      <c r="AQ64" s="16" t="s">
        <v>130</v>
      </c>
      <c r="AR64" s="16" t="s">
        <v>116</v>
      </c>
      <c r="AS64" s="16" t="s">
        <v>131</v>
      </c>
      <c r="AT64" s="16" t="s">
        <v>117</v>
      </c>
      <c r="AU64" s="16" t="s">
        <v>132</v>
      </c>
      <c r="AV64" s="16" t="s">
        <v>118</v>
      </c>
      <c r="AW64" s="16" t="s">
        <v>133</v>
      </c>
      <c r="AX64" s="16" t="s">
        <v>119</v>
      </c>
      <c r="AY64" s="16" t="s">
        <v>134</v>
      </c>
      <c r="AZ64" s="16" t="s">
        <v>120</v>
      </c>
      <c r="BA64" s="16" t="s">
        <v>135</v>
      </c>
      <c r="BB64" s="16" t="s">
        <v>121</v>
      </c>
      <c r="BC64" s="16" t="s">
        <v>136</v>
      </c>
      <c r="BD64" s="16" t="s">
        <v>122</v>
      </c>
      <c r="BE64" s="16" t="s">
        <v>137</v>
      </c>
      <c r="BF64" s="16" t="s">
        <v>123</v>
      </c>
      <c r="BG64" s="16" t="s">
        <v>138</v>
      </c>
      <c r="BH64" s="16" t="s">
        <v>124</v>
      </c>
      <c r="BI64" s="16" t="s">
        <v>139</v>
      </c>
      <c r="BJ64" s="16" t="s">
        <v>125</v>
      </c>
      <c r="BK64" s="16" t="s">
        <v>140</v>
      </c>
      <c r="BL64" s="16" t="s">
        <v>126</v>
      </c>
      <c r="BM64" s="16" t="s">
        <v>141</v>
      </c>
      <c r="BN64" s="16" t="s">
        <v>127</v>
      </c>
    </row>
    <row r="65" customFormat="false" ht="15" hidden="false" customHeight="false" outlineLevel="0" collapsed="false">
      <c r="B65" s="1" t="s">
        <v>108</v>
      </c>
      <c r="C65" s="1" t="s">
        <v>303</v>
      </c>
      <c r="D65" s="1" t="s">
        <v>110</v>
      </c>
      <c r="E65" s="6" t="s">
        <v>208</v>
      </c>
      <c r="F65" s="7" t="n">
        <v>1450</v>
      </c>
      <c r="G65" s="8" t="s">
        <v>209</v>
      </c>
      <c r="H65" s="8" t="s">
        <v>210</v>
      </c>
      <c r="I65" s="9" t="s">
        <v>379</v>
      </c>
      <c r="J65" s="8" t="s">
        <v>380</v>
      </c>
      <c r="K65" s="8" t="s">
        <v>381</v>
      </c>
      <c r="L65" s="8" t="s">
        <v>382</v>
      </c>
      <c r="M65" s="8" t="s">
        <v>383</v>
      </c>
      <c r="N65" s="8" t="s">
        <v>384</v>
      </c>
      <c r="O65" s="8" t="s">
        <v>385</v>
      </c>
      <c r="P65" s="8" t="s">
        <v>386</v>
      </c>
      <c r="Q65" s="8" t="s">
        <v>387</v>
      </c>
      <c r="R65" s="8" t="s">
        <v>388</v>
      </c>
      <c r="S65" s="8" t="s">
        <v>389</v>
      </c>
      <c r="T65" s="8" t="s">
        <v>390</v>
      </c>
      <c r="U65" s="8" t="s">
        <v>391</v>
      </c>
      <c r="V65" s="8" t="s">
        <v>392</v>
      </c>
      <c r="W65" s="8" t="s">
        <v>393</v>
      </c>
      <c r="X65" s="8" t="s">
        <v>394</v>
      </c>
      <c r="Y65" s="8" t="s">
        <v>395</v>
      </c>
      <c r="Z65" s="8" t="s">
        <v>396</v>
      </c>
      <c r="AA65" s="8" t="s">
        <v>397</v>
      </c>
      <c r="AB65" s="8" t="s">
        <v>398</v>
      </c>
      <c r="AC65" s="8" t="s">
        <v>399</v>
      </c>
      <c r="AD65" s="8" t="s">
        <v>400</v>
      </c>
      <c r="AE65" s="8" t="s">
        <v>401</v>
      </c>
      <c r="AF65" s="8" t="s">
        <v>402</v>
      </c>
      <c r="AG65" s="8" t="s">
        <v>403</v>
      </c>
      <c r="AH65" s="8" t="s">
        <v>404</v>
      </c>
      <c r="AI65" s="8" t="s">
        <v>405</v>
      </c>
      <c r="AJ65" s="8" t="s">
        <v>186</v>
      </c>
      <c r="AK65" s="8" t="s">
        <v>212</v>
      </c>
      <c r="AL65" s="8" t="s">
        <v>187</v>
      </c>
      <c r="AM65" s="8" t="s">
        <v>213</v>
      </c>
      <c r="AN65" s="8" t="s">
        <v>188</v>
      </c>
      <c r="AO65" s="8" t="s">
        <v>214</v>
      </c>
      <c r="AP65" s="8" t="s">
        <v>189</v>
      </c>
      <c r="AQ65" s="8" t="s">
        <v>215</v>
      </c>
      <c r="AR65" s="8" t="s">
        <v>190</v>
      </c>
      <c r="AS65" s="8" t="s">
        <v>216</v>
      </c>
      <c r="AT65" s="8" t="s">
        <v>191</v>
      </c>
      <c r="AU65" s="8" t="s">
        <v>217</v>
      </c>
      <c r="AV65" s="8" t="s">
        <v>218</v>
      </c>
      <c r="AW65" s="8" t="s">
        <v>219</v>
      </c>
      <c r="AX65" s="8" t="s">
        <v>220</v>
      </c>
      <c r="AY65" s="8" t="s">
        <v>221</v>
      </c>
      <c r="AZ65" s="8" t="s">
        <v>222</v>
      </c>
      <c r="BA65" s="8" t="s">
        <v>223</v>
      </c>
      <c r="BB65" s="8" t="s">
        <v>224</v>
      </c>
      <c r="BC65" s="8" t="s">
        <v>225</v>
      </c>
      <c r="BD65" s="8" t="s">
        <v>226</v>
      </c>
      <c r="BE65" s="8" t="s">
        <v>231</v>
      </c>
      <c r="BF65" s="8" t="s">
        <v>232</v>
      </c>
      <c r="BG65" s="8" t="s">
        <v>233</v>
      </c>
      <c r="BH65" s="8" t="s">
        <v>234</v>
      </c>
      <c r="BI65" s="8" t="s">
        <v>276</v>
      </c>
      <c r="BJ65" s="8" t="s">
        <v>277</v>
      </c>
    </row>
    <row r="66" customFormat="false" ht="15" hidden="false" customHeight="false" outlineLevel="0" collapsed="false">
      <c r="B66" s="1" t="s">
        <v>108</v>
      </c>
      <c r="C66" s="1" t="s">
        <v>303</v>
      </c>
      <c r="D66" s="1" t="s">
        <v>110</v>
      </c>
      <c r="E66" s="6" t="s">
        <v>227</v>
      </c>
      <c r="F66" s="7" t="n">
        <v>1460</v>
      </c>
      <c r="G66" s="8" t="s">
        <v>228</v>
      </c>
      <c r="H66" s="8" t="s">
        <v>229</v>
      </c>
      <c r="I66" s="9" t="s">
        <v>406</v>
      </c>
      <c r="J66" s="8" t="s">
        <v>380</v>
      </c>
      <c r="K66" s="8" t="s">
        <v>381</v>
      </c>
      <c r="L66" s="8" t="s">
        <v>382</v>
      </c>
      <c r="M66" s="8" t="s">
        <v>383</v>
      </c>
      <c r="N66" s="8" t="s">
        <v>384</v>
      </c>
      <c r="O66" s="8" t="s">
        <v>385</v>
      </c>
      <c r="P66" s="8" t="s">
        <v>386</v>
      </c>
      <c r="Q66" s="8" t="s">
        <v>387</v>
      </c>
      <c r="R66" s="8" t="s">
        <v>388</v>
      </c>
      <c r="S66" s="8" t="s">
        <v>389</v>
      </c>
      <c r="T66" s="8" t="s">
        <v>390</v>
      </c>
      <c r="U66" s="8" t="s">
        <v>391</v>
      </c>
      <c r="V66" s="8" t="s">
        <v>392</v>
      </c>
      <c r="W66" s="8" t="s">
        <v>393</v>
      </c>
      <c r="X66" s="8" t="s">
        <v>394</v>
      </c>
      <c r="Y66" s="8" t="s">
        <v>395</v>
      </c>
      <c r="Z66" s="8" t="s">
        <v>396</v>
      </c>
      <c r="AA66" s="8" t="s">
        <v>397</v>
      </c>
      <c r="AB66" s="8" t="s">
        <v>398</v>
      </c>
      <c r="AC66" s="8" t="s">
        <v>399</v>
      </c>
      <c r="AD66" s="8" t="s">
        <v>400</v>
      </c>
      <c r="AE66" s="8" t="s">
        <v>401</v>
      </c>
      <c r="AF66" s="8" t="s">
        <v>402</v>
      </c>
      <c r="AG66" s="8" t="s">
        <v>403</v>
      </c>
      <c r="AH66" s="8" t="s">
        <v>404</v>
      </c>
      <c r="AI66" s="8" t="s">
        <v>405</v>
      </c>
      <c r="AJ66" s="8" t="s">
        <v>186</v>
      </c>
      <c r="AK66" s="8" t="s">
        <v>212</v>
      </c>
      <c r="AL66" s="8" t="s">
        <v>187</v>
      </c>
      <c r="AM66" s="8" t="s">
        <v>213</v>
      </c>
      <c r="AN66" s="8" t="s">
        <v>188</v>
      </c>
      <c r="AO66" s="8" t="s">
        <v>214</v>
      </c>
      <c r="AP66" s="8" t="s">
        <v>189</v>
      </c>
      <c r="AQ66" s="8" t="s">
        <v>215</v>
      </c>
      <c r="AR66" s="8" t="s">
        <v>190</v>
      </c>
      <c r="AS66" s="8" t="s">
        <v>216</v>
      </c>
      <c r="AT66" s="8" t="s">
        <v>191</v>
      </c>
      <c r="AU66" s="8" t="s">
        <v>217</v>
      </c>
      <c r="AV66" s="8" t="s">
        <v>218</v>
      </c>
      <c r="AW66" s="8" t="s">
        <v>219</v>
      </c>
      <c r="AX66" s="8" t="s">
        <v>220</v>
      </c>
      <c r="AY66" s="8" t="s">
        <v>221</v>
      </c>
      <c r="AZ66" s="8" t="s">
        <v>222</v>
      </c>
      <c r="BA66" s="8" t="s">
        <v>223</v>
      </c>
      <c r="BB66" s="8" t="s">
        <v>224</v>
      </c>
      <c r="BC66" s="8" t="s">
        <v>225</v>
      </c>
      <c r="BD66" s="8" t="s">
        <v>226</v>
      </c>
      <c r="BE66" s="8" t="s">
        <v>231</v>
      </c>
      <c r="BF66" s="8" t="s">
        <v>232</v>
      </c>
      <c r="BG66" s="8" t="s">
        <v>233</v>
      </c>
      <c r="BH66" s="8" t="s">
        <v>234</v>
      </c>
      <c r="BI66" s="8" t="s">
        <v>276</v>
      </c>
      <c r="BJ66" s="8" t="s">
        <v>277</v>
      </c>
    </row>
    <row r="67" customFormat="false" ht="15" hidden="false" customHeight="false" outlineLevel="0" collapsed="false">
      <c r="B67" s="1" t="s">
        <v>108</v>
      </c>
      <c r="C67" s="1" t="s">
        <v>303</v>
      </c>
      <c r="D67" s="1" t="s">
        <v>110</v>
      </c>
      <c r="E67" s="0" t="s">
        <v>407</v>
      </c>
      <c r="F67" s="7" t="n">
        <v>1461</v>
      </c>
      <c r="G67" s="8" t="s">
        <v>228</v>
      </c>
      <c r="H67" s="8" t="s">
        <v>229</v>
      </c>
      <c r="I67" s="9" t="s">
        <v>408</v>
      </c>
      <c r="J67" s="8" t="s">
        <v>409</v>
      </c>
      <c r="K67" s="8" t="s">
        <v>410</v>
      </c>
      <c r="L67" s="8" t="s">
        <v>411</v>
      </c>
      <c r="M67" s="8" t="s">
        <v>412</v>
      </c>
      <c r="N67" s="8" t="s">
        <v>413</v>
      </c>
      <c r="O67" s="8" t="s">
        <v>414</v>
      </c>
      <c r="P67" s="8" t="s">
        <v>415</v>
      </c>
      <c r="Q67" s="8" t="s">
        <v>416</v>
      </c>
      <c r="R67" s="8" t="s">
        <v>417</v>
      </c>
      <c r="S67" s="8" t="s">
        <v>418</v>
      </c>
      <c r="T67" s="8" t="s">
        <v>419</v>
      </c>
      <c r="U67" s="8" t="s">
        <v>420</v>
      </c>
      <c r="V67" s="8" t="s">
        <v>421</v>
      </c>
      <c r="W67" s="8" t="s">
        <v>422</v>
      </c>
      <c r="X67" s="8" t="s">
        <v>423</v>
      </c>
      <c r="Y67" s="8" t="s">
        <v>424</v>
      </c>
      <c r="Z67" s="8" t="s">
        <v>425</v>
      </c>
      <c r="AA67" s="8" t="s">
        <v>426</v>
      </c>
      <c r="AB67" s="8" t="s">
        <v>427</v>
      </c>
      <c r="AC67" s="8" t="s">
        <v>428</v>
      </c>
      <c r="AD67" s="8" t="s">
        <v>429</v>
      </c>
      <c r="AE67" s="8" t="s">
        <v>430</v>
      </c>
      <c r="AF67" s="8" t="s">
        <v>431</v>
      </c>
      <c r="AG67" s="8" t="s">
        <v>432</v>
      </c>
      <c r="AH67" s="8" t="s">
        <v>433</v>
      </c>
      <c r="AI67" s="8" t="s">
        <v>434</v>
      </c>
      <c r="AJ67" s="8" t="s">
        <v>435</v>
      </c>
      <c r="AK67" s="8" t="s">
        <v>436</v>
      </c>
      <c r="AL67" s="8" t="s">
        <v>437</v>
      </c>
      <c r="AM67" s="8" t="s">
        <v>438</v>
      </c>
      <c r="AN67" s="8" t="s">
        <v>439</v>
      </c>
      <c r="AO67" s="8" t="s">
        <v>440</v>
      </c>
      <c r="AP67" s="8" t="s">
        <v>441</v>
      </c>
      <c r="AQ67" s="8" t="s">
        <v>442</v>
      </c>
      <c r="AR67" s="8" t="s">
        <v>443</v>
      </c>
      <c r="AS67" s="8" t="s">
        <v>444</v>
      </c>
      <c r="AT67" s="8" t="s">
        <v>445</v>
      </c>
      <c r="AU67" s="8" t="s">
        <v>446</v>
      </c>
      <c r="AV67" s="8" t="s">
        <v>447</v>
      </c>
    </row>
    <row r="68" customFormat="false" ht="15" hidden="false" customHeight="false" outlineLevel="0" collapsed="false">
      <c r="B68" s="1" t="s">
        <v>108</v>
      </c>
      <c r="C68" s="1" t="s">
        <v>303</v>
      </c>
      <c r="D68" s="1" t="s">
        <v>110</v>
      </c>
      <c r="E68" s="6" t="s">
        <v>235</v>
      </c>
      <c r="F68" s="7" t="n">
        <v>1490</v>
      </c>
      <c r="G68" s="8" t="s">
        <v>173</v>
      </c>
      <c r="H68" s="8" t="s">
        <v>236</v>
      </c>
      <c r="I68" s="9" t="s">
        <v>448</v>
      </c>
      <c r="J68" s="8" t="s">
        <v>238</v>
      </c>
    </row>
    <row r="69" customFormat="false" ht="15" hidden="false" customHeight="false" outlineLevel="0" collapsed="false">
      <c r="B69" s="11"/>
      <c r="C69" s="11"/>
      <c r="D69" s="11"/>
      <c r="E69" s="12"/>
      <c r="F69" s="11"/>
      <c r="G69" s="13"/>
      <c r="H69" s="13"/>
      <c r="I69" s="12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  <c r="AL69" s="13"/>
      <c r="AM69" s="13"/>
      <c r="AN69" s="13"/>
      <c r="AO69" s="13"/>
      <c r="AP69" s="13"/>
      <c r="AQ69" s="13"/>
      <c r="AR69" s="13"/>
      <c r="AS69" s="13"/>
      <c r="AT69" s="13"/>
      <c r="AU69" s="13"/>
      <c r="AV69" s="13"/>
      <c r="AW69" s="13"/>
      <c r="AX69" s="13"/>
      <c r="AY69" s="13"/>
      <c r="AZ69" s="13"/>
      <c r="BA69" s="13"/>
      <c r="BB69" s="13"/>
      <c r="BC69" s="13"/>
      <c r="BD69" s="13"/>
      <c r="BE69" s="13"/>
      <c r="BF69" s="13"/>
      <c r="BG69" s="13"/>
      <c r="BH69" s="13"/>
      <c r="BI69" s="13"/>
      <c r="BJ69" s="13"/>
      <c r="BK69" s="13"/>
      <c r="BL69" s="13"/>
      <c r="BM69" s="13"/>
      <c r="BN69" s="13"/>
      <c r="BO69" s="13"/>
      <c r="BP69" s="13"/>
      <c r="BQ69" s="13"/>
      <c r="BR69" s="13"/>
      <c r="BS69" s="13"/>
      <c r="BT69" s="13"/>
      <c r="BU69" s="13"/>
      <c r="BV69" s="13"/>
      <c r="BW69" s="13"/>
      <c r="BX69" s="13"/>
      <c r="BY69" s="13"/>
      <c r="BZ69" s="13"/>
      <c r="CA69" s="13"/>
      <c r="CB69" s="13"/>
      <c r="CC69" s="13"/>
      <c r="CD69" s="13"/>
      <c r="CE69" s="13"/>
      <c r="CF69" s="13"/>
      <c r="CG69" s="13"/>
      <c r="CH69" s="13"/>
      <c r="CI69" s="13"/>
      <c r="CJ69" s="13"/>
      <c r="CK69" s="13"/>
      <c r="CL69" s="13"/>
      <c r="CM69" s="13"/>
      <c r="CN69" s="13"/>
      <c r="CO69" s="13"/>
      <c r="CP69" s="13"/>
      <c r="CQ69" s="13"/>
      <c r="CR69" s="13"/>
      <c r="CS69" s="13"/>
      <c r="CT69" s="13"/>
      <c r="CU69" s="13"/>
      <c r="CV69" s="13"/>
      <c r="CW69" s="13"/>
      <c r="CX69" s="13"/>
      <c r="CY69" s="13"/>
      <c r="CZ69" s="13"/>
      <c r="DA69" s="13"/>
      <c r="DB69" s="13"/>
      <c r="DC69" s="13"/>
      <c r="DD69" s="13"/>
      <c r="DE69" s="13"/>
    </row>
    <row r="71" customFormat="false" ht="15" hidden="false" customHeight="false" outlineLevel="0" collapsed="false">
      <c r="B71" s="1" t="s">
        <v>108</v>
      </c>
      <c r="C71" s="1" t="s">
        <v>109</v>
      </c>
      <c r="D71" s="1" t="s">
        <v>449</v>
      </c>
      <c r="E71" s="0" t="s">
        <v>450</v>
      </c>
      <c r="F71" s="7" t="n">
        <v>2100</v>
      </c>
      <c r="G71" s="8" t="s">
        <v>112</v>
      </c>
      <c r="H71" s="8" t="s">
        <v>113</v>
      </c>
      <c r="I71" s="9" t="s">
        <v>451</v>
      </c>
      <c r="J71" s="8" t="s">
        <v>121</v>
      </c>
      <c r="K71" s="8" t="s">
        <v>123</v>
      </c>
      <c r="L71" s="8" t="s">
        <v>125</v>
      </c>
      <c r="M71" s="8" t="s">
        <v>127</v>
      </c>
      <c r="N71" s="8" t="s">
        <v>241</v>
      </c>
      <c r="O71" s="8" t="s">
        <v>243</v>
      </c>
      <c r="P71" s="8" t="s">
        <v>245</v>
      </c>
      <c r="Q71" s="8" t="s">
        <v>452</v>
      </c>
      <c r="R71" s="8" t="s">
        <v>453</v>
      </c>
      <c r="S71" s="8" t="s">
        <v>454</v>
      </c>
      <c r="T71" s="8" t="s">
        <v>455</v>
      </c>
      <c r="U71" s="8" t="s">
        <v>456</v>
      </c>
      <c r="V71" s="8" t="s">
        <v>457</v>
      </c>
      <c r="W71" s="8" t="s">
        <v>458</v>
      </c>
      <c r="X71" s="8" t="s">
        <v>459</v>
      </c>
      <c r="Y71" s="8" t="s">
        <v>460</v>
      </c>
      <c r="Z71" s="8" t="s">
        <v>461</v>
      </c>
      <c r="AA71" s="8" t="s">
        <v>462</v>
      </c>
      <c r="AB71" s="14" t="s">
        <v>119</v>
      </c>
    </row>
    <row r="72" customFormat="false" ht="15" hidden="false" customHeight="false" outlineLevel="0" collapsed="false">
      <c r="B72" s="1" t="s">
        <v>108</v>
      </c>
      <c r="C72" s="1" t="s">
        <v>109</v>
      </c>
      <c r="D72" s="1" t="s">
        <v>449</v>
      </c>
      <c r="E72" s="0" t="s">
        <v>463</v>
      </c>
      <c r="F72" s="7" t="n">
        <v>2101</v>
      </c>
      <c r="G72" s="8" t="s">
        <v>112</v>
      </c>
      <c r="H72" s="8" t="s">
        <v>113</v>
      </c>
      <c r="I72" s="9" t="s">
        <v>464</v>
      </c>
      <c r="J72" s="19" t="s">
        <v>121</v>
      </c>
      <c r="K72" s="19" t="s">
        <v>166</v>
      </c>
      <c r="L72" s="19" t="s">
        <v>123</v>
      </c>
      <c r="M72" s="19" t="s">
        <v>169</v>
      </c>
      <c r="N72" s="19" t="s">
        <v>125</v>
      </c>
      <c r="O72" s="19" t="s">
        <v>171</v>
      </c>
      <c r="P72" s="19" t="s">
        <v>127</v>
      </c>
      <c r="Q72" s="19" t="s">
        <v>262</v>
      </c>
      <c r="R72" s="19" t="s">
        <v>241</v>
      </c>
      <c r="S72" s="19" t="s">
        <v>264</v>
      </c>
      <c r="T72" s="19" t="s">
        <v>243</v>
      </c>
      <c r="U72" s="19" t="s">
        <v>266</v>
      </c>
      <c r="V72" s="19" t="s">
        <v>245</v>
      </c>
      <c r="W72" s="19" t="s">
        <v>465</v>
      </c>
      <c r="X72" s="19" t="s">
        <v>452</v>
      </c>
      <c r="Y72" s="19" t="s">
        <v>466</v>
      </c>
      <c r="Z72" s="19" t="s">
        <v>453</v>
      </c>
      <c r="AA72" s="19" t="s">
        <v>467</v>
      </c>
      <c r="AB72" s="19" t="s">
        <v>454</v>
      </c>
      <c r="AC72" s="19" t="s">
        <v>468</v>
      </c>
      <c r="AD72" s="19" t="s">
        <v>455</v>
      </c>
      <c r="AE72" s="19" t="s">
        <v>469</v>
      </c>
      <c r="AF72" s="19" t="s">
        <v>456</v>
      </c>
      <c r="AG72" s="19" t="s">
        <v>470</v>
      </c>
      <c r="AH72" s="19" t="s">
        <v>457</v>
      </c>
      <c r="AI72" s="19" t="s">
        <v>471</v>
      </c>
      <c r="AJ72" s="19" t="s">
        <v>458</v>
      </c>
      <c r="AK72" s="19" t="s">
        <v>472</v>
      </c>
      <c r="AL72" s="14" t="s">
        <v>459</v>
      </c>
      <c r="AM72" s="14" t="s">
        <v>473</v>
      </c>
      <c r="AN72" s="14" t="s">
        <v>460</v>
      </c>
      <c r="AO72" s="14" t="s">
        <v>474</v>
      </c>
      <c r="AP72" s="14" t="s">
        <v>461</v>
      </c>
      <c r="AQ72" s="14" t="s">
        <v>475</v>
      </c>
      <c r="AR72" s="14" t="s">
        <v>462</v>
      </c>
      <c r="AS72" s="20" t="s">
        <v>476</v>
      </c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</row>
    <row r="73" customFormat="false" ht="15" hidden="false" customHeight="false" outlineLevel="0" collapsed="false">
      <c r="B73" s="1" t="s">
        <v>108</v>
      </c>
      <c r="C73" s="1" t="s">
        <v>109</v>
      </c>
      <c r="D73" s="1" t="s">
        <v>449</v>
      </c>
      <c r="E73" s="0" t="s">
        <v>477</v>
      </c>
      <c r="F73" s="7" t="n">
        <v>2102</v>
      </c>
      <c r="G73" s="8" t="s">
        <v>112</v>
      </c>
      <c r="H73" s="8" t="s">
        <v>113</v>
      </c>
      <c r="I73" s="9" t="s">
        <v>478</v>
      </c>
      <c r="J73" s="21" t="s">
        <v>479</v>
      </c>
      <c r="K73" s="21" t="s">
        <v>480</v>
      </c>
      <c r="L73" s="21" t="s">
        <v>476</v>
      </c>
      <c r="M73" s="21" t="s">
        <v>481</v>
      </c>
      <c r="N73" s="21" t="s">
        <v>482</v>
      </c>
      <c r="O73" s="21" t="s">
        <v>483</v>
      </c>
      <c r="P73" s="21" t="s">
        <v>484</v>
      </c>
      <c r="Q73" s="21" t="s">
        <v>485</v>
      </c>
      <c r="R73" s="21" t="s">
        <v>486</v>
      </c>
      <c r="S73" s="21" t="s">
        <v>487</v>
      </c>
      <c r="T73" s="21" t="s">
        <v>488</v>
      </c>
      <c r="U73" s="21" t="s">
        <v>489</v>
      </c>
      <c r="V73" s="21" t="s">
        <v>490</v>
      </c>
      <c r="W73" s="21" t="s">
        <v>491</v>
      </c>
      <c r="X73" s="21" t="s">
        <v>492</v>
      </c>
      <c r="Y73" s="21" t="s">
        <v>493</v>
      </c>
      <c r="Z73" s="22" t="s">
        <v>494</v>
      </c>
      <c r="AA73" s="22" t="s">
        <v>495</v>
      </c>
      <c r="AB73" s="22" t="s">
        <v>496</v>
      </c>
      <c r="AC73" s="23"/>
      <c r="AD73" s="23"/>
      <c r="AE73" s="23"/>
      <c r="AF73" s="23"/>
      <c r="AG73" s="23"/>
      <c r="AH73" s="23"/>
      <c r="AI73" s="23"/>
      <c r="AJ73" s="23"/>
      <c r="AK73" s="23"/>
    </row>
    <row r="74" customFormat="false" ht="15" hidden="false" customHeight="false" outlineLevel="0" collapsed="false">
      <c r="B74" s="1" t="s">
        <v>108</v>
      </c>
      <c r="C74" s="1" t="s">
        <v>109</v>
      </c>
      <c r="D74" s="1" t="s">
        <v>449</v>
      </c>
      <c r="E74" s="0" t="s">
        <v>497</v>
      </c>
      <c r="F74" s="7" t="n">
        <v>2103</v>
      </c>
      <c r="G74" s="8" t="s">
        <v>112</v>
      </c>
      <c r="H74" s="8" t="s">
        <v>113</v>
      </c>
      <c r="I74" s="9" t="s">
        <v>498</v>
      </c>
      <c r="J74" s="8" t="s">
        <v>499</v>
      </c>
      <c r="K74" s="8" t="s">
        <v>500</v>
      </c>
      <c r="L74" s="8" t="s">
        <v>501</v>
      </c>
      <c r="M74" s="8" t="s">
        <v>502</v>
      </c>
      <c r="N74" s="8" t="s">
        <v>503</v>
      </c>
      <c r="O74" s="8" t="s">
        <v>504</v>
      </c>
      <c r="P74" s="8" t="s">
        <v>505</v>
      </c>
      <c r="Q74" s="8" t="s">
        <v>506</v>
      </c>
      <c r="R74" s="8" t="s">
        <v>507</v>
      </c>
      <c r="S74" s="8" t="s">
        <v>508</v>
      </c>
      <c r="T74" s="8" t="s">
        <v>509</v>
      </c>
      <c r="U74" s="8" t="s">
        <v>510</v>
      </c>
      <c r="V74" s="8" t="s">
        <v>511</v>
      </c>
      <c r="W74" s="8" t="s">
        <v>512</v>
      </c>
      <c r="X74" s="8" t="s">
        <v>513</v>
      </c>
      <c r="Y74" s="8" t="s">
        <v>514</v>
      </c>
      <c r="Z74" s="8" t="s">
        <v>515</v>
      </c>
      <c r="AA74" s="8" t="s">
        <v>516</v>
      </c>
      <c r="AB74" s="8" t="s">
        <v>517</v>
      </c>
      <c r="AC74" s="8" t="s">
        <v>518</v>
      </c>
      <c r="AD74" s="8" t="s">
        <v>519</v>
      </c>
      <c r="AE74" s="8" t="s">
        <v>520</v>
      </c>
      <c r="AF74" s="8" t="s">
        <v>521</v>
      </c>
      <c r="AG74" s="8" t="s">
        <v>522</v>
      </c>
      <c r="AH74" s="8" t="s">
        <v>523</v>
      </c>
      <c r="AI74" s="8" t="s">
        <v>524</v>
      </c>
      <c r="AJ74" s="8" t="s">
        <v>525</v>
      </c>
      <c r="AK74" s="8" t="s">
        <v>526</v>
      </c>
      <c r="AL74" s="8" t="s">
        <v>527</v>
      </c>
      <c r="AM74" s="8" t="s">
        <v>528</v>
      </c>
      <c r="AN74" s="8" t="s">
        <v>529</v>
      </c>
      <c r="AO74" s="8" t="s">
        <v>530</v>
      </c>
      <c r="AP74" s="8" t="s">
        <v>531</v>
      </c>
      <c r="AQ74" s="8" t="s">
        <v>532</v>
      </c>
      <c r="AR74" s="8" t="s">
        <v>533</v>
      </c>
      <c r="AS74" s="8" t="s">
        <v>534</v>
      </c>
      <c r="DF74" s="2"/>
      <c r="DG74" s="2"/>
    </row>
    <row r="75" customFormat="false" ht="15" hidden="false" customHeight="false" outlineLevel="0" collapsed="false">
      <c r="B75" s="1" t="s">
        <v>108</v>
      </c>
      <c r="C75" s="1" t="s">
        <v>109</v>
      </c>
      <c r="D75" s="1" t="s">
        <v>449</v>
      </c>
      <c r="E75" s="0" t="s">
        <v>535</v>
      </c>
      <c r="F75" s="7" t="n">
        <v>2104</v>
      </c>
      <c r="G75" s="8" t="s">
        <v>112</v>
      </c>
      <c r="H75" s="8" t="s">
        <v>113</v>
      </c>
      <c r="I75" s="9" t="s">
        <v>536</v>
      </c>
      <c r="J75" s="8" t="s">
        <v>537</v>
      </c>
      <c r="K75" s="8" t="s">
        <v>538</v>
      </c>
      <c r="L75" s="8" t="s">
        <v>539</v>
      </c>
      <c r="M75" s="8" t="s">
        <v>540</v>
      </c>
      <c r="N75" s="8" t="s">
        <v>541</v>
      </c>
      <c r="O75" s="8" t="s">
        <v>542</v>
      </c>
      <c r="P75" s="8" t="s">
        <v>543</v>
      </c>
      <c r="Q75" s="8" t="s">
        <v>544</v>
      </c>
      <c r="R75" s="8" t="s">
        <v>545</v>
      </c>
      <c r="S75" s="8" t="s">
        <v>546</v>
      </c>
      <c r="T75" s="8" t="s">
        <v>547</v>
      </c>
      <c r="U75" s="8" t="s">
        <v>548</v>
      </c>
      <c r="V75" s="8" t="s">
        <v>549</v>
      </c>
      <c r="W75" s="8" t="s">
        <v>550</v>
      </c>
      <c r="X75" s="8" t="s">
        <v>551</v>
      </c>
      <c r="Y75" s="8" t="s">
        <v>552</v>
      </c>
      <c r="Z75" s="8" t="s">
        <v>553</v>
      </c>
      <c r="AA75" s="8" t="s">
        <v>554</v>
      </c>
      <c r="AB75" s="8" t="s">
        <v>555</v>
      </c>
      <c r="AC75" s="8" t="s">
        <v>556</v>
      </c>
      <c r="AD75" s="24" t="s">
        <v>557</v>
      </c>
      <c r="AE75" s="24" t="s">
        <v>558</v>
      </c>
      <c r="AF75" s="24" t="s">
        <v>559</v>
      </c>
      <c r="AG75" s="24" t="s">
        <v>560</v>
      </c>
      <c r="AH75" s="24" t="s">
        <v>561</v>
      </c>
      <c r="AI75" s="24" t="s">
        <v>562</v>
      </c>
      <c r="AJ75" s="24" t="s">
        <v>563</v>
      </c>
      <c r="AK75" s="24" t="s">
        <v>564</v>
      </c>
      <c r="AL75" s="24" t="s">
        <v>565</v>
      </c>
      <c r="AM75" s="24" t="s">
        <v>566</v>
      </c>
      <c r="AN75" s="24" t="s">
        <v>567</v>
      </c>
      <c r="AO75" s="24" t="s">
        <v>568</v>
      </c>
      <c r="AP75" s="24" t="s">
        <v>569</v>
      </c>
      <c r="AQ75" s="24" t="s">
        <v>570</v>
      </c>
      <c r="AR75" s="24" t="s">
        <v>571</v>
      </c>
    </row>
    <row r="76" customFormat="false" ht="15" hidden="false" customHeight="false" outlineLevel="0" collapsed="false">
      <c r="B76" s="1" t="s">
        <v>271</v>
      </c>
      <c r="C76" s="1" t="s">
        <v>109</v>
      </c>
      <c r="D76" s="1" t="s">
        <v>449</v>
      </c>
      <c r="E76" s="0" t="s">
        <v>572</v>
      </c>
      <c r="F76" s="15" t="n">
        <v>2105</v>
      </c>
      <c r="G76" s="16" t="s">
        <v>112</v>
      </c>
      <c r="H76" s="16" t="s">
        <v>113</v>
      </c>
      <c r="I76" s="17" t="s">
        <v>573</v>
      </c>
    </row>
    <row r="78" s="25" customFormat="true" ht="15" hidden="false" customHeight="false" outlineLevel="0" collapsed="false">
      <c r="B78" s="26" t="s">
        <v>108</v>
      </c>
      <c r="C78" s="26" t="s">
        <v>109</v>
      </c>
      <c r="D78" s="26" t="s">
        <v>449</v>
      </c>
      <c r="E78" s="25" t="s">
        <v>574</v>
      </c>
      <c r="F78" s="26" t="n">
        <v>2110</v>
      </c>
      <c r="G78" s="27" t="s">
        <v>173</v>
      </c>
      <c r="H78" s="27" t="s">
        <v>174</v>
      </c>
      <c r="I78" s="25" t="s">
        <v>575</v>
      </c>
      <c r="J78" s="27" t="s">
        <v>576</v>
      </c>
      <c r="K78" s="27" t="s">
        <v>577</v>
      </c>
      <c r="L78" s="27" t="s">
        <v>578</v>
      </c>
      <c r="M78" s="27" t="s">
        <v>176</v>
      </c>
      <c r="N78" s="27" t="s">
        <v>177</v>
      </c>
      <c r="O78" s="27" t="s">
        <v>178</v>
      </c>
      <c r="P78" s="27" t="s">
        <v>179</v>
      </c>
      <c r="Q78" s="27" t="s">
        <v>180</v>
      </c>
      <c r="R78" s="27" t="s">
        <v>181</v>
      </c>
      <c r="S78" s="27" t="s">
        <v>182</v>
      </c>
      <c r="T78" s="27" t="s">
        <v>579</v>
      </c>
      <c r="U78" s="27" t="s">
        <v>580</v>
      </c>
      <c r="V78" s="27" t="s">
        <v>581</v>
      </c>
      <c r="W78" s="27" t="s">
        <v>582</v>
      </c>
      <c r="X78" s="28" t="s">
        <v>583</v>
      </c>
      <c r="Y78" s="27"/>
      <c r="Z78" s="27"/>
      <c r="AA78" s="27"/>
      <c r="AB78" s="27"/>
      <c r="AC78" s="27"/>
      <c r="AD78" s="27"/>
      <c r="AE78" s="27"/>
      <c r="AF78" s="27"/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  <c r="AV78" s="27"/>
      <c r="AW78" s="27"/>
      <c r="AX78" s="27"/>
      <c r="AY78" s="27"/>
      <c r="AZ78" s="27"/>
      <c r="BA78" s="27"/>
      <c r="BB78" s="27"/>
      <c r="BC78" s="27"/>
      <c r="BD78" s="27"/>
      <c r="BE78" s="27"/>
      <c r="BF78" s="27"/>
      <c r="BG78" s="27"/>
      <c r="BH78" s="27"/>
      <c r="BI78" s="27"/>
      <c r="BJ78" s="27"/>
      <c r="BK78" s="27"/>
      <c r="BL78" s="27"/>
      <c r="BM78" s="27"/>
      <c r="BN78" s="27"/>
      <c r="BO78" s="27"/>
      <c r="BP78" s="27"/>
      <c r="BQ78" s="27"/>
      <c r="BR78" s="27"/>
      <c r="BS78" s="27"/>
      <c r="BT78" s="27"/>
      <c r="BU78" s="27"/>
      <c r="BV78" s="27"/>
      <c r="BW78" s="27"/>
      <c r="BX78" s="27"/>
      <c r="BY78" s="27"/>
      <c r="BZ78" s="27"/>
      <c r="CA78" s="27"/>
      <c r="CB78" s="27"/>
      <c r="CC78" s="27"/>
      <c r="CD78" s="27"/>
      <c r="CE78" s="27"/>
      <c r="CF78" s="27"/>
      <c r="CG78" s="27"/>
      <c r="CH78" s="27"/>
      <c r="CI78" s="27"/>
      <c r="CJ78" s="27"/>
      <c r="CK78" s="27"/>
      <c r="CL78" s="27"/>
      <c r="CM78" s="27"/>
      <c r="CN78" s="27"/>
      <c r="CO78" s="27"/>
      <c r="CP78" s="27"/>
      <c r="CQ78" s="27"/>
      <c r="CR78" s="27"/>
      <c r="CS78" s="27"/>
      <c r="CT78" s="27"/>
      <c r="CU78" s="27"/>
      <c r="CV78" s="27"/>
      <c r="CW78" s="27"/>
      <c r="CX78" s="27"/>
      <c r="CY78" s="27"/>
      <c r="CZ78" s="27"/>
      <c r="DA78" s="27"/>
      <c r="DB78" s="27"/>
      <c r="DC78" s="27"/>
      <c r="DD78" s="27"/>
      <c r="DE78" s="27"/>
    </row>
    <row r="79" customFormat="false" ht="15" hidden="false" customHeight="false" outlineLevel="0" collapsed="false">
      <c r="B79" s="1" t="s">
        <v>108</v>
      </c>
      <c r="C79" s="1" t="s">
        <v>109</v>
      </c>
      <c r="D79" s="1" t="s">
        <v>449</v>
      </c>
      <c r="E79" s="0" t="s">
        <v>584</v>
      </c>
      <c r="F79" s="7" t="n">
        <v>2111</v>
      </c>
      <c r="G79" s="8" t="s">
        <v>173</v>
      </c>
      <c r="H79" s="8" t="s">
        <v>174</v>
      </c>
      <c r="I79" s="9" t="s">
        <v>585</v>
      </c>
      <c r="J79" s="8" t="s">
        <v>577</v>
      </c>
      <c r="K79" s="8" t="s">
        <v>586</v>
      </c>
      <c r="L79" s="8" t="s">
        <v>176</v>
      </c>
      <c r="M79" s="8" t="s">
        <v>587</v>
      </c>
      <c r="N79" s="8" t="s">
        <v>177</v>
      </c>
      <c r="O79" s="8" t="s">
        <v>588</v>
      </c>
      <c r="P79" s="8" t="s">
        <v>178</v>
      </c>
      <c r="Q79" s="8" t="s">
        <v>589</v>
      </c>
      <c r="R79" s="8" t="s">
        <v>179</v>
      </c>
      <c r="S79" s="8" t="s">
        <v>590</v>
      </c>
      <c r="T79" s="8" t="s">
        <v>180</v>
      </c>
      <c r="U79" s="8" t="s">
        <v>591</v>
      </c>
      <c r="V79" s="8" t="s">
        <v>181</v>
      </c>
      <c r="W79" s="8" t="s">
        <v>592</v>
      </c>
      <c r="X79" s="8" t="s">
        <v>182</v>
      </c>
      <c r="Y79" s="8" t="s">
        <v>593</v>
      </c>
      <c r="Z79" s="8" t="s">
        <v>579</v>
      </c>
      <c r="AA79" s="8" t="s">
        <v>594</v>
      </c>
      <c r="AB79" s="8" t="s">
        <v>580</v>
      </c>
      <c r="AC79" s="8" t="s">
        <v>595</v>
      </c>
      <c r="AD79" s="8" t="s">
        <v>581</v>
      </c>
      <c r="AE79" s="8" t="s">
        <v>596</v>
      </c>
      <c r="AF79" s="8" t="s">
        <v>582</v>
      </c>
      <c r="AG79" s="10" t="s">
        <v>597</v>
      </c>
      <c r="AH79" s="10" t="s">
        <v>598</v>
      </c>
    </row>
    <row r="80" customFormat="false" ht="15" hidden="false" customHeight="false" outlineLevel="0" collapsed="false">
      <c r="B80" s="1" t="s">
        <v>108</v>
      </c>
      <c r="C80" s="1" t="s">
        <v>109</v>
      </c>
      <c r="D80" s="1" t="s">
        <v>449</v>
      </c>
      <c r="E80" s="0" t="s">
        <v>599</v>
      </c>
      <c r="F80" s="7" t="n">
        <v>2112</v>
      </c>
      <c r="G80" s="8" t="s">
        <v>173</v>
      </c>
      <c r="H80" s="8" t="s">
        <v>174</v>
      </c>
      <c r="I80" s="9" t="s">
        <v>600</v>
      </c>
      <c r="J80" s="8" t="s">
        <v>601</v>
      </c>
      <c r="K80" s="8" t="s">
        <v>602</v>
      </c>
      <c r="L80" s="8" t="s">
        <v>598</v>
      </c>
      <c r="M80" s="8" t="s">
        <v>603</v>
      </c>
      <c r="N80" s="8" t="s">
        <v>604</v>
      </c>
      <c r="O80" s="8" t="s">
        <v>605</v>
      </c>
      <c r="P80" s="8" t="s">
        <v>606</v>
      </c>
      <c r="Q80" s="8" t="s">
        <v>607</v>
      </c>
    </row>
    <row r="81" customFormat="false" ht="15" hidden="false" customHeight="false" outlineLevel="0" collapsed="false">
      <c r="B81" s="1" t="s">
        <v>108</v>
      </c>
      <c r="C81" s="1" t="s">
        <v>109</v>
      </c>
      <c r="D81" s="1" t="s">
        <v>449</v>
      </c>
      <c r="E81" s="0" t="s">
        <v>608</v>
      </c>
      <c r="F81" s="7" t="n">
        <v>2113</v>
      </c>
      <c r="G81" s="8" t="s">
        <v>173</v>
      </c>
      <c r="H81" s="8" t="s">
        <v>174</v>
      </c>
      <c r="I81" s="9" t="s">
        <v>609</v>
      </c>
      <c r="J81" s="29" t="s">
        <v>610</v>
      </c>
      <c r="K81" s="29" t="s">
        <v>611</v>
      </c>
      <c r="L81" s="29" t="s">
        <v>612</v>
      </c>
      <c r="M81" s="29" t="s">
        <v>613</v>
      </c>
      <c r="N81" s="29" t="s">
        <v>614</v>
      </c>
      <c r="O81" s="29" t="s">
        <v>615</v>
      </c>
      <c r="P81" s="29" t="s">
        <v>616</v>
      </c>
      <c r="Q81" s="29" t="s">
        <v>617</v>
      </c>
      <c r="R81" s="29" t="s">
        <v>618</v>
      </c>
      <c r="S81" s="29" t="s">
        <v>619</v>
      </c>
      <c r="T81" s="29" t="s">
        <v>620</v>
      </c>
      <c r="U81" s="8" t="s">
        <v>621</v>
      </c>
      <c r="V81" s="8" t="s">
        <v>622</v>
      </c>
      <c r="W81" s="8" t="s">
        <v>623</v>
      </c>
      <c r="X81" s="8" t="s">
        <v>624</v>
      </c>
      <c r="Y81" s="8" t="s">
        <v>625</v>
      </c>
      <c r="Z81" s="8" t="s">
        <v>626</v>
      </c>
      <c r="AA81" s="8" t="s">
        <v>627</v>
      </c>
      <c r="AB81" s="29" t="s">
        <v>628</v>
      </c>
      <c r="AC81" s="29" t="s">
        <v>629</v>
      </c>
      <c r="AD81" s="29" t="s">
        <v>630</v>
      </c>
      <c r="AE81" s="29" t="s">
        <v>631</v>
      </c>
      <c r="AF81" s="8" t="s">
        <v>632</v>
      </c>
      <c r="AG81" s="8" t="s">
        <v>633</v>
      </c>
      <c r="AH81" s="8" t="s">
        <v>634</v>
      </c>
      <c r="AI81" s="8" t="s">
        <v>635</v>
      </c>
      <c r="AJ81" s="8" t="s">
        <v>636</v>
      </c>
      <c r="AK81" s="8" t="s">
        <v>637</v>
      </c>
      <c r="AL81" s="8" t="s">
        <v>638</v>
      </c>
      <c r="AM81" s="29" t="s">
        <v>639</v>
      </c>
      <c r="AN81" s="29" t="s">
        <v>640</v>
      </c>
      <c r="AO81" s="29" t="s">
        <v>641</v>
      </c>
      <c r="AP81" s="29" t="s">
        <v>642</v>
      </c>
    </row>
    <row r="82" customFormat="false" ht="15" hidden="false" customHeight="false" outlineLevel="0" collapsed="false">
      <c r="B82" s="30" t="s">
        <v>108</v>
      </c>
      <c r="C82" s="1" t="s">
        <v>109</v>
      </c>
      <c r="D82" s="1" t="s">
        <v>449</v>
      </c>
      <c r="E82" s="0" t="s">
        <v>643</v>
      </c>
      <c r="F82" s="7" t="n">
        <v>2114</v>
      </c>
      <c r="G82" s="8" t="s">
        <v>173</v>
      </c>
      <c r="H82" s="8" t="s">
        <v>174</v>
      </c>
      <c r="I82" s="31" t="s">
        <v>644</v>
      </c>
      <c r="J82" s="32" t="s">
        <v>645</v>
      </c>
      <c r="K82" s="32" t="s">
        <v>646</v>
      </c>
      <c r="L82" s="32" t="s">
        <v>647</v>
      </c>
      <c r="M82" s="32" t="s">
        <v>648</v>
      </c>
      <c r="N82" s="32" t="s">
        <v>649</v>
      </c>
      <c r="O82" s="32" t="s">
        <v>650</v>
      </c>
      <c r="P82" s="32" t="s">
        <v>651</v>
      </c>
      <c r="Q82" s="32" t="s">
        <v>652</v>
      </c>
      <c r="R82" s="32" t="s">
        <v>653</v>
      </c>
      <c r="S82" s="32" t="s">
        <v>654</v>
      </c>
      <c r="T82" s="32" t="s">
        <v>655</v>
      </c>
      <c r="U82" s="32" t="s">
        <v>656</v>
      </c>
      <c r="V82" s="32" t="s">
        <v>657</v>
      </c>
      <c r="W82" s="32" t="s">
        <v>658</v>
      </c>
      <c r="X82" s="32" t="s">
        <v>659</v>
      </c>
      <c r="Y82" s="32" t="s">
        <v>660</v>
      </c>
      <c r="Z82" s="32" t="s">
        <v>661</v>
      </c>
      <c r="AA82" s="32" t="s">
        <v>662</v>
      </c>
      <c r="AB82" s="32" t="s">
        <v>663</v>
      </c>
      <c r="AC82" s="32" t="s">
        <v>664</v>
      </c>
      <c r="AD82" s="32" t="s">
        <v>665</v>
      </c>
      <c r="AE82" s="32" t="s">
        <v>666</v>
      </c>
      <c r="AF82" s="32" t="s">
        <v>667</v>
      </c>
      <c r="AG82" s="8" t="s">
        <v>668</v>
      </c>
      <c r="AH82" s="8" t="s">
        <v>669</v>
      </c>
      <c r="AI82" s="8" t="s">
        <v>670</v>
      </c>
      <c r="AJ82" s="8" t="s">
        <v>671</v>
      </c>
      <c r="AK82" s="8" t="s">
        <v>672</v>
      </c>
      <c r="AL82" s="8" t="s">
        <v>673</v>
      </c>
      <c r="AM82" s="8" t="s">
        <v>674</v>
      </c>
    </row>
    <row r="83" customFormat="false" ht="15" hidden="false" customHeight="false" outlineLevel="0" collapsed="false">
      <c r="B83" s="26" t="s">
        <v>271</v>
      </c>
      <c r="C83" s="1" t="s">
        <v>109</v>
      </c>
      <c r="D83" s="1" t="s">
        <v>449</v>
      </c>
      <c r="E83" s="0" t="s">
        <v>675</v>
      </c>
      <c r="F83" s="15" t="n">
        <v>2115</v>
      </c>
      <c r="G83" s="16" t="s">
        <v>173</v>
      </c>
      <c r="H83" s="16" t="s">
        <v>174</v>
      </c>
      <c r="I83" s="17" t="s">
        <v>676</v>
      </c>
      <c r="J83" s="16" t="s">
        <v>557</v>
      </c>
      <c r="K83" s="16" t="s">
        <v>558</v>
      </c>
      <c r="L83" s="16" t="s">
        <v>559</v>
      </c>
      <c r="M83" s="16" t="s">
        <v>560</v>
      </c>
      <c r="N83" s="16" t="s">
        <v>561</v>
      </c>
      <c r="O83" s="16" t="s">
        <v>562</v>
      </c>
      <c r="P83" s="16" t="s">
        <v>563</v>
      </c>
      <c r="Q83" s="16" t="s">
        <v>564</v>
      </c>
      <c r="R83" s="16" t="s">
        <v>565</v>
      </c>
      <c r="S83" s="16" t="s">
        <v>566</v>
      </c>
      <c r="T83" s="16" t="s">
        <v>567</v>
      </c>
      <c r="U83" s="16" t="s">
        <v>568</v>
      </c>
      <c r="V83" s="16" t="s">
        <v>569</v>
      </c>
      <c r="W83" s="16" t="s">
        <v>570</v>
      </c>
      <c r="X83" s="16" t="s">
        <v>571</v>
      </c>
    </row>
    <row r="84" customFormat="false" ht="15" hidden="false" customHeight="false" outlineLevel="0" collapsed="false">
      <c r="B84" s="26" t="s">
        <v>271</v>
      </c>
      <c r="C84" s="1" t="s">
        <v>271</v>
      </c>
      <c r="D84" s="1" t="s">
        <v>271</v>
      </c>
      <c r="E84" s="0" t="s">
        <v>271</v>
      </c>
      <c r="F84" s="33" t="n">
        <v>2116</v>
      </c>
      <c r="G84" s="10" t="s">
        <v>173</v>
      </c>
      <c r="H84" s="10" t="s">
        <v>174</v>
      </c>
      <c r="I84" s="34" t="s">
        <v>677</v>
      </c>
      <c r="J84" s="10" t="s">
        <v>678</v>
      </c>
      <c r="K84" s="10" t="s">
        <v>679</v>
      </c>
      <c r="L84" s="10" t="s">
        <v>680</v>
      </c>
      <c r="M84" s="10" t="s">
        <v>681</v>
      </c>
      <c r="N84" s="10" t="s">
        <v>682</v>
      </c>
      <c r="O84" s="10" t="s">
        <v>683</v>
      </c>
      <c r="P84" s="10" t="s">
        <v>684</v>
      </c>
      <c r="Q84" s="10" t="s">
        <v>685</v>
      </c>
      <c r="R84" s="10"/>
      <c r="S84" s="10"/>
      <c r="T84" s="10"/>
      <c r="U84" s="10"/>
      <c r="V84" s="10"/>
      <c r="W84" s="10"/>
      <c r="X84" s="10"/>
    </row>
    <row r="86" customFormat="false" ht="15" hidden="false" customHeight="false" outlineLevel="0" collapsed="false">
      <c r="B86" s="1" t="s">
        <v>108</v>
      </c>
      <c r="C86" s="1" t="s">
        <v>109</v>
      </c>
      <c r="D86" s="1" t="s">
        <v>449</v>
      </c>
      <c r="E86" s="0" t="s">
        <v>686</v>
      </c>
      <c r="F86" s="7" t="n">
        <v>2120</v>
      </c>
      <c r="G86" s="8" t="s">
        <v>173</v>
      </c>
      <c r="H86" s="8" t="s">
        <v>174</v>
      </c>
      <c r="I86" s="9" t="s">
        <v>687</v>
      </c>
      <c r="J86" s="8" t="s">
        <v>576</v>
      </c>
      <c r="K86" s="8" t="s">
        <v>577</v>
      </c>
      <c r="L86" s="8" t="s">
        <v>185</v>
      </c>
      <c r="M86" s="8" t="s">
        <v>186</v>
      </c>
      <c r="N86" s="8" t="s">
        <v>187</v>
      </c>
      <c r="O86" s="8" t="s">
        <v>188</v>
      </c>
      <c r="P86" s="8" t="s">
        <v>189</v>
      </c>
      <c r="Q86" s="8" t="s">
        <v>190</v>
      </c>
      <c r="R86" s="8" t="s">
        <v>191</v>
      </c>
      <c r="S86" s="8" t="s">
        <v>218</v>
      </c>
      <c r="T86" s="8" t="s">
        <v>220</v>
      </c>
      <c r="U86" s="8" t="s">
        <v>222</v>
      </c>
    </row>
    <row r="87" customFormat="false" ht="15" hidden="false" customHeight="false" outlineLevel="0" collapsed="false">
      <c r="B87" s="1" t="s">
        <v>108</v>
      </c>
      <c r="C87" s="1" t="s">
        <v>109</v>
      </c>
      <c r="D87" s="1" t="s">
        <v>449</v>
      </c>
      <c r="E87" s="0" t="s">
        <v>688</v>
      </c>
      <c r="F87" s="7" t="n">
        <v>2121</v>
      </c>
      <c r="G87" s="8" t="s">
        <v>173</v>
      </c>
      <c r="H87" s="8" t="s">
        <v>174</v>
      </c>
      <c r="I87" s="9" t="s">
        <v>689</v>
      </c>
      <c r="J87" s="14" t="s">
        <v>577</v>
      </c>
      <c r="K87" s="14" t="s">
        <v>690</v>
      </c>
      <c r="L87" s="14" t="s">
        <v>691</v>
      </c>
    </row>
    <row r="88" customFormat="false" ht="15" hidden="false" customHeight="false" outlineLevel="0" collapsed="false">
      <c r="B88" s="1" t="s">
        <v>271</v>
      </c>
      <c r="C88" s="1" t="s">
        <v>109</v>
      </c>
      <c r="D88" s="1" t="s">
        <v>449</v>
      </c>
      <c r="E88" s="0" t="s">
        <v>692</v>
      </c>
      <c r="F88" s="15" t="n">
        <v>2122</v>
      </c>
      <c r="G88" s="16" t="s">
        <v>173</v>
      </c>
      <c r="H88" s="16" t="s">
        <v>174</v>
      </c>
      <c r="I88" s="17" t="s">
        <v>693</v>
      </c>
    </row>
    <row r="89" customFormat="false" ht="15" hidden="false" customHeight="false" outlineLevel="0" collapsed="false">
      <c r="B89" s="1" t="s">
        <v>271</v>
      </c>
      <c r="C89" s="1" t="s">
        <v>109</v>
      </c>
      <c r="D89" s="1" t="s">
        <v>449</v>
      </c>
      <c r="E89" s="0" t="s">
        <v>694</v>
      </c>
      <c r="F89" s="15" t="n">
        <v>2123</v>
      </c>
      <c r="G89" s="16" t="s">
        <v>173</v>
      </c>
      <c r="H89" s="16" t="s">
        <v>174</v>
      </c>
      <c r="I89" s="17" t="s">
        <v>695</v>
      </c>
    </row>
    <row r="90" customFormat="false" ht="15" hidden="false" customHeight="false" outlineLevel="0" collapsed="false">
      <c r="B90" s="1" t="s">
        <v>271</v>
      </c>
      <c r="C90" s="1" t="s">
        <v>109</v>
      </c>
      <c r="D90" s="1" t="s">
        <v>449</v>
      </c>
      <c r="E90" s="0" t="s">
        <v>696</v>
      </c>
      <c r="F90" s="15" t="n">
        <v>2124</v>
      </c>
      <c r="G90" s="16" t="s">
        <v>173</v>
      </c>
      <c r="H90" s="16" t="s">
        <v>174</v>
      </c>
      <c r="I90" s="17" t="s">
        <v>697</v>
      </c>
    </row>
    <row r="91" customFormat="false" ht="15" hidden="false" customHeight="false" outlineLevel="0" collapsed="false">
      <c r="B91" s="1" t="s">
        <v>271</v>
      </c>
      <c r="C91" s="1" t="s">
        <v>109</v>
      </c>
      <c r="D91" s="1" t="s">
        <v>449</v>
      </c>
      <c r="E91" s="0" t="s">
        <v>698</v>
      </c>
      <c r="F91" s="15" t="n">
        <v>2125</v>
      </c>
      <c r="G91" s="16" t="s">
        <v>173</v>
      </c>
      <c r="H91" s="16" t="s">
        <v>174</v>
      </c>
      <c r="I91" s="17" t="s">
        <v>699</v>
      </c>
    </row>
    <row r="92" customFormat="false" ht="15" hidden="false" customHeight="false" outlineLevel="0" collapsed="false">
      <c r="B92" s="26" t="s">
        <v>271</v>
      </c>
      <c r="C92" s="1" t="s">
        <v>271</v>
      </c>
      <c r="D92" s="1" t="s">
        <v>271</v>
      </c>
      <c r="E92" s="0" t="s">
        <v>271</v>
      </c>
      <c r="F92" s="33" t="n">
        <v>2126</v>
      </c>
      <c r="G92" s="10" t="s">
        <v>173</v>
      </c>
      <c r="H92" s="10" t="s">
        <v>174</v>
      </c>
      <c r="I92" s="34" t="s">
        <v>700</v>
      </c>
      <c r="J92" s="10" t="s">
        <v>576</v>
      </c>
      <c r="K92" s="10" t="s">
        <v>577</v>
      </c>
      <c r="L92" s="10" t="s">
        <v>186</v>
      </c>
      <c r="M92" s="10" t="s">
        <v>187</v>
      </c>
      <c r="N92" s="10" t="s">
        <v>188</v>
      </c>
      <c r="O92" s="10" t="s">
        <v>189</v>
      </c>
      <c r="P92" s="10" t="s">
        <v>190</v>
      </c>
      <c r="Q92" s="10" t="s">
        <v>191</v>
      </c>
      <c r="R92" s="10" t="s">
        <v>218</v>
      </c>
      <c r="S92" s="10" t="s">
        <v>220</v>
      </c>
      <c r="T92" s="10" t="s">
        <v>222</v>
      </c>
      <c r="U92" s="10" t="s">
        <v>224</v>
      </c>
      <c r="V92" s="10" t="s">
        <v>226</v>
      </c>
      <c r="W92" s="10" t="s">
        <v>232</v>
      </c>
      <c r="X92" s="10" t="s">
        <v>234</v>
      </c>
    </row>
    <row r="94" s="25" customFormat="true" ht="15" hidden="false" customHeight="false" outlineLevel="0" collapsed="false">
      <c r="B94" s="26" t="s">
        <v>108</v>
      </c>
      <c r="C94" s="26" t="s">
        <v>109</v>
      </c>
      <c r="D94" s="26" t="s">
        <v>449</v>
      </c>
      <c r="E94" s="25" t="s">
        <v>701</v>
      </c>
      <c r="F94" s="26" t="n">
        <v>2130</v>
      </c>
      <c r="G94" s="27" t="s">
        <v>193</v>
      </c>
      <c r="H94" s="27" t="s">
        <v>194</v>
      </c>
      <c r="I94" s="25" t="s">
        <v>702</v>
      </c>
      <c r="J94" s="27" t="s">
        <v>316</v>
      </c>
      <c r="K94" s="27" t="s">
        <v>115</v>
      </c>
      <c r="L94" s="27" t="s">
        <v>117</v>
      </c>
      <c r="M94" s="27" t="s">
        <v>119</v>
      </c>
      <c r="N94" s="27" t="s">
        <v>121</v>
      </c>
      <c r="O94" s="27" t="s">
        <v>123</v>
      </c>
      <c r="P94" s="27" t="s">
        <v>125</v>
      </c>
      <c r="Q94" s="27" t="s">
        <v>127</v>
      </c>
      <c r="R94" s="27" t="s">
        <v>241</v>
      </c>
      <c r="S94" s="27" t="s">
        <v>243</v>
      </c>
      <c r="T94" s="27" t="s">
        <v>245</v>
      </c>
      <c r="U94" s="27" t="s">
        <v>452</v>
      </c>
      <c r="V94" s="27" t="s">
        <v>453</v>
      </c>
      <c r="W94" s="27" t="s">
        <v>454</v>
      </c>
      <c r="X94" s="35" t="s">
        <v>455</v>
      </c>
      <c r="Y94" s="27" t="s">
        <v>456</v>
      </c>
      <c r="Z94" s="27"/>
      <c r="AA94" s="27"/>
      <c r="AB94" s="27"/>
      <c r="AC94" s="27"/>
      <c r="AD94" s="27"/>
      <c r="AE94" s="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27"/>
      <c r="BK94" s="27"/>
      <c r="BL94" s="27"/>
      <c r="BM94" s="27"/>
      <c r="BN94" s="27"/>
      <c r="BO94" s="27"/>
      <c r="BP94" s="27"/>
      <c r="BQ94" s="27"/>
      <c r="BR94" s="27"/>
      <c r="BS94" s="27"/>
      <c r="BT94" s="27"/>
      <c r="BU94" s="27"/>
      <c r="BV94" s="27"/>
      <c r="BW94" s="27"/>
      <c r="BX94" s="27"/>
      <c r="BY94" s="27"/>
      <c r="BZ94" s="27"/>
      <c r="CA94" s="27"/>
      <c r="CB94" s="27"/>
      <c r="CC94" s="27"/>
      <c r="CD94" s="27"/>
      <c r="CE94" s="27"/>
      <c r="CF94" s="27"/>
      <c r="CG94" s="27"/>
      <c r="CH94" s="27"/>
      <c r="CI94" s="27"/>
      <c r="CJ94" s="27"/>
      <c r="CK94" s="27"/>
      <c r="CL94" s="27"/>
      <c r="CM94" s="27"/>
      <c r="CN94" s="27"/>
      <c r="CO94" s="27"/>
      <c r="CP94" s="27"/>
      <c r="CQ94" s="27"/>
      <c r="CR94" s="27"/>
      <c r="CS94" s="27"/>
      <c r="CT94" s="27"/>
      <c r="CU94" s="27"/>
      <c r="CV94" s="27"/>
      <c r="CW94" s="27"/>
      <c r="CX94" s="27"/>
      <c r="CY94" s="27"/>
      <c r="CZ94" s="27"/>
      <c r="DA94" s="27"/>
      <c r="DB94" s="27"/>
      <c r="DC94" s="27"/>
      <c r="DD94" s="27"/>
      <c r="DE94" s="27"/>
    </row>
    <row r="95" customFormat="false" ht="15" hidden="false" customHeight="false" outlineLevel="0" collapsed="false">
      <c r="B95" s="1" t="s">
        <v>108</v>
      </c>
      <c r="C95" s="1" t="s">
        <v>109</v>
      </c>
      <c r="D95" s="1" t="s">
        <v>449</v>
      </c>
      <c r="E95" s="0" t="s">
        <v>703</v>
      </c>
      <c r="F95" s="7" t="n">
        <v>2131</v>
      </c>
      <c r="G95" s="8" t="s">
        <v>193</v>
      </c>
      <c r="H95" s="8" t="s">
        <v>194</v>
      </c>
      <c r="I95" s="9" t="s">
        <v>704</v>
      </c>
      <c r="J95" s="8" t="s">
        <v>316</v>
      </c>
      <c r="K95" s="8" t="s">
        <v>365</v>
      </c>
      <c r="L95" s="8" t="s">
        <v>115</v>
      </c>
      <c r="M95" s="8" t="s">
        <v>158</v>
      </c>
      <c r="N95" s="8" t="s">
        <v>117</v>
      </c>
      <c r="O95" s="8" t="s">
        <v>160</v>
      </c>
      <c r="P95" s="8" t="s">
        <v>119</v>
      </c>
      <c r="Q95" s="8" t="s">
        <v>163</v>
      </c>
      <c r="R95" s="8" t="s">
        <v>121</v>
      </c>
      <c r="S95" s="8" t="s">
        <v>166</v>
      </c>
      <c r="T95" s="8" t="s">
        <v>123</v>
      </c>
      <c r="U95" s="8" t="s">
        <v>169</v>
      </c>
      <c r="V95" s="8" t="s">
        <v>125</v>
      </c>
      <c r="W95" s="8" t="s">
        <v>171</v>
      </c>
      <c r="X95" s="8" t="s">
        <v>127</v>
      </c>
      <c r="Y95" s="8" t="s">
        <v>262</v>
      </c>
      <c r="Z95" s="8" t="s">
        <v>241</v>
      </c>
      <c r="AA95" s="8" t="s">
        <v>264</v>
      </c>
      <c r="AB95" s="8" t="s">
        <v>243</v>
      </c>
      <c r="AC95" s="8" t="s">
        <v>266</v>
      </c>
      <c r="AD95" s="8" t="s">
        <v>245</v>
      </c>
      <c r="AE95" s="8" t="s">
        <v>465</v>
      </c>
      <c r="AF95" s="8" t="s">
        <v>452</v>
      </c>
      <c r="AG95" s="8" t="s">
        <v>466</v>
      </c>
      <c r="AH95" s="8" t="s">
        <v>453</v>
      </c>
      <c r="AI95" s="8" t="s">
        <v>467</v>
      </c>
      <c r="AJ95" s="8" t="s">
        <v>454</v>
      </c>
      <c r="AK95" s="8" t="s">
        <v>468</v>
      </c>
      <c r="AL95" s="8" t="s">
        <v>455</v>
      </c>
    </row>
    <row r="96" customFormat="false" ht="15" hidden="false" customHeight="false" outlineLevel="0" collapsed="false">
      <c r="B96" s="1" t="s">
        <v>271</v>
      </c>
      <c r="C96" s="1" t="s">
        <v>109</v>
      </c>
      <c r="D96" s="1" t="s">
        <v>449</v>
      </c>
      <c r="E96" s="0" t="s">
        <v>705</v>
      </c>
      <c r="F96" s="15" t="n">
        <v>2132</v>
      </c>
      <c r="G96" s="16" t="s">
        <v>193</v>
      </c>
      <c r="H96" s="16" t="s">
        <v>194</v>
      </c>
      <c r="I96" s="17" t="s">
        <v>706</v>
      </c>
    </row>
    <row r="97" customFormat="false" ht="15" hidden="false" customHeight="false" outlineLevel="0" collapsed="false">
      <c r="B97" s="1" t="s">
        <v>108</v>
      </c>
      <c r="C97" s="1" t="s">
        <v>109</v>
      </c>
      <c r="D97" s="1" t="s">
        <v>449</v>
      </c>
      <c r="E97" s="0" t="s">
        <v>707</v>
      </c>
      <c r="F97" s="7" t="n">
        <v>2133</v>
      </c>
      <c r="G97" s="8" t="s">
        <v>193</v>
      </c>
      <c r="H97" s="8" t="s">
        <v>194</v>
      </c>
      <c r="I97" s="9" t="s">
        <v>708</v>
      </c>
      <c r="J97" s="8" t="s">
        <v>709</v>
      </c>
      <c r="K97" s="8" t="s">
        <v>710</v>
      </c>
      <c r="L97" s="8" t="s">
        <v>711</v>
      </c>
      <c r="M97" s="8" t="s">
        <v>499</v>
      </c>
      <c r="N97" s="8" t="s">
        <v>500</v>
      </c>
      <c r="O97" s="8" t="s">
        <v>501</v>
      </c>
      <c r="P97" s="8" t="s">
        <v>502</v>
      </c>
      <c r="Q97" s="8" t="s">
        <v>503</v>
      </c>
      <c r="R97" s="8" t="s">
        <v>504</v>
      </c>
      <c r="S97" s="8" t="s">
        <v>505</v>
      </c>
      <c r="T97" s="8" t="s">
        <v>506</v>
      </c>
      <c r="U97" s="8" t="s">
        <v>712</v>
      </c>
      <c r="V97" s="8" t="s">
        <v>713</v>
      </c>
      <c r="W97" s="8" t="s">
        <v>714</v>
      </c>
      <c r="X97" s="8" t="s">
        <v>511</v>
      </c>
      <c r="Y97" s="8" t="s">
        <v>512</v>
      </c>
      <c r="Z97" s="8" t="s">
        <v>513</v>
      </c>
      <c r="AA97" s="8" t="s">
        <v>514</v>
      </c>
      <c r="AB97" s="8" t="s">
        <v>515</v>
      </c>
      <c r="AC97" s="8" t="s">
        <v>516</v>
      </c>
      <c r="AD97" s="8" t="s">
        <v>517</v>
      </c>
      <c r="AE97" s="8" t="s">
        <v>518</v>
      </c>
    </row>
    <row r="98" customFormat="false" ht="15" hidden="false" customHeight="false" outlineLevel="0" collapsed="false">
      <c r="B98" s="1" t="s">
        <v>271</v>
      </c>
      <c r="C98" s="1" t="s">
        <v>109</v>
      </c>
      <c r="D98" s="1" t="s">
        <v>449</v>
      </c>
      <c r="E98" s="0" t="s">
        <v>715</v>
      </c>
      <c r="F98" s="15" t="n">
        <v>2134</v>
      </c>
      <c r="G98" s="16" t="s">
        <v>193</v>
      </c>
      <c r="H98" s="16" t="s">
        <v>194</v>
      </c>
      <c r="I98" s="17" t="s">
        <v>716</v>
      </c>
    </row>
    <row r="99" customFormat="false" ht="15" hidden="false" customHeight="false" outlineLevel="0" collapsed="false">
      <c r="B99" s="1" t="s">
        <v>717</v>
      </c>
      <c r="C99" s="1" t="s">
        <v>109</v>
      </c>
      <c r="D99" s="1" t="s">
        <v>449</v>
      </c>
      <c r="E99" s="0" t="s">
        <v>718</v>
      </c>
      <c r="F99" s="36" t="n">
        <v>2135</v>
      </c>
      <c r="G99" s="29" t="s">
        <v>193</v>
      </c>
      <c r="H99" s="29" t="s">
        <v>194</v>
      </c>
      <c r="I99" s="37" t="s">
        <v>719</v>
      </c>
      <c r="J99" s="29" t="s">
        <v>720</v>
      </c>
      <c r="K99" s="29" t="s">
        <v>721</v>
      </c>
      <c r="L99" s="29" t="s">
        <v>722</v>
      </c>
      <c r="M99" s="29" t="s">
        <v>723</v>
      </c>
      <c r="N99" s="29" t="s">
        <v>724</v>
      </c>
      <c r="O99" s="29" t="s">
        <v>725</v>
      </c>
      <c r="P99" s="29" t="s">
        <v>726</v>
      </c>
      <c r="Q99" s="29" t="s">
        <v>727</v>
      </c>
      <c r="R99" s="29" t="s">
        <v>728</v>
      </c>
      <c r="S99" s="29" t="s">
        <v>729</v>
      </c>
      <c r="T99" s="29" t="s">
        <v>730</v>
      </c>
      <c r="U99" s="29" t="s">
        <v>731</v>
      </c>
      <c r="V99" s="29" t="s">
        <v>732</v>
      </c>
      <c r="W99" s="29" t="s">
        <v>733</v>
      </c>
      <c r="X99" s="29" t="s">
        <v>734</v>
      </c>
      <c r="Y99" s="29" t="s">
        <v>735</v>
      </c>
      <c r="Z99" s="29" t="s">
        <v>736</v>
      </c>
      <c r="AA99" s="29" t="s">
        <v>737</v>
      </c>
      <c r="AB99" s="29" t="s">
        <v>738</v>
      </c>
      <c r="AC99" s="29" t="s">
        <v>739</v>
      </c>
      <c r="AD99" s="29" t="s">
        <v>740</v>
      </c>
      <c r="AE99" s="29" t="s">
        <v>741</v>
      </c>
      <c r="AF99" s="29" t="s">
        <v>742</v>
      </c>
      <c r="AG99" s="29" t="s">
        <v>743</v>
      </c>
    </row>
    <row r="101" customFormat="false" ht="15" hidden="false" customHeight="false" outlineLevel="0" collapsed="false">
      <c r="B101" s="1" t="s">
        <v>108</v>
      </c>
      <c r="C101" s="1" t="s">
        <v>109</v>
      </c>
      <c r="D101" s="1" t="s">
        <v>449</v>
      </c>
      <c r="E101" s="0" t="s">
        <v>744</v>
      </c>
      <c r="F101" s="7" t="n">
        <v>2140</v>
      </c>
      <c r="G101" s="8" t="s">
        <v>745</v>
      </c>
      <c r="H101" s="8" t="s">
        <v>745</v>
      </c>
      <c r="I101" s="9" t="s">
        <v>746</v>
      </c>
      <c r="J101" s="14" t="s">
        <v>189</v>
      </c>
      <c r="K101" s="8" t="s">
        <v>191</v>
      </c>
      <c r="L101" s="8" t="s">
        <v>220</v>
      </c>
      <c r="M101" s="8" t="s">
        <v>224</v>
      </c>
      <c r="N101" s="8" t="s">
        <v>232</v>
      </c>
      <c r="O101" s="8" t="s">
        <v>277</v>
      </c>
      <c r="P101" s="8" t="s">
        <v>281</v>
      </c>
      <c r="Q101" s="8" t="s">
        <v>285</v>
      </c>
    </row>
    <row r="102" customFormat="false" ht="15" hidden="false" customHeight="false" outlineLevel="0" collapsed="false">
      <c r="B102" s="1" t="s">
        <v>271</v>
      </c>
      <c r="C102" s="1" t="s">
        <v>109</v>
      </c>
      <c r="D102" s="1" t="s">
        <v>449</v>
      </c>
      <c r="E102" s="0" t="s">
        <v>747</v>
      </c>
      <c r="F102" s="15" t="n">
        <v>2141</v>
      </c>
      <c r="G102" s="16" t="s">
        <v>745</v>
      </c>
      <c r="H102" s="16" t="s">
        <v>745</v>
      </c>
      <c r="I102" s="17" t="s">
        <v>748</v>
      </c>
    </row>
    <row r="103" customFormat="false" ht="15" hidden="false" customHeight="false" outlineLevel="0" collapsed="false">
      <c r="B103" s="1" t="s">
        <v>271</v>
      </c>
      <c r="C103" s="1" t="s">
        <v>109</v>
      </c>
      <c r="D103" s="1" t="s">
        <v>449</v>
      </c>
      <c r="E103" s="0" t="s">
        <v>749</v>
      </c>
      <c r="F103" s="15" t="n">
        <v>2142</v>
      </c>
      <c r="G103" s="16" t="s">
        <v>745</v>
      </c>
      <c r="H103" s="16" t="s">
        <v>745</v>
      </c>
      <c r="I103" s="17" t="s">
        <v>750</v>
      </c>
    </row>
    <row r="104" customFormat="false" ht="15" hidden="false" customHeight="false" outlineLevel="0" collapsed="false">
      <c r="B104" s="1" t="s">
        <v>271</v>
      </c>
      <c r="C104" s="1" t="s">
        <v>109</v>
      </c>
      <c r="D104" s="1" t="s">
        <v>449</v>
      </c>
      <c r="E104" s="0" t="s">
        <v>751</v>
      </c>
      <c r="F104" s="15" t="n">
        <v>2143</v>
      </c>
      <c r="G104" s="16" t="s">
        <v>745</v>
      </c>
      <c r="H104" s="16" t="s">
        <v>745</v>
      </c>
      <c r="I104" s="17" t="s">
        <v>752</v>
      </c>
    </row>
    <row r="105" customFormat="false" ht="15" hidden="false" customHeight="false" outlineLevel="0" collapsed="false">
      <c r="B105" s="1" t="s">
        <v>271</v>
      </c>
      <c r="C105" s="1" t="s">
        <v>109</v>
      </c>
      <c r="D105" s="1" t="s">
        <v>449</v>
      </c>
      <c r="E105" s="0" t="s">
        <v>753</v>
      </c>
      <c r="F105" s="15" t="n">
        <v>2144</v>
      </c>
      <c r="G105" s="16" t="s">
        <v>745</v>
      </c>
      <c r="H105" s="16" t="s">
        <v>745</v>
      </c>
      <c r="I105" s="17" t="s">
        <v>754</v>
      </c>
    </row>
    <row r="106" customFormat="false" ht="15" hidden="false" customHeight="false" outlineLevel="0" collapsed="false">
      <c r="B106" s="1" t="s">
        <v>271</v>
      </c>
      <c r="C106" s="1" t="s">
        <v>109</v>
      </c>
      <c r="D106" s="1" t="s">
        <v>449</v>
      </c>
      <c r="E106" s="0" t="s">
        <v>755</v>
      </c>
      <c r="F106" s="15" t="n">
        <v>2145</v>
      </c>
      <c r="G106" s="16" t="s">
        <v>745</v>
      </c>
      <c r="H106" s="16" t="s">
        <v>745</v>
      </c>
      <c r="I106" s="17" t="s">
        <v>756</v>
      </c>
    </row>
    <row r="108" customFormat="false" ht="15" hidden="false" customHeight="false" outlineLevel="0" collapsed="false">
      <c r="B108" s="1" t="s">
        <v>108</v>
      </c>
      <c r="C108" s="1" t="s">
        <v>109</v>
      </c>
      <c r="D108" s="1" t="s">
        <v>449</v>
      </c>
      <c r="E108" s="0" t="s">
        <v>757</v>
      </c>
      <c r="F108" s="7" t="n">
        <v>2150</v>
      </c>
      <c r="G108" s="8" t="s">
        <v>758</v>
      </c>
      <c r="H108" s="8" t="s">
        <v>759</v>
      </c>
      <c r="I108" s="9" t="s">
        <v>760</v>
      </c>
      <c r="J108" s="14" t="s">
        <v>316</v>
      </c>
      <c r="K108" s="8" t="s">
        <v>115</v>
      </c>
      <c r="L108" s="8" t="s">
        <v>117</v>
      </c>
      <c r="M108" s="8" t="s">
        <v>119</v>
      </c>
      <c r="N108" s="8" t="s">
        <v>121</v>
      </c>
      <c r="O108" s="8" t="s">
        <v>123</v>
      </c>
      <c r="P108" s="8" t="s">
        <v>125</v>
      </c>
      <c r="Q108" s="8" t="s">
        <v>127</v>
      </c>
      <c r="R108" s="8" t="s">
        <v>241</v>
      </c>
      <c r="S108" s="8" t="s">
        <v>243</v>
      </c>
      <c r="T108" s="8" t="s">
        <v>245</v>
      </c>
      <c r="U108" s="8" t="s">
        <v>452</v>
      </c>
      <c r="V108" s="8" t="s">
        <v>453</v>
      </c>
      <c r="W108" s="14" t="s">
        <v>454</v>
      </c>
      <c r="X108" s="14" t="s">
        <v>455</v>
      </c>
    </row>
    <row r="109" customFormat="false" ht="15" hidden="false" customHeight="false" outlineLevel="0" collapsed="false">
      <c r="B109" s="1" t="s">
        <v>108</v>
      </c>
      <c r="C109" s="1" t="s">
        <v>109</v>
      </c>
      <c r="D109" s="1" t="s">
        <v>449</v>
      </c>
      <c r="E109" s="0" t="s">
        <v>761</v>
      </c>
      <c r="F109" s="7" t="n">
        <v>2151</v>
      </c>
      <c r="G109" s="8" t="s">
        <v>758</v>
      </c>
      <c r="H109" s="8" t="s">
        <v>759</v>
      </c>
      <c r="I109" s="9" t="s">
        <v>762</v>
      </c>
      <c r="J109" s="8" t="s">
        <v>316</v>
      </c>
      <c r="K109" s="8" t="s">
        <v>365</v>
      </c>
      <c r="L109" s="8" t="s">
        <v>115</v>
      </c>
      <c r="M109" s="8" t="s">
        <v>158</v>
      </c>
      <c r="N109" s="8" t="s">
        <v>117</v>
      </c>
      <c r="O109" s="8" t="s">
        <v>160</v>
      </c>
      <c r="P109" s="8" t="s">
        <v>119</v>
      </c>
      <c r="Q109" s="8" t="s">
        <v>163</v>
      </c>
      <c r="R109" s="8" t="s">
        <v>121</v>
      </c>
      <c r="S109" s="8" t="s">
        <v>166</v>
      </c>
      <c r="T109" s="8" t="s">
        <v>123</v>
      </c>
      <c r="U109" s="8" t="s">
        <v>169</v>
      </c>
      <c r="V109" s="8" t="s">
        <v>125</v>
      </c>
      <c r="W109" s="8" t="s">
        <v>171</v>
      </c>
      <c r="X109" s="8" t="s">
        <v>127</v>
      </c>
      <c r="Y109" s="8" t="s">
        <v>262</v>
      </c>
      <c r="Z109" s="8" t="s">
        <v>241</v>
      </c>
      <c r="AA109" s="8" t="s">
        <v>264</v>
      </c>
      <c r="AB109" s="8" t="s">
        <v>243</v>
      </c>
      <c r="AC109" s="8" t="s">
        <v>266</v>
      </c>
      <c r="AD109" s="8" t="s">
        <v>245</v>
      </c>
      <c r="AE109" s="8" t="s">
        <v>465</v>
      </c>
      <c r="AF109" s="8" t="s">
        <v>452</v>
      </c>
      <c r="AG109" s="8" t="s">
        <v>466</v>
      </c>
      <c r="AH109" s="8" t="s">
        <v>453</v>
      </c>
      <c r="AI109" s="8" t="s">
        <v>467</v>
      </c>
      <c r="AJ109" s="8" t="s">
        <v>454</v>
      </c>
      <c r="AK109" s="8" t="s">
        <v>468</v>
      </c>
      <c r="AL109" s="8" t="s">
        <v>455</v>
      </c>
    </row>
    <row r="110" customFormat="false" ht="15" hidden="false" customHeight="false" outlineLevel="0" collapsed="false">
      <c r="B110" s="1" t="s">
        <v>271</v>
      </c>
      <c r="C110" s="1" t="s">
        <v>109</v>
      </c>
      <c r="D110" s="1" t="s">
        <v>449</v>
      </c>
      <c r="E110" s="0" t="s">
        <v>763</v>
      </c>
      <c r="F110" s="15" t="n">
        <v>2152</v>
      </c>
      <c r="G110" s="16" t="s">
        <v>758</v>
      </c>
      <c r="H110" s="16" t="s">
        <v>759</v>
      </c>
      <c r="I110" s="17" t="s">
        <v>764</v>
      </c>
    </row>
    <row r="111" customFormat="false" ht="15" hidden="false" customHeight="false" outlineLevel="0" collapsed="false">
      <c r="B111" s="1" t="s">
        <v>271</v>
      </c>
      <c r="C111" s="1" t="s">
        <v>109</v>
      </c>
      <c r="D111" s="1" t="s">
        <v>449</v>
      </c>
      <c r="E111" s="0" t="s">
        <v>765</v>
      </c>
      <c r="F111" s="15" t="n">
        <v>2153</v>
      </c>
      <c r="G111" s="16" t="s">
        <v>758</v>
      </c>
      <c r="H111" s="16" t="s">
        <v>759</v>
      </c>
      <c r="I111" s="17" t="s">
        <v>766</v>
      </c>
    </row>
    <row r="112" customFormat="false" ht="15" hidden="false" customHeight="false" outlineLevel="0" collapsed="false">
      <c r="B112" s="1" t="s">
        <v>271</v>
      </c>
      <c r="C112" s="1" t="s">
        <v>109</v>
      </c>
      <c r="D112" s="1" t="s">
        <v>449</v>
      </c>
      <c r="E112" s="0" t="s">
        <v>767</v>
      </c>
      <c r="F112" s="15" t="n">
        <v>2154</v>
      </c>
      <c r="G112" s="16" t="s">
        <v>758</v>
      </c>
      <c r="H112" s="16" t="s">
        <v>759</v>
      </c>
      <c r="I112" s="17" t="s">
        <v>768</v>
      </c>
    </row>
    <row r="113" customFormat="false" ht="15" hidden="false" customHeight="false" outlineLevel="0" collapsed="false">
      <c r="B113" s="1" t="s">
        <v>271</v>
      </c>
      <c r="C113" s="1" t="s">
        <v>109</v>
      </c>
      <c r="D113" s="1" t="s">
        <v>449</v>
      </c>
      <c r="E113" s="0" t="s">
        <v>769</v>
      </c>
      <c r="F113" s="15" t="n">
        <v>2155</v>
      </c>
      <c r="G113" s="16" t="s">
        <v>758</v>
      </c>
      <c r="H113" s="16" t="s">
        <v>759</v>
      </c>
      <c r="I113" s="17" t="s">
        <v>770</v>
      </c>
    </row>
    <row r="115" customFormat="false" ht="15" hidden="false" customHeight="false" outlineLevel="0" collapsed="false">
      <c r="B115" s="1" t="s">
        <v>108</v>
      </c>
      <c r="C115" s="1" t="s">
        <v>109</v>
      </c>
      <c r="D115" s="1" t="s">
        <v>449</v>
      </c>
      <c r="E115" s="0" t="s">
        <v>771</v>
      </c>
      <c r="F115" s="7" t="n">
        <v>2160</v>
      </c>
      <c r="G115" s="8" t="s">
        <v>772</v>
      </c>
      <c r="H115" s="8" t="s">
        <v>773</v>
      </c>
      <c r="I115" s="9" t="s">
        <v>774</v>
      </c>
      <c r="J115" s="8" t="s">
        <v>314</v>
      </c>
      <c r="K115" s="8" t="s">
        <v>316</v>
      </c>
      <c r="L115" s="8" t="s">
        <v>115</v>
      </c>
      <c r="M115" s="8" t="s">
        <v>117</v>
      </c>
      <c r="N115" s="8" t="s">
        <v>119</v>
      </c>
      <c r="O115" s="8" t="s">
        <v>121</v>
      </c>
      <c r="P115" s="8" t="s">
        <v>123</v>
      </c>
      <c r="Q115" s="8" t="s">
        <v>125</v>
      </c>
      <c r="R115" s="8" t="s">
        <v>127</v>
      </c>
      <c r="S115" s="8" t="s">
        <v>241</v>
      </c>
      <c r="T115" s="8" t="s">
        <v>243</v>
      </c>
      <c r="U115" s="8" t="s">
        <v>245</v>
      </c>
      <c r="V115" s="8" t="s">
        <v>452</v>
      </c>
      <c r="W115" s="8" t="s">
        <v>453</v>
      </c>
      <c r="X115" s="8" t="s">
        <v>454</v>
      </c>
      <c r="Y115" s="8" t="s">
        <v>455</v>
      </c>
      <c r="Z115" s="8" t="s">
        <v>456</v>
      </c>
      <c r="AA115" s="10" t="s">
        <v>365</v>
      </c>
      <c r="AB115" s="10" t="s">
        <v>158</v>
      </c>
      <c r="AC115" s="10" t="s">
        <v>160</v>
      </c>
      <c r="AD115" s="10" t="s">
        <v>163</v>
      </c>
      <c r="AE115" s="10" t="s">
        <v>166</v>
      </c>
      <c r="AF115" s="10" t="s">
        <v>169</v>
      </c>
      <c r="AG115" s="10" t="s">
        <v>171</v>
      </c>
      <c r="AH115" s="10" t="s">
        <v>262</v>
      </c>
      <c r="AI115" s="10" t="s">
        <v>264</v>
      </c>
      <c r="AJ115" s="10" t="s">
        <v>266</v>
      </c>
    </row>
    <row r="116" customFormat="false" ht="15" hidden="false" customHeight="false" outlineLevel="0" collapsed="false">
      <c r="B116" s="1" t="s">
        <v>108</v>
      </c>
      <c r="C116" s="1" t="s">
        <v>109</v>
      </c>
      <c r="D116" s="1" t="s">
        <v>449</v>
      </c>
      <c r="E116" s="0" t="s">
        <v>775</v>
      </c>
      <c r="F116" s="7" t="n">
        <v>2161</v>
      </c>
      <c r="G116" s="8" t="s">
        <v>772</v>
      </c>
      <c r="H116" s="8" t="s">
        <v>773</v>
      </c>
      <c r="I116" s="9" t="s">
        <v>776</v>
      </c>
      <c r="J116" s="14" t="s">
        <v>314</v>
      </c>
      <c r="K116" s="14" t="s">
        <v>364</v>
      </c>
      <c r="L116" s="14" t="s">
        <v>316</v>
      </c>
      <c r="M116" s="14" t="s">
        <v>365</v>
      </c>
      <c r="N116" s="14" t="s">
        <v>115</v>
      </c>
      <c r="O116" s="14" t="s">
        <v>158</v>
      </c>
      <c r="P116" s="14" t="s">
        <v>117</v>
      </c>
      <c r="Q116" s="14" t="s">
        <v>160</v>
      </c>
      <c r="R116" s="14" t="s">
        <v>119</v>
      </c>
      <c r="S116" s="14" t="s">
        <v>163</v>
      </c>
      <c r="T116" s="14" t="s">
        <v>121</v>
      </c>
      <c r="U116" s="14" t="s">
        <v>166</v>
      </c>
      <c r="V116" s="14" t="s">
        <v>123</v>
      </c>
      <c r="W116" s="14" t="s">
        <v>169</v>
      </c>
      <c r="X116" s="14" t="s">
        <v>125</v>
      </c>
      <c r="Y116" s="14" t="s">
        <v>171</v>
      </c>
      <c r="Z116" s="14" t="s">
        <v>127</v>
      </c>
      <c r="AA116" s="14" t="s">
        <v>262</v>
      </c>
      <c r="AB116" s="14" t="s">
        <v>241</v>
      </c>
      <c r="AC116" s="14" t="s">
        <v>264</v>
      </c>
      <c r="AD116" s="14" t="s">
        <v>243</v>
      </c>
      <c r="AE116" s="14" t="s">
        <v>266</v>
      </c>
      <c r="AF116" s="14" t="s">
        <v>245</v>
      </c>
      <c r="AG116" s="14" t="s">
        <v>465</v>
      </c>
      <c r="AH116" s="14" t="s">
        <v>452</v>
      </c>
      <c r="AI116" s="14" t="s">
        <v>466</v>
      </c>
      <c r="AJ116" s="14" t="s">
        <v>453</v>
      </c>
      <c r="AK116" s="14" t="s">
        <v>467</v>
      </c>
      <c r="AL116" s="14" t="s">
        <v>454</v>
      </c>
      <c r="AM116" s="14" t="s">
        <v>468</v>
      </c>
      <c r="AN116" s="14" t="s">
        <v>455</v>
      </c>
      <c r="AO116" s="14" t="s">
        <v>469</v>
      </c>
      <c r="AP116" s="14" t="s">
        <v>456</v>
      </c>
      <c r="AQ116" s="20" t="s">
        <v>777</v>
      </c>
      <c r="AR116" s="20" t="s">
        <v>778</v>
      </c>
      <c r="AS116" s="20" t="s">
        <v>339</v>
      </c>
      <c r="AT116" s="20" t="s">
        <v>341</v>
      </c>
      <c r="AU116" s="20" t="s">
        <v>343</v>
      </c>
      <c r="AV116" s="20" t="s">
        <v>345</v>
      </c>
      <c r="AW116" s="20" t="s">
        <v>347</v>
      </c>
      <c r="AX116" s="20" t="s">
        <v>349</v>
      </c>
      <c r="AY116" s="20" t="s">
        <v>145</v>
      </c>
    </row>
    <row r="117" customFormat="false" ht="15" hidden="false" customHeight="false" outlineLevel="0" collapsed="false">
      <c r="B117" s="1" t="s">
        <v>271</v>
      </c>
      <c r="C117" s="1" t="s">
        <v>109</v>
      </c>
      <c r="D117" s="1" t="s">
        <v>449</v>
      </c>
      <c r="E117" s="0" t="s">
        <v>779</v>
      </c>
      <c r="F117" s="15" t="n">
        <v>2162</v>
      </c>
      <c r="G117" s="16" t="s">
        <v>772</v>
      </c>
      <c r="H117" s="16" t="s">
        <v>773</v>
      </c>
      <c r="I117" s="17" t="s">
        <v>780</v>
      </c>
    </row>
    <row r="118" customFormat="false" ht="15" hidden="false" customHeight="false" outlineLevel="0" collapsed="false">
      <c r="B118" s="1" t="s">
        <v>271</v>
      </c>
      <c r="C118" s="1" t="s">
        <v>109</v>
      </c>
      <c r="D118" s="1" t="s">
        <v>449</v>
      </c>
      <c r="E118" s="0" t="s">
        <v>781</v>
      </c>
      <c r="F118" s="15" t="n">
        <v>2163</v>
      </c>
      <c r="G118" s="16" t="s">
        <v>772</v>
      </c>
      <c r="H118" s="16" t="s">
        <v>773</v>
      </c>
      <c r="I118" s="17" t="s">
        <v>782</v>
      </c>
    </row>
    <row r="119" customFormat="false" ht="15" hidden="false" customHeight="false" outlineLevel="0" collapsed="false">
      <c r="B119" s="1" t="s">
        <v>108</v>
      </c>
      <c r="C119" s="1" t="s">
        <v>109</v>
      </c>
      <c r="D119" s="1" t="s">
        <v>449</v>
      </c>
      <c r="E119" s="0" t="s">
        <v>783</v>
      </c>
      <c r="F119" s="7" t="n">
        <v>2164</v>
      </c>
      <c r="G119" s="8" t="s">
        <v>772</v>
      </c>
      <c r="H119" s="8" t="s">
        <v>773</v>
      </c>
      <c r="I119" s="9" t="s">
        <v>784</v>
      </c>
      <c r="J119" s="8" t="s">
        <v>785</v>
      </c>
      <c r="K119" s="8" t="s">
        <v>786</v>
      </c>
      <c r="L119" s="8" t="s">
        <v>787</v>
      </c>
      <c r="M119" s="8" t="s">
        <v>788</v>
      </c>
      <c r="N119" s="8" t="s">
        <v>789</v>
      </c>
      <c r="O119" s="8" t="s">
        <v>790</v>
      </c>
      <c r="P119" s="8" t="s">
        <v>791</v>
      </c>
      <c r="Q119" s="8" t="s">
        <v>792</v>
      </c>
      <c r="R119" s="8" t="s">
        <v>793</v>
      </c>
      <c r="S119" s="8" t="s">
        <v>794</v>
      </c>
      <c r="T119" s="8" t="s">
        <v>795</v>
      </c>
      <c r="U119" s="8" t="s">
        <v>796</v>
      </c>
      <c r="V119" s="8" t="s">
        <v>797</v>
      </c>
      <c r="W119" s="8" t="s">
        <v>798</v>
      </c>
      <c r="X119" s="8" t="s">
        <v>799</v>
      </c>
      <c r="Y119" s="8" t="s">
        <v>800</v>
      </c>
      <c r="Z119" s="8" t="s">
        <v>801</v>
      </c>
      <c r="AA119" s="8" t="s">
        <v>802</v>
      </c>
      <c r="AB119" s="8" t="s">
        <v>803</v>
      </c>
      <c r="AC119" s="8" t="s">
        <v>804</v>
      </c>
      <c r="AD119" s="8" t="s">
        <v>805</v>
      </c>
      <c r="AE119" s="8" t="s">
        <v>365</v>
      </c>
      <c r="AF119" s="8" t="s">
        <v>806</v>
      </c>
      <c r="AG119" s="8" t="s">
        <v>807</v>
      </c>
      <c r="AH119" s="8" t="s">
        <v>808</v>
      </c>
      <c r="AI119" s="8" t="s">
        <v>537</v>
      </c>
      <c r="AJ119" s="8" t="s">
        <v>538</v>
      </c>
      <c r="AK119" s="8" t="s">
        <v>539</v>
      </c>
      <c r="AL119" s="8" t="s">
        <v>540</v>
      </c>
      <c r="AM119" s="8" t="s">
        <v>541</v>
      </c>
      <c r="AN119" s="8" t="s">
        <v>542</v>
      </c>
      <c r="AO119" s="8" t="s">
        <v>543</v>
      </c>
      <c r="AP119" s="8" t="s">
        <v>544</v>
      </c>
      <c r="AQ119" s="8" t="s">
        <v>545</v>
      </c>
      <c r="AR119" s="8" t="s">
        <v>546</v>
      </c>
      <c r="AS119" s="8" t="s">
        <v>809</v>
      </c>
      <c r="AT119" s="8" t="s">
        <v>810</v>
      </c>
      <c r="AU119" s="8" t="s">
        <v>811</v>
      </c>
      <c r="AV119" s="8" t="s">
        <v>812</v>
      </c>
      <c r="AW119" s="8" t="s">
        <v>813</v>
      </c>
      <c r="AX119" s="8" t="s">
        <v>814</v>
      </c>
      <c r="AY119" s="8" t="s">
        <v>815</v>
      </c>
      <c r="AZ119" s="8" t="s">
        <v>816</v>
      </c>
      <c r="BA119" s="8" t="s">
        <v>158</v>
      </c>
      <c r="BB119" s="8" t="s">
        <v>817</v>
      </c>
      <c r="BC119" s="8" t="s">
        <v>818</v>
      </c>
      <c r="BD119" s="8" t="s">
        <v>547</v>
      </c>
      <c r="BE119" s="8" t="s">
        <v>548</v>
      </c>
      <c r="BF119" s="8" t="s">
        <v>549</v>
      </c>
      <c r="BG119" s="8" t="s">
        <v>550</v>
      </c>
      <c r="BH119" s="8" t="s">
        <v>551</v>
      </c>
      <c r="BI119" s="8" t="s">
        <v>552</v>
      </c>
      <c r="BJ119" s="8" t="s">
        <v>553</v>
      </c>
      <c r="BK119" s="8" t="s">
        <v>554</v>
      </c>
      <c r="BL119" s="8" t="s">
        <v>555</v>
      </c>
      <c r="BM119" s="8" t="s">
        <v>556</v>
      </c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</row>
    <row r="120" customFormat="false" ht="15" hidden="false" customHeight="false" outlineLevel="0" collapsed="false">
      <c r="B120" s="1" t="s">
        <v>271</v>
      </c>
      <c r="C120" s="1" t="s">
        <v>109</v>
      </c>
      <c r="D120" s="1" t="s">
        <v>449</v>
      </c>
      <c r="E120" s="0" t="s">
        <v>819</v>
      </c>
      <c r="F120" s="15" t="n">
        <v>2165</v>
      </c>
      <c r="G120" s="16" t="s">
        <v>772</v>
      </c>
      <c r="H120" s="16" t="s">
        <v>773</v>
      </c>
      <c r="I120" s="17" t="s">
        <v>820</v>
      </c>
    </row>
    <row r="121" customFormat="false" ht="15" hidden="false" customHeight="false" outlineLevel="0" collapsed="false">
      <c r="B121" s="1" t="s">
        <v>108</v>
      </c>
      <c r="C121" s="1" t="s">
        <v>109</v>
      </c>
      <c r="D121" s="1" t="s">
        <v>449</v>
      </c>
      <c r="E121" s="0" t="s">
        <v>821</v>
      </c>
      <c r="F121" s="7" t="n">
        <v>2166</v>
      </c>
      <c r="G121" s="8" t="s">
        <v>772</v>
      </c>
      <c r="H121" s="8" t="s">
        <v>773</v>
      </c>
      <c r="I121" s="9" t="s">
        <v>822</v>
      </c>
      <c r="J121" s="14" t="s">
        <v>277</v>
      </c>
      <c r="K121" s="14" t="s">
        <v>823</v>
      </c>
      <c r="L121" s="14" t="s">
        <v>279</v>
      </c>
      <c r="M121" s="14" t="s">
        <v>824</v>
      </c>
      <c r="N121" s="14" t="s">
        <v>281</v>
      </c>
      <c r="O121" s="14" t="s">
        <v>334</v>
      </c>
      <c r="P121" s="14" t="s">
        <v>283</v>
      </c>
      <c r="Q121" s="14" t="s">
        <v>335</v>
      </c>
      <c r="R121" s="14" t="s">
        <v>285</v>
      </c>
      <c r="S121" s="14" t="s">
        <v>336</v>
      </c>
      <c r="T121" s="14" t="s">
        <v>305</v>
      </c>
      <c r="U121" s="14" t="s">
        <v>337</v>
      </c>
      <c r="V121" s="14" t="s">
        <v>306</v>
      </c>
      <c r="W121" s="14" t="s">
        <v>338</v>
      </c>
      <c r="X121" s="14" t="s">
        <v>307</v>
      </c>
      <c r="Y121" s="14" t="s">
        <v>339</v>
      </c>
      <c r="Z121" s="14" t="s">
        <v>308</v>
      </c>
      <c r="AA121" s="14" t="s">
        <v>340</v>
      </c>
      <c r="AB121" s="14" t="s">
        <v>309</v>
      </c>
      <c r="AC121" s="14" t="s">
        <v>341</v>
      </c>
      <c r="AD121" s="14" t="s">
        <v>310</v>
      </c>
      <c r="AE121" s="14" t="s">
        <v>342</v>
      </c>
      <c r="AF121" s="14" t="s">
        <v>311</v>
      </c>
      <c r="AG121" s="14" t="s">
        <v>343</v>
      </c>
      <c r="AH121" s="14" t="s">
        <v>312</v>
      </c>
      <c r="AI121" s="14" t="s">
        <v>344</v>
      </c>
      <c r="AJ121" s="14" t="s">
        <v>313</v>
      </c>
      <c r="AK121" s="14" t="s">
        <v>345</v>
      </c>
      <c r="AL121" s="14" t="s">
        <v>314</v>
      </c>
      <c r="AM121" s="14" t="s">
        <v>346</v>
      </c>
      <c r="AN121" s="14" t="s">
        <v>315</v>
      </c>
      <c r="AO121" s="14" t="s">
        <v>347</v>
      </c>
      <c r="AP121" s="14" t="s">
        <v>316</v>
      </c>
      <c r="AQ121" s="14" t="s">
        <v>348</v>
      </c>
      <c r="AR121" s="14" t="s">
        <v>317</v>
      </c>
      <c r="AS121" s="14" t="s">
        <v>349</v>
      </c>
      <c r="AT121" s="14" t="s">
        <v>115</v>
      </c>
      <c r="AU121" s="14" t="s">
        <v>144</v>
      </c>
      <c r="AV121" s="14" t="s">
        <v>116</v>
      </c>
      <c r="AW121" s="14" t="s">
        <v>145</v>
      </c>
      <c r="AX121" s="14" t="s">
        <v>117</v>
      </c>
      <c r="AY121" s="38"/>
    </row>
    <row r="122" customFormat="false" ht="15" hidden="false" customHeight="false" outlineLevel="0" collapsed="false">
      <c r="B122" s="1" t="s">
        <v>271</v>
      </c>
      <c r="C122" s="1" t="s">
        <v>109</v>
      </c>
      <c r="D122" s="1" t="s">
        <v>449</v>
      </c>
      <c r="E122" s="0" t="s">
        <v>825</v>
      </c>
      <c r="F122" s="15" t="n">
        <v>2167</v>
      </c>
      <c r="G122" s="16" t="s">
        <v>772</v>
      </c>
      <c r="H122" s="16" t="s">
        <v>773</v>
      </c>
      <c r="I122" s="17" t="s">
        <v>826</v>
      </c>
      <c r="J122" s="16" t="n">
        <v>56</v>
      </c>
      <c r="K122" s="16" t="s">
        <v>487</v>
      </c>
      <c r="L122" s="16" t="n">
        <v>60</v>
      </c>
      <c r="M122" s="16" t="s">
        <v>489</v>
      </c>
      <c r="N122" s="16" t="n">
        <v>64</v>
      </c>
      <c r="O122" s="16" t="s">
        <v>491</v>
      </c>
      <c r="P122" s="16" t="n">
        <v>68</v>
      </c>
      <c r="Q122" s="16" t="s">
        <v>493</v>
      </c>
      <c r="R122" s="16" t="n">
        <v>72</v>
      </c>
      <c r="S122" s="16" t="s">
        <v>827</v>
      </c>
      <c r="T122" s="16" t="n">
        <v>76</v>
      </c>
      <c r="U122" s="16" t="s">
        <v>828</v>
      </c>
      <c r="V122" s="16" t="n">
        <v>80</v>
      </c>
      <c r="W122" s="16" t="s">
        <v>829</v>
      </c>
      <c r="X122" s="16" t="n">
        <v>84</v>
      </c>
      <c r="Y122" s="16" t="s">
        <v>830</v>
      </c>
      <c r="Z122" s="16" t="n">
        <v>88</v>
      </c>
      <c r="AA122" s="16" t="s">
        <v>831</v>
      </c>
      <c r="AB122" s="16" t="n">
        <v>92</v>
      </c>
      <c r="AC122" s="16" t="s">
        <v>832</v>
      </c>
      <c r="AD122" s="16" t="n">
        <v>96</v>
      </c>
      <c r="AE122" s="16" t="s">
        <v>833</v>
      </c>
      <c r="AF122" s="16" t="n">
        <v>100</v>
      </c>
      <c r="AG122" s="16" t="s">
        <v>834</v>
      </c>
      <c r="AH122" s="16" t="n">
        <v>104</v>
      </c>
      <c r="AI122" s="16" t="s">
        <v>835</v>
      </c>
      <c r="AJ122" s="16" t="n">
        <v>108</v>
      </c>
      <c r="AK122" s="16" t="s">
        <v>836</v>
      </c>
      <c r="AL122" s="16" t="n">
        <v>112</v>
      </c>
      <c r="AM122" s="16" t="s">
        <v>837</v>
      </c>
      <c r="AN122" s="16" t="n">
        <v>116</v>
      </c>
      <c r="AO122" s="16" t="s">
        <v>838</v>
      </c>
      <c r="AP122" s="16" t="n">
        <v>120</v>
      </c>
    </row>
    <row r="124" customFormat="false" ht="15" hidden="false" customHeight="false" outlineLevel="0" collapsed="false">
      <c r="B124" s="1" t="s">
        <v>108</v>
      </c>
      <c r="C124" s="1" t="s">
        <v>109</v>
      </c>
      <c r="D124" s="1" t="s">
        <v>449</v>
      </c>
      <c r="E124" s="0" t="s">
        <v>839</v>
      </c>
      <c r="F124" s="7" t="n">
        <v>2170</v>
      </c>
      <c r="G124" s="8" t="s">
        <v>840</v>
      </c>
      <c r="H124" s="8" t="s">
        <v>841</v>
      </c>
      <c r="I124" s="9" t="s">
        <v>842</v>
      </c>
      <c r="J124" s="8" t="s">
        <v>119</v>
      </c>
      <c r="K124" s="8" t="s">
        <v>121</v>
      </c>
      <c r="L124" s="8" t="s">
        <v>123</v>
      </c>
      <c r="M124" s="8" t="s">
        <v>125</v>
      </c>
      <c r="N124" s="8" t="s">
        <v>127</v>
      </c>
      <c r="O124" s="8" t="s">
        <v>241</v>
      </c>
      <c r="P124" s="8" t="s">
        <v>243</v>
      </c>
      <c r="Q124" s="8" t="s">
        <v>245</v>
      </c>
      <c r="R124" s="8" t="s">
        <v>452</v>
      </c>
      <c r="S124" s="8" t="s">
        <v>453</v>
      </c>
      <c r="T124" s="8" t="s">
        <v>454</v>
      </c>
      <c r="U124" s="8" t="s">
        <v>455</v>
      </c>
    </row>
    <row r="125" customFormat="false" ht="15" hidden="false" customHeight="false" outlineLevel="0" collapsed="false">
      <c r="B125" s="1" t="s">
        <v>271</v>
      </c>
      <c r="C125" s="1" t="s">
        <v>109</v>
      </c>
      <c r="D125" s="1" t="s">
        <v>449</v>
      </c>
      <c r="E125" s="0" t="s">
        <v>843</v>
      </c>
      <c r="F125" s="15" t="n">
        <v>2171</v>
      </c>
      <c r="G125" s="16" t="s">
        <v>840</v>
      </c>
      <c r="H125" s="16" t="s">
        <v>841</v>
      </c>
      <c r="I125" s="17" t="s">
        <v>844</v>
      </c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</row>
    <row r="126" customFormat="false" ht="15" hidden="false" customHeight="false" outlineLevel="0" collapsed="false">
      <c r="B126" s="1" t="s">
        <v>271</v>
      </c>
      <c r="C126" s="1" t="s">
        <v>109</v>
      </c>
      <c r="D126" s="1" t="s">
        <v>449</v>
      </c>
      <c r="E126" s="0" t="s">
        <v>845</v>
      </c>
      <c r="F126" s="15" t="n">
        <v>2172</v>
      </c>
      <c r="G126" s="16" t="s">
        <v>840</v>
      </c>
      <c r="H126" s="16" t="s">
        <v>841</v>
      </c>
      <c r="I126" s="17" t="s">
        <v>846</v>
      </c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</row>
    <row r="127" customFormat="false" ht="15" hidden="false" customHeight="false" outlineLevel="0" collapsed="false">
      <c r="B127" s="1" t="s">
        <v>271</v>
      </c>
      <c r="C127" s="1" t="s">
        <v>109</v>
      </c>
      <c r="D127" s="1" t="s">
        <v>449</v>
      </c>
      <c r="E127" s="0" t="s">
        <v>847</v>
      </c>
      <c r="F127" s="15" t="n">
        <v>2173</v>
      </c>
      <c r="G127" s="16" t="s">
        <v>840</v>
      </c>
      <c r="H127" s="16" t="s">
        <v>841</v>
      </c>
      <c r="I127" s="17" t="s">
        <v>848</v>
      </c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</row>
    <row r="128" customFormat="false" ht="15" hidden="false" customHeight="false" outlineLevel="0" collapsed="false">
      <c r="B128" s="1" t="s">
        <v>271</v>
      </c>
      <c r="C128" s="1" t="s">
        <v>109</v>
      </c>
      <c r="D128" s="1" t="s">
        <v>449</v>
      </c>
      <c r="E128" s="0" t="s">
        <v>849</v>
      </c>
      <c r="F128" s="15" t="n">
        <v>2174</v>
      </c>
      <c r="G128" s="16" t="s">
        <v>840</v>
      </c>
      <c r="H128" s="16" t="s">
        <v>841</v>
      </c>
      <c r="I128" s="17" t="s">
        <v>850</v>
      </c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</row>
    <row r="129" customFormat="false" ht="15" hidden="false" customHeight="false" outlineLevel="0" collapsed="false">
      <c r="B129" s="1" t="s">
        <v>271</v>
      </c>
      <c r="C129" s="1" t="s">
        <v>109</v>
      </c>
      <c r="D129" s="1" t="s">
        <v>449</v>
      </c>
      <c r="E129" s="0" t="s">
        <v>851</v>
      </c>
      <c r="F129" s="15" t="n">
        <v>2175</v>
      </c>
      <c r="G129" s="16" t="s">
        <v>840</v>
      </c>
      <c r="H129" s="16" t="s">
        <v>841</v>
      </c>
      <c r="I129" s="17" t="s">
        <v>852</v>
      </c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</row>
    <row r="130" customFormat="false" ht="15" hidden="false" customHeight="false" outlineLevel="0" collapsed="false">
      <c r="B130" s="1" t="s">
        <v>108</v>
      </c>
      <c r="C130" s="1" t="s">
        <v>109</v>
      </c>
      <c r="D130" s="1" t="s">
        <v>449</v>
      </c>
      <c r="E130" s="0" t="s">
        <v>853</v>
      </c>
      <c r="F130" s="7" t="n">
        <v>2176</v>
      </c>
      <c r="G130" s="8" t="s">
        <v>840</v>
      </c>
      <c r="H130" s="8" t="s">
        <v>841</v>
      </c>
      <c r="I130" s="9" t="s">
        <v>854</v>
      </c>
      <c r="J130" s="8" t="s">
        <v>279</v>
      </c>
      <c r="K130" s="8" t="s">
        <v>283</v>
      </c>
      <c r="L130" s="8" t="s">
        <v>305</v>
      </c>
      <c r="M130" s="8" t="s">
        <v>307</v>
      </c>
      <c r="N130" s="8" t="s">
        <v>309</v>
      </c>
      <c r="O130" s="8" t="s">
        <v>311</v>
      </c>
      <c r="P130" s="8" t="s">
        <v>313</v>
      </c>
      <c r="Q130" s="8" t="s">
        <v>315</v>
      </c>
      <c r="R130" s="8" t="s">
        <v>317</v>
      </c>
      <c r="S130" s="8" t="s">
        <v>116</v>
      </c>
      <c r="T130" s="8" t="s">
        <v>118</v>
      </c>
      <c r="U130" s="8" t="s">
        <v>120</v>
      </c>
      <c r="V130" s="8" t="s">
        <v>122</v>
      </c>
      <c r="W130" s="8" t="s">
        <v>124</v>
      </c>
      <c r="X130" s="8" t="s">
        <v>126</v>
      </c>
      <c r="Y130" s="8" t="s">
        <v>196</v>
      </c>
      <c r="Z130" s="8" t="s">
        <v>242</v>
      </c>
      <c r="AA130" s="8" t="s">
        <v>244</v>
      </c>
      <c r="AB130" s="8" t="s">
        <v>855</v>
      </c>
      <c r="AC130" s="8" t="s">
        <v>856</v>
      </c>
    </row>
    <row r="132" customFormat="false" ht="15" hidden="false" customHeight="false" outlineLevel="0" collapsed="false">
      <c r="B132" s="1" t="s">
        <v>108</v>
      </c>
      <c r="C132" s="1" t="s">
        <v>109</v>
      </c>
      <c r="D132" s="1" t="s">
        <v>449</v>
      </c>
      <c r="E132" s="0" t="s">
        <v>857</v>
      </c>
      <c r="F132" s="7" t="n">
        <v>2180</v>
      </c>
      <c r="G132" s="8" t="s">
        <v>209</v>
      </c>
      <c r="H132" s="8" t="s">
        <v>210</v>
      </c>
      <c r="I132" s="9" t="s">
        <v>858</v>
      </c>
      <c r="J132" s="8" t="s">
        <v>189</v>
      </c>
      <c r="K132" s="8" t="s">
        <v>191</v>
      </c>
      <c r="L132" s="8" t="s">
        <v>220</v>
      </c>
      <c r="M132" s="8" t="s">
        <v>224</v>
      </c>
      <c r="N132" s="8" t="s">
        <v>232</v>
      </c>
      <c r="O132" s="8" t="s">
        <v>277</v>
      </c>
      <c r="P132" s="8" t="s">
        <v>281</v>
      </c>
      <c r="Q132" s="8" t="s">
        <v>285</v>
      </c>
      <c r="R132" s="8" t="s">
        <v>306</v>
      </c>
      <c r="S132" s="8" t="s">
        <v>308</v>
      </c>
      <c r="T132" s="8" t="s">
        <v>310</v>
      </c>
      <c r="U132" s="8" t="s">
        <v>312</v>
      </c>
      <c r="V132" s="8" t="s">
        <v>314</v>
      </c>
      <c r="W132" s="8" t="s">
        <v>316</v>
      </c>
      <c r="X132" s="8" t="s">
        <v>115</v>
      </c>
      <c r="Y132" s="8" t="s">
        <v>117</v>
      </c>
    </row>
    <row r="133" customFormat="false" ht="15" hidden="false" customHeight="false" outlineLevel="0" collapsed="false">
      <c r="B133" s="1" t="s">
        <v>108</v>
      </c>
      <c r="C133" s="1" t="s">
        <v>109</v>
      </c>
      <c r="D133" s="1" t="s">
        <v>449</v>
      </c>
      <c r="E133" s="0" t="s">
        <v>859</v>
      </c>
      <c r="F133" s="7" t="n">
        <v>2181</v>
      </c>
      <c r="G133" s="8" t="s">
        <v>209</v>
      </c>
      <c r="H133" s="8" t="s">
        <v>210</v>
      </c>
      <c r="I133" s="39" t="s">
        <v>860</v>
      </c>
      <c r="J133" s="14" t="s">
        <v>189</v>
      </c>
      <c r="K133" s="14" t="s">
        <v>861</v>
      </c>
      <c r="L133" s="14" t="s">
        <v>191</v>
      </c>
      <c r="M133" s="14" t="s">
        <v>862</v>
      </c>
      <c r="N133" s="14" t="s">
        <v>220</v>
      </c>
      <c r="O133" s="14" t="s">
        <v>863</v>
      </c>
      <c r="P133" s="14" t="s">
        <v>224</v>
      </c>
      <c r="Q133" s="14" t="s">
        <v>864</v>
      </c>
      <c r="R133" s="14" t="s">
        <v>232</v>
      </c>
      <c r="S133" s="14" t="s">
        <v>865</v>
      </c>
      <c r="T133" s="14" t="s">
        <v>277</v>
      </c>
      <c r="U133" s="14" t="s">
        <v>866</v>
      </c>
      <c r="V133" s="14" t="s">
        <v>281</v>
      </c>
      <c r="W133" s="14" t="s">
        <v>352</v>
      </c>
      <c r="X133" s="14" t="s">
        <v>285</v>
      </c>
      <c r="Y133" s="14" t="s">
        <v>354</v>
      </c>
      <c r="Z133" s="14" t="s">
        <v>306</v>
      </c>
      <c r="AA133" s="14" t="s">
        <v>356</v>
      </c>
      <c r="AB133" s="14" t="s">
        <v>308</v>
      </c>
      <c r="AC133" s="14" t="s">
        <v>358</v>
      </c>
      <c r="AD133" s="14" t="s">
        <v>310</v>
      </c>
      <c r="AE133" s="14" t="s">
        <v>360</v>
      </c>
      <c r="AF133" s="14" t="s">
        <v>312</v>
      </c>
      <c r="AG133" s="14" t="s">
        <v>362</v>
      </c>
      <c r="AH133" s="14" t="s">
        <v>314</v>
      </c>
      <c r="AI133" s="14" t="s">
        <v>364</v>
      </c>
      <c r="AJ133" s="14" t="s">
        <v>316</v>
      </c>
      <c r="AK133" s="14" t="s">
        <v>365</v>
      </c>
      <c r="AL133" s="14" t="s">
        <v>115</v>
      </c>
      <c r="AM133" s="14" t="s">
        <v>158</v>
      </c>
      <c r="AN133" s="14" t="s">
        <v>117</v>
      </c>
      <c r="AO133" s="20" t="s">
        <v>867</v>
      </c>
      <c r="AP133" s="20" t="s">
        <v>868</v>
      </c>
    </row>
    <row r="134" customFormat="false" ht="15" hidden="false" customHeight="false" outlineLevel="0" collapsed="false">
      <c r="B134" s="1" t="s">
        <v>108</v>
      </c>
      <c r="C134" s="1" t="s">
        <v>109</v>
      </c>
      <c r="D134" s="1" t="s">
        <v>449</v>
      </c>
      <c r="E134" s="0" t="s">
        <v>869</v>
      </c>
      <c r="F134" s="7" t="n">
        <v>2182</v>
      </c>
      <c r="G134" s="8" t="s">
        <v>209</v>
      </c>
      <c r="H134" s="8" t="s">
        <v>210</v>
      </c>
      <c r="I134" s="9" t="s">
        <v>870</v>
      </c>
      <c r="J134" s="8" t="s">
        <v>867</v>
      </c>
      <c r="K134" s="8" t="s">
        <v>868</v>
      </c>
    </row>
    <row r="135" customFormat="false" ht="15" hidden="false" customHeight="false" outlineLevel="0" collapsed="false">
      <c r="B135" s="1" t="s">
        <v>271</v>
      </c>
      <c r="C135" s="1" t="s">
        <v>109</v>
      </c>
      <c r="D135" s="1" t="s">
        <v>449</v>
      </c>
      <c r="E135" s="0" t="s">
        <v>871</v>
      </c>
      <c r="F135" s="15" t="n">
        <v>2183</v>
      </c>
      <c r="G135" s="16" t="s">
        <v>209</v>
      </c>
      <c r="H135" s="16" t="s">
        <v>210</v>
      </c>
      <c r="I135" s="17" t="s">
        <v>872</v>
      </c>
    </row>
    <row r="136" customFormat="false" ht="15" hidden="false" customHeight="false" outlineLevel="0" collapsed="false">
      <c r="B136" s="1" t="s">
        <v>108</v>
      </c>
      <c r="C136" s="1" t="s">
        <v>109</v>
      </c>
      <c r="D136" s="1" t="s">
        <v>449</v>
      </c>
      <c r="E136" s="0" t="s">
        <v>873</v>
      </c>
      <c r="F136" s="7" t="n">
        <v>2184</v>
      </c>
      <c r="G136" s="8" t="s">
        <v>209</v>
      </c>
      <c r="H136" s="8" t="s">
        <v>210</v>
      </c>
      <c r="I136" s="9" t="s">
        <v>874</v>
      </c>
      <c r="J136" s="14" t="s">
        <v>875</v>
      </c>
      <c r="K136" s="14" t="s">
        <v>876</v>
      </c>
      <c r="L136" s="14" t="s">
        <v>877</v>
      </c>
      <c r="M136" s="14" t="s">
        <v>878</v>
      </c>
      <c r="N136" s="14" t="s">
        <v>879</v>
      </c>
      <c r="O136" s="14" t="s">
        <v>880</v>
      </c>
      <c r="P136" s="14" t="s">
        <v>881</v>
      </c>
      <c r="Q136" s="14" t="s">
        <v>882</v>
      </c>
      <c r="R136" s="14" t="s">
        <v>883</v>
      </c>
      <c r="S136" s="14" t="s">
        <v>884</v>
      </c>
      <c r="T136" s="14" t="s">
        <v>885</v>
      </c>
      <c r="U136" s="14" t="s">
        <v>886</v>
      </c>
      <c r="V136" s="14" t="s">
        <v>887</v>
      </c>
      <c r="W136" s="14" t="s">
        <v>888</v>
      </c>
      <c r="X136" s="14" t="s">
        <v>889</v>
      </c>
      <c r="Y136" s="14" t="s">
        <v>890</v>
      </c>
      <c r="Z136" s="14" t="s">
        <v>891</v>
      </c>
      <c r="AA136" s="14" t="s">
        <v>892</v>
      </c>
      <c r="AB136" s="14" t="s">
        <v>893</v>
      </c>
      <c r="AC136" s="14" t="s">
        <v>894</v>
      </c>
      <c r="AD136" s="14" t="s">
        <v>895</v>
      </c>
      <c r="AE136" s="20" t="s">
        <v>896</v>
      </c>
      <c r="AF136" s="20" t="s">
        <v>897</v>
      </c>
      <c r="AG136" s="20" t="s">
        <v>898</v>
      </c>
      <c r="AH136" s="20" t="s">
        <v>899</v>
      </c>
      <c r="AI136" s="20" t="s">
        <v>900</v>
      </c>
      <c r="AJ136" s="20" t="s">
        <v>901</v>
      </c>
      <c r="AK136" s="20" t="s">
        <v>902</v>
      </c>
      <c r="AL136" s="20" t="s">
        <v>903</v>
      </c>
      <c r="AM136" s="20" t="s">
        <v>904</v>
      </c>
      <c r="AN136" s="20" t="s">
        <v>905</v>
      </c>
      <c r="AO136" s="20" t="s">
        <v>906</v>
      </c>
      <c r="AP136" s="20" t="s">
        <v>907</v>
      </c>
      <c r="AQ136" s="20" t="s">
        <v>908</v>
      </c>
      <c r="AR136" s="20" t="s">
        <v>909</v>
      </c>
      <c r="AS136" s="20" t="s">
        <v>910</v>
      </c>
      <c r="AT136" s="20" t="s">
        <v>911</v>
      </c>
      <c r="AU136" s="20" t="s">
        <v>912</v>
      </c>
      <c r="AV136" s="20" t="s">
        <v>913</v>
      </c>
      <c r="AW136" s="20" t="s">
        <v>914</v>
      </c>
      <c r="AX136" s="20" t="s">
        <v>915</v>
      </c>
      <c r="AY136" s="20" t="s">
        <v>916</v>
      </c>
      <c r="AZ136" s="20" t="s">
        <v>917</v>
      </c>
      <c r="BA136" s="20" t="s">
        <v>918</v>
      </c>
      <c r="BB136" s="20" t="s">
        <v>919</v>
      </c>
      <c r="BC136" s="20" t="s">
        <v>920</v>
      </c>
      <c r="BD136" s="20" t="s">
        <v>921</v>
      </c>
      <c r="BE136" s="20" t="s">
        <v>922</v>
      </c>
      <c r="BF136" s="20" t="s">
        <v>923</v>
      </c>
      <c r="BG136" s="38"/>
    </row>
    <row r="137" customFormat="false" ht="15" hidden="false" customHeight="false" outlineLevel="0" collapsed="false">
      <c r="B137" s="1" t="s">
        <v>108</v>
      </c>
      <c r="C137" s="1" t="s">
        <v>109</v>
      </c>
      <c r="D137" s="1" t="s">
        <v>449</v>
      </c>
      <c r="E137" s="0" t="s">
        <v>924</v>
      </c>
      <c r="F137" s="7" t="n">
        <v>2185</v>
      </c>
      <c r="G137" s="8" t="s">
        <v>209</v>
      </c>
      <c r="H137" s="8" t="s">
        <v>210</v>
      </c>
      <c r="I137" s="9" t="s">
        <v>925</v>
      </c>
      <c r="J137" s="8" t="s">
        <v>926</v>
      </c>
      <c r="K137" s="8" t="s">
        <v>927</v>
      </c>
      <c r="L137" s="8" t="s">
        <v>928</v>
      </c>
      <c r="M137" s="8" t="s">
        <v>929</v>
      </c>
      <c r="N137" s="8" t="s">
        <v>930</v>
      </c>
      <c r="O137" s="8" t="s">
        <v>931</v>
      </c>
      <c r="P137" s="8" t="s">
        <v>932</v>
      </c>
      <c r="Q137" s="8" t="s">
        <v>933</v>
      </c>
      <c r="R137" s="8" t="s">
        <v>934</v>
      </c>
      <c r="S137" s="8" t="s">
        <v>935</v>
      </c>
      <c r="T137" s="8" t="s">
        <v>936</v>
      </c>
      <c r="U137" s="8" t="s">
        <v>937</v>
      </c>
      <c r="V137" s="8" t="s">
        <v>938</v>
      </c>
      <c r="W137" s="8" t="s">
        <v>939</v>
      </c>
      <c r="X137" s="8" t="s">
        <v>940</v>
      </c>
      <c r="Y137" s="8" t="s">
        <v>941</v>
      </c>
      <c r="Z137" s="8" t="s">
        <v>942</v>
      </c>
      <c r="AA137" s="8" t="s">
        <v>943</v>
      </c>
      <c r="AB137" s="8" t="s">
        <v>944</v>
      </c>
      <c r="AC137" s="8" t="s">
        <v>945</v>
      </c>
      <c r="AD137" s="8" t="s">
        <v>946</v>
      </c>
      <c r="AE137" s="8" t="s">
        <v>947</v>
      </c>
      <c r="AF137" s="8" t="s">
        <v>948</v>
      </c>
      <c r="AG137" s="8" t="s">
        <v>949</v>
      </c>
      <c r="AH137" s="8" t="s">
        <v>950</v>
      </c>
      <c r="AI137" s="8" t="s">
        <v>951</v>
      </c>
      <c r="AJ137" s="8" t="s">
        <v>952</v>
      </c>
      <c r="AK137" s="8" t="s">
        <v>953</v>
      </c>
      <c r="AL137" s="8" t="s">
        <v>954</v>
      </c>
      <c r="AM137" s="8" t="s">
        <v>955</v>
      </c>
    </row>
    <row r="139" customFormat="false" ht="15" hidden="false" customHeight="false" outlineLevel="0" collapsed="false">
      <c r="B139" s="1" t="s">
        <v>108</v>
      </c>
      <c r="C139" s="1" t="s">
        <v>109</v>
      </c>
      <c r="D139" s="1" t="s">
        <v>449</v>
      </c>
      <c r="E139" s="0" t="s">
        <v>956</v>
      </c>
      <c r="F139" s="7" t="n">
        <v>2190</v>
      </c>
      <c r="G139" s="8" t="s">
        <v>228</v>
      </c>
      <c r="H139" s="8" t="s">
        <v>229</v>
      </c>
      <c r="I139" s="9" t="s">
        <v>957</v>
      </c>
      <c r="J139" s="8" t="s">
        <v>958</v>
      </c>
      <c r="K139" s="8" t="s">
        <v>185</v>
      </c>
      <c r="L139" s="8" t="s">
        <v>187</v>
      </c>
      <c r="M139" s="8" t="s">
        <v>189</v>
      </c>
      <c r="N139" s="8" t="s">
        <v>191</v>
      </c>
      <c r="O139" s="8" t="s">
        <v>220</v>
      </c>
      <c r="P139" s="8" t="s">
        <v>224</v>
      </c>
      <c r="Q139" s="8" t="s">
        <v>232</v>
      </c>
      <c r="R139" s="8" t="s">
        <v>277</v>
      </c>
      <c r="S139" s="8" t="s">
        <v>281</v>
      </c>
      <c r="T139" s="8" t="s">
        <v>285</v>
      </c>
      <c r="U139" s="8" t="s">
        <v>306</v>
      </c>
      <c r="V139" s="8" t="s">
        <v>308</v>
      </c>
      <c r="W139" s="8" t="s">
        <v>310</v>
      </c>
      <c r="X139" s="8" t="s">
        <v>312</v>
      </c>
      <c r="Y139" s="8" t="s">
        <v>314</v>
      </c>
      <c r="Z139" s="10" t="s">
        <v>866</v>
      </c>
    </row>
    <row r="140" customFormat="false" ht="15" hidden="false" customHeight="false" outlineLevel="0" collapsed="false">
      <c r="B140" s="1" t="s">
        <v>271</v>
      </c>
      <c r="C140" s="1" t="s">
        <v>109</v>
      </c>
      <c r="D140" s="1" t="s">
        <v>449</v>
      </c>
      <c r="E140" s="0" t="s">
        <v>959</v>
      </c>
      <c r="F140" s="15" t="n">
        <v>2191</v>
      </c>
      <c r="G140" s="16" t="s">
        <v>228</v>
      </c>
      <c r="H140" s="16" t="s">
        <v>229</v>
      </c>
      <c r="I140" s="17" t="s">
        <v>960</v>
      </c>
    </row>
    <row r="141" customFormat="false" ht="15" hidden="false" customHeight="false" outlineLevel="0" collapsed="false">
      <c r="B141" s="1" t="s">
        <v>271</v>
      </c>
      <c r="C141" s="1" t="s">
        <v>109</v>
      </c>
      <c r="D141" s="1" t="s">
        <v>449</v>
      </c>
      <c r="E141" s="0" t="s">
        <v>961</v>
      </c>
      <c r="F141" s="15" t="n">
        <v>2192</v>
      </c>
      <c r="G141" s="16" t="s">
        <v>228</v>
      </c>
      <c r="H141" s="16" t="s">
        <v>229</v>
      </c>
      <c r="I141" s="17" t="s">
        <v>962</v>
      </c>
    </row>
    <row r="142" customFormat="false" ht="15" hidden="false" customHeight="false" outlineLevel="0" collapsed="false">
      <c r="B142" s="1" t="s">
        <v>271</v>
      </c>
      <c r="C142" s="1" t="s">
        <v>109</v>
      </c>
      <c r="D142" s="1" t="s">
        <v>449</v>
      </c>
      <c r="E142" s="0" t="s">
        <v>963</v>
      </c>
      <c r="F142" s="15" t="n">
        <v>2193</v>
      </c>
      <c r="G142" s="16" t="s">
        <v>228</v>
      </c>
      <c r="H142" s="16" t="s">
        <v>229</v>
      </c>
      <c r="I142" s="17" t="s">
        <v>964</v>
      </c>
    </row>
    <row r="143" customFormat="false" ht="15" hidden="false" customHeight="false" outlineLevel="0" collapsed="false">
      <c r="B143" s="1" t="s">
        <v>271</v>
      </c>
      <c r="C143" s="1" t="s">
        <v>109</v>
      </c>
      <c r="D143" s="1" t="s">
        <v>449</v>
      </c>
      <c r="E143" s="0" t="s">
        <v>965</v>
      </c>
      <c r="F143" s="15" t="n">
        <v>2194</v>
      </c>
      <c r="G143" s="16" t="s">
        <v>228</v>
      </c>
      <c r="H143" s="16" t="s">
        <v>229</v>
      </c>
      <c r="I143" s="17" t="s">
        <v>966</v>
      </c>
    </row>
    <row r="144" customFormat="false" ht="15" hidden="false" customHeight="false" outlineLevel="0" collapsed="false">
      <c r="B144" s="30" t="s">
        <v>108</v>
      </c>
      <c r="C144" s="1" t="s">
        <v>109</v>
      </c>
      <c r="D144" s="26" t="s">
        <v>449</v>
      </c>
      <c r="E144" s="6" t="s">
        <v>967</v>
      </c>
      <c r="F144" s="7" t="n">
        <v>2195</v>
      </c>
      <c r="G144" s="8" t="s">
        <v>228</v>
      </c>
      <c r="H144" s="8" t="s">
        <v>229</v>
      </c>
      <c r="I144" s="9" t="s">
        <v>968</v>
      </c>
      <c r="J144" s="8" t="s">
        <v>969</v>
      </c>
      <c r="K144" s="8" t="s">
        <v>970</v>
      </c>
      <c r="L144" s="8" t="s">
        <v>971</v>
      </c>
      <c r="M144" s="8" t="s">
        <v>926</v>
      </c>
      <c r="N144" s="8" t="s">
        <v>927</v>
      </c>
      <c r="O144" s="8" t="s">
        <v>928</v>
      </c>
      <c r="P144" s="8" t="s">
        <v>929</v>
      </c>
      <c r="Q144" s="8" t="s">
        <v>930</v>
      </c>
      <c r="R144" s="8" t="s">
        <v>931</v>
      </c>
      <c r="S144" s="8" t="s">
        <v>932</v>
      </c>
      <c r="T144" s="8" t="s">
        <v>972</v>
      </c>
      <c r="U144" s="8" t="s">
        <v>973</v>
      </c>
      <c r="V144" s="8" t="s">
        <v>974</v>
      </c>
      <c r="W144" s="8" t="s">
        <v>936</v>
      </c>
      <c r="X144" s="8" t="s">
        <v>937</v>
      </c>
      <c r="Y144" s="8" t="s">
        <v>938</v>
      </c>
      <c r="Z144" s="8" t="s">
        <v>939</v>
      </c>
      <c r="AA144" s="8" t="s">
        <v>940</v>
      </c>
      <c r="AB144" s="8" t="s">
        <v>941</v>
      </c>
      <c r="AC144" s="8" t="s">
        <v>942</v>
      </c>
      <c r="AD144" s="8" t="s">
        <v>975</v>
      </c>
      <c r="AE144" s="8" t="s">
        <v>976</v>
      </c>
      <c r="AF144" s="8" t="s">
        <v>977</v>
      </c>
      <c r="AG144" s="8" t="s">
        <v>946</v>
      </c>
      <c r="AH144" s="8" t="s">
        <v>947</v>
      </c>
      <c r="AI144" s="8" t="s">
        <v>948</v>
      </c>
      <c r="AJ144" s="8" t="s">
        <v>949</v>
      </c>
      <c r="AK144" s="8" t="s">
        <v>950</v>
      </c>
      <c r="AL144" s="8" t="s">
        <v>951</v>
      </c>
      <c r="AM144" s="8" t="s">
        <v>952</v>
      </c>
    </row>
    <row r="146" customFormat="false" ht="15" hidden="false" customHeight="false" outlineLevel="0" collapsed="false">
      <c r="B146" s="1" t="s">
        <v>271</v>
      </c>
      <c r="C146" s="1" t="s">
        <v>109</v>
      </c>
      <c r="D146" s="1" t="s">
        <v>978</v>
      </c>
      <c r="E146" s="0" t="s">
        <v>979</v>
      </c>
      <c r="F146" s="15" t="n">
        <v>2200</v>
      </c>
      <c r="G146" s="16" t="s">
        <v>980</v>
      </c>
      <c r="H146" s="16" t="s">
        <v>980</v>
      </c>
      <c r="I146" s="17" t="s">
        <v>981</v>
      </c>
    </row>
    <row r="147" customFormat="false" ht="15" hidden="false" customHeight="false" outlineLevel="0" collapsed="false">
      <c r="B147" s="30" t="s">
        <v>271</v>
      </c>
      <c r="C147" s="30" t="s">
        <v>109</v>
      </c>
      <c r="D147" s="1" t="s">
        <v>978</v>
      </c>
      <c r="E147" s="6" t="s">
        <v>982</v>
      </c>
      <c r="F147" s="15" t="n">
        <f aca="false">F146+1</f>
        <v>2201</v>
      </c>
      <c r="G147" s="16" t="s">
        <v>980</v>
      </c>
      <c r="H147" s="16" t="s">
        <v>980</v>
      </c>
      <c r="I147" s="17" t="s">
        <v>983</v>
      </c>
    </row>
    <row r="148" customFormat="false" ht="15" hidden="false" customHeight="false" outlineLevel="0" collapsed="false">
      <c r="B148" s="30" t="s">
        <v>271</v>
      </c>
      <c r="C148" s="30" t="s">
        <v>109</v>
      </c>
      <c r="D148" s="1" t="s">
        <v>978</v>
      </c>
      <c r="E148" s="6" t="s">
        <v>984</v>
      </c>
      <c r="F148" s="15" t="n">
        <f aca="false">F147+1</f>
        <v>2202</v>
      </c>
      <c r="G148" s="16" t="s">
        <v>980</v>
      </c>
      <c r="H148" s="16" t="s">
        <v>980</v>
      </c>
      <c r="I148" s="17" t="s">
        <v>985</v>
      </c>
    </row>
    <row r="149" customFormat="false" ht="15" hidden="false" customHeight="false" outlineLevel="0" collapsed="false">
      <c r="B149" s="30" t="s">
        <v>108</v>
      </c>
      <c r="C149" s="30" t="s">
        <v>109</v>
      </c>
      <c r="D149" s="26" t="s">
        <v>449</v>
      </c>
      <c r="E149" s="6" t="s">
        <v>986</v>
      </c>
      <c r="F149" s="7" t="n">
        <f aca="false">F148+1</f>
        <v>2203</v>
      </c>
      <c r="G149" s="8" t="s">
        <v>980</v>
      </c>
      <c r="H149" s="8" t="s">
        <v>980</v>
      </c>
      <c r="I149" s="9" t="s">
        <v>987</v>
      </c>
      <c r="J149" s="8" t="s">
        <v>988</v>
      </c>
      <c r="K149" s="8" t="s">
        <v>989</v>
      </c>
      <c r="L149" s="8" t="s">
        <v>990</v>
      </c>
      <c r="M149" s="8" t="s">
        <v>991</v>
      </c>
      <c r="N149" s="8" t="s">
        <v>992</v>
      </c>
      <c r="O149" s="8" t="s">
        <v>993</v>
      </c>
      <c r="P149" s="8" t="s">
        <v>994</v>
      </c>
      <c r="Q149" s="0"/>
    </row>
    <row r="150" customFormat="false" ht="15" hidden="false" customHeight="false" outlineLevel="0" collapsed="false">
      <c r="B150" s="30" t="s">
        <v>108</v>
      </c>
      <c r="C150" s="30" t="s">
        <v>109</v>
      </c>
      <c r="D150" s="26" t="s">
        <v>449</v>
      </c>
      <c r="E150" s="6" t="s">
        <v>995</v>
      </c>
      <c r="F150" s="7" t="n">
        <f aca="false">F149+1</f>
        <v>2204</v>
      </c>
      <c r="G150" s="8" t="s">
        <v>980</v>
      </c>
      <c r="H150" s="8" t="s">
        <v>980</v>
      </c>
      <c r="I150" s="9" t="s">
        <v>996</v>
      </c>
      <c r="J150" s="14" t="s">
        <v>997</v>
      </c>
      <c r="K150" s="14" t="s">
        <v>998</v>
      </c>
      <c r="L150" s="14" t="s">
        <v>999</v>
      </c>
      <c r="M150" s="14" t="s">
        <v>1000</v>
      </c>
      <c r="N150" s="14" t="s">
        <v>1001</v>
      </c>
      <c r="O150" s="14" t="s">
        <v>1002</v>
      </c>
      <c r="P150" s="14" t="s">
        <v>1003</v>
      </c>
      <c r="Q150" s="0"/>
    </row>
    <row r="151" customFormat="false" ht="15" hidden="false" customHeight="false" outlineLevel="0" collapsed="false">
      <c r="B151" s="30" t="s">
        <v>108</v>
      </c>
      <c r="C151" s="30" t="s">
        <v>109</v>
      </c>
      <c r="D151" s="26" t="s">
        <v>449</v>
      </c>
      <c r="E151" s="6" t="s">
        <v>1004</v>
      </c>
      <c r="F151" s="7" t="n">
        <f aca="false">F150+1</f>
        <v>2205</v>
      </c>
      <c r="G151" s="8" t="s">
        <v>980</v>
      </c>
      <c r="H151" s="8" t="s">
        <v>980</v>
      </c>
      <c r="I151" s="9" t="s">
        <v>1005</v>
      </c>
      <c r="J151" s="8" t="s">
        <v>1006</v>
      </c>
      <c r="K151" s="8" t="s">
        <v>1007</v>
      </c>
      <c r="L151" s="8" t="s">
        <v>1008</v>
      </c>
      <c r="M151" s="8" t="s">
        <v>1009</v>
      </c>
      <c r="N151" s="8" t="s">
        <v>1010</v>
      </c>
      <c r="O151" s="8" t="s">
        <v>1011</v>
      </c>
      <c r="P151" s="8" t="s">
        <v>1012</v>
      </c>
      <c r="Q151" s="0"/>
    </row>
    <row r="152" customFormat="false" ht="15" hidden="false" customHeight="false" outlineLevel="0" collapsed="false">
      <c r="B152" s="30"/>
      <c r="C152" s="30"/>
      <c r="E152" s="6"/>
    </row>
    <row r="153" s="25" customFormat="true" ht="15" hidden="false" customHeight="false" outlineLevel="0" collapsed="false">
      <c r="B153" s="26" t="s">
        <v>108</v>
      </c>
      <c r="C153" s="26" t="s">
        <v>109</v>
      </c>
      <c r="D153" s="26" t="s">
        <v>1013</v>
      </c>
      <c r="E153" s="25" t="s">
        <v>1014</v>
      </c>
      <c r="F153" s="26" t="n">
        <v>2210</v>
      </c>
      <c r="G153" s="27" t="s">
        <v>1013</v>
      </c>
      <c r="H153" s="27" t="s">
        <v>1015</v>
      </c>
      <c r="I153" s="25" t="s">
        <v>1016</v>
      </c>
      <c r="J153" s="35" t="s">
        <v>308</v>
      </c>
      <c r="K153" s="35" t="s">
        <v>309</v>
      </c>
      <c r="L153" s="35" t="s">
        <v>310</v>
      </c>
      <c r="M153" s="35" t="s">
        <v>311</v>
      </c>
      <c r="N153" s="35" t="s">
        <v>312</v>
      </c>
      <c r="O153" s="35" t="s">
        <v>313</v>
      </c>
      <c r="P153" s="35" t="s">
        <v>314</v>
      </c>
      <c r="Q153" s="35" t="s">
        <v>315</v>
      </c>
      <c r="R153" s="35" t="s">
        <v>316</v>
      </c>
      <c r="S153" s="35" t="s">
        <v>317</v>
      </c>
      <c r="T153" s="35" t="s">
        <v>115</v>
      </c>
      <c r="U153" s="35" t="s">
        <v>116</v>
      </c>
      <c r="V153" s="35" t="s">
        <v>117</v>
      </c>
      <c r="W153" s="35" t="s">
        <v>118</v>
      </c>
      <c r="X153" s="35" t="s">
        <v>119</v>
      </c>
      <c r="Y153" s="35" t="s">
        <v>120</v>
      </c>
      <c r="Z153" s="35" t="s">
        <v>121</v>
      </c>
      <c r="AA153" s="35" t="s">
        <v>122</v>
      </c>
      <c r="AB153" s="35" t="s">
        <v>123</v>
      </c>
      <c r="AC153" s="40" t="s">
        <v>307</v>
      </c>
      <c r="AD153" s="27"/>
      <c r="AE153" s="27"/>
      <c r="AF153" s="27"/>
      <c r="AG153" s="27"/>
      <c r="AH153" s="27"/>
      <c r="AI153" s="27"/>
      <c r="AJ153" s="27"/>
      <c r="AK153" s="27"/>
      <c r="AL153" s="27"/>
      <c r="AM153" s="27"/>
      <c r="AN153" s="27"/>
      <c r="AO153" s="27"/>
      <c r="AP153" s="27"/>
      <c r="AQ153" s="27"/>
      <c r="AR153" s="27"/>
      <c r="AS153" s="27"/>
      <c r="AT153" s="27"/>
      <c r="AU153" s="27"/>
      <c r="AV153" s="27"/>
      <c r="AW153" s="27"/>
      <c r="AX153" s="27"/>
      <c r="AY153" s="27"/>
      <c r="AZ153" s="27"/>
      <c r="BA153" s="27"/>
      <c r="BB153" s="27"/>
      <c r="BC153" s="27"/>
      <c r="BD153" s="27"/>
      <c r="BE153" s="27"/>
      <c r="BF153" s="27"/>
      <c r="BG153" s="27"/>
      <c r="BH153" s="27"/>
      <c r="BI153" s="27"/>
      <c r="BJ153" s="27"/>
      <c r="BK153" s="27"/>
      <c r="BL153" s="27"/>
      <c r="BM153" s="27"/>
      <c r="BN153" s="27"/>
      <c r="BO153" s="27"/>
      <c r="BP153" s="27"/>
      <c r="BQ153" s="27"/>
      <c r="BR153" s="27"/>
      <c r="BS153" s="27"/>
      <c r="BT153" s="27"/>
      <c r="BU153" s="27"/>
      <c r="BV153" s="27"/>
      <c r="BW153" s="27"/>
      <c r="BX153" s="27"/>
      <c r="BY153" s="27"/>
      <c r="BZ153" s="27"/>
      <c r="CA153" s="27"/>
      <c r="CB153" s="27"/>
      <c r="CC153" s="27"/>
      <c r="CD153" s="27"/>
      <c r="CE153" s="27"/>
      <c r="CF153" s="27"/>
      <c r="CG153" s="27"/>
      <c r="CH153" s="27"/>
      <c r="CI153" s="27"/>
      <c r="CJ153" s="27"/>
      <c r="CK153" s="27"/>
      <c r="CL153" s="27"/>
      <c r="CM153" s="27"/>
      <c r="CN153" s="27"/>
      <c r="CO153" s="27"/>
      <c r="CP153" s="27"/>
      <c r="CQ153" s="27"/>
      <c r="CR153" s="27"/>
      <c r="CS153" s="27"/>
      <c r="CT153" s="27"/>
      <c r="CU153" s="27"/>
      <c r="CV153" s="27"/>
      <c r="CW153" s="27"/>
      <c r="CX153" s="27"/>
      <c r="CY153" s="27"/>
      <c r="CZ153" s="27"/>
      <c r="DA153" s="27"/>
      <c r="DB153" s="27"/>
      <c r="DC153" s="27"/>
      <c r="DD153" s="27"/>
      <c r="DE153" s="27"/>
    </row>
    <row r="154" customFormat="false" ht="15" hidden="false" customHeight="false" outlineLevel="0" collapsed="false">
      <c r="B154" s="30" t="s">
        <v>108</v>
      </c>
      <c r="C154" s="1" t="s">
        <v>109</v>
      </c>
      <c r="D154" s="30" t="s">
        <v>1013</v>
      </c>
      <c r="E154" s="6" t="s">
        <v>1017</v>
      </c>
      <c r="F154" s="7" t="n">
        <v>2211</v>
      </c>
      <c r="G154" s="8" t="s">
        <v>1013</v>
      </c>
      <c r="H154" s="8" t="s">
        <v>1015</v>
      </c>
      <c r="I154" s="9" t="s">
        <v>1018</v>
      </c>
      <c r="J154" s="8" t="s">
        <v>342</v>
      </c>
      <c r="K154" s="8" t="s">
        <v>344</v>
      </c>
      <c r="L154" s="8" t="s">
        <v>346</v>
      </c>
      <c r="M154" s="8" t="s">
        <v>348</v>
      </c>
      <c r="N154" s="8" t="s">
        <v>144</v>
      </c>
      <c r="O154" s="8" t="s">
        <v>160</v>
      </c>
    </row>
    <row r="155" customFormat="false" ht="15" hidden="false" customHeight="false" outlineLevel="0" collapsed="false">
      <c r="B155" s="30" t="s">
        <v>271</v>
      </c>
      <c r="C155" s="1" t="s">
        <v>109</v>
      </c>
      <c r="D155" s="30" t="s">
        <v>1013</v>
      </c>
      <c r="E155" s="6" t="s">
        <v>1019</v>
      </c>
      <c r="F155" s="15" t="n">
        <v>2212</v>
      </c>
      <c r="G155" s="16" t="s">
        <v>1013</v>
      </c>
      <c r="H155" s="16" t="s">
        <v>1015</v>
      </c>
      <c r="I155" s="17" t="s">
        <v>1020</v>
      </c>
    </row>
    <row r="156" customFormat="false" ht="15" hidden="false" customHeight="false" outlineLevel="0" collapsed="false">
      <c r="B156" s="30" t="s">
        <v>108</v>
      </c>
      <c r="C156" s="1" t="s">
        <v>109</v>
      </c>
      <c r="D156" s="30" t="s">
        <v>1013</v>
      </c>
      <c r="E156" s="6" t="s">
        <v>1021</v>
      </c>
      <c r="F156" s="7" t="n">
        <v>2213</v>
      </c>
      <c r="G156" s="8" t="s">
        <v>1013</v>
      </c>
      <c r="H156" s="8" t="s">
        <v>1015</v>
      </c>
      <c r="I156" s="9" t="s">
        <v>1022</v>
      </c>
      <c r="J156" s="8" t="s">
        <v>1023</v>
      </c>
      <c r="K156" s="8" t="s">
        <v>1024</v>
      </c>
      <c r="L156" s="8" t="s">
        <v>1025</v>
      </c>
      <c r="M156" s="8" t="s">
        <v>1026</v>
      </c>
      <c r="N156" s="8" t="s">
        <v>362</v>
      </c>
      <c r="O156" s="8" t="s">
        <v>345</v>
      </c>
      <c r="P156" s="8" t="s">
        <v>1027</v>
      </c>
      <c r="Q156" s="8" t="s">
        <v>1028</v>
      </c>
      <c r="R156" s="8" t="s">
        <v>1029</v>
      </c>
      <c r="S156" s="8" t="s">
        <v>1030</v>
      </c>
      <c r="T156" s="8" t="s">
        <v>1031</v>
      </c>
      <c r="U156" s="8" t="s">
        <v>1032</v>
      </c>
      <c r="V156" s="8" t="s">
        <v>1033</v>
      </c>
      <c r="W156" s="8" t="s">
        <v>1034</v>
      </c>
      <c r="X156" s="8" t="s">
        <v>1035</v>
      </c>
      <c r="Y156" s="8" t="s">
        <v>1036</v>
      </c>
      <c r="Z156" s="8" t="s">
        <v>1037</v>
      </c>
      <c r="AA156" s="8" t="s">
        <v>1038</v>
      </c>
      <c r="AB156" s="8" t="s">
        <v>1039</v>
      </c>
      <c r="AC156" s="8" t="s">
        <v>1040</v>
      </c>
      <c r="AD156" s="8" t="s">
        <v>1041</v>
      </c>
      <c r="AE156" s="8" t="s">
        <v>1042</v>
      </c>
      <c r="AF156" s="8" t="s">
        <v>375</v>
      </c>
      <c r="AG156" s="8" t="s">
        <v>364</v>
      </c>
      <c r="AH156" s="8" t="s">
        <v>347</v>
      </c>
      <c r="AI156" s="8" t="s">
        <v>785</v>
      </c>
      <c r="AJ156" s="8" t="s">
        <v>1043</v>
      </c>
      <c r="AK156" s="8" t="s">
        <v>786</v>
      </c>
      <c r="AL156" s="8" t="s">
        <v>1044</v>
      </c>
      <c r="AM156" s="8" t="s">
        <v>787</v>
      </c>
      <c r="AN156" s="8" t="s">
        <v>788</v>
      </c>
      <c r="AO156" s="8" t="s">
        <v>789</v>
      </c>
      <c r="AP156" s="8" t="s">
        <v>790</v>
      </c>
      <c r="AQ156" s="8" t="s">
        <v>791</v>
      </c>
      <c r="AR156" s="8" t="s">
        <v>1045</v>
      </c>
      <c r="AS156" s="8" t="s">
        <v>1046</v>
      </c>
      <c r="AT156" s="8" t="s">
        <v>868</v>
      </c>
      <c r="AU156" s="8" t="s">
        <v>1047</v>
      </c>
      <c r="AV156" s="8" t="s">
        <v>1048</v>
      </c>
      <c r="AW156" s="8" t="s">
        <v>1049</v>
      </c>
      <c r="AX156" s="8" t="s">
        <v>1050</v>
      </c>
      <c r="AY156" s="8" t="s">
        <v>1051</v>
      </c>
      <c r="AZ156" s="8" t="s">
        <v>365</v>
      </c>
      <c r="BA156" s="8" t="s">
        <v>349</v>
      </c>
      <c r="BB156" s="8" t="s">
        <v>806</v>
      </c>
      <c r="BC156" s="8" t="s">
        <v>1052</v>
      </c>
      <c r="BD156" s="8" t="s">
        <v>807</v>
      </c>
      <c r="BE156" s="8" t="s">
        <v>808</v>
      </c>
      <c r="BF156" s="8" t="s">
        <v>537</v>
      </c>
      <c r="BG156" s="8" t="s">
        <v>538</v>
      </c>
      <c r="BH156" s="8" t="s">
        <v>539</v>
      </c>
      <c r="BI156" s="8" t="s">
        <v>1053</v>
      </c>
      <c r="BJ156" s="8" t="s">
        <v>1054</v>
      </c>
      <c r="BK156" s="8" t="s">
        <v>1055</v>
      </c>
      <c r="BL156" s="8" t="s">
        <v>1056</v>
      </c>
      <c r="BM156" s="8" t="s">
        <v>1057</v>
      </c>
      <c r="BN156" s="8" t="s">
        <v>1058</v>
      </c>
      <c r="BO156" s="8" t="s">
        <v>1059</v>
      </c>
      <c r="BP156" s="8" t="s">
        <v>1060</v>
      </c>
      <c r="BQ156" s="8" t="s">
        <v>816</v>
      </c>
      <c r="BR156" s="8" t="s">
        <v>376</v>
      </c>
      <c r="BS156" s="8" t="s">
        <v>158</v>
      </c>
      <c r="BT156" s="8" t="s">
        <v>145</v>
      </c>
      <c r="BU156" s="8" t="s">
        <v>817</v>
      </c>
      <c r="BV156" s="8" t="s">
        <v>818</v>
      </c>
      <c r="BW156" s="8" t="s">
        <v>547</v>
      </c>
      <c r="BX156" s="8" t="s">
        <v>548</v>
      </c>
      <c r="BY156" s="8" t="s">
        <v>549</v>
      </c>
      <c r="BZ156" s="8" t="s">
        <v>1061</v>
      </c>
      <c r="CA156" s="8" t="s">
        <v>1062</v>
      </c>
      <c r="CB156" s="8" t="s">
        <v>1063</v>
      </c>
      <c r="CC156" s="8" t="s">
        <v>1064</v>
      </c>
      <c r="CD156" s="8" t="s">
        <v>1065</v>
      </c>
      <c r="CE156" s="8" t="s">
        <v>1066</v>
      </c>
      <c r="CF156" s="8" t="s">
        <v>1067</v>
      </c>
      <c r="CG156" s="8" t="s">
        <v>1068</v>
      </c>
      <c r="CH156" s="8" t="s">
        <v>1069</v>
      </c>
      <c r="CI156" s="8" t="s">
        <v>1070</v>
      </c>
      <c r="CJ156" s="8" t="s">
        <v>1071</v>
      </c>
      <c r="CK156" s="8" t="s">
        <v>1072</v>
      </c>
      <c r="CL156" s="8" t="s">
        <v>160</v>
      </c>
      <c r="CM156" s="8" t="s">
        <v>1073</v>
      </c>
      <c r="CN156" s="8" t="s">
        <v>1074</v>
      </c>
      <c r="CO156" s="8" t="s">
        <v>1075</v>
      </c>
      <c r="CP156" s="8" t="s">
        <v>1076</v>
      </c>
    </row>
    <row r="157" customFormat="false" ht="15" hidden="false" customHeight="false" outlineLevel="0" collapsed="false">
      <c r="B157" s="30" t="s">
        <v>108</v>
      </c>
      <c r="C157" s="1" t="s">
        <v>109</v>
      </c>
      <c r="D157" s="30" t="s">
        <v>1013</v>
      </c>
      <c r="E157" s="6" t="s">
        <v>1077</v>
      </c>
      <c r="F157" s="7" t="n">
        <v>2214</v>
      </c>
      <c r="G157" s="8" t="s">
        <v>1013</v>
      </c>
      <c r="H157" s="8" t="s">
        <v>1015</v>
      </c>
      <c r="I157" s="9" t="s">
        <v>1078</v>
      </c>
      <c r="J157" s="8" t="s">
        <v>1079</v>
      </c>
      <c r="K157" s="8" t="s">
        <v>1080</v>
      </c>
      <c r="L157" s="8" t="s">
        <v>1081</v>
      </c>
      <c r="M157" s="8" t="s">
        <v>361</v>
      </c>
      <c r="N157" s="8" t="s">
        <v>344</v>
      </c>
      <c r="O157" s="8" t="s">
        <v>1082</v>
      </c>
      <c r="P157" s="8" t="s">
        <v>1083</v>
      </c>
      <c r="Q157" s="8" t="s">
        <v>1084</v>
      </c>
      <c r="R157" s="8" t="s">
        <v>1085</v>
      </c>
      <c r="S157" s="8" t="s">
        <v>1086</v>
      </c>
      <c r="T157" s="8" t="s">
        <v>1087</v>
      </c>
      <c r="U157" s="8" t="s">
        <v>1088</v>
      </c>
      <c r="V157" s="8" t="s">
        <v>1089</v>
      </c>
      <c r="W157" s="8" t="s">
        <v>1090</v>
      </c>
      <c r="X157" s="8" t="s">
        <v>1091</v>
      </c>
      <c r="Y157" s="8" t="s">
        <v>1092</v>
      </c>
      <c r="Z157" s="8" t="s">
        <v>1093</v>
      </c>
      <c r="AA157" s="8" t="s">
        <v>1094</v>
      </c>
      <c r="AB157" s="8" t="s">
        <v>1095</v>
      </c>
      <c r="AC157" s="8" t="s">
        <v>1096</v>
      </c>
      <c r="AD157" s="8" t="s">
        <v>1097</v>
      </c>
      <c r="AE157" s="8" t="s">
        <v>1098</v>
      </c>
      <c r="AF157" s="8" t="s">
        <v>363</v>
      </c>
      <c r="AG157" s="8" t="s">
        <v>346</v>
      </c>
      <c r="AH157" s="8" t="s">
        <v>1099</v>
      </c>
      <c r="AI157" s="8" t="s">
        <v>1100</v>
      </c>
      <c r="AJ157" s="8" t="s">
        <v>1101</v>
      </c>
      <c r="AK157" s="8" t="s">
        <v>1102</v>
      </c>
      <c r="AL157" s="8" t="s">
        <v>1103</v>
      </c>
      <c r="AM157" s="8" t="s">
        <v>1104</v>
      </c>
      <c r="AN157" s="8" t="s">
        <v>1105</v>
      </c>
      <c r="AO157" s="8" t="s">
        <v>1106</v>
      </c>
      <c r="AP157" s="8" t="s">
        <v>1107</v>
      </c>
      <c r="AQ157" s="8" t="s">
        <v>1108</v>
      </c>
      <c r="AR157" s="8" t="s">
        <v>1038</v>
      </c>
      <c r="AS157" s="8" t="s">
        <v>1039</v>
      </c>
      <c r="AT157" s="8" t="s">
        <v>1040</v>
      </c>
      <c r="AU157" s="8" t="s">
        <v>1041</v>
      </c>
      <c r="AV157" s="8" t="s">
        <v>1042</v>
      </c>
      <c r="AW157" s="8" t="s">
        <v>375</v>
      </c>
      <c r="AX157" s="8" t="s">
        <v>364</v>
      </c>
      <c r="AY157" s="8" t="s">
        <v>347</v>
      </c>
      <c r="AZ157" s="8" t="s">
        <v>785</v>
      </c>
      <c r="BA157" s="8" t="s">
        <v>1043</v>
      </c>
      <c r="BB157" s="8" t="s">
        <v>786</v>
      </c>
      <c r="BC157" s="8" t="s">
        <v>1044</v>
      </c>
      <c r="BD157" s="8" t="s">
        <v>787</v>
      </c>
      <c r="BE157" s="8" t="s">
        <v>788</v>
      </c>
      <c r="BF157" s="8" t="s">
        <v>789</v>
      </c>
      <c r="BG157" s="8" t="s">
        <v>790</v>
      </c>
      <c r="BH157" s="8" t="s">
        <v>791</v>
      </c>
      <c r="BI157" s="8" t="s">
        <v>1109</v>
      </c>
      <c r="BJ157" s="8" t="s">
        <v>1110</v>
      </c>
      <c r="BK157" s="8" t="s">
        <v>1111</v>
      </c>
      <c r="BL157" s="8" t="s">
        <v>1112</v>
      </c>
      <c r="BM157" s="8" t="s">
        <v>1113</v>
      </c>
      <c r="BN157" s="8" t="s">
        <v>1114</v>
      </c>
      <c r="BO157" s="8" t="s">
        <v>1115</v>
      </c>
      <c r="BP157" s="8" t="s">
        <v>350</v>
      </c>
      <c r="BQ157" s="8" t="s">
        <v>348</v>
      </c>
      <c r="BR157" s="8" t="s">
        <v>1116</v>
      </c>
      <c r="BS157" s="8" t="s">
        <v>1117</v>
      </c>
      <c r="BT157" s="8" t="s">
        <v>1118</v>
      </c>
      <c r="BU157" s="8" t="s">
        <v>799</v>
      </c>
      <c r="BV157" s="8" t="s">
        <v>800</v>
      </c>
      <c r="BW157" s="8" t="s">
        <v>801</v>
      </c>
      <c r="BX157" s="8" t="s">
        <v>802</v>
      </c>
      <c r="BY157" s="8" t="s">
        <v>803</v>
      </c>
      <c r="BZ157" s="8" t="s">
        <v>1048</v>
      </c>
      <c r="CA157" s="8" t="s">
        <v>1049</v>
      </c>
      <c r="CB157" s="8" t="s">
        <v>1050</v>
      </c>
      <c r="CC157" s="8" t="s">
        <v>1051</v>
      </c>
      <c r="CD157" s="8" t="s">
        <v>365</v>
      </c>
      <c r="CE157" s="8" t="s">
        <v>1119</v>
      </c>
      <c r="CF157" s="8" t="s">
        <v>1120</v>
      </c>
      <c r="CG157" s="8" t="s">
        <v>1121</v>
      </c>
      <c r="CH157" s="8" t="s">
        <v>1122</v>
      </c>
      <c r="CI157" s="8" t="s">
        <v>1123</v>
      </c>
      <c r="CJ157" s="8" t="s">
        <v>1124</v>
      </c>
      <c r="CK157" s="8" t="s">
        <v>1125</v>
      </c>
      <c r="CL157" s="8" t="s">
        <v>1126</v>
      </c>
      <c r="CM157" s="8" t="s">
        <v>1127</v>
      </c>
      <c r="CN157" s="8" t="s">
        <v>366</v>
      </c>
      <c r="CO157" s="8" t="s">
        <v>144</v>
      </c>
      <c r="CP157" s="8" t="s">
        <v>1128</v>
      </c>
      <c r="CQ157" s="8" t="s">
        <v>809</v>
      </c>
      <c r="CR157" s="8" t="s">
        <v>810</v>
      </c>
      <c r="CS157" s="8" t="s">
        <v>811</v>
      </c>
      <c r="CT157" s="8" t="s">
        <v>812</v>
      </c>
      <c r="CU157" s="8" t="s">
        <v>813</v>
      </c>
      <c r="CV157" s="10" t="s">
        <v>1025</v>
      </c>
      <c r="CW157" s="10" t="s">
        <v>1026</v>
      </c>
      <c r="CX157" s="10" t="s">
        <v>362</v>
      </c>
      <c r="CY157" s="10" t="s">
        <v>345</v>
      </c>
      <c r="CZ157" s="10" t="s">
        <v>1027</v>
      </c>
      <c r="DA157" s="10" t="s">
        <v>1028</v>
      </c>
      <c r="DB157" s="10" t="s">
        <v>1029</v>
      </c>
      <c r="DC157" s="10" t="s">
        <v>1031</v>
      </c>
      <c r="DD157" s="10" t="s">
        <v>1033</v>
      </c>
      <c r="DE157" s="10"/>
      <c r="DF157" s="10"/>
      <c r="DG157" s="10"/>
      <c r="DH157" s="10"/>
      <c r="DI157" s="10"/>
      <c r="DJ157" s="10"/>
      <c r="DK157" s="10"/>
      <c r="DL157" s="10"/>
    </row>
    <row r="158" customFormat="false" ht="15" hidden="false" customHeight="false" outlineLevel="0" collapsed="false">
      <c r="B158" s="30" t="s">
        <v>108</v>
      </c>
      <c r="C158" s="1" t="s">
        <v>109</v>
      </c>
      <c r="D158" s="30" t="s">
        <v>1013</v>
      </c>
      <c r="E158" s="6" t="s">
        <v>1129</v>
      </c>
      <c r="F158" s="7" t="n">
        <v>2215</v>
      </c>
      <c r="G158" s="8" t="s">
        <v>1013</v>
      </c>
      <c r="H158" s="8" t="s">
        <v>1015</v>
      </c>
      <c r="I158" s="9" t="s">
        <v>1130</v>
      </c>
      <c r="J158" s="8" t="s">
        <v>935</v>
      </c>
      <c r="K158" s="8" t="s">
        <v>1131</v>
      </c>
      <c r="L158" s="8" t="s">
        <v>1132</v>
      </c>
      <c r="M158" s="8" t="s">
        <v>1133</v>
      </c>
      <c r="N158" s="8" t="s">
        <v>1134</v>
      </c>
      <c r="O158" s="8" t="s">
        <v>1135</v>
      </c>
      <c r="P158" s="8" t="s">
        <v>1136</v>
      </c>
      <c r="Q158" s="8" t="s">
        <v>1137</v>
      </c>
      <c r="R158" s="8" t="s">
        <v>1138</v>
      </c>
      <c r="S158" s="8" t="s">
        <v>1139</v>
      </c>
      <c r="T158" s="8" t="s">
        <v>720</v>
      </c>
      <c r="U158" s="8" t="s">
        <v>1140</v>
      </c>
      <c r="V158" s="8" t="s">
        <v>721</v>
      </c>
      <c r="W158" s="8" t="s">
        <v>722</v>
      </c>
      <c r="X158" s="8" t="s">
        <v>723</v>
      </c>
      <c r="Y158" s="8" t="s">
        <v>724</v>
      </c>
      <c r="Z158" s="8" t="s">
        <v>725</v>
      </c>
      <c r="AA158" s="8" t="s">
        <v>945</v>
      </c>
      <c r="AB158" s="8" t="s">
        <v>1141</v>
      </c>
      <c r="AC158" s="8" t="s">
        <v>1142</v>
      </c>
      <c r="AD158" s="8" t="s">
        <v>1143</v>
      </c>
      <c r="AE158" s="8" t="s">
        <v>1144</v>
      </c>
      <c r="AF158" s="8" t="s">
        <v>1145</v>
      </c>
      <c r="AG158" s="8" t="s">
        <v>1146</v>
      </c>
      <c r="AH158" s="8" t="s">
        <v>1147</v>
      </c>
      <c r="AI158" s="8" t="s">
        <v>1148</v>
      </c>
      <c r="AJ158" s="8" t="s">
        <v>1149</v>
      </c>
      <c r="AK158" s="8" t="s">
        <v>728</v>
      </c>
      <c r="AL158" s="8" t="s">
        <v>1150</v>
      </c>
      <c r="AM158" s="8" t="s">
        <v>729</v>
      </c>
      <c r="AN158" s="8" t="s">
        <v>730</v>
      </c>
      <c r="AO158" s="8" t="s">
        <v>731</v>
      </c>
      <c r="AP158" s="8" t="s">
        <v>732</v>
      </c>
      <c r="AQ158" s="8" t="s">
        <v>733</v>
      </c>
      <c r="AR158" s="8" t="s">
        <v>955</v>
      </c>
      <c r="AS158" s="8" t="s">
        <v>1151</v>
      </c>
      <c r="AT158" s="8" t="s">
        <v>1152</v>
      </c>
      <c r="AU158" s="8" t="s">
        <v>1153</v>
      </c>
      <c r="AV158" s="8" t="s">
        <v>1154</v>
      </c>
      <c r="AW158" s="8" t="s">
        <v>1155</v>
      </c>
      <c r="AX158" s="8" t="s">
        <v>1156</v>
      </c>
      <c r="AY158" s="8" t="s">
        <v>1157</v>
      </c>
      <c r="AZ158" s="8" t="s">
        <v>1158</v>
      </c>
      <c r="BA158" s="8" t="s">
        <v>1159</v>
      </c>
      <c r="BB158" s="8" t="s">
        <v>736</v>
      </c>
      <c r="BC158" s="8" t="s">
        <v>1160</v>
      </c>
      <c r="BD158" s="8" t="s">
        <v>737</v>
      </c>
      <c r="BE158" s="8" t="s">
        <v>738</v>
      </c>
      <c r="BF158" s="8" t="s">
        <v>739</v>
      </c>
      <c r="BG158" s="8" t="s">
        <v>740</v>
      </c>
      <c r="BH158" s="8" t="s">
        <v>741</v>
      </c>
    </row>
    <row r="159" customFormat="false" ht="15" hidden="false" customHeight="false" outlineLevel="0" collapsed="false">
      <c r="B159" s="26" t="s">
        <v>271</v>
      </c>
      <c r="C159" s="1" t="s">
        <v>271</v>
      </c>
      <c r="D159" s="1" t="s">
        <v>271</v>
      </c>
      <c r="E159" s="0" t="s">
        <v>271</v>
      </c>
      <c r="F159" s="33" t="n">
        <v>2216</v>
      </c>
      <c r="G159" s="10" t="s">
        <v>1013</v>
      </c>
      <c r="H159" s="10" t="s">
        <v>1015</v>
      </c>
      <c r="I159" s="34" t="s">
        <v>1161</v>
      </c>
      <c r="J159" s="10" t="s">
        <v>310</v>
      </c>
      <c r="K159" s="10" t="s">
        <v>311</v>
      </c>
      <c r="L159" s="10" t="s">
        <v>312</v>
      </c>
      <c r="M159" s="10" t="s">
        <v>313</v>
      </c>
      <c r="N159" s="10" t="s">
        <v>314</v>
      </c>
      <c r="O159" s="10" t="s">
        <v>315</v>
      </c>
      <c r="P159" s="10" t="s">
        <v>316</v>
      </c>
    </row>
    <row r="161" customFormat="false" ht="15" hidden="false" customHeight="false" outlineLevel="0" collapsed="false">
      <c r="B161" s="1" t="s">
        <v>108</v>
      </c>
      <c r="C161" s="1" t="s">
        <v>109</v>
      </c>
      <c r="D161" s="1" t="s">
        <v>1162</v>
      </c>
      <c r="E161" s="0" t="s">
        <v>1163</v>
      </c>
      <c r="F161" s="7" t="n">
        <v>2250</v>
      </c>
      <c r="G161" s="8" t="s">
        <v>112</v>
      </c>
      <c r="H161" s="8" t="s">
        <v>113</v>
      </c>
      <c r="I161" s="9" t="s">
        <v>1164</v>
      </c>
      <c r="J161" s="8" t="s">
        <v>115</v>
      </c>
      <c r="K161" s="8" t="s">
        <v>144</v>
      </c>
      <c r="L161" s="8" t="s">
        <v>116</v>
      </c>
      <c r="M161" s="8" t="s">
        <v>145</v>
      </c>
      <c r="N161" s="8" t="s">
        <v>117</v>
      </c>
      <c r="O161" s="8" t="s">
        <v>146</v>
      </c>
      <c r="P161" s="8" t="s">
        <v>118</v>
      </c>
      <c r="Q161" s="8" t="s">
        <v>147</v>
      </c>
      <c r="R161" s="8" t="s">
        <v>119</v>
      </c>
      <c r="S161" s="8" t="s">
        <v>148</v>
      </c>
      <c r="T161" s="8" t="s">
        <v>120</v>
      </c>
      <c r="U161" s="8" t="s">
        <v>149</v>
      </c>
      <c r="V161" s="8" t="s">
        <v>121</v>
      </c>
      <c r="W161" s="8" t="s">
        <v>150</v>
      </c>
      <c r="X161" s="8" t="s">
        <v>122</v>
      </c>
      <c r="Y161" s="8" t="s">
        <v>151</v>
      </c>
      <c r="Z161" s="8" t="s">
        <v>123</v>
      </c>
      <c r="AA161" s="8" t="s">
        <v>152</v>
      </c>
      <c r="AB161" s="8" t="s">
        <v>124</v>
      </c>
      <c r="AC161" s="8" t="s">
        <v>153</v>
      </c>
      <c r="AD161" s="8" t="s">
        <v>125</v>
      </c>
      <c r="AE161" s="8" t="s">
        <v>154</v>
      </c>
      <c r="AF161" s="8" t="s">
        <v>126</v>
      </c>
      <c r="AG161" s="8" t="s">
        <v>155</v>
      </c>
      <c r="AH161" s="8" t="s">
        <v>127</v>
      </c>
    </row>
    <row r="162" customFormat="false" ht="15" hidden="false" customHeight="false" outlineLevel="0" collapsed="false">
      <c r="B162" s="1" t="s">
        <v>108</v>
      </c>
      <c r="C162" s="1" t="s">
        <v>109</v>
      </c>
      <c r="D162" s="1" t="s">
        <v>1162</v>
      </c>
      <c r="E162" s="0" t="s">
        <v>1165</v>
      </c>
      <c r="F162" s="7" t="n">
        <v>2251</v>
      </c>
      <c r="G162" s="8" t="s">
        <v>112</v>
      </c>
      <c r="H162" s="8" t="s">
        <v>113</v>
      </c>
      <c r="I162" s="9" t="s">
        <v>1166</v>
      </c>
      <c r="J162" s="8" t="s">
        <v>158</v>
      </c>
      <c r="K162" s="8" t="s">
        <v>159</v>
      </c>
      <c r="L162" s="8" t="s">
        <v>160</v>
      </c>
      <c r="M162" s="8" t="s">
        <v>161</v>
      </c>
      <c r="N162" s="8" t="s">
        <v>163</v>
      </c>
      <c r="O162" s="8" t="s">
        <v>165</v>
      </c>
      <c r="P162" s="8" t="s">
        <v>150</v>
      </c>
      <c r="Q162" s="8" t="s">
        <v>166</v>
      </c>
      <c r="R162" s="8" t="s">
        <v>167</v>
      </c>
      <c r="S162" s="8" t="s">
        <v>169</v>
      </c>
      <c r="T162" s="8" t="s">
        <v>170</v>
      </c>
      <c r="U162" s="8" t="s">
        <v>171</v>
      </c>
      <c r="V162" s="18"/>
      <c r="W162" s="18"/>
      <c r="X162" s="18"/>
      <c r="Y162" s="18"/>
      <c r="Z162" s="18"/>
      <c r="AA162" s="18"/>
    </row>
    <row r="163" customFormat="false" ht="15" hidden="false" customHeight="false" outlineLevel="0" collapsed="false">
      <c r="B163" s="1" t="s">
        <v>271</v>
      </c>
      <c r="C163" s="1" t="s">
        <v>109</v>
      </c>
      <c r="D163" s="1" t="s">
        <v>1162</v>
      </c>
      <c r="E163" s="0" t="s">
        <v>1167</v>
      </c>
      <c r="F163" s="15" t="n">
        <v>2252</v>
      </c>
      <c r="G163" s="16" t="s">
        <v>112</v>
      </c>
      <c r="H163" s="16" t="s">
        <v>113</v>
      </c>
      <c r="I163" s="17" t="s">
        <v>1168</v>
      </c>
      <c r="J163" s="16" t="s">
        <v>1169</v>
      </c>
      <c r="K163" s="16" t="s">
        <v>1072</v>
      </c>
      <c r="L163" s="16" t="s">
        <v>1170</v>
      </c>
      <c r="M163" s="16" t="s">
        <v>162</v>
      </c>
      <c r="N163" s="16" t="s">
        <v>164</v>
      </c>
      <c r="O163" s="16" t="s">
        <v>1171</v>
      </c>
      <c r="P163" s="16" t="s">
        <v>1172</v>
      </c>
      <c r="Q163" s="16" t="s">
        <v>168</v>
      </c>
      <c r="R163" s="16" t="s">
        <v>1173</v>
      </c>
      <c r="S163" s="16" t="s">
        <v>1174</v>
      </c>
      <c r="T163" s="18"/>
      <c r="U163" s="18"/>
      <c r="V163" s="18"/>
      <c r="W163" s="18"/>
      <c r="X163" s="18"/>
      <c r="Y163" s="18"/>
      <c r="Z163" s="18"/>
      <c r="AA163" s="18"/>
    </row>
    <row r="164" customFormat="false" ht="15" hidden="false" customHeight="false" outlineLevel="0" collapsed="false">
      <c r="B164" s="1" t="s">
        <v>271</v>
      </c>
      <c r="C164" s="1" t="s">
        <v>109</v>
      </c>
      <c r="D164" s="1" t="s">
        <v>1162</v>
      </c>
      <c r="E164" s="0" t="s">
        <v>1175</v>
      </c>
      <c r="F164" s="15" t="n">
        <v>2253</v>
      </c>
      <c r="G164" s="16" t="s">
        <v>112</v>
      </c>
      <c r="H164" s="16" t="s">
        <v>113</v>
      </c>
      <c r="I164" s="17" t="s">
        <v>1176</v>
      </c>
      <c r="J164" s="16" t="s">
        <v>1071</v>
      </c>
      <c r="K164" s="16" t="s">
        <v>1177</v>
      </c>
      <c r="L164" s="16" t="s">
        <v>1178</v>
      </c>
      <c r="M164" s="16" t="s">
        <v>1179</v>
      </c>
      <c r="N164" s="16" t="s">
        <v>1180</v>
      </c>
      <c r="O164" s="16" t="s">
        <v>1181</v>
      </c>
      <c r="P164" s="16" t="s">
        <v>479</v>
      </c>
      <c r="Q164" s="16" t="s">
        <v>1182</v>
      </c>
      <c r="R164" s="16" t="s">
        <v>480</v>
      </c>
      <c r="S164" s="18"/>
      <c r="T164" s="18"/>
      <c r="U164" s="18"/>
      <c r="V164" s="18"/>
      <c r="W164" s="18"/>
      <c r="X164" s="18"/>
      <c r="Y164" s="18"/>
      <c r="Z164" s="18"/>
      <c r="AA164" s="18"/>
    </row>
    <row r="165" customFormat="false" ht="15" hidden="false" customHeight="false" outlineLevel="0" collapsed="false">
      <c r="B165" s="1" t="s">
        <v>108</v>
      </c>
      <c r="C165" s="1" t="s">
        <v>109</v>
      </c>
      <c r="D165" s="1" t="s">
        <v>1162</v>
      </c>
      <c r="E165" s="0" t="s">
        <v>1183</v>
      </c>
      <c r="F165" s="7" t="n">
        <v>2260</v>
      </c>
      <c r="G165" s="8" t="s">
        <v>173</v>
      </c>
      <c r="H165" s="8" t="s">
        <v>174</v>
      </c>
      <c r="I165" s="9" t="s">
        <v>1184</v>
      </c>
      <c r="J165" s="8" t="s">
        <v>176</v>
      </c>
      <c r="K165" s="8" t="s">
        <v>177</v>
      </c>
      <c r="L165" s="8" t="s">
        <v>178</v>
      </c>
      <c r="M165" s="8" t="s">
        <v>179</v>
      </c>
      <c r="N165" s="8" t="s">
        <v>180</v>
      </c>
      <c r="O165" s="8" t="s">
        <v>181</v>
      </c>
      <c r="P165" s="8" t="s">
        <v>182</v>
      </c>
    </row>
    <row r="166" customFormat="false" ht="15" hidden="false" customHeight="false" outlineLevel="0" collapsed="false">
      <c r="B166" s="1" t="s">
        <v>108</v>
      </c>
      <c r="C166" s="1" t="s">
        <v>109</v>
      </c>
      <c r="D166" s="1" t="s">
        <v>1162</v>
      </c>
      <c r="E166" s="0" t="s">
        <v>1185</v>
      </c>
      <c r="F166" s="7" t="n">
        <v>2261</v>
      </c>
      <c r="G166" s="8" t="s">
        <v>173</v>
      </c>
      <c r="H166" s="8" t="s">
        <v>174</v>
      </c>
      <c r="I166" s="9" t="s">
        <v>1186</v>
      </c>
      <c r="J166" s="8" t="s">
        <v>587</v>
      </c>
      <c r="K166" s="8" t="s">
        <v>588</v>
      </c>
      <c r="L166" s="8" t="s">
        <v>589</v>
      </c>
      <c r="M166" s="8" t="s">
        <v>590</v>
      </c>
      <c r="N166" s="8" t="s">
        <v>591</v>
      </c>
      <c r="O166" s="8" t="s">
        <v>592</v>
      </c>
    </row>
    <row r="167" s="6" customFormat="true" ht="15" hidden="false" customHeight="false" outlineLevel="0" collapsed="false">
      <c r="B167" s="1" t="s">
        <v>108</v>
      </c>
      <c r="C167" s="1" t="s">
        <v>109</v>
      </c>
      <c r="D167" s="1" t="s">
        <v>1162</v>
      </c>
      <c r="E167" s="0" t="s">
        <v>1187</v>
      </c>
      <c r="F167" s="7" t="n">
        <v>2270</v>
      </c>
      <c r="G167" s="8" t="s">
        <v>173</v>
      </c>
      <c r="H167" s="8" t="s">
        <v>174</v>
      </c>
      <c r="I167" s="9" t="s">
        <v>1188</v>
      </c>
      <c r="J167" s="8" t="s">
        <v>185</v>
      </c>
      <c r="K167" s="8" t="s">
        <v>186</v>
      </c>
      <c r="L167" s="8" t="s">
        <v>187</v>
      </c>
      <c r="M167" s="8" t="s">
        <v>188</v>
      </c>
      <c r="N167" s="8" t="s">
        <v>189</v>
      </c>
      <c r="O167" s="8" t="s">
        <v>190</v>
      </c>
      <c r="P167" s="8" t="s">
        <v>191</v>
      </c>
      <c r="Q167" s="18"/>
      <c r="R167" s="18"/>
      <c r="S167" s="18"/>
      <c r="T167" s="18"/>
      <c r="U167" s="18"/>
      <c r="V167" s="18"/>
      <c r="W167" s="18"/>
      <c r="X167" s="18"/>
      <c r="Y167" s="18"/>
      <c r="Z167" s="18"/>
      <c r="AA167" s="18"/>
      <c r="AB167" s="18"/>
      <c r="AC167" s="18"/>
      <c r="AD167" s="18"/>
      <c r="AE167" s="18"/>
      <c r="AF167" s="18"/>
      <c r="AG167" s="18"/>
      <c r="AH167" s="18"/>
      <c r="AI167" s="18"/>
      <c r="AJ167" s="18"/>
      <c r="AK167" s="18"/>
      <c r="AL167" s="18"/>
      <c r="AM167" s="18"/>
      <c r="AN167" s="18"/>
      <c r="AO167" s="18"/>
      <c r="AP167" s="18"/>
      <c r="AQ167" s="18"/>
      <c r="AR167" s="18"/>
      <c r="AS167" s="18"/>
      <c r="AT167" s="18"/>
      <c r="AU167" s="18"/>
      <c r="AV167" s="18"/>
      <c r="AW167" s="18"/>
      <c r="AX167" s="18"/>
      <c r="AY167" s="18"/>
      <c r="AZ167" s="18"/>
      <c r="BA167" s="18"/>
      <c r="BB167" s="18"/>
      <c r="BC167" s="18"/>
      <c r="BD167" s="18"/>
      <c r="BE167" s="18"/>
      <c r="BF167" s="18"/>
      <c r="BG167" s="18"/>
      <c r="BH167" s="18"/>
      <c r="BI167" s="18"/>
      <c r="BJ167" s="18"/>
      <c r="BK167" s="18"/>
      <c r="BL167" s="18"/>
      <c r="BM167" s="18"/>
      <c r="BN167" s="18"/>
      <c r="BO167" s="18"/>
      <c r="BP167" s="18"/>
      <c r="BQ167" s="18"/>
      <c r="BR167" s="18"/>
      <c r="BS167" s="18"/>
      <c r="BT167" s="18"/>
      <c r="BU167" s="18"/>
      <c r="BV167" s="18"/>
      <c r="BW167" s="18"/>
      <c r="BX167" s="18"/>
      <c r="BY167" s="18"/>
      <c r="BZ167" s="18"/>
      <c r="CA167" s="18"/>
      <c r="CB167" s="18"/>
      <c r="CC167" s="18"/>
      <c r="CD167" s="18"/>
      <c r="CE167" s="18"/>
      <c r="CF167" s="18"/>
      <c r="CG167" s="18"/>
      <c r="CH167" s="18"/>
      <c r="CI167" s="18"/>
      <c r="CJ167" s="18"/>
      <c r="CK167" s="18"/>
      <c r="CL167" s="18"/>
      <c r="CM167" s="18"/>
      <c r="CN167" s="18"/>
      <c r="CO167" s="18"/>
      <c r="CP167" s="18"/>
      <c r="CQ167" s="18"/>
      <c r="CR167" s="18"/>
      <c r="CS167" s="18"/>
      <c r="CT167" s="18"/>
      <c r="CU167" s="18"/>
      <c r="CV167" s="18"/>
      <c r="CW167" s="18"/>
      <c r="CX167" s="18"/>
      <c r="CY167" s="18"/>
      <c r="CZ167" s="18"/>
      <c r="DA167" s="18"/>
      <c r="DB167" s="18"/>
      <c r="DC167" s="18"/>
      <c r="DD167" s="18"/>
      <c r="DE167" s="18"/>
    </row>
    <row r="168" customFormat="false" ht="15" hidden="false" customHeight="false" outlineLevel="0" collapsed="false">
      <c r="B168" s="1" t="s">
        <v>108</v>
      </c>
      <c r="C168" s="1" t="s">
        <v>109</v>
      </c>
      <c r="D168" s="1" t="s">
        <v>1162</v>
      </c>
      <c r="E168" s="0" t="s">
        <v>1189</v>
      </c>
      <c r="F168" s="7" t="n">
        <v>2280</v>
      </c>
      <c r="G168" s="8" t="s">
        <v>193</v>
      </c>
      <c r="H168" s="8" t="s">
        <v>194</v>
      </c>
      <c r="I168" s="9" t="s">
        <v>1190</v>
      </c>
      <c r="J168" s="8" t="s">
        <v>115</v>
      </c>
      <c r="K168" s="8" t="s">
        <v>144</v>
      </c>
      <c r="L168" s="8" t="s">
        <v>116</v>
      </c>
      <c r="M168" s="8" t="s">
        <v>145</v>
      </c>
      <c r="N168" s="8" t="s">
        <v>117</v>
      </c>
      <c r="O168" s="8" t="s">
        <v>146</v>
      </c>
      <c r="P168" s="8" t="s">
        <v>118</v>
      </c>
      <c r="Q168" s="8" t="s">
        <v>147</v>
      </c>
      <c r="R168" s="8" t="s">
        <v>119</v>
      </c>
      <c r="S168" s="8" t="s">
        <v>148</v>
      </c>
      <c r="T168" s="8" t="s">
        <v>120</v>
      </c>
      <c r="U168" s="8" t="s">
        <v>149</v>
      </c>
      <c r="V168" s="8" t="s">
        <v>121</v>
      </c>
      <c r="W168" s="8" t="s">
        <v>150</v>
      </c>
      <c r="X168" s="8" t="s">
        <v>122</v>
      </c>
      <c r="Y168" s="8" t="s">
        <v>151</v>
      </c>
      <c r="Z168" s="8" t="s">
        <v>123</v>
      </c>
      <c r="AA168" s="8" t="s">
        <v>152</v>
      </c>
      <c r="AB168" s="8" t="s">
        <v>124</v>
      </c>
      <c r="AC168" s="8" t="s">
        <v>153</v>
      </c>
      <c r="AD168" s="8" t="s">
        <v>125</v>
      </c>
      <c r="AE168" s="8" t="s">
        <v>154</v>
      </c>
      <c r="AF168" s="8" t="s">
        <v>126</v>
      </c>
      <c r="AG168" s="8" t="s">
        <v>155</v>
      </c>
      <c r="AH168" s="8" t="s">
        <v>127</v>
      </c>
    </row>
    <row r="169" customFormat="false" ht="15" hidden="false" customHeight="false" outlineLevel="0" collapsed="false">
      <c r="B169" s="1" t="s">
        <v>108</v>
      </c>
      <c r="C169" s="1" t="s">
        <v>109</v>
      </c>
      <c r="D169" s="1" t="s">
        <v>1162</v>
      </c>
      <c r="E169" s="0" t="s">
        <v>1191</v>
      </c>
      <c r="F169" s="7" t="n">
        <v>2281</v>
      </c>
      <c r="G169" s="8" t="s">
        <v>193</v>
      </c>
      <c r="H169" s="8" t="s">
        <v>194</v>
      </c>
      <c r="I169" s="9" t="s">
        <v>1192</v>
      </c>
      <c r="J169" s="8" t="s">
        <v>158</v>
      </c>
      <c r="K169" s="8" t="s">
        <v>159</v>
      </c>
      <c r="L169" s="8" t="s">
        <v>160</v>
      </c>
      <c r="M169" s="8" t="s">
        <v>161</v>
      </c>
      <c r="N169" s="8" t="s">
        <v>163</v>
      </c>
      <c r="O169" s="8" t="s">
        <v>165</v>
      </c>
      <c r="P169" s="8" t="s">
        <v>166</v>
      </c>
      <c r="Q169" s="8" t="s">
        <v>167</v>
      </c>
      <c r="R169" s="8" t="s">
        <v>169</v>
      </c>
      <c r="S169" s="8" t="s">
        <v>170</v>
      </c>
      <c r="T169" s="8" t="s">
        <v>171</v>
      </c>
      <c r="U169" s="10" t="s">
        <v>162</v>
      </c>
      <c r="V169" s="10" t="s">
        <v>1180</v>
      </c>
      <c r="W169" s="10" t="s">
        <v>151</v>
      </c>
      <c r="X169" s="10" t="s">
        <v>168</v>
      </c>
    </row>
    <row r="170" customFormat="false" ht="15" hidden="false" customHeight="false" outlineLevel="0" collapsed="false">
      <c r="B170" s="1" t="s">
        <v>108</v>
      </c>
      <c r="C170" s="1" t="s">
        <v>109</v>
      </c>
      <c r="D170" s="1" t="s">
        <v>1162</v>
      </c>
      <c r="E170" s="0" t="s">
        <v>1193</v>
      </c>
      <c r="F170" s="7" t="n">
        <v>2282</v>
      </c>
      <c r="G170" s="8" t="s">
        <v>193</v>
      </c>
      <c r="H170" s="8" t="s">
        <v>194</v>
      </c>
      <c r="I170" s="9" t="s">
        <v>1194</v>
      </c>
      <c r="J170" s="8" t="s">
        <v>1169</v>
      </c>
      <c r="K170" s="8" t="s">
        <v>1072</v>
      </c>
      <c r="L170" s="8" t="s">
        <v>1170</v>
      </c>
      <c r="M170" s="8" t="s">
        <v>162</v>
      </c>
      <c r="N170" s="8" t="s">
        <v>164</v>
      </c>
      <c r="O170" s="8" t="s">
        <v>1171</v>
      </c>
      <c r="P170" s="8" t="s">
        <v>1172</v>
      </c>
      <c r="Q170" s="8" t="s">
        <v>168</v>
      </c>
      <c r="R170" s="8" t="s">
        <v>1173</v>
      </c>
      <c r="S170" s="8" t="s">
        <v>1174</v>
      </c>
    </row>
    <row r="171" customFormat="false" ht="15" hidden="false" customHeight="false" outlineLevel="0" collapsed="false">
      <c r="B171" s="1" t="s">
        <v>108</v>
      </c>
      <c r="C171" s="1" t="s">
        <v>109</v>
      </c>
      <c r="D171" s="1" t="s">
        <v>1162</v>
      </c>
      <c r="E171" s="0" t="s">
        <v>1195</v>
      </c>
      <c r="F171" s="7" t="n">
        <v>2283</v>
      </c>
      <c r="G171" s="8" t="s">
        <v>193</v>
      </c>
      <c r="H171" s="8" t="s">
        <v>194</v>
      </c>
      <c r="I171" s="9" t="s">
        <v>1196</v>
      </c>
      <c r="J171" s="8" t="s">
        <v>1071</v>
      </c>
      <c r="K171" s="8" t="s">
        <v>1177</v>
      </c>
      <c r="L171" s="8" t="s">
        <v>1178</v>
      </c>
      <c r="M171" s="8" t="s">
        <v>1179</v>
      </c>
      <c r="N171" s="8" t="s">
        <v>1180</v>
      </c>
      <c r="O171" s="8" t="s">
        <v>1181</v>
      </c>
      <c r="P171" s="8" t="s">
        <v>479</v>
      </c>
      <c r="Q171" s="8" t="s">
        <v>1182</v>
      </c>
      <c r="R171" s="8" t="s">
        <v>480</v>
      </c>
    </row>
    <row r="172" customFormat="false" ht="15" hidden="false" customHeight="false" outlineLevel="0" collapsed="false">
      <c r="B172" s="1" t="s">
        <v>271</v>
      </c>
      <c r="C172" s="1" t="s">
        <v>109</v>
      </c>
      <c r="D172" s="1" t="s">
        <v>1162</v>
      </c>
      <c r="E172" s="0" t="s">
        <v>1197</v>
      </c>
      <c r="F172" s="15" t="n">
        <v>2290</v>
      </c>
      <c r="G172" s="16" t="s">
        <v>209</v>
      </c>
      <c r="H172" s="16" t="s">
        <v>210</v>
      </c>
      <c r="I172" s="17" t="s">
        <v>1198</v>
      </c>
    </row>
    <row r="173" customFormat="false" ht="15" hidden="false" customHeight="false" outlineLevel="0" collapsed="false">
      <c r="B173" s="1" t="s">
        <v>271</v>
      </c>
      <c r="C173" s="1" t="s">
        <v>109</v>
      </c>
      <c r="D173" s="1" t="s">
        <v>1162</v>
      </c>
      <c r="E173" s="0" t="s">
        <v>1199</v>
      </c>
      <c r="F173" s="15" t="n">
        <v>2300</v>
      </c>
      <c r="G173" s="16" t="s">
        <v>228</v>
      </c>
      <c r="H173" s="16" t="s">
        <v>229</v>
      </c>
      <c r="I173" s="17" t="s">
        <v>1200</v>
      </c>
    </row>
    <row r="174" customFormat="false" ht="15" hidden="false" customHeight="false" outlineLevel="0" collapsed="false">
      <c r="B174" s="1" t="s">
        <v>108</v>
      </c>
      <c r="C174" s="1" t="s">
        <v>109</v>
      </c>
      <c r="D174" s="1" t="s">
        <v>1162</v>
      </c>
      <c r="E174" s="0" t="s">
        <v>1201</v>
      </c>
      <c r="F174" s="7" t="n">
        <v>2310</v>
      </c>
      <c r="G174" s="8" t="s">
        <v>980</v>
      </c>
      <c r="H174" s="8" t="s">
        <v>980</v>
      </c>
      <c r="I174" s="9" t="s">
        <v>1202</v>
      </c>
      <c r="J174" s="8" t="s">
        <v>305</v>
      </c>
      <c r="K174" s="8" t="s">
        <v>355</v>
      </c>
      <c r="L174" s="8" t="s">
        <v>307</v>
      </c>
      <c r="M174" s="8" t="s">
        <v>357</v>
      </c>
      <c r="N174" s="8" t="s">
        <v>309</v>
      </c>
      <c r="O174" s="8" t="s">
        <v>359</v>
      </c>
      <c r="P174" s="8" t="s">
        <v>311</v>
      </c>
      <c r="Q174" s="8" t="s">
        <v>361</v>
      </c>
      <c r="R174" s="8" t="s">
        <v>313</v>
      </c>
      <c r="S174" s="8" t="s">
        <v>363</v>
      </c>
      <c r="T174" s="8" t="s">
        <v>315</v>
      </c>
    </row>
    <row r="175" customFormat="false" ht="15" hidden="false" customHeight="false" outlineLevel="0" collapsed="false">
      <c r="B175" s="1" t="s">
        <v>108</v>
      </c>
      <c r="C175" s="1" t="s">
        <v>109</v>
      </c>
      <c r="D175" s="1" t="s">
        <v>1162</v>
      </c>
      <c r="E175" s="0" t="s">
        <v>1203</v>
      </c>
      <c r="F175" s="7" t="n">
        <v>2320</v>
      </c>
      <c r="G175" s="8" t="s">
        <v>173</v>
      </c>
      <c r="H175" s="8" t="s">
        <v>236</v>
      </c>
      <c r="I175" s="9" t="s">
        <v>1204</v>
      </c>
      <c r="J175" s="8" t="s">
        <v>238</v>
      </c>
    </row>
    <row r="177" customFormat="false" ht="15" hidden="false" customHeight="false" outlineLevel="0" collapsed="false">
      <c r="B177" s="30" t="s">
        <v>108</v>
      </c>
      <c r="C177" s="30" t="s">
        <v>109</v>
      </c>
      <c r="D177" s="30" t="s">
        <v>1205</v>
      </c>
      <c r="E177" s="6" t="s">
        <v>1206</v>
      </c>
      <c r="F177" s="7" t="n">
        <v>2330</v>
      </c>
      <c r="G177" s="8" t="s">
        <v>173</v>
      </c>
      <c r="H177" s="8" t="s">
        <v>174</v>
      </c>
      <c r="I177" s="9" t="s">
        <v>1207</v>
      </c>
      <c r="J177" s="8" t="s">
        <v>176</v>
      </c>
      <c r="K177" s="8" t="s">
        <v>177</v>
      </c>
      <c r="L177" s="8" t="s">
        <v>178</v>
      </c>
      <c r="M177" s="8" t="s">
        <v>179</v>
      </c>
      <c r="N177" s="8" t="s">
        <v>180</v>
      </c>
      <c r="O177" s="8" t="s">
        <v>181</v>
      </c>
      <c r="P177" s="8" t="s">
        <v>182</v>
      </c>
      <c r="Q177" s="18"/>
      <c r="R177" s="18"/>
      <c r="S177" s="18"/>
      <c r="T177" s="18"/>
      <c r="U177" s="18"/>
      <c r="V177" s="18"/>
      <c r="W177" s="18"/>
      <c r="X177" s="18"/>
    </row>
    <row r="178" customFormat="false" ht="15" hidden="false" customHeight="false" outlineLevel="0" collapsed="false">
      <c r="B178" s="30" t="s">
        <v>108</v>
      </c>
      <c r="C178" s="30" t="s">
        <v>109</v>
      </c>
      <c r="D178" s="30" t="s">
        <v>1205</v>
      </c>
      <c r="E178" s="6" t="s">
        <v>1208</v>
      </c>
      <c r="F178" s="7" t="n">
        <v>2331</v>
      </c>
      <c r="G178" s="8" t="s">
        <v>173</v>
      </c>
      <c r="H178" s="8" t="s">
        <v>174</v>
      </c>
      <c r="I178" s="9" t="s">
        <v>1209</v>
      </c>
      <c r="J178" s="8" t="s">
        <v>587</v>
      </c>
      <c r="K178" s="8" t="s">
        <v>588</v>
      </c>
      <c r="L178" s="8" t="s">
        <v>589</v>
      </c>
      <c r="M178" s="8" t="s">
        <v>590</v>
      </c>
      <c r="N178" s="8" t="s">
        <v>591</v>
      </c>
      <c r="O178" s="8" t="s">
        <v>592</v>
      </c>
      <c r="P178" s="18"/>
      <c r="Q178" s="18"/>
      <c r="R178" s="18"/>
      <c r="S178" s="18"/>
      <c r="T178" s="18"/>
      <c r="U178" s="18"/>
      <c r="V178" s="18"/>
      <c r="W178" s="18"/>
      <c r="X178" s="18"/>
    </row>
    <row r="179" customFormat="false" ht="15" hidden="false" customHeight="false" outlineLevel="0" collapsed="false">
      <c r="B179" s="30" t="s">
        <v>108</v>
      </c>
      <c r="C179" s="30" t="s">
        <v>109</v>
      </c>
      <c r="D179" s="30" t="s">
        <v>1205</v>
      </c>
      <c r="E179" s="6" t="s">
        <v>1210</v>
      </c>
      <c r="F179" s="7" t="n">
        <v>2340</v>
      </c>
      <c r="G179" s="8" t="s">
        <v>173</v>
      </c>
      <c r="H179" s="8" t="s">
        <v>174</v>
      </c>
      <c r="I179" s="9" t="s">
        <v>1211</v>
      </c>
      <c r="J179" s="8" t="s">
        <v>185</v>
      </c>
      <c r="K179" s="8" t="s">
        <v>186</v>
      </c>
      <c r="L179" s="8" t="s">
        <v>187</v>
      </c>
      <c r="M179" s="8" t="s">
        <v>188</v>
      </c>
      <c r="N179" s="8" t="s">
        <v>189</v>
      </c>
      <c r="O179" s="8" t="s">
        <v>190</v>
      </c>
      <c r="P179" s="8" t="s">
        <v>191</v>
      </c>
      <c r="Q179" s="8" t="s">
        <v>218</v>
      </c>
      <c r="R179" s="8" t="s">
        <v>220</v>
      </c>
    </row>
    <row r="180" customFormat="false" ht="15" hidden="false" customHeight="false" outlineLevel="0" collapsed="false">
      <c r="B180" s="30" t="s">
        <v>108</v>
      </c>
      <c r="C180" s="30" t="s">
        <v>109</v>
      </c>
      <c r="D180" s="30" t="s">
        <v>1205</v>
      </c>
      <c r="E180" s="6" t="s">
        <v>1212</v>
      </c>
      <c r="F180" s="7" t="n">
        <f aca="false">F179+1</f>
        <v>2341</v>
      </c>
      <c r="G180" s="8" t="s">
        <v>173</v>
      </c>
      <c r="H180" s="8" t="s">
        <v>174</v>
      </c>
      <c r="I180" s="9" t="s">
        <v>1213</v>
      </c>
      <c r="J180" s="14" t="s">
        <v>185</v>
      </c>
      <c r="K180" s="14" t="s">
        <v>1214</v>
      </c>
      <c r="L180" s="14" t="s">
        <v>186</v>
      </c>
      <c r="M180" s="14" t="s">
        <v>690</v>
      </c>
      <c r="N180" s="14" t="s">
        <v>187</v>
      </c>
      <c r="O180" s="14" t="s">
        <v>1215</v>
      </c>
      <c r="P180" s="14" t="s">
        <v>188</v>
      </c>
      <c r="Q180" s="14" t="s">
        <v>691</v>
      </c>
      <c r="R180" s="14" t="s">
        <v>189</v>
      </c>
      <c r="S180" s="14" t="s">
        <v>1216</v>
      </c>
      <c r="T180" s="14" t="s">
        <v>190</v>
      </c>
      <c r="U180" s="14" t="s">
        <v>1217</v>
      </c>
      <c r="V180" s="14" t="s">
        <v>191</v>
      </c>
      <c r="W180" s="14" t="s">
        <v>1218</v>
      </c>
      <c r="X180" s="14" t="s">
        <v>218</v>
      </c>
      <c r="Y180" s="14" t="s">
        <v>1219</v>
      </c>
      <c r="Z180" s="14" t="s">
        <v>220</v>
      </c>
    </row>
    <row r="181" customFormat="false" ht="15" hidden="false" customHeight="false" outlineLevel="0" collapsed="false">
      <c r="B181" s="30" t="s">
        <v>271</v>
      </c>
      <c r="C181" s="30" t="s">
        <v>109</v>
      </c>
      <c r="D181" s="30" t="s">
        <v>1205</v>
      </c>
      <c r="E181" s="6" t="s">
        <v>1220</v>
      </c>
      <c r="F181" s="15" t="n">
        <v>2350</v>
      </c>
      <c r="G181" s="16" t="s">
        <v>173</v>
      </c>
      <c r="H181" s="16" t="s">
        <v>236</v>
      </c>
      <c r="I181" s="17" t="s">
        <v>1221</v>
      </c>
    </row>
    <row r="182" customFormat="false" ht="15" hidden="false" customHeight="false" outlineLevel="0" collapsed="false">
      <c r="B182" s="30"/>
      <c r="C182" s="30"/>
      <c r="D182" s="30"/>
      <c r="E182" s="6"/>
    </row>
    <row r="183" customFormat="false" ht="15" hidden="false" customHeight="false" outlineLevel="0" collapsed="false">
      <c r="B183" s="1" t="s">
        <v>108</v>
      </c>
      <c r="C183" s="1" t="s">
        <v>109</v>
      </c>
      <c r="D183" s="1" t="s">
        <v>1222</v>
      </c>
      <c r="E183" s="0" t="s">
        <v>1223</v>
      </c>
      <c r="F183" s="7" t="n">
        <v>2360</v>
      </c>
      <c r="G183" s="27" t="s">
        <v>1224</v>
      </c>
      <c r="H183" s="8" t="s">
        <v>1225</v>
      </c>
      <c r="I183" s="9" t="s">
        <v>1226</v>
      </c>
      <c r="J183" s="8" t="s">
        <v>1227</v>
      </c>
      <c r="K183" s="8" t="s">
        <v>1228</v>
      </c>
      <c r="L183" s="8" t="s">
        <v>1229</v>
      </c>
      <c r="M183" s="8" t="s">
        <v>1230</v>
      </c>
      <c r="N183" s="8" t="s">
        <v>1231</v>
      </c>
      <c r="O183" s="8" t="s">
        <v>1232</v>
      </c>
      <c r="P183" s="8" t="s">
        <v>1233</v>
      </c>
      <c r="Q183" s="8" t="s">
        <v>1234</v>
      </c>
      <c r="R183" s="8" t="s">
        <v>1235</v>
      </c>
      <c r="S183" s="29" t="s">
        <v>1236</v>
      </c>
      <c r="T183" s="29" t="s">
        <v>1237</v>
      </c>
      <c r="U183" s="29" t="s">
        <v>1238</v>
      </c>
      <c r="V183" s="8" t="s">
        <v>1239</v>
      </c>
      <c r="W183" s="8" t="s">
        <v>1240</v>
      </c>
      <c r="X183" s="8" t="s">
        <v>1241</v>
      </c>
      <c r="Y183" s="8" t="s">
        <v>1242</v>
      </c>
      <c r="Z183" s="8" t="s">
        <v>1243</v>
      </c>
      <c r="AA183" s="8" t="s">
        <v>1244</v>
      </c>
      <c r="AB183" s="8" t="s">
        <v>1245</v>
      </c>
      <c r="AC183" s="8" t="s">
        <v>1246</v>
      </c>
      <c r="AD183" s="8" t="s">
        <v>1247</v>
      </c>
      <c r="AE183" s="8" t="s">
        <v>1248</v>
      </c>
      <c r="AF183" s="8" t="s">
        <v>1249</v>
      </c>
      <c r="AG183" s="8" t="s">
        <v>1250</v>
      </c>
      <c r="AH183" s="8" t="s">
        <v>1251</v>
      </c>
      <c r="AI183" s="8" t="s">
        <v>1252</v>
      </c>
      <c r="AJ183" s="8" t="s">
        <v>1253</v>
      </c>
      <c r="AK183" s="8" t="s">
        <v>1254</v>
      </c>
      <c r="AL183" s="8" t="s">
        <v>1255</v>
      </c>
      <c r="AM183" s="8" t="s">
        <v>1256</v>
      </c>
      <c r="AN183" s="8" t="s">
        <v>1257</v>
      </c>
      <c r="AO183" s="8" t="s">
        <v>1258</v>
      </c>
      <c r="AP183" s="8" t="s">
        <v>1259</v>
      </c>
      <c r="AQ183" s="8" t="s">
        <v>1260</v>
      </c>
      <c r="AR183" s="8" t="s">
        <v>1261</v>
      </c>
      <c r="AS183" s="8" t="s">
        <v>1262</v>
      </c>
      <c r="AT183" s="8" t="s">
        <v>1263</v>
      </c>
      <c r="AU183" s="8" t="s">
        <v>1264</v>
      </c>
      <c r="AV183" s="8" t="s">
        <v>1265</v>
      </c>
      <c r="AW183" s="8" t="s">
        <v>1266</v>
      </c>
      <c r="AX183" s="8" t="s">
        <v>1267</v>
      </c>
      <c r="AY183" s="8" t="s">
        <v>1268</v>
      </c>
      <c r="AZ183" s="8" t="s">
        <v>1269</v>
      </c>
      <c r="BA183" s="8" t="s">
        <v>1270</v>
      </c>
      <c r="BB183" s="8" t="s">
        <v>1271</v>
      </c>
      <c r="BC183" s="8" t="s">
        <v>1272</v>
      </c>
      <c r="BD183" s="8" t="s">
        <v>1273</v>
      </c>
      <c r="BE183" s="8" t="s">
        <v>1274</v>
      </c>
      <c r="BF183" s="8" t="s">
        <v>1275</v>
      </c>
      <c r="BG183" s="8" t="s">
        <v>1276</v>
      </c>
      <c r="BH183" s="8" t="s">
        <v>1277</v>
      </c>
      <c r="BI183" s="8" t="s">
        <v>1278</v>
      </c>
      <c r="BJ183" s="8" t="s">
        <v>1279</v>
      </c>
      <c r="BK183" s="8" t="s">
        <v>1280</v>
      </c>
      <c r="BL183" s="8" t="s">
        <v>1281</v>
      </c>
      <c r="BM183" s="8" t="s">
        <v>1282</v>
      </c>
      <c r="BN183" s="8" t="s">
        <v>1283</v>
      </c>
      <c r="BO183" s="8" t="s">
        <v>1284</v>
      </c>
      <c r="BP183" s="8" t="s">
        <v>1285</v>
      </c>
      <c r="BQ183" s="8" t="s">
        <v>1286</v>
      </c>
      <c r="BR183" s="8" t="s">
        <v>1287</v>
      </c>
      <c r="BS183" s="8" t="s">
        <v>1288</v>
      </c>
      <c r="BT183" s="8" t="s">
        <v>1289</v>
      </c>
      <c r="BU183" s="8" t="s">
        <v>1290</v>
      </c>
      <c r="BV183" s="8" t="s">
        <v>1291</v>
      </c>
      <c r="BW183" s="8" t="s">
        <v>1292</v>
      </c>
      <c r="BX183" s="8" t="s">
        <v>1293</v>
      </c>
      <c r="BY183" s="8" t="s">
        <v>1294</v>
      </c>
      <c r="BZ183" s="8" t="s">
        <v>1295</v>
      </c>
      <c r="CA183" s="8" t="s">
        <v>1296</v>
      </c>
      <c r="CB183" s="8" t="s">
        <v>1297</v>
      </c>
      <c r="CC183" s="8" t="s">
        <v>1298</v>
      </c>
      <c r="CD183" s="8" t="s">
        <v>1299</v>
      </c>
      <c r="CE183" s="8" t="s">
        <v>1300</v>
      </c>
      <c r="CF183" s="8" t="s">
        <v>1301</v>
      </c>
      <c r="DF183" s="2"/>
      <c r="DG183" s="2"/>
      <c r="DH183" s="2"/>
    </row>
    <row r="184" customFormat="false" ht="15" hidden="false" customHeight="false" outlineLevel="0" collapsed="false">
      <c r="B184" s="1" t="s">
        <v>108</v>
      </c>
      <c r="C184" s="1" t="s">
        <v>109</v>
      </c>
      <c r="D184" s="1" t="s">
        <v>1222</v>
      </c>
      <c r="E184" s="0" t="s">
        <v>1302</v>
      </c>
      <c r="F184" s="7" t="n">
        <v>2370</v>
      </c>
      <c r="G184" s="27" t="s">
        <v>1224</v>
      </c>
      <c r="H184" s="8" t="s">
        <v>113</v>
      </c>
      <c r="I184" s="9" t="s">
        <v>1303</v>
      </c>
      <c r="J184" s="8" t="s">
        <v>1304</v>
      </c>
      <c r="K184" s="8" t="s">
        <v>1305</v>
      </c>
      <c r="L184" s="8" t="s">
        <v>1306</v>
      </c>
      <c r="M184" s="8" t="s">
        <v>1307</v>
      </c>
      <c r="N184" s="8" t="s">
        <v>1308</v>
      </c>
      <c r="O184" s="8" t="s">
        <v>1309</v>
      </c>
      <c r="P184" s="8" t="s">
        <v>1310</v>
      </c>
      <c r="Q184" s="8" t="s">
        <v>1311</v>
      </c>
      <c r="R184" s="8" t="s">
        <v>1312</v>
      </c>
      <c r="S184" s="8" t="s">
        <v>1313</v>
      </c>
      <c r="T184" s="8" t="s">
        <v>1314</v>
      </c>
      <c r="U184" s="8" t="s">
        <v>1315</v>
      </c>
      <c r="V184" s="8" t="s">
        <v>1316</v>
      </c>
      <c r="W184" s="8" t="s">
        <v>1317</v>
      </c>
      <c r="X184" s="8" t="s">
        <v>1318</v>
      </c>
      <c r="Y184" s="8" t="s">
        <v>1319</v>
      </c>
      <c r="Z184" s="8" t="s">
        <v>1320</v>
      </c>
      <c r="AA184" s="8" t="s">
        <v>1321</v>
      </c>
      <c r="AB184" s="8" t="s">
        <v>1322</v>
      </c>
      <c r="AC184" s="8" t="s">
        <v>1323</v>
      </c>
      <c r="AD184" s="8" t="s">
        <v>1324</v>
      </c>
      <c r="AE184" s="8" t="s">
        <v>1325</v>
      </c>
      <c r="AF184" s="8" t="s">
        <v>1326</v>
      </c>
      <c r="AG184" s="8" t="s">
        <v>1327</v>
      </c>
      <c r="AH184" s="8" t="s">
        <v>1328</v>
      </c>
      <c r="AI184" s="8" t="s">
        <v>1329</v>
      </c>
      <c r="AJ184" s="8" t="s">
        <v>1330</v>
      </c>
      <c r="AK184" s="8" t="s">
        <v>1331</v>
      </c>
      <c r="AL184" s="8" t="s">
        <v>1332</v>
      </c>
      <c r="AM184" s="8" t="s">
        <v>1333</v>
      </c>
      <c r="AN184" s="8" t="s">
        <v>1334</v>
      </c>
      <c r="AO184" s="8" t="s">
        <v>1335</v>
      </c>
      <c r="AP184" s="8" t="s">
        <v>1336</v>
      </c>
      <c r="AQ184" s="8" t="s">
        <v>1337</v>
      </c>
      <c r="AR184" s="8" t="s">
        <v>1338</v>
      </c>
      <c r="AS184" s="8" t="s">
        <v>1339</v>
      </c>
      <c r="AT184" s="8" t="s">
        <v>1340</v>
      </c>
      <c r="AU184" s="8" t="s">
        <v>1341</v>
      </c>
      <c r="AV184" s="8" t="s">
        <v>1342</v>
      </c>
      <c r="AW184" s="8" t="s">
        <v>1343</v>
      </c>
      <c r="AX184" s="8" t="s">
        <v>1344</v>
      </c>
      <c r="AY184" s="8" t="s">
        <v>1345</v>
      </c>
      <c r="AZ184" s="8" t="s">
        <v>1346</v>
      </c>
      <c r="BA184" s="8" t="s">
        <v>1347</v>
      </c>
      <c r="BB184" s="8" t="s">
        <v>1348</v>
      </c>
      <c r="BC184" s="8" t="s">
        <v>1349</v>
      </c>
      <c r="BD184" s="8" t="s">
        <v>1350</v>
      </c>
      <c r="BE184" s="8" t="s">
        <v>1351</v>
      </c>
      <c r="BF184" s="8" t="s">
        <v>1352</v>
      </c>
      <c r="BG184" s="8" t="s">
        <v>1353</v>
      </c>
      <c r="BH184" s="8" t="s">
        <v>1354</v>
      </c>
      <c r="BI184" s="8" t="s">
        <v>1355</v>
      </c>
      <c r="BJ184" s="8" t="s">
        <v>1356</v>
      </c>
      <c r="BK184" s="8" t="s">
        <v>1357</v>
      </c>
      <c r="BL184" s="8" t="s">
        <v>1358</v>
      </c>
      <c r="BM184" s="8" t="s">
        <v>1359</v>
      </c>
      <c r="BN184" s="8" t="s">
        <v>1360</v>
      </c>
      <c r="BO184" s="8" t="s">
        <v>1361</v>
      </c>
      <c r="BP184" s="8" t="s">
        <v>1362</v>
      </c>
      <c r="BQ184" s="8" t="s">
        <v>1363</v>
      </c>
      <c r="BR184" s="8" t="s">
        <v>1364</v>
      </c>
      <c r="BS184" s="8" t="s">
        <v>1365</v>
      </c>
      <c r="BT184" s="8" t="s">
        <v>1366</v>
      </c>
    </row>
    <row r="185" customFormat="false" ht="15" hidden="false" customHeight="false" outlineLevel="0" collapsed="false">
      <c r="B185" s="1" t="s">
        <v>108</v>
      </c>
      <c r="C185" s="1" t="s">
        <v>109</v>
      </c>
      <c r="D185" s="1" t="s">
        <v>1222</v>
      </c>
      <c r="E185" s="0" t="s">
        <v>1367</v>
      </c>
      <c r="F185" s="7" t="n">
        <v>2380</v>
      </c>
      <c r="G185" s="8" t="s">
        <v>173</v>
      </c>
      <c r="H185" s="8" t="s">
        <v>174</v>
      </c>
      <c r="I185" s="9" t="s">
        <v>1368</v>
      </c>
      <c r="J185" s="8" t="s">
        <v>1369</v>
      </c>
      <c r="K185" s="8" t="s">
        <v>1370</v>
      </c>
      <c r="L185" s="8" t="s">
        <v>1371</v>
      </c>
      <c r="M185" s="8" t="s">
        <v>1372</v>
      </c>
      <c r="N185" s="8" t="s">
        <v>1373</v>
      </c>
      <c r="O185" s="8" t="s">
        <v>1374</v>
      </c>
      <c r="P185" s="8" t="s">
        <v>1375</v>
      </c>
      <c r="Q185" s="8" t="s">
        <v>1376</v>
      </c>
      <c r="R185" s="8" t="s">
        <v>1377</v>
      </c>
      <c r="S185" s="8" t="s">
        <v>1378</v>
      </c>
      <c r="T185" s="8" t="s">
        <v>1379</v>
      </c>
      <c r="U185" s="8" t="s">
        <v>1380</v>
      </c>
      <c r="V185" s="8" t="s">
        <v>1381</v>
      </c>
      <c r="W185" s="8" t="s">
        <v>1382</v>
      </c>
      <c r="X185" s="8" t="s">
        <v>1383</v>
      </c>
      <c r="Y185" s="8" t="s">
        <v>1384</v>
      </c>
      <c r="Z185" s="8" t="s">
        <v>1385</v>
      </c>
      <c r="AA185" s="8" t="s">
        <v>1386</v>
      </c>
      <c r="AB185" s="8" t="s">
        <v>1387</v>
      </c>
      <c r="AC185" s="8" t="s">
        <v>1388</v>
      </c>
      <c r="AD185" s="8" t="s">
        <v>1389</v>
      </c>
      <c r="AE185" s="8" t="s">
        <v>1390</v>
      </c>
      <c r="AF185" s="8" t="s">
        <v>1391</v>
      </c>
      <c r="AG185" s="8" t="s">
        <v>1392</v>
      </c>
      <c r="AH185" s="8" t="s">
        <v>1393</v>
      </c>
      <c r="AI185" s="8" t="s">
        <v>1394</v>
      </c>
      <c r="AJ185" s="8" t="s">
        <v>1395</v>
      </c>
      <c r="AK185" s="8" t="s">
        <v>1396</v>
      </c>
      <c r="AL185" s="8" t="s">
        <v>1397</v>
      </c>
      <c r="AM185" s="8" t="s">
        <v>1398</v>
      </c>
      <c r="AN185" s="8" t="s">
        <v>1399</v>
      </c>
      <c r="AO185" s="8" t="s">
        <v>1400</v>
      </c>
      <c r="AP185" s="8" t="s">
        <v>1401</v>
      </c>
      <c r="AQ185" s="8" t="s">
        <v>1402</v>
      </c>
      <c r="AR185" s="8" t="s">
        <v>1403</v>
      </c>
      <c r="AS185" s="8" t="s">
        <v>1404</v>
      </c>
      <c r="AT185" s="8" t="s">
        <v>1405</v>
      </c>
      <c r="AU185" s="8" t="s">
        <v>1406</v>
      </c>
      <c r="AV185" s="8" t="s">
        <v>1407</v>
      </c>
      <c r="AW185" s="8" t="s">
        <v>1408</v>
      </c>
      <c r="DF185" s="2"/>
      <c r="DG185" s="2"/>
      <c r="DH185" s="2"/>
      <c r="DI185" s="2"/>
      <c r="DJ185" s="2"/>
    </row>
    <row r="186" customFormat="false" ht="15" hidden="false" customHeight="false" outlineLevel="0" collapsed="false">
      <c r="B186" s="1" t="s">
        <v>717</v>
      </c>
      <c r="C186" s="1" t="s">
        <v>109</v>
      </c>
      <c r="D186" s="1" t="s">
        <v>1222</v>
      </c>
      <c r="E186" s="0" t="s">
        <v>1409</v>
      </c>
      <c r="F186" s="36" t="n">
        <v>2390</v>
      </c>
      <c r="G186" s="29" t="s">
        <v>193</v>
      </c>
      <c r="H186" s="29" t="s">
        <v>194</v>
      </c>
      <c r="I186" s="37" t="s">
        <v>1410</v>
      </c>
      <c r="J186" s="29" t="s">
        <v>1411</v>
      </c>
      <c r="K186" s="29" t="s">
        <v>1412</v>
      </c>
      <c r="L186" s="29" t="s">
        <v>1413</v>
      </c>
      <c r="M186" s="29" t="s">
        <v>1304</v>
      </c>
      <c r="N186" s="29" t="s">
        <v>1305</v>
      </c>
      <c r="O186" s="29" t="s">
        <v>1306</v>
      </c>
      <c r="P186" s="29" t="s">
        <v>1414</v>
      </c>
      <c r="Q186" s="29" t="s">
        <v>1415</v>
      </c>
      <c r="R186" s="29" t="s">
        <v>1416</v>
      </c>
      <c r="S186" s="29" t="s">
        <v>1313</v>
      </c>
      <c r="T186" s="29" t="s">
        <v>1314</v>
      </c>
      <c r="U186" s="29" t="s">
        <v>1315</v>
      </c>
      <c r="V186" s="29" t="s">
        <v>1417</v>
      </c>
      <c r="W186" s="29" t="s">
        <v>1418</v>
      </c>
      <c r="X186" s="29" t="s">
        <v>1419</v>
      </c>
      <c r="Y186" s="29" t="s">
        <v>1322</v>
      </c>
      <c r="Z186" s="29" t="s">
        <v>1323</v>
      </c>
      <c r="AA186" s="29" t="s">
        <v>1324</v>
      </c>
      <c r="AB186" s="29" t="s">
        <v>1420</v>
      </c>
      <c r="AC186" s="29" t="s">
        <v>1421</v>
      </c>
      <c r="AD186" s="29" t="s">
        <v>1422</v>
      </c>
      <c r="AE186" s="29" t="s">
        <v>1331</v>
      </c>
      <c r="AF186" s="29" t="s">
        <v>1332</v>
      </c>
      <c r="AG186" s="29" t="s">
        <v>1333</v>
      </c>
      <c r="AH186" s="29" t="s">
        <v>1423</v>
      </c>
      <c r="AI186" s="29" t="s">
        <v>1424</v>
      </c>
      <c r="AJ186" s="29" t="s">
        <v>1425</v>
      </c>
      <c r="AK186" s="29" t="s">
        <v>1340</v>
      </c>
      <c r="AL186" s="29" t="s">
        <v>1341</v>
      </c>
      <c r="AM186" s="29" t="s">
        <v>1342</v>
      </c>
    </row>
    <row r="187" customFormat="false" ht="15" hidden="false" customHeight="false" outlineLevel="0" collapsed="false">
      <c r="B187" s="1" t="s">
        <v>271</v>
      </c>
      <c r="C187" s="1" t="s">
        <v>109</v>
      </c>
      <c r="D187" s="1" t="s">
        <v>271</v>
      </c>
      <c r="E187" s="0" t="s">
        <v>1426</v>
      </c>
      <c r="F187" s="15" t="n">
        <v>2400</v>
      </c>
      <c r="G187" s="16" t="s">
        <v>745</v>
      </c>
      <c r="H187" s="16" t="s">
        <v>745</v>
      </c>
      <c r="I187" s="17" t="s">
        <v>1427</v>
      </c>
    </row>
    <row r="188" customFormat="false" ht="15" hidden="false" customHeight="false" outlineLevel="0" collapsed="false">
      <c r="B188" s="1" t="s">
        <v>108</v>
      </c>
      <c r="C188" s="1" t="s">
        <v>109</v>
      </c>
      <c r="D188" s="1" t="s">
        <v>1222</v>
      </c>
      <c r="E188" s="0" t="s">
        <v>1428</v>
      </c>
      <c r="F188" s="7" t="n">
        <v>2410</v>
      </c>
      <c r="G188" s="8" t="s">
        <v>758</v>
      </c>
      <c r="H188" s="8" t="s">
        <v>759</v>
      </c>
      <c r="I188" s="9" t="s">
        <v>1429</v>
      </c>
      <c r="J188" s="8" t="s">
        <v>1230</v>
      </c>
      <c r="K188" s="8" t="s">
        <v>1231</v>
      </c>
      <c r="L188" s="8" t="s">
        <v>1232</v>
      </c>
      <c r="M188" s="8" t="s">
        <v>1233</v>
      </c>
      <c r="N188" s="8" t="s">
        <v>1234</v>
      </c>
      <c r="O188" s="8" t="s">
        <v>1235</v>
      </c>
      <c r="P188" s="8" t="s">
        <v>1242</v>
      </c>
      <c r="Q188" s="8" t="s">
        <v>1243</v>
      </c>
      <c r="R188" s="8" t="s">
        <v>1244</v>
      </c>
      <c r="S188" s="8" t="s">
        <v>1245</v>
      </c>
      <c r="T188" s="8" t="s">
        <v>1246</v>
      </c>
      <c r="U188" s="8" t="s">
        <v>1247</v>
      </c>
      <c r="V188" s="8" t="s">
        <v>1251</v>
      </c>
      <c r="W188" s="8" t="s">
        <v>1252</v>
      </c>
      <c r="X188" s="8" t="s">
        <v>1253</v>
      </c>
      <c r="Y188" s="8" t="s">
        <v>1254</v>
      </c>
      <c r="Z188" s="8" t="s">
        <v>1255</v>
      </c>
      <c r="AA188" s="8" t="s">
        <v>1256</v>
      </c>
      <c r="AB188" s="8" t="s">
        <v>1260</v>
      </c>
      <c r="AC188" s="8" t="s">
        <v>1261</v>
      </c>
      <c r="AD188" s="8" t="s">
        <v>1262</v>
      </c>
      <c r="AE188" s="8" t="s">
        <v>1263</v>
      </c>
      <c r="AF188" s="8" t="s">
        <v>1264</v>
      </c>
      <c r="AG188" s="8" t="s">
        <v>1265</v>
      </c>
      <c r="AH188" s="8" t="s">
        <v>1269</v>
      </c>
      <c r="AI188" s="8" t="s">
        <v>1270</v>
      </c>
      <c r="AJ188" s="8" t="s">
        <v>1271</v>
      </c>
      <c r="AK188" s="8" t="s">
        <v>1272</v>
      </c>
      <c r="AL188" s="8" t="s">
        <v>1273</v>
      </c>
      <c r="AM188" s="8" t="s">
        <v>1274</v>
      </c>
      <c r="AN188" s="8" t="s">
        <v>1278</v>
      </c>
      <c r="AO188" s="8" t="s">
        <v>1279</v>
      </c>
      <c r="AP188" s="8" t="s">
        <v>1280</v>
      </c>
      <c r="AQ188" s="8" t="s">
        <v>1281</v>
      </c>
      <c r="AR188" s="8" t="s">
        <v>1282</v>
      </c>
      <c r="AS188" s="8" t="s">
        <v>1283</v>
      </c>
    </row>
    <row r="189" customFormat="false" ht="15" hidden="false" customHeight="false" outlineLevel="0" collapsed="false">
      <c r="B189" s="30" t="s">
        <v>108</v>
      </c>
      <c r="C189" s="30" t="s">
        <v>109</v>
      </c>
      <c r="D189" s="30" t="s">
        <v>1222</v>
      </c>
      <c r="E189" s="6" t="s">
        <v>1430</v>
      </c>
      <c r="F189" s="7" t="n">
        <v>2420</v>
      </c>
      <c r="G189" s="8" t="s">
        <v>772</v>
      </c>
      <c r="H189" s="8" t="s">
        <v>773</v>
      </c>
      <c r="I189" s="9" t="s">
        <v>1431</v>
      </c>
      <c r="J189" s="8" t="s">
        <v>1411</v>
      </c>
      <c r="K189" s="8" t="s">
        <v>1412</v>
      </c>
      <c r="L189" s="8" t="s">
        <v>1413</v>
      </c>
      <c r="M189" s="8" t="s">
        <v>1304</v>
      </c>
      <c r="N189" s="8" t="s">
        <v>1414</v>
      </c>
      <c r="O189" s="8" t="s">
        <v>1415</v>
      </c>
      <c r="P189" s="8" t="s">
        <v>1416</v>
      </c>
      <c r="Q189" s="8" t="s">
        <v>1313</v>
      </c>
    </row>
    <row r="190" customFormat="false" ht="15" hidden="false" customHeight="false" outlineLevel="0" collapsed="false">
      <c r="B190" s="1" t="s">
        <v>108</v>
      </c>
      <c r="C190" s="1" t="s">
        <v>109</v>
      </c>
      <c r="D190" s="26" t="s">
        <v>449</v>
      </c>
      <c r="E190" s="0" t="s">
        <v>1432</v>
      </c>
      <c r="F190" s="7" t="n">
        <v>2430</v>
      </c>
      <c r="G190" s="8" t="s">
        <v>840</v>
      </c>
      <c r="H190" s="8" t="s">
        <v>841</v>
      </c>
      <c r="I190" s="9" t="s">
        <v>1433</v>
      </c>
      <c r="J190" s="8" t="s">
        <v>185</v>
      </c>
      <c r="K190" s="8" t="s">
        <v>186</v>
      </c>
      <c r="L190" s="8" t="s">
        <v>187</v>
      </c>
      <c r="M190" s="8" t="s">
        <v>188</v>
      </c>
      <c r="N190" s="8" t="s">
        <v>189</v>
      </c>
      <c r="O190" s="8" t="s">
        <v>190</v>
      </c>
      <c r="P190" s="8" t="s">
        <v>191</v>
      </c>
      <c r="Q190" s="8" t="s">
        <v>218</v>
      </c>
      <c r="R190" s="14" t="s">
        <v>220</v>
      </c>
    </row>
    <row r="191" customFormat="false" ht="15" hidden="false" customHeight="false" outlineLevel="0" collapsed="false">
      <c r="B191" s="1" t="s">
        <v>108</v>
      </c>
      <c r="C191" s="1" t="s">
        <v>109</v>
      </c>
      <c r="D191" s="1" t="s">
        <v>1222</v>
      </c>
      <c r="E191" s="0" t="s">
        <v>1434</v>
      </c>
      <c r="F191" s="7" t="n">
        <v>2431</v>
      </c>
      <c r="G191" s="8" t="s">
        <v>840</v>
      </c>
      <c r="H191" s="8" t="s">
        <v>841</v>
      </c>
      <c r="I191" s="9" t="s">
        <v>1435</v>
      </c>
      <c r="J191" s="8" t="s">
        <v>1436</v>
      </c>
      <c r="K191" s="8" t="s">
        <v>1437</v>
      </c>
      <c r="L191" s="8" t="s">
        <v>1438</v>
      </c>
      <c r="M191" s="8" t="s">
        <v>1439</v>
      </c>
      <c r="N191" s="8" t="s">
        <v>1440</v>
      </c>
      <c r="O191" s="8" t="s">
        <v>1441</v>
      </c>
      <c r="P191" s="8" t="s">
        <v>1442</v>
      </c>
      <c r="Q191" s="8" t="s">
        <v>1443</v>
      </c>
      <c r="R191" s="8" t="s">
        <v>1444</v>
      </c>
      <c r="S191" s="8" t="s">
        <v>1445</v>
      </c>
      <c r="T191" s="8" t="s">
        <v>1446</v>
      </c>
      <c r="U191" s="8" t="s">
        <v>1447</v>
      </c>
      <c r="V191" s="8" t="s">
        <v>409</v>
      </c>
      <c r="W191" s="8" t="s">
        <v>411</v>
      </c>
      <c r="X191" s="8" t="s">
        <v>413</v>
      </c>
      <c r="Y191" s="8" t="s">
        <v>415</v>
      </c>
      <c r="Z191" s="8" t="s">
        <v>417</v>
      </c>
      <c r="AA191" s="8" t="s">
        <v>419</v>
      </c>
      <c r="AB191" s="8" t="s">
        <v>1448</v>
      </c>
      <c r="AC191" s="8" t="s">
        <v>1449</v>
      </c>
      <c r="AD191" s="8" t="s">
        <v>1450</v>
      </c>
      <c r="AE191" s="8" t="s">
        <v>1451</v>
      </c>
      <c r="AF191" s="8" t="s">
        <v>1452</v>
      </c>
      <c r="AG191" s="8" t="s">
        <v>1453</v>
      </c>
      <c r="AH191" s="8" t="s">
        <v>1454</v>
      </c>
      <c r="AI191" s="8" t="s">
        <v>1455</v>
      </c>
      <c r="AJ191" s="8" t="s">
        <v>1456</v>
      </c>
      <c r="AK191" s="8" t="s">
        <v>1457</v>
      </c>
      <c r="AL191" s="8" t="s">
        <v>1458</v>
      </c>
      <c r="AM191" s="8" t="s">
        <v>1459</v>
      </c>
      <c r="AN191" s="8" t="s">
        <v>1460</v>
      </c>
      <c r="AO191" s="8" t="s">
        <v>1461</v>
      </c>
      <c r="AP191" s="8" t="s">
        <v>1462</v>
      </c>
      <c r="AQ191" s="8" t="s">
        <v>1463</v>
      </c>
      <c r="AR191" s="8" t="s">
        <v>1464</v>
      </c>
      <c r="AS191" s="8" t="s">
        <v>1465</v>
      </c>
    </row>
    <row r="192" customFormat="false" ht="15" hidden="false" customHeight="false" outlineLevel="0" collapsed="false">
      <c r="B192" s="1" t="s">
        <v>108</v>
      </c>
      <c r="C192" s="1" t="s">
        <v>109</v>
      </c>
      <c r="D192" s="1" t="s">
        <v>1222</v>
      </c>
      <c r="E192" s="0" t="s">
        <v>1466</v>
      </c>
      <c r="F192" s="7" t="n">
        <v>2440</v>
      </c>
      <c r="G192" s="8" t="s">
        <v>209</v>
      </c>
      <c r="H192" s="8" t="s">
        <v>210</v>
      </c>
      <c r="I192" s="9" t="s">
        <v>1467</v>
      </c>
      <c r="J192" s="8" t="s">
        <v>1468</v>
      </c>
      <c r="K192" s="8" t="s">
        <v>1469</v>
      </c>
      <c r="L192" s="8" t="s">
        <v>1470</v>
      </c>
      <c r="M192" s="8" t="s">
        <v>1471</v>
      </c>
      <c r="N192" s="8" t="s">
        <v>1411</v>
      </c>
      <c r="O192" s="8" t="s">
        <v>1412</v>
      </c>
      <c r="P192" s="8" t="s">
        <v>1413</v>
      </c>
      <c r="Q192" s="8" t="s">
        <v>1304</v>
      </c>
      <c r="R192" s="8" t="s">
        <v>1305</v>
      </c>
      <c r="S192" s="8" t="s">
        <v>1306</v>
      </c>
      <c r="T192" s="8" t="s">
        <v>1307</v>
      </c>
      <c r="U192" s="8" t="s">
        <v>1472</v>
      </c>
      <c r="V192" s="8" t="s">
        <v>1473</v>
      </c>
      <c r="W192" s="8" t="s">
        <v>1474</v>
      </c>
      <c r="X192" s="8" t="s">
        <v>1475</v>
      </c>
      <c r="Y192" s="8" t="s">
        <v>1414</v>
      </c>
      <c r="Z192" s="8" t="s">
        <v>1415</v>
      </c>
      <c r="AA192" s="8" t="s">
        <v>1416</v>
      </c>
      <c r="AB192" s="8" t="s">
        <v>1313</v>
      </c>
      <c r="AC192" s="8" t="s">
        <v>1314</v>
      </c>
      <c r="AD192" s="8" t="s">
        <v>1315</v>
      </c>
      <c r="AE192" s="8" t="s">
        <v>1316</v>
      </c>
      <c r="AF192" s="8" t="s">
        <v>1476</v>
      </c>
      <c r="AG192" s="8" t="s">
        <v>1477</v>
      </c>
      <c r="AH192" s="8" t="s">
        <v>1478</v>
      </c>
      <c r="AI192" s="8" t="s">
        <v>1479</v>
      </c>
      <c r="AJ192" s="8" t="s">
        <v>1417</v>
      </c>
      <c r="AK192" s="8" t="s">
        <v>1418</v>
      </c>
      <c r="AL192" s="8" t="s">
        <v>1419</v>
      </c>
      <c r="AM192" s="8" t="s">
        <v>1322</v>
      </c>
      <c r="AN192" s="8" t="s">
        <v>1323</v>
      </c>
      <c r="AO192" s="8" t="s">
        <v>1324</v>
      </c>
      <c r="AP192" s="8" t="s">
        <v>1325</v>
      </c>
      <c r="AQ192" s="8" t="s">
        <v>1326</v>
      </c>
      <c r="AR192" s="8" t="s">
        <v>1327</v>
      </c>
      <c r="AS192" s="8" t="s">
        <v>1480</v>
      </c>
      <c r="AT192" s="8" t="s">
        <v>1481</v>
      </c>
      <c r="AU192" s="8" t="s">
        <v>1482</v>
      </c>
      <c r="AV192" s="8" t="s">
        <v>1483</v>
      </c>
      <c r="AW192" s="8" t="s">
        <v>1420</v>
      </c>
      <c r="AX192" s="8" t="s">
        <v>1421</v>
      </c>
      <c r="AY192" s="8" t="s">
        <v>1422</v>
      </c>
      <c r="AZ192" s="8" t="s">
        <v>1331</v>
      </c>
      <c r="BA192" s="8" t="s">
        <v>1332</v>
      </c>
      <c r="BB192" s="8" t="s">
        <v>1333</v>
      </c>
      <c r="BC192" s="8" t="s">
        <v>1334</v>
      </c>
      <c r="BD192" s="8" t="s">
        <v>1335</v>
      </c>
      <c r="BE192" s="8" t="s">
        <v>1336</v>
      </c>
      <c r="BF192" s="8" t="s">
        <v>1484</v>
      </c>
      <c r="BG192" s="8" t="s">
        <v>1485</v>
      </c>
      <c r="BH192" s="8" t="s">
        <v>1486</v>
      </c>
      <c r="BI192" s="8" t="s">
        <v>1487</v>
      </c>
      <c r="BJ192" s="8" t="s">
        <v>1488</v>
      </c>
      <c r="BK192" s="8" t="s">
        <v>1489</v>
      </c>
      <c r="BL192" s="8" t="s">
        <v>1490</v>
      </c>
      <c r="BM192" s="8" t="s">
        <v>1491</v>
      </c>
      <c r="BN192" s="8" t="s">
        <v>1492</v>
      </c>
      <c r="BO192" s="8" t="s">
        <v>1493</v>
      </c>
      <c r="BP192" s="8" t="s">
        <v>1494</v>
      </c>
      <c r="BQ192" s="8" t="s">
        <v>1495</v>
      </c>
      <c r="BR192" s="8" t="s">
        <v>1496</v>
      </c>
      <c r="BS192" s="8" t="s">
        <v>1497</v>
      </c>
      <c r="BT192" s="8" t="s">
        <v>1498</v>
      </c>
      <c r="BU192" s="8" t="s">
        <v>1423</v>
      </c>
      <c r="BV192" s="8" t="s">
        <v>1424</v>
      </c>
      <c r="BW192" s="8" t="s">
        <v>1425</v>
      </c>
      <c r="BX192" s="8" t="s">
        <v>1340</v>
      </c>
      <c r="BY192" s="8" t="s">
        <v>1341</v>
      </c>
      <c r="BZ192" s="8" t="s">
        <v>1342</v>
      </c>
      <c r="CA192" s="8" t="s">
        <v>1343</v>
      </c>
      <c r="CB192" s="8" t="s">
        <v>1499</v>
      </c>
      <c r="CC192" s="8" t="s">
        <v>1500</v>
      </c>
      <c r="CD192" s="8" t="s">
        <v>1501</v>
      </c>
      <c r="CE192" s="8" t="s">
        <v>1502</v>
      </c>
      <c r="CF192" s="8" t="s">
        <v>1503</v>
      </c>
      <c r="CG192" s="8" t="s">
        <v>1504</v>
      </c>
      <c r="CH192" s="8" t="s">
        <v>1505</v>
      </c>
      <c r="CI192" s="8" t="s">
        <v>1349</v>
      </c>
      <c r="CJ192" s="8" t="s">
        <v>1350</v>
      </c>
      <c r="CK192" s="8" t="s">
        <v>1351</v>
      </c>
      <c r="CL192" s="8" t="s">
        <v>1352</v>
      </c>
    </row>
    <row r="193" customFormat="false" ht="15" hidden="false" customHeight="false" outlineLevel="0" collapsed="false">
      <c r="B193" s="1" t="s">
        <v>108</v>
      </c>
      <c r="C193" s="1" t="s">
        <v>109</v>
      </c>
      <c r="D193" s="1" t="s">
        <v>1222</v>
      </c>
      <c r="E193" s="0" t="s">
        <v>1506</v>
      </c>
      <c r="F193" s="7" t="n">
        <v>2441</v>
      </c>
      <c r="G193" s="8" t="s">
        <v>209</v>
      </c>
      <c r="H193" s="8" t="s">
        <v>210</v>
      </c>
      <c r="I193" s="9" t="s">
        <v>1507</v>
      </c>
      <c r="J193" s="8" t="s">
        <v>1480</v>
      </c>
      <c r="K193" s="8" t="s">
        <v>1481</v>
      </c>
      <c r="L193" s="8" t="s">
        <v>1482</v>
      </c>
      <c r="M193" s="8" t="s">
        <v>1483</v>
      </c>
      <c r="N193" s="8" t="s">
        <v>1420</v>
      </c>
      <c r="O193" s="8" t="s">
        <v>1421</v>
      </c>
      <c r="P193" s="8" t="s">
        <v>1422</v>
      </c>
      <c r="Q193" s="8" t="s">
        <v>1331</v>
      </c>
      <c r="R193" s="8" t="s">
        <v>1332</v>
      </c>
      <c r="S193" s="8" t="s">
        <v>1333</v>
      </c>
      <c r="T193" s="8" t="s">
        <v>1334</v>
      </c>
      <c r="U193" s="8" t="s">
        <v>1484</v>
      </c>
      <c r="V193" s="8" t="s">
        <v>1485</v>
      </c>
      <c r="W193" s="8" t="s">
        <v>1486</v>
      </c>
      <c r="X193" s="8" t="s">
        <v>1487</v>
      </c>
      <c r="Y193" s="8" t="s">
        <v>1488</v>
      </c>
      <c r="Z193" s="8" t="s">
        <v>1489</v>
      </c>
      <c r="AA193" s="8" t="s">
        <v>1490</v>
      </c>
      <c r="AB193" s="8" t="s">
        <v>1491</v>
      </c>
      <c r="AC193" s="8" t="s">
        <v>1492</v>
      </c>
      <c r="AD193" s="8" t="s">
        <v>1493</v>
      </c>
      <c r="AE193" s="8" t="s">
        <v>1494</v>
      </c>
      <c r="AF193" s="8" t="s">
        <v>1495</v>
      </c>
      <c r="AG193" s="8" t="s">
        <v>1496</v>
      </c>
      <c r="AH193" s="8" t="s">
        <v>1497</v>
      </c>
      <c r="AI193" s="8" t="s">
        <v>1498</v>
      </c>
      <c r="AJ193" s="8" t="s">
        <v>1423</v>
      </c>
      <c r="AK193" s="8" t="s">
        <v>1424</v>
      </c>
      <c r="AL193" s="8" t="s">
        <v>1425</v>
      </c>
      <c r="AM193" s="8" t="s">
        <v>1340</v>
      </c>
      <c r="AN193" s="8" t="s">
        <v>1341</v>
      </c>
      <c r="AO193" s="8" t="s">
        <v>1342</v>
      </c>
      <c r="AP193" s="8" t="s">
        <v>1343</v>
      </c>
      <c r="AQ193" s="8" t="s">
        <v>1499</v>
      </c>
      <c r="AR193" s="8" t="s">
        <v>1500</v>
      </c>
      <c r="AS193" s="8" t="s">
        <v>1501</v>
      </c>
      <c r="AT193" s="8" t="s">
        <v>1502</v>
      </c>
      <c r="AU193" s="8" t="s">
        <v>1503</v>
      </c>
      <c r="AV193" s="8" t="s">
        <v>1504</v>
      </c>
      <c r="AW193" s="8" t="s">
        <v>1505</v>
      </c>
      <c r="AX193" s="8" t="s">
        <v>1349</v>
      </c>
      <c r="AY193" s="8" t="s">
        <v>1350</v>
      </c>
      <c r="AZ193" s="8" t="s">
        <v>1351</v>
      </c>
      <c r="BA193" s="8" t="s">
        <v>1352</v>
      </c>
      <c r="BB193" s="8" t="s">
        <v>1508</v>
      </c>
      <c r="BC193" s="8" t="s">
        <v>1509</v>
      </c>
      <c r="BD193" s="8" t="s">
        <v>1510</v>
      </c>
      <c r="BE193" s="8" t="s">
        <v>1511</v>
      </c>
      <c r="BF193" s="8" t="s">
        <v>1512</v>
      </c>
      <c r="BG193" s="8" t="s">
        <v>1513</v>
      </c>
      <c r="BH193" s="8" t="s">
        <v>1514</v>
      </c>
      <c r="BI193" s="8" t="s">
        <v>1515</v>
      </c>
      <c r="BJ193" s="8" t="s">
        <v>1516</v>
      </c>
      <c r="BK193" s="8" t="s">
        <v>1517</v>
      </c>
      <c r="BL193" s="8" t="s">
        <v>1518</v>
      </c>
      <c r="BM193" s="8" t="s">
        <v>1519</v>
      </c>
      <c r="BN193" s="8" t="s">
        <v>1520</v>
      </c>
      <c r="BO193" s="8" t="s">
        <v>1521</v>
      </c>
      <c r="BP193" s="8" t="s">
        <v>1522</v>
      </c>
      <c r="BQ193" s="8" t="s">
        <v>1523</v>
      </c>
      <c r="BR193" s="8" t="s">
        <v>1524</v>
      </c>
      <c r="BS193" s="8" t="s">
        <v>1525</v>
      </c>
      <c r="BT193" s="8" t="s">
        <v>1358</v>
      </c>
      <c r="BU193" s="8" t="s">
        <v>1359</v>
      </c>
      <c r="BV193" s="8" t="s">
        <v>1360</v>
      </c>
      <c r="BW193" s="8" t="s">
        <v>1361</v>
      </c>
      <c r="BX193" s="8" t="s">
        <v>1526</v>
      </c>
      <c r="BY193" s="8" t="s">
        <v>1527</v>
      </c>
      <c r="BZ193" s="8" t="s">
        <v>1528</v>
      </c>
      <c r="CA193" s="8" t="s">
        <v>1529</v>
      </c>
      <c r="CB193" s="8" t="s">
        <v>1530</v>
      </c>
      <c r="CC193" s="8" t="s">
        <v>1531</v>
      </c>
      <c r="CD193" s="8" t="s">
        <v>1532</v>
      </c>
      <c r="CE193" s="8" t="s">
        <v>1533</v>
      </c>
      <c r="CF193" s="8" t="s">
        <v>1534</v>
      </c>
      <c r="CG193" s="8" t="s">
        <v>1535</v>
      </c>
      <c r="CH193" s="8" t="s">
        <v>1536</v>
      </c>
      <c r="CI193" s="8" t="s">
        <v>1537</v>
      </c>
      <c r="CJ193" s="8" t="s">
        <v>1538</v>
      </c>
      <c r="CK193" s="8" t="s">
        <v>1539</v>
      </c>
      <c r="CL193" s="8" t="s">
        <v>1540</v>
      </c>
      <c r="CM193" s="8" t="s">
        <v>1541</v>
      </c>
      <c r="CN193" s="8" t="s">
        <v>1542</v>
      </c>
      <c r="CO193" s="8" t="s">
        <v>1543</v>
      </c>
      <c r="CP193" s="8" t="s">
        <v>1544</v>
      </c>
      <c r="CQ193" s="8" t="s">
        <v>1545</v>
      </c>
      <c r="CR193" s="8" t="s">
        <v>1546</v>
      </c>
      <c r="CS193" s="8" t="s">
        <v>1547</v>
      </c>
      <c r="CT193" s="8" t="s">
        <v>1548</v>
      </c>
      <c r="CU193" s="8" t="s">
        <v>1549</v>
      </c>
      <c r="CV193" s="8" t="s">
        <v>1550</v>
      </c>
      <c r="CW193" s="8" t="s">
        <v>1551</v>
      </c>
      <c r="CX193" s="8" t="s">
        <v>1552</v>
      </c>
      <c r="CY193" s="8" t="s">
        <v>1553</v>
      </c>
      <c r="CZ193" s="8" t="s">
        <v>1554</v>
      </c>
      <c r="DA193" s="8" t="s">
        <v>1555</v>
      </c>
      <c r="DB193" s="8" t="s">
        <v>1556</v>
      </c>
      <c r="DC193" s="8" t="s">
        <v>1557</v>
      </c>
      <c r="DD193" s="10" t="s">
        <v>1558</v>
      </c>
      <c r="DE193" s="10" t="s">
        <v>1559</v>
      </c>
      <c r="DF193" s="10" t="s">
        <v>1560</v>
      </c>
      <c r="DG193" s="10" t="s">
        <v>1561</v>
      </c>
      <c r="DH193" s="10" t="s">
        <v>1562</v>
      </c>
      <c r="DI193" s="10" t="s">
        <v>1563</v>
      </c>
      <c r="DJ193" s="10" t="s">
        <v>1564</v>
      </c>
      <c r="DK193" s="10" t="s">
        <v>1565</v>
      </c>
      <c r="DL193" s="10" t="s">
        <v>1566</v>
      </c>
      <c r="DM193" s="10" t="s">
        <v>1567</v>
      </c>
      <c r="DN193" s="10" t="s">
        <v>1568</v>
      </c>
      <c r="DO193" s="10" t="s">
        <v>1569</v>
      </c>
      <c r="DP193" s="10" t="s">
        <v>1570</v>
      </c>
      <c r="DQ193" s="10" t="s">
        <v>1571</v>
      </c>
      <c r="DR193" s="10" t="s">
        <v>1572</v>
      </c>
      <c r="DS193" s="10" t="s">
        <v>1573</v>
      </c>
      <c r="DT193" s="10" t="s">
        <v>1574</v>
      </c>
      <c r="DU193" s="10" t="s">
        <v>1575</v>
      </c>
      <c r="DV193" s="10" t="s">
        <v>1576</v>
      </c>
      <c r="DW193" s="10" t="s">
        <v>1577</v>
      </c>
      <c r="DX193" s="10" t="s">
        <v>1578</v>
      </c>
      <c r="DY193" s="10" t="s">
        <v>1579</v>
      </c>
      <c r="DZ193" s="10" t="s">
        <v>1580</v>
      </c>
      <c r="EA193" s="10" t="s">
        <v>1581</v>
      </c>
      <c r="EB193" s="10" t="s">
        <v>1582</v>
      </c>
      <c r="EC193" s="10" t="s">
        <v>1583</v>
      </c>
      <c r="ED193" s="10" t="s">
        <v>1584</v>
      </c>
      <c r="EE193" s="10" t="s">
        <v>1585</v>
      </c>
      <c r="EF193" s="10" t="s">
        <v>1586</v>
      </c>
      <c r="EG193" s="10" t="s">
        <v>1587</v>
      </c>
      <c r="EH193" s="10" t="s">
        <v>1588</v>
      </c>
      <c r="EI193" s="10" t="s">
        <v>1589</v>
      </c>
      <c r="EJ193" s="10" t="s">
        <v>1590</v>
      </c>
      <c r="EK193" s="10" t="s">
        <v>1591</v>
      </c>
    </row>
    <row r="194" customFormat="false" ht="15" hidden="false" customHeight="false" outlineLevel="0" collapsed="false">
      <c r="B194" s="30" t="s">
        <v>108</v>
      </c>
      <c r="C194" s="30" t="s">
        <v>109</v>
      </c>
      <c r="D194" s="30" t="s">
        <v>1222</v>
      </c>
      <c r="E194" s="6" t="s">
        <v>1592</v>
      </c>
      <c r="F194" s="7" t="n">
        <v>2442</v>
      </c>
      <c r="G194" s="8" t="s">
        <v>209</v>
      </c>
      <c r="H194" s="8" t="s">
        <v>210</v>
      </c>
      <c r="I194" s="9" t="s">
        <v>1593</v>
      </c>
      <c r="J194" s="8" t="s">
        <v>1594</v>
      </c>
      <c r="K194" s="8" t="s">
        <v>1595</v>
      </c>
      <c r="L194" s="8" t="s">
        <v>1596</v>
      </c>
      <c r="M194" s="8" t="s">
        <v>1597</v>
      </c>
      <c r="N194" s="8" t="s">
        <v>1598</v>
      </c>
      <c r="O194" s="8" t="s">
        <v>1599</v>
      </c>
      <c r="P194" s="8" t="s">
        <v>1600</v>
      </c>
      <c r="Q194" s="8" t="s">
        <v>1601</v>
      </c>
      <c r="R194" s="8" t="s">
        <v>1602</v>
      </c>
      <c r="S194" s="8" t="s">
        <v>1603</v>
      </c>
    </row>
    <row r="195" customFormat="false" ht="15" hidden="false" customHeight="false" outlineLevel="0" collapsed="false">
      <c r="B195" s="1" t="s">
        <v>271</v>
      </c>
      <c r="C195" s="1" t="s">
        <v>109</v>
      </c>
      <c r="D195" s="1" t="s">
        <v>271</v>
      </c>
      <c r="E195" s="0" t="s">
        <v>1426</v>
      </c>
      <c r="F195" s="15" t="n">
        <v>2450</v>
      </c>
      <c r="G195" s="16" t="s">
        <v>228</v>
      </c>
      <c r="H195" s="16" t="s">
        <v>229</v>
      </c>
      <c r="I195" s="17" t="s">
        <v>1604</v>
      </c>
    </row>
    <row r="196" customFormat="false" ht="15" hidden="false" customHeight="false" outlineLevel="0" collapsed="false">
      <c r="B196" s="1" t="s">
        <v>108</v>
      </c>
      <c r="C196" s="1" t="s">
        <v>109</v>
      </c>
      <c r="D196" s="26" t="s">
        <v>449</v>
      </c>
      <c r="E196" s="0" t="s">
        <v>1605</v>
      </c>
      <c r="F196" s="7" t="n">
        <v>2460</v>
      </c>
      <c r="G196" s="8" t="s">
        <v>1606</v>
      </c>
      <c r="H196" s="8" t="s">
        <v>1607</v>
      </c>
      <c r="I196" s="9" t="s">
        <v>1608</v>
      </c>
      <c r="J196" s="8" t="s">
        <v>314</v>
      </c>
      <c r="K196" s="8" t="s">
        <v>316</v>
      </c>
      <c r="L196" s="8" t="s">
        <v>115</v>
      </c>
      <c r="M196" s="8" t="s">
        <v>117</v>
      </c>
      <c r="N196" s="8" t="s">
        <v>119</v>
      </c>
      <c r="O196" s="8" t="s">
        <v>121</v>
      </c>
      <c r="P196" s="8" t="s">
        <v>123</v>
      </c>
      <c r="Q196" s="8" t="s">
        <v>125</v>
      </c>
      <c r="R196" s="8" t="s">
        <v>127</v>
      </c>
      <c r="S196" s="8" t="s">
        <v>241</v>
      </c>
      <c r="T196" s="8" t="s">
        <v>243</v>
      </c>
    </row>
    <row r="197" customFormat="false" ht="15" hidden="false" customHeight="false" outlineLevel="0" collapsed="false">
      <c r="B197" s="1" t="s">
        <v>108</v>
      </c>
      <c r="C197" s="1" t="s">
        <v>109</v>
      </c>
      <c r="D197" s="1" t="s">
        <v>1222</v>
      </c>
      <c r="E197" s="0" t="s">
        <v>1609</v>
      </c>
      <c r="F197" s="7" t="n">
        <v>2470</v>
      </c>
      <c r="G197" s="8" t="s">
        <v>173</v>
      </c>
      <c r="H197" s="8" t="s">
        <v>1225</v>
      </c>
      <c r="I197" s="9" t="s">
        <v>1610</v>
      </c>
      <c r="J197" s="8" t="s">
        <v>229</v>
      </c>
      <c r="K197" s="8" t="s">
        <v>210</v>
      </c>
      <c r="L197" s="8" t="s">
        <v>1611</v>
      </c>
      <c r="M197" s="8" t="s">
        <v>1612</v>
      </c>
      <c r="N197" s="8" t="s">
        <v>194</v>
      </c>
    </row>
    <row r="198" customFormat="false" ht="15" hidden="false" customHeight="false" outlineLevel="0" collapsed="false">
      <c r="B198" s="30" t="s">
        <v>1613</v>
      </c>
      <c r="C198" s="30" t="s">
        <v>109</v>
      </c>
      <c r="D198" s="30" t="s">
        <v>1222</v>
      </c>
      <c r="E198" s="6" t="s">
        <v>1614</v>
      </c>
      <c r="F198" s="36" t="n">
        <f aca="false">F197+10</f>
        <v>2480</v>
      </c>
      <c r="G198" s="29" t="s">
        <v>980</v>
      </c>
      <c r="H198" s="29" t="s">
        <v>980</v>
      </c>
      <c r="I198" s="37" t="s">
        <v>1615</v>
      </c>
      <c r="J198" s="41" t="s">
        <v>1616</v>
      </c>
      <c r="K198" s="41" t="s">
        <v>461</v>
      </c>
      <c r="L198" s="41" t="s">
        <v>1617</v>
      </c>
      <c r="M198" s="41" t="s">
        <v>1618</v>
      </c>
      <c r="N198" s="41" t="s">
        <v>1619</v>
      </c>
      <c r="O198" s="41" t="s">
        <v>997</v>
      </c>
      <c r="P198" s="41" t="s">
        <v>1620</v>
      </c>
      <c r="Q198" s="42" t="s">
        <v>1621</v>
      </c>
      <c r="R198" s="42" t="s">
        <v>1622</v>
      </c>
      <c r="S198" s="42" t="s">
        <v>1002</v>
      </c>
      <c r="T198" s="42" t="s">
        <v>1623</v>
      </c>
      <c r="U198" s="42" t="s">
        <v>1624</v>
      </c>
    </row>
    <row r="199" customFormat="false" ht="15" hidden="false" customHeight="false" outlineLevel="0" collapsed="false">
      <c r="B199" s="30" t="s">
        <v>717</v>
      </c>
      <c r="C199" s="1" t="s">
        <v>109</v>
      </c>
      <c r="D199" s="36" t="s">
        <v>1625</v>
      </c>
      <c r="E199" s="0" t="s">
        <v>1626</v>
      </c>
      <c r="F199" s="36" t="n">
        <f aca="false">F198+1</f>
        <v>2481</v>
      </c>
      <c r="G199" s="29" t="s">
        <v>980</v>
      </c>
      <c r="H199" s="29" t="s">
        <v>980</v>
      </c>
      <c r="I199" s="37" t="s">
        <v>1627</v>
      </c>
      <c r="J199" s="41" t="s">
        <v>456</v>
      </c>
      <c r="K199" s="41" t="s">
        <v>1616</v>
      </c>
      <c r="L199" s="41" t="s">
        <v>461</v>
      </c>
      <c r="M199" s="41" t="s">
        <v>1617</v>
      </c>
      <c r="N199" s="41" t="s">
        <v>1618</v>
      </c>
      <c r="O199" s="41" t="s">
        <v>1619</v>
      </c>
      <c r="P199" s="41" t="s">
        <v>997</v>
      </c>
      <c r="Q199" s="41" t="s">
        <v>1620</v>
      </c>
      <c r="R199" s="41" t="s">
        <v>1621</v>
      </c>
      <c r="S199" s="41" t="s">
        <v>1622</v>
      </c>
      <c r="T199" s="41" t="s">
        <v>1002</v>
      </c>
      <c r="U199" s="41" t="s">
        <v>1623</v>
      </c>
      <c r="V199" s="41" t="s">
        <v>1624</v>
      </c>
    </row>
    <row r="200" customFormat="false" ht="15" hidden="false" customHeight="false" outlineLevel="0" collapsed="false">
      <c r="B200" s="1" t="s">
        <v>271</v>
      </c>
      <c r="C200" s="1" t="s">
        <v>109</v>
      </c>
      <c r="D200" s="1" t="s">
        <v>271</v>
      </c>
      <c r="E200" s="0" t="s">
        <v>1628</v>
      </c>
      <c r="F200" s="15" t="n">
        <f aca="false">F199+1</f>
        <v>2482</v>
      </c>
      <c r="G200" s="16" t="s">
        <v>980</v>
      </c>
      <c r="H200" s="16" t="s">
        <v>980</v>
      </c>
      <c r="I200" s="17" t="s">
        <v>1629</v>
      </c>
      <c r="J200" s="42" t="s">
        <v>997</v>
      </c>
      <c r="K200" s="42" t="s">
        <v>1620</v>
      </c>
      <c r="L200" s="42" t="s">
        <v>1621</v>
      </c>
      <c r="M200" s="42" t="s">
        <v>1622</v>
      </c>
      <c r="N200" s="42" t="s">
        <v>1002</v>
      </c>
      <c r="O200" s="42" t="s">
        <v>1623</v>
      </c>
      <c r="P200" s="42" t="s">
        <v>1624</v>
      </c>
      <c r="Q200" s="42" t="s">
        <v>1630</v>
      </c>
      <c r="R200" s="42" t="s">
        <v>1631</v>
      </c>
      <c r="S200" s="42" t="s">
        <v>1632</v>
      </c>
      <c r="T200" s="42" t="s">
        <v>1633</v>
      </c>
      <c r="U200" s="16" t="n">
        <v>145</v>
      </c>
    </row>
    <row r="202" customFormat="false" ht="15" hidden="false" customHeight="false" outlineLevel="0" collapsed="false">
      <c r="B202" s="1" t="s">
        <v>108</v>
      </c>
      <c r="C202" s="1" t="s">
        <v>109</v>
      </c>
      <c r="D202" s="1" t="s">
        <v>449</v>
      </c>
      <c r="E202" s="0" t="s">
        <v>1634</v>
      </c>
      <c r="F202" s="7" t="n">
        <v>2500</v>
      </c>
      <c r="G202" s="8" t="s">
        <v>173</v>
      </c>
      <c r="H202" s="8" t="s">
        <v>174</v>
      </c>
      <c r="I202" s="9" t="s">
        <v>1635</v>
      </c>
      <c r="J202" s="8" t="s">
        <v>1636</v>
      </c>
      <c r="K202" s="8" t="s">
        <v>1637</v>
      </c>
      <c r="L202" s="8" t="s">
        <v>1638</v>
      </c>
      <c r="M202" s="8" t="s">
        <v>1639</v>
      </c>
      <c r="N202" s="8" t="s">
        <v>1640</v>
      </c>
      <c r="O202" s="8" t="s">
        <v>1641</v>
      </c>
    </row>
    <row r="204" customFormat="false" ht="15" hidden="false" customHeight="false" outlineLevel="0" collapsed="false">
      <c r="B204" s="1" t="s">
        <v>108</v>
      </c>
      <c r="C204" s="1" t="s">
        <v>109</v>
      </c>
      <c r="D204" s="1" t="s">
        <v>1162</v>
      </c>
      <c r="E204" s="0" t="s">
        <v>1642</v>
      </c>
      <c r="F204" s="7" t="n">
        <v>2510</v>
      </c>
      <c r="G204" s="8" t="s">
        <v>173</v>
      </c>
      <c r="H204" s="8" t="s">
        <v>236</v>
      </c>
      <c r="I204" s="9" t="s">
        <v>1643</v>
      </c>
      <c r="J204" s="8" t="s">
        <v>238</v>
      </c>
    </row>
    <row r="205" customFormat="false" ht="15" hidden="false" customHeight="false" outlineLevel="0" collapsed="false">
      <c r="B205" s="1" t="s">
        <v>108</v>
      </c>
      <c r="C205" s="1" t="s">
        <v>109</v>
      </c>
      <c r="D205" s="1" t="s">
        <v>1222</v>
      </c>
      <c r="E205" s="0" t="s">
        <v>1644</v>
      </c>
      <c r="F205" s="7" t="n">
        <v>2515</v>
      </c>
      <c r="G205" s="8" t="s">
        <v>758</v>
      </c>
      <c r="H205" s="8" t="s">
        <v>759</v>
      </c>
      <c r="I205" s="9" t="s">
        <v>1645</v>
      </c>
      <c r="J205" s="8" t="s">
        <v>1230</v>
      </c>
      <c r="K205" s="8" t="s">
        <v>1231</v>
      </c>
      <c r="L205" s="8" t="s">
        <v>1232</v>
      </c>
      <c r="M205" s="8" t="s">
        <v>1233</v>
      </c>
      <c r="N205" s="8" t="s">
        <v>1234</v>
      </c>
      <c r="O205" s="8" t="s">
        <v>1235</v>
      </c>
      <c r="P205" s="8" t="s">
        <v>1242</v>
      </c>
      <c r="Q205" s="8" t="s">
        <v>1243</v>
      </c>
      <c r="R205" s="8" t="s">
        <v>1244</v>
      </c>
      <c r="S205" s="8" t="s">
        <v>1245</v>
      </c>
      <c r="T205" s="8" t="s">
        <v>1246</v>
      </c>
      <c r="U205" s="8" t="s">
        <v>1247</v>
      </c>
      <c r="V205" s="8" t="s">
        <v>1251</v>
      </c>
      <c r="W205" s="8" t="s">
        <v>1252</v>
      </c>
      <c r="X205" s="8" t="s">
        <v>1253</v>
      </c>
      <c r="Y205" s="8" t="s">
        <v>1254</v>
      </c>
      <c r="Z205" s="8" t="s">
        <v>1255</v>
      </c>
      <c r="AA205" s="8" t="s">
        <v>1256</v>
      </c>
      <c r="AB205" s="8" t="s">
        <v>1260</v>
      </c>
      <c r="AC205" s="8" t="s">
        <v>1261</v>
      </c>
      <c r="AD205" s="8" t="s">
        <v>1262</v>
      </c>
      <c r="AE205" s="8" t="s">
        <v>1263</v>
      </c>
      <c r="AF205" s="8" t="s">
        <v>1264</v>
      </c>
      <c r="AG205" s="8" t="s">
        <v>1265</v>
      </c>
    </row>
    <row r="206" customFormat="false" ht="15" hidden="false" customHeight="false" outlineLevel="0" collapsed="false">
      <c r="B206" s="30"/>
      <c r="C206" s="30"/>
      <c r="D206" s="30"/>
      <c r="E206" s="6"/>
    </row>
    <row r="207" customFormat="false" ht="15" hidden="false" customHeight="false" outlineLevel="0" collapsed="false">
      <c r="B207" s="30" t="s">
        <v>717</v>
      </c>
      <c r="C207" s="30" t="s">
        <v>109</v>
      </c>
      <c r="D207" s="30" t="s">
        <v>449</v>
      </c>
      <c r="E207" s="6" t="s">
        <v>1646</v>
      </c>
      <c r="F207" s="36" t="n">
        <v>2520</v>
      </c>
      <c r="G207" s="29" t="s">
        <v>980</v>
      </c>
      <c r="H207" s="29" t="s">
        <v>980</v>
      </c>
      <c r="I207" s="37" t="s">
        <v>1647</v>
      </c>
      <c r="J207" s="29" t="s">
        <v>461</v>
      </c>
      <c r="K207" s="29" t="s">
        <v>1648</v>
      </c>
      <c r="L207" s="29" t="s">
        <v>1649</v>
      </c>
      <c r="M207" s="29" t="s">
        <v>997</v>
      </c>
      <c r="N207" s="29" t="s">
        <v>1620</v>
      </c>
      <c r="O207" s="29" t="s">
        <v>1621</v>
      </c>
      <c r="P207" s="29" t="s">
        <v>1622</v>
      </c>
      <c r="Q207" s="29" t="s">
        <v>1002</v>
      </c>
      <c r="R207" s="29" t="s">
        <v>1623</v>
      </c>
      <c r="S207" s="29" t="s">
        <v>1624</v>
      </c>
    </row>
    <row r="208" customFormat="false" ht="15" hidden="false" customHeight="false" outlineLevel="0" collapsed="false">
      <c r="B208" s="30" t="s">
        <v>717</v>
      </c>
      <c r="C208" s="30" t="s">
        <v>109</v>
      </c>
      <c r="D208" s="30" t="s">
        <v>1222</v>
      </c>
      <c r="E208" s="6" t="s">
        <v>1650</v>
      </c>
      <c r="F208" s="36" t="n">
        <f aca="false">F207+1</f>
        <v>2521</v>
      </c>
      <c r="G208" s="29" t="s">
        <v>1224</v>
      </c>
      <c r="H208" s="29" t="s">
        <v>1225</v>
      </c>
      <c r="I208" s="37" t="s">
        <v>1651</v>
      </c>
      <c r="J208" s="29" t="s">
        <v>1240</v>
      </c>
      <c r="K208" s="29" t="s">
        <v>1241</v>
      </c>
      <c r="L208" s="29" t="s">
        <v>1241</v>
      </c>
      <c r="M208" s="29" t="s">
        <v>1242</v>
      </c>
      <c r="N208" s="29" t="s">
        <v>1242</v>
      </c>
      <c r="O208" s="29" t="s">
        <v>1243</v>
      </c>
      <c r="P208" s="29" t="s">
        <v>1243</v>
      </c>
      <c r="Q208" s="29" t="s">
        <v>1244</v>
      </c>
      <c r="R208" s="29" t="s">
        <v>1244</v>
      </c>
      <c r="S208" s="29" t="s">
        <v>1245</v>
      </c>
      <c r="T208" s="29" t="s">
        <v>1249</v>
      </c>
      <c r="U208" s="29" t="s">
        <v>1250</v>
      </c>
      <c r="V208" s="29" t="s">
        <v>1250</v>
      </c>
      <c r="W208" s="29" t="s">
        <v>1251</v>
      </c>
      <c r="X208" s="29" t="s">
        <v>1251</v>
      </c>
      <c r="Y208" s="29" t="s">
        <v>1251</v>
      </c>
      <c r="Z208" s="29" t="s">
        <v>1252</v>
      </c>
      <c r="AA208" s="29" t="s">
        <v>1252</v>
      </c>
      <c r="AB208" s="29" t="s">
        <v>1252</v>
      </c>
      <c r="AC208" s="29" t="s">
        <v>1253</v>
      </c>
      <c r="AD208" s="29" t="s">
        <v>1253</v>
      </c>
      <c r="AE208" s="29" t="s">
        <v>1253</v>
      </c>
      <c r="AF208" s="29" t="s">
        <v>1254</v>
      </c>
      <c r="AG208" s="29" t="s">
        <v>1254</v>
      </c>
      <c r="AH208" s="29" t="s">
        <v>1254</v>
      </c>
      <c r="AI208" s="29" t="s">
        <v>1255</v>
      </c>
      <c r="AJ208" s="29" t="s">
        <v>1255</v>
      </c>
      <c r="AK208" s="29" t="s">
        <v>1256</v>
      </c>
      <c r="AL208" s="29" t="s">
        <v>1256</v>
      </c>
      <c r="AM208" s="29" t="s">
        <v>1652</v>
      </c>
      <c r="AN208" s="29" t="s">
        <v>1653</v>
      </c>
      <c r="AO208" s="29" t="s">
        <v>1258</v>
      </c>
      <c r="AP208" s="29" t="s">
        <v>1259</v>
      </c>
      <c r="AQ208" s="29" t="s">
        <v>1259</v>
      </c>
      <c r="AR208" s="29" t="s">
        <v>1260</v>
      </c>
      <c r="AS208" s="29" t="s">
        <v>1260</v>
      </c>
      <c r="AT208" s="29" t="s">
        <v>1260</v>
      </c>
      <c r="AU208" s="29" t="s">
        <v>1261</v>
      </c>
      <c r="AV208" s="29" t="s">
        <v>1261</v>
      </c>
      <c r="AW208" s="29" t="s">
        <v>1261</v>
      </c>
      <c r="AX208" s="29" t="s">
        <v>1262</v>
      </c>
      <c r="AY208" s="29" t="s">
        <v>1262</v>
      </c>
      <c r="AZ208" s="29" t="s">
        <v>1263</v>
      </c>
      <c r="BA208" s="29" t="s">
        <v>1263</v>
      </c>
      <c r="BB208" s="29" t="s">
        <v>1263</v>
      </c>
      <c r="BC208" s="29" t="s">
        <v>1264</v>
      </c>
      <c r="BD208" s="29" t="s">
        <v>1264</v>
      </c>
      <c r="BE208" s="29" t="s">
        <v>1265</v>
      </c>
      <c r="BF208" s="29" t="s">
        <v>1265</v>
      </c>
      <c r="BG208" s="29" t="s">
        <v>1654</v>
      </c>
      <c r="BH208" s="29" t="s">
        <v>1655</v>
      </c>
      <c r="BI208" s="29" t="s">
        <v>1656</v>
      </c>
      <c r="BJ208" s="29" t="s">
        <v>1657</v>
      </c>
      <c r="BK208" s="29" t="s">
        <v>1267</v>
      </c>
      <c r="BL208" s="29" t="s">
        <v>1268</v>
      </c>
      <c r="BM208" s="29" t="s">
        <v>1268</v>
      </c>
      <c r="BN208" s="29" t="s">
        <v>1269</v>
      </c>
      <c r="BO208" s="29" t="s">
        <v>1269</v>
      </c>
      <c r="BP208" s="29" t="s">
        <v>1269</v>
      </c>
      <c r="BQ208" s="29" t="s">
        <v>1270</v>
      </c>
      <c r="BR208" s="29" t="s">
        <v>1270</v>
      </c>
      <c r="BS208" s="29" t="s">
        <v>1271</v>
      </c>
      <c r="BT208" s="29" t="s">
        <v>1271</v>
      </c>
      <c r="BU208" s="29" t="s">
        <v>1271</v>
      </c>
      <c r="BV208" s="29" t="s">
        <v>1272</v>
      </c>
      <c r="BW208" s="29" t="s">
        <v>1272</v>
      </c>
      <c r="BX208" s="29" t="s">
        <v>1273</v>
      </c>
      <c r="BY208" s="29" t="s">
        <v>1273</v>
      </c>
      <c r="BZ208" s="29" t="s">
        <v>1274</v>
      </c>
      <c r="CA208" s="29" t="s">
        <v>1274</v>
      </c>
      <c r="CB208" s="29" t="s">
        <v>1658</v>
      </c>
      <c r="CC208" s="29" t="s">
        <v>1659</v>
      </c>
      <c r="CD208" s="29" t="s">
        <v>1660</v>
      </c>
      <c r="CE208" s="29" t="s">
        <v>1661</v>
      </c>
      <c r="CF208" s="29" t="s">
        <v>1278</v>
      </c>
      <c r="CG208" s="29" t="s">
        <v>1278</v>
      </c>
      <c r="CH208" s="29" t="s">
        <v>1278</v>
      </c>
      <c r="CI208" s="29" t="s">
        <v>1279</v>
      </c>
      <c r="CJ208" s="29" t="s">
        <v>1279</v>
      </c>
      <c r="CK208" s="29" t="s">
        <v>1279</v>
      </c>
      <c r="CL208" s="29" t="s">
        <v>1280</v>
      </c>
      <c r="CM208" s="29" t="s">
        <v>1280</v>
      </c>
      <c r="CN208" s="29" t="s">
        <v>1280</v>
      </c>
      <c r="CO208" s="29" t="s">
        <v>1281</v>
      </c>
      <c r="CP208" s="29" t="s">
        <v>1281</v>
      </c>
      <c r="CQ208" s="29" t="s">
        <v>1281</v>
      </c>
      <c r="CR208" s="29" t="s">
        <v>1282</v>
      </c>
      <c r="CS208" s="29" t="s">
        <v>1282</v>
      </c>
      <c r="CT208" s="29" t="s">
        <v>1283</v>
      </c>
      <c r="CU208" s="29" t="s">
        <v>1283</v>
      </c>
      <c r="CV208" s="29" t="s">
        <v>1662</v>
      </c>
      <c r="CW208" s="29" t="s">
        <v>1663</v>
      </c>
      <c r="CX208" s="29" t="s">
        <v>1664</v>
      </c>
      <c r="CY208" s="29" t="s">
        <v>1665</v>
      </c>
    </row>
    <row r="209" customFormat="false" ht="15" hidden="false" customHeight="false" outlineLevel="0" collapsed="false">
      <c r="B209" s="30" t="s">
        <v>717</v>
      </c>
      <c r="C209" s="30" t="s">
        <v>109</v>
      </c>
      <c r="D209" s="30" t="s">
        <v>449</v>
      </c>
      <c r="E209" s="6" t="s">
        <v>1666</v>
      </c>
      <c r="F209" s="36" t="n">
        <v>2525</v>
      </c>
      <c r="G209" s="29" t="s">
        <v>173</v>
      </c>
      <c r="H209" s="29" t="s">
        <v>174</v>
      </c>
      <c r="I209" s="37" t="s">
        <v>1667</v>
      </c>
      <c r="J209" s="29" t="s">
        <v>1668</v>
      </c>
      <c r="K209" s="29" t="s">
        <v>178</v>
      </c>
      <c r="L209" s="29" t="s">
        <v>179</v>
      </c>
      <c r="M209" s="29" t="s">
        <v>773</v>
      </c>
    </row>
    <row r="210" customFormat="false" ht="15" hidden="false" customHeight="false" outlineLevel="0" collapsed="false">
      <c r="B210" s="30"/>
      <c r="C210" s="30"/>
      <c r="D210" s="30"/>
      <c r="E210" s="6"/>
    </row>
    <row r="211" customFormat="false" ht="15" hidden="false" customHeight="false" outlineLevel="0" collapsed="false">
      <c r="B211" s="30" t="s">
        <v>717</v>
      </c>
      <c r="C211" s="30" t="s">
        <v>109</v>
      </c>
      <c r="D211" s="30" t="s">
        <v>449</v>
      </c>
      <c r="E211" s="6" t="s">
        <v>1669</v>
      </c>
      <c r="F211" s="36" t="n">
        <v>2530</v>
      </c>
      <c r="G211" s="29" t="s">
        <v>173</v>
      </c>
      <c r="H211" s="29" t="s">
        <v>174</v>
      </c>
      <c r="I211" s="37" t="s">
        <v>1670</v>
      </c>
      <c r="J211" s="29" t="s">
        <v>1671</v>
      </c>
      <c r="K211" s="29" t="s">
        <v>1611</v>
      </c>
      <c r="L211" s="29" t="s">
        <v>1672</v>
      </c>
      <c r="M211" s="29" t="s">
        <v>229</v>
      </c>
      <c r="N211" s="29" t="s">
        <v>179</v>
      </c>
      <c r="O211" s="29" t="s">
        <v>180</v>
      </c>
      <c r="P211" s="29" t="s">
        <v>841</v>
      </c>
      <c r="Q211" s="29" t="s">
        <v>1612</v>
      </c>
    </row>
    <row r="212" customFormat="false" ht="15" hidden="false" customHeight="false" outlineLevel="0" collapsed="false">
      <c r="B212" s="30"/>
      <c r="C212" s="30"/>
      <c r="D212" s="30"/>
      <c r="E212" s="6"/>
    </row>
    <row r="213" customFormat="false" ht="15" hidden="false" customHeight="false" outlineLevel="0" collapsed="false">
      <c r="B213" s="1" t="s">
        <v>108</v>
      </c>
      <c r="C213" s="1" t="s">
        <v>109</v>
      </c>
      <c r="D213" s="1" t="s">
        <v>449</v>
      </c>
      <c r="E213" s="0" t="s">
        <v>1673</v>
      </c>
      <c r="F213" s="7" t="n">
        <v>2990</v>
      </c>
      <c r="G213" s="8" t="s">
        <v>173</v>
      </c>
      <c r="H213" s="8" t="s">
        <v>236</v>
      </c>
      <c r="I213" s="9" t="s">
        <v>1674</v>
      </c>
      <c r="J213" s="8" t="s">
        <v>238</v>
      </c>
    </row>
    <row r="214" customFormat="false" ht="15" hidden="false" customHeight="false" outlineLevel="0" collapsed="false">
      <c r="B214" s="11"/>
      <c r="C214" s="11"/>
      <c r="D214" s="11"/>
      <c r="E214" s="12"/>
      <c r="F214" s="11"/>
      <c r="G214" s="13"/>
      <c r="H214" s="13"/>
      <c r="I214" s="12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F214" s="13"/>
      <c r="AG214" s="13"/>
      <c r="AH214" s="13"/>
      <c r="AI214" s="13"/>
      <c r="AJ214" s="13"/>
      <c r="AK214" s="13"/>
      <c r="AL214" s="13"/>
      <c r="AM214" s="13"/>
      <c r="AN214" s="13"/>
      <c r="AO214" s="13"/>
      <c r="AP214" s="13"/>
      <c r="AQ214" s="13"/>
      <c r="AR214" s="13"/>
      <c r="AS214" s="13"/>
      <c r="AT214" s="13"/>
      <c r="AU214" s="13"/>
      <c r="AV214" s="13"/>
      <c r="AW214" s="13"/>
      <c r="AX214" s="13"/>
      <c r="AY214" s="13"/>
      <c r="AZ214" s="13"/>
      <c r="BA214" s="13"/>
      <c r="BB214" s="13"/>
      <c r="BC214" s="13"/>
      <c r="BD214" s="13"/>
      <c r="BE214" s="13"/>
      <c r="BF214" s="13"/>
      <c r="BG214" s="13"/>
      <c r="BH214" s="13"/>
      <c r="BI214" s="13"/>
      <c r="BJ214" s="13"/>
      <c r="BK214" s="13"/>
      <c r="BL214" s="13"/>
      <c r="BM214" s="13"/>
      <c r="BN214" s="13"/>
      <c r="BO214" s="13"/>
      <c r="BP214" s="13"/>
      <c r="BQ214" s="13"/>
      <c r="BR214" s="13"/>
      <c r="BS214" s="13"/>
      <c r="BT214" s="13"/>
      <c r="BU214" s="13"/>
      <c r="BV214" s="13"/>
      <c r="BW214" s="13"/>
      <c r="BX214" s="13"/>
      <c r="BY214" s="13"/>
      <c r="BZ214" s="13"/>
      <c r="CA214" s="13"/>
      <c r="CB214" s="13"/>
      <c r="CC214" s="13"/>
      <c r="CD214" s="13"/>
      <c r="CE214" s="13"/>
      <c r="CF214" s="13"/>
      <c r="CG214" s="13"/>
      <c r="CH214" s="13"/>
      <c r="CI214" s="13"/>
      <c r="CJ214" s="13"/>
      <c r="CK214" s="13"/>
      <c r="CL214" s="13"/>
      <c r="CM214" s="13"/>
      <c r="CN214" s="13"/>
      <c r="CO214" s="13"/>
      <c r="CP214" s="13"/>
      <c r="CQ214" s="13"/>
      <c r="CR214" s="13"/>
      <c r="CS214" s="13"/>
      <c r="CT214" s="13"/>
      <c r="CU214" s="13"/>
      <c r="CV214" s="13"/>
      <c r="CW214" s="13"/>
      <c r="CX214" s="13"/>
      <c r="CY214" s="13"/>
      <c r="CZ214" s="13"/>
      <c r="DA214" s="13"/>
      <c r="DB214" s="13"/>
      <c r="DC214" s="13"/>
    </row>
    <row r="216" customFormat="false" ht="15" hidden="false" customHeight="false" outlineLevel="0" collapsed="false">
      <c r="B216" s="1" t="s">
        <v>108</v>
      </c>
      <c r="C216" s="1" t="s">
        <v>239</v>
      </c>
      <c r="D216" s="1" t="s">
        <v>449</v>
      </c>
      <c r="E216" s="0" t="s">
        <v>450</v>
      </c>
      <c r="F216" s="7" t="n">
        <v>3100</v>
      </c>
      <c r="G216" s="8" t="s">
        <v>112</v>
      </c>
      <c r="H216" s="8" t="s">
        <v>113</v>
      </c>
      <c r="I216" s="9" t="s">
        <v>1675</v>
      </c>
      <c r="J216" s="8" t="s">
        <v>125</v>
      </c>
      <c r="K216" s="8" t="s">
        <v>127</v>
      </c>
      <c r="L216" s="8" t="s">
        <v>241</v>
      </c>
      <c r="M216" s="8" t="s">
        <v>243</v>
      </c>
      <c r="N216" s="8" t="s">
        <v>245</v>
      </c>
      <c r="O216" s="8" t="s">
        <v>452</v>
      </c>
      <c r="P216" s="8" t="s">
        <v>453</v>
      </c>
      <c r="Q216" s="8" t="s">
        <v>454</v>
      </c>
      <c r="R216" s="8" t="s">
        <v>455</v>
      </c>
      <c r="S216" s="8" t="s">
        <v>456</v>
      </c>
      <c r="T216" s="8" t="s">
        <v>457</v>
      </c>
      <c r="U216" s="8" t="s">
        <v>458</v>
      </c>
    </row>
    <row r="217" customFormat="false" ht="15" hidden="false" customHeight="false" outlineLevel="0" collapsed="false">
      <c r="B217" s="1" t="s">
        <v>271</v>
      </c>
      <c r="C217" s="1" t="s">
        <v>239</v>
      </c>
      <c r="D217" s="1" t="s">
        <v>449</v>
      </c>
      <c r="E217" s="0" t="s">
        <v>463</v>
      </c>
      <c r="F217" s="15" t="n">
        <v>3101</v>
      </c>
      <c r="G217" s="16" t="s">
        <v>112</v>
      </c>
      <c r="H217" s="16" t="s">
        <v>113</v>
      </c>
      <c r="I217" s="17" t="s">
        <v>1676</v>
      </c>
      <c r="J217" s="42" t="s">
        <v>125</v>
      </c>
      <c r="K217" s="42" t="s">
        <v>171</v>
      </c>
      <c r="L217" s="42" t="s">
        <v>127</v>
      </c>
      <c r="M217" s="42" t="s">
        <v>262</v>
      </c>
      <c r="N217" s="42" t="s">
        <v>241</v>
      </c>
      <c r="O217" s="42" t="s">
        <v>264</v>
      </c>
      <c r="P217" s="42" t="s">
        <v>243</v>
      </c>
      <c r="Q217" s="42" t="s">
        <v>266</v>
      </c>
      <c r="R217" s="42" t="s">
        <v>245</v>
      </c>
      <c r="S217" s="42" t="s">
        <v>465</v>
      </c>
      <c r="T217" s="42" t="s">
        <v>452</v>
      </c>
      <c r="U217" s="42" t="s">
        <v>466</v>
      </c>
      <c r="V217" s="42" t="s">
        <v>453</v>
      </c>
      <c r="W217" s="42" t="s">
        <v>467</v>
      </c>
      <c r="X217" s="42" t="s">
        <v>454</v>
      </c>
      <c r="Y217" s="42" t="s">
        <v>468</v>
      </c>
      <c r="Z217" s="42" t="s">
        <v>455</v>
      </c>
      <c r="AA217" s="42" t="s">
        <v>469</v>
      </c>
      <c r="AB217" s="42" t="s">
        <v>456</v>
      </c>
      <c r="AC217" s="42" t="s">
        <v>470</v>
      </c>
      <c r="AD217" s="42" t="s">
        <v>457</v>
      </c>
      <c r="AE217" s="42" t="s">
        <v>471</v>
      </c>
      <c r="AF217" s="42" t="s">
        <v>458</v>
      </c>
      <c r="AG217" s="38"/>
      <c r="AH217" s="38"/>
      <c r="AI217" s="38"/>
      <c r="AJ217" s="38"/>
      <c r="AK217" s="38"/>
      <c r="AL217" s="38"/>
      <c r="AM217" s="38"/>
      <c r="AN217" s="38"/>
      <c r="AO217" s="38"/>
      <c r="AP217" s="38"/>
      <c r="AQ217" s="38"/>
      <c r="AR217" s="38"/>
      <c r="AS217" s="38"/>
      <c r="AT217" s="38"/>
      <c r="AU217" s="38"/>
      <c r="AV217" s="38"/>
      <c r="AW217" s="38"/>
      <c r="AX217" s="38"/>
      <c r="AY217" s="38"/>
      <c r="AZ217" s="38"/>
      <c r="BA217" s="38"/>
      <c r="BB217" s="38"/>
      <c r="BC217" s="38"/>
      <c r="BD217" s="38"/>
      <c r="BE217" s="38"/>
      <c r="BF217" s="38"/>
      <c r="BG217" s="38"/>
      <c r="BH217" s="38"/>
      <c r="BI217" s="38"/>
      <c r="BJ217" s="38"/>
      <c r="BK217" s="38"/>
      <c r="BL217" s="38"/>
      <c r="BM217" s="38"/>
      <c r="BN217" s="38"/>
      <c r="BO217" s="38"/>
      <c r="BP217" s="38"/>
      <c r="BQ217" s="38"/>
      <c r="BR217" s="38"/>
      <c r="BS217" s="38"/>
      <c r="BT217" s="38"/>
      <c r="BU217" s="38"/>
      <c r="BV217" s="38"/>
      <c r="BW217" s="38"/>
      <c r="BX217" s="38"/>
      <c r="BY217" s="38"/>
      <c r="BZ217" s="38"/>
      <c r="CA217" s="38"/>
      <c r="CB217" s="38"/>
      <c r="CC217" s="38"/>
      <c r="CD217" s="38"/>
      <c r="CE217" s="38"/>
      <c r="CF217" s="38"/>
      <c r="CG217" s="38"/>
      <c r="CH217" s="38"/>
      <c r="CI217" s="38"/>
      <c r="CJ217" s="38"/>
      <c r="CK217" s="38"/>
      <c r="CL217" s="38"/>
      <c r="CM217" s="38"/>
      <c r="CN217" s="38"/>
      <c r="CO217" s="38"/>
      <c r="CP217" s="38"/>
      <c r="CQ217" s="38"/>
      <c r="CR217" s="38"/>
      <c r="CS217" s="38"/>
      <c r="CT217" s="38"/>
      <c r="CU217" s="38"/>
      <c r="CV217" s="38"/>
      <c r="CW217" s="38"/>
      <c r="CX217" s="38"/>
      <c r="CY217" s="38"/>
      <c r="CZ217" s="38"/>
      <c r="DA217" s="38"/>
      <c r="DB217" s="38"/>
      <c r="DC217" s="38"/>
      <c r="DD217" s="38"/>
      <c r="DE217" s="38"/>
    </row>
    <row r="218" customFormat="false" ht="15" hidden="false" customHeight="false" outlineLevel="0" collapsed="false">
      <c r="B218" s="1" t="s">
        <v>271</v>
      </c>
      <c r="C218" s="1" t="s">
        <v>239</v>
      </c>
      <c r="D218" s="1" t="s">
        <v>449</v>
      </c>
      <c r="E218" s="0" t="s">
        <v>477</v>
      </c>
      <c r="F218" s="15" t="n">
        <v>3102</v>
      </c>
      <c r="G218" s="16" t="s">
        <v>112</v>
      </c>
      <c r="H218" s="16" t="s">
        <v>113</v>
      </c>
      <c r="I218" s="17" t="s">
        <v>1677</v>
      </c>
    </row>
    <row r="219" customFormat="false" ht="15" hidden="false" customHeight="false" outlineLevel="0" collapsed="false">
      <c r="B219" s="1" t="s">
        <v>108</v>
      </c>
      <c r="C219" s="1" t="s">
        <v>239</v>
      </c>
      <c r="D219" s="1" t="s">
        <v>449</v>
      </c>
      <c r="E219" s="6" t="s">
        <v>497</v>
      </c>
      <c r="F219" s="7" t="n">
        <v>3103</v>
      </c>
      <c r="G219" s="8" t="s">
        <v>112</v>
      </c>
      <c r="H219" s="8" t="s">
        <v>113</v>
      </c>
      <c r="I219" s="9" t="s">
        <v>1678</v>
      </c>
      <c r="J219" s="43" t="s">
        <v>500</v>
      </c>
      <c r="K219" s="43" t="s">
        <v>501</v>
      </c>
      <c r="L219" s="43" t="s">
        <v>502</v>
      </c>
      <c r="M219" s="43" t="s">
        <v>503</v>
      </c>
      <c r="N219" s="43" t="s">
        <v>504</v>
      </c>
      <c r="O219" s="43" t="s">
        <v>505</v>
      </c>
      <c r="P219" s="43" t="s">
        <v>506</v>
      </c>
      <c r="Q219" s="43" t="s">
        <v>507</v>
      </c>
      <c r="R219" s="43" t="s">
        <v>508</v>
      </c>
      <c r="S219" s="43" t="s">
        <v>509</v>
      </c>
      <c r="T219" s="43" t="s">
        <v>510</v>
      </c>
      <c r="U219" s="43" t="s">
        <v>1679</v>
      </c>
      <c r="V219" s="44" t="s">
        <v>512</v>
      </c>
      <c r="W219" s="44" t="s">
        <v>513</v>
      </c>
      <c r="X219" s="44" t="s">
        <v>514</v>
      </c>
      <c r="Y219" s="44" t="s">
        <v>515</v>
      </c>
      <c r="Z219" s="44" t="s">
        <v>516</v>
      </c>
      <c r="AA219" s="44" t="s">
        <v>517</v>
      </c>
      <c r="AB219" s="44" t="s">
        <v>518</v>
      </c>
      <c r="AC219" s="44" t="s">
        <v>519</v>
      </c>
      <c r="AD219" s="44" t="s">
        <v>520</v>
      </c>
      <c r="AE219" s="44" t="s">
        <v>521</v>
      </c>
      <c r="AF219" s="44" t="s">
        <v>522</v>
      </c>
      <c r="AG219" s="44" t="s">
        <v>1680</v>
      </c>
      <c r="AH219" s="44" t="s">
        <v>524</v>
      </c>
      <c r="AI219" s="44" t="s">
        <v>525</v>
      </c>
      <c r="AJ219" s="44" t="s">
        <v>526</v>
      </c>
      <c r="AK219" s="44" t="s">
        <v>527</v>
      </c>
      <c r="AL219" s="44" t="s">
        <v>528</v>
      </c>
      <c r="AM219" s="44" t="s">
        <v>529</v>
      </c>
      <c r="AN219" s="44" t="s">
        <v>530</v>
      </c>
      <c r="AO219" s="44" t="s">
        <v>531</v>
      </c>
      <c r="AP219" s="44" t="s">
        <v>532</v>
      </c>
      <c r="AQ219" s="44" t="s">
        <v>533</v>
      </c>
      <c r="AR219" s="44" t="s">
        <v>534</v>
      </c>
      <c r="AS219" s="44" t="s">
        <v>1681</v>
      </c>
      <c r="AT219" s="44" t="s">
        <v>1682</v>
      </c>
      <c r="AU219" s="44" t="s">
        <v>1683</v>
      </c>
      <c r="AV219" s="44" t="s">
        <v>1684</v>
      </c>
      <c r="AW219" s="44" t="s">
        <v>1685</v>
      </c>
      <c r="AX219" s="44" t="s">
        <v>1686</v>
      </c>
      <c r="AY219" s="44" t="s">
        <v>1687</v>
      </c>
      <c r="AZ219" s="44" t="s">
        <v>1688</v>
      </c>
      <c r="BA219" s="44" t="s">
        <v>1689</v>
      </c>
      <c r="BB219" s="44" t="s">
        <v>1690</v>
      </c>
      <c r="BC219" s="44" t="s">
        <v>1691</v>
      </c>
      <c r="BD219" s="44" t="s">
        <v>1692</v>
      </c>
      <c r="BE219" s="44" t="s">
        <v>1693</v>
      </c>
      <c r="BF219" s="44" t="s">
        <v>1694</v>
      </c>
      <c r="BG219" s="44" t="s">
        <v>1695</v>
      </c>
      <c r="BH219" s="44" t="s">
        <v>1696</v>
      </c>
      <c r="BI219" s="44" t="s">
        <v>1697</v>
      </c>
      <c r="BJ219" s="44" t="s">
        <v>1698</v>
      </c>
      <c r="BK219" s="44" t="s">
        <v>1699</v>
      </c>
      <c r="BL219" s="44" t="s">
        <v>1700</v>
      </c>
      <c r="BM219" s="44" t="s">
        <v>1701</v>
      </c>
      <c r="BN219" s="44" t="s">
        <v>1702</v>
      </c>
      <c r="BO219" s="44" t="s">
        <v>1703</v>
      </c>
      <c r="BP219" s="44" t="s">
        <v>1704</v>
      </c>
      <c r="BQ219" s="44" t="s">
        <v>1705</v>
      </c>
      <c r="BR219" s="43" t="s">
        <v>1706</v>
      </c>
      <c r="BS219" s="43" t="s">
        <v>1707</v>
      </c>
      <c r="BT219" s="43" t="s">
        <v>1708</v>
      </c>
      <c r="BU219" s="43" t="s">
        <v>1709</v>
      </c>
      <c r="BV219" s="43" t="s">
        <v>1710</v>
      </c>
      <c r="BW219" s="43" t="s">
        <v>1711</v>
      </c>
      <c r="BX219" s="43" t="s">
        <v>1712</v>
      </c>
      <c r="BY219" s="43" t="s">
        <v>1713</v>
      </c>
      <c r="BZ219" s="43" t="s">
        <v>1714</v>
      </c>
      <c r="CA219" s="43" t="s">
        <v>1715</v>
      </c>
      <c r="CB219" s="43" t="s">
        <v>1716</v>
      </c>
      <c r="CC219" s="43" t="s">
        <v>1717</v>
      </c>
    </row>
    <row r="220" customFormat="false" ht="15" hidden="false" customHeight="false" outlineLevel="0" collapsed="false">
      <c r="B220" s="1" t="s">
        <v>108</v>
      </c>
      <c r="C220" s="1" t="s">
        <v>239</v>
      </c>
      <c r="D220" s="1" t="s">
        <v>449</v>
      </c>
      <c r="E220" s="0" t="s">
        <v>535</v>
      </c>
      <c r="F220" s="7" t="n">
        <v>3104</v>
      </c>
      <c r="G220" s="8" t="s">
        <v>112</v>
      </c>
      <c r="H220" s="8" t="s">
        <v>113</v>
      </c>
      <c r="I220" s="9" t="s">
        <v>1718</v>
      </c>
      <c r="J220" s="8" t="s">
        <v>539</v>
      </c>
      <c r="K220" s="8" t="s">
        <v>540</v>
      </c>
      <c r="L220" s="8" t="s">
        <v>541</v>
      </c>
      <c r="M220" s="8" t="s">
        <v>542</v>
      </c>
      <c r="N220" s="8" t="s">
        <v>543</v>
      </c>
      <c r="O220" s="8" t="s">
        <v>544</v>
      </c>
      <c r="P220" s="8" t="s">
        <v>545</v>
      </c>
      <c r="Q220" s="8" t="s">
        <v>546</v>
      </c>
      <c r="R220" s="8" t="s">
        <v>1719</v>
      </c>
      <c r="S220" s="8" t="s">
        <v>1720</v>
      </c>
      <c r="T220" s="8" t="s">
        <v>1721</v>
      </c>
      <c r="U220" s="8" t="s">
        <v>1722</v>
      </c>
      <c r="V220" s="8" t="s">
        <v>549</v>
      </c>
      <c r="W220" s="8" t="s">
        <v>550</v>
      </c>
      <c r="X220" s="8" t="s">
        <v>551</v>
      </c>
      <c r="Y220" s="8" t="s">
        <v>552</v>
      </c>
      <c r="Z220" s="8" t="s">
        <v>553</v>
      </c>
      <c r="AA220" s="8" t="s">
        <v>554</v>
      </c>
      <c r="AB220" s="8" t="s">
        <v>555</v>
      </c>
      <c r="AC220" s="8" t="s">
        <v>556</v>
      </c>
      <c r="AD220" s="8" t="s">
        <v>1723</v>
      </c>
      <c r="AE220" s="8" t="s">
        <v>1724</v>
      </c>
      <c r="AF220" s="8" t="s">
        <v>1725</v>
      </c>
      <c r="AG220" s="8" t="s">
        <v>1726</v>
      </c>
    </row>
    <row r="221" customFormat="false" ht="15" hidden="false" customHeight="false" outlineLevel="0" collapsed="false">
      <c r="B221" s="1" t="s">
        <v>271</v>
      </c>
      <c r="C221" s="1" t="s">
        <v>239</v>
      </c>
      <c r="D221" s="1" t="s">
        <v>449</v>
      </c>
      <c r="E221" s="0" t="s">
        <v>572</v>
      </c>
      <c r="F221" s="15" t="n">
        <v>3105</v>
      </c>
      <c r="G221" s="16" t="s">
        <v>112</v>
      </c>
      <c r="H221" s="16" t="s">
        <v>113</v>
      </c>
      <c r="I221" s="17" t="s">
        <v>1727</v>
      </c>
    </row>
    <row r="223" customFormat="false" ht="15" hidden="false" customHeight="false" outlineLevel="0" collapsed="false">
      <c r="B223" s="1" t="s">
        <v>108</v>
      </c>
      <c r="C223" s="1" t="s">
        <v>239</v>
      </c>
      <c r="D223" s="1" t="s">
        <v>449</v>
      </c>
      <c r="E223" s="0" t="s">
        <v>574</v>
      </c>
      <c r="F223" s="7" t="n">
        <v>3110</v>
      </c>
      <c r="G223" s="8" t="s">
        <v>173</v>
      </c>
      <c r="H223" s="8" t="s">
        <v>174</v>
      </c>
      <c r="I223" s="9" t="s">
        <v>1728</v>
      </c>
      <c r="J223" s="8" t="s">
        <v>176</v>
      </c>
      <c r="K223" s="8" t="s">
        <v>177</v>
      </c>
      <c r="L223" s="8" t="s">
        <v>178</v>
      </c>
      <c r="M223" s="8" t="s">
        <v>179</v>
      </c>
      <c r="N223" s="8" t="s">
        <v>180</v>
      </c>
      <c r="O223" s="8" t="s">
        <v>181</v>
      </c>
      <c r="P223" s="8" t="s">
        <v>182</v>
      </c>
      <c r="Q223" s="8" t="s">
        <v>579</v>
      </c>
      <c r="R223" s="8" t="s">
        <v>580</v>
      </c>
      <c r="S223" s="8" t="s">
        <v>581</v>
      </c>
      <c r="T223" s="8" t="s">
        <v>582</v>
      </c>
      <c r="U223" s="10" t="s">
        <v>583</v>
      </c>
      <c r="V223" s="10" t="s">
        <v>1729</v>
      </c>
    </row>
    <row r="224" customFormat="false" ht="15" hidden="false" customHeight="false" outlineLevel="0" collapsed="false">
      <c r="B224" s="1" t="s">
        <v>108</v>
      </c>
      <c r="C224" s="1" t="s">
        <v>239</v>
      </c>
      <c r="D224" s="1" t="s">
        <v>449</v>
      </c>
      <c r="E224" s="0" t="s">
        <v>584</v>
      </c>
      <c r="F224" s="7" t="n">
        <v>3111</v>
      </c>
      <c r="G224" s="8" t="s">
        <v>173</v>
      </c>
      <c r="H224" s="8" t="s">
        <v>174</v>
      </c>
      <c r="I224" s="9" t="s">
        <v>1730</v>
      </c>
      <c r="J224" s="8" t="s">
        <v>176</v>
      </c>
      <c r="K224" s="8" t="s">
        <v>587</v>
      </c>
      <c r="L224" s="8" t="s">
        <v>177</v>
      </c>
      <c r="M224" s="8" t="s">
        <v>588</v>
      </c>
      <c r="N224" s="8" t="s">
        <v>178</v>
      </c>
      <c r="O224" s="8" t="s">
        <v>589</v>
      </c>
      <c r="P224" s="8" t="s">
        <v>179</v>
      </c>
      <c r="Q224" s="8" t="s">
        <v>590</v>
      </c>
      <c r="R224" s="8" t="s">
        <v>180</v>
      </c>
      <c r="S224" s="8" t="s">
        <v>591</v>
      </c>
      <c r="T224" s="8" t="s">
        <v>181</v>
      </c>
      <c r="U224" s="8" t="s">
        <v>592</v>
      </c>
      <c r="V224" s="8" t="s">
        <v>182</v>
      </c>
      <c r="W224" s="8" t="s">
        <v>593</v>
      </c>
      <c r="X224" s="8" t="s">
        <v>579</v>
      </c>
      <c r="Y224" s="8" t="s">
        <v>594</v>
      </c>
      <c r="Z224" s="8" t="s">
        <v>580</v>
      </c>
      <c r="AA224" s="8" t="s">
        <v>595</v>
      </c>
      <c r="AB224" s="8" t="s">
        <v>581</v>
      </c>
      <c r="AC224" s="8" t="s">
        <v>596</v>
      </c>
      <c r="AD224" s="8" t="s">
        <v>582</v>
      </c>
    </row>
    <row r="225" customFormat="false" ht="15" hidden="false" customHeight="false" outlineLevel="0" collapsed="false">
      <c r="B225" s="1" t="s">
        <v>271</v>
      </c>
      <c r="C225" s="1" t="s">
        <v>239</v>
      </c>
      <c r="D225" s="1" t="s">
        <v>449</v>
      </c>
      <c r="E225" s="0" t="s">
        <v>599</v>
      </c>
      <c r="F225" s="15" t="n">
        <v>3112</v>
      </c>
      <c r="G225" s="16" t="s">
        <v>173</v>
      </c>
      <c r="H225" s="16" t="s">
        <v>174</v>
      </c>
      <c r="I225" s="17" t="s">
        <v>1731</v>
      </c>
    </row>
    <row r="226" customFormat="false" ht="15" hidden="false" customHeight="false" outlineLevel="0" collapsed="false">
      <c r="B226" s="1" t="s">
        <v>108</v>
      </c>
      <c r="C226" s="1" t="s">
        <v>239</v>
      </c>
      <c r="D226" s="1" t="s">
        <v>449</v>
      </c>
      <c r="E226" s="0" t="s">
        <v>608</v>
      </c>
      <c r="F226" s="7" t="n">
        <v>3113</v>
      </c>
      <c r="G226" s="8" t="s">
        <v>173</v>
      </c>
      <c r="H226" s="8" t="s">
        <v>174</v>
      </c>
      <c r="I226" s="9" t="s">
        <v>1732</v>
      </c>
      <c r="J226" s="8" t="s">
        <v>1733</v>
      </c>
      <c r="K226" s="8" t="s">
        <v>1734</v>
      </c>
      <c r="L226" s="8" t="s">
        <v>1735</v>
      </c>
      <c r="M226" s="8" t="s">
        <v>1736</v>
      </c>
      <c r="N226" s="8" t="s">
        <v>1737</v>
      </c>
      <c r="O226" s="8" t="s">
        <v>1738</v>
      </c>
      <c r="P226" s="8" t="s">
        <v>1739</v>
      </c>
      <c r="Q226" s="29" t="s">
        <v>1740</v>
      </c>
      <c r="R226" s="29" t="s">
        <v>1741</v>
      </c>
      <c r="S226" s="29" t="s">
        <v>1742</v>
      </c>
      <c r="T226" s="29" t="s">
        <v>1743</v>
      </c>
      <c r="U226" s="8" t="s">
        <v>1744</v>
      </c>
      <c r="V226" s="8" t="s">
        <v>1745</v>
      </c>
      <c r="W226" s="8" t="s">
        <v>1746</v>
      </c>
      <c r="X226" s="8" t="s">
        <v>1747</v>
      </c>
      <c r="Y226" s="8" t="s">
        <v>1748</v>
      </c>
      <c r="Z226" s="8" t="s">
        <v>1749</v>
      </c>
      <c r="AA226" s="8" t="s">
        <v>1750</v>
      </c>
      <c r="AB226" s="29" t="s">
        <v>1751</v>
      </c>
      <c r="AC226" s="29" t="s">
        <v>1752</v>
      </c>
      <c r="AD226" s="29" t="s">
        <v>1753</v>
      </c>
      <c r="AE226" s="29" t="s">
        <v>1754</v>
      </c>
      <c r="AF226" s="29" t="s">
        <v>1755</v>
      </c>
      <c r="AG226" s="29" t="s">
        <v>1756</v>
      </c>
      <c r="AH226" s="29" t="s">
        <v>1757</v>
      </c>
      <c r="AI226" s="29" t="s">
        <v>1758</v>
      </c>
      <c r="AJ226" s="29" t="s">
        <v>1759</v>
      </c>
      <c r="AK226" s="29" t="s">
        <v>1760</v>
      </c>
      <c r="AL226" s="29" t="s">
        <v>1761</v>
      </c>
      <c r="AM226" s="29" t="s">
        <v>1762</v>
      </c>
      <c r="AN226" s="29" t="s">
        <v>1763</v>
      </c>
      <c r="AO226" s="29" t="s">
        <v>1764</v>
      </c>
      <c r="AP226" s="29" t="s">
        <v>1765</v>
      </c>
      <c r="DF226" s="2"/>
      <c r="DG226" s="2"/>
      <c r="DH226" s="2"/>
      <c r="DI226" s="2"/>
    </row>
    <row r="227" customFormat="false" ht="15" hidden="false" customHeight="false" outlineLevel="0" collapsed="false">
      <c r="B227" s="1" t="s">
        <v>271</v>
      </c>
      <c r="C227" s="1" t="s">
        <v>239</v>
      </c>
      <c r="D227" s="1" t="s">
        <v>449</v>
      </c>
      <c r="E227" s="0" t="s">
        <v>643</v>
      </c>
      <c r="F227" s="15" t="n">
        <v>3114</v>
      </c>
      <c r="G227" s="16" t="s">
        <v>173</v>
      </c>
      <c r="H227" s="16" t="s">
        <v>174</v>
      </c>
      <c r="I227" s="17" t="s">
        <v>1766</v>
      </c>
    </row>
    <row r="228" customFormat="false" ht="15" hidden="false" customHeight="false" outlineLevel="0" collapsed="false">
      <c r="B228" s="26" t="s">
        <v>271</v>
      </c>
      <c r="C228" s="1" t="s">
        <v>239</v>
      </c>
      <c r="D228" s="1" t="s">
        <v>449</v>
      </c>
      <c r="E228" s="0" t="s">
        <v>675</v>
      </c>
      <c r="F228" s="15" t="n">
        <v>3115</v>
      </c>
      <c r="G228" s="16" t="s">
        <v>173</v>
      </c>
      <c r="H228" s="16" t="s">
        <v>174</v>
      </c>
      <c r="I228" s="17" t="s">
        <v>1767</v>
      </c>
      <c r="J228" s="16" t="s">
        <v>1768</v>
      </c>
      <c r="K228" s="16" t="s">
        <v>1769</v>
      </c>
      <c r="L228" s="16" t="s">
        <v>1770</v>
      </c>
      <c r="M228" s="16" t="s">
        <v>1771</v>
      </c>
      <c r="N228" s="16" t="s">
        <v>1772</v>
      </c>
      <c r="O228" s="16" t="s">
        <v>1773</v>
      </c>
    </row>
    <row r="230" customFormat="false" ht="15" hidden="false" customHeight="false" outlineLevel="0" collapsed="false">
      <c r="B230" s="1" t="s">
        <v>108</v>
      </c>
      <c r="C230" s="1" t="s">
        <v>239</v>
      </c>
      <c r="D230" s="1" t="s">
        <v>449</v>
      </c>
      <c r="E230" s="0" t="s">
        <v>686</v>
      </c>
      <c r="F230" s="7" t="n">
        <v>3120</v>
      </c>
      <c r="G230" s="8" t="s">
        <v>173</v>
      </c>
      <c r="H230" s="8" t="s">
        <v>174</v>
      </c>
      <c r="I230" s="9" t="s">
        <v>1774</v>
      </c>
      <c r="J230" s="8" t="s">
        <v>185</v>
      </c>
      <c r="K230" s="8" t="s">
        <v>186</v>
      </c>
      <c r="L230" s="8" t="s">
        <v>187</v>
      </c>
      <c r="M230" s="8" t="s">
        <v>188</v>
      </c>
      <c r="N230" s="8" t="s">
        <v>189</v>
      </c>
      <c r="O230" s="8" t="s">
        <v>190</v>
      </c>
      <c r="P230" s="8" t="s">
        <v>191</v>
      </c>
      <c r="Q230" s="8" t="s">
        <v>218</v>
      </c>
      <c r="R230" s="8" t="s">
        <v>220</v>
      </c>
      <c r="S230" s="8" t="s">
        <v>222</v>
      </c>
      <c r="T230" s="8" t="s">
        <v>224</v>
      </c>
      <c r="U230" s="8" t="s">
        <v>226</v>
      </c>
    </row>
    <row r="231" customFormat="false" ht="15" hidden="false" customHeight="false" outlineLevel="0" collapsed="false">
      <c r="B231" s="1" t="s">
        <v>271</v>
      </c>
      <c r="C231" s="1" t="s">
        <v>239</v>
      </c>
      <c r="D231" s="1" t="s">
        <v>449</v>
      </c>
      <c r="E231" s="0" t="s">
        <v>688</v>
      </c>
      <c r="F231" s="15" t="n">
        <v>3121</v>
      </c>
      <c r="G231" s="16" t="s">
        <v>173</v>
      </c>
      <c r="H231" s="16" t="s">
        <v>174</v>
      </c>
      <c r="I231" s="17" t="s">
        <v>1775</v>
      </c>
    </row>
    <row r="232" customFormat="false" ht="15" hidden="false" customHeight="false" outlineLevel="0" collapsed="false">
      <c r="B232" s="1" t="s">
        <v>271</v>
      </c>
      <c r="C232" s="1" t="s">
        <v>239</v>
      </c>
      <c r="D232" s="1" t="s">
        <v>449</v>
      </c>
      <c r="E232" s="0" t="s">
        <v>692</v>
      </c>
      <c r="F232" s="15" t="n">
        <v>3122</v>
      </c>
      <c r="G232" s="16" t="s">
        <v>173</v>
      </c>
      <c r="H232" s="16" t="s">
        <v>174</v>
      </c>
      <c r="I232" s="17" t="s">
        <v>1776</v>
      </c>
    </row>
    <row r="233" customFormat="false" ht="15" hidden="false" customHeight="false" outlineLevel="0" collapsed="false">
      <c r="B233" s="1" t="s">
        <v>271</v>
      </c>
      <c r="C233" s="1" t="s">
        <v>239</v>
      </c>
      <c r="D233" s="1" t="s">
        <v>449</v>
      </c>
      <c r="E233" s="0" t="s">
        <v>694</v>
      </c>
      <c r="F233" s="15" t="n">
        <v>3123</v>
      </c>
      <c r="G233" s="16" t="s">
        <v>173</v>
      </c>
      <c r="H233" s="16" t="s">
        <v>174</v>
      </c>
      <c r="I233" s="17" t="s">
        <v>1777</v>
      </c>
    </row>
    <row r="234" customFormat="false" ht="15" hidden="false" customHeight="false" outlineLevel="0" collapsed="false">
      <c r="B234" s="1" t="s">
        <v>271</v>
      </c>
      <c r="C234" s="1" t="s">
        <v>239</v>
      </c>
      <c r="D234" s="1" t="s">
        <v>449</v>
      </c>
      <c r="E234" s="0" t="s">
        <v>696</v>
      </c>
      <c r="F234" s="15" t="n">
        <v>3124</v>
      </c>
      <c r="G234" s="16" t="s">
        <v>173</v>
      </c>
      <c r="H234" s="16" t="s">
        <v>174</v>
      </c>
      <c r="I234" s="17" t="s">
        <v>1778</v>
      </c>
    </row>
    <row r="235" customFormat="false" ht="15" hidden="false" customHeight="false" outlineLevel="0" collapsed="false">
      <c r="B235" s="1" t="s">
        <v>271</v>
      </c>
      <c r="C235" s="1" t="s">
        <v>239</v>
      </c>
      <c r="D235" s="1" t="s">
        <v>449</v>
      </c>
      <c r="E235" s="0" t="s">
        <v>698</v>
      </c>
      <c r="F235" s="15" t="n">
        <v>3125</v>
      </c>
      <c r="G235" s="16" t="s">
        <v>173</v>
      </c>
      <c r="H235" s="16" t="s">
        <v>174</v>
      </c>
      <c r="I235" s="17" t="s">
        <v>1779</v>
      </c>
    </row>
    <row r="236" customFormat="false" ht="15" hidden="false" customHeight="false" outlineLevel="0" collapsed="false">
      <c r="F236" s="30"/>
      <c r="G236" s="18"/>
      <c r="H236" s="18"/>
      <c r="I236" s="6"/>
    </row>
    <row r="237" customFormat="false" ht="15" hidden="false" customHeight="false" outlineLevel="0" collapsed="false">
      <c r="B237" s="1" t="s">
        <v>108</v>
      </c>
      <c r="C237" s="1" t="s">
        <v>239</v>
      </c>
      <c r="D237" s="1" t="s">
        <v>449</v>
      </c>
      <c r="E237" s="0" t="s">
        <v>701</v>
      </c>
      <c r="F237" s="7" t="n">
        <v>3130</v>
      </c>
      <c r="G237" s="8" t="s">
        <v>193</v>
      </c>
      <c r="H237" s="8" t="s">
        <v>194</v>
      </c>
      <c r="I237" s="9" t="s">
        <v>1780</v>
      </c>
      <c r="J237" s="8" t="s">
        <v>123</v>
      </c>
      <c r="K237" s="8" t="s">
        <v>125</v>
      </c>
      <c r="L237" s="8" t="s">
        <v>127</v>
      </c>
      <c r="M237" s="8" t="s">
        <v>241</v>
      </c>
      <c r="N237" s="8" t="s">
        <v>243</v>
      </c>
      <c r="O237" s="8" t="s">
        <v>245</v>
      </c>
      <c r="P237" s="8" t="s">
        <v>452</v>
      </c>
      <c r="Q237" s="8" t="s">
        <v>453</v>
      </c>
      <c r="R237" s="8" t="s">
        <v>454</v>
      </c>
      <c r="S237" s="8" t="s">
        <v>455</v>
      </c>
      <c r="T237" s="8" t="s">
        <v>456</v>
      </c>
      <c r="U237" s="8" t="s">
        <v>457</v>
      </c>
      <c r="V237" s="8" t="s">
        <v>458</v>
      </c>
      <c r="W237" s="14" t="s">
        <v>459</v>
      </c>
      <c r="X237" s="10" t="s">
        <v>117</v>
      </c>
      <c r="Y237" s="10" t="s">
        <v>119</v>
      </c>
      <c r="Z237" s="10" t="s">
        <v>121</v>
      </c>
      <c r="DF237" s="2"/>
    </row>
    <row r="238" customFormat="false" ht="15" hidden="false" customHeight="false" outlineLevel="0" collapsed="false">
      <c r="B238" s="1" t="s">
        <v>271</v>
      </c>
      <c r="C238" s="1" t="s">
        <v>239</v>
      </c>
      <c r="D238" s="1" t="s">
        <v>449</v>
      </c>
      <c r="E238" s="0" t="s">
        <v>703</v>
      </c>
      <c r="F238" s="15" t="n">
        <v>3131</v>
      </c>
      <c r="G238" s="16" t="s">
        <v>193</v>
      </c>
      <c r="H238" s="16" t="s">
        <v>194</v>
      </c>
      <c r="I238" s="17" t="s">
        <v>1781</v>
      </c>
    </row>
    <row r="239" customFormat="false" ht="15" hidden="false" customHeight="false" outlineLevel="0" collapsed="false">
      <c r="B239" s="1" t="s">
        <v>271</v>
      </c>
      <c r="C239" s="1" t="s">
        <v>239</v>
      </c>
      <c r="D239" s="1" t="s">
        <v>449</v>
      </c>
      <c r="E239" s="0" t="s">
        <v>705</v>
      </c>
      <c r="F239" s="15" t="n">
        <v>3132</v>
      </c>
      <c r="G239" s="16" t="s">
        <v>193</v>
      </c>
      <c r="H239" s="16" t="s">
        <v>194</v>
      </c>
      <c r="I239" s="17" t="s">
        <v>1782</v>
      </c>
    </row>
    <row r="240" customFormat="false" ht="15" hidden="false" customHeight="false" outlineLevel="0" collapsed="false">
      <c r="B240" s="1" t="s">
        <v>108</v>
      </c>
      <c r="C240" s="1" t="s">
        <v>239</v>
      </c>
      <c r="D240" s="1" t="s">
        <v>449</v>
      </c>
      <c r="E240" s="0" t="s">
        <v>707</v>
      </c>
      <c r="F240" s="7" t="n">
        <v>3133</v>
      </c>
      <c r="G240" s="8" t="s">
        <v>193</v>
      </c>
      <c r="H240" s="8" t="s">
        <v>194</v>
      </c>
      <c r="I240" s="9" t="s">
        <v>1783</v>
      </c>
      <c r="J240" s="8" t="s">
        <v>525</v>
      </c>
      <c r="K240" s="8" t="s">
        <v>526</v>
      </c>
      <c r="L240" s="8" t="s">
        <v>527</v>
      </c>
      <c r="M240" s="8" t="s">
        <v>528</v>
      </c>
      <c r="N240" s="8" t="s">
        <v>529</v>
      </c>
      <c r="O240" s="8" t="s">
        <v>530</v>
      </c>
      <c r="P240" s="8" t="s">
        <v>531</v>
      </c>
      <c r="Q240" s="8" t="s">
        <v>532</v>
      </c>
      <c r="R240" s="8" t="s">
        <v>1683</v>
      </c>
      <c r="S240" s="8" t="s">
        <v>1684</v>
      </c>
      <c r="T240" s="8" t="s">
        <v>1685</v>
      </c>
      <c r="U240" s="8" t="s">
        <v>1686</v>
      </c>
      <c r="V240" s="8" t="s">
        <v>1687</v>
      </c>
      <c r="W240" s="8" t="s">
        <v>1688</v>
      </c>
      <c r="X240" s="8" t="s">
        <v>1689</v>
      </c>
      <c r="Y240" s="8" t="s">
        <v>1690</v>
      </c>
    </row>
    <row r="241" customFormat="false" ht="15" hidden="false" customHeight="false" outlineLevel="0" collapsed="false">
      <c r="B241" s="1" t="s">
        <v>271</v>
      </c>
      <c r="C241" s="1" t="s">
        <v>239</v>
      </c>
      <c r="D241" s="1" t="s">
        <v>449</v>
      </c>
      <c r="E241" s="0" t="s">
        <v>715</v>
      </c>
      <c r="F241" s="15" t="n">
        <v>3134</v>
      </c>
      <c r="G241" s="16" t="s">
        <v>193</v>
      </c>
      <c r="H241" s="16" t="s">
        <v>194</v>
      </c>
      <c r="I241" s="17" t="s">
        <v>1784</v>
      </c>
    </row>
    <row r="242" customFormat="false" ht="15" hidden="false" customHeight="false" outlineLevel="0" collapsed="false">
      <c r="B242" s="1" t="s">
        <v>271</v>
      </c>
      <c r="C242" s="1" t="s">
        <v>239</v>
      </c>
      <c r="D242" s="1" t="s">
        <v>449</v>
      </c>
      <c r="E242" s="0" t="s">
        <v>718</v>
      </c>
      <c r="F242" s="15" t="n">
        <v>3135</v>
      </c>
      <c r="G242" s="16" t="s">
        <v>193</v>
      </c>
      <c r="H242" s="16" t="s">
        <v>194</v>
      </c>
      <c r="I242" s="17" t="s">
        <v>1785</v>
      </c>
    </row>
    <row r="243" customFormat="false" ht="15" hidden="false" customHeight="false" outlineLevel="0" collapsed="false">
      <c r="B243" s="1" t="s">
        <v>108</v>
      </c>
      <c r="C243" s="1" t="s">
        <v>239</v>
      </c>
      <c r="D243" s="1" t="s">
        <v>449</v>
      </c>
      <c r="E243" s="0" t="s">
        <v>1786</v>
      </c>
      <c r="F243" s="7" t="n">
        <v>3136</v>
      </c>
      <c r="G243" s="8" t="s">
        <v>193</v>
      </c>
      <c r="H243" s="8" t="s">
        <v>194</v>
      </c>
      <c r="I243" s="9" t="s">
        <v>1787</v>
      </c>
      <c r="J243" s="14" t="s">
        <v>119</v>
      </c>
      <c r="K243" s="14" t="s">
        <v>121</v>
      </c>
      <c r="L243" s="14" t="s">
        <v>123</v>
      </c>
      <c r="M243" s="14" t="s">
        <v>125</v>
      </c>
      <c r="N243" s="14" t="s">
        <v>127</v>
      </c>
      <c r="O243" s="14" t="s">
        <v>241</v>
      </c>
      <c r="P243" s="14" t="s">
        <v>243</v>
      </c>
      <c r="Q243" s="14" t="s">
        <v>245</v>
      </c>
      <c r="R243" s="14" t="s">
        <v>452</v>
      </c>
      <c r="S243" s="14" t="s">
        <v>453</v>
      </c>
      <c r="T243" s="14" t="s">
        <v>454</v>
      </c>
      <c r="U243" s="14" t="s">
        <v>455</v>
      </c>
    </row>
    <row r="244" customFormat="false" ht="15" hidden="false" customHeight="false" outlineLevel="0" collapsed="false">
      <c r="B244" s="1" t="s">
        <v>108</v>
      </c>
      <c r="C244" s="1" t="s">
        <v>239</v>
      </c>
      <c r="D244" s="1" t="s">
        <v>449</v>
      </c>
      <c r="E244" s="0" t="s">
        <v>1788</v>
      </c>
      <c r="F244" s="7" t="n">
        <v>3137</v>
      </c>
      <c r="G244" s="8" t="s">
        <v>193</v>
      </c>
      <c r="H244" s="8" t="s">
        <v>194</v>
      </c>
      <c r="I244" s="9" t="s">
        <v>1789</v>
      </c>
      <c r="J244" s="8" t="s">
        <v>1790</v>
      </c>
      <c r="K244" s="8" t="s">
        <v>1791</v>
      </c>
      <c r="L244" s="8" t="s">
        <v>523</v>
      </c>
      <c r="M244" s="8" t="s">
        <v>524</v>
      </c>
      <c r="N244" s="8" t="s">
        <v>525</v>
      </c>
      <c r="O244" s="8" t="s">
        <v>526</v>
      </c>
      <c r="P244" s="8" t="s">
        <v>527</v>
      </c>
      <c r="Q244" s="8" t="s">
        <v>528</v>
      </c>
      <c r="R244" s="8" t="s">
        <v>1792</v>
      </c>
      <c r="S244" s="8" t="s">
        <v>1793</v>
      </c>
      <c r="T244" s="8" t="s">
        <v>1794</v>
      </c>
      <c r="U244" s="8" t="s">
        <v>1682</v>
      </c>
      <c r="V244" s="8" t="s">
        <v>1683</v>
      </c>
      <c r="W244" s="8" t="s">
        <v>1684</v>
      </c>
      <c r="X244" s="8" t="s">
        <v>1685</v>
      </c>
      <c r="Y244" s="8" t="s">
        <v>1686</v>
      </c>
    </row>
    <row r="246" customFormat="false" ht="15" hidden="false" customHeight="false" outlineLevel="0" collapsed="false">
      <c r="B246" s="1" t="s">
        <v>108</v>
      </c>
      <c r="C246" s="1" t="s">
        <v>239</v>
      </c>
      <c r="D246" s="1" t="s">
        <v>449</v>
      </c>
      <c r="E246" s="0" t="s">
        <v>757</v>
      </c>
      <c r="F246" s="7" t="n">
        <v>3150</v>
      </c>
      <c r="G246" s="8" t="s">
        <v>758</v>
      </c>
      <c r="H246" s="8" t="s">
        <v>759</v>
      </c>
      <c r="I246" s="9" t="s">
        <v>1795</v>
      </c>
      <c r="J246" s="8" t="s">
        <v>125</v>
      </c>
      <c r="K246" s="8" t="s">
        <v>127</v>
      </c>
      <c r="L246" s="8" t="s">
        <v>241</v>
      </c>
      <c r="M246" s="8" t="s">
        <v>243</v>
      </c>
      <c r="N246" s="8" t="s">
        <v>245</v>
      </c>
      <c r="O246" s="8" t="s">
        <v>452</v>
      </c>
      <c r="P246" s="8" t="s">
        <v>453</v>
      </c>
      <c r="Q246" s="8" t="s">
        <v>454</v>
      </c>
      <c r="R246" s="8" t="s">
        <v>455</v>
      </c>
      <c r="S246" s="8" t="s">
        <v>456</v>
      </c>
      <c r="T246" s="8" t="s">
        <v>457</v>
      </c>
      <c r="U246" s="8" t="s">
        <v>458</v>
      </c>
      <c r="V246" s="10" t="s">
        <v>121</v>
      </c>
      <c r="W246" s="10" t="s">
        <v>123</v>
      </c>
      <c r="X246" s="0"/>
      <c r="Y246" s="0"/>
    </row>
    <row r="247" customFormat="false" ht="15" hidden="false" customHeight="false" outlineLevel="0" collapsed="false">
      <c r="B247" s="1" t="s">
        <v>271</v>
      </c>
      <c r="C247" s="1" t="s">
        <v>239</v>
      </c>
      <c r="D247" s="1" t="s">
        <v>449</v>
      </c>
      <c r="E247" s="0" t="s">
        <v>761</v>
      </c>
      <c r="F247" s="15" t="n">
        <v>3151</v>
      </c>
      <c r="G247" s="16" t="s">
        <v>758</v>
      </c>
      <c r="H247" s="16" t="s">
        <v>759</v>
      </c>
      <c r="I247" s="17" t="s">
        <v>1796</v>
      </c>
    </row>
    <row r="248" customFormat="false" ht="15" hidden="false" customHeight="false" outlineLevel="0" collapsed="false">
      <c r="B248" s="1" t="s">
        <v>271</v>
      </c>
      <c r="C248" s="1" t="s">
        <v>239</v>
      </c>
      <c r="D248" s="1" t="s">
        <v>449</v>
      </c>
      <c r="E248" s="0" t="s">
        <v>763</v>
      </c>
      <c r="F248" s="15" t="n">
        <v>3152</v>
      </c>
      <c r="G248" s="16" t="s">
        <v>758</v>
      </c>
      <c r="H248" s="16" t="s">
        <v>759</v>
      </c>
      <c r="I248" s="17" t="s">
        <v>1797</v>
      </c>
    </row>
    <row r="249" customFormat="false" ht="15" hidden="false" customHeight="false" outlineLevel="0" collapsed="false">
      <c r="B249" s="1" t="s">
        <v>271</v>
      </c>
      <c r="C249" s="1" t="s">
        <v>239</v>
      </c>
      <c r="D249" s="1" t="s">
        <v>449</v>
      </c>
      <c r="E249" s="0" t="s">
        <v>765</v>
      </c>
      <c r="F249" s="15" t="n">
        <v>3153</v>
      </c>
      <c r="G249" s="16" t="s">
        <v>758</v>
      </c>
      <c r="H249" s="16" t="s">
        <v>759</v>
      </c>
      <c r="I249" s="17" t="s">
        <v>1798</v>
      </c>
    </row>
    <row r="250" customFormat="false" ht="15" hidden="false" customHeight="false" outlineLevel="0" collapsed="false">
      <c r="B250" s="1" t="s">
        <v>271</v>
      </c>
      <c r="C250" s="1" t="s">
        <v>239</v>
      </c>
      <c r="D250" s="1" t="s">
        <v>449</v>
      </c>
      <c r="E250" s="0" t="s">
        <v>767</v>
      </c>
      <c r="F250" s="15" t="n">
        <v>3154</v>
      </c>
      <c r="G250" s="16" t="s">
        <v>758</v>
      </c>
      <c r="H250" s="16" t="s">
        <v>759</v>
      </c>
      <c r="I250" s="17" t="s">
        <v>1799</v>
      </c>
    </row>
    <row r="251" customFormat="false" ht="15" hidden="false" customHeight="false" outlineLevel="0" collapsed="false">
      <c r="B251" s="1" t="s">
        <v>271</v>
      </c>
      <c r="C251" s="1" t="s">
        <v>239</v>
      </c>
      <c r="D251" s="1" t="s">
        <v>449</v>
      </c>
      <c r="E251" s="0" t="s">
        <v>769</v>
      </c>
      <c r="F251" s="15" t="n">
        <v>3155</v>
      </c>
      <c r="G251" s="16" t="s">
        <v>758</v>
      </c>
      <c r="H251" s="16" t="s">
        <v>759</v>
      </c>
      <c r="I251" s="17" t="s">
        <v>1800</v>
      </c>
    </row>
    <row r="252" customFormat="false" ht="15" hidden="false" customHeight="false" outlineLevel="0" collapsed="false">
      <c r="B252" s="1" t="s">
        <v>108</v>
      </c>
      <c r="C252" s="1" t="s">
        <v>239</v>
      </c>
      <c r="D252" s="1" t="s">
        <v>449</v>
      </c>
      <c r="E252" s="0" t="s">
        <v>1801</v>
      </c>
      <c r="F252" s="7" t="n">
        <v>3156</v>
      </c>
      <c r="G252" s="8" t="s">
        <v>758</v>
      </c>
      <c r="H252" s="8" t="s">
        <v>759</v>
      </c>
      <c r="I252" s="9" t="s">
        <v>1802</v>
      </c>
      <c r="J252" s="14" t="s">
        <v>119</v>
      </c>
      <c r="K252" s="14" t="s">
        <v>121</v>
      </c>
      <c r="L252" s="14" t="s">
        <v>123</v>
      </c>
      <c r="M252" s="14" t="s">
        <v>125</v>
      </c>
      <c r="N252" s="14" t="s">
        <v>127</v>
      </c>
      <c r="O252" s="14" t="s">
        <v>241</v>
      </c>
      <c r="P252" s="14" t="s">
        <v>243</v>
      </c>
      <c r="Q252" s="14" t="s">
        <v>245</v>
      </c>
      <c r="R252" s="14" t="s">
        <v>452</v>
      </c>
      <c r="S252" s="14" t="s">
        <v>453</v>
      </c>
      <c r="T252" s="14" t="s">
        <v>454</v>
      </c>
      <c r="U252" s="14" t="s">
        <v>455</v>
      </c>
    </row>
    <row r="253" customFormat="false" ht="15" hidden="false" customHeight="false" outlineLevel="0" collapsed="false">
      <c r="B253" s="0"/>
      <c r="C253" s="0"/>
      <c r="D253" s="0"/>
    </row>
    <row r="254" customFormat="false" ht="15" hidden="false" customHeight="false" outlineLevel="0" collapsed="false">
      <c r="B254" s="1" t="s">
        <v>108</v>
      </c>
      <c r="C254" s="1" t="s">
        <v>239</v>
      </c>
      <c r="D254" s="1" t="s">
        <v>449</v>
      </c>
      <c r="E254" s="0" t="s">
        <v>771</v>
      </c>
      <c r="F254" s="7" t="n">
        <v>3160</v>
      </c>
      <c r="G254" s="8" t="s">
        <v>772</v>
      </c>
      <c r="H254" s="8" t="s">
        <v>773</v>
      </c>
      <c r="I254" s="9" t="s">
        <v>1803</v>
      </c>
      <c r="J254" s="8" t="s">
        <v>125</v>
      </c>
      <c r="K254" s="8" t="s">
        <v>127</v>
      </c>
      <c r="L254" s="8" t="s">
        <v>241</v>
      </c>
      <c r="M254" s="8" t="s">
        <v>243</v>
      </c>
      <c r="N254" s="8" t="s">
        <v>245</v>
      </c>
      <c r="O254" s="8" t="s">
        <v>452</v>
      </c>
      <c r="P254" s="8" t="s">
        <v>453</v>
      </c>
      <c r="Q254" s="8" t="s">
        <v>454</v>
      </c>
      <c r="R254" s="8" t="s">
        <v>455</v>
      </c>
      <c r="S254" s="8" t="s">
        <v>456</v>
      </c>
      <c r="T254" s="8" t="s">
        <v>457</v>
      </c>
      <c r="U254" s="8" t="s">
        <v>458</v>
      </c>
      <c r="V254" s="35" t="s">
        <v>1649</v>
      </c>
      <c r="W254" s="35" t="s">
        <v>1804</v>
      </c>
      <c r="X254" s="35" t="s">
        <v>997</v>
      </c>
      <c r="Y254" s="35" t="s">
        <v>998</v>
      </c>
      <c r="Z254" s="35" t="s">
        <v>999</v>
      </c>
      <c r="AA254" s="35" t="s">
        <v>1000</v>
      </c>
      <c r="AB254" s="35" t="s">
        <v>1001</v>
      </c>
      <c r="AC254" s="35" t="s">
        <v>1002</v>
      </c>
      <c r="AD254" s="35" t="s">
        <v>1003</v>
      </c>
      <c r="AE254" s="35" t="s">
        <v>1805</v>
      </c>
      <c r="AF254" s="35" t="s">
        <v>1806</v>
      </c>
      <c r="AG254" s="35" t="s">
        <v>1807</v>
      </c>
    </row>
    <row r="255" customFormat="false" ht="15" hidden="false" customHeight="false" outlineLevel="0" collapsed="false">
      <c r="B255" s="1" t="s">
        <v>271</v>
      </c>
      <c r="C255" s="1" t="s">
        <v>239</v>
      </c>
      <c r="D255" s="1" t="s">
        <v>449</v>
      </c>
      <c r="E255" s="0" t="s">
        <v>775</v>
      </c>
      <c r="F255" s="15" t="n">
        <v>3161</v>
      </c>
      <c r="G255" s="16" t="s">
        <v>772</v>
      </c>
      <c r="H255" s="16" t="s">
        <v>773</v>
      </c>
      <c r="I255" s="17" t="s">
        <v>1808</v>
      </c>
    </row>
    <row r="256" customFormat="false" ht="15" hidden="false" customHeight="false" outlineLevel="0" collapsed="false">
      <c r="B256" s="1" t="s">
        <v>271</v>
      </c>
      <c r="C256" s="1" t="s">
        <v>239</v>
      </c>
      <c r="D256" s="1" t="s">
        <v>449</v>
      </c>
      <c r="E256" s="0" t="s">
        <v>779</v>
      </c>
      <c r="F256" s="15" t="n">
        <v>3162</v>
      </c>
      <c r="G256" s="16" t="s">
        <v>772</v>
      </c>
      <c r="H256" s="16" t="s">
        <v>773</v>
      </c>
      <c r="I256" s="17" t="s">
        <v>1809</v>
      </c>
    </row>
    <row r="257" customFormat="false" ht="15" hidden="false" customHeight="false" outlineLevel="0" collapsed="false">
      <c r="B257" s="1" t="s">
        <v>271</v>
      </c>
      <c r="C257" s="1" t="s">
        <v>239</v>
      </c>
      <c r="D257" s="1" t="s">
        <v>449</v>
      </c>
      <c r="E257" s="0" t="s">
        <v>781</v>
      </c>
      <c r="F257" s="15" t="n">
        <v>3163</v>
      </c>
      <c r="G257" s="16" t="s">
        <v>772</v>
      </c>
      <c r="H257" s="16" t="s">
        <v>773</v>
      </c>
      <c r="I257" s="17" t="s">
        <v>1810</v>
      </c>
    </row>
    <row r="258" customFormat="false" ht="15" hidden="false" customHeight="false" outlineLevel="0" collapsed="false">
      <c r="B258" s="1" t="s">
        <v>271</v>
      </c>
      <c r="C258" s="1" t="s">
        <v>239</v>
      </c>
      <c r="D258" s="1" t="s">
        <v>449</v>
      </c>
      <c r="E258" s="0" t="s">
        <v>783</v>
      </c>
      <c r="F258" s="15" t="n">
        <v>3164</v>
      </c>
      <c r="G258" s="16" t="s">
        <v>772</v>
      </c>
      <c r="H258" s="16" t="s">
        <v>773</v>
      </c>
      <c r="I258" s="17" t="s">
        <v>1811</v>
      </c>
    </row>
    <row r="259" customFormat="false" ht="15" hidden="false" customHeight="false" outlineLevel="0" collapsed="false">
      <c r="B259" s="1" t="s">
        <v>271</v>
      </c>
      <c r="C259" s="1" t="s">
        <v>239</v>
      </c>
      <c r="D259" s="1" t="s">
        <v>449</v>
      </c>
      <c r="E259" s="0" t="s">
        <v>819</v>
      </c>
      <c r="F259" s="15" t="n">
        <v>3165</v>
      </c>
      <c r="G259" s="16" t="s">
        <v>772</v>
      </c>
      <c r="H259" s="16" t="s">
        <v>773</v>
      </c>
      <c r="I259" s="17" t="s">
        <v>1812</v>
      </c>
    </row>
    <row r="260" customFormat="false" ht="15" hidden="false" customHeight="false" outlineLevel="0" collapsed="false">
      <c r="B260" s="1" t="s">
        <v>271</v>
      </c>
      <c r="C260" s="1" t="s">
        <v>239</v>
      </c>
      <c r="D260" s="1" t="s">
        <v>449</v>
      </c>
      <c r="E260" s="0" t="s">
        <v>821</v>
      </c>
      <c r="F260" s="15" t="n">
        <v>3166</v>
      </c>
      <c r="G260" s="16" t="s">
        <v>772</v>
      </c>
      <c r="H260" s="16" t="s">
        <v>773</v>
      </c>
      <c r="I260" s="17" t="s">
        <v>1813</v>
      </c>
      <c r="J260" s="16" t="n">
        <v>21</v>
      </c>
      <c r="K260" s="16" t="n">
        <v>22</v>
      </c>
      <c r="L260" s="16" t="n">
        <v>23</v>
      </c>
      <c r="M260" s="16" t="n">
        <v>24</v>
      </c>
      <c r="N260" s="16" t="n">
        <v>25</v>
      </c>
      <c r="O260" s="16" t="n">
        <v>26</v>
      </c>
      <c r="P260" s="16" t="n">
        <v>27</v>
      </c>
      <c r="Q260" s="16" t="n">
        <v>28</v>
      </c>
      <c r="R260" s="16" t="n">
        <v>29</v>
      </c>
      <c r="S260" s="16" t="n">
        <v>30</v>
      </c>
      <c r="T260" s="16" t="n">
        <v>31</v>
      </c>
      <c r="U260" s="16" t="n">
        <v>32</v>
      </c>
    </row>
    <row r="261" customFormat="false" ht="15" hidden="false" customHeight="false" outlineLevel="0" collapsed="false">
      <c r="B261" s="1" t="s">
        <v>271</v>
      </c>
      <c r="C261" s="1" t="s">
        <v>239</v>
      </c>
      <c r="D261" s="1" t="s">
        <v>449</v>
      </c>
      <c r="E261" s="0" t="s">
        <v>825</v>
      </c>
      <c r="F261" s="26" t="n">
        <v>3167</v>
      </c>
      <c r="G261" s="27" t="s">
        <v>772</v>
      </c>
      <c r="H261" s="27" t="s">
        <v>773</v>
      </c>
      <c r="I261" s="25" t="s">
        <v>1814</v>
      </c>
      <c r="J261" s="27" t="n">
        <v>82</v>
      </c>
      <c r="K261" s="27" t="n">
        <v>86</v>
      </c>
      <c r="L261" s="27" t="n">
        <v>90</v>
      </c>
      <c r="M261" s="27" t="n">
        <v>94</v>
      </c>
      <c r="N261" s="27" t="n">
        <v>98</v>
      </c>
      <c r="O261" s="27" t="n">
        <v>102</v>
      </c>
      <c r="P261" s="27" t="n">
        <v>106</v>
      </c>
      <c r="Q261" s="27" t="n">
        <v>110</v>
      </c>
      <c r="R261" s="27" t="n">
        <v>114</v>
      </c>
      <c r="S261" s="27" t="n">
        <v>118</v>
      </c>
      <c r="T261" s="27" t="n">
        <v>122</v>
      </c>
      <c r="U261" s="27" t="n">
        <v>126</v>
      </c>
    </row>
    <row r="262" customFormat="false" ht="15" hidden="false" customHeight="false" outlineLevel="0" collapsed="false">
      <c r="B262" s="1" t="s">
        <v>271</v>
      </c>
      <c r="C262" s="1" t="s">
        <v>239</v>
      </c>
      <c r="D262" s="1" t="s">
        <v>449</v>
      </c>
      <c r="E262" s="0" t="s">
        <v>1815</v>
      </c>
      <c r="F262" s="15" t="n">
        <v>3168</v>
      </c>
      <c r="G262" s="16" t="s">
        <v>772</v>
      </c>
      <c r="H262" s="16" t="s">
        <v>773</v>
      </c>
      <c r="I262" s="17" t="s">
        <v>1816</v>
      </c>
      <c r="J262" s="16" t="n">
        <v>43</v>
      </c>
      <c r="K262" s="16" t="n">
        <v>45</v>
      </c>
      <c r="L262" s="16" t="n">
        <v>47</v>
      </c>
      <c r="M262" s="16" t="n">
        <v>49</v>
      </c>
      <c r="N262" s="16" t="n">
        <v>51</v>
      </c>
      <c r="O262" s="16" t="n">
        <v>53</v>
      </c>
      <c r="P262" s="16" t="n">
        <v>55</v>
      </c>
      <c r="Q262" s="16" t="n">
        <v>57</v>
      </c>
      <c r="R262" s="16" t="n">
        <v>59</v>
      </c>
      <c r="S262" s="16" t="n">
        <v>61</v>
      </c>
      <c r="T262" s="16" t="n">
        <v>63</v>
      </c>
      <c r="U262" s="16" t="n">
        <v>65</v>
      </c>
    </row>
    <row r="264" customFormat="false" ht="15" hidden="false" customHeight="false" outlineLevel="0" collapsed="false">
      <c r="B264" s="1" t="s">
        <v>108</v>
      </c>
      <c r="C264" s="1" t="s">
        <v>239</v>
      </c>
      <c r="D264" s="1" t="s">
        <v>449</v>
      </c>
      <c r="E264" s="0" t="s">
        <v>839</v>
      </c>
      <c r="F264" s="7" t="n">
        <v>3170</v>
      </c>
      <c r="G264" s="8" t="s">
        <v>840</v>
      </c>
      <c r="H264" s="8" t="s">
        <v>841</v>
      </c>
      <c r="I264" s="9" t="s">
        <v>1817</v>
      </c>
      <c r="J264" s="8" t="s">
        <v>125</v>
      </c>
      <c r="K264" s="8" t="s">
        <v>127</v>
      </c>
      <c r="L264" s="8" t="s">
        <v>241</v>
      </c>
      <c r="M264" s="8" t="s">
        <v>243</v>
      </c>
      <c r="N264" s="8" t="s">
        <v>245</v>
      </c>
      <c r="O264" s="8" t="s">
        <v>452</v>
      </c>
      <c r="P264" s="8" t="s">
        <v>453</v>
      </c>
      <c r="Q264" s="8" t="s">
        <v>454</v>
      </c>
      <c r="R264" s="8" t="s">
        <v>455</v>
      </c>
      <c r="S264" s="8" t="s">
        <v>456</v>
      </c>
      <c r="T264" s="8" t="s">
        <v>457</v>
      </c>
      <c r="U264" s="8" t="s">
        <v>458</v>
      </c>
    </row>
    <row r="265" customFormat="false" ht="15" hidden="false" customHeight="false" outlineLevel="0" collapsed="false">
      <c r="B265" s="1" t="s">
        <v>271</v>
      </c>
      <c r="C265" s="1" t="s">
        <v>239</v>
      </c>
      <c r="D265" s="1" t="s">
        <v>449</v>
      </c>
      <c r="E265" s="0" t="s">
        <v>843</v>
      </c>
      <c r="F265" s="15" t="n">
        <v>3171</v>
      </c>
      <c r="G265" s="16" t="s">
        <v>840</v>
      </c>
      <c r="H265" s="16" t="s">
        <v>841</v>
      </c>
      <c r="I265" s="17" t="s">
        <v>1818</v>
      </c>
    </row>
    <row r="266" customFormat="false" ht="15" hidden="false" customHeight="false" outlineLevel="0" collapsed="false">
      <c r="B266" s="1" t="s">
        <v>271</v>
      </c>
      <c r="C266" s="1" t="s">
        <v>239</v>
      </c>
      <c r="D266" s="1" t="s">
        <v>449</v>
      </c>
      <c r="E266" s="0" t="s">
        <v>845</v>
      </c>
      <c r="F266" s="15" t="n">
        <v>3172</v>
      </c>
      <c r="G266" s="16" t="s">
        <v>840</v>
      </c>
      <c r="H266" s="16" t="s">
        <v>841</v>
      </c>
      <c r="I266" s="17" t="s">
        <v>1819</v>
      </c>
    </row>
    <row r="267" customFormat="false" ht="15" hidden="false" customHeight="false" outlineLevel="0" collapsed="false">
      <c r="B267" s="1" t="s">
        <v>271</v>
      </c>
      <c r="C267" s="1" t="s">
        <v>239</v>
      </c>
      <c r="D267" s="1" t="s">
        <v>449</v>
      </c>
      <c r="E267" s="0" t="s">
        <v>847</v>
      </c>
      <c r="F267" s="15" t="n">
        <v>3173</v>
      </c>
      <c r="G267" s="16" t="s">
        <v>840</v>
      </c>
      <c r="H267" s="16" t="s">
        <v>841</v>
      </c>
      <c r="I267" s="17" t="s">
        <v>1820</v>
      </c>
    </row>
    <row r="268" customFormat="false" ht="15" hidden="false" customHeight="false" outlineLevel="0" collapsed="false">
      <c r="B268" s="1" t="s">
        <v>271</v>
      </c>
      <c r="C268" s="1" t="s">
        <v>239</v>
      </c>
      <c r="D268" s="1" t="s">
        <v>449</v>
      </c>
      <c r="E268" s="0" t="s">
        <v>849</v>
      </c>
      <c r="F268" s="15" t="n">
        <v>3174</v>
      </c>
      <c r="G268" s="16" t="s">
        <v>840</v>
      </c>
      <c r="H268" s="16" t="s">
        <v>841</v>
      </c>
      <c r="I268" s="17" t="s">
        <v>1821</v>
      </c>
    </row>
    <row r="269" customFormat="false" ht="15" hidden="false" customHeight="false" outlineLevel="0" collapsed="false">
      <c r="B269" s="1" t="s">
        <v>271</v>
      </c>
      <c r="C269" s="1" t="s">
        <v>239</v>
      </c>
      <c r="D269" s="1" t="s">
        <v>449</v>
      </c>
      <c r="E269" s="0" t="s">
        <v>851</v>
      </c>
      <c r="F269" s="15" t="n">
        <v>3175</v>
      </c>
      <c r="G269" s="16" t="s">
        <v>840</v>
      </c>
      <c r="H269" s="16" t="s">
        <v>841</v>
      </c>
      <c r="I269" s="17" t="s">
        <v>1822</v>
      </c>
    </row>
    <row r="271" customFormat="false" ht="15" hidden="false" customHeight="false" outlineLevel="0" collapsed="false">
      <c r="B271" s="1" t="s">
        <v>108</v>
      </c>
      <c r="C271" s="1" t="s">
        <v>239</v>
      </c>
      <c r="D271" s="1" t="s">
        <v>449</v>
      </c>
      <c r="E271" s="0" t="s">
        <v>857</v>
      </c>
      <c r="F271" s="7" t="n">
        <v>3180</v>
      </c>
      <c r="G271" s="8" t="s">
        <v>209</v>
      </c>
      <c r="H271" s="8" t="s">
        <v>210</v>
      </c>
      <c r="I271" s="9" t="s">
        <v>1823</v>
      </c>
      <c r="J271" s="14" t="s">
        <v>115</v>
      </c>
      <c r="K271" s="14" t="s">
        <v>117</v>
      </c>
      <c r="L271" s="14" t="s">
        <v>119</v>
      </c>
      <c r="M271" s="14" t="s">
        <v>121</v>
      </c>
      <c r="N271" s="14" t="s">
        <v>123</v>
      </c>
      <c r="O271" s="14" t="s">
        <v>125</v>
      </c>
      <c r="P271" s="14" t="s">
        <v>127</v>
      </c>
      <c r="Q271" s="14" t="s">
        <v>241</v>
      </c>
      <c r="R271" s="14" t="s">
        <v>243</v>
      </c>
      <c r="S271" s="14" t="s">
        <v>245</v>
      </c>
      <c r="T271" s="14" t="s">
        <v>452</v>
      </c>
      <c r="U271" s="14" t="s">
        <v>453</v>
      </c>
    </row>
    <row r="272" customFormat="false" ht="15" hidden="false" customHeight="false" outlineLevel="0" collapsed="false">
      <c r="B272" s="1" t="s">
        <v>271</v>
      </c>
      <c r="C272" s="1" t="s">
        <v>239</v>
      </c>
      <c r="D272" s="1" t="s">
        <v>449</v>
      </c>
      <c r="E272" s="0" t="s">
        <v>859</v>
      </c>
      <c r="F272" s="15" t="n">
        <v>3181</v>
      </c>
      <c r="G272" s="16" t="s">
        <v>209</v>
      </c>
      <c r="H272" s="16" t="s">
        <v>210</v>
      </c>
      <c r="I272" s="17" t="s">
        <v>1824</v>
      </c>
    </row>
    <row r="273" customFormat="false" ht="15" hidden="false" customHeight="false" outlineLevel="0" collapsed="false">
      <c r="B273" s="1" t="s">
        <v>271</v>
      </c>
      <c r="C273" s="1" t="s">
        <v>239</v>
      </c>
      <c r="D273" s="1" t="s">
        <v>449</v>
      </c>
      <c r="E273" s="0" t="s">
        <v>869</v>
      </c>
      <c r="F273" s="15" t="n">
        <v>3182</v>
      </c>
      <c r="G273" s="16" t="s">
        <v>209</v>
      </c>
      <c r="H273" s="16" t="s">
        <v>210</v>
      </c>
      <c r="I273" s="17" t="s">
        <v>1825</v>
      </c>
    </row>
    <row r="274" customFormat="false" ht="15" hidden="false" customHeight="false" outlineLevel="0" collapsed="false">
      <c r="B274" s="1" t="s">
        <v>271</v>
      </c>
      <c r="C274" s="1" t="s">
        <v>239</v>
      </c>
      <c r="D274" s="1" t="s">
        <v>449</v>
      </c>
      <c r="E274" s="0" t="s">
        <v>871</v>
      </c>
      <c r="F274" s="15" t="n">
        <v>3183</v>
      </c>
      <c r="G274" s="16" t="s">
        <v>209</v>
      </c>
      <c r="H274" s="16" t="s">
        <v>210</v>
      </c>
      <c r="I274" s="17" t="s">
        <v>1826</v>
      </c>
    </row>
    <row r="275" customFormat="false" ht="15" hidden="false" customHeight="false" outlineLevel="0" collapsed="false">
      <c r="B275" s="1" t="s">
        <v>271</v>
      </c>
      <c r="C275" s="1" t="s">
        <v>239</v>
      </c>
      <c r="D275" s="1" t="s">
        <v>449</v>
      </c>
      <c r="E275" s="0" t="s">
        <v>873</v>
      </c>
      <c r="F275" s="15" t="n">
        <v>3184</v>
      </c>
      <c r="G275" s="16" t="s">
        <v>209</v>
      </c>
      <c r="H275" s="16" t="s">
        <v>210</v>
      </c>
      <c r="I275" s="17" t="s">
        <v>1827</v>
      </c>
    </row>
    <row r="276" customFormat="false" ht="15" hidden="false" customHeight="false" outlineLevel="0" collapsed="false">
      <c r="B276" s="45" t="s">
        <v>108</v>
      </c>
      <c r="C276" s="45" t="s">
        <v>239</v>
      </c>
      <c r="D276" s="45" t="s">
        <v>449</v>
      </c>
      <c r="E276" s="46" t="s">
        <v>924</v>
      </c>
      <c r="F276" s="7" t="n">
        <v>3185</v>
      </c>
      <c r="G276" s="8" t="s">
        <v>209</v>
      </c>
      <c r="H276" s="8" t="s">
        <v>210</v>
      </c>
      <c r="I276" s="9" t="s">
        <v>1828</v>
      </c>
      <c r="J276" s="8" t="s">
        <v>728</v>
      </c>
      <c r="K276" s="8" t="s">
        <v>729</v>
      </c>
      <c r="L276" s="8" t="s">
        <v>730</v>
      </c>
      <c r="M276" s="8" t="s">
        <v>731</v>
      </c>
      <c r="N276" s="8" t="s">
        <v>732</v>
      </c>
      <c r="O276" s="8" t="s">
        <v>733</v>
      </c>
      <c r="P276" s="8" t="s">
        <v>734</v>
      </c>
      <c r="Q276" s="8" t="s">
        <v>735</v>
      </c>
      <c r="R276" s="8" t="s">
        <v>1829</v>
      </c>
      <c r="S276" s="8" t="s">
        <v>1830</v>
      </c>
      <c r="T276" s="8" t="s">
        <v>1831</v>
      </c>
      <c r="U276" s="8" t="s">
        <v>1832</v>
      </c>
      <c r="V276" s="47" t="s">
        <v>736</v>
      </c>
      <c r="W276" s="47" t="s">
        <v>737</v>
      </c>
      <c r="X276" s="47" t="s">
        <v>738</v>
      </c>
      <c r="Y276" s="47" t="s">
        <v>739</v>
      </c>
      <c r="Z276" s="47" t="s">
        <v>740</v>
      </c>
      <c r="AA276" s="47" t="s">
        <v>741</v>
      </c>
      <c r="AB276" s="47" t="s">
        <v>742</v>
      </c>
      <c r="AC276" s="47" t="s">
        <v>743</v>
      </c>
      <c r="AD276" s="47" t="s">
        <v>1833</v>
      </c>
      <c r="AE276" s="47" t="s">
        <v>1834</v>
      </c>
      <c r="AF276" s="47" t="s">
        <v>1835</v>
      </c>
      <c r="AG276" s="47" t="s">
        <v>1836</v>
      </c>
    </row>
    <row r="278" customFormat="false" ht="15" hidden="false" customHeight="false" outlineLevel="0" collapsed="false">
      <c r="B278" s="1" t="s">
        <v>271</v>
      </c>
      <c r="C278" s="1" t="s">
        <v>239</v>
      </c>
      <c r="D278" s="1" t="s">
        <v>978</v>
      </c>
      <c r="E278" s="0" t="s">
        <v>979</v>
      </c>
      <c r="F278" s="15" t="n">
        <v>3200</v>
      </c>
      <c r="G278" s="16" t="s">
        <v>980</v>
      </c>
      <c r="H278" s="16" t="s">
        <v>980</v>
      </c>
      <c r="I278" s="17" t="s">
        <v>1837</v>
      </c>
    </row>
    <row r="279" customFormat="false" ht="15" hidden="false" customHeight="false" outlineLevel="0" collapsed="false">
      <c r="B279" s="1" t="s">
        <v>271</v>
      </c>
      <c r="C279" s="1" t="s">
        <v>239</v>
      </c>
      <c r="D279" s="1" t="s">
        <v>978</v>
      </c>
      <c r="E279" s="0" t="s">
        <v>982</v>
      </c>
      <c r="F279" s="15" t="n">
        <v>3201</v>
      </c>
      <c r="G279" s="16" t="s">
        <v>980</v>
      </c>
      <c r="H279" s="16" t="s">
        <v>980</v>
      </c>
      <c r="I279" s="17" t="s">
        <v>1838</v>
      </c>
    </row>
    <row r="280" customFormat="false" ht="15" hidden="false" customHeight="false" outlineLevel="0" collapsed="false">
      <c r="B280" s="1" t="s">
        <v>271</v>
      </c>
      <c r="C280" s="1" t="s">
        <v>239</v>
      </c>
      <c r="D280" s="1" t="s">
        <v>978</v>
      </c>
      <c r="E280" s="0" t="s">
        <v>984</v>
      </c>
      <c r="F280" s="15" t="n">
        <v>3202</v>
      </c>
      <c r="G280" s="16" t="s">
        <v>980</v>
      </c>
      <c r="H280" s="16" t="s">
        <v>980</v>
      </c>
      <c r="I280" s="17" t="s">
        <v>1839</v>
      </c>
    </row>
    <row r="281" customFormat="false" ht="15" hidden="false" customHeight="false" outlineLevel="0" collapsed="false">
      <c r="B281" s="1" t="s">
        <v>108</v>
      </c>
      <c r="C281" s="1" t="s">
        <v>239</v>
      </c>
      <c r="D281" s="26" t="s">
        <v>449</v>
      </c>
      <c r="E281" s="0" t="s">
        <v>986</v>
      </c>
      <c r="F281" s="7" t="n">
        <v>3203</v>
      </c>
      <c r="G281" s="8" t="s">
        <v>980</v>
      </c>
      <c r="H281" s="8" t="s">
        <v>980</v>
      </c>
      <c r="I281" s="9" t="s">
        <v>1840</v>
      </c>
      <c r="J281" s="8" t="s">
        <v>1841</v>
      </c>
      <c r="K281" s="8" t="s">
        <v>1842</v>
      </c>
      <c r="L281" s="8" t="s">
        <v>1843</v>
      </c>
      <c r="M281" s="8" t="s">
        <v>1844</v>
      </c>
      <c r="N281" s="8" t="s">
        <v>1845</v>
      </c>
      <c r="O281" s="8" t="s">
        <v>1846</v>
      </c>
      <c r="P281" s="8" t="s">
        <v>1847</v>
      </c>
      <c r="Q281" s="8" t="s">
        <v>1848</v>
      </c>
      <c r="R281" s="8" t="s">
        <v>1849</v>
      </c>
      <c r="S281" s="8" t="s">
        <v>1850</v>
      </c>
      <c r="T281" s="8" t="s">
        <v>1851</v>
      </c>
      <c r="U281" s="8" t="s">
        <v>1852</v>
      </c>
      <c r="V281" s="8" t="s">
        <v>1853</v>
      </c>
      <c r="W281" s="8" t="s">
        <v>1854</v>
      </c>
      <c r="X281" s="8" t="s">
        <v>1855</v>
      </c>
      <c r="Y281" s="8" t="s">
        <v>1856</v>
      </c>
      <c r="Z281" s="8" t="s">
        <v>1857</v>
      </c>
      <c r="AA281" s="8" t="s">
        <v>1858</v>
      </c>
      <c r="AB281" s="8" t="s">
        <v>1859</v>
      </c>
      <c r="AC281" s="8" t="s">
        <v>1860</v>
      </c>
      <c r="AD281" s="8" t="s">
        <v>1861</v>
      </c>
      <c r="AE281" s="8" t="s">
        <v>1862</v>
      </c>
    </row>
    <row r="282" customFormat="false" ht="15" hidden="false" customHeight="false" outlineLevel="0" collapsed="false">
      <c r="B282" s="1" t="s">
        <v>271</v>
      </c>
      <c r="C282" s="1" t="s">
        <v>239</v>
      </c>
      <c r="D282" s="26" t="s">
        <v>449</v>
      </c>
      <c r="E282" s="0" t="s">
        <v>1863</v>
      </c>
      <c r="F282" s="15" t="n">
        <v>3204</v>
      </c>
      <c r="G282" s="16" t="s">
        <v>980</v>
      </c>
      <c r="H282" s="16" t="s">
        <v>980</v>
      </c>
      <c r="I282" s="17" t="s">
        <v>1864</v>
      </c>
    </row>
    <row r="283" customFormat="false" ht="15" hidden="false" customHeight="false" outlineLevel="0" collapsed="false">
      <c r="B283" s="1" t="s">
        <v>108</v>
      </c>
      <c r="C283" s="30" t="s">
        <v>239</v>
      </c>
      <c r="D283" s="26" t="s">
        <v>449</v>
      </c>
      <c r="E283" s="6" t="s">
        <v>1865</v>
      </c>
      <c r="F283" s="7" t="n">
        <v>3205</v>
      </c>
      <c r="G283" s="8" t="s">
        <v>980</v>
      </c>
      <c r="H283" s="8" t="s">
        <v>980</v>
      </c>
      <c r="I283" s="9" t="s">
        <v>1866</v>
      </c>
      <c r="J283" s="8" t="s">
        <v>1867</v>
      </c>
      <c r="K283" s="8" t="s">
        <v>1868</v>
      </c>
      <c r="L283" s="8" t="s">
        <v>1246</v>
      </c>
      <c r="M283" s="8" t="s">
        <v>1869</v>
      </c>
      <c r="N283" s="8" t="s">
        <v>1870</v>
      </c>
      <c r="O283" s="8" t="s">
        <v>1871</v>
      </c>
      <c r="P283" s="8" t="s">
        <v>1872</v>
      </c>
      <c r="Q283" s="8" t="s">
        <v>1873</v>
      </c>
      <c r="R283" s="8" t="s">
        <v>1874</v>
      </c>
      <c r="S283" s="8" t="s">
        <v>1875</v>
      </c>
      <c r="T283" s="8" t="s">
        <v>1255</v>
      </c>
      <c r="U283" s="8" t="s">
        <v>1876</v>
      </c>
      <c r="V283" s="8" t="s">
        <v>1877</v>
      </c>
      <c r="W283" s="8" t="s">
        <v>1878</v>
      </c>
      <c r="X283" s="8" t="s">
        <v>1879</v>
      </c>
      <c r="Y283" s="8" t="s">
        <v>1880</v>
      </c>
    </row>
    <row r="285" customFormat="false" ht="15" hidden="false" customHeight="false" outlineLevel="0" collapsed="false">
      <c r="B285" s="30" t="s">
        <v>108</v>
      </c>
      <c r="C285" s="1" t="s">
        <v>239</v>
      </c>
      <c r="D285" s="30" t="s">
        <v>1013</v>
      </c>
      <c r="E285" s="6" t="s">
        <v>1014</v>
      </c>
      <c r="F285" s="7" t="n">
        <v>3210</v>
      </c>
      <c r="G285" s="8" t="s">
        <v>1013</v>
      </c>
      <c r="H285" s="8" t="s">
        <v>1015</v>
      </c>
      <c r="I285" s="9" t="s">
        <v>1881</v>
      </c>
      <c r="J285" s="8" t="s">
        <v>310</v>
      </c>
      <c r="K285" s="8" t="s">
        <v>311</v>
      </c>
      <c r="L285" s="8" t="s">
        <v>312</v>
      </c>
      <c r="M285" s="8" t="s">
        <v>313</v>
      </c>
      <c r="N285" s="8" t="s">
        <v>314</v>
      </c>
      <c r="O285" s="8" t="s">
        <v>315</v>
      </c>
      <c r="P285" s="8" t="s">
        <v>316</v>
      </c>
      <c r="Q285" s="8" t="s">
        <v>317</v>
      </c>
      <c r="R285" s="8" t="s">
        <v>115</v>
      </c>
      <c r="S285" s="8" t="s">
        <v>116</v>
      </c>
      <c r="T285" s="8" t="s">
        <v>117</v>
      </c>
      <c r="U285" s="8" t="s">
        <v>118</v>
      </c>
      <c r="V285" s="8" t="s">
        <v>119</v>
      </c>
      <c r="W285" s="14" t="s">
        <v>120</v>
      </c>
      <c r="X285" s="8" t="s">
        <v>121</v>
      </c>
      <c r="Y285" s="8" t="s">
        <v>123</v>
      </c>
      <c r="Z285" s="8" t="s">
        <v>125</v>
      </c>
      <c r="AA285" s="8" t="s">
        <v>127</v>
      </c>
      <c r="AB285" s="8" t="s">
        <v>241</v>
      </c>
      <c r="AC285" s="8" t="s">
        <v>243</v>
      </c>
      <c r="DF285" s="2"/>
    </row>
    <row r="286" customFormat="false" ht="15" hidden="false" customHeight="false" outlineLevel="0" collapsed="false">
      <c r="B286" s="30" t="s">
        <v>108</v>
      </c>
      <c r="C286" s="1" t="s">
        <v>239</v>
      </c>
      <c r="D286" s="30" t="s">
        <v>1013</v>
      </c>
      <c r="E286" s="6" t="s">
        <v>1017</v>
      </c>
      <c r="F286" s="7" t="n">
        <v>3211</v>
      </c>
      <c r="G286" s="8" t="s">
        <v>1013</v>
      </c>
      <c r="H286" s="8" t="s">
        <v>1015</v>
      </c>
      <c r="I286" s="9" t="s">
        <v>1882</v>
      </c>
      <c r="J286" s="8" t="s">
        <v>344</v>
      </c>
      <c r="K286" s="8" t="s">
        <v>346</v>
      </c>
      <c r="L286" s="8" t="s">
        <v>348</v>
      </c>
      <c r="M286" s="8" t="s">
        <v>144</v>
      </c>
      <c r="N286" s="8" t="s">
        <v>146</v>
      </c>
      <c r="O286" s="8" t="s">
        <v>148</v>
      </c>
      <c r="P286" s="8" t="s">
        <v>150</v>
      </c>
    </row>
    <row r="287" customFormat="false" ht="15" hidden="false" customHeight="false" outlineLevel="0" collapsed="false">
      <c r="B287" s="30" t="s">
        <v>271</v>
      </c>
      <c r="C287" s="1" t="s">
        <v>239</v>
      </c>
      <c r="D287" s="30" t="s">
        <v>1013</v>
      </c>
      <c r="E287" s="6" t="s">
        <v>1019</v>
      </c>
      <c r="F287" s="15" t="n">
        <v>3212</v>
      </c>
      <c r="G287" s="16" t="s">
        <v>1013</v>
      </c>
      <c r="H287" s="16" t="s">
        <v>1015</v>
      </c>
      <c r="I287" s="17" t="s">
        <v>1883</v>
      </c>
    </row>
    <row r="288" customFormat="false" ht="15" hidden="false" customHeight="false" outlineLevel="0" collapsed="false">
      <c r="B288" s="30" t="s">
        <v>271</v>
      </c>
      <c r="C288" s="1" t="s">
        <v>239</v>
      </c>
      <c r="D288" s="30" t="s">
        <v>1013</v>
      </c>
      <c r="E288" s="6" t="s">
        <v>1884</v>
      </c>
      <c r="F288" s="15" t="n">
        <v>3213</v>
      </c>
      <c r="G288" s="16" t="s">
        <v>1013</v>
      </c>
      <c r="H288" s="16" t="s">
        <v>1015</v>
      </c>
      <c r="I288" s="17" t="s">
        <v>1885</v>
      </c>
    </row>
    <row r="289" customFormat="false" ht="15" hidden="false" customHeight="false" outlineLevel="0" collapsed="false">
      <c r="B289" s="30" t="s">
        <v>108</v>
      </c>
      <c r="C289" s="1" t="s">
        <v>239</v>
      </c>
      <c r="D289" s="30" t="s">
        <v>1013</v>
      </c>
      <c r="E289" s="6" t="s">
        <v>1886</v>
      </c>
      <c r="F289" s="7" t="n">
        <v>3214</v>
      </c>
      <c r="G289" s="8" t="s">
        <v>1013</v>
      </c>
      <c r="H289" s="8" t="s">
        <v>1015</v>
      </c>
      <c r="I289" s="9" t="s">
        <v>1887</v>
      </c>
      <c r="J289" s="8" t="s">
        <v>1040</v>
      </c>
      <c r="K289" s="8" t="s">
        <v>1041</v>
      </c>
      <c r="L289" s="8" t="s">
        <v>1042</v>
      </c>
      <c r="M289" s="8" t="s">
        <v>375</v>
      </c>
      <c r="N289" s="8" t="s">
        <v>364</v>
      </c>
      <c r="O289" s="8" t="s">
        <v>347</v>
      </c>
      <c r="P289" s="8" t="s">
        <v>785</v>
      </c>
      <c r="Q289" s="8" t="s">
        <v>1043</v>
      </c>
      <c r="R289" s="8" t="s">
        <v>786</v>
      </c>
      <c r="S289" s="8" t="s">
        <v>1044</v>
      </c>
      <c r="T289" s="8" t="s">
        <v>787</v>
      </c>
      <c r="U289" s="8" t="s">
        <v>1888</v>
      </c>
      <c r="V289" s="8" t="s">
        <v>788</v>
      </c>
      <c r="W289" s="8" t="s">
        <v>789</v>
      </c>
      <c r="X289" s="8" t="s">
        <v>790</v>
      </c>
      <c r="Y289" s="8" t="s">
        <v>791</v>
      </c>
      <c r="Z289" s="8" t="s">
        <v>868</v>
      </c>
      <c r="AA289" s="8" t="s">
        <v>1047</v>
      </c>
      <c r="AB289" s="8" t="s">
        <v>1048</v>
      </c>
      <c r="AC289" s="8" t="s">
        <v>1049</v>
      </c>
      <c r="AD289" s="8" t="s">
        <v>1050</v>
      </c>
      <c r="AE289" s="8" t="s">
        <v>1051</v>
      </c>
      <c r="AF289" s="8" t="s">
        <v>365</v>
      </c>
      <c r="AG289" s="8" t="s">
        <v>349</v>
      </c>
      <c r="AH289" s="8" t="s">
        <v>806</v>
      </c>
      <c r="AI289" s="8" t="s">
        <v>1052</v>
      </c>
      <c r="AJ289" s="8" t="s">
        <v>807</v>
      </c>
      <c r="AK289" s="8" t="s">
        <v>1889</v>
      </c>
      <c r="AL289" s="8" t="s">
        <v>808</v>
      </c>
      <c r="AM289" s="8" t="s">
        <v>537</v>
      </c>
      <c r="AN289" s="8" t="s">
        <v>538</v>
      </c>
      <c r="AO289" s="8" t="s">
        <v>539</v>
      </c>
      <c r="AP289" s="8" t="s">
        <v>540</v>
      </c>
      <c r="AQ289" s="8" t="s">
        <v>1121</v>
      </c>
      <c r="AR289" s="8" t="s">
        <v>1122</v>
      </c>
      <c r="AS289" s="8" t="s">
        <v>1123</v>
      </c>
      <c r="AT289" s="8" t="s">
        <v>1124</v>
      </c>
      <c r="AU289" s="8" t="s">
        <v>1125</v>
      </c>
      <c r="AV289" s="8" t="s">
        <v>1126</v>
      </c>
      <c r="AW289" s="8" t="s">
        <v>1127</v>
      </c>
      <c r="AX289" s="8" t="s">
        <v>366</v>
      </c>
      <c r="AY289" s="8" t="s">
        <v>144</v>
      </c>
      <c r="AZ289" s="8" t="s">
        <v>1128</v>
      </c>
      <c r="BA289" s="8" t="s">
        <v>809</v>
      </c>
      <c r="BB289" s="8" t="s">
        <v>1890</v>
      </c>
      <c r="BC289" s="8" t="s">
        <v>810</v>
      </c>
      <c r="BD289" s="8" t="s">
        <v>811</v>
      </c>
      <c r="BE289" s="8" t="s">
        <v>812</v>
      </c>
      <c r="BF289" s="8" t="s">
        <v>813</v>
      </c>
      <c r="BG289" s="8" t="s">
        <v>814</v>
      </c>
      <c r="BH289" s="8" t="s">
        <v>1055</v>
      </c>
      <c r="BI289" s="8" t="s">
        <v>1056</v>
      </c>
      <c r="BJ289" s="8" t="s">
        <v>1057</v>
      </c>
      <c r="BK289" s="8" t="s">
        <v>1058</v>
      </c>
      <c r="BL289" s="8" t="s">
        <v>1059</v>
      </c>
      <c r="BM289" s="8" t="s">
        <v>1060</v>
      </c>
      <c r="BN289" s="8" t="s">
        <v>816</v>
      </c>
      <c r="BO289" s="8" t="s">
        <v>376</v>
      </c>
      <c r="BP289" s="8" t="s">
        <v>158</v>
      </c>
      <c r="BQ289" s="8" t="s">
        <v>145</v>
      </c>
      <c r="BR289" s="8" t="s">
        <v>817</v>
      </c>
      <c r="BS289" s="8" t="s">
        <v>1891</v>
      </c>
      <c r="BT289" s="8" t="s">
        <v>818</v>
      </c>
      <c r="BU289" s="8" t="s">
        <v>547</v>
      </c>
      <c r="BV289" s="8" t="s">
        <v>548</v>
      </c>
      <c r="BW289" s="8" t="s">
        <v>549</v>
      </c>
      <c r="BX289" s="8" t="s">
        <v>550</v>
      </c>
      <c r="BY289" s="8" t="s">
        <v>1892</v>
      </c>
      <c r="BZ289" s="8" t="s">
        <v>1893</v>
      </c>
      <c r="CA289" s="8" t="s">
        <v>1894</v>
      </c>
      <c r="CB289" s="8" t="s">
        <v>1895</v>
      </c>
      <c r="CC289" s="8" t="s">
        <v>1896</v>
      </c>
      <c r="CD289" s="8" t="s">
        <v>1897</v>
      </c>
      <c r="CE289" s="8" t="s">
        <v>1898</v>
      </c>
      <c r="CF289" s="8" t="s">
        <v>1899</v>
      </c>
      <c r="CG289" s="8" t="s">
        <v>1169</v>
      </c>
      <c r="CH289" s="8" t="s">
        <v>159</v>
      </c>
      <c r="CI289" s="8" t="s">
        <v>146</v>
      </c>
      <c r="CJ289" s="8" t="s">
        <v>1900</v>
      </c>
      <c r="CK289" s="8" t="s">
        <v>1901</v>
      </c>
      <c r="CL289" s="8" t="s">
        <v>1902</v>
      </c>
      <c r="CM289" s="8" t="s">
        <v>1903</v>
      </c>
      <c r="CN289" s="8" t="s">
        <v>1904</v>
      </c>
      <c r="CO289" s="8" t="s">
        <v>1905</v>
      </c>
      <c r="CP289" s="8" t="s">
        <v>1064</v>
      </c>
      <c r="CQ289" s="8" t="s">
        <v>1065</v>
      </c>
      <c r="CR289" s="8" t="s">
        <v>1066</v>
      </c>
      <c r="CS289" s="8" t="s">
        <v>1067</v>
      </c>
      <c r="CT289" s="8" t="s">
        <v>1068</v>
      </c>
      <c r="CU289" s="8" t="s">
        <v>1069</v>
      </c>
      <c r="CV289" s="8" t="s">
        <v>1070</v>
      </c>
      <c r="CW289" s="8" t="s">
        <v>1071</v>
      </c>
      <c r="CX289" s="8" t="s">
        <v>1072</v>
      </c>
      <c r="CY289" s="8" t="s">
        <v>160</v>
      </c>
      <c r="CZ289" s="8" t="s">
        <v>147</v>
      </c>
      <c r="DA289" s="8" t="s">
        <v>1073</v>
      </c>
      <c r="DB289" s="8" t="s">
        <v>1074</v>
      </c>
      <c r="DC289" s="8" t="s">
        <v>1075</v>
      </c>
      <c r="DD289" s="8" t="s">
        <v>1076</v>
      </c>
      <c r="DE289" s="8" t="s">
        <v>1906</v>
      </c>
      <c r="DF289" s="10" t="s">
        <v>792</v>
      </c>
      <c r="DG289" s="10" t="s">
        <v>1063</v>
      </c>
    </row>
    <row r="290" customFormat="false" ht="15" hidden="false" customHeight="false" outlineLevel="0" collapsed="false">
      <c r="B290" s="30" t="s">
        <v>108</v>
      </c>
      <c r="C290" s="1" t="s">
        <v>239</v>
      </c>
      <c r="D290" s="30" t="s">
        <v>1013</v>
      </c>
      <c r="E290" s="6" t="s">
        <v>1129</v>
      </c>
      <c r="F290" s="7" t="n">
        <v>3215</v>
      </c>
      <c r="G290" s="8" t="s">
        <v>1013</v>
      </c>
      <c r="H290" s="8" t="s">
        <v>1015</v>
      </c>
      <c r="I290" s="9" t="s">
        <v>1907</v>
      </c>
      <c r="J290" s="8" t="s">
        <v>1908</v>
      </c>
      <c r="K290" s="8" t="s">
        <v>1909</v>
      </c>
      <c r="L290" s="8" t="s">
        <v>1910</v>
      </c>
      <c r="M290" s="8" t="s">
        <v>1911</v>
      </c>
      <c r="N290" s="8" t="s">
        <v>1912</v>
      </c>
      <c r="O290" s="8" t="s">
        <v>1913</v>
      </c>
      <c r="P290" s="8" t="s">
        <v>1914</v>
      </c>
      <c r="Q290" s="8" t="s">
        <v>1915</v>
      </c>
      <c r="R290" s="8" t="s">
        <v>1916</v>
      </c>
      <c r="S290" s="8" t="s">
        <v>1917</v>
      </c>
      <c r="T290" s="8" t="s">
        <v>1918</v>
      </c>
      <c r="U290" s="8" t="s">
        <v>1919</v>
      </c>
      <c r="V290" s="8" t="s">
        <v>1920</v>
      </c>
      <c r="W290" s="8" t="s">
        <v>1921</v>
      </c>
      <c r="X290" s="8" t="s">
        <v>1922</v>
      </c>
      <c r="Y290" s="8" t="s">
        <v>1134</v>
      </c>
      <c r="Z290" s="8" t="s">
        <v>1135</v>
      </c>
      <c r="AA290" s="8" t="s">
        <v>1136</v>
      </c>
      <c r="AB290" s="8" t="s">
        <v>1137</v>
      </c>
      <c r="AC290" s="8" t="s">
        <v>1138</v>
      </c>
      <c r="AD290" s="8" t="s">
        <v>1139</v>
      </c>
      <c r="AE290" s="8" t="s">
        <v>720</v>
      </c>
      <c r="AF290" s="8" t="s">
        <v>1140</v>
      </c>
      <c r="AG290" s="8" t="s">
        <v>721</v>
      </c>
      <c r="AH290" s="8" t="s">
        <v>1923</v>
      </c>
      <c r="AI290" s="8" t="s">
        <v>722</v>
      </c>
      <c r="AJ290" s="8" t="s">
        <v>1924</v>
      </c>
      <c r="AK290" s="8" t="s">
        <v>723</v>
      </c>
      <c r="AL290" s="8" t="s">
        <v>724</v>
      </c>
      <c r="AM290" s="8" t="s">
        <v>725</v>
      </c>
      <c r="AN290" s="8" t="s">
        <v>1144</v>
      </c>
      <c r="AO290" s="8" t="s">
        <v>1145</v>
      </c>
      <c r="AP290" s="8" t="s">
        <v>1146</v>
      </c>
      <c r="AQ290" s="8" t="s">
        <v>1147</v>
      </c>
      <c r="AR290" s="8" t="s">
        <v>1148</v>
      </c>
      <c r="AS290" s="8" t="s">
        <v>1149</v>
      </c>
      <c r="AT290" s="8" t="s">
        <v>728</v>
      </c>
      <c r="AU290" s="8" t="s">
        <v>1150</v>
      </c>
      <c r="AV290" s="8" t="s">
        <v>729</v>
      </c>
      <c r="AW290" s="8" t="s">
        <v>1925</v>
      </c>
      <c r="AX290" s="8" t="s">
        <v>730</v>
      </c>
      <c r="AY290" s="8" t="s">
        <v>1926</v>
      </c>
      <c r="AZ290" s="8" t="s">
        <v>731</v>
      </c>
      <c r="BA290" s="8" t="s">
        <v>732</v>
      </c>
      <c r="BB290" s="8" t="s">
        <v>733</v>
      </c>
      <c r="BC290" s="8" t="s">
        <v>1154</v>
      </c>
      <c r="BD290" s="8" t="s">
        <v>1155</v>
      </c>
      <c r="BE290" s="8" t="s">
        <v>1156</v>
      </c>
      <c r="BF290" s="8" t="s">
        <v>1157</v>
      </c>
      <c r="BG290" s="8" t="s">
        <v>1158</v>
      </c>
      <c r="BH290" s="8" t="s">
        <v>1159</v>
      </c>
      <c r="BI290" s="8" t="s">
        <v>736</v>
      </c>
      <c r="BJ290" s="8" t="s">
        <v>1160</v>
      </c>
      <c r="BK290" s="8" t="s">
        <v>737</v>
      </c>
      <c r="BL290" s="8" t="s">
        <v>1927</v>
      </c>
      <c r="BM290" s="8" t="s">
        <v>738</v>
      </c>
      <c r="BN290" s="8" t="s">
        <v>1928</v>
      </c>
      <c r="BO290" s="8" t="s">
        <v>739</v>
      </c>
      <c r="BP290" s="8" t="s">
        <v>740</v>
      </c>
      <c r="BQ290" s="8" t="s">
        <v>741</v>
      </c>
      <c r="BR290" s="8" t="s">
        <v>1929</v>
      </c>
      <c r="BS290" s="8" t="s">
        <v>1930</v>
      </c>
      <c r="BT290" s="8" t="s">
        <v>1931</v>
      </c>
      <c r="BU290" s="8" t="s">
        <v>1932</v>
      </c>
      <c r="BV290" s="8" t="s">
        <v>1933</v>
      </c>
      <c r="BW290" s="8" t="s">
        <v>1934</v>
      </c>
      <c r="BX290" s="8" t="s">
        <v>1935</v>
      </c>
      <c r="BY290" s="8" t="s">
        <v>1936</v>
      </c>
      <c r="BZ290" s="8" t="s">
        <v>1937</v>
      </c>
      <c r="CA290" s="8" t="s">
        <v>1938</v>
      </c>
      <c r="CB290" s="8" t="s">
        <v>1939</v>
      </c>
      <c r="CC290" s="8" t="s">
        <v>1940</v>
      </c>
      <c r="CD290" s="8" t="s">
        <v>1941</v>
      </c>
      <c r="CE290" s="8" t="s">
        <v>1942</v>
      </c>
      <c r="CF290" s="8" t="s">
        <v>1943</v>
      </c>
    </row>
    <row r="291" customFormat="false" ht="15" hidden="false" customHeight="false" outlineLevel="0" collapsed="false">
      <c r="B291" s="26" t="s">
        <v>271</v>
      </c>
      <c r="C291" s="1" t="s">
        <v>271</v>
      </c>
      <c r="D291" s="1" t="s">
        <v>271</v>
      </c>
      <c r="E291" s="0" t="s">
        <v>271</v>
      </c>
      <c r="F291" s="48" t="n">
        <v>3216</v>
      </c>
      <c r="G291" s="24" t="s">
        <v>1013</v>
      </c>
      <c r="H291" s="24" t="s">
        <v>1015</v>
      </c>
      <c r="I291" s="49" t="s">
        <v>1944</v>
      </c>
      <c r="J291" s="10" t="s">
        <v>1136</v>
      </c>
      <c r="K291" s="10" t="s">
        <v>1138</v>
      </c>
      <c r="L291" s="10" t="s">
        <v>720</v>
      </c>
      <c r="M291" s="10" t="s">
        <v>721</v>
      </c>
      <c r="N291" s="10" t="s">
        <v>722</v>
      </c>
      <c r="O291" s="10" t="s">
        <v>723</v>
      </c>
      <c r="P291" s="10" t="s">
        <v>724</v>
      </c>
      <c r="Q291" s="10" t="s">
        <v>1146</v>
      </c>
      <c r="R291" s="10" t="s">
        <v>1148</v>
      </c>
      <c r="S291" s="10" t="s">
        <v>728</v>
      </c>
      <c r="T291" s="10" t="s">
        <v>729</v>
      </c>
      <c r="U291" s="10" t="s">
        <v>730</v>
      </c>
      <c r="V291" s="10" t="s">
        <v>731</v>
      </c>
      <c r="W291" s="10" t="s">
        <v>732</v>
      </c>
      <c r="X291" s="10" t="s">
        <v>1156</v>
      </c>
      <c r="Y291" s="10" t="s">
        <v>1158</v>
      </c>
      <c r="Z291" s="10" t="s">
        <v>736</v>
      </c>
      <c r="AA291" s="10" t="s">
        <v>737</v>
      </c>
      <c r="AB291" s="10" t="s">
        <v>738</v>
      </c>
      <c r="AC291" s="10" t="s">
        <v>739</v>
      </c>
      <c r="AD291" s="10" t="s">
        <v>740</v>
      </c>
    </row>
    <row r="292" customFormat="false" ht="15" hidden="false" customHeight="false" outlineLevel="0" collapsed="false">
      <c r="B292" s="26" t="s">
        <v>271</v>
      </c>
      <c r="C292" s="1" t="s">
        <v>271</v>
      </c>
      <c r="D292" s="1" t="s">
        <v>271</v>
      </c>
      <c r="E292" s="0" t="s">
        <v>271</v>
      </c>
      <c r="F292" s="48" t="n">
        <v>3217</v>
      </c>
      <c r="G292" s="24" t="s">
        <v>1013</v>
      </c>
      <c r="H292" s="24" t="s">
        <v>1015</v>
      </c>
      <c r="I292" s="49" t="s">
        <v>1945</v>
      </c>
      <c r="J292" s="24" t="s">
        <v>310</v>
      </c>
      <c r="K292" s="24" t="s">
        <v>311</v>
      </c>
      <c r="L292" s="24" t="s">
        <v>312</v>
      </c>
      <c r="M292" s="24" t="s">
        <v>313</v>
      </c>
      <c r="N292" s="24" t="s">
        <v>314</v>
      </c>
      <c r="O292" s="24" t="s">
        <v>315</v>
      </c>
      <c r="P292" s="24" t="s">
        <v>316</v>
      </c>
      <c r="Q292" s="24" t="s">
        <v>317</v>
      </c>
      <c r="R292" s="24" t="s">
        <v>115</v>
      </c>
      <c r="S292" s="24" t="s">
        <v>116</v>
      </c>
      <c r="T292" s="24" t="s">
        <v>117</v>
      </c>
      <c r="U292" s="24" t="s">
        <v>119</v>
      </c>
      <c r="V292" s="24" t="s">
        <v>245</v>
      </c>
    </row>
    <row r="294" customFormat="false" ht="15" hidden="false" customHeight="false" outlineLevel="0" collapsed="false">
      <c r="B294" s="1" t="s">
        <v>108</v>
      </c>
      <c r="C294" s="1" t="s">
        <v>239</v>
      </c>
      <c r="D294" s="1" t="s">
        <v>1946</v>
      </c>
      <c r="E294" s="0" t="s">
        <v>1947</v>
      </c>
      <c r="F294" s="7" t="n">
        <v>3230</v>
      </c>
      <c r="G294" s="8" t="s">
        <v>980</v>
      </c>
      <c r="H294" s="8" t="s">
        <v>980</v>
      </c>
      <c r="I294" s="9" t="s">
        <v>1948</v>
      </c>
      <c r="J294" s="8" t="s">
        <v>118</v>
      </c>
      <c r="K294" s="8" t="s">
        <v>119</v>
      </c>
      <c r="L294" s="8" t="s">
        <v>120</v>
      </c>
      <c r="M294" s="8" t="s">
        <v>121</v>
      </c>
      <c r="N294" s="8" t="s">
        <v>122</v>
      </c>
      <c r="O294" s="8" t="s">
        <v>123</v>
      </c>
      <c r="P294" s="8" t="s">
        <v>124</v>
      </c>
      <c r="Q294" s="8" t="s">
        <v>125</v>
      </c>
      <c r="R294" s="8" t="s">
        <v>126</v>
      </c>
      <c r="S294" s="8" t="s">
        <v>127</v>
      </c>
      <c r="T294" s="8" t="s">
        <v>196</v>
      </c>
      <c r="U294" s="8" t="s">
        <v>241</v>
      </c>
      <c r="V294" s="8" t="s">
        <v>242</v>
      </c>
      <c r="W294" s="8" t="s">
        <v>243</v>
      </c>
      <c r="X294" s="14" t="s">
        <v>244</v>
      </c>
      <c r="Y294" s="14" t="s">
        <v>245</v>
      </c>
      <c r="Z294" s="20" t="s">
        <v>153</v>
      </c>
    </row>
    <row r="295" customFormat="false" ht="15" hidden="false" customHeight="false" outlineLevel="0" collapsed="false">
      <c r="B295" s="1" t="s">
        <v>108</v>
      </c>
      <c r="C295" s="1" t="s">
        <v>239</v>
      </c>
      <c r="D295" s="1" t="s">
        <v>1946</v>
      </c>
      <c r="E295" s="0" t="s">
        <v>1949</v>
      </c>
      <c r="F295" s="7" t="n">
        <v>3231</v>
      </c>
      <c r="G295" s="8" t="s">
        <v>980</v>
      </c>
      <c r="H295" s="8" t="s">
        <v>980</v>
      </c>
      <c r="I295" s="9" t="s">
        <v>1950</v>
      </c>
      <c r="J295" s="8" t="s">
        <v>118</v>
      </c>
      <c r="K295" s="8" t="s">
        <v>147</v>
      </c>
      <c r="L295" s="8" t="s">
        <v>119</v>
      </c>
      <c r="M295" s="8" t="s">
        <v>148</v>
      </c>
      <c r="N295" s="8" t="s">
        <v>120</v>
      </c>
      <c r="O295" s="8" t="s">
        <v>149</v>
      </c>
      <c r="P295" s="8" t="s">
        <v>121</v>
      </c>
      <c r="Q295" s="8" t="s">
        <v>150</v>
      </c>
      <c r="R295" s="8" t="s">
        <v>122</v>
      </c>
      <c r="S295" s="8" t="s">
        <v>151</v>
      </c>
      <c r="T295" s="8" t="s">
        <v>123</v>
      </c>
      <c r="U295" s="8" t="s">
        <v>152</v>
      </c>
      <c r="V295" s="8" t="s">
        <v>124</v>
      </c>
      <c r="W295" s="8" t="s">
        <v>153</v>
      </c>
      <c r="X295" s="8" t="s">
        <v>125</v>
      </c>
      <c r="Y295" s="8" t="s">
        <v>154</v>
      </c>
      <c r="Z295" s="8" t="s">
        <v>126</v>
      </c>
      <c r="AA295" s="8" t="s">
        <v>155</v>
      </c>
      <c r="AB295" s="8" t="s">
        <v>127</v>
      </c>
      <c r="AC295" s="8" t="s">
        <v>254</v>
      </c>
      <c r="AD295" s="8" t="s">
        <v>196</v>
      </c>
      <c r="AE295" s="8" t="s">
        <v>255</v>
      </c>
      <c r="AF295" s="8" t="s">
        <v>241</v>
      </c>
      <c r="AG295" s="8" t="s">
        <v>256</v>
      </c>
      <c r="AH295" s="8" t="s">
        <v>242</v>
      </c>
      <c r="AI295" s="8" t="s">
        <v>257</v>
      </c>
      <c r="AJ295" s="8" t="s">
        <v>243</v>
      </c>
      <c r="AK295" s="8" t="s">
        <v>258</v>
      </c>
      <c r="AL295" s="8" t="s">
        <v>244</v>
      </c>
      <c r="AM295" s="8" t="s">
        <v>259</v>
      </c>
      <c r="AN295" s="8" t="s">
        <v>245</v>
      </c>
    </row>
    <row r="296" customFormat="false" ht="15" hidden="false" customHeight="false" outlineLevel="0" collapsed="false">
      <c r="B296" s="1" t="s">
        <v>271</v>
      </c>
      <c r="C296" s="1" t="s">
        <v>239</v>
      </c>
      <c r="D296" s="1" t="s">
        <v>1946</v>
      </c>
      <c r="E296" s="0" t="s">
        <v>1951</v>
      </c>
      <c r="F296" s="15" t="n">
        <v>3232</v>
      </c>
      <c r="G296" s="16" t="s">
        <v>980</v>
      </c>
      <c r="H296" s="16" t="s">
        <v>980</v>
      </c>
      <c r="I296" s="17" t="s">
        <v>1952</v>
      </c>
    </row>
    <row r="297" customFormat="false" ht="15" hidden="false" customHeight="false" outlineLevel="0" collapsed="false">
      <c r="B297" s="1" t="s">
        <v>108</v>
      </c>
      <c r="C297" s="1" t="s">
        <v>239</v>
      </c>
      <c r="D297" s="1" t="s">
        <v>1946</v>
      </c>
      <c r="E297" s="0" t="s">
        <v>1953</v>
      </c>
      <c r="F297" s="7" t="n">
        <v>3233</v>
      </c>
      <c r="G297" s="8" t="s">
        <v>980</v>
      </c>
      <c r="H297" s="8" t="s">
        <v>980</v>
      </c>
      <c r="I297" s="9" t="s">
        <v>1954</v>
      </c>
      <c r="J297" s="8" t="s">
        <v>1955</v>
      </c>
      <c r="K297" s="8" t="s">
        <v>714</v>
      </c>
      <c r="L297" s="8" t="s">
        <v>1956</v>
      </c>
      <c r="M297" s="8" t="s">
        <v>511</v>
      </c>
      <c r="N297" s="8" t="s">
        <v>1957</v>
      </c>
      <c r="O297" s="8" t="s">
        <v>512</v>
      </c>
      <c r="P297" s="8" t="s">
        <v>1958</v>
      </c>
      <c r="Q297" s="8" t="s">
        <v>513</v>
      </c>
      <c r="R297" s="8" t="s">
        <v>1959</v>
      </c>
      <c r="S297" s="8" t="s">
        <v>514</v>
      </c>
      <c r="T297" s="8" t="s">
        <v>1960</v>
      </c>
      <c r="U297" s="8" t="s">
        <v>515</v>
      </c>
      <c r="V297" s="8" t="s">
        <v>1961</v>
      </c>
      <c r="W297" s="8" t="s">
        <v>516</v>
      </c>
      <c r="X297" s="8" t="s">
        <v>1962</v>
      </c>
      <c r="Y297" s="8" t="s">
        <v>1791</v>
      </c>
      <c r="Z297" s="8" t="s">
        <v>1963</v>
      </c>
      <c r="AA297" s="8" t="s">
        <v>523</v>
      </c>
      <c r="AB297" s="8" t="s">
        <v>1964</v>
      </c>
      <c r="AC297" s="8" t="s">
        <v>524</v>
      </c>
      <c r="AD297" s="8" t="s">
        <v>1965</v>
      </c>
      <c r="AE297" s="8" t="s">
        <v>525</v>
      </c>
      <c r="AF297" s="8" t="s">
        <v>1966</v>
      </c>
      <c r="AG297" s="8" t="s">
        <v>526</v>
      </c>
      <c r="AH297" s="8" t="s">
        <v>1967</v>
      </c>
      <c r="AI297" s="8" t="s">
        <v>527</v>
      </c>
      <c r="AJ297" s="8" t="s">
        <v>1968</v>
      </c>
      <c r="AK297" s="8" t="s">
        <v>528</v>
      </c>
      <c r="AL297" s="8" t="s">
        <v>1969</v>
      </c>
      <c r="AM297" s="8" t="s">
        <v>1793</v>
      </c>
      <c r="AN297" s="8" t="s">
        <v>1970</v>
      </c>
      <c r="AO297" s="8" t="s">
        <v>1794</v>
      </c>
      <c r="AP297" s="8" t="s">
        <v>1971</v>
      </c>
      <c r="AQ297" s="8" t="s">
        <v>1682</v>
      </c>
      <c r="AR297" s="8" t="s">
        <v>1972</v>
      </c>
      <c r="AS297" s="8" t="s">
        <v>1683</v>
      </c>
      <c r="AT297" s="8" t="s">
        <v>1973</v>
      </c>
      <c r="AU297" s="8" t="s">
        <v>1684</v>
      </c>
      <c r="AV297" s="8" t="s">
        <v>1974</v>
      </c>
      <c r="AW297" s="8" t="s">
        <v>1685</v>
      </c>
      <c r="AX297" s="8" t="s">
        <v>1975</v>
      </c>
      <c r="AY297" s="8" t="s">
        <v>1686</v>
      </c>
      <c r="AZ297" s="8" t="s">
        <v>1976</v>
      </c>
      <c r="BA297" s="8" t="s">
        <v>1977</v>
      </c>
      <c r="BB297" s="8" t="s">
        <v>1978</v>
      </c>
      <c r="BC297" s="8" t="s">
        <v>1979</v>
      </c>
      <c r="BD297" s="8" t="s">
        <v>1980</v>
      </c>
      <c r="BE297" s="8" t="s">
        <v>1694</v>
      </c>
      <c r="BF297" s="8" t="s">
        <v>1981</v>
      </c>
      <c r="BG297" s="8" t="s">
        <v>1695</v>
      </c>
      <c r="BH297" s="8" t="s">
        <v>1982</v>
      </c>
      <c r="BI297" s="8" t="s">
        <v>1696</v>
      </c>
      <c r="BJ297" s="8" t="s">
        <v>1983</v>
      </c>
      <c r="BK297" s="8" t="s">
        <v>1697</v>
      </c>
      <c r="BL297" s="8" t="s">
        <v>1984</v>
      </c>
      <c r="BM297" s="8" t="s">
        <v>1698</v>
      </c>
      <c r="BN297" s="8" t="s">
        <v>1985</v>
      </c>
      <c r="BO297" s="8" t="s">
        <v>1986</v>
      </c>
      <c r="BP297" s="8" t="s">
        <v>1987</v>
      </c>
      <c r="BQ297" s="8" t="s">
        <v>1988</v>
      </c>
      <c r="BR297" s="8" t="s">
        <v>1989</v>
      </c>
      <c r="BS297" s="8" t="s">
        <v>1706</v>
      </c>
      <c r="BT297" s="8" t="s">
        <v>1990</v>
      </c>
      <c r="BU297" s="8" t="s">
        <v>1707</v>
      </c>
      <c r="BV297" s="8" t="s">
        <v>1991</v>
      </c>
      <c r="BW297" s="8" t="s">
        <v>1708</v>
      </c>
      <c r="BX297" s="8" t="s">
        <v>1992</v>
      </c>
      <c r="BY297" s="8" t="s">
        <v>1709</v>
      </c>
      <c r="BZ297" s="8" t="s">
        <v>1993</v>
      </c>
      <c r="CA297" s="8" t="s">
        <v>1710</v>
      </c>
    </row>
    <row r="298" customFormat="false" ht="15" hidden="false" customHeight="false" outlineLevel="0" collapsed="false">
      <c r="B298" s="1" t="s">
        <v>271</v>
      </c>
      <c r="C298" s="1" t="s">
        <v>239</v>
      </c>
      <c r="D298" s="1" t="s">
        <v>1946</v>
      </c>
      <c r="E298" s="0" t="s">
        <v>1994</v>
      </c>
      <c r="F298" s="15" t="n">
        <v>3234</v>
      </c>
      <c r="G298" s="16" t="s">
        <v>980</v>
      </c>
      <c r="H298" s="16" t="s">
        <v>980</v>
      </c>
      <c r="I298" s="17" t="s">
        <v>1995</v>
      </c>
    </row>
    <row r="299" customFormat="false" ht="15" hidden="false" customHeight="false" outlineLevel="0" collapsed="false">
      <c r="B299" s="1" t="s">
        <v>108</v>
      </c>
      <c r="C299" s="1" t="s">
        <v>239</v>
      </c>
      <c r="D299" s="1" t="s">
        <v>1946</v>
      </c>
      <c r="E299" s="0" t="s">
        <v>1996</v>
      </c>
      <c r="F299" s="7" t="n">
        <v>3235</v>
      </c>
      <c r="G299" s="8" t="s">
        <v>980</v>
      </c>
      <c r="H299" s="8" t="s">
        <v>980</v>
      </c>
      <c r="I299" s="9" t="s">
        <v>1997</v>
      </c>
      <c r="J299" s="8" t="s">
        <v>1924</v>
      </c>
      <c r="K299" s="8" t="s">
        <v>723</v>
      </c>
      <c r="L299" s="8" t="s">
        <v>1998</v>
      </c>
      <c r="M299" s="8" t="s">
        <v>724</v>
      </c>
      <c r="N299" s="8" t="s">
        <v>1999</v>
      </c>
      <c r="O299" s="8" t="s">
        <v>725</v>
      </c>
      <c r="P299" s="8" t="s">
        <v>2000</v>
      </c>
      <c r="Q299" s="8" t="s">
        <v>726</v>
      </c>
      <c r="R299" s="8" t="s">
        <v>2001</v>
      </c>
      <c r="S299" s="8" t="s">
        <v>727</v>
      </c>
      <c r="T299" s="8" t="s">
        <v>2002</v>
      </c>
      <c r="U299" s="8" t="s">
        <v>2003</v>
      </c>
      <c r="V299" s="8" t="s">
        <v>2004</v>
      </c>
      <c r="W299" s="8" t="s">
        <v>2005</v>
      </c>
      <c r="X299" s="8" t="s">
        <v>2006</v>
      </c>
      <c r="Y299" s="8" t="s">
        <v>2007</v>
      </c>
      <c r="Z299" s="8" t="s">
        <v>1926</v>
      </c>
      <c r="AA299" s="8" t="s">
        <v>731</v>
      </c>
      <c r="AB299" s="8" t="s">
        <v>2008</v>
      </c>
      <c r="AC299" s="8" t="s">
        <v>732</v>
      </c>
      <c r="AD299" s="8" t="s">
        <v>2009</v>
      </c>
      <c r="AE299" s="8" t="s">
        <v>733</v>
      </c>
      <c r="AF299" s="8" t="s">
        <v>2010</v>
      </c>
      <c r="AG299" s="8" t="s">
        <v>734</v>
      </c>
      <c r="AH299" s="8" t="s">
        <v>2011</v>
      </c>
      <c r="AI299" s="8" t="s">
        <v>735</v>
      </c>
      <c r="AJ299" s="8" t="s">
        <v>2012</v>
      </c>
      <c r="AK299" s="8" t="s">
        <v>1829</v>
      </c>
      <c r="AL299" s="8" t="s">
        <v>2013</v>
      </c>
      <c r="AM299" s="8" t="s">
        <v>1830</v>
      </c>
      <c r="AN299" s="8" t="s">
        <v>2014</v>
      </c>
      <c r="AO299" s="8" t="s">
        <v>1831</v>
      </c>
      <c r="AP299" s="8" t="s">
        <v>1928</v>
      </c>
      <c r="AQ299" s="8" t="s">
        <v>739</v>
      </c>
      <c r="AR299" s="8" t="s">
        <v>2015</v>
      </c>
      <c r="AS299" s="8" t="s">
        <v>740</v>
      </c>
      <c r="AT299" s="8" t="s">
        <v>2016</v>
      </c>
      <c r="AU299" s="8" t="s">
        <v>741</v>
      </c>
      <c r="AV299" s="8" t="s">
        <v>2017</v>
      </c>
      <c r="AW299" s="8" t="s">
        <v>742</v>
      </c>
      <c r="AX299" s="8" t="s">
        <v>2018</v>
      </c>
      <c r="AY299" s="8" t="s">
        <v>743</v>
      </c>
      <c r="AZ299" s="8" t="s">
        <v>2019</v>
      </c>
      <c r="BA299" s="8" t="s">
        <v>1833</v>
      </c>
      <c r="BB299" s="8" t="s">
        <v>2020</v>
      </c>
      <c r="BC299" s="8" t="s">
        <v>1834</v>
      </c>
      <c r="BD299" s="8" t="s">
        <v>2021</v>
      </c>
      <c r="BE299" s="8" t="s">
        <v>1835</v>
      </c>
      <c r="DF299" s="2"/>
      <c r="DG299" s="2"/>
      <c r="DH299" s="2"/>
      <c r="DI299" s="2"/>
    </row>
    <row r="300" customFormat="false" ht="15" hidden="false" customHeight="false" outlineLevel="0" collapsed="false">
      <c r="B300" s="26" t="s">
        <v>271</v>
      </c>
      <c r="C300" s="1" t="s">
        <v>271</v>
      </c>
      <c r="D300" s="1" t="s">
        <v>271</v>
      </c>
      <c r="E300" s="0" t="s">
        <v>271</v>
      </c>
      <c r="F300" s="33" t="n">
        <v>3236</v>
      </c>
      <c r="G300" s="10" t="s">
        <v>980</v>
      </c>
      <c r="H300" s="10" t="s">
        <v>980</v>
      </c>
      <c r="I300" s="34" t="s">
        <v>2022</v>
      </c>
      <c r="J300" s="10" t="s">
        <v>152</v>
      </c>
      <c r="K300" s="10" t="s">
        <v>154</v>
      </c>
      <c r="L300" s="10" t="s">
        <v>254</v>
      </c>
      <c r="M300" s="10" t="s">
        <v>241</v>
      </c>
    </row>
    <row r="302" customFormat="false" ht="15" hidden="false" customHeight="false" outlineLevel="0" collapsed="false">
      <c r="B302" s="1" t="s">
        <v>108</v>
      </c>
      <c r="C302" s="1" t="s">
        <v>239</v>
      </c>
      <c r="D302" s="1" t="s">
        <v>1946</v>
      </c>
      <c r="E302" s="0" t="s">
        <v>2023</v>
      </c>
      <c r="F302" s="7" t="n">
        <v>3240</v>
      </c>
      <c r="G302" s="8" t="s">
        <v>1606</v>
      </c>
      <c r="H302" s="8" t="s">
        <v>1607</v>
      </c>
      <c r="I302" s="9" t="s">
        <v>2024</v>
      </c>
      <c r="J302" s="8" t="s">
        <v>277</v>
      </c>
      <c r="K302" s="8" t="s">
        <v>278</v>
      </c>
      <c r="L302" s="8" t="s">
        <v>279</v>
      </c>
      <c r="M302" s="8" t="s">
        <v>280</v>
      </c>
      <c r="N302" s="8" t="s">
        <v>281</v>
      </c>
      <c r="O302" s="8" t="s">
        <v>282</v>
      </c>
      <c r="P302" s="8" t="s">
        <v>283</v>
      </c>
      <c r="Q302" s="8" t="s">
        <v>284</v>
      </c>
      <c r="R302" s="8" t="s">
        <v>285</v>
      </c>
      <c r="S302" s="8" t="s">
        <v>319</v>
      </c>
      <c r="T302" s="8" t="s">
        <v>305</v>
      </c>
      <c r="U302" s="8" t="s">
        <v>320</v>
      </c>
      <c r="V302" s="8" t="s">
        <v>306</v>
      </c>
    </row>
    <row r="303" customFormat="false" ht="15" hidden="false" customHeight="false" outlineLevel="0" collapsed="false">
      <c r="B303" s="1" t="s">
        <v>271</v>
      </c>
      <c r="C303" s="1" t="s">
        <v>239</v>
      </c>
      <c r="D303" s="1" t="s">
        <v>1946</v>
      </c>
      <c r="E303" s="0" t="s">
        <v>2025</v>
      </c>
      <c r="F303" s="15" t="n">
        <v>3241</v>
      </c>
      <c r="G303" s="16" t="s">
        <v>1606</v>
      </c>
      <c r="H303" s="16" t="s">
        <v>1607</v>
      </c>
      <c r="I303" s="17" t="s">
        <v>2026</v>
      </c>
    </row>
    <row r="304" customFormat="false" ht="15" hidden="false" customHeight="false" outlineLevel="0" collapsed="false">
      <c r="B304" s="1" t="s">
        <v>271</v>
      </c>
      <c r="C304" s="1" t="s">
        <v>239</v>
      </c>
      <c r="D304" s="1" t="s">
        <v>1946</v>
      </c>
      <c r="E304" s="0" t="s">
        <v>2027</v>
      </c>
      <c r="F304" s="15" t="n">
        <v>3242</v>
      </c>
      <c r="G304" s="16" t="s">
        <v>1606</v>
      </c>
      <c r="H304" s="16" t="s">
        <v>1607</v>
      </c>
      <c r="I304" s="17" t="s">
        <v>2028</v>
      </c>
    </row>
    <row r="305" customFormat="false" ht="15" hidden="false" customHeight="false" outlineLevel="0" collapsed="false">
      <c r="B305" s="1" t="s">
        <v>271</v>
      </c>
      <c r="C305" s="1" t="s">
        <v>239</v>
      </c>
      <c r="D305" s="1" t="s">
        <v>1946</v>
      </c>
      <c r="E305" s="0" t="s">
        <v>2029</v>
      </c>
      <c r="F305" s="15" t="n">
        <v>3243</v>
      </c>
      <c r="G305" s="16" t="s">
        <v>1606</v>
      </c>
      <c r="H305" s="16" t="s">
        <v>1607</v>
      </c>
      <c r="I305" s="17" t="s">
        <v>2030</v>
      </c>
    </row>
    <row r="306" customFormat="false" ht="15" hidden="false" customHeight="false" outlineLevel="0" collapsed="false">
      <c r="B306" s="1" t="s">
        <v>271</v>
      </c>
      <c r="C306" s="1" t="s">
        <v>239</v>
      </c>
      <c r="D306" s="1" t="s">
        <v>1946</v>
      </c>
      <c r="E306" s="0" t="s">
        <v>2031</v>
      </c>
      <c r="F306" s="15" t="n">
        <v>3244</v>
      </c>
      <c r="G306" s="16" t="s">
        <v>1606</v>
      </c>
      <c r="H306" s="16" t="s">
        <v>1607</v>
      </c>
      <c r="I306" s="17" t="s">
        <v>2032</v>
      </c>
    </row>
    <row r="307" customFormat="false" ht="15" hidden="false" customHeight="false" outlineLevel="0" collapsed="false">
      <c r="B307" s="1" t="s">
        <v>271</v>
      </c>
      <c r="C307" s="1" t="s">
        <v>239</v>
      </c>
      <c r="D307" s="1" t="s">
        <v>1946</v>
      </c>
      <c r="E307" s="0" t="s">
        <v>2033</v>
      </c>
      <c r="F307" s="15" t="n">
        <v>3245</v>
      </c>
      <c r="G307" s="16" t="s">
        <v>1606</v>
      </c>
      <c r="H307" s="16" t="s">
        <v>1607</v>
      </c>
      <c r="I307" s="17" t="s">
        <v>2034</v>
      </c>
    </row>
    <row r="309" customFormat="false" ht="15" hidden="false" customHeight="false" outlineLevel="0" collapsed="false">
      <c r="B309" s="1" t="s">
        <v>108</v>
      </c>
      <c r="C309" s="1" t="s">
        <v>239</v>
      </c>
      <c r="D309" s="1" t="s">
        <v>1162</v>
      </c>
      <c r="E309" s="0" t="s">
        <v>1163</v>
      </c>
      <c r="F309" s="7" t="n">
        <v>3250</v>
      </c>
      <c r="G309" s="8" t="s">
        <v>112</v>
      </c>
      <c r="H309" s="8" t="s">
        <v>113</v>
      </c>
      <c r="I309" s="9" t="s">
        <v>2035</v>
      </c>
      <c r="J309" s="8" t="s">
        <v>119</v>
      </c>
      <c r="K309" s="8" t="s">
        <v>148</v>
      </c>
      <c r="L309" s="8" t="s">
        <v>120</v>
      </c>
      <c r="M309" s="8" t="s">
        <v>149</v>
      </c>
      <c r="N309" s="8" t="s">
        <v>121</v>
      </c>
      <c r="O309" s="8" t="s">
        <v>150</v>
      </c>
      <c r="P309" s="8" t="s">
        <v>122</v>
      </c>
      <c r="Q309" s="8" t="s">
        <v>151</v>
      </c>
      <c r="R309" s="8" t="s">
        <v>123</v>
      </c>
      <c r="S309" s="8" t="s">
        <v>152</v>
      </c>
      <c r="T309" s="8" t="s">
        <v>124</v>
      </c>
      <c r="U309" s="8" t="s">
        <v>153</v>
      </c>
      <c r="V309" s="8" t="s">
        <v>125</v>
      </c>
      <c r="W309" s="8" t="s">
        <v>154</v>
      </c>
      <c r="X309" s="8" t="s">
        <v>126</v>
      </c>
      <c r="Y309" s="8" t="s">
        <v>155</v>
      </c>
      <c r="Z309" s="8" t="s">
        <v>127</v>
      </c>
      <c r="AA309" s="8" t="s">
        <v>254</v>
      </c>
      <c r="AB309" s="8" t="s">
        <v>196</v>
      </c>
      <c r="AC309" s="8" t="s">
        <v>255</v>
      </c>
      <c r="AD309" s="8" t="s">
        <v>241</v>
      </c>
      <c r="AE309" s="8" t="s">
        <v>256</v>
      </c>
      <c r="AF309" s="8" t="s">
        <v>242</v>
      </c>
      <c r="AG309" s="8" t="s">
        <v>257</v>
      </c>
      <c r="AH309" s="8" t="s">
        <v>243</v>
      </c>
      <c r="AI309" s="8" t="s">
        <v>258</v>
      </c>
      <c r="AJ309" s="8" t="s">
        <v>244</v>
      </c>
      <c r="AK309" s="8" t="s">
        <v>259</v>
      </c>
      <c r="AL309" s="8" t="s">
        <v>245</v>
      </c>
      <c r="AM309" s="10" t="s">
        <v>168</v>
      </c>
      <c r="AN309" s="10" t="s">
        <v>2036</v>
      </c>
    </row>
    <row r="310" customFormat="false" ht="15" hidden="false" customHeight="false" outlineLevel="0" collapsed="false">
      <c r="B310" s="1" t="s">
        <v>271</v>
      </c>
      <c r="C310" s="1" t="s">
        <v>239</v>
      </c>
      <c r="D310" s="1" t="s">
        <v>1162</v>
      </c>
      <c r="E310" s="0" t="s">
        <v>1165</v>
      </c>
      <c r="F310" s="15" t="n">
        <v>3251</v>
      </c>
      <c r="G310" s="16" t="s">
        <v>112</v>
      </c>
      <c r="H310" s="16" t="s">
        <v>113</v>
      </c>
      <c r="I310" s="17" t="s">
        <v>2037</v>
      </c>
      <c r="J310" s="16" t="s">
        <v>163</v>
      </c>
      <c r="K310" s="16" t="s">
        <v>165</v>
      </c>
      <c r="L310" s="16" t="s">
        <v>166</v>
      </c>
      <c r="M310" s="16" t="s">
        <v>167</v>
      </c>
      <c r="N310" s="16" t="s">
        <v>169</v>
      </c>
      <c r="O310" s="16" t="s">
        <v>170</v>
      </c>
      <c r="P310" s="16" t="s">
        <v>171</v>
      </c>
      <c r="Q310" s="16" t="s">
        <v>261</v>
      </c>
      <c r="R310" s="16" t="s">
        <v>262</v>
      </c>
      <c r="S310" s="16" t="s">
        <v>263</v>
      </c>
      <c r="T310" s="16" t="s">
        <v>264</v>
      </c>
      <c r="U310" s="16" t="s">
        <v>265</v>
      </c>
      <c r="V310" s="16" t="s">
        <v>266</v>
      </c>
    </row>
    <row r="311" customFormat="false" ht="15" hidden="false" customHeight="false" outlineLevel="0" collapsed="false">
      <c r="B311" s="30" t="s">
        <v>717</v>
      </c>
      <c r="C311" s="30" t="s">
        <v>239</v>
      </c>
      <c r="D311" s="30" t="s">
        <v>1162</v>
      </c>
      <c r="E311" s="6" t="s">
        <v>1167</v>
      </c>
      <c r="F311" s="36" t="n">
        <v>3252</v>
      </c>
      <c r="G311" s="29" t="s">
        <v>112</v>
      </c>
      <c r="H311" s="29" t="s">
        <v>113</v>
      </c>
      <c r="I311" s="37" t="s">
        <v>2038</v>
      </c>
      <c r="J311" s="29" t="s">
        <v>164</v>
      </c>
      <c r="K311" s="29" t="s">
        <v>1171</v>
      </c>
      <c r="L311" s="29" t="s">
        <v>1172</v>
      </c>
      <c r="M311" s="29" t="s">
        <v>168</v>
      </c>
      <c r="N311" s="29" t="s">
        <v>1173</v>
      </c>
      <c r="O311" s="29" t="s">
        <v>1174</v>
      </c>
      <c r="P311" s="29" t="s">
        <v>2039</v>
      </c>
      <c r="Q311" s="29" t="s">
        <v>261</v>
      </c>
      <c r="R311" s="29" t="s">
        <v>2036</v>
      </c>
      <c r="S311" s="29" t="s">
        <v>2040</v>
      </c>
      <c r="T311" s="29" t="s">
        <v>2041</v>
      </c>
      <c r="U311" s="29" t="s">
        <v>2042</v>
      </c>
      <c r="V311" s="29" t="s">
        <v>2043</v>
      </c>
    </row>
    <row r="312" customFormat="false" ht="15" hidden="false" customHeight="false" outlineLevel="0" collapsed="false">
      <c r="B312" s="1" t="s">
        <v>271</v>
      </c>
      <c r="C312" s="1" t="s">
        <v>239</v>
      </c>
      <c r="D312" s="1" t="s">
        <v>1162</v>
      </c>
      <c r="E312" s="0" t="s">
        <v>1175</v>
      </c>
      <c r="F312" s="15" t="n">
        <v>3253</v>
      </c>
      <c r="G312" s="16" t="s">
        <v>112</v>
      </c>
      <c r="H312" s="16" t="s">
        <v>113</v>
      </c>
      <c r="I312" s="17" t="s">
        <v>2044</v>
      </c>
      <c r="J312" s="16" t="s">
        <v>1180</v>
      </c>
      <c r="K312" s="16" t="s">
        <v>1181</v>
      </c>
      <c r="L312" s="16" t="s">
        <v>479</v>
      </c>
      <c r="M312" s="16" t="s">
        <v>1182</v>
      </c>
      <c r="N312" s="16" t="s">
        <v>480</v>
      </c>
      <c r="O312" s="16" t="s">
        <v>2045</v>
      </c>
      <c r="P312" s="16" t="s">
        <v>476</v>
      </c>
      <c r="Q312" s="16" t="s">
        <v>2046</v>
      </c>
      <c r="R312" s="16" t="s">
        <v>481</v>
      </c>
      <c r="S312" s="16" t="s">
        <v>2047</v>
      </c>
      <c r="T312" s="16" t="s">
        <v>482</v>
      </c>
    </row>
    <row r="313" customFormat="false" ht="15" hidden="false" customHeight="false" outlineLevel="0" collapsed="false">
      <c r="B313" s="1" t="s">
        <v>108</v>
      </c>
      <c r="C313" s="1" t="s">
        <v>239</v>
      </c>
      <c r="D313" s="1" t="s">
        <v>1162</v>
      </c>
      <c r="E313" s="0" t="s">
        <v>2048</v>
      </c>
      <c r="F313" s="7" t="n">
        <f aca="false">F312+1</f>
        <v>3254</v>
      </c>
      <c r="G313" s="8" t="s">
        <v>112</v>
      </c>
      <c r="H313" s="8" t="s">
        <v>113</v>
      </c>
      <c r="I313" s="9" t="s">
        <v>2049</v>
      </c>
      <c r="J313" s="8" t="s">
        <v>2050</v>
      </c>
      <c r="K313" s="8" t="s">
        <v>1181</v>
      </c>
      <c r="L313" s="8" t="s">
        <v>2051</v>
      </c>
      <c r="M313" s="8" t="s">
        <v>2052</v>
      </c>
      <c r="N313" s="8" t="s">
        <v>2053</v>
      </c>
      <c r="O313" s="8" t="s">
        <v>2054</v>
      </c>
      <c r="P313" s="8" t="s">
        <v>2055</v>
      </c>
      <c r="Q313" s="8" t="s">
        <v>2056</v>
      </c>
      <c r="R313" s="8" t="s">
        <v>2057</v>
      </c>
      <c r="S313" s="8" t="s">
        <v>2058</v>
      </c>
    </row>
    <row r="314" customFormat="false" ht="15" hidden="false" customHeight="false" outlineLevel="0" collapsed="false">
      <c r="B314" s="1" t="s">
        <v>108</v>
      </c>
      <c r="C314" s="1" t="s">
        <v>239</v>
      </c>
      <c r="D314" s="1" t="s">
        <v>1162</v>
      </c>
      <c r="E314" s="0" t="s">
        <v>1183</v>
      </c>
      <c r="F314" s="7" t="n">
        <v>3260</v>
      </c>
      <c r="G314" s="8" t="s">
        <v>173</v>
      </c>
      <c r="H314" s="8" t="s">
        <v>174</v>
      </c>
      <c r="I314" s="9" t="s">
        <v>2059</v>
      </c>
      <c r="J314" s="8" t="s">
        <v>176</v>
      </c>
      <c r="K314" s="8" t="s">
        <v>177</v>
      </c>
      <c r="L314" s="8" t="s">
        <v>178</v>
      </c>
      <c r="M314" s="8" t="s">
        <v>179</v>
      </c>
      <c r="N314" s="8" t="s">
        <v>180</v>
      </c>
      <c r="O314" s="8" t="s">
        <v>181</v>
      </c>
      <c r="P314" s="8" t="s">
        <v>182</v>
      </c>
    </row>
    <row r="315" customFormat="false" ht="15" hidden="false" customHeight="false" outlineLevel="0" collapsed="false">
      <c r="B315" s="1" t="s">
        <v>108</v>
      </c>
      <c r="C315" s="1" t="s">
        <v>239</v>
      </c>
      <c r="D315" s="1" t="s">
        <v>1162</v>
      </c>
      <c r="E315" s="0" t="s">
        <v>1185</v>
      </c>
      <c r="F315" s="7" t="n">
        <v>3261</v>
      </c>
      <c r="G315" s="8" t="s">
        <v>173</v>
      </c>
      <c r="H315" s="8" t="s">
        <v>174</v>
      </c>
      <c r="I315" s="9" t="s">
        <v>2060</v>
      </c>
      <c r="J315" s="8" t="s">
        <v>587</v>
      </c>
      <c r="K315" s="8" t="s">
        <v>588</v>
      </c>
      <c r="L315" s="8" t="s">
        <v>589</v>
      </c>
      <c r="M315" s="8" t="s">
        <v>590</v>
      </c>
      <c r="N315" s="8" t="s">
        <v>591</v>
      </c>
      <c r="O315" s="8" t="s">
        <v>592</v>
      </c>
    </row>
    <row r="316" customFormat="false" ht="15" hidden="false" customHeight="false" outlineLevel="0" collapsed="false">
      <c r="B316" s="26" t="s">
        <v>271</v>
      </c>
      <c r="C316" s="1" t="s">
        <v>271</v>
      </c>
      <c r="D316" s="1" t="s">
        <v>271</v>
      </c>
      <c r="E316" s="0" t="s">
        <v>271</v>
      </c>
      <c r="F316" s="33" t="n">
        <v>3266</v>
      </c>
      <c r="G316" s="10" t="s">
        <v>173</v>
      </c>
      <c r="H316" s="10" t="s">
        <v>174</v>
      </c>
      <c r="I316" s="34" t="s">
        <v>2061</v>
      </c>
      <c r="J316" s="10" t="s">
        <v>178</v>
      </c>
      <c r="K316" s="10" t="s">
        <v>179</v>
      </c>
      <c r="L316" s="10" t="s">
        <v>180</v>
      </c>
      <c r="M316" s="10" t="s">
        <v>181</v>
      </c>
      <c r="N316" s="10" t="s">
        <v>182</v>
      </c>
    </row>
    <row r="317" customFormat="false" ht="15" hidden="false" customHeight="false" outlineLevel="0" collapsed="false">
      <c r="B317" s="1" t="s">
        <v>108</v>
      </c>
      <c r="C317" s="1" t="s">
        <v>239</v>
      </c>
      <c r="D317" s="1" t="s">
        <v>1162</v>
      </c>
      <c r="E317" s="0" t="s">
        <v>1187</v>
      </c>
      <c r="F317" s="7" t="n">
        <v>3270</v>
      </c>
      <c r="G317" s="8" t="s">
        <v>173</v>
      </c>
      <c r="H317" s="8" t="s">
        <v>174</v>
      </c>
      <c r="I317" s="9" t="s">
        <v>2062</v>
      </c>
      <c r="J317" s="8" t="s">
        <v>185</v>
      </c>
      <c r="K317" s="8" t="s">
        <v>186</v>
      </c>
      <c r="L317" s="8" t="s">
        <v>187</v>
      </c>
      <c r="M317" s="8" t="s">
        <v>188</v>
      </c>
      <c r="N317" s="8" t="s">
        <v>189</v>
      </c>
      <c r="O317" s="8" t="s">
        <v>190</v>
      </c>
      <c r="P317" s="8" t="s">
        <v>191</v>
      </c>
    </row>
    <row r="318" customFormat="false" ht="15" hidden="false" customHeight="false" outlineLevel="0" collapsed="false">
      <c r="B318" s="1" t="s">
        <v>108</v>
      </c>
      <c r="C318" s="1" t="s">
        <v>239</v>
      </c>
      <c r="D318" s="1" t="s">
        <v>1162</v>
      </c>
      <c r="E318" s="0" t="s">
        <v>1189</v>
      </c>
      <c r="F318" s="7" t="n">
        <v>3280</v>
      </c>
      <c r="G318" s="8" t="s">
        <v>193</v>
      </c>
      <c r="H318" s="8" t="s">
        <v>194</v>
      </c>
      <c r="I318" s="9" t="s">
        <v>2063</v>
      </c>
      <c r="J318" s="8" t="s">
        <v>119</v>
      </c>
      <c r="K318" s="8" t="s">
        <v>148</v>
      </c>
      <c r="L318" s="8" t="s">
        <v>120</v>
      </c>
      <c r="M318" s="8" t="s">
        <v>149</v>
      </c>
      <c r="N318" s="8" t="s">
        <v>121</v>
      </c>
      <c r="O318" s="8" t="s">
        <v>150</v>
      </c>
      <c r="P318" s="8" t="s">
        <v>122</v>
      </c>
      <c r="Q318" s="8" t="s">
        <v>151</v>
      </c>
      <c r="R318" s="8" t="s">
        <v>123</v>
      </c>
      <c r="S318" s="8" t="s">
        <v>152</v>
      </c>
      <c r="T318" s="8" t="s">
        <v>124</v>
      </c>
      <c r="U318" s="8" t="s">
        <v>153</v>
      </c>
      <c r="V318" s="8" t="s">
        <v>125</v>
      </c>
      <c r="W318" s="8" t="s">
        <v>154</v>
      </c>
      <c r="X318" s="8" t="s">
        <v>126</v>
      </c>
      <c r="Y318" s="8" t="s">
        <v>155</v>
      </c>
      <c r="Z318" s="8" t="s">
        <v>127</v>
      </c>
      <c r="AA318" s="8" t="s">
        <v>254</v>
      </c>
      <c r="AB318" s="8" t="s">
        <v>196</v>
      </c>
      <c r="AC318" s="8" t="s">
        <v>255</v>
      </c>
      <c r="AD318" s="8" t="s">
        <v>241</v>
      </c>
      <c r="AE318" s="8" t="s">
        <v>256</v>
      </c>
      <c r="AF318" s="8" t="s">
        <v>242</v>
      </c>
      <c r="AG318" s="8" t="s">
        <v>257</v>
      </c>
      <c r="AH318" s="8" t="s">
        <v>243</v>
      </c>
      <c r="AI318" s="8" t="s">
        <v>258</v>
      </c>
      <c r="AJ318" s="8" t="s">
        <v>244</v>
      </c>
      <c r="AK318" s="8" t="s">
        <v>259</v>
      </c>
      <c r="AL318" s="8" t="s">
        <v>245</v>
      </c>
    </row>
    <row r="319" customFormat="false" ht="15" hidden="false" customHeight="false" outlineLevel="0" collapsed="false">
      <c r="B319" s="1" t="s">
        <v>108</v>
      </c>
      <c r="C319" s="1" t="s">
        <v>239</v>
      </c>
      <c r="D319" s="1" t="s">
        <v>1162</v>
      </c>
      <c r="E319" s="0" t="s">
        <v>1191</v>
      </c>
      <c r="F319" s="7" t="n">
        <v>3281</v>
      </c>
      <c r="G319" s="8" t="s">
        <v>193</v>
      </c>
      <c r="H319" s="8" t="s">
        <v>194</v>
      </c>
      <c r="I319" s="9" t="s">
        <v>2064</v>
      </c>
      <c r="J319" s="8" t="s">
        <v>163</v>
      </c>
      <c r="K319" s="8" t="s">
        <v>165</v>
      </c>
      <c r="L319" s="8" t="s">
        <v>166</v>
      </c>
      <c r="M319" s="8" t="s">
        <v>167</v>
      </c>
      <c r="N319" s="8" t="s">
        <v>169</v>
      </c>
      <c r="O319" s="8" t="s">
        <v>170</v>
      </c>
      <c r="P319" s="8" t="s">
        <v>154</v>
      </c>
      <c r="Q319" s="8" t="s">
        <v>171</v>
      </c>
      <c r="R319" s="8" t="s">
        <v>261</v>
      </c>
      <c r="S319" s="8" t="s">
        <v>262</v>
      </c>
      <c r="T319" s="8" t="s">
        <v>263</v>
      </c>
      <c r="U319" s="8" t="s">
        <v>264</v>
      </c>
      <c r="V319" s="8" t="s">
        <v>265</v>
      </c>
      <c r="W319" s="8" t="s">
        <v>266</v>
      </c>
      <c r="X319" s="10" t="s">
        <v>168</v>
      </c>
      <c r="Y319" s="10" t="s">
        <v>1173</v>
      </c>
      <c r="Z319" s="10" t="s">
        <v>2036</v>
      </c>
    </row>
    <row r="320" customFormat="false" ht="15" hidden="false" customHeight="false" outlineLevel="0" collapsed="false">
      <c r="B320" s="1" t="s">
        <v>108</v>
      </c>
      <c r="C320" s="1" t="s">
        <v>239</v>
      </c>
      <c r="D320" s="1" t="s">
        <v>1162</v>
      </c>
      <c r="E320" s="0" t="s">
        <v>1193</v>
      </c>
      <c r="F320" s="7" t="n">
        <v>3282</v>
      </c>
      <c r="G320" s="8" t="s">
        <v>193</v>
      </c>
      <c r="H320" s="8" t="s">
        <v>194</v>
      </c>
      <c r="I320" s="9" t="s">
        <v>2065</v>
      </c>
      <c r="J320" s="8" t="s">
        <v>164</v>
      </c>
      <c r="K320" s="8" t="s">
        <v>1171</v>
      </c>
      <c r="L320" s="8" t="s">
        <v>1172</v>
      </c>
      <c r="M320" s="8" t="s">
        <v>168</v>
      </c>
      <c r="N320" s="8" t="s">
        <v>1173</v>
      </c>
      <c r="O320" s="8" t="s">
        <v>1174</v>
      </c>
      <c r="P320" s="8" t="s">
        <v>2039</v>
      </c>
      <c r="Q320" s="8" t="s">
        <v>2036</v>
      </c>
      <c r="R320" s="8" t="s">
        <v>2040</v>
      </c>
      <c r="S320" s="8" t="s">
        <v>2041</v>
      </c>
      <c r="T320" s="8" t="s">
        <v>2042</v>
      </c>
      <c r="U320" s="8" t="s">
        <v>2043</v>
      </c>
      <c r="V320" s="10" t="s">
        <v>778</v>
      </c>
      <c r="W320" s="10" t="s">
        <v>2054</v>
      </c>
    </row>
    <row r="321" customFormat="false" ht="15" hidden="false" customHeight="false" outlineLevel="0" collapsed="false">
      <c r="B321" s="1" t="s">
        <v>271</v>
      </c>
      <c r="C321" s="1" t="s">
        <v>239</v>
      </c>
      <c r="D321" s="1" t="s">
        <v>1162</v>
      </c>
      <c r="E321" s="0" t="s">
        <v>1195</v>
      </c>
      <c r="F321" s="15" t="n">
        <v>3283</v>
      </c>
      <c r="G321" s="16" t="s">
        <v>193</v>
      </c>
      <c r="H321" s="16" t="s">
        <v>194</v>
      </c>
      <c r="I321" s="17" t="s">
        <v>2066</v>
      </c>
      <c r="J321" s="16" t="s">
        <v>1180</v>
      </c>
      <c r="K321" s="16" t="s">
        <v>1181</v>
      </c>
      <c r="L321" s="16" t="s">
        <v>479</v>
      </c>
      <c r="M321" s="16" t="s">
        <v>1182</v>
      </c>
      <c r="N321" s="16" t="s">
        <v>480</v>
      </c>
      <c r="O321" s="16" t="s">
        <v>2045</v>
      </c>
      <c r="P321" s="16" t="s">
        <v>476</v>
      </c>
      <c r="Q321" s="16" t="s">
        <v>2046</v>
      </c>
      <c r="R321" s="16" t="s">
        <v>481</v>
      </c>
      <c r="S321" s="16" t="s">
        <v>2047</v>
      </c>
      <c r="T321" s="16" t="s">
        <v>482</v>
      </c>
    </row>
    <row r="322" customFormat="false" ht="15" hidden="false" customHeight="false" outlineLevel="0" collapsed="false">
      <c r="B322" s="1" t="s">
        <v>108</v>
      </c>
      <c r="C322" s="1" t="s">
        <v>239</v>
      </c>
      <c r="D322" s="1" t="s">
        <v>1162</v>
      </c>
      <c r="E322" s="0" t="s">
        <v>2067</v>
      </c>
      <c r="F322" s="7" t="n">
        <v>3284</v>
      </c>
      <c r="G322" s="8" t="s">
        <v>193</v>
      </c>
      <c r="H322" s="8" t="s">
        <v>194</v>
      </c>
      <c r="I322" s="9" t="s">
        <v>2068</v>
      </c>
      <c r="J322" s="8" t="s">
        <v>2050</v>
      </c>
      <c r="K322" s="8" t="s">
        <v>2069</v>
      </c>
      <c r="L322" s="8" t="s">
        <v>2051</v>
      </c>
      <c r="M322" s="8" t="s">
        <v>2052</v>
      </c>
      <c r="N322" s="8" t="s">
        <v>2053</v>
      </c>
      <c r="O322" s="8" t="s">
        <v>2054</v>
      </c>
      <c r="P322" s="8" t="s">
        <v>2055</v>
      </c>
      <c r="Q322" s="8" t="s">
        <v>2056</v>
      </c>
      <c r="R322" s="8" t="s">
        <v>2057</v>
      </c>
      <c r="S322" s="8" t="s">
        <v>2058</v>
      </c>
    </row>
    <row r="323" customFormat="false" ht="15" hidden="false" customHeight="false" outlineLevel="0" collapsed="false">
      <c r="B323" s="1" t="s">
        <v>108</v>
      </c>
      <c r="C323" s="1" t="s">
        <v>239</v>
      </c>
      <c r="D323" s="1" t="s">
        <v>1162</v>
      </c>
      <c r="E323" s="0" t="s">
        <v>2070</v>
      </c>
      <c r="F323" s="7" t="n">
        <v>3285</v>
      </c>
      <c r="G323" s="8" t="s">
        <v>193</v>
      </c>
      <c r="H323" s="8" t="s">
        <v>194</v>
      </c>
      <c r="I323" s="9" t="s">
        <v>2071</v>
      </c>
      <c r="J323" s="8" t="s">
        <v>2072</v>
      </c>
      <c r="K323" s="8" t="s">
        <v>2073</v>
      </c>
      <c r="L323" s="8" t="s">
        <v>2074</v>
      </c>
      <c r="M323" s="8" t="s">
        <v>2075</v>
      </c>
      <c r="N323" s="8" t="s">
        <v>778</v>
      </c>
      <c r="O323" s="8" t="s">
        <v>2076</v>
      </c>
      <c r="P323" s="8" t="s">
        <v>494</v>
      </c>
      <c r="Q323" s="8" t="s">
        <v>2077</v>
      </c>
      <c r="R323" s="8" t="s">
        <v>2078</v>
      </c>
    </row>
    <row r="324" customFormat="false" ht="15" hidden="false" customHeight="false" outlineLevel="0" collapsed="false">
      <c r="B324" s="1" t="s">
        <v>271</v>
      </c>
      <c r="C324" s="1" t="s">
        <v>239</v>
      </c>
      <c r="D324" s="1" t="s">
        <v>1162</v>
      </c>
      <c r="E324" s="0" t="s">
        <v>1197</v>
      </c>
      <c r="F324" s="15" t="n">
        <v>3290</v>
      </c>
      <c r="G324" s="16" t="s">
        <v>209</v>
      </c>
      <c r="H324" s="16" t="s">
        <v>210</v>
      </c>
      <c r="I324" s="17" t="s">
        <v>2079</v>
      </c>
    </row>
    <row r="325" customFormat="false" ht="15" hidden="false" customHeight="false" outlineLevel="0" collapsed="false">
      <c r="B325" s="1" t="s">
        <v>108</v>
      </c>
      <c r="C325" s="1" t="s">
        <v>239</v>
      </c>
      <c r="D325" s="1" t="s">
        <v>1162</v>
      </c>
      <c r="E325" s="0" t="s">
        <v>1199</v>
      </c>
      <c r="F325" s="7" t="n">
        <v>3300</v>
      </c>
      <c r="G325" s="8" t="s">
        <v>228</v>
      </c>
      <c r="H325" s="8" t="s">
        <v>229</v>
      </c>
      <c r="I325" s="9" t="s">
        <v>2080</v>
      </c>
      <c r="J325" s="14" t="s">
        <v>2081</v>
      </c>
    </row>
    <row r="326" customFormat="false" ht="15" hidden="false" customHeight="false" outlineLevel="0" collapsed="false">
      <c r="B326" s="1" t="s">
        <v>108</v>
      </c>
      <c r="C326" s="1" t="s">
        <v>239</v>
      </c>
      <c r="D326" s="1" t="s">
        <v>1162</v>
      </c>
      <c r="E326" s="0" t="s">
        <v>1201</v>
      </c>
      <c r="F326" s="7" t="n">
        <v>3310</v>
      </c>
      <c r="G326" s="8" t="s">
        <v>980</v>
      </c>
      <c r="H326" s="8" t="s">
        <v>980</v>
      </c>
      <c r="I326" s="9" t="s">
        <v>2082</v>
      </c>
      <c r="J326" s="8" t="s">
        <v>309</v>
      </c>
      <c r="K326" s="8" t="s">
        <v>359</v>
      </c>
      <c r="L326" s="8" t="s">
        <v>311</v>
      </c>
      <c r="M326" s="8" t="s">
        <v>361</v>
      </c>
      <c r="N326" s="8" t="s">
        <v>313</v>
      </c>
      <c r="O326" s="8" t="s">
        <v>363</v>
      </c>
      <c r="P326" s="8" t="s">
        <v>315</v>
      </c>
      <c r="Q326" s="8" t="s">
        <v>350</v>
      </c>
      <c r="R326" s="8" t="s">
        <v>317</v>
      </c>
      <c r="S326" s="8" t="s">
        <v>366</v>
      </c>
      <c r="T326" s="8" t="s">
        <v>116</v>
      </c>
    </row>
    <row r="327" customFormat="false" ht="15" hidden="false" customHeight="false" outlineLevel="0" collapsed="false">
      <c r="B327" s="1" t="s">
        <v>108</v>
      </c>
      <c r="C327" s="1" t="s">
        <v>239</v>
      </c>
      <c r="D327" s="1" t="s">
        <v>1162</v>
      </c>
      <c r="E327" s="0" t="s">
        <v>1203</v>
      </c>
      <c r="F327" s="7" t="n">
        <v>3320</v>
      </c>
      <c r="G327" s="8" t="s">
        <v>173</v>
      </c>
      <c r="H327" s="8" t="s">
        <v>236</v>
      </c>
      <c r="I327" s="9" t="s">
        <v>2083</v>
      </c>
      <c r="J327" s="8" t="s">
        <v>238</v>
      </c>
    </row>
    <row r="329" customFormat="false" ht="15" hidden="false" customHeight="false" outlineLevel="0" collapsed="false">
      <c r="B329" s="1" t="s">
        <v>108</v>
      </c>
      <c r="C329" s="1" t="s">
        <v>239</v>
      </c>
      <c r="D329" s="1" t="s">
        <v>449</v>
      </c>
      <c r="E329" s="0" t="s">
        <v>2084</v>
      </c>
      <c r="F329" s="7" t="n">
        <v>3360</v>
      </c>
      <c r="G329" s="8" t="s">
        <v>173</v>
      </c>
      <c r="H329" s="8" t="s">
        <v>174</v>
      </c>
      <c r="I329" s="9" t="s">
        <v>2085</v>
      </c>
      <c r="J329" s="14" t="s">
        <v>186</v>
      </c>
      <c r="K329" s="8" t="s">
        <v>187</v>
      </c>
      <c r="L329" s="8" t="s">
        <v>188</v>
      </c>
      <c r="M329" s="8" t="s">
        <v>189</v>
      </c>
      <c r="N329" s="8" t="s">
        <v>190</v>
      </c>
      <c r="O329" s="8" t="s">
        <v>191</v>
      </c>
      <c r="P329" s="8" t="s">
        <v>218</v>
      </c>
      <c r="Q329" s="8" t="s">
        <v>220</v>
      </c>
      <c r="R329" s="8" t="s">
        <v>222</v>
      </c>
      <c r="S329" s="8" t="s">
        <v>224</v>
      </c>
      <c r="T329" s="10" t="s">
        <v>226</v>
      </c>
      <c r="U329" s="10" t="s">
        <v>232</v>
      </c>
      <c r="V329" s="10" t="s">
        <v>234</v>
      </c>
      <c r="W329" s="10" t="s">
        <v>277</v>
      </c>
      <c r="X329" s="10" t="s">
        <v>279</v>
      </c>
      <c r="Y329" s="10" t="s">
        <v>281</v>
      </c>
    </row>
    <row r="331" customFormat="false" ht="15" hidden="false" customHeight="false" outlineLevel="0" collapsed="false">
      <c r="B331" s="26" t="s">
        <v>271</v>
      </c>
      <c r="C331" s="1" t="s">
        <v>239</v>
      </c>
      <c r="D331" s="1" t="s">
        <v>449</v>
      </c>
      <c r="E331" s="0" t="s">
        <v>2086</v>
      </c>
      <c r="F331" s="15" t="n">
        <v>3500</v>
      </c>
      <c r="G331" s="16" t="s">
        <v>173</v>
      </c>
      <c r="H331" s="16" t="s">
        <v>174</v>
      </c>
      <c r="I331" s="17" t="s">
        <v>2087</v>
      </c>
      <c r="J331" s="16" t="s">
        <v>245</v>
      </c>
      <c r="K331" s="16" t="s">
        <v>855</v>
      </c>
      <c r="L331" s="16" t="s">
        <v>452</v>
      </c>
      <c r="M331" s="16" t="s">
        <v>856</v>
      </c>
      <c r="N331" s="16" t="s">
        <v>453</v>
      </c>
      <c r="O331" s="16" t="s">
        <v>2088</v>
      </c>
    </row>
    <row r="333" customFormat="false" ht="15" hidden="false" customHeight="false" outlineLevel="0" collapsed="false">
      <c r="B333" s="1" t="s">
        <v>108</v>
      </c>
      <c r="C333" s="1" t="s">
        <v>239</v>
      </c>
      <c r="D333" s="1" t="s">
        <v>449</v>
      </c>
      <c r="E333" s="0" t="s">
        <v>2089</v>
      </c>
      <c r="F333" s="7" t="n">
        <v>3510</v>
      </c>
      <c r="G333" s="8" t="s">
        <v>193</v>
      </c>
      <c r="H333" s="8" t="s">
        <v>194</v>
      </c>
      <c r="I333" s="9" t="s">
        <v>2090</v>
      </c>
      <c r="J333" s="8" t="s">
        <v>117</v>
      </c>
      <c r="K333" s="8" t="s">
        <v>119</v>
      </c>
      <c r="L333" s="8" t="s">
        <v>121</v>
      </c>
      <c r="M333" s="8" t="s">
        <v>123</v>
      </c>
      <c r="N333" s="8" t="s">
        <v>125</v>
      </c>
      <c r="O333" s="8" t="s">
        <v>127</v>
      </c>
      <c r="P333" s="8" t="s">
        <v>241</v>
      </c>
      <c r="Q333" s="8" t="s">
        <v>243</v>
      </c>
    </row>
    <row r="334" customFormat="false" ht="15" hidden="false" customHeight="false" outlineLevel="0" collapsed="false">
      <c r="B334" s="1" t="s">
        <v>108</v>
      </c>
      <c r="C334" s="1" t="s">
        <v>239</v>
      </c>
      <c r="D334" s="1" t="s">
        <v>449</v>
      </c>
      <c r="E334" s="0" t="s">
        <v>2089</v>
      </c>
      <c r="F334" s="7" t="n">
        <v>3511</v>
      </c>
      <c r="G334" s="8" t="s">
        <v>193</v>
      </c>
      <c r="H334" s="8" t="s">
        <v>194</v>
      </c>
      <c r="I334" s="9" t="s">
        <v>2091</v>
      </c>
      <c r="J334" s="8" t="s">
        <v>117</v>
      </c>
      <c r="K334" s="8" t="s">
        <v>119</v>
      </c>
      <c r="L334" s="8" t="s">
        <v>121</v>
      </c>
      <c r="M334" s="8" t="s">
        <v>123</v>
      </c>
      <c r="N334" s="8" t="s">
        <v>125</v>
      </c>
      <c r="O334" s="8" t="s">
        <v>127</v>
      </c>
      <c r="P334" s="8" t="s">
        <v>241</v>
      </c>
      <c r="Q334" s="8" t="s">
        <v>243</v>
      </c>
    </row>
    <row r="335" customFormat="false" ht="15" hidden="false" customHeight="false" outlineLevel="0" collapsed="false">
      <c r="B335" s="1" t="s">
        <v>108</v>
      </c>
      <c r="C335" s="1" t="s">
        <v>239</v>
      </c>
      <c r="D335" s="1" t="s">
        <v>449</v>
      </c>
      <c r="E335" s="0" t="s">
        <v>2089</v>
      </c>
      <c r="F335" s="7" t="n">
        <v>3512</v>
      </c>
      <c r="G335" s="8" t="s">
        <v>193</v>
      </c>
      <c r="H335" s="8" t="s">
        <v>194</v>
      </c>
      <c r="I335" s="9" t="s">
        <v>2092</v>
      </c>
      <c r="J335" s="8" t="s">
        <v>117</v>
      </c>
      <c r="K335" s="8" t="s">
        <v>119</v>
      </c>
      <c r="L335" s="8" t="s">
        <v>121</v>
      </c>
      <c r="M335" s="8" t="s">
        <v>123</v>
      </c>
      <c r="N335" s="8" t="s">
        <v>125</v>
      </c>
      <c r="O335" s="8" t="s">
        <v>127</v>
      </c>
      <c r="P335" s="8" t="s">
        <v>241</v>
      </c>
      <c r="Q335" s="8" t="s">
        <v>243</v>
      </c>
    </row>
    <row r="336" customFormat="false" ht="15" hidden="false" customHeight="false" outlineLevel="0" collapsed="false">
      <c r="B336" s="1" t="s">
        <v>108</v>
      </c>
      <c r="C336" s="1" t="s">
        <v>239</v>
      </c>
      <c r="D336" s="1" t="s">
        <v>1162</v>
      </c>
      <c r="E336" s="0" t="s">
        <v>1642</v>
      </c>
      <c r="F336" s="7" t="n">
        <f aca="false">F333+5</f>
        <v>3515</v>
      </c>
      <c r="G336" s="8" t="s">
        <v>173</v>
      </c>
      <c r="H336" s="8" t="s">
        <v>236</v>
      </c>
      <c r="I336" s="9" t="s">
        <v>2093</v>
      </c>
      <c r="J336" s="8" t="s">
        <v>238</v>
      </c>
    </row>
    <row r="338" customFormat="false" ht="15" hidden="false" customHeight="false" outlineLevel="0" collapsed="false">
      <c r="B338" s="30" t="s">
        <v>717</v>
      </c>
      <c r="C338" s="30" t="s">
        <v>239</v>
      </c>
      <c r="D338" s="30" t="s">
        <v>449</v>
      </c>
      <c r="E338" s="6" t="s">
        <v>1669</v>
      </c>
      <c r="F338" s="36" t="n">
        <v>3520</v>
      </c>
      <c r="G338" s="29" t="s">
        <v>173</v>
      </c>
      <c r="H338" s="29" t="s">
        <v>174</v>
      </c>
      <c r="I338" s="37" t="s">
        <v>2094</v>
      </c>
      <c r="J338" s="29" t="s">
        <v>1671</v>
      </c>
      <c r="K338" s="29" t="s">
        <v>1611</v>
      </c>
      <c r="L338" s="29" t="s">
        <v>1672</v>
      </c>
      <c r="M338" s="29" t="s">
        <v>229</v>
      </c>
      <c r="N338" s="29" t="s">
        <v>179</v>
      </c>
      <c r="O338" s="29" t="s">
        <v>180</v>
      </c>
      <c r="P338" s="29" t="s">
        <v>841</v>
      </c>
      <c r="Q338" s="29" t="s">
        <v>1612</v>
      </c>
    </row>
    <row r="340" customFormat="false" ht="15" hidden="false" customHeight="false" outlineLevel="0" collapsed="false">
      <c r="B340" s="1" t="s">
        <v>108</v>
      </c>
      <c r="C340" s="1" t="s">
        <v>239</v>
      </c>
      <c r="D340" s="1" t="s">
        <v>449</v>
      </c>
      <c r="E340" s="0" t="s">
        <v>1673</v>
      </c>
      <c r="F340" s="7" t="n">
        <v>3990</v>
      </c>
      <c r="G340" s="8" t="s">
        <v>173</v>
      </c>
      <c r="H340" s="8" t="s">
        <v>236</v>
      </c>
      <c r="I340" s="9" t="s">
        <v>2095</v>
      </c>
      <c r="J340" s="8" t="s">
        <v>238</v>
      </c>
    </row>
    <row r="341" customFormat="false" ht="15" hidden="false" customHeight="false" outlineLevel="0" collapsed="false">
      <c r="B341" s="11"/>
      <c r="C341" s="11"/>
      <c r="D341" s="11"/>
      <c r="E341" s="12"/>
      <c r="F341" s="11"/>
      <c r="G341" s="13"/>
      <c r="H341" s="13"/>
      <c r="I341" s="12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F341" s="13"/>
      <c r="AG341" s="13"/>
      <c r="AH341" s="13"/>
      <c r="AI341" s="13"/>
      <c r="AJ341" s="13"/>
      <c r="AK341" s="13"/>
      <c r="AL341" s="13"/>
      <c r="AM341" s="13"/>
      <c r="AN341" s="13"/>
      <c r="AO341" s="13"/>
      <c r="AP341" s="13"/>
      <c r="AQ341" s="13"/>
      <c r="AR341" s="13"/>
      <c r="AS341" s="13"/>
      <c r="AT341" s="13"/>
      <c r="AU341" s="13"/>
      <c r="AV341" s="13"/>
      <c r="AW341" s="13"/>
      <c r="AX341" s="13"/>
      <c r="AY341" s="13"/>
      <c r="AZ341" s="13"/>
      <c r="BA341" s="13"/>
      <c r="BB341" s="13"/>
      <c r="BC341" s="13"/>
      <c r="BD341" s="13"/>
      <c r="BE341" s="13"/>
      <c r="BF341" s="13"/>
      <c r="BG341" s="13"/>
      <c r="BH341" s="13"/>
      <c r="BI341" s="13"/>
      <c r="BJ341" s="13"/>
      <c r="BK341" s="13"/>
      <c r="BL341" s="13"/>
      <c r="BM341" s="13"/>
      <c r="BN341" s="13"/>
      <c r="BO341" s="13"/>
      <c r="BP341" s="13"/>
      <c r="BQ341" s="13"/>
      <c r="BR341" s="13"/>
      <c r="BS341" s="13"/>
      <c r="BT341" s="13"/>
      <c r="BU341" s="13"/>
      <c r="BV341" s="13"/>
      <c r="BW341" s="13"/>
      <c r="BX341" s="13"/>
      <c r="BY341" s="13"/>
      <c r="BZ341" s="13"/>
      <c r="CA341" s="13"/>
      <c r="CB341" s="13"/>
      <c r="CC341" s="13"/>
      <c r="CD341" s="13"/>
      <c r="CE341" s="13"/>
      <c r="CF341" s="13"/>
      <c r="CG341" s="13"/>
      <c r="CH341" s="13"/>
      <c r="CI341" s="13"/>
      <c r="CJ341" s="13"/>
      <c r="CK341" s="13"/>
      <c r="CL341" s="13"/>
      <c r="CM341" s="13"/>
      <c r="CN341" s="13"/>
      <c r="CO341" s="13"/>
      <c r="CP341" s="13"/>
      <c r="CQ341" s="13"/>
      <c r="CR341" s="13"/>
      <c r="CS341" s="13"/>
      <c r="CT341" s="13"/>
      <c r="CU341" s="13"/>
      <c r="CV341" s="13"/>
      <c r="CW341" s="13"/>
      <c r="CX341" s="13"/>
      <c r="CY341" s="13"/>
      <c r="CZ341" s="13"/>
      <c r="DA341" s="13"/>
      <c r="DB341" s="13"/>
      <c r="DC341" s="13"/>
      <c r="DD341" s="13"/>
      <c r="DE341" s="13"/>
    </row>
    <row r="343" customFormat="false" ht="15" hidden="false" customHeight="false" outlineLevel="0" collapsed="false">
      <c r="B343" s="1" t="s">
        <v>108</v>
      </c>
      <c r="C343" s="1" t="s">
        <v>288</v>
      </c>
      <c r="D343" s="1" t="s">
        <v>449</v>
      </c>
      <c r="E343" s="0" t="s">
        <v>574</v>
      </c>
      <c r="F343" s="7" t="n">
        <v>4110</v>
      </c>
      <c r="G343" s="8" t="s">
        <v>173</v>
      </c>
      <c r="H343" s="8" t="s">
        <v>174</v>
      </c>
      <c r="I343" s="9" t="s">
        <v>2096</v>
      </c>
      <c r="J343" s="8" t="s">
        <v>176</v>
      </c>
      <c r="K343" s="8" t="s">
        <v>177</v>
      </c>
      <c r="L343" s="8" t="s">
        <v>178</v>
      </c>
      <c r="M343" s="8" t="s">
        <v>179</v>
      </c>
      <c r="N343" s="8" t="s">
        <v>180</v>
      </c>
      <c r="O343" s="8" t="s">
        <v>181</v>
      </c>
      <c r="P343" s="8" t="s">
        <v>182</v>
      </c>
      <c r="Q343" s="8" t="s">
        <v>579</v>
      </c>
      <c r="R343" s="8" t="s">
        <v>580</v>
      </c>
    </row>
    <row r="344" customFormat="false" ht="15" hidden="false" customHeight="false" outlineLevel="0" collapsed="false">
      <c r="B344" s="26" t="s">
        <v>271</v>
      </c>
      <c r="C344" s="1" t="s">
        <v>288</v>
      </c>
      <c r="D344" s="1" t="s">
        <v>449</v>
      </c>
      <c r="E344" s="0" t="s">
        <v>584</v>
      </c>
      <c r="F344" s="15" t="n">
        <v>4111</v>
      </c>
      <c r="G344" s="16" t="s">
        <v>173</v>
      </c>
      <c r="H344" s="16" t="s">
        <v>174</v>
      </c>
      <c r="I344" s="17" t="s">
        <v>2097</v>
      </c>
      <c r="J344" s="16" t="s">
        <v>587</v>
      </c>
      <c r="K344" s="16" t="s">
        <v>589</v>
      </c>
      <c r="L344" s="16" t="s">
        <v>591</v>
      </c>
      <c r="M344" s="16" t="s">
        <v>593</v>
      </c>
      <c r="N344" s="0"/>
      <c r="O344" s="0"/>
      <c r="P344" s="0"/>
      <c r="Q344" s="0"/>
    </row>
    <row r="345" customFormat="false" ht="15" hidden="false" customHeight="false" outlineLevel="0" collapsed="false">
      <c r="L345" s="0"/>
      <c r="M345" s="0"/>
      <c r="N345" s="0"/>
    </row>
    <row r="346" customFormat="false" ht="15" hidden="false" customHeight="false" outlineLevel="0" collapsed="false">
      <c r="B346" s="1" t="s">
        <v>108</v>
      </c>
      <c r="C346" s="1" t="s">
        <v>288</v>
      </c>
      <c r="D346" s="1" t="s">
        <v>978</v>
      </c>
      <c r="E346" s="0" t="s">
        <v>979</v>
      </c>
      <c r="F346" s="7" t="n">
        <v>4200</v>
      </c>
      <c r="G346" s="8" t="s">
        <v>980</v>
      </c>
      <c r="H346" s="8" t="s">
        <v>980</v>
      </c>
      <c r="I346" s="9" t="s">
        <v>2098</v>
      </c>
      <c r="J346" s="8" t="s">
        <v>1621</v>
      </c>
      <c r="K346" s="8" t="s">
        <v>1002</v>
      </c>
      <c r="L346" s="8" t="s">
        <v>1624</v>
      </c>
      <c r="M346" s="8" t="s">
        <v>1631</v>
      </c>
      <c r="N346" s="8" t="s">
        <v>1633</v>
      </c>
      <c r="O346" s="8" t="s">
        <v>2099</v>
      </c>
      <c r="P346" s="8" t="s">
        <v>2100</v>
      </c>
      <c r="Q346" s="8" t="s">
        <v>2101</v>
      </c>
      <c r="R346" s="8" t="s">
        <v>2102</v>
      </c>
      <c r="S346" s="8" t="s">
        <v>2103</v>
      </c>
      <c r="T346" s="8" t="s">
        <v>2104</v>
      </c>
      <c r="U346" s="8" t="s">
        <v>2105</v>
      </c>
      <c r="V346" s="8" t="s">
        <v>2106</v>
      </c>
      <c r="W346" s="8" t="s">
        <v>2107</v>
      </c>
      <c r="X346" s="8" t="s">
        <v>2108</v>
      </c>
    </row>
    <row r="348" customFormat="false" ht="15" hidden="false" customHeight="false" outlineLevel="0" collapsed="false">
      <c r="B348" s="1" t="s">
        <v>271</v>
      </c>
      <c r="C348" s="1" t="s">
        <v>288</v>
      </c>
      <c r="D348" s="1" t="s">
        <v>1162</v>
      </c>
      <c r="E348" s="0" t="s">
        <v>1163</v>
      </c>
      <c r="F348" s="15" t="n">
        <v>4250</v>
      </c>
      <c r="G348" s="16" t="s">
        <v>112</v>
      </c>
      <c r="H348" s="16" t="s">
        <v>113</v>
      </c>
      <c r="I348" s="17" t="s">
        <v>2109</v>
      </c>
      <c r="J348" s="16" t="s">
        <v>115</v>
      </c>
      <c r="K348" s="16" t="s">
        <v>144</v>
      </c>
      <c r="L348" s="16" t="s">
        <v>116</v>
      </c>
      <c r="M348" s="16" t="s">
        <v>145</v>
      </c>
      <c r="N348" s="16" t="s">
        <v>117</v>
      </c>
      <c r="O348" s="16" t="s">
        <v>146</v>
      </c>
      <c r="P348" s="16" t="s">
        <v>118</v>
      </c>
      <c r="Q348" s="16" t="s">
        <v>147</v>
      </c>
      <c r="R348" s="16" t="s">
        <v>119</v>
      </c>
      <c r="S348" s="16" t="s">
        <v>148</v>
      </c>
      <c r="T348" s="16" t="s">
        <v>120</v>
      </c>
      <c r="U348" s="16" t="s">
        <v>149</v>
      </c>
      <c r="V348" s="16" t="s">
        <v>121</v>
      </c>
      <c r="W348" s="16" t="s">
        <v>150</v>
      </c>
      <c r="X348" s="16" t="s">
        <v>122</v>
      </c>
      <c r="Y348" s="16" t="s">
        <v>151</v>
      </c>
      <c r="Z348" s="16" t="s">
        <v>123</v>
      </c>
      <c r="AA348" s="16" t="s">
        <v>152</v>
      </c>
      <c r="AB348" s="16" t="s">
        <v>124</v>
      </c>
      <c r="AC348" s="16" t="s">
        <v>153</v>
      </c>
      <c r="AD348" s="16" t="s">
        <v>125</v>
      </c>
      <c r="AE348" s="16" t="s">
        <v>154</v>
      </c>
      <c r="AF348" s="16" t="s">
        <v>126</v>
      </c>
      <c r="AG348" s="16" t="s">
        <v>155</v>
      </c>
      <c r="AH348" s="16" t="s">
        <v>127</v>
      </c>
      <c r="AI348" s="16" t="s">
        <v>254</v>
      </c>
      <c r="AJ348" s="16" t="s">
        <v>196</v>
      </c>
      <c r="AK348" s="16" t="s">
        <v>255</v>
      </c>
      <c r="AL348" s="16" t="s">
        <v>241</v>
      </c>
      <c r="AM348" s="16" t="s">
        <v>256</v>
      </c>
      <c r="AN348" s="16" t="s">
        <v>242</v>
      </c>
      <c r="AO348" s="16" t="s">
        <v>257</v>
      </c>
      <c r="AP348" s="16" t="s">
        <v>243</v>
      </c>
      <c r="AQ348" s="16" t="s">
        <v>258</v>
      </c>
      <c r="AR348" s="16" t="s">
        <v>244</v>
      </c>
      <c r="AS348" s="16" t="s">
        <v>259</v>
      </c>
      <c r="AT348" s="16" t="s">
        <v>245</v>
      </c>
    </row>
    <row r="349" customFormat="false" ht="15" hidden="false" customHeight="false" outlineLevel="0" collapsed="false">
      <c r="B349" s="1" t="s">
        <v>108</v>
      </c>
      <c r="C349" s="1" t="s">
        <v>288</v>
      </c>
      <c r="D349" s="1" t="s">
        <v>1162</v>
      </c>
      <c r="E349" s="50" t="s">
        <v>1165</v>
      </c>
      <c r="F349" s="51" t="n">
        <v>4251</v>
      </c>
      <c r="G349" s="32" t="s">
        <v>112</v>
      </c>
      <c r="H349" s="32" t="s">
        <v>113</v>
      </c>
      <c r="I349" s="31" t="s">
        <v>2110</v>
      </c>
      <c r="J349" s="8" t="s">
        <v>158</v>
      </c>
      <c r="K349" s="8" t="s">
        <v>159</v>
      </c>
      <c r="L349" s="8" t="s">
        <v>160</v>
      </c>
      <c r="M349" s="8" t="s">
        <v>161</v>
      </c>
      <c r="N349" s="8" t="s">
        <v>163</v>
      </c>
      <c r="O349" s="8" t="s">
        <v>165</v>
      </c>
      <c r="P349" s="8" t="s">
        <v>166</v>
      </c>
      <c r="Q349" s="8" t="s">
        <v>167</v>
      </c>
      <c r="R349" s="8" t="s">
        <v>169</v>
      </c>
      <c r="S349" s="8" t="s">
        <v>170</v>
      </c>
      <c r="T349" s="8" t="s">
        <v>171</v>
      </c>
      <c r="U349" s="8" t="s">
        <v>261</v>
      </c>
      <c r="V349" s="8" t="s">
        <v>262</v>
      </c>
      <c r="W349" s="8" t="s">
        <v>263</v>
      </c>
      <c r="X349" s="8" t="s">
        <v>264</v>
      </c>
      <c r="Y349" s="8" t="s">
        <v>265</v>
      </c>
      <c r="Z349" s="8" t="s">
        <v>266</v>
      </c>
    </row>
    <row r="350" customFormat="false" ht="15" hidden="false" customHeight="false" outlineLevel="0" collapsed="false">
      <c r="B350" s="30" t="s">
        <v>717</v>
      </c>
      <c r="C350" s="1" t="s">
        <v>288</v>
      </c>
      <c r="D350" s="1" t="s">
        <v>1162</v>
      </c>
      <c r="E350" s="50" t="s">
        <v>1167</v>
      </c>
      <c r="F350" s="52" t="n">
        <v>4252</v>
      </c>
      <c r="G350" s="53" t="s">
        <v>112</v>
      </c>
      <c r="H350" s="53" t="s">
        <v>113</v>
      </c>
      <c r="I350" s="54" t="s">
        <v>2111</v>
      </c>
      <c r="J350" s="16" t="s">
        <v>1169</v>
      </c>
      <c r="K350" s="16" t="s">
        <v>1072</v>
      </c>
      <c r="L350" s="16" t="s">
        <v>1170</v>
      </c>
      <c r="M350" s="16" t="s">
        <v>162</v>
      </c>
      <c r="N350" s="16" t="s">
        <v>164</v>
      </c>
      <c r="O350" s="16" t="s">
        <v>1171</v>
      </c>
      <c r="P350" s="29" t="s">
        <v>1172</v>
      </c>
      <c r="Q350" s="16" t="s">
        <v>168</v>
      </c>
      <c r="R350" s="16" t="s">
        <v>1173</v>
      </c>
      <c r="S350" s="16" t="s">
        <v>1174</v>
      </c>
      <c r="T350" s="16" t="s">
        <v>2039</v>
      </c>
      <c r="U350" s="29" t="s">
        <v>476</v>
      </c>
      <c r="V350" s="16" t="s">
        <v>2036</v>
      </c>
      <c r="W350" s="16" t="s">
        <v>2040</v>
      </c>
      <c r="X350" s="16" t="s">
        <v>2041</v>
      </c>
      <c r="Y350" s="16" t="s">
        <v>2042</v>
      </c>
      <c r="Z350" s="16" t="s">
        <v>2043</v>
      </c>
    </row>
    <row r="351" customFormat="false" ht="15" hidden="false" customHeight="false" outlineLevel="0" collapsed="false">
      <c r="B351" s="30" t="s">
        <v>717</v>
      </c>
      <c r="C351" s="1" t="s">
        <v>288</v>
      </c>
      <c r="D351" s="1" t="s">
        <v>1162</v>
      </c>
      <c r="E351" s="50" t="s">
        <v>1175</v>
      </c>
      <c r="F351" s="52" t="n">
        <v>4253</v>
      </c>
      <c r="G351" s="53" t="s">
        <v>112</v>
      </c>
      <c r="H351" s="53" t="s">
        <v>113</v>
      </c>
      <c r="I351" s="54" t="s">
        <v>2112</v>
      </c>
      <c r="J351" s="29" t="s">
        <v>1180</v>
      </c>
      <c r="K351" s="29" t="s">
        <v>778</v>
      </c>
    </row>
    <row r="352" customFormat="false" ht="15" hidden="false" customHeight="false" outlineLevel="0" collapsed="false">
      <c r="B352" s="1" t="s">
        <v>271</v>
      </c>
      <c r="C352" s="1" t="s">
        <v>288</v>
      </c>
      <c r="D352" s="1" t="s">
        <v>1162</v>
      </c>
      <c r="E352" s="50" t="s">
        <v>2048</v>
      </c>
      <c r="F352" s="55" t="n">
        <v>4254</v>
      </c>
      <c r="G352" s="56" t="s">
        <v>112</v>
      </c>
      <c r="H352" s="56" t="s">
        <v>113</v>
      </c>
      <c r="I352" s="57" t="s">
        <v>2113</v>
      </c>
    </row>
    <row r="353" customFormat="false" ht="15" hidden="false" customHeight="false" outlineLevel="0" collapsed="false">
      <c r="B353" s="1" t="s">
        <v>271</v>
      </c>
      <c r="C353" s="1" t="s">
        <v>288</v>
      </c>
      <c r="D353" s="1" t="s">
        <v>1162</v>
      </c>
      <c r="E353" s="50" t="s">
        <v>2114</v>
      </c>
      <c r="F353" s="55" t="n">
        <v>4255</v>
      </c>
      <c r="G353" s="56" t="s">
        <v>112</v>
      </c>
      <c r="H353" s="56" t="s">
        <v>113</v>
      </c>
      <c r="I353" s="57" t="s">
        <v>2115</v>
      </c>
    </row>
    <row r="354" customFormat="false" ht="15" hidden="false" customHeight="false" outlineLevel="0" collapsed="false">
      <c r="B354" s="1" t="s">
        <v>108</v>
      </c>
      <c r="C354" s="1" t="s">
        <v>288</v>
      </c>
      <c r="D354" s="1" t="s">
        <v>1162</v>
      </c>
      <c r="E354" s="0" t="s">
        <v>1183</v>
      </c>
      <c r="F354" s="7" t="n">
        <v>4260</v>
      </c>
      <c r="G354" s="8" t="s">
        <v>173</v>
      </c>
      <c r="H354" s="8" t="s">
        <v>174</v>
      </c>
      <c r="I354" s="9" t="s">
        <v>2116</v>
      </c>
      <c r="J354" s="8" t="s">
        <v>176</v>
      </c>
      <c r="K354" s="8" t="s">
        <v>177</v>
      </c>
      <c r="L354" s="8" t="s">
        <v>178</v>
      </c>
      <c r="M354" s="8" t="s">
        <v>179</v>
      </c>
      <c r="N354" s="8" t="s">
        <v>180</v>
      </c>
      <c r="O354" s="8" t="s">
        <v>181</v>
      </c>
      <c r="P354" s="8" t="s">
        <v>182</v>
      </c>
    </row>
    <row r="355" customFormat="false" ht="15" hidden="false" customHeight="false" outlineLevel="0" collapsed="false">
      <c r="B355" s="1" t="s">
        <v>271</v>
      </c>
      <c r="C355" s="1" t="s">
        <v>288</v>
      </c>
      <c r="D355" s="1" t="s">
        <v>1162</v>
      </c>
      <c r="E355" s="0" t="s">
        <v>1185</v>
      </c>
      <c r="F355" s="15" t="n">
        <v>4261</v>
      </c>
      <c r="G355" s="16" t="s">
        <v>173</v>
      </c>
      <c r="H355" s="16" t="s">
        <v>174</v>
      </c>
      <c r="I355" s="17" t="s">
        <v>2117</v>
      </c>
      <c r="J355" s="16" t="s">
        <v>587</v>
      </c>
      <c r="K355" s="16" t="s">
        <v>588</v>
      </c>
      <c r="L355" s="16" t="s">
        <v>589</v>
      </c>
      <c r="M355" s="16" t="s">
        <v>590</v>
      </c>
      <c r="N355" s="16" t="s">
        <v>591</v>
      </c>
      <c r="O355" s="16" t="s">
        <v>592</v>
      </c>
    </row>
    <row r="356" customFormat="false" ht="15" hidden="false" customHeight="false" outlineLevel="0" collapsed="false">
      <c r="B356" s="1" t="s">
        <v>108</v>
      </c>
      <c r="C356" s="1" t="s">
        <v>288</v>
      </c>
      <c r="D356" s="1" t="s">
        <v>1162</v>
      </c>
      <c r="E356" s="0" t="s">
        <v>1187</v>
      </c>
      <c r="F356" s="7" t="n">
        <v>4270</v>
      </c>
      <c r="G356" s="8" t="s">
        <v>173</v>
      </c>
      <c r="H356" s="8" t="s">
        <v>174</v>
      </c>
      <c r="I356" s="9" t="s">
        <v>2118</v>
      </c>
      <c r="J356" s="8" t="s">
        <v>185</v>
      </c>
      <c r="K356" s="8" t="s">
        <v>186</v>
      </c>
      <c r="L356" s="8" t="s">
        <v>187</v>
      </c>
      <c r="M356" s="8" t="s">
        <v>188</v>
      </c>
      <c r="N356" s="8" t="s">
        <v>189</v>
      </c>
      <c r="O356" s="8" t="s">
        <v>190</v>
      </c>
      <c r="P356" s="8" t="s">
        <v>191</v>
      </c>
    </row>
    <row r="357" customFormat="false" ht="15" hidden="false" customHeight="false" outlineLevel="0" collapsed="false">
      <c r="B357" s="1" t="s">
        <v>271</v>
      </c>
      <c r="C357" s="1" t="s">
        <v>288</v>
      </c>
      <c r="D357" s="1" t="s">
        <v>1162</v>
      </c>
      <c r="E357" s="0" t="s">
        <v>1189</v>
      </c>
      <c r="F357" s="15" t="n">
        <v>4280</v>
      </c>
      <c r="G357" s="16" t="s">
        <v>193</v>
      </c>
      <c r="H357" s="16" t="s">
        <v>194</v>
      </c>
      <c r="I357" s="17" t="s">
        <v>2119</v>
      </c>
      <c r="J357" s="16" t="s">
        <v>115</v>
      </c>
      <c r="K357" s="16" t="s">
        <v>144</v>
      </c>
      <c r="L357" s="16" t="s">
        <v>116</v>
      </c>
      <c r="M357" s="16" t="s">
        <v>145</v>
      </c>
      <c r="N357" s="16" t="s">
        <v>117</v>
      </c>
      <c r="O357" s="16" t="s">
        <v>146</v>
      </c>
      <c r="P357" s="16" t="s">
        <v>118</v>
      </c>
      <c r="Q357" s="16" t="s">
        <v>147</v>
      </c>
      <c r="R357" s="16" t="s">
        <v>119</v>
      </c>
      <c r="S357" s="16" t="s">
        <v>148</v>
      </c>
      <c r="T357" s="16" t="s">
        <v>120</v>
      </c>
      <c r="U357" s="16" t="s">
        <v>149</v>
      </c>
      <c r="V357" s="16" t="s">
        <v>121</v>
      </c>
      <c r="W357" s="16" t="s">
        <v>150</v>
      </c>
      <c r="X357" s="16" t="s">
        <v>122</v>
      </c>
      <c r="Y357" s="16" t="s">
        <v>151</v>
      </c>
      <c r="Z357" s="16" t="s">
        <v>123</v>
      </c>
      <c r="AA357" s="16" t="s">
        <v>152</v>
      </c>
      <c r="AB357" s="16" t="s">
        <v>124</v>
      </c>
      <c r="AC357" s="16" t="s">
        <v>153</v>
      </c>
      <c r="AD357" s="16" t="s">
        <v>125</v>
      </c>
      <c r="AE357" s="16" t="s">
        <v>154</v>
      </c>
      <c r="AF357" s="16" t="s">
        <v>126</v>
      </c>
      <c r="AG357" s="16" t="s">
        <v>155</v>
      </c>
      <c r="AH357" s="16" t="s">
        <v>127</v>
      </c>
      <c r="AI357" s="16" t="s">
        <v>254</v>
      </c>
      <c r="AJ357" s="16" t="s">
        <v>196</v>
      </c>
      <c r="AK357" s="16" t="s">
        <v>255</v>
      </c>
      <c r="AL357" s="16" t="s">
        <v>241</v>
      </c>
      <c r="AM357" s="16" t="s">
        <v>256</v>
      </c>
      <c r="AN357" s="16" t="s">
        <v>242</v>
      </c>
      <c r="AO357" s="16" t="s">
        <v>257</v>
      </c>
      <c r="AP357" s="16" t="s">
        <v>243</v>
      </c>
      <c r="AQ357" s="16" t="s">
        <v>258</v>
      </c>
      <c r="AR357" s="16" t="s">
        <v>244</v>
      </c>
      <c r="AS357" s="16" t="s">
        <v>259</v>
      </c>
      <c r="AT357" s="16" t="s">
        <v>245</v>
      </c>
    </row>
    <row r="358" customFormat="false" ht="15" hidden="false" customHeight="false" outlineLevel="0" collapsed="false">
      <c r="B358" s="1" t="s">
        <v>108</v>
      </c>
      <c r="C358" s="1" t="s">
        <v>288</v>
      </c>
      <c r="D358" s="1" t="s">
        <v>1162</v>
      </c>
      <c r="E358" s="0" t="s">
        <v>1191</v>
      </c>
      <c r="F358" s="7" t="n">
        <v>4281</v>
      </c>
      <c r="G358" s="8" t="s">
        <v>193</v>
      </c>
      <c r="H358" s="8" t="s">
        <v>194</v>
      </c>
      <c r="I358" s="9" t="s">
        <v>2120</v>
      </c>
      <c r="J358" s="8" t="s">
        <v>375</v>
      </c>
      <c r="K358" s="8" t="s">
        <v>366</v>
      </c>
      <c r="L358" s="8" t="s">
        <v>158</v>
      </c>
      <c r="M358" s="8" t="s">
        <v>159</v>
      </c>
      <c r="N358" s="8" t="s">
        <v>160</v>
      </c>
      <c r="O358" s="8" t="s">
        <v>161</v>
      </c>
      <c r="P358" s="8" t="s">
        <v>163</v>
      </c>
      <c r="Q358" s="8" t="s">
        <v>165</v>
      </c>
      <c r="R358" s="8" t="s">
        <v>166</v>
      </c>
      <c r="S358" s="8" t="s">
        <v>167</v>
      </c>
      <c r="T358" s="8" t="s">
        <v>169</v>
      </c>
      <c r="U358" s="8" t="s">
        <v>170</v>
      </c>
      <c r="V358" s="8" t="s">
        <v>171</v>
      </c>
      <c r="W358" s="8" t="s">
        <v>261</v>
      </c>
      <c r="X358" s="8" t="s">
        <v>262</v>
      </c>
      <c r="Y358" s="8" t="s">
        <v>263</v>
      </c>
      <c r="Z358" s="8" t="s">
        <v>264</v>
      </c>
      <c r="AA358" s="8" t="s">
        <v>265</v>
      </c>
      <c r="AB358" s="8" t="s">
        <v>266</v>
      </c>
    </row>
    <row r="359" customFormat="false" ht="15" hidden="false" customHeight="false" outlineLevel="0" collapsed="false">
      <c r="B359" s="1" t="s">
        <v>108</v>
      </c>
      <c r="C359" s="1" t="s">
        <v>288</v>
      </c>
      <c r="D359" s="1" t="s">
        <v>1162</v>
      </c>
      <c r="E359" s="0" t="s">
        <v>1193</v>
      </c>
      <c r="F359" s="7" t="n">
        <v>4282</v>
      </c>
      <c r="G359" s="8" t="s">
        <v>193</v>
      </c>
      <c r="H359" s="8" t="s">
        <v>194</v>
      </c>
      <c r="I359" s="9" t="s">
        <v>2121</v>
      </c>
      <c r="J359" s="8" t="s">
        <v>375</v>
      </c>
      <c r="K359" s="8" t="s">
        <v>376</v>
      </c>
      <c r="L359" s="8" t="s">
        <v>1169</v>
      </c>
      <c r="M359" s="8" t="s">
        <v>1072</v>
      </c>
      <c r="N359" s="8" t="s">
        <v>1170</v>
      </c>
      <c r="O359" s="8" t="s">
        <v>162</v>
      </c>
      <c r="P359" s="8" t="s">
        <v>164</v>
      </c>
      <c r="Q359" s="8" t="s">
        <v>1171</v>
      </c>
      <c r="R359" s="8" t="s">
        <v>1172</v>
      </c>
      <c r="S359" s="8" t="s">
        <v>168</v>
      </c>
      <c r="T359" s="8" t="s">
        <v>1173</v>
      </c>
      <c r="U359" s="8" t="s">
        <v>1174</v>
      </c>
      <c r="V359" s="8" t="s">
        <v>2039</v>
      </c>
      <c r="W359" s="8" t="s">
        <v>2036</v>
      </c>
      <c r="X359" s="8" t="s">
        <v>2040</v>
      </c>
      <c r="Y359" s="8" t="s">
        <v>2041</v>
      </c>
      <c r="Z359" s="8" t="s">
        <v>2042</v>
      </c>
      <c r="AA359" s="8" t="s">
        <v>265</v>
      </c>
      <c r="AB359" s="8" t="s">
        <v>2043</v>
      </c>
      <c r="AC359" s="10" t="s">
        <v>2069</v>
      </c>
      <c r="AD359" s="10" t="s">
        <v>2122</v>
      </c>
    </row>
    <row r="360" customFormat="false" ht="15" hidden="false" customHeight="false" outlineLevel="0" collapsed="false">
      <c r="B360" s="1" t="s">
        <v>108</v>
      </c>
      <c r="C360" s="1" t="s">
        <v>288</v>
      </c>
      <c r="D360" s="1" t="s">
        <v>1162</v>
      </c>
      <c r="E360" s="0" t="s">
        <v>1195</v>
      </c>
      <c r="F360" s="7" t="n">
        <v>4283</v>
      </c>
      <c r="G360" s="8" t="s">
        <v>193</v>
      </c>
      <c r="H360" s="8" t="s">
        <v>194</v>
      </c>
      <c r="I360" s="9" t="s">
        <v>2123</v>
      </c>
      <c r="J360" s="8" t="s">
        <v>1071</v>
      </c>
      <c r="K360" s="8" t="s">
        <v>1177</v>
      </c>
      <c r="L360" s="8" t="s">
        <v>1178</v>
      </c>
      <c r="M360" s="8" t="s">
        <v>1179</v>
      </c>
      <c r="N360" s="8" t="s">
        <v>1180</v>
      </c>
      <c r="O360" s="8" t="s">
        <v>1181</v>
      </c>
      <c r="P360" s="8" t="s">
        <v>479</v>
      </c>
      <c r="Q360" s="8" t="s">
        <v>1182</v>
      </c>
      <c r="R360" s="8" t="s">
        <v>480</v>
      </c>
      <c r="S360" s="8" t="s">
        <v>2045</v>
      </c>
      <c r="T360" s="8" t="s">
        <v>476</v>
      </c>
      <c r="U360" s="8" t="s">
        <v>2046</v>
      </c>
      <c r="V360" s="8" t="s">
        <v>481</v>
      </c>
      <c r="W360" s="8" t="s">
        <v>2047</v>
      </c>
      <c r="X360" s="8" t="s">
        <v>482</v>
      </c>
    </row>
    <row r="361" customFormat="false" ht="15" hidden="false" customHeight="false" outlineLevel="0" collapsed="false">
      <c r="B361" s="1" t="s">
        <v>271</v>
      </c>
      <c r="C361" s="1" t="s">
        <v>288</v>
      </c>
      <c r="D361" s="1" t="s">
        <v>1162</v>
      </c>
      <c r="E361" s="0" t="s">
        <v>2067</v>
      </c>
      <c r="F361" s="15" t="n">
        <v>4284</v>
      </c>
      <c r="G361" s="16" t="s">
        <v>193</v>
      </c>
      <c r="H361" s="16" t="s">
        <v>194</v>
      </c>
      <c r="I361" s="17" t="s">
        <v>2124</v>
      </c>
    </row>
    <row r="362" customFormat="false" ht="15" hidden="false" customHeight="false" outlineLevel="0" collapsed="false">
      <c r="B362" s="1" t="s">
        <v>271</v>
      </c>
      <c r="C362" s="1" t="s">
        <v>288</v>
      </c>
      <c r="D362" s="1" t="s">
        <v>1162</v>
      </c>
      <c r="E362" s="0" t="s">
        <v>2070</v>
      </c>
      <c r="F362" s="15" t="n">
        <v>4285</v>
      </c>
      <c r="G362" s="16" t="s">
        <v>193</v>
      </c>
      <c r="H362" s="16" t="s">
        <v>194</v>
      </c>
      <c r="I362" s="17" t="s">
        <v>2125</v>
      </c>
    </row>
    <row r="363" customFormat="false" ht="15" hidden="false" customHeight="false" outlineLevel="0" collapsed="false">
      <c r="B363" s="1" t="s">
        <v>271</v>
      </c>
      <c r="C363" s="1" t="s">
        <v>288</v>
      </c>
      <c r="D363" s="1" t="s">
        <v>1162</v>
      </c>
      <c r="E363" s="0" t="s">
        <v>1197</v>
      </c>
      <c r="F363" s="15" t="n">
        <v>4290</v>
      </c>
      <c r="G363" s="16" t="s">
        <v>209</v>
      </c>
      <c r="H363" s="16" t="s">
        <v>210</v>
      </c>
      <c r="I363" s="17" t="s">
        <v>2126</v>
      </c>
    </row>
    <row r="364" customFormat="false" ht="15" hidden="false" customHeight="false" outlineLevel="0" collapsed="false">
      <c r="B364" s="1" t="s">
        <v>108</v>
      </c>
      <c r="C364" s="1" t="s">
        <v>288</v>
      </c>
      <c r="D364" s="1" t="s">
        <v>1162</v>
      </c>
      <c r="E364" s="0" t="s">
        <v>1199</v>
      </c>
      <c r="F364" s="7" t="n">
        <v>4300</v>
      </c>
      <c r="G364" s="8" t="s">
        <v>228</v>
      </c>
      <c r="H364" s="8" t="s">
        <v>229</v>
      </c>
      <c r="I364" s="9" t="s">
        <v>2127</v>
      </c>
      <c r="J364" s="8" t="s">
        <v>2128</v>
      </c>
      <c r="K364" s="8" t="s">
        <v>2129</v>
      </c>
      <c r="L364" s="8" t="s">
        <v>2130</v>
      </c>
      <c r="M364" s="8" t="s">
        <v>2131</v>
      </c>
      <c r="N364" s="8" t="s">
        <v>2132</v>
      </c>
      <c r="O364" s="8" t="s">
        <v>866</v>
      </c>
    </row>
    <row r="365" customFormat="false" ht="15" hidden="false" customHeight="false" outlineLevel="0" collapsed="false">
      <c r="B365" s="1" t="s">
        <v>271</v>
      </c>
      <c r="C365" s="1" t="s">
        <v>288</v>
      </c>
      <c r="D365" s="1" t="s">
        <v>1162</v>
      </c>
      <c r="E365" s="0" t="s">
        <v>1201</v>
      </c>
      <c r="F365" s="15" t="n">
        <v>4310</v>
      </c>
      <c r="G365" s="16" t="s">
        <v>980</v>
      </c>
      <c r="H365" s="16" t="s">
        <v>980</v>
      </c>
      <c r="I365" s="17" t="s">
        <v>2133</v>
      </c>
      <c r="J365" s="16" t="s">
        <v>305</v>
      </c>
      <c r="K365" s="16" t="s">
        <v>355</v>
      </c>
      <c r="L365" s="16" t="s">
        <v>307</v>
      </c>
      <c r="M365" s="16" t="s">
        <v>357</v>
      </c>
      <c r="N365" s="16" t="s">
        <v>309</v>
      </c>
      <c r="O365" s="16" t="s">
        <v>359</v>
      </c>
      <c r="P365" s="16" t="s">
        <v>311</v>
      </c>
      <c r="Q365" s="16" t="s">
        <v>361</v>
      </c>
      <c r="R365" s="16" t="s">
        <v>313</v>
      </c>
      <c r="S365" s="16" t="s">
        <v>363</v>
      </c>
      <c r="T365" s="16" t="s">
        <v>315</v>
      </c>
      <c r="U365" s="16" t="s">
        <v>350</v>
      </c>
      <c r="V365" s="16" t="s">
        <v>317</v>
      </c>
      <c r="W365" s="16" t="s">
        <v>366</v>
      </c>
      <c r="X365" s="16" t="s">
        <v>116</v>
      </c>
    </row>
    <row r="366" customFormat="false" ht="15" hidden="false" customHeight="false" outlineLevel="0" collapsed="false">
      <c r="B366" s="1" t="s">
        <v>108</v>
      </c>
      <c r="C366" s="1" t="s">
        <v>288</v>
      </c>
      <c r="D366" s="1" t="s">
        <v>1162</v>
      </c>
      <c r="E366" s="0" t="s">
        <v>1203</v>
      </c>
      <c r="F366" s="7" t="n">
        <v>4320</v>
      </c>
      <c r="G366" s="8" t="s">
        <v>173</v>
      </c>
      <c r="H366" s="8" t="s">
        <v>236</v>
      </c>
      <c r="I366" s="9" t="s">
        <v>2134</v>
      </c>
      <c r="J366" s="8" t="s">
        <v>238</v>
      </c>
    </row>
    <row r="368" customFormat="false" ht="15" hidden="false" customHeight="false" outlineLevel="0" collapsed="false">
      <c r="B368" s="1" t="s">
        <v>108</v>
      </c>
      <c r="C368" s="1" t="s">
        <v>288</v>
      </c>
      <c r="D368" s="1" t="s">
        <v>449</v>
      </c>
      <c r="E368" s="0" t="s">
        <v>1673</v>
      </c>
      <c r="F368" s="7" t="n">
        <v>4990</v>
      </c>
      <c r="G368" s="8" t="s">
        <v>173</v>
      </c>
      <c r="H368" s="8" t="s">
        <v>236</v>
      </c>
      <c r="I368" s="9" t="s">
        <v>2135</v>
      </c>
      <c r="J368" s="8" t="s">
        <v>238</v>
      </c>
    </row>
    <row r="369" customFormat="false" ht="15" hidden="false" customHeight="false" outlineLevel="0" collapsed="false">
      <c r="B369" s="11"/>
      <c r="C369" s="11"/>
      <c r="D369" s="11"/>
      <c r="E369" s="12"/>
      <c r="F369" s="11"/>
      <c r="G369" s="13"/>
      <c r="H369" s="13"/>
      <c r="I369" s="12"/>
    </row>
    <row r="371" customFormat="false" ht="15" hidden="false" customHeight="false" outlineLevel="0" collapsed="false">
      <c r="B371" s="1" t="s">
        <v>108</v>
      </c>
      <c r="C371" s="1" t="s">
        <v>303</v>
      </c>
      <c r="D371" s="1" t="s">
        <v>978</v>
      </c>
      <c r="E371" s="0" t="s">
        <v>979</v>
      </c>
      <c r="F371" s="7" t="n">
        <v>5100</v>
      </c>
      <c r="G371" s="8" t="s">
        <v>980</v>
      </c>
      <c r="H371" s="8" t="s">
        <v>980</v>
      </c>
      <c r="I371" s="9" t="s">
        <v>2136</v>
      </c>
      <c r="J371" s="14" t="s">
        <v>127</v>
      </c>
      <c r="K371" s="8" t="s">
        <v>245</v>
      </c>
      <c r="L371" s="8" t="s">
        <v>454</v>
      </c>
      <c r="M371" s="8" t="s">
        <v>457</v>
      </c>
      <c r="N371" s="8" t="s">
        <v>460</v>
      </c>
      <c r="O371" s="8" t="s">
        <v>2137</v>
      </c>
      <c r="P371" s="8" t="s">
        <v>1618</v>
      </c>
      <c r="Q371" s="8" t="s">
        <v>1804</v>
      </c>
      <c r="R371" s="8" t="s">
        <v>2138</v>
      </c>
      <c r="S371" s="8" t="s">
        <v>999</v>
      </c>
      <c r="T371" s="8" t="s">
        <v>2139</v>
      </c>
      <c r="U371" s="8" t="s">
        <v>1002</v>
      </c>
      <c r="V371" s="8" t="s">
        <v>2140</v>
      </c>
      <c r="W371" s="8" t="s">
        <v>1806</v>
      </c>
      <c r="X371" s="8" t="s">
        <v>2141</v>
      </c>
      <c r="Y371" s="8" t="s">
        <v>2142</v>
      </c>
      <c r="Z371" s="8" t="s">
        <v>1633</v>
      </c>
      <c r="AA371" s="8" t="s">
        <v>2143</v>
      </c>
      <c r="AB371" s="8" t="s">
        <v>2144</v>
      </c>
      <c r="AC371" s="8" t="s">
        <v>2145</v>
      </c>
      <c r="AD371" s="8" t="s">
        <v>2146</v>
      </c>
      <c r="AE371" s="8" t="s">
        <v>2102</v>
      </c>
      <c r="AF371" s="8" t="s">
        <v>2147</v>
      </c>
      <c r="AG371" s="10" t="s">
        <v>997</v>
      </c>
      <c r="AH371" s="10" t="s">
        <v>1621</v>
      </c>
      <c r="AI371" s="10" t="s">
        <v>1624</v>
      </c>
      <c r="AJ371" s="10" t="s">
        <v>1631</v>
      </c>
      <c r="AK371" s="10" t="s">
        <v>2099</v>
      </c>
      <c r="AL371" s="10" t="s">
        <v>2100</v>
      </c>
      <c r="AM371" s="10" t="s">
        <v>2148</v>
      </c>
      <c r="AN371" s="10" t="s">
        <v>2149</v>
      </c>
      <c r="DF371" s="2"/>
    </row>
    <row r="372" customFormat="false" ht="15" hidden="false" customHeight="false" outlineLevel="0" collapsed="false">
      <c r="B372" s="1" t="s">
        <v>108</v>
      </c>
      <c r="C372" s="1" t="s">
        <v>303</v>
      </c>
      <c r="D372" s="1" t="s">
        <v>978</v>
      </c>
      <c r="E372" s="0" t="s">
        <v>982</v>
      </c>
      <c r="F372" s="7" t="n">
        <v>5101</v>
      </c>
      <c r="G372" s="8" t="s">
        <v>980</v>
      </c>
      <c r="H372" s="8" t="s">
        <v>980</v>
      </c>
      <c r="I372" s="9" t="s">
        <v>2150</v>
      </c>
      <c r="J372" s="8" t="s">
        <v>245</v>
      </c>
      <c r="K372" s="8" t="s">
        <v>495</v>
      </c>
      <c r="L372" s="8" t="s">
        <v>454</v>
      </c>
      <c r="M372" s="8" t="s">
        <v>2151</v>
      </c>
      <c r="N372" s="8" t="s">
        <v>457</v>
      </c>
      <c r="O372" s="8" t="s">
        <v>2152</v>
      </c>
      <c r="P372" s="8" t="s">
        <v>460</v>
      </c>
      <c r="Q372" s="8" t="s">
        <v>2153</v>
      </c>
      <c r="R372" s="8" t="s">
        <v>2137</v>
      </c>
      <c r="S372" s="8" t="s">
        <v>2154</v>
      </c>
      <c r="T372" s="8" t="s">
        <v>1618</v>
      </c>
      <c r="U372" s="8" t="s">
        <v>2155</v>
      </c>
      <c r="V372" s="8" t="s">
        <v>1804</v>
      </c>
      <c r="W372" s="8" t="s">
        <v>2156</v>
      </c>
      <c r="X372" s="8" t="s">
        <v>2138</v>
      </c>
      <c r="Y372" s="8" t="s">
        <v>2157</v>
      </c>
      <c r="Z372" s="8" t="s">
        <v>999</v>
      </c>
      <c r="AA372" s="8" t="s">
        <v>2158</v>
      </c>
      <c r="AB372" s="8" t="s">
        <v>2139</v>
      </c>
      <c r="AC372" s="8" t="s">
        <v>2159</v>
      </c>
      <c r="AD372" s="8" t="s">
        <v>1002</v>
      </c>
      <c r="AE372" s="8" t="s">
        <v>2160</v>
      </c>
      <c r="AF372" s="8" t="s">
        <v>2140</v>
      </c>
      <c r="AG372" s="8" t="s">
        <v>2161</v>
      </c>
      <c r="AH372" s="8" t="s">
        <v>1806</v>
      </c>
      <c r="AI372" s="8" t="s">
        <v>2162</v>
      </c>
      <c r="AJ372" s="8" t="s">
        <v>2141</v>
      </c>
      <c r="AK372" s="8" t="s">
        <v>2163</v>
      </c>
      <c r="AL372" s="8" t="s">
        <v>2142</v>
      </c>
      <c r="AM372" s="8" t="s">
        <v>2164</v>
      </c>
      <c r="AN372" s="8" t="s">
        <v>1633</v>
      </c>
      <c r="AO372" s="8" t="s">
        <v>2165</v>
      </c>
      <c r="AP372" s="8" t="s">
        <v>2143</v>
      </c>
      <c r="AQ372" s="8" t="s">
        <v>2166</v>
      </c>
      <c r="AR372" s="8" t="s">
        <v>2144</v>
      </c>
      <c r="AS372" s="8" t="s">
        <v>2167</v>
      </c>
      <c r="AT372" s="8" t="s">
        <v>2145</v>
      </c>
      <c r="AU372" s="8" t="s">
        <v>2168</v>
      </c>
      <c r="AV372" s="8" t="s">
        <v>2146</v>
      </c>
      <c r="AW372" s="8" t="s">
        <v>2169</v>
      </c>
      <c r="AX372" s="8" t="s">
        <v>2102</v>
      </c>
      <c r="AY372" s="8" t="s">
        <v>2170</v>
      </c>
      <c r="AZ372" s="8" t="s">
        <v>2147</v>
      </c>
      <c r="BA372" s="10" t="s">
        <v>2171</v>
      </c>
      <c r="BB372" s="10" t="s">
        <v>2172</v>
      </c>
      <c r="BC372" s="10" t="s">
        <v>2173</v>
      </c>
    </row>
    <row r="373" customFormat="false" ht="15" hidden="false" customHeight="false" outlineLevel="0" collapsed="false">
      <c r="B373" s="1" t="s">
        <v>108</v>
      </c>
      <c r="C373" s="1" t="s">
        <v>303</v>
      </c>
      <c r="D373" s="1" t="s">
        <v>978</v>
      </c>
      <c r="E373" s="0" t="s">
        <v>2174</v>
      </c>
      <c r="F373" s="7" t="n">
        <v>5102</v>
      </c>
      <c r="G373" s="8" t="s">
        <v>980</v>
      </c>
      <c r="H373" s="8" t="s">
        <v>980</v>
      </c>
      <c r="I373" s="9" t="s">
        <v>2175</v>
      </c>
      <c r="J373" s="8" t="s">
        <v>245</v>
      </c>
      <c r="K373" s="8" t="s">
        <v>2176</v>
      </c>
      <c r="L373" s="8" t="s">
        <v>456</v>
      </c>
      <c r="M373" s="8" t="s">
        <v>2177</v>
      </c>
      <c r="N373" s="8" t="s">
        <v>461</v>
      </c>
      <c r="O373" s="8" t="s">
        <v>2178</v>
      </c>
      <c r="P373" s="8" t="s">
        <v>1618</v>
      </c>
      <c r="Q373" s="8" t="s">
        <v>2179</v>
      </c>
      <c r="R373" s="8" t="s">
        <v>997</v>
      </c>
      <c r="S373" s="8" t="s">
        <v>2180</v>
      </c>
      <c r="T373" s="8" t="s">
        <v>1621</v>
      </c>
      <c r="U373" s="14" t="s">
        <v>2181</v>
      </c>
      <c r="V373" s="8" t="s">
        <v>2182</v>
      </c>
      <c r="W373" s="8" t="s">
        <v>1002</v>
      </c>
      <c r="X373" s="8" t="s">
        <v>2183</v>
      </c>
      <c r="Y373" s="8" t="s">
        <v>1624</v>
      </c>
      <c r="Z373" s="8" t="s">
        <v>2184</v>
      </c>
      <c r="AA373" s="8" t="s">
        <v>1631</v>
      </c>
      <c r="AB373" s="8" t="s">
        <v>2185</v>
      </c>
      <c r="AC373" s="8" t="s">
        <v>1633</v>
      </c>
      <c r="AD373" s="8" t="s">
        <v>2186</v>
      </c>
      <c r="AE373" s="8" t="s">
        <v>2099</v>
      </c>
      <c r="AF373" s="8" t="s">
        <v>2187</v>
      </c>
      <c r="AG373" s="8" t="s">
        <v>2100</v>
      </c>
      <c r="AH373" s="14" t="s">
        <v>2101</v>
      </c>
      <c r="AI373" s="8" t="s">
        <v>2188</v>
      </c>
      <c r="AJ373" s="8" t="s">
        <v>2102</v>
      </c>
      <c r="AK373" s="8" t="s">
        <v>2189</v>
      </c>
      <c r="AL373" s="8" t="s">
        <v>2104</v>
      </c>
    </row>
    <row r="374" customFormat="false" ht="15" hidden="false" customHeight="false" outlineLevel="0" collapsed="false">
      <c r="B374" s="1" t="s">
        <v>108</v>
      </c>
      <c r="C374" s="1" t="s">
        <v>303</v>
      </c>
      <c r="D374" s="1" t="s">
        <v>978</v>
      </c>
      <c r="E374" s="0" t="s">
        <v>2190</v>
      </c>
      <c r="F374" s="7" t="n">
        <v>5103</v>
      </c>
      <c r="G374" s="8" t="s">
        <v>980</v>
      </c>
      <c r="H374" s="8" t="s">
        <v>980</v>
      </c>
      <c r="I374" s="9" t="s">
        <v>2191</v>
      </c>
      <c r="J374" s="8" t="s">
        <v>2192</v>
      </c>
      <c r="K374" s="8" t="s">
        <v>2193</v>
      </c>
    </row>
    <row r="375" customFormat="false" ht="15" hidden="false" customHeight="false" outlineLevel="0" collapsed="false">
      <c r="B375" s="26" t="s">
        <v>271</v>
      </c>
      <c r="C375" s="1" t="s">
        <v>271</v>
      </c>
      <c r="D375" s="1" t="s">
        <v>271</v>
      </c>
      <c r="E375" s="0" t="s">
        <v>271</v>
      </c>
      <c r="F375" s="33" t="n">
        <v>5106</v>
      </c>
      <c r="G375" s="10" t="s">
        <v>980</v>
      </c>
      <c r="H375" s="10" t="s">
        <v>980</v>
      </c>
      <c r="I375" s="34" t="s">
        <v>2194</v>
      </c>
      <c r="J375" s="10" t="s">
        <v>495</v>
      </c>
      <c r="K375" s="10" t="s">
        <v>2151</v>
      </c>
      <c r="L375" s="10" t="s">
        <v>2152</v>
      </c>
      <c r="M375" s="10" t="s">
        <v>2153</v>
      </c>
      <c r="N375" s="10" t="s">
        <v>2154</v>
      </c>
      <c r="O375" s="10" t="s">
        <v>2155</v>
      </c>
      <c r="P375" s="10" t="s">
        <v>1804</v>
      </c>
      <c r="Q375" s="10" t="s">
        <v>2156</v>
      </c>
      <c r="R375" s="10" t="s">
        <v>2157</v>
      </c>
      <c r="S375" s="10" t="s">
        <v>2158</v>
      </c>
      <c r="T375" s="10" t="s">
        <v>2159</v>
      </c>
      <c r="U375" s="10" t="s">
        <v>2160</v>
      </c>
      <c r="V375" s="10" t="s">
        <v>2161</v>
      </c>
      <c r="W375" s="10" t="s">
        <v>2163</v>
      </c>
      <c r="X375" s="10" t="s">
        <v>2165</v>
      </c>
      <c r="Y375" s="10" t="s">
        <v>2171</v>
      </c>
      <c r="Z375" s="10" t="s">
        <v>2172</v>
      </c>
    </row>
    <row r="377" s="25" customFormat="true" ht="15" hidden="false" customHeight="false" outlineLevel="0" collapsed="false">
      <c r="B377" s="26" t="s">
        <v>108</v>
      </c>
      <c r="C377" s="26" t="s">
        <v>303</v>
      </c>
      <c r="D377" s="26" t="s">
        <v>978</v>
      </c>
      <c r="E377" s="25" t="s">
        <v>2195</v>
      </c>
      <c r="F377" s="26" t="n">
        <v>5120</v>
      </c>
      <c r="G377" s="27" t="s">
        <v>980</v>
      </c>
      <c r="H377" s="27" t="s">
        <v>2196</v>
      </c>
      <c r="I377" s="25" t="s">
        <v>2197</v>
      </c>
      <c r="J377" s="27" t="s">
        <v>2198</v>
      </c>
      <c r="K377" s="27" t="s">
        <v>2199</v>
      </c>
      <c r="L377" s="27" t="s">
        <v>2200</v>
      </c>
      <c r="M377" s="27" t="s">
        <v>2201</v>
      </c>
      <c r="N377" s="27" t="s">
        <v>2202</v>
      </c>
      <c r="O377" s="27" t="s">
        <v>2203</v>
      </c>
      <c r="P377" s="27" t="s">
        <v>2204</v>
      </c>
      <c r="Q377" s="27" t="s">
        <v>2205</v>
      </c>
      <c r="R377" s="27" t="s">
        <v>2206</v>
      </c>
      <c r="S377" s="27" t="s">
        <v>2207</v>
      </c>
      <c r="T377" s="27" t="s">
        <v>2208</v>
      </c>
      <c r="U377" s="27" t="s">
        <v>2209</v>
      </c>
      <c r="V377" s="27" t="s">
        <v>2210</v>
      </c>
      <c r="W377" s="27" t="s">
        <v>2211</v>
      </c>
      <c r="X377" s="27" t="s">
        <v>2212</v>
      </c>
      <c r="Y377" s="27" t="s">
        <v>2213</v>
      </c>
      <c r="Z377" s="27" t="s">
        <v>2214</v>
      </c>
      <c r="AA377" s="27" t="s">
        <v>2215</v>
      </c>
      <c r="AB377" s="27" t="s">
        <v>2216</v>
      </c>
      <c r="AC377" s="27" t="s">
        <v>2217</v>
      </c>
      <c r="AD377" s="27" t="s">
        <v>2218</v>
      </c>
      <c r="AE377" s="27" t="s">
        <v>2219</v>
      </c>
      <c r="AF377" s="27"/>
      <c r="AG377" s="27"/>
      <c r="AH377" s="27"/>
      <c r="AI377" s="27"/>
      <c r="AJ377" s="27"/>
      <c r="AK377" s="27"/>
      <c r="AL377" s="27"/>
      <c r="AM377" s="27"/>
      <c r="AN377" s="27"/>
      <c r="AO377" s="27"/>
      <c r="AP377" s="27"/>
      <c r="AQ377" s="27"/>
      <c r="AR377" s="27"/>
      <c r="AS377" s="27"/>
      <c r="AT377" s="27"/>
      <c r="AU377" s="27"/>
      <c r="AV377" s="27"/>
      <c r="AW377" s="27"/>
      <c r="AX377" s="27"/>
      <c r="AY377" s="27"/>
      <c r="AZ377" s="27"/>
      <c r="BA377" s="27"/>
      <c r="BB377" s="27"/>
      <c r="BC377" s="27"/>
      <c r="BD377" s="27"/>
      <c r="BE377" s="27"/>
      <c r="BF377" s="27"/>
      <c r="BG377" s="27"/>
      <c r="BH377" s="27"/>
      <c r="BI377" s="27"/>
      <c r="BJ377" s="27"/>
      <c r="BK377" s="27"/>
      <c r="BL377" s="27"/>
      <c r="BM377" s="27"/>
      <c r="BN377" s="27"/>
      <c r="BO377" s="27"/>
      <c r="BP377" s="27"/>
      <c r="BQ377" s="27"/>
      <c r="BR377" s="27"/>
      <c r="BS377" s="27"/>
      <c r="BT377" s="27"/>
      <c r="BU377" s="27"/>
      <c r="BV377" s="27"/>
      <c r="BW377" s="27"/>
      <c r="BX377" s="27"/>
      <c r="BY377" s="27"/>
      <c r="BZ377" s="27"/>
      <c r="CA377" s="27"/>
      <c r="CB377" s="27"/>
      <c r="CC377" s="27"/>
      <c r="CD377" s="27"/>
      <c r="CE377" s="27"/>
      <c r="CF377" s="27"/>
      <c r="CG377" s="27"/>
      <c r="CH377" s="27"/>
      <c r="CI377" s="27"/>
      <c r="CJ377" s="27"/>
      <c r="CK377" s="27"/>
      <c r="CL377" s="27"/>
      <c r="CM377" s="27"/>
      <c r="CN377" s="27"/>
      <c r="CO377" s="27"/>
      <c r="CP377" s="27"/>
      <c r="CQ377" s="27"/>
      <c r="CR377" s="27"/>
      <c r="CS377" s="27"/>
      <c r="CT377" s="27"/>
      <c r="CU377" s="27"/>
      <c r="CV377" s="27"/>
      <c r="CW377" s="27"/>
      <c r="CX377" s="27"/>
      <c r="CY377" s="27"/>
      <c r="CZ377" s="27"/>
      <c r="DA377" s="27"/>
      <c r="DB377" s="27"/>
      <c r="DC377" s="27"/>
      <c r="DD377" s="27"/>
      <c r="DE377" s="27"/>
    </row>
    <row r="379" customFormat="false" ht="15" hidden="false" customHeight="false" outlineLevel="0" collapsed="false">
      <c r="B379" s="1" t="s">
        <v>108</v>
      </c>
      <c r="C379" s="1" t="s">
        <v>303</v>
      </c>
      <c r="D379" s="1" t="s">
        <v>978</v>
      </c>
      <c r="E379" s="0" t="s">
        <v>2220</v>
      </c>
      <c r="F379" s="7" t="n">
        <v>5140</v>
      </c>
      <c r="G379" s="8" t="s">
        <v>2221</v>
      </c>
      <c r="H379" s="8" t="s">
        <v>2196</v>
      </c>
      <c r="I379" s="9" t="s">
        <v>2222</v>
      </c>
      <c r="J379" s="32" t="s">
        <v>2223</v>
      </c>
      <c r="K379" s="32" t="s">
        <v>2224</v>
      </c>
      <c r="L379" s="32" t="s">
        <v>2225</v>
      </c>
      <c r="M379" s="32" t="s">
        <v>2226</v>
      </c>
      <c r="N379" s="32" t="s">
        <v>2227</v>
      </c>
      <c r="O379" s="32" t="s">
        <v>2228</v>
      </c>
      <c r="P379" s="32" t="s">
        <v>2229</v>
      </c>
      <c r="Q379" s="53" t="s">
        <v>2230</v>
      </c>
      <c r="R379" s="53" t="s">
        <v>2231</v>
      </c>
      <c r="S379" s="32" t="s">
        <v>435</v>
      </c>
      <c r="T379" s="32" t="s">
        <v>437</v>
      </c>
      <c r="U379" s="32" t="s">
        <v>439</v>
      </c>
      <c r="V379" s="32" t="s">
        <v>441</v>
      </c>
      <c r="W379" s="32" t="s">
        <v>443</v>
      </c>
      <c r="X379" s="32" t="s">
        <v>445</v>
      </c>
      <c r="Y379" s="32" t="s">
        <v>447</v>
      </c>
      <c r="Z379" s="32" t="s">
        <v>2232</v>
      </c>
      <c r="AA379" s="32" t="s">
        <v>2233</v>
      </c>
      <c r="AB379" s="32" t="s">
        <v>2234</v>
      </c>
      <c r="AC379" s="32" t="s">
        <v>2235</v>
      </c>
      <c r="AD379" s="32" t="s">
        <v>2236</v>
      </c>
      <c r="AE379" s="32" t="s">
        <v>2237</v>
      </c>
      <c r="AF379" s="32" t="s">
        <v>2238</v>
      </c>
      <c r="AG379" s="32" t="s">
        <v>2239</v>
      </c>
      <c r="AH379" s="32" t="s">
        <v>2240</v>
      </c>
      <c r="AI379" s="32" t="s">
        <v>2241</v>
      </c>
      <c r="AJ379" s="32" t="s">
        <v>176</v>
      </c>
      <c r="AK379" s="32" t="s">
        <v>177</v>
      </c>
      <c r="AL379" s="8" t="s">
        <v>178</v>
      </c>
      <c r="AM379" s="8" t="s">
        <v>179</v>
      </c>
      <c r="AN379" s="8" t="s">
        <v>180</v>
      </c>
      <c r="DF379" s="2"/>
      <c r="DG379" s="2"/>
    </row>
    <row r="380" customFormat="false" ht="15" hidden="false" customHeight="false" outlineLevel="0" collapsed="false">
      <c r="B380" s="1" t="s">
        <v>108</v>
      </c>
      <c r="C380" s="1" t="s">
        <v>303</v>
      </c>
      <c r="D380" s="1" t="s">
        <v>978</v>
      </c>
      <c r="E380" s="0" t="s">
        <v>2242</v>
      </c>
      <c r="F380" s="7" t="n">
        <v>5141</v>
      </c>
      <c r="G380" s="8" t="s">
        <v>2221</v>
      </c>
      <c r="H380" s="8" t="s">
        <v>2196</v>
      </c>
      <c r="I380" s="9" t="s">
        <v>2243</v>
      </c>
      <c r="J380" s="8" t="s">
        <v>186</v>
      </c>
      <c r="K380" s="8" t="s">
        <v>690</v>
      </c>
      <c r="L380" s="8" t="s">
        <v>187</v>
      </c>
      <c r="M380" s="8" t="s">
        <v>1215</v>
      </c>
      <c r="N380" s="8" t="s">
        <v>188</v>
      </c>
      <c r="O380" s="8" t="s">
        <v>691</v>
      </c>
      <c r="P380" s="8" t="s">
        <v>189</v>
      </c>
      <c r="Q380" s="8" t="s">
        <v>1216</v>
      </c>
      <c r="R380" s="8" t="s">
        <v>190</v>
      </c>
      <c r="S380" s="8" t="s">
        <v>1217</v>
      </c>
      <c r="T380" s="8" t="s">
        <v>191</v>
      </c>
      <c r="U380" s="8" t="s">
        <v>1218</v>
      </c>
      <c r="V380" s="8" t="s">
        <v>218</v>
      </c>
      <c r="W380" s="8" t="s">
        <v>1219</v>
      </c>
      <c r="X380" s="8" t="s">
        <v>220</v>
      </c>
      <c r="Y380" s="8" t="s">
        <v>2244</v>
      </c>
      <c r="Z380" s="8" t="s">
        <v>222</v>
      </c>
      <c r="AA380" s="8" t="s">
        <v>2245</v>
      </c>
      <c r="AB380" s="8" t="s">
        <v>224</v>
      </c>
      <c r="AC380" s="8" t="s">
        <v>2246</v>
      </c>
      <c r="AD380" s="8" t="s">
        <v>226</v>
      </c>
      <c r="AE380" s="8" t="s">
        <v>2247</v>
      </c>
      <c r="AF380" s="8" t="s">
        <v>232</v>
      </c>
      <c r="AG380" s="8" t="s">
        <v>2248</v>
      </c>
      <c r="AH380" s="8" t="s">
        <v>234</v>
      </c>
      <c r="AI380" s="8" t="s">
        <v>2249</v>
      </c>
      <c r="AJ380" s="8" t="s">
        <v>277</v>
      </c>
      <c r="AK380" s="8" t="s">
        <v>823</v>
      </c>
      <c r="AL380" s="8" t="s">
        <v>279</v>
      </c>
      <c r="AM380" s="8" t="s">
        <v>824</v>
      </c>
      <c r="AN380" s="8" t="s">
        <v>281</v>
      </c>
      <c r="AO380" s="8" t="s">
        <v>334</v>
      </c>
      <c r="AP380" s="8" t="s">
        <v>283</v>
      </c>
      <c r="AQ380" s="8" t="s">
        <v>335</v>
      </c>
      <c r="AR380" s="8" t="s">
        <v>285</v>
      </c>
      <c r="AS380" s="20" t="s">
        <v>862</v>
      </c>
    </row>
    <row r="381" customFormat="false" ht="15" hidden="false" customHeight="false" outlineLevel="0" collapsed="false">
      <c r="B381" s="1" t="s">
        <v>108</v>
      </c>
      <c r="C381" s="1" t="s">
        <v>303</v>
      </c>
      <c r="D381" s="1" t="s">
        <v>978</v>
      </c>
      <c r="E381" s="0" t="s">
        <v>2242</v>
      </c>
      <c r="F381" s="7" t="n">
        <v>5142</v>
      </c>
      <c r="G381" s="8" t="s">
        <v>2221</v>
      </c>
      <c r="H381" s="8" t="s">
        <v>2196</v>
      </c>
      <c r="I381" s="9" t="s">
        <v>2250</v>
      </c>
      <c r="J381" s="32" t="s">
        <v>2251</v>
      </c>
      <c r="K381" s="32" t="s">
        <v>2252</v>
      </c>
      <c r="L381" s="32" t="s">
        <v>2253</v>
      </c>
      <c r="M381" s="32" t="s">
        <v>2254</v>
      </c>
      <c r="N381" s="32" t="s">
        <v>2255</v>
      </c>
      <c r="O381" s="32" t="s">
        <v>2226</v>
      </c>
      <c r="P381" s="32" t="s">
        <v>2256</v>
      </c>
      <c r="Q381" s="32" t="s">
        <v>2257</v>
      </c>
      <c r="R381" s="32" t="s">
        <v>2258</v>
      </c>
      <c r="S381" s="32" t="s">
        <v>435</v>
      </c>
      <c r="T381" s="32" t="s">
        <v>2259</v>
      </c>
      <c r="U381" s="32" t="s">
        <v>2260</v>
      </c>
      <c r="V381" s="32" t="s">
        <v>2261</v>
      </c>
      <c r="W381" s="32" t="s">
        <v>2262</v>
      </c>
      <c r="X381" s="32" t="s">
        <v>437</v>
      </c>
      <c r="Y381" s="32" t="s">
        <v>2263</v>
      </c>
      <c r="Z381" s="32" t="s">
        <v>2264</v>
      </c>
      <c r="AA381" s="32" t="s">
        <v>2265</v>
      </c>
      <c r="AB381" s="32" t="s">
        <v>2266</v>
      </c>
      <c r="AC381" s="32" t="s">
        <v>2267</v>
      </c>
      <c r="AD381" s="32" t="s">
        <v>439</v>
      </c>
      <c r="AE381" s="32" t="s">
        <v>2268</v>
      </c>
      <c r="AF381" s="32" t="s">
        <v>2269</v>
      </c>
      <c r="AG381" s="32" t="s">
        <v>441</v>
      </c>
      <c r="AH381" s="32" t="s">
        <v>2270</v>
      </c>
      <c r="AI381" s="32" t="s">
        <v>2271</v>
      </c>
      <c r="AJ381" s="32" t="s">
        <v>2272</v>
      </c>
      <c r="AK381" s="32" t="s">
        <v>443</v>
      </c>
      <c r="AL381" s="32" t="s">
        <v>2273</v>
      </c>
      <c r="AM381" s="32" t="s">
        <v>2274</v>
      </c>
      <c r="AN381" s="32" t="s">
        <v>2275</v>
      </c>
      <c r="AO381" s="32" t="s">
        <v>2276</v>
      </c>
      <c r="AP381" s="32" t="s">
        <v>2277</v>
      </c>
      <c r="AQ381" s="32" t="s">
        <v>2278</v>
      </c>
      <c r="AR381" s="32" t="s">
        <v>2279</v>
      </c>
      <c r="AS381" s="32" t="s">
        <v>2280</v>
      </c>
      <c r="AT381" s="32" t="s">
        <v>2281</v>
      </c>
      <c r="AU381" s="32" t="s">
        <v>2282</v>
      </c>
      <c r="AV381" s="32" t="s">
        <v>2236</v>
      </c>
      <c r="AW381" s="32" t="s">
        <v>2283</v>
      </c>
      <c r="AX381" s="32" t="s">
        <v>2284</v>
      </c>
      <c r="AY381" s="32" t="s">
        <v>2285</v>
      </c>
      <c r="AZ381" s="10" t="s">
        <v>2286</v>
      </c>
      <c r="BA381" s="10" t="s">
        <v>2287</v>
      </c>
      <c r="DF381" s="2"/>
    </row>
    <row r="382" customFormat="false" ht="15" hidden="false" customHeight="false" outlineLevel="0" collapsed="false">
      <c r="B382" s="1" t="s">
        <v>108</v>
      </c>
      <c r="C382" s="1" t="s">
        <v>303</v>
      </c>
      <c r="D382" s="1" t="s">
        <v>978</v>
      </c>
      <c r="E382" s="0" t="s">
        <v>2242</v>
      </c>
      <c r="F382" s="7" t="n">
        <v>5143</v>
      </c>
      <c r="G382" s="8" t="s">
        <v>2221</v>
      </c>
      <c r="H382" s="8" t="s">
        <v>2196</v>
      </c>
      <c r="I382" s="9" t="s">
        <v>2288</v>
      </c>
      <c r="J382" s="14" t="s">
        <v>2289</v>
      </c>
      <c r="K382" s="14" t="s">
        <v>2290</v>
      </c>
      <c r="L382" s="14" t="s">
        <v>2251</v>
      </c>
      <c r="M382" s="14" t="s">
        <v>2223</v>
      </c>
      <c r="N382" s="14" t="s">
        <v>2254</v>
      </c>
      <c r="O382" s="14" t="s">
        <v>2225</v>
      </c>
      <c r="P382" s="14" t="s">
        <v>2255</v>
      </c>
      <c r="Q382" s="14" t="s">
        <v>2226</v>
      </c>
      <c r="R382" s="14" t="s">
        <v>2256</v>
      </c>
      <c r="S382" s="14" t="s">
        <v>2227</v>
      </c>
      <c r="T382" s="14" t="s">
        <v>2258</v>
      </c>
      <c r="U382" s="14" t="s">
        <v>2228</v>
      </c>
      <c r="V382" s="14" t="s">
        <v>2259</v>
      </c>
      <c r="W382" s="14" t="s">
        <v>1436</v>
      </c>
      <c r="X382" s="14" t="s">
        <v>2291</v>
      </c>
      <c r="Y382" s="14" t="s">
        <v>2229</v>
      </c>
      <c r="Z382" s="14" t="s">
        <v>2292</v>
      </c>
      <c r="AA382" s="14" t="s">
        <v>2293</v>
      </c>
      <c r="AB382" s="14" t="s">
        <v>2230</v>
      </c>
      <c r="AC382" s="14" t="s">
        <v>1437</v>
      </c>
      <c r="AD382" s="14" t="s">
        <v>2294</v>
      </c>
      <c r="AE382" s="14" t="s">
        <v>2231</v>
      </c>
      <c r="AF382" s="14" t="s">
        <v>1438</v>
      </c>
      <c r="AG382" s="14" t="s">
        <v>2295</v>
      </c>
      <c r="AH382" s="14" t="s">
        <v>1439</v>
      </c>
      <c r="AI382" s="14" t="s">
        <v>2296</v>
      </c>
      <c r="AJ382" s="14" t="s">
        <v>1440</v>
      </c>
      <c r="AK382" s="14" t="s">
        <v>2297</v>
      </c>
      <c r="AL382" s="14" t="s">
        <v>1441</v>
      </c>
      <c r="AM382" s="14" t="s">
        <v>2298</v>
      </c>
      <c r="AN382" s="14" t="s">
        <v>2299</v>
      </c>
      <c r="AO382" s="14" t="s">
        <v>2300</v>
      </c>
      <c r="AP382" s="14" t="s">
        <v>2301</v>
      </c>
      <c r="AQ382" s="14" t="s">
        <v>2302</v>
      </c>
      <c r="AR382" s="14" t="s">
        <v>2303</v>
      </c>
      <c r="AS382" s="14" t="s">
        <v>2304</v>
      </c>
      <c r="AT382" s="14" t="s">
        <v>2305</v>
      </c>
      <c r="AU382" s="14" t="s">
        <v>2306</v>
      </c>
      <c r="AV382" s="14" t="s">
        <v>2307</v>
      </c>
      <c r="AW382" s="14" t="s">
        <v>2308</v>
      </c>
      <c r="AX382" s="14" t="s">
        <v>2309</v>
      </c>
      <c r="AY382" s="14" t="s">
        <v>2310</v>
      </c>
      <c r="AZ382" s="8" t="s">
        <v>2311</v>
      </c>
      <c r="BA382" s="8" t="s">
        <v>2312</v>
      </c>
      <c r="BB382" s="8" t="s">
        <v>2313</v>
      </c>
      <c r="BC382" s="8" t="s">
        <v>177</v>
      </c>
      <c r="BD382" s="8" t="s">
        <v>178</v>
      </c>
      <c r="BE382" s="8" t="s">
        <v>179</v>
      </c>
      <c r="BF382" s="8" t="s">
        <v>180</v>
      </c>
    </row>
    <row r="383" customFormat="false" ht="15" hidden="false" customHeight="false" outlineLevel="0" collapsed="false">
      <c r="B383" s="1" t="s">
        <v>108</v>
      </c>
      <c r="C383" s="30" t="s">
        <v>303</v>
      </c>
      <c r="D383" s="30" t="s">
        <v>978</v>
      </c>
      <c r="E383" s="6" t="s">
        <v>2242</v>
      </c>
      <c r="F383" s="7" t="n">
        <f aca="false">F382+1</f>
        <v>5144</v>
      </c>
      <c r="G383" s="8" t="s">
        <v>2221</v>
      </c>
      <c r="H383" s="8" t="s">
        <v>2196</v>
      </c>
      <c r="I383" s="9" t="s">
        <v>2314</v>
      </c>
      <c r="J383" s="8" t="s">
        <v>2252</v>
      </c>
      <c r="K383" s="8" t="s">
        <v>2255</v>
      </c>
      <c r="L383" s="8" t="s">
        <v>2256</v>
      </c>
      <c r="M383" s="8" t="s">
        <v>2258</v>
      </c>
      <c r="N383" s="8" t="s">
        <v>2228</v>
      </c>
      <c r="O383" s="8" t="s">
        <v>2229</v>
      </c>
      <c r="P383" s="8" t="s">
        <v>2230</v>
      </c>
      <c r="Q383" s="8" t="s">
        <v>2315</v>
      </c>
      <c r="R383" s="8" t="s">
        <v>2316</v>
      </c>
      <c r="S383" s="8" t="s">
        <v>2317</v>
      </c>
      <c r="T383" s="8" t="n">
        <v>4</v>
      </c>
      <c r="U383" s="8" t="n">
        <v>5</v>
      </c>
      <c r="V383" s="8" t="n">
        <v>6</v>
      </c>
      <c r="W383" s="8" t="s">
        <v>2318</v>
      </c>
      <c r="X383" s="8" t="n">
        <v>7</v>
      </c>
      <c r="Y383" s="8" t="s">
        <v>2319</v>
      </c>
    </row>
    <row r="384" customFormat="false" ht="15" hidden="false" customHeight="false" outlineLevel="0" collapsed="false">
      <c r="B384" s="26" t="s">
        <v>271</v>
      </c>
      <c r="C384" s="1" t="s">
        <v>271</v>
      </c>
      <c r="D384" s="1" t="s">
        <v>271</v>
      </c>
      <c r="E384" s="0" t="s">
        <v>271</v>
      </c>
      <c r="F384" s="33" t="n">
        <v>5146</v>
      </c>
      <c r="G384" s="10" t="s">
        <v>2221</v>
      </c>
      <c r="H384" s="10" t="s">
        <v>2196</v>
      </c>
      <c r="I384" s="34" t="s">
        <v>2320</v>
      </c>
      <c r="J384" s="10" t="s">
        <v>2321</v>
      </c>
      <c r="K384" s="10" t="s">
        <v>1214</v>
      </c>
      <c r="L384" s="10" t="s">
        <v>2322</v>
      </c>
      <c r="M384" s="10" t="s">
        <v>691</v>
      </c>
      <c r="N384" s="10" t="s">
        <v>1217</v>
      </c>
      <c r="O384" s="10" t="s">
        <v>1219</v>
      </c>
      <c r="P384" s="10" t="s">
        <v>2245</v>
      </c>
      <c r="Q384" s="10" t="s">
        <v>2247</v>
      </c>
    </row>
    <row r="385" customFormat="false" ht="15" hidden="false" customHeight="false" outlineLevel="0" collapsed="false">
      <c r="B385" s="26" t="s">
        <v>271</v>
      </c>
      <c r="C385" s="1" t="s">
        <v>271</v>
      </c>
      <c r="D385" s="1" t="s">
        <v>271</v>
      </c>
      <c r="E385" s="0" t="s">
        <v>271</v>
      </c>
      <c r="F385" s="33" t="n">
        <v>5147</v>
      </c>
      <c r="G385" s="10" t="s">
        <v>2221</v>
      </c>
      <c r="H385" s="10" t="s">
        <v>2196</v>
      </c>
      <c r="I385" s="34" t="s">
        <v>2323</v>
      </c>
      <c r="J385" s="10" t="s">
        <v>1215</v>
      </c>
      <c r="K385" s="10" t="s">
        <v>2324</v>
      </c>
      <c r="L385" s="10" t="s">
        <v>1216</v>
      </c>
      <c r="M385" s="10" t="s">
        <v>861</v>
      </c>
      <c r="N385" s="10" t="s">
        <v>1218</v>
      </c>
      <c r="O385" s="10" t="s">
        <v>862</v>
      </c>
      <c r="P385" s="10" t="s">
        <v>2244</v>
      </c>
      <c r="Q385" s="10" t="s">
        <v>863</v>
      </c>
      <c r="R385" s="10" t="s">
        <v>2245</v>
      </c>
      <c r="S385" s="10" t="s">
        <v>864</v>
      </c>
      <c r="T385" s="10" t="s">
        <v>865</v>
      </c>
    </row>
    <row r="387" customFormat="false" ht="15" hidden="false" customHeight="false" outlineLevel="0" collapsed="false">
      <c r="B387" s="1" t="s">
        <v>108</v>
      </c>
      <c r="C387" s="1" t="s">
        <v>303</v>
      </c>
      <c r="D387" s="1" t="s">
        <v>978</v>
      </c>
      <c r="E387" s="0" t="s">
        <v>450</v>
      </c>
      <c r="F387" s="7" t="n">
        <v>5200</v>
      </c>
      <c r="G387" s="8" t="s">
        <v>112</v>
      </c>
      <c r="H387" s="8" t="s">
        <v>113</v>
      </c>
      <c r="I387" s="9" t="s">
        <v>2325</v>
      </c>
      <c r="J387" s="8" t="n">
        <v>28</v>
      </c>
      <c r="K387" s="8" t="n">
        <v>30</v>
      </c>
      <c r="L387" s="8" t="s">
        <v>115</v>
      </c>
      <c r="M387" s="8" t="s">
        <v>117</v>
      </c>
      <c r="N387" s="8" t="s">
        <v>119</v>
      </c>
      <c r="O387" s="8" t="s">
        <v>121</v>
      </c>
      <c r="P387" s="8" t="s">
        <v>123</v>
      </c>
      <c r="Q387" s="8" t="s">
        <v>125</v>
      </c>
    </row>
    <row r="389" s="25" customFormat="true" ht="15" hidden="false" customHeight="false" outlineLevel="0" collapsed="false">
      <c r="B389" s="26" t="s">
        <v>271</v>
      </c>
      <c r="C389" s="26" t="s">
        <v>303</v>
      </c>
      <c r="D389" s="26" t="s">
        <v>978</v>
      </c>
      <c r="E389" s="25" t="s">
        <v>574</v>
      </c>
      <c r="F389" s="26" t="n">
        <v>5210</v>
      </c>
      <c r="G389" s="27" t="s">
        <v>173</v>
      </c>
      <c r="H389" s="27" t="s">
        <v>174</v>
      </c>
      <c r="I389" s="25" t="s">
        <v>2326</v>
      </c>
      <c r="J389" s="27" t="s">
        <v>578</v>
      </c>
      <c r="K389" s="27" t="s">
        <v>176</v>
      </c>
      <c r="L389" s="27" t="s">
        <v>177</v>
      </c>
      <c r="M389" s="27" t="s">
        <v>178</v>
      </c>
      <c r="N389" s="27" t="s">
        <v>179</v>
      </c>
      <c r="O389" s="27" t="s">
        <v>180</v>
      </c>
      <c r="P389" s="27" t="s">
        <v>181</v>
      </c>
      <c r="Q389" s="27" t="s">
        <v>182</v>
      </c>
      <c r="R389" s="27" t="s">
        <v>579</v>
      </c>
      <c r="S389" s="27"/>
      <c r="T389" s="27"/>
      <c r="U389" s="27"/>
      <c r="V389" s="27"/>
      <c r="W389" s="27"/>
      <c r="X389" s="27"/>
      <c r="Y389" s="27"/>
      <c r="Z389" s="27"/>
      <c r="AA389" s="27"/>
      <c r="AB389" s="27"/>
      <c r="AC389" s="27"/>
      <c r="AD389" s="27"/>
      <c r="AE389" s="27"/>
      <c r="AF389" s="27"/>
      <c r="AG389" s="27"/>
      <c r="AH389" s="27"/>
      <c r="AI389" s="27"/>
      <c r="AJ389" s="27"/>
      <c r="AK389" s="27"/>
      <c r="AL389" s="27"/>
      <c r="AM389" s="27"/>
      <c r="AN389" s="27"/>
      <c r="AO389" s="27"/>
      <c r="AP389" s="27"/>
      <c r="AQ389" s="27"/>
      <c r="AR389" s="27"/>
      <c r="AS389" s="27"/>
      <c r="AT389" s="27"/>
      <c r="AU389" s="27"/>
      <c r="AV389" s="27"/>
      <c r="AW389" s="27"/>
      <c r="AX389" s="27"/>
      <c r="AY389" s="27"/>
      <c r="AZ389" s="27"/>
      <c r="BA389" s="27"/>
      <c r="BB389" s="27"/>
      <c r="BC389" s="27"/>
      <c r="BD389" s="27"/>
      <c r="BE389" s="27"/>
      <c r="BF389" s="27"/>
      <c r="BG389" s="27"/>
      <c r="BH389" s="27"/>
      <c r="BI389" s="27"/>
      <c r="BJ389" s="27"/>
      <c r="BK389" s="27"/>
      <c r="BL389" s="27"/>
      <c r="BM389" s="27"/>
      <c r="BN389" s="27"/>
      <c r="BO389" s="27"/>
      <c r="BP389" s="27"/>
      <c r="BQ389" s="27"/>
      <c r="BR389" s="27"/>
      <c r="BS389" s="27"/>
      <c r="BT389" s="27"/>
      <c r="BU389" s="27"/>
      <c r="BV389" s="27"/>
      <c r="BW389" s="27"/>
      <c r="BX389" s="27"/>
      <c r="BY389" s="27"/>
      <c r="BZ389" s="27"/>
      <c r="CA389" s="27"/>
      <c r="CB389" s="27"/>
      <c r="CC389" s="27"/>
      <c r="CD389" s="27"/>
      <c r="CE389" s="27"/>
      <c r="CF389" s="27"/>
      <c r="CG389" s="27"/>
      <c r="CH389" s="27"/>
      <c r="CI389" s="27"/>
      <c r="CJ389" s="27"/>
      <c r="CK389" s="27"/>
      <c r="CL389" s="27"/>
      <c r="CM389" s="27"/>
      <c r="CN389" s="27"/>
      <c r="CO389" s="27"/>
      <c r="CP389" s="27"/>
      <c r="CQ389" s="27"/>
      <c r="CR389" s="27"/>
      <c r="CS389" s="27"/>
      <c r="CT389" s="27"/>
      <c r="CU389" s="27"/>
      <c r="CV389" s="27"/>
      <c r="CW389" s="27"/>
      <c r="CX389" s="27"/>
      <c r="CY389" s="27"/>
      <c r="CZ389" s="27"/>
      <c r="DA389" s="27"/>
      <c r="DB389" s="27"/>
      <c r="DC389" s="27"/>
      <c r="DD389" s="27"/>
      <c r="DE389" s="27"/>
    </row>
    <row r="390" customFormat="false" ht="15" hidden="false" customHeight="false" outlineLevel="0" collapsed="false">
      <c r="B390" s="1" t="s">
        <v>108</v>
      </c>
      <c r="C390" s="1" t="s">
        <v>303</v>
      </c>
      <c r="D390" s="1" t="s">
        <v>978</v>
      </c>
      <c r="E390" s="0" t="s">
        <v>584</v>
      </c>
      <c r="F390" s="7" t="n">
        <v>5211</v>
      </c>
      <c r="G390" s="8" t="s">
        <v>173</v>
      </c>
      <c r="H390" s="8" t="s">
        <v>174</v>
      </c>
      <c r="I390" s="9" t="s">
        <v>2327</v>
      </c>
      <c r="J390" s="8" t="s">
        <v>578</v>
      </c>
      <c r="K390" s="8" t="s">
        <v>2328</v>
      </c>
      <c r="L390" s="8" t="s">
        <v>176</v>
      </c>
      <c r="M390" s="8" t="s">
        <v>587</v>
      </c>
      <c r="N390" s="8" t="s">
        <v>177</v>
      </c>
      <c r="O390" s="8" t="s">
        <v>588</v>
      </c>
      <c r="P390" s="8" t="s">
        <v>178</v>
      </c>
      <c r="Q390" s="8" t="s">
        <v>589</v>
      </c>
      <c r="R390" s="8" t="s">
        <v>179</v>
      </c>
      <c r="S390" s="8" t="s">
        <v>590</v>
      </c>
      <c r="T390" s="8" t="s">
        <v>180</v>
      </c>
      <c r="U390" s="8" t="s">
        <v>591</v>
      </c>
      <c r="V390" s="8" t="s">
        <v>181</v>
      </c>
      <c r="W390" s="8" t="s">
        <v>592</v>
      </c>
      <c r="X390" s="8" t="s">
        <v>182</v>
      </c>
      <c r="Y390" s="8" t="s">
        <v>593</v>
      </c>
      <c r="Z390" s="8" t="s">
        <v>579</v>
      </c>
      <c r="AA390" s="8" t="s">
        <v>2329</v>
      </c>
      <c r="AB390" s="8" t="s">
        <v>2330</v>
      </c>
    </row>
    <row r="392" customFormat="false" ht="15" hidden="false" customHeight="false" outlineLevel="0" collapsed="false">
      <c r="B392" s="30" t="s">
        <v>108</v>
      </c>
      <c r="C392" s="30" t="s">
        <v>303</v>
      </c>
      <c r="D392" s="30" t="s">
        <v>978</v>
      </c>
      <c r="E392" s="6" t="s">
        <v>686</v>
      </c>
      <c r="F392" s="7" t="n">
        <v>5220</v>
      </c>
      <c r="G392" s="8" t="s">
        <v>173</v>
      </c>
      <c r="H392" s="8" t="s">
        <v>174</v>
      </c>
      <c r="I392" s="9" t="s">
        <v>2331</v>
      </c>
      <c r="J392" s="8" t="s">
        <v>185</v>
      </c>
      <c r="K392" s="8" t="s">
        <v>186</v>
      </c>
      <c r="L392" s="8" t="s">
        <v>187</v>
      </c>
      <c r="M392" s="8" t="s">
        <v>188</v>
      </c>
      <c r="N392" s="8" t="s">
        <v>189</v>
      </c>
      <c r="O392" s="8" t="s">
        <v>190</v>
      </c>
      <c r="P392" s="8" t="s">
        <v>191</v>
      </c>
    </row>
    <row r="394" customFormat="false" ht="15" hidden="false" customHeight="false" outlineLevel="0" collapsed="false">
      <c r="B394" s="1" t="s">
        <v>108</v>
      </c>
      <c r="C394" s="1" t="s">
        <v>303</v>
      </c>
      <c r="D394" s="1" t="s">
        <v>1162</v>
      </c>
      <c r="E394" s="0" t="s">
        <v>2332</v>
      </c>
      <c r="F394" s="7" t="n">
        <v>5240</v>
      </c>
      <c r="G394" s="8" t="s">
        <v>2221</v>
      </c>
      <c r="H394" s="8" t="s">
        <v>2196</v>
      </c>
      <c r="I394" s="9" t="s">
        <v>2333</v>
      </c>
      <c r="J394" s="8" t="s">
        <v>2252</v>
      </c>
      <c r="K394" s="8" t="s">
        <v>2255</v>
      </c>
      <c r="L394" s="8" t="s">
        <v>2257</v>
      </c>
      <c r="M394" s="8" t="s">
        <v>2259</v>
      </c>
      <c r="N394" s="8" t="s">
        <v>2260</v>
      </c>
      <c r="O394" s="8" t="s">
        <v>2262</v>
      </c>
      <c r="P394" s="8" t="s">
        <v>2265</v>
      </c>
      <c r="Q394" s="8" t="s">
        <v>2269</v>
      </c>
      <c r="R394" s="8" t="s">
        <v>2271</v>
      </c>
      <c r="S394" s="8" t="s">
        <v>2334</v>
      </c>
    </row>
    <row r="395" customFormat="false" ht="15" hidden="false" customHeight="false" outlineLevel="0" collapsed="false">
      <c r="B395" s="1" t="s">
        <v>271</v>
      </c>
      <c r="C395" s="1" t="s">
        <v>303</v>
      </c>
      <c r="D395" s="1" t="s">
        <v>1162</v>
      </c>
      <c r="E395" s="0" t="s">
        <v>1163</v>
      </c>
      <c r="F395" s="15" t="n">
        <v>5250</v>
      </c>
      <c r="G395" s="16" t="s">
        <v>112</v>
      </c>
      <c r="H395" s="16" t="s">
        <v>113</v>
      </c>
      <c r="I395" s="17" t="s">
        <v>2335</v>
      </c>
      <c r="J395" s="16" t="s">
        <v>281</v>
      </c>
      <c r="K395" s="16" t="s">
        <v>334</v>
      </c>
      <c r="L395" s="16" t="s">
        <v>283</v>
      </c>
      <c r="M395" s="16" t="s">
        <v>335</v>
      </c>
      <c r="N395" s="16" t="s">
        <v>285</v>
      </c>
      <c r="O395" s="16" t="s">
        <v>336</v>
      </c>
      <c r="P395" s="16" t="s">
        <v>305</v>
      </c>
      <c r="Q395" s="16" t="s">
        <v>337</v>
      </c>
      <c r="R395" s="16" t="s">
        <v>306</v>
      </c>
      <c r="S395" s="16" t="s">
        <v>338</v>
      </c>
      <c r="T395" s="16" t="s">
        <v>307</v>
      </c>
      <c r="U395" s="16" t="s">
        <v>339</v>
      </c>
      <c r="V395" s="16" t="s">
        <v>308</v>
      </c>
      <c r="W395" s="16" t="s">
        <v>340</v>
      </c>
      <c r="X395" s="16" t="s">
        <v>309</v>
      </c>
      <c r="Y395" s="16" t="s">
        <v>341</v>
      </c>
      <c r="Z395" s="16" t="s">
        <v>310</v>
      </c>
      <c r="AA395" s="16" t="s">
        <v>342</v>
      </c>
      <c r="AB395" s="16" t="s">
        <v>311</v>
      </c>
      <c r="AC395" s="16" t="s">
        <v>343</v>
      </c>
      <c r="AD395" s="16" t="s">
        <v>312</v>
      </c>
      <c r="AE395" s="16" t="s">
        <v>344</v>
      </c>
      <c r="AF395" s="16" t="s">
        <v>313</v>
      </c>
      <c r="AG395" s="16" t="s">
        <v>345</v>
      </c>
      <c r="AH395" s="16" t="s">
        <v>314</v>
      </c>
      <c r="AI395" s="16" t="s">
        <v>346</v>
      </c>
      <c r="AJ395" s="16" t="s">
        <v>315</v>
      </c>
      <c r="AK395" s="16" t="s">
        <v>347</v>
      </c>
      <c r="AL395" s="16" t="s">
        <v>316</v>
      </c>
      <c r="AM395" s="16" t="s">
        <v>348</v>
      </c>
      <c r="AN395" s="16" t="s">
        <v>317</v>
      </c>
      <c r="AO395" s="16" t="s">
        <v>349</v>
      </c>
      <c r="AP395" s="16" t="s">
        <v>115</v>
      </c>
      <c r="AQ395" s="16" t="s">
        <v>144</v>
      </c>
      <c r="AR395" s="16" t="s">
        <v>116</v>
      </c>
      <c r="AS395" s="16" t="s">
        <v>145</v>
      </c>
      <c r="AT395" s="16" t="s">
        <v>117</v>
      </c>
      <c r="AU395" s="16" t="s">
        <v>146</v>
      </c>
      <c r="AV395" s="16" t="s">
        <v>118</v>
      </c>
      <c r="AW395" s="16" t="s">
        <v>147</v>
      </c>
      <c r="AX395" s="16" t="s">
        <v>119</v>
      </c>
      <c r="AY395" s="16" t="s">
        <v>148</v>
      </c>
      <c r="AZ395" s="16" t="s">
        <v>120</v>
      </c>
      <c r="BA395" s="16" t="s">
        <v>149</v>
      </c>
      <c r="BB395" s="16" t="s">
        <v>121</v>
      </c>
      <c r="BC395" s="16" t="s">
        <v>150</v>
      </c>
      <c r="BD395" s="16" t="s">
        <v>122</v>
      </c>
      <c r="BE395" s="16" t="s">
        <v>151</v>
      </c>
      <c r="BF395" s="16" t="s">
        <v>123</v>
      </c>
      <c r="BG395" s="16" t="s">
        <v>152</v>
      </c>
      <c r="BH395" s="16" t="s">
        <v>124</v>
      </c>
      <c r="BI395" s="16" t="s">
        <v>153</v>
      </c>
      <c r="BJ395" s="16" t="s">
        <v>125</v>
      </c>
      <c r="BK395" s="16" t="s">
        <v>154</v>
      </c>
      <c r="BL395" s="16" t="s">
        <v>126</v>
      </c>
      <c r="BM395" s="16" t="s">
        <v>155</v>
      </c>
      <c r="BN395" s="16" t="s">
        <v>127</v>
      </c>
    </row>
    <row r="396" customFormat="false" ht="15" hidden="false" customHeight="false" outlineLevel="0" collapsed="false">
      <c r="B396" s="1" t="s">
        <v>108</v>
      </c>
      <c r="C396" s="1" t="s">
        <v>303</v>
      </c>
      <c r="D396" s="1" t="s">
        <v>1162</v>
      </c>
      <c r="E396" s="0" t="s">
        <v>1165</v>
      </c>
      <c r="F396" s="7" t="n">
        <v>5251</v>
      </c>
      <c r="G396" s="8" t="s">
        <v>112</v>
      </c>
      <c r="H396" s="8" t="s">
        <v>113</v>
      </c>
      <c r="I396" s="9" t="s">
        <v>2336</v>
      </c>
      <c r="J396" s="8" t="s">
        <v>352</v>
      </c>
      <c r="K396" s="8" t="s">
        <v>353</v>
      </c>
      <c r="L396" s="8" t="s">
        <v>354</v>
      </c>
      <c r="M396" s="8" t="s">
        <v>355</v>
      </c>
      <c r="N396" s="8" t="s">
        <v>356</v>
      </c>
      <c r="O396" s="8" t="s">
        <v>357</v>
      </c>
      <c r="P396" s="8" t="s">
        <v>358</v>
      </c>
      <c r="Q396" s="8" t="s">
        <v>359</v>
      </c>
      <c r="R396" s="8" t="s">
        <v>360</v>
      </c>
      <c r="S396" s="8" t="s">
        <v>343</v>
      </c>
      <c r="T396" s="8" t="s">
        <v>361</v>
      </c>
      <c r="U396" s="8" t="s">
        <v>362</v>
      </c>
      <c r="V396" s="8" t="s">
        <v>363</v>
      </c>
      <c r="W396" s="8" t="s">
        <v>364</v>
      </c>
      <c r="X396" s="8" t="s">
        <v>350</v>
      </c>
      <c r="Y396" s="8" t="s">
        <v>365</v>
      </c>
      <c r="Z396" s="8" t="s">
        <v>366</v>
      </c>
      <c r="AA396" s="8" t="s">
        <v>158</v>
      </c>
      <c r="AB396" s="8" t="s">
        <v>159</v>
      </c>
      <c r="AC396" s="8" t="s">
        <v>1072</v>
      </c>
      <c r="AD396" s="8" t="s">
        <v>160</v>
      </c>
      <c r="AE396" s="8" t="s">
        <v>161</v>
      </c>
      <c r="AF396" s="8" t="s">
        <v>163</v>
      </c>
      <c r="AG396" s="8" t="s">
        <v>165</v>
      </c>
      <c r="AH396" s="8" t="s">
        <v>166</v>
      </c>
      <c r="AI396" s="8" t="s">
        <v>167</v>
      </c>
      <c r="AJ396" s="8" t="s">
        <v>169</v>
      </c>
      <c r="AK396" s="8" t="s">
        <v>170</v>
      </c>
      <c r="AL396" s="8" t="s">
        <v>171</v>
      </c>
    </row>
    <row r="397" customFormat="false" ht="15" hidden="false" customHeight="false" outlineLevel="0" collapsed="false">
      <c r="B397" s="1" t="s">
        <v>271</v>
      </c>
      <c r="C397" s="1" t="s">
        <v>303</v>
      </c>
      <c r="D397" s="1" t="s">
        <v>1162</v>
      </c>
      <c r="E397" s="0" t="s">
        <v>1167</v>
      </c>
      <c r="F397" s="15" t="n">
        <v>5252</v>
      </c>
      <c r="G397" s="16" t="s">
        <v>112</v>
      </c>
      <c r="H397" s="16" t="s">
        <v>113</v>
      </c>
      <c r="I397" s="17" t="s">
        <v>2337</v>
      </c>
      <c r="J397" s="16" t="s">
        <v>2338</v>
      </c>
      <c r="K397" s="16" t="s">
        <v>2339</v>
      </c>
      <c r="L397" s="16" t="s">
        <v>2340</v>
      </c>
      <c r="M397" s="16" t="s">
        <v>2341</v>
      </c>
      <c r="N397" s="16" t="s">
        <v>2342</v>
      </c>
      <c r="O397" s="16" t="s">
        <v>2343</v>
      </c>
      <c r="P397" s="16" t="s">
        <v>2344</v>
      </c>
      <c r="Q397" s="16" t="s">
        <v>374</v>
      </c>
      <c r="R397" s="16" t="s">
        <v>1081</v>
      </c>
      <c r="S397" s="16" t="s">
        <v>1026</v>
      </c>
      <c r="T397" s="16" t="s">
        <v>1098</v>
      </c>
      <c r="U397" s="16" t="s">
        <v>375</v>
      </c>
      <c r="V397" s="16" t="s">
        <v>1115</v>
      </c>
      <c r="W397" s="16" t="s">
        <v>1051</v>
      </c>
      <c r="X397" s="16" t="s">
        <v>1127</v>
      </c>
      <c r="Y397" s="16" t="s">
        <v>376</v>
      </c>
      <c r="Z397" s="16" t="s">
        <v>1169</v>
      </c>
      <c r="AA397" s="16" t="s">
        <v>1072</v>
      </c>
      <c r="AB397" s="16" t="s">
        <v>1170</v>
      </c>
      <c r="AC397" s="16" t="s">
        <v>162</v>
      </c>
      <c r="AD397" s="16" t="s">
        <v>164</v>
      </c>
      <c r="AE397" s="16" t="s">
        <v>1171</v>
      </c>
      <c r="AF397" s="16" t="s">
        <v>1172</v>
      </c>
      <c r="AG397" s="16" t="s">
        <v>168</v>
      </c>
      <c r="AH397" s="16" t="s">
        <v>1173</v>
      </c>
      <c r="AI397" s="16" t="s">
        <v>1174</v>
      </c>
    </row>
    <row r="398" customFormat="false" ht="15" hidden="false" customHeight="false" outlineLevel="0" collapsed="false">
      <c r="B398" s="30" t="s">
        <v>108</v>
      </c>
      <c r="C398" s="30" t="s">
        <v>303</v>
      </c>
      <c r="D398" s="30" t="s">
        <v>1162</v>
      </c>
      <c r="E398" s="6" t="s">
        <v>1175</v>
      </c>
      <c r="F398" s="7" t="n">
        <v>5253</v>
      </c>
      <c r="G398" s="8" t="s">
        <v>112</v>
      </c>
      <c r="H398" s="8" t="s">
        <v>113</v>
      </c>
      <c r="I398" s="9" t="s">
        <v>2345</v>
      </c>
      <c r="J398" s="8" t="s">
        <v>2346</v>
      </c>
      <c r="K398" s="8" t="s">
        <v>2347</v>
      </c>
      <c r="L398" s="8" t="s">
        <v>1097</v>
      </c>
      <c r="M398" s="8" t="s">
        <v>1126</v>
      </c>
    </row>
    <row r="399" customFormat="false" ht="15" hidden="false" customHeight="false" outlineLevel="0" collapsed="false">
      <c r="B399" s="1" t="s">
        <v>108</v>
      </c>
      <c r="C399" s="1" t="s">
        <v>303</v>
      </c>
      <c r="D399" s="1" t="s">
        <v>1162</v>
      </c>
      <c r="E399" s="0" t="s">
        <v>1183</v>
      </c>
      <c r="F399" s="7" t="n">
        <v>5260</v>
      </c>
      <c r="G399" s="8" t="s">
        <v>173</v>
      </c>
      <c r="H399" s="8" t="s">
        <v>174</v>
      </c>
      <c r="I399" s="9" t="s">
        <v>2348</v>
      </c>
      <c r="J399" s="8" t="s">
        <v>176</v>
      </c>
      <c r="K399" s="8" t="s">
        <v>177</v>
      </c>
      <c r="L399" s="8" t="s">
        <v>178</v>
      </c>
      <c r="M399" s="8" t="s">
        <v>179</v>
      </c>
      <c r="N399" s="8" t="s">
        <v>180</v>
      </c>
      <c r="O399" s="8" t="s">
        <v>181</v>
      </c>
      <c r="P399" s="8" t="s">
        <v>182</v>
      </c>
    </row>
    <row r="400" customFormat="false" ht="15" hidden="false" customHeight="false" outlineLevel="0" collapsed="false">
      <c r="B400" s="1" t="s">
        <v>108</v>
      </c>
      <c r="C400" s="1" t="s">
        <v>303</v>
      </c>
      <c r="D400" s="1" t="s">
        <v>1162</v>
      </c>
      <c r="E400" s="0" t="s">
        <v>1187</v>
      </c>
      <c r="F400" s="7" t="n">
        <v>5270</v>
      </c>
      <c r="G400" s="8" t="s">
        <v>173</v>
      </c>
      <c r="H400" s="8" t="s">
        <v>174</v>
      </c>
      <c r="I400" s="9" t="s">
        <v>2349</v>
      </c>
      <c r="J400" s="32" t="s">
        <v>185</v>
      </c>
      <c r="K400" s="32" t="s">
        <v>186</v>
      </c>
      <c r="L400" s="32" t="s">
        <v>187</v>
      </c>
      <c r="M400" s="32" t="s">
        <v>188</v>
      </c>
      <c r="N400" s="32" t="s">
        <v>189</v>
      </c>
      <c r="O400" s="32" t="s">
        <v>190</v>
      </c>
      <c r="P400" s="32" t="s">
        <v>191</v>
      </c>
      <c r="Q400" s="24" t="s">
        <v>220</v>
      </c>
      <c r="R400" s="24" t="s">
        <v>224</v>
      </c>
      <c r="S400" s="24" t="s">
        <v>232</v>
      </c>
      <c r="T400" s="58"/>
    </row>
    <row r="401" s="25" customFormat="true" ht="15" hidden="false" customHeight="false" outlineLevel="0" collapsed="false">
      <c r="B401" s="26" t="s">
        <v>108</v>
      </c>
      <c r="C401" s="26" t="s">
        <v>303</v>
      </c>
      <c r="D401" s="26" t="s">
        <v>1162</v>
      </c>
      <c r="E401" s="25" t="s">
        <v>1189</v>
      </c>
      <c r="F401" s="26" t="n">
        <v>5280</v>
      </c>
      <c r="G401" s="27" t="s">
        <v>193</v>
      </c>
      <c r="H401" s="27" t="s">
        <v>194</v>
      </c>
      <c r="I401" s="25" t="s">
        <v>2350</v>
      </c>
      <c r="J401" s="27" t="s">
        <v>281</v>
      </c>
      <c r="K401" s="27" t="s">
        <v>334</v>
      </c>
      <c r="L401" s="27" t="s">
        <v>283</v>
      </c>
      <c r="M401" s="27" t="s">
        <v>335</v>
      </c>
      <c r="N401" s="27" t="s">
        <v>285</v>
      </c>
      <c r="O401" s="27" t="s">
        <v>336</v>
      </c>
      <c r="P401" s="27" t="s">
        <v>305</v>
      </c>
      <c r="Q401" s="27" t="s">
        <v>337</v>
      </c>
      <c r="R401" s="27" t="s">
        <v>306</v>
      </c>
      <c r="S401" s="27" t="s">
        <v>338</v>
      </c>
      <c r="T401" s="27" t="s">
        <v>307</v>
      </c>
      <c r="U401" s="27" t="s">
        <v>339</v>
      </c>
      <c r="V401" s="27" t="s">
        <v>308</v>
      </c>
      <c r="W401" s="27" t="s">
        <v>340</v>
      </c>
      <c r="X401" s="27" t="s">
        <v>309</v>
      </c>
      <c r="Y401" s="27" t="s">
        <v>341</v>
      </c>
      <c r="Z401" s="27" t="s">
        <v>310</v>
      </c>
      <c r="AA401" s="27" t="s">
        <v>342</v>
      </c>
      <c r="AB401" s="27" t="s">
        <v>311</v>
      </c>
      <c r="AC401" s="27" t="s">
        <v>343</v>
      </c>
      <c r="AD401" s="27" t="s">
        <v>312</v>
      </c>
      <c r="AE401" s="27" t="s">
        <v>344</v>
      </c>
      <c r="AF401" s="27" t="s">
        <v>313</v>
      </c>
      <c r="AG401" s="27" t="s">
        <v>345</v>
      </c>
      <c r="AH401" s="27" t="s">
        <v>314</v>
      </c>
      <c r="AI401" s="27" t="s">
        <v>346</v>
      </c>
      <c r="AJ401" s="27" t="s">
        <v>315</v>
      </c>
      <c r="AK401" s="27" t="s">
        <v>347</v>
      </c>
      <c r="AL401" s="27" t="s">
        <v>316</v>
      </c>
      <c r="AM401" s="27" t="s">
        <v>348</v>
      </c>
      <c r="AN401" s="27" t="s">
        <v>317</v>
      </c>
      <c r="AO401" s="27" t="s">
        <v>349</v>
      </c>
      <c r="AP401" s="27" t="s">
        <v>115</v>
      </c>
      <c r="AQ401" s="27" t="s">
        <v>144</v>
      </c>
      <c r="AR401" s="27" t="s">
        <v>116</v>
      </c>
      <c r="AS401" s="27" t="s">
        <v>145</v>
      </c>
      <c r="AT401" s="27" t="s">
        <v>117</v>
      </c>
      <c r="AU401" s="27" t="s">
        <v>146</v>
      </c>
      <c r="AV401" s="27" t="s">
        <v>118</v>
      </c>
      <c r="AW401" s="27" t="s">
        <v>147</v>
      </c>
      <c r="AX401" s="27" t="s">
        <v>119</v>
      </c>
      <c r="AY401" s="27" t="s">
        <v>148</v>
      </c>
      <c r="AZ401" s="27" t="s">
        <v>120</v>
      </c>
      <c r="BA401" s="27" t="s">
        <v>149</v>
      </c>
      <c r="BB401" s="27" t="s">
        <v>121</v>
      </c>
      <c r="BC401" s="27" t="s">
        <v>150</v>
      </c>
      <c r="BD401" s="27" t="s">
        <v>122</v>
      </c>
      <c r="BE401" s="27" t="s">
        <v>151</v>
      </c>
      <c r="BF401" s="27" t="s">
        <v>123</v>
      </c>
      <c r="BG401" s="27" t="s">
        <v>152</v>
      </c>
      <c r="BH401" s="27" t="s">
        <v>124</v>
      </c>
      <c r="BI401" s="27" t="s">
        <v>153</v>
      </c>
      <c r="BJ401" s="27" t="s">
        <v>125</v>
      </c>
      <c r="BK401" s="27" t="s">
        <v>154</v>
      </c>
      <c r="BL401" s="27" t="s">
        <v>126</v>
      </c>
      <c r="BM401" s="27" t="s">
        <v>155</v>
      </c>
      <c r="BN401" s="27" t="s">
        <v>127</v>
      </c>
      <c r="BO401" s="27"/>
      <c r="BP401" s="27"/>
      <c r="BQ401" s="27"/>
      <c r="BR401" s="27"/>
      <c r="BS401" s="27"/>
      <c r="BT401" s="27"/>
      <c r="BU401" s="27"/>
      <c r="BV401" s="27"/>
      <c r="BW401" s="27"/>
      <c r="BX401" s="27"/>
      <c r="BY401" s="27"/>
      <c r="BZ401" s="27"/>
      <c r="CA401" s="27"/>
      <c r="CB401" s="27"/>
      <c r="CC401" s="27"/>
      <c r="CD401" s="27"/>
      <c r="CE401" s="27"/>
      <c r="CF401" s="27"/>
      <c r="CG401" s="27"/>
      <c r="CH401" s="27"/>
      <c r="CI401" s="27"/>
      <c r="CJ401" s="27"/>
      <c r="CK401" s="27"/>
      <c r="CL401" s="27"/>
      <c r="CM401" s="27"/>
      <c r="CN401" s="27"/>
      <c r="CO401" s="27"/>
      <c r="CP401" s="27"/>
      <c r="CQ401" s="27"/>
      <c r="CR401" s="27"/>
      <c r="CS401" s="27"/>
      <c r="CT401" s="27"/>
      <c r="CU401" s="27"/>
      <c r="CV401" s="27"/>
      <c r="CW401" s="27"/>
      <c r="CX401" s="27"/>
      <c r="CY401" s="27"/>
      <c r="CZ401" s="27"/>
      <c r="DA401" s="27"/>
      <c r="DB401" s="27"/>
      <c r="DC401" s="27"/>
      <c r="DD401" s="27"/>
      <c r="DE401" s="27"/>
    </row>
    <row r="402" customFormat="false" ht="15" hidden="false" customHeight="false" outlineLevel="0" collapsed="false">
      <c r="B402" s="1" t="s">
        <v>271</v>
      </c>
      <c r="C402" s="1" t="s">
        <v>303</v>
      </c>
      <c r="D402" s="1" t="s">
        <v>1162</v>
      </c>
      <c r="E402" s="0" t="s">
        <v>1191</v>
      </c>
      <c r="F402" s="15" t="n">
        <v>5281</v>
      </c>
      <c r="G402" s="16" t="s">
        <v>193</v>
      </c>
      <c r="H402" s="16" t="s">
        <v>194</v>
      </c>
      <c r="I402" s="17" t="s">
        <v>2351</v>
      </c>
      <c r="J402" s="16" t="s">
        <v>352</v>
      </c>
      <c r="K402" s="16" t="s">
        <v>353</v>
      </c>
      <c r="L402" s="16" t="s">
        <v>354</v>
      </c>
      <c r="M402" s="16" t="s">
        <v>355</v>
      </c>
      <c r="N402" s="16" t="s">
        <v>356</v>
      </c>
      <c r="O402" s="16" t="s">
        <v>357</v>
      </c>
      <c r="P402" s="16" t="s">
        <v>358</v>
      </c>
      <c r="Q402" s="16" t="s">
        <v>359</v>
      </c>
      <c r="R402" s="16" t="s">
        <v>360</v>
      </c>
      <c r="S402" s="16" t="s">
        <v>361</v>
      </c>
      <c r="T402" s="16" t="s">
        <v>362</v>
      </c>
      <c r="U402" s="16" t="s">
        <v>363</v>
      </c>
      <c r="V402" s="16" t="s">
        <v>364</v>
      </c>
      <c r="W402" s="16" t="s">
        <v>350</v>
      </c>
      <c r="X402" s="16" t="s">
        <v>365</v>
      </c>
      <c r="Y402" s="16" t="s">
        <v>366</v>
      </c>
      <c r="Z402" s="16" t="s">
        <v>158</v>
      </c>
      <c r="AA402" s="16" t="s">
        <v>159</v>
      </c>
      <c r="AB402" s="16" t="s">
        <v>160</v>
      </c>
      <c r="AC402" s="16" t="s">
        <v>161</v>
      </c>
      <c r="AD402" s="16" t="s">
        <v>163</v>
      </c>
      <c r="AE402" s="16" t="s">
        <v>165</v>
      </c>
      <c r="AF402" s="16" t="s">
        <v>166</v>
      </c>
      <c r="AG402" s="16" t="s">
        <v>167</v>
      </c>
      <c r="AH402" s="16" t="s">
        <v>169</v>
      </c>
      <c r="AI402" s="16" t="s">
        <v>170</v>
      </c>
      <c r="AJ402" s="16" t="s">
        <v>171</v>
      </c>
    </row>
    <row r="403" customFormat="false" ht="15" hidden="false" customHeight="false" outlineLevel="0" collapsed="false">
      <c r="B403" s="1" t="s">
        <v>108</v>
      </c>
      <c r="C403" s="1" t="s">
        <v>303</v>
      </c>
      <c r="D403" s="1" t="s">
        <v>1162</v>
      </c>
      <c r="E403" s="0" t="s">
        <v>1193</v>
      </c>
      <c r="F403" s="7" t="n">
        <v>5282</v>
      </c>
      <c r="G403" s="8" t="s">
        <v>193</v>
      </c>
      <c r="H403" s="8" t="s">
        <v>194</v>
      </c>
      <c r="I403" s="9" t="s">
        <v>2352</v>
      </c>
      <c r="J403" s="8" t="s">
        <v>2338</v>
      </c>
      <c r="K403" s="8" t="s">
        <v>2339</v>
      </c>
      <c r="L403" s="8" t="s">
        <v>2340</v>
      </c>
      <c r="M403" s="8" t="s">
        <v>2341</v>
      </c>
      <c r="N403" s="8" t="s">
        <v>2342</v>
      </c>
      <c r="O403" s="8" t="s">
        <v>2343</v>
      </c>
      <c r="P403" s="8" t="s">
        <v>2344</v>
      </c>
      <c r="Q403" s="8" t="s">
        <v>374</v>
      </c>
      <c r="R403" s="8" t="s">
        <v>1081</v>
      </c>
      <c r="S403" s="8" t="s">
        <v>1026</v>
      </c>
      <c r="T403" s="8" t="s">
        <v>1098</v>
      </c>
      <c r="U403" s="8" t="s">
        <v>375</v>
      </c>
      <c r="V403" s="8" t="s">
        <v>1115</v>
      </c>
      <c r="W403" s="8" t="s">
        <v>1051</v>
      </c>
      <c r="X403" s="8" t="s">
        <v>1127</v>
      </c>
      <c r="Y403" s="8" t="s">
        <v>376</v>
      </c>
      <c r="Z403" s="8" t="s">
        <v>1169</v>
      </c>
      <c r="AA403" s="8" t="s">
        <v>1072</v>
      </c>
      <c r="AB403" s="8" t="s">
        <v>1170</v>
      </c>
      <c r="AC403" s="8" t="s">
        <v>162</v>
      </c>
      <c r="AD403" s="8" t="s">
        <v>164</v>
      </c>
      <c r="AE403" s="8" t="s">
        <v>1171</v>
      </c>
      <c r="AF403" s="8" t="s">
        <v>1172</v>
      </c>
      <c r="AG403" s="8" t="s">
        <v>168</v>
      </c>
      <c r="AH403" s="8" t="s">
        <v>1173</v>
      </c>
      <c r="AI403" s="8" t="s">
        <v>1174</v>
      </c>
      <c r="AJ403" s="10" t="s">
        <v>866</v>
      </c>
      <c r="AK403" s="10" t="s">
        <v>343</v>
      </c>
      <c r="AL403" s="10" t="s">
        <v>363</v>
      </c>
      <c r="AM403" s="10" t="s">
        <v>365</v>
      </c>
      <c r="AN403" s="10" t="s">
        <v>165</v>
      </c>
    </row>
    <row r="404" customFormat="false" ht="15" hidden="false" customHeight="false" outlineLevel="0" collapsed="false">
      <c r="B404" s="1" t="s">
        <v>108</v>
      </c>
      <c r="C404" s="1" t="s">
        <v>303</v>
      </c>
      <c r="D404" s="1" t="s">
        <v>1162</v>
      </c>
      <c r="E404" s="0" t="s">
        <v>1195</v>
      </c>
      <c r="F404" s="7" t="n">
        <v>5283</v>
      </c>
      <c r="G404" s="8" t="s">
        <v>193</v>
      </c>
      <c r="H404" s="8" t="s">
        <v>194</v>
      </c>
      <c r="I404" s="9" t="s">
        <v>2353</v>
      </c>
      <c r="J404" s="8" t="s">
        <v>352</v>
      </c>
      <c r="K404" s="8" t="s">
        <v>2354</v>
      </c>
      <c r="L404" s="8" t="s">
        <v>2355</v>
      </c>
      <c r="M404" s="8" t="s">
        <v>1042</v>
      </c>
      <c r="N404" s="8" t="s">
        <v>816</v>
      </c>
      <c r="O404" s="8" t="s">
        <v>1178</v>
      </c>
    </row>
    <row r="405" customFormat="false" ht="15" hidden="false" customHeight="false" outlineLevel="0" collapsed="false">
      <c r="B405" s="1" t="s">
        <v>108</v>
      </c>
      <c r="C405" s="1" t="s">
        <v>303</v>
      </c>
      <c r="D405" s="1" t="s">
        <v>1162</v>
      </c>
      <c r="E405" s="0" t="s">
        <v>1201</v>
      </c>
      <c r="F405" s="7" t="n">
        <v>5310</v>
      </c>
      <c r="G405" s="8" t="s">
        <v>980</v>
      </c>
      <c r="H405" s="8" t="s">
        <v>980</v>
      </c>
      <c r="I405" s="9" t="s">
        <v>2356</v>
      </c>
      <c r="J405" s="8" t="s">
        <v>865</v>
      </c>
      <c r="K405" s="8" t="s">
        <v>866</v>
      </c>
      <c r="L405" s="8" t="s">
        <v>352</v>
      </c>
      <c r="M405" s="8" t="s">
        <v>354</v>
      </c>
      <c r="N405" s="8" t="s">
        <v>356</v>
      </c>
      <c r="O405" s="8" t="s">
        <v>358</v>
      </c>
    </row>
    <row r="406" customFormat="false" ht="15" hidden="false" customHeight="false" outlineLevel="0" collapsed="false">
      <c r="B406" s="1" t="s">
        <v>108</v>
      </c>
      <c r="C406" s="1" t="s">
        <v>303</v>
      </c>
      <c r="D406" s="1" t="s">
        <v>1162</v>
      </c>
      <c r="E406" s="0" t="s">
        <v>1203</v>
      </c>
      <c r="F406" s="7" t="n">
        <v>5320</v>
      </c>
      <c r="G406" s="8" t="s">
        <v>173</v>
      </c>
      <c r="H406" s="8" t="s">
        <v>236</v>
      </c>
      <c r="I406" s="9" t="s">
        <v>2357</v>
      </c>
      <c r="J406" s="8" t="s">
        <v>238</v>
      </c>
    </row>
    <row r="408" customFormat="false" ht="15" hidden="false" customHeight="false" outlineLevel="0" collapsed="false">
      <c r="B408" s="1" t="s">
        <v>108</v>
      </c>
      <c r="C408" s="1" t="s">
        <v>303</v>
      </c>
      <c r="D408" s="1" t="s">
        <v>1222</v>
      </c>
      <c r="E408" s="0" t="s">
        <v>1223</v>
      </c>
      <c r="F408" s="7" t="n">
        <v>5360</v>
      </c>
      <c r="G408" s="8" t="s">
        <v>1224</v>
      </c>
      <c r="H408" s="8" t="s">
        <v>1225</v>
      </c>
      <c r="I408" s="9" t="s">
        <v>2358</v>
      </c>
      <c r="J408" s="8" t="s">
        <v>2359</v>
      </c>
      <c r="K408" s="8" t="s">
        <v>1236</v>
      </c>
      <c r="L408" s="8" t="s">
        <v>1237</v>
      </c>
      <c r="M408" s="8" t="s">
        <v>1238</v>
      </c>
      <c r="N408" s="8" t="s">
        <v>2360</v>
      </c>
      <c r="O408" s="8" t="s">
        <v>1227</v>
      </c>
      <c r="P408" s="8" t="s">
        <v>1228</v>
      </c>
      <c r="Q408" s="8" t="s">
        <v>1229</v>
      </c>
    </row>
    <row r="409" customFormat="false" ht="15" hidden="false" customHeight="false" outlineLevel="0" collapsed="false">
      <c r="B409" s="1" t="s">
        <v>108</v>
      </c>
      <c r="C409" s="1" t="s">
        <v>303</v>
      </c>
      <c r="D409" s="1" t="s">
        <v>1222</v>
      </c>
      <c r="E409" s="0" t="s">
        <v>1428</v>
      </c>
      <c r="F409" s="7" t="n">
        <v>5410</v>
      </c>
      <c r="G409" s="8" t="s">
        <v>758</v>
      </c>
      <c r="H409" s="8" t="s">
        <v>759</v>
      </c>
      <c r="I409" s="9" t="s">
        <v>2361</v>
      </c>
      <c r="J409" s="8" t="s">
        <v>1228</v>
      </c>
      <c r="K409" s="8" t="s">
        <v>1229</v>
      </c>
      <c r="L409" s="8" t="s">
        <v>1230</v>
      </c>
      <c r="M409" s="8" t="s">
        <v>1231</v>
      </c>
      <c r="N409" s="8" t="s">
        <v>1232</v>
      </c>
      <c r="O409" s="8" t="s">
        <v>1240</v>
      </c>
      <c r="P409" s="8" t="s">
        <v>1241</v>
      </c>
      <c r="Q409" s="8" t="s">
        <v>1242</v>
      </c>
      <c r="R409" s="8" t="s">
        <v>1243</v>
      </c>
      <c r="S409" s="8" t="s">
        <v>1244</v>
      </c>
    </row>
    <row r="411" customFormat="false" ht="15" hidden="false" customHeight="false" outlineLevel="0" collapsed="false">
      <c r="B411" s="1" t="s">
        <v>108</v>
      </c>
      <c r="C411" s="1" t="s">
        <v>303</v>
      </c>
      <c r="D411" s="1" t="s">
        <v>978</v>
      </c>
      <c r="E411" s="0" t="s">
        <v>2362</v>
      </c>
      <c r="F411" s="7" t="n">
        <v>5500</v>
      </c>
      <c r="G411" s="8" t="s">
        <v>980</v>
      </c>
      <c r="H411" s="8" t="s">
        <v>980</v>
      </c>
      <c r="I411" s="9" t="s">
        <v>2363</v>
      </c>
      <c r="J411" s="8" t="s">
        <v>245</v>
      </c>
      <c r="K411" s="8" t="s">
        <v>454</v>
      </c>
      <c r="L411" s="8" t="s">
        <v>457</v>
      </c>
      <c r="M411" s="8" t="s">
        <v>460</v>
      </c>
      <c r="N411" s="8" t="s">
        <v>2137</v>
      </c>
      <c r="O411" s="8" t="s">
        <v>1649</v>
      </c>
      <c r="P411" s="8" t="s">
        <v>997</v>
      </c>
      <c r="Q411" s="8" t="s">
        <v>176</v>
      </c>
      <c r="R411" s="8" t="s">
        <v>177</v>
      </c>
      <c r="S411" s="8" t="s">
        <v>178</v>
      </c>
      <c r="T411" s="8" t="s">
        <v>179</v>
      </c>
      <c r="U411" s="8" t="s">
        <v>180</v>
      </c>
      <c r="V411" s="8" t="s">
        <v>181</v>
      </c>
      <c r="W411" s="8" t="s">
        <v>182</v>
      </c>
      <c r="X411" s="8" t="s">
        <v>579</v>
      </c>
    </row>
    <row r="412" customFormat="false" ht="15" hidden="false" customHeight="false" outlineLevel="0" collapsed="false">
      <c r="B412" s="1" t="s">
        <v>108</v>
      </c>
      <c r="C412" s="1" t="s">
        <v>303</v>
      </c>
      <c r="D412" s="1" t="s">
        <v>978</v>
      </c>
      <c r="E412" s="0" t="s">
        <v>2364</v>
      </c>
      <c r="F412" s="7" t="n">
        <v>5501</v>
      </c>
      <c r="G412" s="8" t="s">
        <v>173</v>
      </c>
      <c r="H412" s="8" t="s">
        <v>174</v>
      </c>
      <c r="I412" s="9" t="s">
        <v>2365</v>
      </c>
      <c r="J412" s="8" t="s">
        <v>2366</v>
      </c>
      <c r="K412" s="8" t="s">
        <v>435</v>
      </c>
      <c r="L412" s="8" t="s">
        <v>437</v>
      </c>
      <c r="M412" s="8" t="s">
        <v>176</v>
      </c>
      <c r="N412" s="8" t="s">
        <v>177</v>
      </c>
      <c r="O412" s="8" t="s">
        <v>178</v>
      </c>
      <c r="P412" s="8" t="s">
        <v>179</v>
      </c>
      <c r="Q412" s="8" t="s">
        <v>180</v>
      </c>
      <c r="R412" s="8" t="s">
        <v>181</v>
      </c>
      <c r="S412" s="8" t="s">
        <v>182</v>
      </c>
      <c r="T412" s="8" t="s">
        <v>579</v>
      </c>
    </row>
    <row r="414" customFormat="false" ht="15" hidden="false" customHeight="false" outlineLevel="0" collapsed="false">
      <c r="B414" s="30" t="s">
        <v>717</v>
      </c>
      <c r="C414" s="30" t="s">
        <v>303</v>
      </c>
      <c r="D414" s="30" t="s">
        <v>978</v>
      </c>
      <c r="E414" s="6" t="s">
        <v>2367</v>
      </c>
      <c r="F414" s="36" t="n">
        <v>5520</v>
      </c>
      <c r="G414" s="29" t="s">
        <v>980</v>
      </c>
      <c r="H414" s="29" t="s">
        <v>980</v>
      </c>
      <c r="I414" s="37" t="s">
        <v>2368</v>
      </c>
      <c r="J414" s="29" t="s">
        <v>2369</v>
      </c>
      <c r="K414" s="29" t="s">
        <v>2370</v>
      </c>
      <c r="L414" s="29" t="s">
        <v>2371</v>
      </c>
      <c r="M414" s="29" t="s">
        <v>2372</v>
      </c>
      <c r="N414" s="29" t="s">
        <v>2373</v>
      </c>
      <c r="O414" s="29" t="s">
        <v>2374</v>
      </c>
      <c r="P414" s="29" t="s">
        <v>2375</v>
      </c>
      <c r="Q414" s="29" t="s">
        <v>2376</v>
      </c>
    </row>
    <row r="415" customFormat="false" ht="15" hidden="false" customHeight="false" outlineLevel="0" collapsed="false">
      <c r="B415" s="1" t="s">
        <v>717</v>
      </c>
      <c r="C415" s="1" t="s">
        <v>303</v>
      </c>
      <c r="D415" s="1" t="s">
        <v>978</v>
      </c>
      <c r="E415" s="0" t="s">
        <v>2377</v>
      </c>
      <c r="F415" s="36" t="n">
        <v>5521</v>
      </c>
      <c r="G415" s="29" t="s">
        <v>980</v>
      </c>
      <c r="H415" s="29" t="s">
        <v>980</v>
      </c>
      <c r="I415" s="37" t="s">
        <v>2378</v>
      </c>
      <c r="J415" s="29" t="s">
        <v>2379</v>
      </c>
      <c r="K415" s="29" t="s">
        <v>2380</v>
      </c>
      <c r="L415" s="29" t="s">
        <v>2381</v>
      </c>
      <c r="M415" s="29" t="s">
        <v>2382</v>
      </c>
      <c r="N415" s="29" t="s">
        <v>2383</v>
      </c>
      <c r="O415" s="29" t="s">
        <v>2384</v>
      </c>
      <c r="P415" s="29" t="s">
        <v>2385</v>
      </c>
      <c r="Q415" s="29" t="s">
        <v>2386</v>
      </c>
      <c r="R415" s="29" t="s">
        <v>2387</v>
      </c>
      <c r="S415" s="29" t="s">
        <v>2388</v>
      </c>
      <c r="T415" s="29" t="s">
        <v>2389</v>
      </c>
      <c r="U415" s="29" t="s">
        <v>2390</v>
      </c>
      <c r="V415" s="29" t="s">
        <v>2391</v>
      </c>
      <c r="W415" s="29" t="s">
        <v>2392</v>
      </c>
      <c r="X415" s="29" t="s">
        <v>2393</v>
      </c>
      <c r="Y415" s="29" t="s">
        <v>2394</v>
      </c>
      <c r="Z415" s="29" t="s">
        <v>2395</v>
      </c>
      <c r="AA415" s="29" t="s">
        <v>2396</v>
      </c>
      <c r="AB415" s="29" t="s">
        <v>2397</v>
      </c>
    </row>
    <row r="417" customFormat="false" ht="15" hidden="false" customHeight="false" outlineLevel="0" collapsed="false">
      <c r="B417" s="1" t="s">
        <v>108</v>
      </c>
      <c r="C417" s="1" t="s">
        <v>303</v>
      </c>
      <c r="D417" s="1" t="s">
        <v>978</v>
      </c>
      <c r="E417" s="59" t="s">
        <v>2398</v>
      </c>
      <c r="F417" s="7" t="n">
        <v>5530</v>
      </c>
      <c r="G417" s="8" t="s">
        <v>2221</v>
      </c>
      <c r="H417" s="8" t="s">
        <v>2196</v>
      </c>
      <c r="I417" s="9" t="s">
        <v>2399</v>
      </c>
      <c r="J417" s="8" t="s">
        <v>189</v>
      </c>
      <c r="K417" s="8" t="s">
        <v>190</v>
      </c>
      <c r="L417" s="8" t="s">
        <v>191</v>
      </c>
      <c r="M417" s="8" t="s">
        <v>218</v>
      </c>
      <c r="N417" s="8" t="s">
        <v>220</v>
      </c>
      <c r="O417" s="8" t="s">
        <v>224</v>
      </c>
      <c r="P417" s="8" t="s">
        <v>232</v>
      </c>
      <c r="Q417" s="8" t="s">
        <v>277</v>
      </c>
      <c r="R417" s="8" t="s">
        <v>281</v>
      </c>
      <c r="S417" s="8" t="s">
        <v>285</v>
      </c>
    </row>
    <row r="418" customFormat="false" ht="15" hidden="false" customHeight="false" outlineLevel="0" collapsed="false">
      <c r="B418" s="1" t="s">
        <v>108</v>
      </c>
      <c r="C418" s="1" t="s">
        <v>303</v>
      </c>
      <c r="D418" s="1" t="s">
        <v>978</v>
      </c>
      <c r="E418" s="59" t="s">
        <v>2400</v>
      </c>
      <c r="F418" s="7" t="n">
        <f aca="false">F417+1</f>
        <v>5531</v>
      </c>
      <c r="G418" s="8" t="s">
        <v>2221</v>
      </c>
      <c r="H418" s="8" t="s">
        <v>2196</v>
      </c>
      <c r="I418" s="9" t="s">
        <v>2401</v>
      </c>
      <c r="J418" s="8" t="s">
        <v>189</v>
      </c>
      <c r="K418" s="8" t="s">
        <v>190</v>
      </c>
      <c r="L418" s="8" t="s">
        <v>191</v>
      </c>
      <c r="M418" s="8" t="s">
        <v>218</v>
      </c>
      <c r="N418" s="8" t="s">
        <v>220</v>
      </c>
      <c r="O418" s="8" t="s">
        <v>224</v>
      </c>
      <c r="P418" s="8" t="s">
        <v>232</v>
      </c>
      <c r="Q418" s="8" t="s">
        <v>277</v>
      </c>
      <c r="R418" s="8" t="s">
        <v>281</v>
      </c>
      <c r="S418" s="8" t="s">
        <v>285</v>
      </c>
    </row>
    <row r="419" customFormat="false" ht="15" hidden="false" customHeight="false" outlineLevel="0" collapsed="false">
      <c r="B419" s="1" t="s">
        <v>108</v>
      </c>
      <c r="C419" s="1" t="s">
        <v>303</v>
      </c>
      <c r="D419" s="1" t="s">
        <v>978</v>
      </c>
      <c r="E419" s="59" t="s">
        <v>2402</v>
      </c>
      <c r="F419" s="7" t="n">
        <f aca="false">F418+1</f>
        <v>5532</v>
      </c>
      <c r="G419" s="8" t="s">
        <v>2221</v>
      </c>
      <c r="H419" s="8" t="s">
        <v>2196</v>
      </c>
      <c r="I419" s="9" t="s">
        <v>2403</v>
      </c>
      <c r="J419" s="8" t="s">
        <v>2252</v>
      </c>
      <c r="K419" s="8" t="s">
        <v>2255</v>
      </c>
      <c r="L419" s="8" t="s">
        <v>2256</v>
      </c>
      <c r="M419" s="8" t="s">
        <v>2257</v>
      </c>
      <c r="N419" s="8" t="s">
        <v>2258</v>
      </c>
      <c r="O419" s="8" t="s">
        <v>2259</v>
      </c>
      <c r="P419" s="8" t="s">
        <v>2262</v>
      </c>
      <c r="Q419" s="8" t="s">
        <v>437</v>
      </c>
      <c r="R419" s="8" t="s">
        <v>2265</v>
      </c>
      <c r="S419" s="8" t="s">
        <v>439</v>
      </c>
      <c r="T419" s="8" t="s">
        <v>441</v>
      </c>
      <c r="U419" s="8" t="s">
        <v>2271</v>
      </c>
      <c r="V419" s="8" t="s">
        <v>443</v>
      </c>
    </row>
    <row r="420" customFormat="false" ht="15" hidden="false" customHeight="false" outlineLevel="0" collapsed="false">
      <c r="B420" s="1" t="s">
        <v>108</v>
      </c>
      <c r="C420" s="1" t="s">
        <v>303</v>
      </c>
      <c r="D420" s="1" t="s">
        <v>978</v>
      </c>
      <c r="E420" s="59" t="s">
        <v>2404</v>
      </c>
      <c r="F420" s="7" t="n">
        <f aca="false">F419+1</f>
        <v>5533</v>
      </c>
      <c r="G420" s="8" t="s">
        <v>173</v>
      </c>
      <c r="H420" s="8" t="s">
        <v>174</v>
      </c>
      <c r="I420" s="9" t="s">
        <v>2405</v>
      </c>
      <c r="J420" s="8" t="s">
        <v>176</v>
      </c>
      <c r="K420" s="8" t="s">
        <v>177</v>
      </c>
      <c r="L420" s="8" t="s">
        <v>178</v>
      </c>
      <c r="M420" s="8" t="s">
        <v>179</v>
      </c>
      <c r="N420" s="8" t="s">
        <v>180</v>
      </c>
      <c r="O420" s="8" t="s">
        <v>181</v>
      </c>
      <c r="P420" s="8" t="s">
        <v>182</v>
      </c>
    </row>
    <row r="421" customFormat="false" ht="15" hidden="false" customHeight="false" outlineLevel="0" collapsed="false">
      <c r="B421" s="1" t="s">
        <v>108</v>
      </c>
      <c r="C421" s="1" t="s">
        <v>303</v>
      </c>
      <c r="D421" s="1" t="s">
        <v>978</v>
      </c>
      <c r="E421" s="59" t="s">
        <v>2406</v>
      </c>
      <c r="F421" s="7" t="n">
        <f aca="false">F420+1</f>
        <v>5534</v>
      </c>
      <c r="G421" s="8" t="s">
        <v>173</v>
      </c>
      <c r="H421" s="8" t="s">
        <v>174</v>
      </c>
      <c r="I421" s="9" t="s">
        <v>2407</v>
      </c>
      <c r="J421" s="8" t="s">
        <v>176</v>
      </c>
      <c r="K421" s="8" t="s">
        <v>177</v>
      </c>
      <c r="L421" s="8" t="s">
        <v>178</v>
      </c>
      <c r="M421" s="8" t="s">
        <v>179</v>
      </c>
      <c r="N421" s="8" t="s">
        <v>180</v>
      </c>
      <c r="O421" s="8" t="s">
        <v>181</v>
      </c>
      <c r="P421" s="8" t="s">
        <v>182</v>
      </c>
    </row>
    <row r="422" customFormat="false" ht="15" hidden="false" customHeight="false" outlineLevel="0" collapsed="false">
      <c r="B422" s="1" t="s">
        <v>271</v>
      </c>
      <c r="C422" s="1" t="s">
        <v>303</v>
      </c>
      <c r="D422" s="1" t="s">
        <v>978</v>
      </c>
      <c r="E422" s="59" t="s">
        <v>2408</v>
      </c>
      <c r="F422" s="15" t="n">
        <f aca="false">F421+1</f>
        <v>5535</v>
      </c>
      <c r="G422" s="16" t="s">
        <v>173</v>
      </c>
      <c r="H422" s="16" t="s">
        <v>174</v>
      </c>
      <c r="I422" s="17" t="s">
        <v>2409</v>
      </c>
    </row>
    <row r="424" customFormat="false" ht="15" hidden="false" customHeight="false" outlineLevel="0" collapsed="false">
      <c r="B424" s="1" t="s">
        <v>108</v>
      </c>
      <c r="C424" s="1" t="s">
        <v>303</v>
      </c>
      <c r="D424" s="1" t="s">
        <v>978</v>
      </c>
      <c r="E424" s="0" t="s">
        <v>2410</v>
      </c>
      <c r="F424" s="7" t="n">
        <v>5540</v>
      </c>
      <c r="G424" s="8" t="s">
        <v>2221</v>
      </c>
      <c r="H424" s="8" t="s">
        <v>2196</v>
      </c>
      <c r="I424" s="9" t="s">
        <v>2411</v>
      </c>
      <c r="J424" s="8" t="s">
        <v>2225</v>
      </c>
      <c r="K424" s="8" t="s">
        <v>2226</v>
      </c>
      <c r="L424" s="8" t="s">
        <v>2227</v>
      </c>
      <c r="M424" s="8" t="s">
        <v>2228</v>
      </c>
      <c r="N424" s="8" t="s">
        <v>2229</v>
      </c>
      <c r="O424" s="8" t="s">
        <v>2230</v>
      </c>
      <c r="P424" s="8" t="s">
        <v>437</v>
      </c>
      <c r="Q424" s="8" t="s">
        <v>439</v>
      </c>
      <c r="R424" s="8" t="s">
        <v>2412</v>
      </c>
      <c r="S424" s="8" t="s">
        <v>441</v>
      </c>
      <c r="T424" s="8" t="s">
        <v>443</v>
      </c>
      <c r="U424" s="8" t="s">
        <v>445</v>
      </c>
      <c r="V424" s="8" t="s">
        <v>2318</v>
      </c>
      <c r="W424" s="8" t="s">
        <v>447</v>
      </c>
      <c r="X424" s="8" t="s">
        <v>2232</v>
      </c>
      <c r="Y424" s="8" t="s">
        <v>2234</v>
      </c>
      <c r="Z424" s="8" t="s">
        <v>2236</v>
      </c>
      <c r="AA424" s="8" t="s">
        <v>2238</v>
      </c>
      <c r="AB424" s="8" t="s">
        <v>2240</v>
      </c>
    </row>
    <row r="426" customFormat="false" ht="15" hidden="false" customHeight="false" outlineLevel="0" collapsed="false">
      <c r="B426" s="1" t="s">
        <v>108</v>
      </c>
      <c r="C426" s="1" t="s">
        <v>303</v>
      </c>
      <c r="D426" s="1" t="s">
        <v>978</v>
      </c>
      <c r="E426" s="0" t="s">
        <v>2413</v>
      </c>
      <c r="F426" s="7" t="n">
        <v>5560</v>
      </c>
      <c r="G426" s="8" t="s">
        <v>2221</v>
      </c>
      <c r="H426" s="8" t="s">
        <v>2414</v>
      </c>
      <c r="I426" s="9" t="s">
        <v>2415</v>
      </c>
      <c r="J426" s="8" t="s">
        <v>2254</v>
      </c>
      <c r="K426" s="8" t="s">
        <v>2416</v>
      </c>
      <c r="L426" s="8" t="s">
        <v>2255</v>
      </c>
      <c r="M426" s="8" t="s">
        <v>2256</v>
      </c>
      <c r="N426" s="8" t="s">
        <v>2257</v>
      </c>
      <c r="O426" s="8" t="s">
        <v>2258</v>
      </c>
      <c r="P426" s="8" t="s">
        <v>2259</v>
      </c>
      <c r="Q426" s="8" t="s">
        <v>2262</v>
      </c>
      <c r="R426" s="8" t="s">
        <v>2265</v>
      </c>
      <c r="S426" s="8" t="s">
        <v>2269</v>
      </c>
      <c r="T426" s="8" t="s">
        <v>2271</v>
      </c>
      <c r="U426" s="8" t="s">
        <v>2273</v>
      </c>
      <c r="V426" s="8" t="s">
        <v>2274</v>
      </c>
      <c r="W426" s="8" t="s">
        <v>2276</v>
      </c>
      <c r="X426" s="8" t="s">
        <v>2279</v>
      </c>
      <c r="Y426" s="8" t="s">
        <v>2282</v>
      </c>
      <c r="Z426" s="8" t="s">
        <v>2417</v>
      </c>
      <c r="DF426" s="2"/>
      <c r="DG426" s="2"/>
    </row>
    <row r="427" customFormat="false" ht="15" hidden="false" customHeight="false" outlineLevel="0" collapsed="false">
      <c r="B427" s="1" t="s">
        <v>108</v>
      </c>
      <c r="C427" s="1" t="s">
        <v>303</v>
      </c>
      <c r="D427" s="1" t="s">
        <v>978</v>
      </c>
      <c r="E427" s="0" t="s">
        <v>2413</v>
      </c>
      <c r="F427" s="7" t="n">
        <v>5561</v>
      </c>
      <c r="G427" s="8" t="s">
        <v>2221</v>
      </c>
      <c r="H427" s="8" t="s">
        <v>2414</v>
      </c>
      <c r="I427" s="9" t="s">
        <v>2418</v>
      </c>
      <c r="J427" s="8" t="s">
        <v>2419</v>
      </c>
      <c r="K427" s="8" t="s">
        <v>2274</v>
      </c>
      <c r="L427" s="8" t="s">
        <v>2277</v>
      </c>
      <c r="M427" s="8" t="s">
        <v>2281</v>
      </c>
      <c r="N427" s="8" t="s">
        <v>2417</v>
      </c>
    </row>
    <row r="428" customFormat="false" ht="15" hidden="false" customHeight="false" outlineLevel="0" collapsed="false">
      <c r="B428" s="1" t="s">
        <v>108</v>
      </c>
      <c r="C428" s="1" t="s">
        <v>303</v>
      </c>
      <c r="D428" s="1" t="s">
        <v>978</v>
      </c>
      <c r="E428" s="0" t="s">
        <v>2413</v>
      </c>
      <c r="F428" s="7" t="n">
        <v>5562</v>
      </c>
      <c r="G428" s="8" t="s">
        <v>2221</v>
      </c>
      <c r="H428" s="8" t="s">
        <v>2414</v>
      </c>
      <c r="I428" s="9" t="s">
        <v>2420</v>
      </c>
      <c r="J428" s="8" t="s">
        <v>2269</v>
      </c>
      <c r="K428" s="8" t="s">
        <v>2271</v>
      </c>
      <c r="L428" s="8" t="s">
        <v>2273</v>
      </c>
      <c r="M428" s="8" t="s">
        <v>2276</v>
      </c>
      <c r="N428" s="8" t="s">
        <v>2279</v>
      </c>
      <c r="O428" s="8" t="s">
        <v>2282</v>
      </c>
      <c r="P428" s="8" t="s">
        <v>2417</v>
      </c>
    </row>
    <row r="429" customFormat="false" ht="15" hidden="false" customHeight="false" outlineLevel="0" collapsed="false">
      <c r="B429" s="1" t="s">
        <v>108</v>
      </c>
      <c r="C429" s="1" t="s">
        <v>303</v>
      </c>
      <c r="D429" s="1" t="s">
        <v>978</v>
      </c>
      <c r="E429" s="0" t="s">
        <v>2413</v>
      </c>
      <c r="F429" s="7" t="n">
        <v>5563</v>
      </c>
      <c r="G429" s="8" t="s">
        <v>2221</v>
      </c>
      <c r="H429" s="8" t="s">
        <v>2414</v>
      </c>
      <c r="I429" s="9" t="s">
        <v>2421</v>
      </c>
      <c r="J429" s="8" t="s">
        <v>2258</v>
      </c>
      <c r="K429" s="8" t="s">
        <v>2262</v>
      </c>
      <c r="L429" s="8" t="s">
        <v>2265</v>
      </c>
    </row>
    <row r="430" customFormat="false" ht="15" hidden="false" customHeight="false" outlineLevel="0" collapsed="false">
      <c r="B430" s="1" t="s">
        <v>108</v>
      </c>
      <c r="C430" s="1" t="s">
        <v>303</v>
      </c>
      <c r="D430" s="1" t="s">
        <v>1162</v>
      </c>
      <c r="E430" s="0" t="s">
        <v>2422</v>
      </c>
      <c r="F430" s="7" t="n">
        <v>5565</v>
      </c>
      <c r="G430" s="8" t="s">
        <v>193</v>
      </c>
      <c r="H430" s="8" t="s">
        <v>2414</v>
      </c>
      <c r="I430" s="9" t="s">
        <v>2423</v>
      </c>
      <c r="J430" s="8" t="s">
        <v>361</v>
      </c>
      <c r="K430" s="8" t="s">
        <v>364</v>
      </c>
      <c r="L430" s="8" t="s">
        <v>376</v>
      </c>
      <c r="M430" s="8" t="s">
        <v>162</v>
      </c>
    </row>
    <row r="431" customFormat="false" ht="15" hidden="false" customHeight="false" outlineLevel="0" collapsed="false">
      <c r="B431" s="26" t="s">
        <v>271</v>
      </c>
      <c r="C431" s="1" t="s">
        <v>271</v>
      </c>
      <c r="D431" s="1" t="s">
        <v>271</v>
      </c>
      <c r="E431" s="0" t="s">
        <v>271</v>
      </c>
      <c r="F431" s="48" t="n">
        <v>5566</v>
      </c>
      <c r="G431" s="24" t="s">
        <v>173</v>
      </c>
      <c r="H431" s="24" t="s">
        <v>2414</v>
      </c>
      <c r="I431" s="49" t="s">
        <v>2424</v>
      </c>
      <c r="J431" s="24" t="s">
        <v>2254</v>
      </c>
      <c r="K431" s="24" t="s">
        <v>2255</v>
      </c>
      <c r="L431" s="24" t="s">
        <v>2256</v>
      </c>
      <c r="M431" s="24" t="s">
        <v>2258</v>
      </c>
      <c r="N431" s="24" t="s">
        <v>2259</v>
      </c>
      <c r="O431" s="24" t="s">
        <v>2262</v>
      </c>
      <c r="P431" s="24" t="s">
        <v>2265</v>
      </c>
      <c r="Q431" s="24" t="s">
        <v>2269</v>
      </c>
      <c r="R431" s="24" t="s">
        <v>2271</v>
      </c>
      <c r="S431" s="24" t="s">
        <v>2273</v>
      </c>
      <c r="T431" s="24" t="s">
        <v>2276</v>
      </c>
      <c r="U431" s="24" t="s">
        <v>2279</v>
      </c>
      <c r="V431" s="24" t="s">
        <v>2282</v>
      </c>
      <c r="W431" s="24" t="s">
        <v>2417</v>
      </c>
      <c r="X431" s="24" t="s">
        <v>2419</v>
      </c>
      <c r="Y431" s="24" t="s">
        <v>2274</v>
      </c>
      <c r="Z431" s="24" t="s">
        <v>2277</v>
      </c>
      <c r="AA431" s="24" t="s">
        <v>2281</v>
      </c>
      <c r="AB431" s="24" t="s">
        <v>2417</v>
      </c>
      <c r="AC431" s="24" t="s">
        <v>2269</v>
      </c>
      <c r="AD431" s="24" t="s">
        <v>2271</v>
      </c>
      <c r="AE431" s="24" t="s">
        <v>2273</v>
      </c>
      <c r="AF431" s="24" t="s">
        <v>2276</v>
      </c>
      <c r="AG431" s="24" t="s">
        <v>2279</v>
      </c>
      <c r="AH431" s="24" t="s">
        <v>2282</v>
      </c>
      <c r="AI431" s="24" t="s">
        <v>2417</v>
      </c>
      <c r="AJ431" s="24" t="s">
        <v>177</v>
      </c>
      <c r="AK431" s="24" t="s">
        <v>178</v>
      </c>
      <c r="AL431" s="24" t="s">
        <v>179</v>
      </c>
      <c r="AM431" s="24" t="s">
        <v>180</v>
      </c>
      <c r="AN431" s="24" t="s">
        <v>181</v>
      </c>
      <c r="AO431" s="24" t="s">
        <v>361</v>
      </c>
      <c r="AP431" s="24" t="s">
        <v>364</v>
      </c>
      <c r="AQ431" s="24" t="s">
        <v>376</v>
      </c>
      <c r="AR431" s="24" t="s">
        <v>162</v>
      </c>
    </row>
    <row r="433" customFormat="false" ht="15" hidden="false" customHeight="false" outlineLevel="0" collapsed="false">
      <c r="B433" s="1" t="s">
        <v>717</v>
      </c>
      <c r="C433" s="1" t="s">
        <v>303</v>
      </c>
      <c r="D433" s="1" t="s">
        <v>978</v>
      </c>
      <c r="E433" s="0" t="s">
        <v>2425</v>
      </c>
      <c r="F433" s="36" t="n">
        <v>5570</v>
      </c>
      <c r="G433" s="29" t="s">
        <v>2221</v>
      </c>
      <c r="H433" s="29" t="s">
        <v>2196</v>
      </c>
      <c r="I433" s="37" t="s">
        <v>2426</v>
      </c>
      <c r="J433" s="29" t="s">
        <v>2251</v>
      </c>
      <c r="K433" s="29" t="s">
        <v>2252</v>
      </c>
      <c r="L433" s="29" t="s">
        <v>2255</v>
      </c>
      <c r="M433" s="29" t="s">
        <v>2256</v>
      </c>
      <c r="N433" s="29" t="s">
        <v>2258</v>
      </c>
      <c r="O433" s="29" t="s">
        <v>2259</v>
      </c>
      <c r="P433" s="29" t="s">
        <v>2262</v>
      </c>
      <c r="Q433" s="29" t="s">
        <v>2265</v>
      </c>
      <c r="R433" s="29" t="s">
        <v>2269</v>
      </c>
      <c r="S433" s="29" t="s">
        <v>2271</v>
      </c>
      <c r="T433" s="29" t="s">
        <v>2273</v>
      </c>
      <c r="U433" s="29" t="s">
        <v>2274</v>
      </c>
      <c r="V433" s="29" t="s">
        <v>2276</v>
      </c>
      <c r="W433" s="29" t="s">
        <v>2277</v>
      </c>
      <c r="X433" s="29" t="s">
        <v>2279</v>
      </c>
      <c r="Y433" s="29" t="s">
        <v>2280</v>
      </c>
    </row>
    <row r="435" customFormat="false" ht="15" hidden="false" customHeight="false" outlineLevel="0" collapsed="false">
      <c r="B435" s="1" t="s">
        <v>108</v>
      </c>
      <c r="C435" s="1" t="s">
        <v>303</v>
      </c>
      <c r="D435" s="1" t="s">
        <v>978</v>
      </c>
      <c r="E435" s="0" t="s">
        <v>2427</v>
      </c>
      <c r="F435" s="7" t="n">
        <v>5580</v>
      </c>
      <c r="G435" s="8" t="s">
        <v>2221</v>
      </c>
      <c r="H435" s="8" t="s">
        <v>2196</v>
      </c>
      <c r="I435" s="9" t="s">
        <v>2428</v>
      </c>
      <c r="J435" s="8" t="s">
        <v>2255</v>
      </c>
      <c r="K435" s="8" t="s">
        <v>2256</v>
      </c>
      <c r="L435" s="8" t="s">
        <v>2258</v>
      </c>
      <c r="M435" s="8" t="s">
        <v>2259</v>
      </c>
      <c r="N435" s="8" t="s">
        <v>2262</v>
      </c>
      <c r="O435" s="8" t="s">
        <v>2264</v>
      </c>
    </row>
    <row r="436" customFormat="false" ht="15" hidden="false" customHeight="false" outlineLevel="0" collapsed="false">
      <c r="B436" s="1" t="s">
        <v>108</v>
      </c>
      <c r="C436" s="1" t="s">
        <v>303</v>
      </c>
      <c r="D436" s="1" t="s">
        <v>978</v>
      </c>
      <c r="E436" s="0" t="s">
        <v>2429</v>
      </c>
      <c r="F436" s="7" t="n">
        <v>5581</v>
      </c>
      <c r="G436" s="8" t="s">
        <v>173</v>
      </c>
      <c r="H436" s="8" t="s">
        <v>174</v>
      </c>
      <c r="I436" s="9" t="s">
        <v>2430</v>
      </c>
      <c r="J436" s="8" t="s">
        <v>177</v>
      </c>
      <c r="K436" s="8" t="s">
        <v>178</v>
      </c>
      <c r="L436" s="8" t="s">
        <v>179</v>
      </c>
      <c r="M436" s="8" t="s">
        <v>180</v>
      </c>
      <c r="N436" s="8" t="s">
        <v>181</v>
      </c>
    </row>
    <row r="437" customFormat="false" ht="15" hidden="false" customHeight="false" outlineLevel="0" collapsed="false">
      <c r="B437" s="1" t="s">
        <v>108</v>
      </c>
      <c r="C437" s="1" t="s">
        <v>303</v>
      </c>
      <c r="D437" s="1" t="s">
        <v>978</v>
      </c>
      <c r="E437" s="0" t="s">
        <v>2431</v>
      </c>
      <c r="F437" s="7" t="n">
        <v>5582</v>
      </c>
      <c r="G437" s="8" t="s">
        <v>173</v>
      </c>
      <c r="H437" s="8" t="s">
        <v>174</v>
      </c>
      <c r="I437" s="9" t="s">
        <v>2432</v>
      </c>
      <c r="J437" s="8" t="s">
        <v>177</v>
      </c>
      <c r="K437" s="8" t="s">
        <v>178</v>
      </c>
      <c r="L437" s="8" t="s">
        <v>179</v>
      </c>
      <c r="M437" s="8" t="s">
        <v>180</v>
      </c>
      <c r="N437" s="8" t="s">
        <v>181</v>
      </c>
    </row>
    <row r="439" customFormat="false" ht="15" hidden="false" customHeight="false" outlineLevel="0" collapsed="false">
      <c r="B439" s="30" t="s">
        <v>717</v>
      </c>
      <c r="C439" s="30" t="s">
        <v>303</v>
      </c>
      <c r="D439" s="30" t="s">
        <v>978</v>
      </c>
      <c r="E439" s="0" t="s">
        <v>2433</v>
      </c>
      <c r="F439" s="36" t="n">
        <v>5600</v>
      </c>
      <c r="G439" s="29" t="s">
        <v>980</v>
      </c>
      <c r="H439" s="29" t="s">
        <v>980</v>
      </c>
      <c r="I439" s="37" t="s">
        <v>2434</v>
      </c>
      <c r="J439" s="29" t="s">
        <v>2435</v>
      </c>
      <c r="K439" s="29" t="s">
        <v>2436</v>
      </c>
      <c r="L439" s="29" t="s">
        <v>2437</v>
      </c>
      <c r="M439" s="29" t="s">
        <v>2438</v>
      </c>
      <c r="N439" s="29" t="s">
        <v>2439</v>
      </c>
      <c r="O439" s="29" t="s">
        <v>2440</v>
      </c>
      <c r="P439" s="29" t="s">
        <v>2441</v>
      </c>
      <c r="Q439" s="29" t="s">
        <v>2442</v>
      </c>
      <c r="R439" s="29" t="s">
        <v>2443</v>
      </c>
      <c r="S439" s="29" t="s">
        <v>2444</v>
      </c>
      <c r="T439" s="29" t="s">
        <v>2445</v>
      </c>
      <c r="U439" s="29" t="s">
        <v>2446</v>
      </c>
      <c r="V439" s="29" t="s">
        <v>2447</v>
      </c>
      <c r="W439" s="29" t="s">
        <v>2448</v>
      </c>
      <c r="X439" s="29" t="s">
        <v>2449</v>
      </c>
      <c r="Y439" s="29" t="s">
        <v>2450</v>
      </c>
      <c r="Z439" s="29" t="s">
        <v>2451</v>
      </c>
      <c r="AA439" s="29" t="s">
        <v>2452</v>
      </c>
      <c r="AB439" s="29" t="s">
        <v>2453</v>
      </c>
      <c r="AC439" s="29" t="s">
        <v>2454</v>
      </c>
      <c r="AD439" s="29" t="s">
        <v>2455</v>
      </c>
      <c r="AE439" s="29" t="s">
        <v>2456</v>
      </c>
      <c r="AF439" s="29" t="s">
        <v>2457</v>
      </c>
      <c r="AG439" s="29" t="s">
        <v>2458</v>
      </c>
      <c r="AH439" s="29" t="s">
        <v>2459</v>
      </c>
      <c r="AI439" s="29" t="s">
        <v>2460</v>
      </c>
      <c r="AJ439" s="29" t="s">
        <v>2461</v>
      </c>
      <c r="AK439" s="29" t="s">
        <v>2462</v>
      </c>
      <c r="AL439" s="29" t="s">
        <v>2463</v>
      </c>
      <c r="AM439" s="29" t="s">
        <v>2464</v>
      </c>
      <c r="AN439" s="29" t="s">
        <v>2465</v>
      </c>
      <c r="AO439" s="29" t="s">
        <v>2466</v>
      </c>
      <c r="AP439" s="29" t="s">
        <v>2467</v>
      </c>
      <c r="AQ439" s="29" t="s">
        <v>2468</v>
      </c>
      <c r="AR439" s="29" t="s">
        <v>2469</v>
      </c>
      <c r="AS439" s="29" t="s">
        <v>2470</v>
      </c>
      <c r="AT439" s="29" t="s">
        <v>2471</v>
      </c>
      <c r="AU439" s="29" t="s">
        <v>2472</v>
      </c>
      <c r="AV439" s="29" t="s">
        <v>2473</v>
      </c>
      <c r="AW439" s="29" t="s">
        <v>2474</v>
      </c>
      <c r="AX439" s="29" t="s">
        <v>2475</v>
      </c>
      <c r="AY439" s="29" t="s">
        <v>2476</v>
      </c>
      <c r="AZ439" s="29" t="s">
        <v>2477</v>
      </c>
      <c r="BA439" s="29" t="s">
        <v>2478</v>
      </c>
      <c r="BB439" s="29" t="s">
        <v>2479</v>
      </c>
      <c r="BC439" s="29" t="s">
        <v>2480</v>
      </c>
      <c r="BD439" s="29" t="s">
        <v>2481</v>
      </c>
      <c r="BE439" s="29" t="s">
        <v>2482</v>
      </c>
      <c r="BF439" s="29" t="s">
        <v>2483</v>
      </c>
      <c r="BG439" s="29" t="s">
        <v>2484</v>
      </c>
      <c r="BH439" s="29" t="s">
        <v>2485</v>
      </c>
      <c r="BI439" s="29" t="s">
        <v>2486</v>
      </c>
      <c r="BJ439" s="29" t="s">
        <v>2487</v>
      </c>
      <c r="BK439" s="29" t="s">
        <v>2488</v>
      </c>
      <c r="BL439" s="29" t="s">
        <v>2489</v>
      </c>
      <c r="BM439" s="29" t="s">
        <v>2490</v>
      </c>
      <c r="BN439" s="29" t="s">
        <v>2491</v>
      </c>
      <c r="BO439" s="29" t="s">
        <v>2492</v>
      </c>
      <c r="BP439" s="29" t="s">
        <v>2493</v>
      </c>
      <c r="BQ439" s="29" t="s">
        <v>2494</v>
      </c>
      <c r="BR439" s="29" t="s">
        <v>2495</v>
      </c>
      <c r="BS439" s="29" t="s">
        <v>2496</v>
      </c>
      <c r="BT439" s="29" t="s">
        <v>2497</v>
      </c>
      <c r="BU439" s="29" t="s">
        <v>2498</v>
      </c>
      <c r="BV439" s="29" t="s">
        <v>2499</v>
      </c>
      <c r="BW439" s="29" t="s">
        <v>2500</v>
      </c>
      <c r="BX439" s="29" t="s">
        <v>2501</v>
      </c>
      <c r="BY439" s="29" t="s">
        <v>2502</v>
      </c>
      <c r="BZ439" s="29" t="s">
        <v>2503</v>
      </c>
    </row>
    <row r="440" customFormat="false" ht="15" hidden="false" customHeight="false" outlineLevel="0" collapsed="false">
      <c r="B440" s="30" t="s">
        <v>717</v>
      </c>
      <c r="C440" s="30" t="s">
        <v>303</v>
      </c>
      <c r="D440" s="30" t="s">
        <v>978</v>
      </c>
      <c r="E440" s="0" t="s">
        <v>2504</v>
      </c>
      <c r="F440" s="36" t="n">
        <f aca="false">F439+1</f>
        <v>5601</v>
      </c>
      <c r="G440" s="29" t="s">
        <v>980</v>
      </c>
      <c r="H440" s="29" t="s">
        <v>980</v>
      </c>
      <c r="I440" s="37" t="s">
        <v>2505</v>
      </c>
      <c r="J440" s="29" t="s">
        <v>2435</v>
      </c>
      <c r="K440" s="29" t="s">
        <v>2436</v>
      </c>
      <c r="L440" s="29" t="s">
        <v>2437</v>
      </c>
      <c r="M440" s="29" t="s">
        <v>2438</v>
      </c>
      <c r="N440" s="29" t="s">
        <v>2439</v>
      </c>
      <c r="O440" s="29" t="s">
        <v>2440</v>
      </c>
      <c r="P440" s="29" t="s">
        <v>2441</v>
      </c>
      <c r="Q440" s="29" t="s">
        <v>2442</v>
      </c>
      <c r="R440" s="29" t="s">
        <v>2444</v>
      </c>
      <c r="S440" s="29" t="s">
        <v>2445</v>
      </c>
      <c r="T440" s="29" t="s">
        <v>2446</v>
      </c>
      <c r="U440" s="29" t="s">
        <v>2448</v>
      </c>
      <c r="V440" s="29" t="s">
        <v>2449</v>
      </c>
      <c r="W440" s="29" t="s">
        <v>2450</v>
      </c>
      <c r="X440" s="29" t="s">
        <v>2452</v>
      </c>
      <c r="Y440" s="29" t="s">
        <v>2453</v>
      </c>
      <c r="Z440" s="29" t="s">
        <v>2454</v>
      </c>
      <c r="AA440" s="29" t="s">
        <v>2455</v>
      </c>
      <c r="AB440" s="29" t="s">
        <v>2456</v>
      </c>
      <c r="AC440" s="29" t="s">
        <v>2459</v>
      </c>
      <c r="AD440" s="29" t="s">
        <v>2460</v>
      </c>
      <c r="AE440" s="29" t="s">
        <v>2461</v>
      </c>
      <c r="AF440" s="29" t="s">
        <v>2462</v>
      </c>
      <c r="AG440" s="29" t="s">
        <v>2463</v>
      </c>
      <c r="AH440" s="29" t="s">
        <v>2465</v>
      </c>
      <c r="AI440" s="29" t="s">
        <v>2466</v>
      </c>
      <c r="AJ440" s="29" t="s">
        <v>2467</v>
      </c>
      <c r="AK440" s="29" t="s">
        <v>2468</v>
      </c>
      <c r="AL440" s="29" t="s">
        <v>2469</v>
      </c>
      <c r="AM440" s="29" t="s">
        <v>2470</v>
      </c>
      <c r="AN440" s="29" t="s">
        <v>2471</v>
      </c>
      <c r="AO440" s="29" t="s">
        <v>2506</v>
      </c>
      <c r="AP440" s="29" t="s">
        <v>2473</v>
      </c>
      <c r="AQ440" s="29" t="s">
        <v>2474</v>
      </c>
      <c r="AR440" s="29" t="s">
        <v>2475</v>
      </c>
      <c r="AS440" s="29" t="s">
        <v>2476</v>
      </c>
      <c r="AT440" s="29" t="s">
        <v>2477</v>
      </c>
      <c r="AU440" s="29" t="s">
        <v>2478</v>
      </c>
      <c r="AV440" s="29" t="s">
        <v>2479</v>
      </c>
      <c r="AW440" s="29" t="s">
        <v>2480</v>
      </c>
      <c r="AX440" s="29" t="s">
        <v>2481</v>
      </c>
      <c r="AY440" s="29" t="s">
        <v>2484</v>
      </c>
      <c r="AZ440" s="29" t="s">
        <v>2485</v>
      </c>
      <c r="BA440" s="29" t="s">
        <v>2486</v>
      </c>
      <c r="BB440" s="29" t="s">
        <v>2487</v>
      </c>
      <c r="BC440" s="29" t="s">
        <v>2488</v>
      </c>
      <c r="BD440" s="29" t="s">
        <v>2489</v>
      </c>
      <c r="BE440" s="29" t="s">
        <v>2490</v>
      </c>
      <c r="BF440" s="29" t="s">
        <v>2491</v>
      </c>
      <c r="BG440" s="29" t="s">
        <v>2492</v>
      </c>
      <c r="BH440" s="29" t="s">
        <v>2493</v>
      </c>
      <c r="BI440" s="29" t="s">
        <v>2495</v>
      </c>
      <c r="BJ440" s="29" t="s">
        <v>2496</v>
      </c>
      <c r="BK440" s="29" t="s">
        <v>2497</v>
      </c>
      <c r="BL440" s="29" t="s">
        <v>2498</v>
      </c>
      <c r="BM440" s="29" t="s">
        <v>2499</v>
      </c>
      <c r="BN440" s="29" t="s">
        <v>2500</v>
      </c>
      <c r="BO440" s="29" t="s">
        <v>2501</v>
      </c>
      <c r="BP440" s="29" t="s">
        <v>2502</v>
      </c>
      <c r="BQ440" s="29" t="s">
        <v>2503</v>
      </c>
    </row>
    <row r="441" customFormat="false" ht="15" hidden="false" customHeight="false" outlineLevel="0" collapsed="false">
      <c r="B441" s="30" t="s">
        <v>717</v>
      </c>
      <c r="C441" s="30" t="s">
        <v>303</v>
      </c>
      <c r="D441" s="30" t="s">
        <v>978</v>
      </c>
      <c r="E441" s="0" t="s">
        <v>2507</v>
      </c>
      <c r="F441" s="36" t="n">
        <f aca="false">F440+1</f>
        <v>5602</v>
      </c>
      <c r="G441" s="29" t="s">
        <v>980</v>
      </c>
      <c r="H441" s="29" t="s">
        <v>980</v>
      </c>
      <c r="I441" s="37" t="s">
        <v>2508</v>
      </c>
      <c r="J441" s="29" t="s">
        <v>2435</v>
      </c>
      <c r="K441" s="29" t="s">
        <v>2436</v>
      </c>
      <c r="L441" s="29" t="s">
        <v>2437</v>
      </c>
      <c r="M441" s="29" t="s">
        <v>2438</v>
      </c>
      <c r="N441" s="29" t="s">
        <v>2439</v>
      </c>
      <c r="O441" s="29" t="s">
        <v>2440</v>
      </c>
      <c r="P441" s="29" t="s">
        <v>2441</v>
      </c>
      <c r="Q441" s="29" t="s">
        <v>2442</v>
      </c>
      <c r="R441" s="29" t="s">
        <v>2444</v>
      </c>
      <c r="S441" s="29" t="s">
        <v>2445</v>
      </c>
      <c r="T441" s="29" t="s">
        <v>2446</v>
      </c>
      <c r="U441" s="29" t="s">
        <v>2448</v>
      </c>
      <c r="V441" s="29" t="s">
        <v>2449</v>
      </c>
      <c r="W441" s="29" t="s">
        <v>2450</v>
      </c>
      <c r="X441" s="29" t="s">
        <v>2452</v>
      </c>
      <c r="Y441" s="29" t="s">
        <v>2453</v>
      </c>
      <c r="Z441" s="29" t="s">
        <v>2454</v>
      </c>
      <c r="AA441" s="29" t="s">
        <v>2455</v>
      </c>
      <c r="AB441" s="29" t="s">
        <v>2456</v>
      </c>
      <c r="AC441" s="29" t="s">
        <v>2459</v>
      </c>
      <c r="AD441" s="29" t="s">
        <v>2460</v>
      </c>
      <c r="AE441" s="29" t="s">
        <v>2461</v>
      </c>
      <c r="AF441" s="29" t="s">
        <v>2462</v>
      </c>
      <c r="AG441" s="29" t="s">
        <v>2463</v>
      </c>
      <c r="AH441" s="29" t="s">
        <v>2465</v>
      </c>
      <c r="AI441" s="29" t="s">
        <v>2466</v>
      </c>
      <c r="AJ441" s="29" t="s">
        <v>2467</v>
      </c>
      <c r="AK441" s="29" t="s">
        <v>2468</v>
      </c>
      <c r="AL441" s="29" t="s">
        <v>2469</v>
      </c>
      <c r="AM441" s="29" t="s">
        <v>2470</v>
      </c>
      <c r="AN441" s="29" t="s">
        <v>2471</v>
      </c>
      <c r="AO441" s="29" t="s">
        <v>2506</v>
      </c>
      <c r="AP441" s="29" t="s">
        <v>2473</v>
      </c>
      <c r="AQ441" s="29" t="s">
        <v>2474</v>
      </c>
      <c r="AR441" s="29" t="s">
        <v>2475</v>
      </c>
      <c r="AS441" s="29" t="s">
        <v>2476</v>
      </c>
      <c r="AT441" s="29" t="s">
        <v>2477</v>
      </c>
      <c r="AU441" s="29" t="s">
        <v>2478</v>
      </c>
      <c r="AV441" s="29" t="s">
        <v>2479</v>
      </c>
      <c r="AW441" s="29" t="s">
        <v>2480</v>
      </c>
      <c r="AX441" s="29" t="s">
        <v>2481</v>
      </c>
      <c r="AY441" s="29" t="s">
        <v>2484</v>
      </c>
      <c r="AZ441" s="29" t="s">
        <v>2485</v>
      </c>
      <c r="BA441" s="29" t="s">
        <v>2486</v>
      </c>
      <c r="BB441" s="29" t="s">
        <v>2487</v>
      </c>
      <c r="BC441" s="29" t="s">
        <v>2488</v>
      </c>
      <c r="BD441" s="29" t="s">
        <v>2489</v>
      </c>
      <c r="BE441" s="29" t="s">
        <v>2490</v>
      </c>
      <c r="BF441" s="29" t="s">
        <v>2491</v>
      </c>
      <c r="BG441" s="29" t="s">
        <v>2492</v>
      </c>
      <c r="BH441" s="29" t="s">
        <v>2493</v>
      </c>
      <c r="BI441" s="29" t="s">
        <v>2495</v>
      </c>
      <c r="BJ441" s="29" t="s">
        <v>2496</v>
      </c>
      <c r="BK441" s="29" t="s">
        <v>2497</v>
      </c>
      <c r="BL441" s="29" t="s">
        <v>2498</v>
      </c>
      <c r="BM441" s="29" t="s">
        <v>2499</v>
      </c>
      <c r="BN441" s="29" t="s">
        <v>2500</v>
      </c>
      <c r="BO441" s="29" t="s">
        <v>2501</v>
      </c>
      <c r="BP441" s="29" t="s">
        <v>2502</v>
      </c>
      <c r="BQ441" s="29" t="s">
        <v>2503</v>
      </c>
      <c r="BR441" s="29" t="s">
        <v>711</v>
      </c>
      <c r="BS441" s="29" t="s">
        <v>499</v>
      </c>
      <c r="BT441" s="29" t="s">
        <v>511</v>
      </c>
      <c r="BU441" s="29" t="s">
        <v>512</v>
      </c>
      <c r="BV441" s="29" t="s">
        <v>524</v>
      </c>
      <c r="BW441" s="29" t="s">
        <v>525</v>
      </c>
      <c r="BX441" s="29" t="s">
        <v>1683</v>
      </c>
    </row>
    <row r="442" customFormat="false" ht="15" hidden="false" customHeight="false" outlineLevel="0" collapsed="false">
      <c r="B442" s="30" t="s">
        <v>717</v>
      </c>
      <c r="C442" s="30" t="s">
        <v>303</v>
      </c>
      <c r="D442" s="30" t="s">
        <v>978</v>
      </c>
      <c r="E442" s="0" t="s">
        <v>2509</v>
      </c>
      <c r="F442" s="36" t="n">
        <f aca="false">F441+1</f>
        <v>5603</v>
      </c>
      <c r="G442" s="29" t="s">
        <v>980</v>
      </c>
      <c r="H442" s="29" t="s">
        <v>980</v>
      </c>
      <c r="I442" s="37" t="s">
        <v>2510</v>
      </c>
      <c r="J442" s="29" t="s">
        <v>2511</v>
      </c>
      <c r="K442" s="29" t="s">
        <v>2445</v>
      </c>
      <c r="L442" s="29" t="s">
        <v>2512</v>
      </c>
      <c r="M442" s="29" t="s">
        <v>2453</v>
      </c>
      <c r="N442" s="29" t="s">
        <v>2513</v>
      </c>
      <c r="O442" s="29" t="s">
        <v>2466</v>
      </c>
      <c r="P442" s="29" t="s">
        <v>2514</v>
      </c>
      <c r="Q442" s="29" t="s">
        <v>2484</v>
      </c>
      <c r="R442" s="29" t="s">
        <v>2515</v>
      </c>
      <c r="S442" s="29" t="s">
        <v>710</v>
      </c>
    </row>
    <row r="444" customFormat="false" ht="15" hidden="false" customHeight="false" outlineLevel="0" collapsed="false">
      <c r="B444" s="1" t="s">
        <v>108</v>
      </c>
      <c r="C444" s="1" t="s">
        <v>303</v>
      </c>
      <c r="D444" s="1" t="s">
        <v>978</v>
      </c>
      <c r="E444" s="0" t="s">
        <v>1673</v>
      </c>
      <c r="F444" s="7" t="n">
        <v>5990</v>
      </c>
      <c r="G444" s="8" t="s">
        <v>173</v>
      </c>
      <c r="H444" s="8" t="s">
        <v>236</v>
      </c>
      <c r="I444" s="9" t="s">
        <v>2516</v>
      </c>
      <c r="J444" s="8" t="s">
        <v>238</v>
      </c>
    </row>
    <row r="445" customFormat="false" ht="15" hidden="false" customHeight="false" outlineLevel="0" collapsed="false">
      <c r="B445" s="11"/>
      <c r="C445" s="11"/>
      <c r="D445" s="11"/>
      <c r="E445" s="12"/>
      <c r="F445" s="11"/>
      <c r="G445" s="13"/>
      <c r="H445" s="13"/>
      <c r="I445" s="12"/>
    </row>
    <row r="447" customFormat="false" ht="15" hidden="false" customHeight="false" outlineLevel="0" collapsed="false">
      <c r="B447" s="1" t="s">
        <v>108</v>
      </c>
      <c r="C447" s="1" t="s">
        <v>109</v>
      </c>
      <c r="D447" s="1" t="s">
        <v>2517</v>
      </c>
      <c r="E447" s="0" t="s">
        <v>2518</v>
      </c>
      <c r="F447" s="7" t="n">
        <v>6100</v>
      </c>
      <c r="G447" s="8" t="s">
        <v>980</v>
      </c>
      <c r="H447" s="8" t="s">
        <v>980</v>
      </c>
      <c r="I447" s="9" t="s">
        <v>2519</v>
      </c>
      <c r="J447" s="8" t="s">
        <v>245</v>
      </c>
      <c r="K447" s="8" t="s">
        <v>2088</v>
      </c>
      <c r="L447" s="8" t="s">
        <v>456</v>
      </c>
      <c r="M447" s="8" t="s">
        <v>1616</v>
      </c>
      <c r="N447" s="8" t="s">
        <v>461</v>
      </c>
      <c r="O447" s="8" t="s">
        <v>1617</v>
      </c>
      <c r="P447" s="8" t="s">
        <v>1618</v>
      </c>
      <c r="Q447" s="8" t="s">
        <v>1619</v>
      </c>
      <c r="R447" s="8" t="s">
        <v>997</v>
      </c>
      <c r="S447" s="8" t="s">
        <v>1620</v>
      </c>
      <c r="T447" s="8" t="s">
        <v>1621</v>
      </c>
      <c r="U447" s="8" t="s">
        <v>1622</v>
      </c>
      <c r="V447" s="8" t="s">
        <v>1002</v>
      </c>
      <c r="W447" s="8" t="s">
        <v>1623</v>
      </c>
      <c r="X447" s="8" t="s">
        <v>1624</v>
      </c>
    </row>
    <row r="448" customFormat="false" ht="15" hidden="false" customHeight="false" outlineLevel="0" collapsed="false">
      <c r="B448" s="26" t="s">
        <v>271</v>
      </c>
      <c r="C448" s="1" t="s">
        <v>109</v>
      </c>
      <c r="D448" s="1" t="s">
        <v>2517</v>
      </c>
      <c r="E448" s="0" t="s">
        <v>2520</v>
      </c>
      <c r="F448" s="15" t="n">
        <v>6101</v>
      </c>
      <c r="G448" s="16" t="s">
        <v>980</v>
      </c>
      <c r="H448" s="16" t="s">
        <v>980</v>
      </c>
      <c r="I448" s="17" t="s">
        <v>2521</v>
      </c>
      <c r="J448" s="16" t="s">
        <v>2522</v>
      </c>
      <c r="K448" s="16" t="s">
        <v>2523</v>
      </c>
      <c r="L448" s="16" t="s">
        <v>2524</v>
      </c>
      <c r="M448" s="16" t="s">
        <v>2525</v>
      </c>
      <c r="N448" s="16" t="s">
        <v>2526</v>
      </c>
      <c r="O448" s="16" t="s">
        <v>2527</v>
      </c>
    </row>
    <row r="449" customFormat="false" ht="15" hidden="false" customHeight="false" outlineLevel="0" collapsed="false">
      <c r="B449" s="1" t="s">
        <v>271</v>
      </c>
      <c r="C449" s="1" t="s">
        <v>109</v>
      </c>
      <c r="D449" s="1" t="s">
        <v>2517</v>
      </c>
      <c r="E449" s="0" t="s">
        <v>2528</v>
      </c>
      <c r="F449" s="15" t="n">
        <v>6110</v>
      </c>
      <c r="G449" s="16" t="s">
        <v>1606</v>
      </c>
      <c r="H449" s="16" t="s">
        <v>1607</v>
      </c>
      <c r="I449" s="17" t="s">
        <v>2529</v>
      </c>
    </row>
    <row r="450" customFormat="false" ht="15" hidden="false" customHeight="false" outlineLevel="0" collapsed="false">
      <c r="B450" s="1" t="s">
        <v>108</v>
      </c>
      <c r="C450" s="1" t="s">
        <v>109</v>
      </c>
      <c r="D450" s="1" t="s">
        <v>2517</v>
      </c>
      <c r="E450" s="0" t="s">
        <v>2530</v>
      </c>
      <c r="F450" s="7" t="n">
        <v>6120</v>
      </c>
      <c r="G450" s="8" t="s">
        <v>173</v>
      </c>
      <c r="H450" s="8" t="s">
        <v>174</v>
      </c>
      <c r="I450" s="9" t="s">
        <v>2531</v>
      </c>
      <c r="J450" s="8" t="s">
        <v>176</v>
      </c>
      <c r="K450" s="8" t="s">
        <v>177</v>
      </c>
      <c r="L450" s="8" t="s">
        <v>178</v>
      </c>
      <c r="M450" s="8" t="s">
        <v>179</v>
      </c>
      <c r="N450" s="8" t="s">
        <v>180</v>
      </c>
      <c r="O450" s="8" t="s">
        <v>181</v>
      </c>
      <c r="P450" s="8" t="s">
        <v>182</v>
      </c>
    </row>
    <row r="451" customFormat="false" ht="15" hidden="false" customHeight="false" outlineLevel="0" collapsed="false">
      <c r="B451" s="1" t="s">
        <v>108</v>
      </c>
      <c r="C451" s="1" t="s">
        <v>109</v>
      </c>
      <c r="D451" s="1" t="s">
        <v>2517</v>
      </c>
      <c r="E451" s="0" t="s">
        <v>2532</v>
      </c>
      <c r="F451" s="7" t="n">
        <v>6121</v>
      </c>
      <c r="G451" s="8" t="s">
        <v>173</v>
      </c>
      <c r="H451" s="8" t="s">
        <v>174</v>
      </c>
      <c r="I451" s="9" t="s">
        <v>2533</v>
      </c>
      <c r="J451" s="8" t="s">
        <v>586</v>
      </c>
      <c r="K451" s="8" t="s">
        <v>587</v>
      </c>
      <c r="L451" s="8" t="s">
        <v>588</v>
      </c>
      <c r="M451" s="8" t="s">
        <v>589</v>
      </c>
      <c r="N451" s="8" t="s">
        <v>590</v>
      </c>
      <c r="O451" s="8" t="s">
        <v>591</v>
      </c>
      <c r="P451" s="8" t="s">
        <v>592</v>
      </c>
    </row>
    <row r="452" customFormat="false" ht="15" hidden="false" customHeight="false" outlineLevel="0" collapsed="false">
      <c r="B452" s="1" t="s">
        <v>108</v>
      </c>
      <c r="C452" s="1" t="s">
        <v>109</v>
      </c>
      <c r="D452" s="1" t="s">
        <v>2517</v>
      </c>
      <c r="E452" s="0" t="s">
        <v>2534</v>
      </c>
      <c r="F452" s="7" t="n">
        <v>6130</v>
      </c>
      <c r="G452" s="8" t="s">
        <v>173</v>
      </c>
      <c r="H452" s="8" t="s">
        <v>174</v>
      </c>
      <c r="I452" s="9" t="s">
        <v>2535</v>
      </c>
      <c r="J452" s="8" t="s">
        <v>185</v>
      </c>
      <c r="K452" s="8" t="s">
        <v>186</v>
      </c>
      <c r="L452" s="8" t="s">
        <v>187</v>
      </c>
      <c r="M452" s="8" t="s">
        <v>188</v>
      </c>
      <c r="N452" s="8" t="s">
        <v>189</v>
      </c>
      <c r="O452" s="8" t="s">
        <v>190</v>
      </c>
      <c r="P452" s="14" t="s">
        <v>191</v>
      </c>
      <c r="Q452" s="20" t="s">
        <v>218</v>
      </c>
      <c r="R452" s="20" t="s">
        <v>220</v>
      </c>
      <c r="S452" s="20" t="s">
        <v>222</v>
      </c>
    </row>
    <row r="453" customFormat="false" ht="15" hidden="false" customHeight="false" outlineLevel="0" collapsed="false">
      <c r="B453" s="1" t="s">
        <v>271</v>
      </c>
      <c r="C453" s="1" t="s">
        <v>109</v>
      </c>
      <c r="D453" s="1" t="s">
        <v>2517</v>
      </c>
      <c r="E453" s="0" t="s">
        <v>2536</v>
      </c>
      <c r="F453" s="15" t="n">
        <v>6140</v>
      </c>
      <c r="G453" s="16" t="s">
        <v>112</v>
      </c>
      <c r="H453" s="16" t="s">
        <v>113</v>
      </c>
      <c r="I453" s="17" t="s">
        <v>2537</v>
      </c>
    </row>
    <row r="454" customFormat="false" ht="15" hidden="false" customHeight="false" outlineLevel="0" collapsed="false">
      <c r="B454" s="1" t="s">
        <v>108</v>
      </c>
      <c r="C454" s="1" t="s">
        <v>109</v>
      </c>
      <c r="D454" s="1" t="s">
        <v>2517</v>
      </c>
      <c r="E454" s="0" t="s">
        <v>2538</v>
      </c>
      <c r="F454" s="7" t="n">
        <v>6141</v>
      </c>
      <c r="G454" s="8" t="s">
        <v>112</v>
      </c>
      <c r="H454" s="8" t="s">
        <v>113</v>
      </c>
      <c r="I454" s="9" t="s">
        <v>2539</v>
      </c>
      <c r="J454" s="8" t="s">
        <v>465</v>
      </c>
      <c r="K454" s="8" t="s">
        <v>467</v>
      </c>
      <c r="L454" s="8" t="s">
        <v>468</v>
      </c>
    </row>
    <row r="455" customFormat="false" ht="15" hidden="false" customHeight="false" outlineLevel="0" collapsed="false">
      <c r="B455" s="26" t="s">
        <v>271</v>
      </c>
      <c r="C455" s="1" t="s">
        <v>109</v>
      </c>
      <c r="D455" s="1" t="s">
        <v>2517</v>
      </c>
      <c r="E455" s="0" t="s">
        <v>2540</v>
      </c>
      <c r="F455" s="15" t="n">
        <v>6150</v>
      </c>
      <c r="G455" s="16" t="s">
        <v>758</v>
      </c>
      <c r="H455" s="16" t="s">
        <v>759</v>
      </c>
      <c r="I455" s="17" t="s">
        <v>2541</v>
      </c>
      <c r="J455" s="16" t="s">
        <v>115</v>
      </c>
      <c r="K455" s="16" t="s">
        <v>117</v>
      </c>
      <c r="L455" s="16" t="s">
        <v>119</v>
      </c>
      <c r="M455" s="16" t="s">
        <v>121</v>
      </c>
      <c r="N455" s="16" t="s">
        <v>123</v>
      </c>
      <c r="O455" s="16" t="s">
        <v>125</v>
      </c>
      <c r="P455" s="16" t="s">
        <v>127</v>
      </c>
      <c r="Q455" s="16" t="s">
        <v>241</v>
      </c>
      <c r="R455" s="16" t="s">
        <v>243</v>
      </c>
      <c r="S455" s="16" t="s">
        <v>245</v>
      </c>
    </row>
    <row r="456" customFormat="false" ht="15" hidden="false" customHeight="false" outlineLevel="0" collapsed="false">
      <c r="B456" s="1" t="s">
        <v>271</v>
      </c>
      <c r="C456" s="1" t="s">
        <v>109</v>
      </c>
      <c r="D456" s="1" t="s">
        <v>2517</v>
      </c>
      <c r="E456" s="0" t="s">
        <v>2542</v>
      </c>
      <c r="F456" s="15" t="n">
        <v>6160</v>
      </c>
      <c r="G456" s="16" t="s">
        <v>772</v>
      </c>
      <c r="H456" s="16" t="s">
        <v>773</v>
      </c>
      <c r="I456" s="17" t="s">
        <v>2543</v>
      </c>
    </row>
    <row r="457" customFormat="false" ht="15" hidden="false" customHeight="false" outlineLevel="0" collapsed="false">
      <c r="B457" s="1" t="s">
        <v>108</v>
      </c>
      <c r="C457" s="1" t="s">
        <v>109</v>
      </c>
      <c r="D457" s="1" t="s">
        <v>2517</v>
      </c>
      <c r="E457" s="0" t="s">
        <v>2544</v>
      </c>
      <c r="F457" s="7" t="n">
        <v>6161</v>
      </c>
      <c r="G457" s="8" t="s">
        <v>772</v>
      </c>
      <c r="H457" s="8" t="s">
        <v>773</v>
      </c>
      <c r="I457" s="9" t="s">
        <v>2545</v>
      </c>
      <c r="J457" s="8" t="s">
        <v>163</v>
      </c>
      <c r="K457" s="8" t="s">
        <v>169</v>
      </c>
    </row>
    <row r="458" customFormat="false" ht="15" hidden="false" customHeight="false" outlineLevel="0" collapsed="false">
      <c r="B458" s="1" t="s">
        <v>108</v>
      </c>
      <c r="C458" s="1" t="s">
        <v>109</v>
      </c>
      <c r="D458" s="1" t="s">
        <v>2517</v>
      </c>
      <c r="E458" s="0" t="s">
        <v>2546</v>
      </c>
      <c r="F458" s="7" t="n">
        <v>6170</v>
      </c>
      <c r="G458" s="8" t="s">
        <v>840</v>
      </c>
      <c r="H458" s="8" t="s">
        <v>841</v>
      </c>
      <c r="I458" s="9" t="s">
        <v>2547</v>
      </c>
      <c r="J458" s="8" t="s">
        <v>121</v>
      </c>
      <c r="K458" s="8" t="s">
        <v>123</v>
      </c>
      <c r="L458" s="8" t="s">
        <v>125</v>
      </c>
      <c r="M458" s="8" t="s">
        <v>127</v>
      </c>
      <c r="N458" s="8" t="s">
        <v>241</v>
      </c>
      <c r="O458" s="8" t="s">
        <v>243</v>
      </c>
      <c r="P458" s="8" t="s">
        <v>245</v>
      </c>
      <c r="Q458" s="10" t="s">
        <v>465</v>
      </c>
      <c r="R458" s="10" t="s">
        <v>467</v>
      </c>
      <c r="S458" s="10" t="s">
        <v>468</v>
      </c>
    </row>
    <row r="459" customFormat="false" ht="15" hidden="false" customHeight="false" outlineLevel="0" collapsed="false">
      <c r="B459" s="1" t="s">
        <v>108</v>
      </c>
      <c r="C459" s="1" t="s">
        <v>109</v>
      </c>
      <c r="D459" s="1" t="s">
        <v>2517</v>
      </c>
      <c r="E459" s="0" t="s">
        <v>2548</v>
      </c>
      <c r="F459" s="7" t="n">
        <v>6190</v>
      </c>
      <c r="G459" s="8" t="s">
        <v>173</v>
      </c>
      <c r="H459" s="8" t="s">
        <v>236</v>
      </c>
      <c r="I459" s="9" t="s">
        <v>2549</v>
      </c>
      <c r="J459" s="8" t="s">
        <v>238</v>
      </c>
    </row>
    <row r="461" customFormat="false" ht="15" hidden="false" customHeight="false" outlineLevel="0" collapsed="false">
      <c r="B461" s="1" t="s">
        <v>108</v>
      </c>
      <c r="C461" s="1" t="s">
        <v>109</v>
      </c>
      <c r="D461" s="1" t="s">
        <v>2550</v>
      </c>
      <c r="E461" s="0" t="s">
        <v>2551</v>
      </c>
      <c r="F461" s="7" t="n">
        <v>6200</v>
      </c>
      <c r="G461" s="8" t="s">
        <v>980</v>
      </c>
      <c r="H461" s="8" t="s">
        <v>980</v>
      </c>
      <c r="I461" s="9" t="s">
        <v>2552</v>
      </c>
      <c r="J461" s="8" t="s">
        <v>2088</v>
      </c>
      <c r="K461" s="8" t="s">
        <v>454</v>
      </c>
      <c r="L461" s="8" t="s">
        <v>2553</v>
      </c>
      <c r="M461" s="8" t="s">
        <v>455</v>
      </c>
      <c r="N461" s="8" t="s">
        <v>2554</v>
      </c>
      <c r="O461" s="8" t="s">
        <v>456</v>
      </c>
      <c r="P461" s="8" t="s">
        <v>2555</v>
      </c>
      <c r="Q461" s="8" t="s">
        <v>457</v>
      </c>
      <c r="R461" s="8" t="s">
        <v>2556</v>
      </c>
      <c r="S461" s="29" t="s">
        <v>458</v>
      </c>
      <c r="T461" s="20" t="s">
        <v>243</v>
      </c>
      <c r="U461" s="20" t="s">
        <v>245</v>
      </c>
      <c r="V461" s="20" t="s">
        <v>452</v>
      </c>
      <c r="W461" s="20" t="s">
        <v>453</v>
      </c>
      <c r="X461" s="20" t="s">
        <v>2557</v>
      </c>
      <c r="Y461" s="20" t="s">
        <v>2558</v>
      </c>
    </row>
    <row r="462" customFormat="false" ht="15" hidden="false" customHeight="false" outlineLevel="0" collapsed="false">
      <c r="B462" s="1" t="s">
        <v>108</v>
      </c>
      <c r="C462" s="1" t="s">
        <v>109</v>
      </c>
      <c r="D462" s="1" t="s">
        <v>2550</v>
      </c>
      <c r="E462" s="0" t="s">
        <v>2559</v>
      </c>
      <c r="F462" s="7" t="n">
        <v>6201</v>
      </c>
      <c r="G462" s="8" t="s">
        <v>980</v>
      </c>
      <c r="H462" s="8" t="s">
        <v>980</v>
      </c>
      <c r="I462" s="9" t="s">
        <v>2560</v>
      </c>
      <c r="J462" s="8" t="s">
        <v>2557</v>
      </c>
      <c r="K462" s="8" t="s">
        <v>2561</v>
      </c>
      <c r="L462" s="8" t="s">
        <v>2558</v>
      </c>
      <c r="M462" s="8" t="s">
        <v>2562</v>
      </c>
      <c r="N462" s="8" t="s">
        <v>2563</v>
      </c>
    </row>
    <row r="463" customFormat="false" ht="15" hidden="false" customHeight="false" outlineLevel="0" collapsed="false">
      <c r="B463" s="1" t="s">
        <v>108</v>
      </c>
      <c r="C463" s="1" t="s">
        <v>109</v>
      </c>
      <c r="D463" s="1" t="s">
        <v>2550</v>
      </c>
      <c r="E463" s="0" t="s">
        <v>2564</v>
      </c>
      <c r="F463" s="7" t="n">
        <v>6202</v>
      </c>
      <c r="G463" s="8" t="s">
        <v>980</v>
      </c>
      <c r="H463" s="8" t="s">
        <v>980</v>
      </c>
      <c r="I463" s="9" t="s">
        <v>2565</v>
      </c>
      <c r="J463" s="8" t="s">
        <v>2566</v>
      </c>
      <c r="K463" s="8" t="s">
        <v>468</v>
      </c>
      <c r="L463" s="8" t="s">
        <v>2567</v>
      </c>
      <c r="M463" s="8" t="s">
        <v>469</v>
      </c>
    </row>
    <row r="464" customFormat="false" ht="15" hidden="false" customHeight="false" outlineLevel="0" collapsed="false">
      <c r="B464" s="1" t="s">
        <v>108</v>
      </c>
      <c r="C464" s="1" t="s">
        <v>109</v>
      </c>
      <c r="D464" s="1" t="s">
        <v>2550</v>
      </c>
      <c r="E464" s="0" t="s">
        <v>2568</v>
      </c>
      <c r="F464" s="7" t="n">
        <v>6220</v>
      </c>
      <c r="G464" s="8" t="s">
        <v>173</v>
      </c>
      <c r="H464" s="8" t="s">
        <v>174</v>
      </c>
      <c r="I464" s="9" t="s">
        <v>2569</v>
      </c>
      <c r="J464" s="8" t="s">
        <v>176</v>
      </c>
      <c r="K464" s="8" t="s">
        <v>177</v>
      </c>
      <c r="L464" s="8" t="s">
        <v>178</v>
      </c>
      <c r="M464" s="8" t="s">
        <v>179</v>
      </c>
      <c r="N464" s="8" t="s">
        <v>180</v>
      </c>
      <c r="O464" s="8" t="s">
        <v>181</v>
      </c>
      <c r="P464" s="8" t="s">
        <v>182</v>
      </c>
    </row>
    <row r="465" customFormat="false" ht="15" hidden="false" customHeight="false" outlineLevel="0" collapsed="false">
      <c r="B465" s="1" t="s">
        <v>108</v>
      </c>
      <c r="C465" s="1" t="s">
        <v>109</v>
      </c>
      <c r="D465" s="1" t="s">
        <v>2550</v>
      </c>
      <c r="E465" s="0" t="s">
        <v>2570</v>
      </c>
      <c r="F465" s="7" t="n">
        <v>6221</v>
      </c>
      <c r="G465" s="8" t="s">
        <v>173</v>
      </c>
      <c r="H465" s="8" t="s">
        <v>174</v>
      </c>
      <c r="I465" s="9" t="s">
        <v>2571</v>
      </c>
      <c r="J465" s="8" t="s">
        <v>586</v>
      </c>
      <c r="K465" s="8" t="s">
        <v>587</v>
      </c>
      <c r="L465" s="8" t="s">
        <v>588</v>
      </c>
      <c r="M465" s="8" t="s">
        <v>589</v>
      </c>
      <c r="N465" s="8" t="s">
        <v>590</v>
      </c>
      <c r="O465" s="8" t="s">
        <v>591</v>
      </c>
      <c r="P465" s="8" t="s">
        <v>592</v>
      </c>
    </row>
    <row r="466" customFormat="false" ht="15" hidden="false" customHeight="false" outlineLevel="0" collapsed="false">
      <c r="B466" s="1" t="s">
        <v>108</v>
      </c>
      <c r="C466" s="1" t="s">
        <v>109</v>
      </c>
      <c r="D466" s="1" t="s">
        <v>2550</v>
      </c>
      <c r="E466" s="0" t="s">
        <v>2572</v>
      </c>
      <c r="F466" s="7" t="n">
        <v>6222</v>
      </c>
      <c r="G466" s="8" t="s">
        <v>173</v>
      </c>
      <c r="H466" s="8" t="s">
        <v>174</v>
      </c>
      <c r="I466" s="9" t="s">
        <v>2573</v>
      </c>
      <c r="J466" s="8" t="s">
        <v>602</v>
      </c>
      <c r="K466" s="8" t="s">
        <v>2574</v>
      </c>
    </row>
    <row r="467" customFormat="false" ht="15" hidden="false" customHeight="false" outlineLevel="0" collapsed="false">
      <c r="B467" s="1" t="s">
        <v>108</v>
      </c>
      <c r="C467" s="1" t="s">
        <v>109</v>
      </c>
      <c r="D467" s="1" t="s">
        <v>2550</v>
      </c>
      <c r="E467" s="0" t="s">
        <v>2575</v>
      </c>
      <c r="F467" s="7" t="n">
        <v>6230</v>
      </c>
      <c r="G467" s="8" t="s">
        <v>173</v>
      </c>
      <c r="H467" s="8" t="s">
        <v>174</v>
      </c>
      <c r="I467" s="9" t="s">
        <v>2576</v>
      </c>
      <c r="J467" s="8" t="s">
        <v>185</v>
      </c>
      <c r="K467" s="8" t="s">
        <v>186</v>
      </c>
      <c r="L467" s="8" t="s">
        <v>187</v>
      </c>
      <c r="M467" s="8" t="s">
        <v>188</v>
      </c>
      <c r="N467" s="8" t="s">
        <v>189</v>
      </c>
      <c r="O467" s="8" t="s">
        <v>190</v>
      </c>
      <c r="P467" s="14" t="s">
        <v>191</v>
      </c>
    </row>
    <row r="468" customFormat="false" ht="15" hidden="false" customHeight="false" outlineLevel="0" collapsed="false">
      <c r="B468" s="1" t="s">
        <v>108</v>
      </c>
      <c r="C468" s="1" t="s">
        <v>109</v>
      </c>
      <c r="D468" s="1" t="s">
        <v>2550</v>
      </c>
      <c r="E468" s="0" t="s">
        <v>2577</v>
      </c>
      <c r="F468" s="7" t="n">
        <v>6280</v>
      </c>
      <c r="G468" s="8" t="s">
        <v>228</v>
      </c>
      <c r="H468" s="8" t="s">
        <v>229</v>
      </c>
      <c r="I468" s="9" t="s">
        <v>2578</v>
      </c>
      <c r="J468" s="8" t="s">
        <v>2579</v>
      </c>
      <c r="K468" s="8" t="s">
        <v>218</v>
      </c>
      <c r="L468" s="8" t="s">
        <v>2580</v>
      </c>
      <c r="M468" s="8" t="s">
        <v>2581</v>
      </c>
      <c r="N468" s="8" t="s">
        <v>2582</v>
      </c>
      <c r="O468" s="8" t="s">
        <v>2583</v>
      </c>
      <c r="P468" s="8" t="s">
        <v>2584</v>
      </c>
      <c r="Q468" s="8" t="s">
        <v>2585</v>
      </c>
      <c r="R468" s="8" t="s">
        <v>2586</v>
      </c>
      <c r="S468" s="8" t="s">
        <v>220</v>
      </c>
    </row>
    <row r="469" customFormat="false" ht="15" hidden="false" customHeight="false" outlineLevel="0" collapsed="false">
      <c r="B469" s="1" t="s">
        <v>108</v>
      </c>
      <c r="C469" s="1" t="s">
        <v>109</v>
      </c>
      <c r="D469" s="1" t="s">
        <v>2550</v>
      </c>
      <c r="E469" s="0" t="s">
        <v>2587</v>
      </c>
      <c r="F469" s="7" t="n">
        <v>6290</v>
      </c>
      <c r="G469" s="8" t="s">
        <v>173</v>
      </c>
      <c r="H469" s="8" t="s">
        <v>236</v>
      </c>
      <c r="I469" s="9" t="s">
        <v>2588</v>
      </c>
      <c r="J469" s="8" t="s">
        <v>238</v>
      </c>
    </row>
    <row r="471" customFormat="false" ht="15" hidden="false" customHeight="false" outlineLevel="0" collapsed="false">
      <c r="B471" s="1" t="s">
        <v>108</v>
      </c>
      <c r="C471" s="1" t="s">
        <v>109</v>
      </c>
      <c r="D471" s="1" t="s">
        <v>2589</v>
      </c>
      <c r="E471" s="0" t="s">
        <v>2590</v>
      </c>
      <c r="F471" s="7" t="n">
        <v>6300</v>
      </c>
      <c r="G471" s="8" t="s">
        <v>980</v>
      </c>
      <c r="H471" s="8" t="s">
        <v>980</v>
      </c>
      <c r="I471" s="9" t="s">
        <v>2591</v>
      </c>
      <c r="J471" s="8" t="s">
        <v>281</v>
      </c>
      <c r="K471" s="8" t="s">
        <v>283</v>
      </c>
      <c r="L471" s="8" t="s">
        <v>285</v>
      </c>
      <c r="M471" s="8" t="s">
        <v>305</v>
      </c>
      <c r="N471" s="8" t="s">
        <v>306</v>
      </c>
      <c r="O471" s="8" t="s">
        <v>307</v>
      </c>
      <c r="P471" s="8" t="s">
        <v>308</v>
      </c>
    </row>
    <row r="472" customFormat="false" ht="15" hidden="false" customHeight="false" outlineLevel="0" collapsed="false">
      <c r="B472" s="26" t="s">
        <v>271</v>
      </c>
      <c r="C472" s="1" t="s">
        <v>109</v>
      </c>
      <c r="D472" s="1" t="s">
        <v>2589</v>
      </c>
      <c r="E472" s="0" t="s">
        <v>2592</v>
      </c>
      <c r="F472" s="15" t="n">
        <v>6301</v>
      </c>
      <c r="G472" s="16" t="s">
        <v>980</v>
      </c>
      <c r="H472" s="16" t="s">
        <v>980</v>
      </c>
      <c r="I472" s="17" t="s">
        <v>2593</v>
      </c>
      <c r="J472" s="16" t="s">
        <v>352</v>
      </c>
    </row>
    <row r="473" customFormat="false" ht="15" hidden="false" customHeight="false" outlineLevel="0" collapsed="false">
      <c r="B473" s="1" t="s">
        <v>108</v>
      </c>
      <c r="C473" s="1" t="s">
        <v>109</v>
      </c>
      <c r="D473" s="1" t="s">
        <v>2589</v>
      </c>
      <c r="E473" s="0" t="s">
        <v>2594</v>
      </c>
      <c r="F473" s="7" t="n">
        <v>6310</v>
      </c>
      <c r="G473" s="8" t="s">
        <v>1606</v>
      </c>
      <c r="H473" s="8" t="s">
        <v>1607</v>
      </c>
      <c r="I473" s="9" t="s">
        <v>2595</v>
      </c>
      <c r="J473" s="8" t="s">
        <v>190</v>
      </c>
      <c r="K473" s="8" t="s">
        <v>216</v>
      </c>
      <c r="L473" s="8" t="s">
        <v>191</v>
      </c>
      <c r="M473" s="8" t="s">
        <v>217</v>
      </c>
      <c r="N473" s="8" t="s">
        <v>218</v>
      </c>
      <c r="O473" s="8" t="s">
        <v>219</v>
      </c>
      <c r="P473" s="8" t="s">
        <v>220</v>
      </c>
      <c r="Q473" s="8" t="s">
        <v>221</v>
      </c>
      <c r="R473" s="8" t="s">
        <v>222</v>
      </c>
      <c r="S473" s="8" t="s">
        <v>223</v>
      </c>
      <c r="T473" s="8" t="s">
        <v>224</v>
      </c>
      <c r="U473" s="29" t="s">
        <v>225</v>
      </c>
      <c r="V473" s="29" t="s">
        <v>226</v>
      </c>
      <c r="W473" s="10" t="s">
        <v>231</v>
      </c>
      <c r="X473" s="10" t="s">
        <v>232</v>
      </c>
    </row>
    <row r="474" customFormat="false" ht="15" hidden="false" customHeight="false" outlineLevel="0" collapsed="false">
      <c r="B474" s="1" t="s">
        <v>108</v>
      </c>
      <c r="C474" s="1" t="s">
        <v>109</v>
      </c>
      <c r="D474" s="1" t="s">
        <v>2589</v>
      </c>
      <c r="E474" s="0" t="s">
        <v>2596</v>
      </c>
      <c r="F474" s="7" t="n">
        <f aca="false">F473+1</f>
        <v>6311</v>
      </c>
      <c r="G474" s="8" t="s">
        <v>1606</v>
      </c>
      <c r="H474" s="8" t="s">
        <v>1607</v>
      </c>
      <c r="I474" s="9" t="s">
        <v>2597</v>
      </c>
      <c r="J474" s="8" t="s">
        <v>2598</v>
      </c>
    </row>
    <row r="475" customFormat="false" ht="15" hidden="false" customHeight="false" outlineLevel="0" collapsed="false">
      <c r="B475" s="1" t="s">
        <v>108</v>
      </c>
      <c r="C475" s="1" t="s">
        <v>109</v>
      </c>
      <c r="D475" s="1" t="s">
        <v>2589</v>
      </c>
      <c r="E475" s="0" t="s">
        <v>2599</v>
      </c>
      <c r="F475" s="7" t="n">
        <v>6320</v>
      </c>
      <c r="G475" s="8" t="s">
        <v>173</v>
      </c>
      <c r="H475" s="8" t="s">
        <v>174</v>
      </c>
      <c r="I475" s="9" t="s">
        <v>2600</v>
      </c>
      <c r="J475" s="8" t="s">
        <v>176</v>
      </c>
      <c r="K475" s="8" t="s">
        <v>177</v>
      </c>
      <c r="L475" s="8" t="s">
        <v>178</v>
      </c>
      <c r="M475" s="8" t="s">
        <v>179</v>
      </c>
      <c r="N475" s="8" t="s">
        <v>180</v>
      </c>
      <c r="O475" s="8" t="s">
        <v>181</v>
      </c>
      <c r="P475" s="8" t="s">
        <v>182</v>
      </c>
      <c r="Q475" s="10" t="s">
        <v>590</v>
      </c>
      <c r="R475" s="10" t="s">
        <v>2601</v>
      </c>
    </row>
    <row r="476" customFormat="false" ht="15" hidden="false" customHeight="false" outlineLevel="0" collapsed="false">
      <c r="B476" s="1" t="s">
        <v>108</v>
      </c>
      <c r="C476" s="1" t="s">
        <v>109</v>
      </c>
      <c r="D476" s="1" t="s">
        <v>2589</v>
      </c>
      <c r="E476" s="0" t="s">
        <v>2602</v>
      </c>
      <c r="F476" s="7" t="n">
        <v>6321</v>
      </c>
      <c r="G476" s="8" t="s">
        <v>173</v>
      </c>
      <c r="H476" s="8" t="s">
        <v>174</v>
      </c>
      <c r="I476" s="9" t="s">
        <v>2603</v>
      </c>
      <c r="J476" s="8" t="s">
        <v>586</v>
      </c>
      <c r="K476" s="8" t="s">
        <v>587</v>
      </c>
      <c r="L476" s="8" t="s">
        <v>588</v>
      </c>
      <c r="M476" s="8" t="s">
        <v>589</v>
      </c>
      <c r="N476" s="8" t="s">
        <v>590</v>
      </c>
      <c r="O476" s="8" t="s">
        <v>591</v>
      </c>
      <c r="P476" s="8" t="s">
        <v>592</v>
      </c>
    </row>
    <row r="477" customFormat="false" ht="15" hidden="false" customHeight="false" outlineLevel="0" collapsed="false">
      <c r="B477" s="1" t="s">
        <v>108</v>
      </c>
      <c r="C477" s="1" t="s">
        <v>109</v>
      </c>
      <c r="D477" s="1" t="s">
        <v>2589</v>
      </c>
      <c r="E477" s="0" t="s">
        <v>2604</v>
      </c>
      <c r="F477" s="7" t="n">
        <v>6322</v>
      </c>
      <c r="G477" s="8" t="s">
        <v>173</v>
      </c>
      <c r="H477" s="8" t="s">
        <v>174</v>
      </c>
      <c r="I477" s="9" t="s">
        <v>2605</v>
      </c>
      <c r="J477" s="8" t="s">
        <v>2574</v>
      </c>
      <c r="K477" s="8" t="s">
        <v>598</v>
      </c>
    </row>
    <row r="478" customFormat="false" ht="15" hidden="false" customHeight="false" outlineLevel="0" collapsed="false">
      <c r="B478" s="1" t="s">
        <v>108</v>
      </c>
      <c r="C478" s="1" t="s">
        <v>109</v>
      </c>
      <c r="D478" s="1" t="s">
        <v>2589</v>
      </c>
      <c r="E478" s="0" t="s">
        <v>2606</v>
      </c>
      <c r="F478" s="7" t="n">
        <v>6330</v>
      </c>
      <c r="G478" s="8" t="s">
        <v>173</v>
      </c>
      <c r="H478" s="8" t="s">
        <v>174</v>
      </c>
      <c r="I478" s="9" t="s">
        <v>2607</v>
      </c>
      <c r="J478" s="8" t="s">
        <v>185</v>
      </c>
      <c r="K478" s="8" t="s">
        <v>186</v>
      </c>
      <c r="L478" s="8" t="s">
        <v>187</v>
      </c>
      <c r="M478" s="8" t="s">
        <v>188</v>
      </c>
      <c r="N478" s="8" t="s">
        <v>189</v>
      </c>
      <c r="O478" s="8" t="s">
        <v>190</v>
      </c>
      <c r="P478" s="14" t="s">
        <v>191</v>
      </c>
    </row>
    <row r="479" customFormat="false" ht="15" hidden="false" customHeight="false" outlineLevel="0" collapsed="false">
      <c r="B479" s="1" t="s">
        <v>108</v>
      </c>
      <c r="C479" s="1" t="s">
        <v>109</v>
      </c>
      <c r="D479" s="1" t="s">
        <v>2589</v>
      </c>
      <c r="E479" s="0" t="s">
        <v>2608</v>
      </c>
      <c r="F479" s="7" t="n">
        <v>6390</v>
      </c>
      <c r="G479" s="8" t="s">
        <v>173</v>
      </c>
      <c r="H479" s="8" t="s">
        <v>236</v>
      </c>
      <c r="I479" s="9" t="s">
        <v>2609</v>
      </c>
      <c r="J479" s="8" t="s">
        <v>238</v>
      </c>
    </row>
    <row r="481" customFormat="false" ht="15" hidden="false" customHeight="false" outlineLevel="0" collapsed="false">
      <c r="B481" s="30" t="s">
        <v>108</v>
      </c>
      <c r="C481" s="1" t="s">
        <v>109</v>
      </c>
      <c r="D481" s="1" t="s">
        <v>2610</v>
      </c>
      <c r="E481" s="0" t="s">
        <v>2611</v>
      </c>
      <c r="F481" s="7" t="n">
        <v>6400</v>
      </c>
      <c r="G481" s="8" t="s">
        <v>2612</v>
      </c>
      <c r="H481" s="8" t="s">
        <v>2612</v>
      </c>
      <c r="I481" s="39" t="s">
        <v>2613</v>
      </c>
      <c r="J481" s="14" t="s">
        <v>226</v>
      </c>
      <c r="K481" s="14" t="s">
        <v>231</v>
      </c>
      <c r="L481" s="14" t="s">
        <v>232</v>
      </c>
      <c r="M481" s="14" t="s">
        <v>233</v>
      </c>
      <c r="N481" s="14" t="s">
        <v>234</v>
      </c>
      <c r="O481" s="14" t="s">
        <v>276</v>
      </c>
      <c r="P481" s="14" t="s">
        <v>277</v>
      </c>
      <c r="Q481" s="8" t="s">
        <v>278</v>
      </c>
      <c r="R481" s="8" t="s">
        <v>279</v>
      </c>
      <c r="S481" s="8" t="s">
        <v>280</v>
      </c>
      <c r="T481" s="8" t="s">
        <v>281</v>
      </c>
      <c r="U481" s="8" t="s">
        <v>282</v>
      </c>
      <c r="V481" s="8" t="s">
        <v>283</v>
      </c>
      <c r="W481" s="8" t="s">
        <v>284</v>
      </c>
      <c r="X481" s="8" t="s">
        <v>285</v>
      </c>
      <c r="Y481" s="8" t="s">
        <v>319</v>
      </c>
      <c r="Z481" s="8" t="s">
        <v>305</v>
      </c>
      <c r="AA481" s="8" t="s">
        <v>320</v>
      </c>
      <c r="AB481" s="8" t="s">
        <v>306</v>
      </c>
      <c r="AC481" s="8" t="s">
        <v>321</v>
      </c>
      <c r="AD481" s="8" t="s">
        <v>307</v>
      </c>
      <c r="AE481" s="41" t="s">
        <v>322</v>
      </c>
      <c r="AF481" s="41" t="s">
        <v>308</v>
      </c>
    </row>
    <row r="482" customFormat="false" ht="15" hidden="false" customHeight="false" outlineLevel="0" collapsed="false">
      <c r="B482" s="1" t="s">
        <v>108</v>
      </c>
      <c r="C482" s="1" t="s">
        <v>109</v>
      </c>
      <c r="D482" s="1" t="s">
        <v>2610</v>
      </c>
      <c r="E482" s="0" t="s">
        <v>2614</v>
      </c>
      <c r="F482" s="7" t="n">
        <v>6420</v>
      </c>
      <c r="G482" s="8" t="s">
        <v>173</v>
      </c>
      <c r="H482" s="8" t="s">
        <v>174</v>
      </c>
      <c r="I482" s="9" t="s">
        <v>2615</v>
      </c>
      <c r="J482" s="8" t="s">
        <v>176</v>
      </c>
      <c r="K482" s="8" t="s">
        <v>177</v>
      </c>
      <c r="L482" s="8" t="s">
        <v>178</v>
      </c>
      <c r="M482" s="8" t="s">
        <v>179</v>
      </c>
      <c r="N482" s="8" t="s">
        <v>180</v>
      </c>
      <c r="O482" s="8" t="s">
        <v>181</v>
      </c>
      <c r="P482" s="8" t="s">
        <v>182</v>
      </c>
    </row>
    <row r="483" customFormat="false" ht="15" hidden="false" customHeight="false" outlineLevel="0" collapsed="false">
      <c r="B483" s="1" t="s">
        <v>108</v>
      </c>
      <c r="C483" s="1" t="s">
        <v>109</v>
      </c>
      <c r="D483" s="1" t="s">
        <v>2610</v>
      </c>
      <c r="E483" s="0" t="s">
        <v>2616</v>
      </c>
      <c r="F483" s="7" t="n">
        <v>6430</v>
      </c>
      <c r="G483" s="8" t="s">
        <v>173</v>
      </c>
      <c r="H483" s="8" t="s">
        <v>174</v>
      </c>
      <c r="I483" s="9" t="s">
        <v>2617</v>
      </c>
      <c r="J483" s="14" t="s">
        <v>185</v>
      </c>
      <c r="K483" s="14" t="s">
        <v>186</v>
      </c>
      <c r="L483" s="14" t="s">
        <v>187</v>
      </c>
      <c r="M483" s="14" t="s">
        <v>188</v>
      </c>
      <c r="N483" s="14" t="s">
        <v>189</v>
      </c>
      <c r="O483" s="14" t="s">
        <v>190</v>
      </c>
      <c r="P483" s="14" t="s">
        <v>191</v>
      </c>
    </row>
    <row r="484" customFormat="false" ht="15" hidden="false" customHeight="false" outlineLevel="0" collapsed="false">
      <c r="B484" s="1" t="s">
        <v>108</v>
      </c>
      <c r="C484" s="1" t="s">
        <v>109</v>
      </c>
      <c r="D484" s="1" t="s">
        <v>2610</v>
      </c>
      <c r="E484" s="0" t="s">
        <v>2618</v>
      </c>
      <c r="F484" s="7" t="n">
        <v>6470</v>
      </c>
      <c r="G484" s="8" t="s">
        <v>840</v>
      </c>
      <c r="H484" s="8" t="s">
        <v>841</v>
      </c>
      <c r="I484" s="9" t="s">
        <v>2619</v>
      </c>
      <c r="J484" s="8" t="s">
        <v>220</v>
      </c>
      <c r="K484" s="8" t="s">
        <v>222</v>
      </c>
      <c r="L484" s="8" t="s">
        <v>224</v>
      </c>
      <c r="M484" s="8" t="s">
        <v>226</v>
      </c>
      <c r="N484" s="8" t="s">
        <v>232</v>
      </c>
      <c r="O484" s="8" t="s">
        <v>234</v>
      </c>
      <c r="P484" s="8" t="s">
        <v>277</v>
      </c>
      <c r="Q484" s="8" t="s">
        <v>279</v>
      </c>
      <c r="R484" s="8" t="s">
        <v>281</v>
      </c>
      <c r="S484" s="8" t="s">
        <v>283</v>
      </c>
      <c r="T484" s="8" t="s">
        <v>285</v>
      </c>
      <c r="U484" s="8" t="s">
        <v>305</v>
      </c>
      <c r="V484" s="8" t="s">
        <v>306</v>
      </c>
      <c r="W484" s="8" t="s">
        <v>307</v>
      </c>
      <c r="X484" s="8" t="s">
        <v>308</v>
      </c>
      <c r="Y484" s="8" t="s">
        <v>309</v>
      </c>
      <c r="Z484" s="8" t="s">
        <v>310</v>
      </c>
      <c r="AA484" s="8" t="s">
        <v>311</v>
      </c>
      <c r="AB484" s="8" t="s">
        <v>312</v>
      </c>
      <c r="AC484" s="8" t="s">
        <v>313</v>
      </c>
      <c r="AD484" s="8" t="s">
        <v>314</v>
      </c>
      <c r="AE484" s="8" t="s">
        <v>315</v>
      </c>
      <c r="AF484" s="8" t="s">
        <v>316</v>
      </c>
      <c r="AG484" s="8" t="s">
        <v>317</v>
      </c>
    </row>
    <row r="485" customFormat="false" ht="15" hidden="false" customHeight="false" outlineLevel="0" collapsed="false">
      <c r="B485" s="1" t="s">
        <v>108</v>
      </c>
      <c r="C485" s="1" t="s">
        <v>109</v>
      </c>
      <c r="D485" s="1" t="s">
        <v>2610</v>
      </c>
      <c r="E485" s="0" t="s">
        <v>2620</v>
      </c>
      <c r="F485" s="7" t="n">
        <v>6490</v>
      </c>
      <c r="G485" s="8" t="s">
        <v>173</v>
      </c>
      <c r="H485" s="8" t="s">
        <v>236</v>
      </c>
      <c r="I485" s="9" t="s">
        <v>2621</v>
      </c>
      <c r="J485" s="8" t="s">
        <v>238</v>
      </c>
    </row>
    <row r="487" customFormat="false" ht="15" hidden="false" customHeight="false" outlineLevel="0" collapsed="false">
      <c r="B487" s="30" t="s">
        <v>108</v>
      </c>
      <c r="C487" s="1" t="s">
        <v>109</v>
      </c>
      <c r="D487" s="1" t="s">
        <v>2622</v>
      </c>
      <c r="E487" s="0" t="s">
        <v>2623</v>
      </c>
      <c r="F487" s="7" t="n">
        <v>6500</v>
      </c>
      <c r="G487" s="8" t="s">
        <v>980</v>
      </c>
      <c r="H487" s="8" t="s">
        <v>980</v>
      </c>
      <c r="I487" s="9" t="s">
        <v>2624</v>
      </c>
      <c r="J487" s="8" t="s">
        <v>279</v>
      </c>
      <c r="K487" s="8" t="s">
        <v>280</v>
      </c>
      <c r="L487" s="8" t="s">
        <v>281</v>
      </c>
      <c r="M487" s="8" t="s">
        <v>282</v>
      </c>
      <c r="N487" s="8" t="s">
        <v>283</v>
      </c>
      <c r="O487" s="8" t="s">
        <v>284</v>
      </c>
      <c r="P487" s="8" t="s">
        <v>285</v>
      </c>
      <c r="Q487" s="8" t="s">
        <v>319</v>
      </c>
      <c r="R487" s="8" t="s">
        <v>305</v>
      </c>
      <c r="S487" s="8" t="s">
        <v>320</v>
      </c>
      <c r="T487" s="8" t="s">
        <v>306</v>
      </c>
      <c r="U487" s="8" t="s">
        <v>321</v>
      </c>
      <c r="V487" s="8" t="s">
        <v>307</v>
      </c>
      <c r="W487" s="8" t="s">
        <v>322</v>
      </c>
      <c r="X487" s="8" t="s">
        <v>308</v>
      </c>
      <c r="Y487" s="8" t="s">
        <v>323</v>
      </c>
      <c r="Z487" s="8" t="s">
        <v>309</v>
      </c>
    </row>
    <row r="488" customFormat="false" ht="15" hidden="false" customHeight="false" outlineLevel="0" collapsed="false">
      <c r="B488" s="1" t="s">
        <v>108</v>
      </c>
      <c r="C488" s="1" t="s">
        <v>109</v>
      </c>
      <c r="D488" s="1" t="s">
        <v>2622</v>
      </c>
      <c r="E488" s="0" t="s">
        <v>2625</v>
      </c>
      <c r="F488" s="7" t="n">
        <v>6520</v>
      </c>
      <c r="G488" s="8" t="s">
        <v>173</v>
      </c>
      <c r="H488" s="8" t="s">
        <v>174</v>
      </c>
      <c r="I488" s="9" t="s">
        <v>2626</v>
      </c>
      <c r="J488" s="8" t="s">
        <v>176</v>
      </c>
      <c r="K488" s="8" t="s">
        <v>177</v>
      </c>
      <c r="L488" s="8" t="s">
        <v>178</v>
      </c>
      <c r="M488" s="8" t="s">
        <v>179</v>
      </c>
      <c r="N488" s="8" t="s">
        <v>180</v>
      </c>
      <c r="O488" s="8" t="s">
        <v>181</v>
      </c>
      <c r="P488" s="8" t="s">
        <v>182</v>
      </c>
    </row>
    <row r="489" customFormat="false" ht="15" hidden="false" customHeight="false" outlineLevel="0" collapsed="false">
      <c r="B489" s="1" t="s">
        <v>108</v>
      </c>
      <c r="C489" s="1" t="s">
        <v>109</v>
      </c>
      <c r="D489" s="1" t="s">
        <v>2622</v>
      </c>
      <c r="E489" s="0" t="s">
        <v>2627</v>
      </c>
      <c r="F489" s="7" t="n">
        <v>6521</v>
      </c>
      <c r="G489" s="8" t="s">
        <v>173</v>
      </c>
      <c r="H489" s="8" t="s">
        <v>174</v>
      </c>
      <c r="I489" s="9" t="s">
        <v>2628</v>
      </c>
      <c r="J489" s="8" t="s">
        <v>586</v>
      </c>
      <c r="K489" s="8" t="s">
        <v>587</v>
      </c>
      <c r="L489" s="8" t="s">
        <v>588</v>
      </c>
      <c r="M489" s="8" t="s">
        <v>589</v>
      </c>
      <c r="N489" s="8" t="s">
        <v>590</v>
      </c>
      <c r="O489" s="8" t="s">
        <v>591</v>
      </c>
      <c r="P489" s="8" t="s">
        <v>592</v>
      </c>
    </row>
    <row r="490" customFormat="false" ht="15" hidden="false" customHeight="false" outlineLevel="0" collapsed="false">
      <c r="B490" s="1" t="s">
        <v>108</v>
      </c>
      <c r="C490" s="1" t="s">
        <v>109</v>
      </c>
      <c r="D490" s="1" t="s">
        <v>2622</v>
      </c>
      <c r="E490" s="0" t="s">
        <v>2629</v>
      </c>
      <c r="F490" s="7" t="n">
        <v>6590</v>
      </c>
      <c r="G490" s="8" t="s">
        <v>173</v>
      </c>
      <c r="H490" s="8" t="s">
        <v>236</v>
      </c>
      <c r="I490" s="9" t="s">
        <v>2630</v>
      </c>
      <c r="J490" s="8" t="s">
        <v>238</v>
      </c>
    </row>
    <row r="492" customFormat="false" ht="15" hidden="false" customHeight="false" outlineLevel="0" collapsed="false">
      <c r="B492" s="1" t="s">
        <v>108</v>
      </c>
      <c r="C492" s="1" t="s">
        <v>109</v>
      </c>
      <c r="D492" s="1" t="s">
        <v>2622</v>
      </c>
      <c r="E492" s="0" t="s">
        <v>2631</v>
      </c>
      <c r="F492" s="7" t="n">
        <v>6600</v>
      </c>
      <c r="G492" s="8" t="s">
        <v>980</v>
      </c>
      <c r="H492" s="8" t="s">
        <v>980</v>
      </c>
      <c r="I492" s="9" t="s">
        <v>2632</v>
      </c>
      <c r="J492" s="14" t="s">
        <v>123</v>
      </c>
      <c r="K492" s="41" t="s">
        <v>125</v>
      </c>
      <c r="L492" s="14" t="s">
        <v>196</v>
      </c>
      <c r="M492" s="14" t="s">
        <v>245</v>
      </c>
      <c r="N492" s="14" t="s">
        <v>2088</v>
      </c>
      <c r="O492" s="14" t="s">
        <v>456</v>
      </c>
      <c r="P492" s="14" t="s">
        <v>1616</v>
      </c>
      <c r="Q492" s="14" t="s">
        <v>460</v>
      </c>
      <c r="R492" s="14" t="s">
        <v>461</v>
      </c>
      <c r="S492" s="14" t="s">
        <v>1617</v>
      </c>
      <c r="T492" s="14" t="s">
        <v>1618</v>
      </c>
    </row>
    <row r="493" customFormat="false" ht="15" hidden="false" customHeight="false" outlineLevel="0" collapsed="false">
      <c r="B493" s="1" t="s">
        <v>108</v>
      </c>
      <c r="C493" s="1" t="s">
        <v>109</v>
      </c>
      <c r="D493" s="1" t="s">
        <v>2622</v>
      </c>
      <c r="E493" s="0" t="s">
        <v>2633</v>
      </c>
      <c r="F493" s="7" t="n">
        <v>6690</v>
      </c>
      <c r="G493" s="8" t="s">
        <v>173</v>
      </c>
      <c r="H493" s="8" t="s">
        <v>236</v>
      </c>
      <c r="I493" s="9" t="s">
        <v>2634</v>
      </c>
      <c r="J493" s="8" t="s">
        <v>238</v>
      </c>
    </row>
    <row r="495" customFormat="false" ht="15" hidden="false" customHeight="false" outlineLevel="0" collapsed="false">
      <c r="B495" s="1" t="s">
        <v>108</v>
      </c>
      <c r="C495" s="1" t="s">
        <v>109</v>
      </c>
      <c r="D495" s="1" t="s">
        <v>2517</v>
      </c>
      <c r="E495" s="0" t="s">
        <v>2635</v>
      </c>
      <c r="F495" s="7" t="n">
        <v>6800</v>
      </c>
      <c r="G495" s="8" t="s">
        <v>173</v>
      </c>
      <c r="H495" s="8" t="s">
        <v>174</v>
      </c>
      <c r="I495" s="9" t="s">
        <v>2636</v>
      </c>
      <c r="J495" s="8" t="s">
        <v>176</v>
      </c>
      <c r="K495" s="8" t="s">
        <v>177</v>
      </c>
      <c r="L495" s="8" t="s">
        <v>178</v>
      </c>
      <c r="M495" s="8" t="s">
        <v>179</v>
      </c>
      <c r="N495" s="8" t="s">
        <v>180</v>
      </c>
      <c r="O495" s="8" t="s">
        <v>181</v>
      </c>
      <c r="P495" s="8" t="s">
        <v>182</v>
      </c>
    </row>
    <row r="496" customFormat="false" ht="15" hidden="false" customHeight="false" outlineLevel="0" collapsed="false">
      <c r="B496" s="1" t="s">
        <v>108</v>
      </c>
      <c r="C496" s="1" t="s">
        <v>109</v>
      </c>
      <c r="D496" s="1" t="s">
        <v>2517</v>
      </c>
      <c r="E496" s="0" t="s">
        <v>2637</v>
      </c>
      <c r="F496" s="7" t="n">
        <v>6801</v>
      </c>
      <c r="G496" s="8" t="s">
        <v>173</v>
      </c>
      <c r="H496" s="8" t="s">
        <v>236</v>
      </c>
      <c r="I496" s="9" t="s">
        <v>2638</v>
      </c>
      <c r="J496" s="8" t="s">
        <v>238</v>
      </c>
    </row>
    <row r="497" customFormat="false" ht="15" hidden="false" customHeight="false" outlineLevel="0" collapsed="false">
      <c r="B497" s="1" t="s">
        <v>108</v>
      </c>
      <c r="C497" s="1" t="s">
        <v>109</v>
      </c>
      <c r="D497" s="1" t="s">
        <v>2550</v>
      </c>
      <c r="E497" s="0" t="s">
        <v>2639</v>
      </c>
      <c r="F497" s="7" t="n">
        <v>6805</v>
      </c>
      <c r="G497" s="8" t="s">
        <v>173</v>
      </c>
      <c r="H497" s="8" t="s">
        <v>174</v>
      </c>
      <c r="I497" s="9" t="s">
        <v>2640</v>
      </c>
      <c r="J497" s="8" t="s">
        <v>176</v>
      </c>
      <c r="K497" s="8" t="s">
        <v>177</v>
      </c>
      <c r="L497" s="8" t="s">
        <v>178</v>
      </c>
      <c r="M497" s="8" t="s">
        <v>179</v>
      </c>
      <c r="N497" s="8" t="s">
        <v>180</v>
      </c>
      <c r="O497" s="8" t="s">
        <v>181</v>
      </c>
      <c r="P497" s="8" t="s">
        <v>182</v>
      </c>
    </row>
    <row r="498" customFormat="false" ht="15" hidden="false" customHeight="false" outlineLevel="0" collapsed="false">
      <c r="B498" s="1" t="s">
        <v>108</v>
      </c>
      <c r="C498" s="1" t="s">
        <v>109</v>
      </c>
      <c r="D498" s="1" t="s">
        <v>2550</v>
      </c>
      <c r="E498" s="0" t="s">
        <v>2641</v>
      </c>
      <c r="F498" s="7" t="n">
        <v>6806</v>
      </c>
      <c r="G498" s="8" t="s">
        <v>173</v>
      </c>
      <c r="H498" s="8" t="s">
        <v>236</v>
      </c>
      <c r="I498" s="9" t="s">
        <v>2642</v>
      </c>
      <c r="J498" s="8" t="s">
        <v>238</v>
      </c>
    </row>
    <row r="499" customFormat="false" ht="15" hidden="false" customHeight="false" outlineLevel="0" collapsed="false">
      <c r="B499" s="1" t="s">
        <v>108</v>
      </c>
      <c r="C499" s="1" t="s">
        <v>109</v>
      </c>
      <c r="D499" s="1" t="s">
        <v>2589</v>
      </c>
      <c r="E499" s="0" t="s">
        <v>2643</v>
      </c>
      <c r="F499" s="7" t="n">
        <v>6810</v>
      </c>
      <c r="G499" s="8" t="s">
        <v>173</v>
      </c>
      <c r="H499" s="8" t="s">
        <v>174</v>
      </c>
      <c r="I499" s="9" t="s">
        <v>2644</v>
      </c>
      <c r="J499" s="8" t="s">
        <v>176</v>
      </c>
      <c r="K499" s="8" t="s">
        <v>177</v>
      </c>
      <c r="L499" s="8" t="s">
        <v>178</v>
      </c>
      <c r="M499" s="8" t="s">
        <v>179</v>
      </c>
      <c r="N499" s="8" t="s">
        <v>180</v>
      </c>
      <c r="O499" s="8" t="s">
        <v>181</v>
      </c>
      <c r="P499" s="8" t="s">
        <v>182</v>
      </c>
    </row>
    <row r="500" customFormat="false" ht="15" hidden="false" customHeight="false" outlineLevel="0" collapsed="false">
      <c r="B500" s="1" t="s">
        <v>108</v>
      </c>
      <c r="C500" s="1" t="s">
        <v>109</v>
      </c>
      <c r="D500" s="1" t="s">
        <v>2589</v>
      </c>
      <c r="E500" s="0" t="s">
        <v>2645</v>
      </c>
      <c r="F500" s="7" t="n">
        <v>6811</v>
      </c>
      <c r="G500" s="8" t="s">
        <v>173</v>
      </c>
      <c r="H500" s="8" t="s">
        <v>236</v>
      </c>
      <c r="I500" s="9" t="s">
        <v>2646</v>
      </c>
      <c r="J500" s="8" t="s">
        <v>238</v>
      </c>
    </row>
    <row r="501" customFormat="false" ht="15" hidden="false" customHeight="false" outlineLevel="0" collapsed="false">
      <c r="B501" s="1" t="s">
        <v>108</v>
      </c>
      <c r="C501" s="1" t="s">
        <v>109</v>
      </c>
      <c r="D501" s="1" t="s">
        <v>2610</v>
      </c>
      <c r="E501" s="0" t="s">
        <v>2647</v>
      </c>
      <c r="F501" s="7" t="n">
        <v>6815</v>
      </c>
      <c r="G501" s="8" t="s">
        <v>173</v>
      </c>
      <c r="H501" s="8" t="s">
        <v>174</v>
      </c>
      <c r="I501" s="9" t="s">
        <v>2648</v>
      </c>
      <c r="J501" s="8" t="s">
        <v>176</v>
      </c>
      <c r="K501" s="8" t="s">
        <v>177</v>
      </c>
      <c r="L501" s="8" t="s">
        <v>178</v>
      </c>
      <c r="M501" s="8" t="s">
        <v>179</v>
      </c>
      <c r="N501" s="8" t="s">
        <v>180</v>
      </c>
      <c r="O501" s="8" t="s">
        <v>181</v>
      </c>
      <c r="P501" s="8" t="s">
        <v>182</v>
      </c>
    </row>
    <row r="502" customFormat="false" ht="15" hidden="false" customHeight="false" outlineLevel="0" collapsed="false">
      <c r="B502" s="1" t="s">
        <v>108</v>
      </c>
      <c r="C502" s="1" t="s">
        <v>109</v>
      </c>
      <c r="D502" s="1" t="s">
        <v>2610</v>
      </c>
      <c r="E502" s="0" t="s">
        <v>2649</v>
      </c>
      <c r="F502" s="7" t="n">
        <v>6816</v>
      </c>
      <c r="G502" s="8" t="s">
        <v>173</v>
      </c>
      <c r="H502" s="8" t="s">
        <v>236</v>
      </c>
      <c r="I502" s="9" t="s">
        <v>2650</v>
      </c>
      <c r="J502" s="8" t="s">
        <v>238</v>
      </c>
    </row>
    <row r="503" customFormat="false" ht="15" hidden="false" customHeight="false" outlineLevel="0" collapsed="false">
      <c r="B503" s="1" t="s">
        <v>271</v>
      </c>
      <c r="C503" s="1" t="s">
        <v>109</v>
      </c>
      <c r="D503" s="1" t="s">
        <v>2622</v>
      </c>
      <c r="E503" s="0" t="s">
        <v>2651</v>
      </c>
      <c r="F503" s="15" t="n">
        <v>6820</v>
      </c>
      <c r="G503" s="16" t="s">
        <v>173</v>
      </c>
      <c r="H503" s="16" t="s">
        <v>174</v>
      </c>
      <c r="I503" s="17" t="s">
        <v>2652</v>
      </c>
      <c r="J503" s="16" t="s">
        <v>176</v>
      </c>
      <c r="K503" s="16" t="s">
        <v>177</v>
      </c>
      <c r="L503" s="16" t="s">
        <v>178</v>
      </c>
      <c r="M503" s="16" t="s">
        <v>179</v>
      </c>
      <c r="N503" s="16" t="s">
        <v>180</v>
      </c>
      <c r="O503" s="16" t="s">
        <v>181</v>
      </c>
      <c r="P503" s="16" t="s">
        <v>182</v>
      </c>
    </row>
    <row r="504" customFormat="false" ht="15" hidden="false" customHeight="false" outlineLevel="0" collapsed="false">
      <c r="B504" s="1" t="s">
        <v>108</v>
      </c>
      <c r="C504" s="1" t="s">
        <v>109</v>
      </c>
      <c r="D504" s="1" t="s">
        <v>2622</v>
      </c>
      <c r="E504" s="0" t="s">
        <v>2653</v>
      </c>
      <c r="F504" s="7" t="n">
        <v>6821</v>
      </c>
      <c r="G504" s="8" t="s">
        <v>173</v>
      </c>
      <c r="H504" s="8" t="s">
        <v>236</v>
      </c>
      <c r="I504" s="9" t="s">
        <v>2654</v>
      </c>
      <c r="J504" s="8" t="s">
        <v>238</v>
      </c>
    </row>
    <row r="505" customFormat="false" ht="15" hidden="false" customHeight="false" outlineLevel="0" collapsed="false">
      <c r="B505" s="1" t="s">
        <v>271</v>
      </c>
      <c r="C505" s="1" t="s">
        <v>109</v>
      </c>
      <c r="D505" s="1" t="s">
        <v>2622</v>
      </c>
      <c r="E505" s="0" t="s">
        <v>2655</v>
      </c>
      <c r="F505" s="15" t="n">
        <v>6825</v>
      </c>
      <c r="G505" s="16" t="s">
        <v>173</v>
      </c>
      <c r="H505" s="16" t="s">
        <v>174</v>
      </c>
      <c r="I505" s="17" t="s">
        <v>2656</v>
      </c>
      <c r="J505" s="16" t="s">
        <v>176</v>
      </c>
      <c r="K505" s="16" t="s">
        <v>177</v>
      </c>
      <c r="L505" s="16" t="s">
        <v>178</v>
      </c>
      <c r="M505" s="16" t="s">
        <v>179</v>
      </c>
      <c r="N505" s="16" t="s">
        <v>180</v>
      </c>
      <c r="O505" s="16" t="s">
        <v>181</v>
      </c>
      <c r="P505" s="16" t="s">
        <v>182</v>
      </c>
    </row>
    <row r="506" customFormat="false" ht="15" hidden="false" customHeight="false" outlineLevel="0" collapsed="false">
      <c r="B506" s="1" t="s">
        <v>108</v>
      </c>
      <c r="C506" s="1" t="s">
        <v>109</v>
      </c>
      <c r="D506" s="1" t="s">
        <v>2622</v>
      </c>
      <c r="E506" s="0" t="s">
        <v>2657</v>
      </c>
      <c r="F506" s="7" t="n">
        <v>6826</v>
      </c>
      <c r="G506" s="8" t="s">
        <v>173</v>
      </c>
      <c r="H506" s="8" t="s">
        <v>236</v>
      </c>
      <c r="I506" s="9" t="s">
        <v>2658</v>
      </c>
      <c r="J506" s="8" t="s">
        <v>238</v>
      </c>
    </row>
    <row r="507" customFormat="false" ht="15" hidden="false" customHeight="false" outlineLevel="0" collapsed="false">
      <c r="B507" s="1" t="s">
        <v>108</v>
      </c>
      <c r="C507" s="26" t="s">
        <v>288</v>
      </c>
      <c r="D507" s="1" t="s">
        <v>2659</v>
      </c>
      <c r="E507" s="0" t="s">
        <v>2660</v>
      </c>
      <c r="F507" s="7" t="n">
        <v>6830</v>
      </c>
      <c r="G507" s="8" t="s">
        <v>2661</v>
      </c>
      <c r="H507" s="8" t="s">
        <v>2661</v>
      </c>
      <c r="I507" s="9" t="s">
        <v>2662</v>
      </c>
      <c r="J507" s="14" t="s">
        <v>958</v>
      </c>
    </row>
    <row r="509" customFormat="false" ht="15" hidden="false" customHeight="false" outlineLevel="0" collapsed="false">
      <c r="B509" s="1" t="s">
        <v>108</v>
      </c>
      <c r="C509" s="26" t="s">
        <v>288</v>
      </c>
      <c r="D509" s="1" t="s">
        <v>2659</v>
      </c>
      <c r="E509" s="0" t="s">
        <v>2663</v>
      </c>
      <c r="F509" s="7" t="n">
        <v>6900</v>
      </c>
      <c r="G509" s="8" t="s">
        <v>173</v>
      </c>
      <c r="H509" s="8" t="s">
        <v>174</v>
      </c>
      <c r="I509" s="9" t="s">
        <v>2664</v>
      </c>
      <c r="J509" s="8" t="s">
        <v>176</v>
      </c>
      <c r="K509" s="8" t="s">
        <v>177</v>
      </c>
      <c r="L509" s="8" t="s">
        <v>178</v>
      </c>
      <c r="M509" s="8" t="s">
        <v>179</v>
      </c>
      <c r="N509" s="8" t="s">
        <v>180</v>
      </c>
      <c r="O509" s="8" t="s">
        <v>181</v>
      </c>
      <c r="P509" s="8" t="s">
        <v>182</v>
      </c>
    </row>
    <row r="510" customFormat="false" ht="15" hidden="false" customHeight="false" outlineLevel="0" collapsed="false">
      <c r="B510" s="30" t="s">
        <v>1613</v>
      </c>
      <c r="C510" s="26" t="s">
        <v>288</v>
      </c>
      <c r="D510" s="30" t="s">
        <v>2659</v>
      </c>
      <c r="E510" s="6" t="s">
        <v>2665</v>
      </c>
      <c r="F510" s="36" t="n">
        <f aca="false">F509+1</f>
        <v>6901</v>
      </c>
      <c r="G510" s="29" t="s">
        <v>173</v>
      </c>
      <c r="H510" s="29" t="s">
        <v>174</v>
      </c>
      <c r="I510" s="37" t="s">
        <v>2666</v>
      </c>
      <c r="J510" s="29" t="s">
        <v>587</v>
      </c>
      <c r="K510" s="29" t="s">
        <v>588</v>
      </c>
      <c r="L510" s="29" t="s">
        <v>589</v>
      </c>
      <c r="M510" s="29" t="s">
        <v>590</v>
      </c>
      <c r="N510" s="29" t="s">
        <v>591</v>
      </c>
      <c r="O510" s="29" t="s">
        <v>592</v>
      </c>
    </row>
    <row r="512" customFormat="false" ht="15" hidden="false" customHeight="false" outlineLevel="0" collapsed="false">
      <c r="B512" s="26" t="s">
        <v>271</v>
      </c>
      <c r="C512" s="1" t="s">
        <v>271</v>
      </c>
      <c r="D512" s="1" t="s">
        <v>271</v>
      </c>
      <c r="E512" s="0" t="s">
        <v>271</v>
      </c>
      <c r="F512" s="33" t="n">
        <v>6990</v>
      </c>
      <c r="G512" s="10" t="s">
        <v>2667</v>
      </c>
      <c r="H512" s="10" t="s">
        <v>2667</v>
      </c>
      <c r="I512" s="34" t="s">
        <v>2668</v>
      </c>
      <c r="J512" s="10" t="s">
        <v>311</v>
      </c>
      <c r="K512" s="10" t="s">
        <v>316</v>
      </c>
      <c r="L512" s="10" t="s">
        <v>118</v>
      </c>
      <c r="M512" s="10" t="s">
        <v>123</v>
      </c>
      <c r="N512" s="10" t="s">
        <v>245</v>
      </c>
      <c r="O512" s="10" t="s">
        <v>456</v>
      </c>
      <c r="P512" s="10" t="s">
        <v>1617</v>
      </c>
      <c r="Q512" s="10" t="s">
        <v>1618</v>
      </c>
      <c r="R512" s="10" t="s">
        <v>1621</v>
      </c>
      <c r="S512" s="10" t="s">
        <v>1630</v>
      </c>
    </row>
    <row r="513" customFormat="false" ht="15" hidden="false" customHeight="false" outlineLevel="0" collapsed="false">
      <c r="B513" s="11"/>
      <c r="C513" s="11"/>
      <c r="D513" s="11"/>
      <c r="E513" s="12"/>
      <c r="F513" s="11"/>
      <c r="G513" s="13"/>
      <c r="H513" s="13"/>
      <c r="I513" s="12"/>
    </row>
    <row r="515" customFormat="false" ht="15" hidden="false" customHeight="false" outlineLevel="0" collapsed="false">
      <c r="B515" s="1" t="s">
        <v>108</v>
      </c>
      <c r="C515" s="1" t="s">
        <v>239</v>
      </c>
      <c r="D515" s="1" t="s">
        <v>2517</v>
      </c>
      <c r="E515" s="0" t="s">
        <v>2518</v>
      </c>
      <c r="F515" s="7" t="n">
        <v>7100</v>
      </c>
      <c r="G515" s="8" t="s">
        <v>980</v>
      </c>
      <c r="H515" s="8" t="s">
        <v>980</v>
      </c>
      <c r="I515" s="9" t="s">
        <v>2669</v>
      </c>
      <c r="J515" s="8" t="s">
        <v>461</v>
      </c>
      <c r="K515" s="8" t="s">
        <v>1617</v>
      </c>
      <c r="L515" s="8" t="s">
        <v>1618</v>
      </c>
      <c r="M515" s="8" t="s">
        <v>1619</v>
      </c>
      <c r="N515" s="8" t="s">
        <v>997</v>
      </c>
      <c r="O515" s="8" t="s">
        <v>1620</v>
      </c>
      <c r="P515" s="8" t="s">
        <v>1621</v>
      </c>
      <c r="Q515" s="8" t="s">
        <v>1622</v>
      </c>
      <c r="R515" s="8" t="s">
        <v>1002</v>
      </c>
      <c r="S515" s="8" t="s">
        <v>1623</v>
      </c>
      <c r="T515" s="8" t="s">
        <v>1624</v>
      </c>
      <c r="U515" s="8" t="s">
        <v>1630</v>
      </c>
      <c r="V515" s="8" t="s">
        <v>1631</v>
      </c>
      <c r="W515" s="8" t="s">
        <v>1632</v>
      </c>
      <c r="X515" s="8" t="s">
        <v>1633</v>
      </c>
      <c r="Y515" s="24" t="s">
        <v>245</v>
      </c>
      <c r="Z515" s="24" t="s">
        <v>2088</v>
      </c>
      <c r="AA515" s="24" t="s">
        <v>456</v>
      </c>
      <c r="AB515" s="24" t="s">
        <v>1616</v>
      </c>
      <c r="AC515" s="24" t="s">
        <v>2670</v>
      </c>
      <c r="AD515" s="24" t="s">
        <v>2099</v>
      </c>
    </row>
    <row r="516" customFormat="false" ht="15" hidden="false" customHeight="false" outlineLevel="0" collapsed="false">
      <c r="B516" s="26" t="s">
        <v>271</v>
      </c>
      <c r="C516" s="1" t="s">
        <v>239</v>
      </c>
      <c r="D516" s="1" t="s">
        <v>2517</v>
      </c>
      <c r="E516" s="0" t="s">
        <v>2520</v>
      </c>
      <c r="F516" s="15" t="n">
        <v>7101</v>
      </c>
      <c r="G516" s="16" t="s">
        <v>980</v>
      </c>
      <c r="H516" s="16" t="s">
        <v>980</v>
      </c>
      <c r="I516" s="17" t="s">
        <v>2671</v>
      </c>
      <c r="J516" s="16" t="s">
        <v>2522</v>
      </c>
      <c r="K516" s="16" t="s">
        <v>2523</v>
      </c>
      <c r="L516" s="16" t="s">
        <v>2524</v>
      </c>
      <c r="M516" s="16" t="s">
        <v>2525</v>
      </c>
      <c r="N516" s="16" t="s">
        <v>2672</v>
      </c>
      <c r="O516" s="16" t="s">
        <v>2526</v>
      </c>
      <c r="P516" s="16" t="s">
        <v>2527</v>
      </c>
      <c r="Q516" s="16" t="s">
        <v>1631</v>
      </c>
      <c r="R516" s="16" t="s">
        <v>1633</v>
      </c>
      <c r="S516" s="16" t="s">
        <v>2670</v>
      </c>
      <c r="T516" s="16" t="s">
        <v>2099</v>
      </c>
    </row>
    <row r="517" customFormat="false" ht="15" hidden="false" customHeight="false" outlineLevel="0" collapsed="false">
      <c r="B517" s="26" t="s">
        <v>271</v>
      </c>
      <c r="C517" s="1" t="s">
        <v>239</v>
      </c>
      <c r="D517" s="1" t="s">
        <v>2517</v>
      </c>
      <c r="E517" s="0" t="s">
        <v>2673</v>
      </c>
      <c r="F517" s="15" t="n">
        <v>7102</v>
      </c>
      <c r="G517" s="16" t="s">
        <v>980</v>
      </c>
      <c r="H517" s="16" t="s">
        <v>980</v>
      </c>
      <c r="I517" s="17" t="s">
        <v>2674</v>
      </c>
      <c r="J517" s="16" t="s">
        <v>2675</v>
      </c>
      <c r="K517" s="16" t="s">
        <v>2676</v>
      </c>
      <c r="L517" s="16" t="s">
        <v>2677</v>
      </c>
      <c r="M517" s="16" t="s">
        <v>2678</v>
      </c>
      <c r="N517" s="16" t="s">
        <v>2679</v>
      </c>
      <c r="O517" s="16" t="s">
        <v>2680</v>
      </c>
    </row>
    <row r="518" customFormat="false" ht="15" hidden="false" customHeight="false" outlineLevel="0" collapsed="false">
      <c r="B518" s="1" t="s">
        <v>108</v>
      </c>
      <c r="C518" s="1" t="s">
        <v>239</v>
      </c>
      <c r="D518" s="1" t="s">
        <v>2517</v>
      </c>
      <c r="E518" s="0" t="s">
        <v>2528</v>
      </c>
      <c r="F518" s="7" t="n">
        <v>7110</v>
      </c>
      <c r="G518" s="8" t="s">
        <v>1606</v>
      </c>
      <c r="H518" s="8" t="s">
        <v>1607</v>
      </c>
      <c r="I518" s="9" t="s">
        <v>2681</v>
      </c>
      <c r="J518" s="44" t="s">
        <v>314</v>
      </c>
      <c r="K518" s="44" t="s">
        <v>315</v>
      </c>
      <c r="L518" s="32" t="s">
        <v>316</v>
      </c>
      <c r="M518" s="32" t="s">
        <v>317</v>
      </c>
      <c r="N518" s="32" t="s">
        <v>115</v>
      </c>
      <c r="O518" s="32" t="s">
        <v>116</v>
      </c>
      <c r="P518" s="32" t="s">
        <v>117</v>
      </c>
      <c r="Q518" s="32" t="s">
        <v>118</v>
      </c>
      <c r="R518" s="32" t="s">
        <v>119</v>
      </c>
      <c r="S518" s="32" t="s">
        <v>121</v>
      </c>
      <c r="T518" s="32" t="s">
        <v>123</v>
      </c>
      <c r="U518" s="44" t="s">
        <v>125</v>
      </c>
      <c r="V518" s="32" t="s">
        <v>127</v>
      </c>
      <c r="W518" s="32" t="s">
        <v>241</v>
      </c>
    </row>
    <row r="519" customFormat="false" ht="15" hidden="false" customHeight="false" outlineLevel="0" collapsed="false">
      <c r="B519" s="1" t="s">
        <v>108</v>
      </c>
      <c r="C519" s="1" t="s">
        <v>239</v>
      </c>
      <c r="D519" s="1" t="s">
        <v>2517</v>
      </c>
      <c r="E519" s="0" t="s">
        <v>2530</v>
      </c>
      <c r="F519" s="7" t="n">
        <v>7120</v>
      </c>
      <c r="G519" s="8" t="s">
        <v>173</v>
      </c>
      <c r="H519" s="8" t="s">
        <v>174</v>
      </c>
      <c r="I519" s="9" t="s">
        <v>2682</v>
      </c>
      <c r="J519" s="8" t="s">
        <v>176</v>
      </c>
      <c r="K519" s="8" t="s">
        <v>177</v>
      </c>
      <c r="L519" s="8" t="s">
        <v>178</v>
      </c>
      <c r="M519" s="8" t="s">
        <v>179</v>
      </c>
      <c r="N519" s="8" t="s">
        <v>180</v>
      </c>
      <c r="O519" s="8" t="s">
        <v>181</v>
      </c>
      <c r="P519" s="8" t="s">
        <v>182</v>
      </c>
    </row>
    <row r="520" customFormat="false" ht="15" hidden="false" customHeight="false" outlineLevel="0" collapsed="false">
      <c r="B520" s="1" t="s">
        <v>108</v>
      </c>
      <c r="C520" s="1" t="s">
        <v>239</v>
      </c>
      <c r="D520" s="1" t="s">
        <v>2517</v>
      </c>
      <c r="E520" s="0" t="s">
        <v>2532</v>
      </c>
      <c r="F520" s="7" t="n">
        <v>7121</v>
      </c>
      <c r="G520" s="8" t="s">
        <v>173</v>
      </c>
      <c r="H520" s="8" t="s">
        <v>174</v>
      </c>
      <c r="I520" s="9" t="s">
        <v>2683</v>
      </c>
      <c r="J520" s="8" t="s">
        <v>587</v>
      </c>
      <c r="K520" s="8" t="s">
        <v>588</v>
      </c>
      <c r="L520" s="8" t="s">
        <v>589</v>
      </c>
      <c r="M520" s="8" t="s">
        <v>590</v>
      </c>
      <c r="N520" s="8" t="s">
        <v>591</v>
      </c>
      <c r="O520" s="8" t="s">
        <v>592</v>
      </c>
    </row>
    <row r="521" customFormat="false" ht="15" hidden="false" customHeight="false" outlineLevel="0" collapsed="false">
      <c r="B521" s="1" t="s">
        <v>108</v>
      </c>
      <c r="C521" s="1" t="s">
        <v>239</v>
      </c>
      <c r="D521" s="1" t="s">
        <v>2517</v>
      </c>
      <c r="E521" s="0" t="s">
        <v>2534</v>
      </c>
      <c r="F521" s="7" t="n">
        <v>7130</v>
      </c>
      <c r="G521" s="8" t="s">
        <v>173</v>
      </c>
      <c r="H521" s="8" t="s">
        <v>174</v>
      </c>
      <c r="I521" s="9" t="s">
        <v>2684</v>
      </c>
      <c r="J521" s="14" t="s">
        <v>185</v>
      </c>
      <c r="K521" s="8" t="s">
        <v>186</v>
      </c>
      <c r="L521" s="8" t="s">
        <v>187</v>
      </c>
      <c r="M521" s="8" t="s">
        <v>188</v>
      </c>
      <c r="N521" s="8" t="s">
        <v>189</v>
      </c>
      <c r="O521" s="8" t="s">
        <v>190</v>
      </c>
      <c r="P521" s="8" t="s">
        <v>191</v>
      </c>
      <c r="Q521" s="10" t="s">
        <v>218</v>
      </c>
      <c r="R521" s="10" t="s">
        <v>220</v>
      </c>
      <c r="S521" s="10" t="s">
        <v>222</v>
      </c>
      <c r="T521" s="10" t="s">
        <v>224</v>
      </c>
    </row>
    <row r="522" customFormat="false" ht="15" hidden="false" customHeight="false" outlineLevel="0" collapsed="false">
      <c r="B522" s="1" t="s">
        <v>271</v>
      </c>
      <c r="C522" s="1" t="s">
        <v>239</v>
      </c>
      <c r="D522" s="1" t="s">
        <v>2517</v>
      </c>
      <c r="E522" s="0" t="s">
        <v>2536</v>
      </c>
      <c r="F522" s="15" t="n">
        <v>7140</v>
      </c>
      <c r="G522" s="16" t="s">
        <v>112</v>
      </c>
      <c r="H522" s="16" t="s">
        <v>113</v>
      </c>
      <c r="I522" s="17" t="s">
        <v>2685</v>
      </c>
      <c r="X522" s="0"/>
    </row>
    <row r="523" customFormat="false" ht="15" hidden="false" customHeight="false" outlineLevel="0" collapsed="false">
      <c r="B523" s="26" t="s">
        <v>271</v>
      </c>
      <c r="C523" s="1" t="s">
        <v>239</v>
      </c>
      <c r="D523" s="1" t="s">
        <v>2517</v>
      </c>
      <c r="E523" s="0" t="s">
        <v>2540</v>
      </c>
      <c r="F523" s="15" t="n">
        <v>7150</v>
      </c>
      <c r="G523" s="16" t="s">
        <v>758</v>
      </c>
      <c r="H523" s="16" t="s">
        <v>759</v>
      </c>
      <c r="I523" s="17" t="s">
        <v>2686</v>
      </c>
      <c r="J523" s="16" t="s">
        <v>123</v>
      </c>
      <c r="K523" s="16" t="s">
        <v>125</v>
      </c>
      <c r="L523" s="16" t="s">
        <v>127</v>
      </c>
      <c r="M523" s="16" t="s">
        <v>241</v>
      </c>
      <c r="N523" s="16" t="s">
        <v>243</v>
      </c>
      <c r="O523" s="16" t="s">
        <v>245</v>
      </c>
      <c r="P523" s="16" t="s">
        <v>452</v>
      </c>
      <c r="Q523" s="16" t="s">
        <v>453</v>
      </c>
      <c r="R523" s="16" t="s">
        <v>454</v>
      </c>
      <c r="S523" s="16" t="s">
        <v>455</v>
      </c>
      <c r="T523" s="16" t="s">
        <v>456</v>
      </c>
    </row>
    <row r="524" customFormat="false" ht="15" hidden="false" customHeight="false" outlineLevel="0" collapsed="false">
      <c r="B524" s="1" t="s">
        <v>271</v>
      </c>
      <c r="C524" s="1" t="s">
        <v>239</v>
      </c>
      <c r="D524" s="1" t="s">
        <v>2517</v>
      </c>
      <c r="E524" s="0" t="s">
        <v>2542</v>
      </c>
      <c r="F524" s="15" t="n">
        <v>7160</v>
      </c>
      <c r="G524" s="16" t="s">
        <v>772</v>
      </c>
      <c r="H524" s="16" t="s">
        <v>773</v>
      </c>
      <c r="I524" s="17" t="s">
        <v>2687</v>
      </c>
      <c r="X524" s="0"/>
    </row>
    <row r="525" customFormat="false" ht="15" hidden="false" customHeight="false" outlineLevel="0" collapsed="false">
      <c r="B525" s="1" t="s">
        <v>108</v>
      </c>
      <c r="C525" s="1" t="s">
        <v>239</v>
      </c>
      <c r="D525" s="1" t="s">
        <v>2517</v>
      </c>
      <c r="E525" s="0" t="s">
        <v>2546</v>
      </c>
      <c r="F525" s="7" t="n">
        <v>7170</v>
      </c>
      <c r="G525" s="8" t="s">
        <v>840</v>
      </c>
      <c r="H525" s="8" t="s">
        <v>841</v>
      </c>
      <c r="I525" s="9" t="s">
        <v>2688</v>
      </c>
      <c r="J525" s="8" t="s">
        <v>243</v>
      </c>
      <c r="K525" s="8" t="s">
        <v>245</v>
      </c>
      <c r="L525" s="8" t="s">
        <v>452</v>
      </c>
      <c r="M525" s="8" t="s">
        <v>453</v>
      </c>
      <c r="N525" s="8" t="s">
        <v>454</v>
      </c>
      <c r="O525" s="8" t="s">
        <v>455</v>
      </c>
      <c r="X525" s="0"/>
    </row>
    <row r="526" customFormat="false" ht="15" hidden="false" customHeight="false" outlineLevel="0" collapsed="false">
      <c r="B526" s="1" t="s">
        <v>108</v>
      </c>
      <c r="C526" s="1" t="s">
        <v>239</v>
      </c>
      <c r="D526" s="1" t="s">
        <v>2517</v>
      </c>
      <c r="E526" s="0" t="s">
        <v>2548</v>
      </c>
      <c r="F526" s="7" t="n">
        <v>7190</v>
      </c>
      <c r="G526" s="8" t="s">
        <v>173</v>
      </c>
      <c r="H526" s="8" t="s">
        <v>236</v>
      </c>
      <c r="I526" s="9" t="s">
        <v>2689</v>
      </c>
      <c r="J526" s="8" t="s">
        <v>238</v>
      </c>
    </row>
    <row r="527" customFormat="false" ht="15" hidden="false" customHeight="false" outlineLevel="0" collapsed="false">
      <c r="X527" s="0"/>
    </row>
    <row r="528" customFormat="false" ht="15" hidden="false" customHeight="false" outlineLevel="0" collapsed="false">
      <c r="B528" s="1" t="s">
        <v>108</v>
      </c>
      <c r="C528" s="1" t="s">
        <v>239</v>
      </c>
      <c r="D528" s="1" t="s">
        <v>2550</v>
      </c>
      <c r="E528" s="0" t="s">
        <v>2551</v>
      </c>
      <c r="F528" s="7" t="n">
        <v>7200</v>
      </c>
      <c r="G528" s="8" t="s">
        <v>980</v>
      </c>
      <c r="H528" s="8" t="s">
        <v>980</v>
      </c>
      <c r="I528" s="9" t="s">
        <v>2690</v>
      </c>
      <c r="J528" s="8" t="s">
        <v>2088</v>
      </c>
      <c r="K528" s="8" t="s">
        <v>454</v>
      </c>
      <c r="L528" s="8" t="s">
        <v>2553</v>
      </c>
      <c r="M528" s="8" t="s">
        <v>455</v>
      </c>
      <c r="N528" s="8" t="s">
        <v>2554</v>
      </c>
      <c r="O528" s="8" t="s">
        <v>456</v>
      </c>
      <c r="P528" s="8" t="s">
        <v>2555</v>
      </c>
      <c r="Q528" s="8" t="s">
        <v>457</v>
      </c>
      <c r="R528" s="8" t="s">
        <v>2556</v>
      </c>
      <c r="S528" s="29" t="s">
        <v>458</v>
      </c>
      <c r="T528" s="10" t="s">
        <v>243</v>
      </c>
      <c r="U528" s="10" t="s">
        <v>245</v>
      </c>
      <c r="V528" s="10" t="s">
        <v>452</v>
      </c>
      <c r="W528" s="10" t="s">
        <v>453</v>
      </c>
      <c r="X528" s="10" t="s">
        <v>2566</v>
      </c>
      <c r="Y528" s="10" t="s">
        <v>2558</v>
      </c>
      <c r="Z528" s="10" t="s">
        <v>2567</v>
      </c>
      <c r="AA528" s="10" t="s">
        <v>2563</v>
      </c>
    </row>
    <row r="529" customFormat="false" ht="15" hidden="false" customHeight="false" outlineLevel="0" collapsed="false">
      <c r="B529" s="1" t="s">
        <v>108</v>
      </c>
      <c r="C529" s="1" t="s">
        <v>239</v>
      </c>
      <c r="D529" s="1" t="s">
        <v>2550</v>
      </c>
      <c r="E529" s="0" t="s">
        <v>2559</v>
      </c>
      <c r="F529" s="7" t="n">
        <v>7201</v>
      </c>
      <c r="G529" s="8" t="s">
        <v>980</v>
      </c>
      <c r="H529" s="8" t="s">
        <v>980</v>
      </c>
      <c r="I529" s="9" t="s">
        <v>2691</v>
      </c>
      <c r="J529" s="8" t="s">
        <v>2557</v>
      </c>
      <c r="K529" s="8" t="s">
        <v>2561</v>
      </c>
      <c r="L529" s="8" t="s">
        <v>2558</v>
      </c>
      <c r="M529" s="8" t="s">
        <v>2562</v>
      </c>
      <c r="N529" s="8" t="s">
        <v>2563</v>
      </c>
    </row>
    <row r="530" customFormat="false" ht="15" hidden="false" customHeight="false" outlineLevel="0" collapsed="false">
      <c r="B530" s="1" t="s">
        <v>108</v>
      </c>
      <c r="C530" s="1" t="s">
        <v>239</v>
      </c>
      <c r="D530" s="1" t="s">
        <v>2550</v>
      </c>
      <c r="E530" s="0" t="s">
        <v>2564</v>
      </c>
      <c r="F530" s="7" t="n">
        <v>7202</v>
      </c>
      <c r="G530" s="8" t="s">
        <v>980</v>
      </c>
      <c r="H530" s="8" t="s">
        <v>980</v>
      </c>
      <c r="I530" s="9" t="s">
        <v>2692</v>
      </c>
      <c r="J530" s="8" t="s">
        <v>2557</v>
      </c>
      <c r="K530" s="8" t="s">
        <v>2566</v>
      </c>
      <c r="L530" s="8" t="s">
        <v>468</v>
      </c>
      <c r="M530" s="8" t="s">
        <v>2567</v>
      </c>
      <c r="N530" s="8" t="s">
        <v>469</v>
      </c>
      <c r="O530" s="8" t="s">
        <v>2693</v>
      </c>
      <c r="P530" s="8" t="s">
        <v>470</v>
      </c>
    </row>
    <row r="531" customFormat="false" ht="15" hidden="false" customHeight="false" outlineLevel="0" collapsed="false">
      <c r="B531" s="1" t="s">
        <v>108</v>
      </c>
      <c r="C531" s="1" t="s">
        <v>239</v>
      </c>
      <c r="D531" s="1" t="s">
        <v>2550</v>
      </c>
      <c r="E531" s="0" t="s">
        <v>2568</v>
      </c>
      <c r="F531" s="7" t="n">
        <v>7220</v>
      </c>
      <c r="G531" s="8" t="s">
        <v>173</v>
      </c>
      <c r="H531" s="8" t="s">
        <v>174</v>
      </c>
      <c r="I531" s="9" t="s">
        <v>2694</v>
      </c>
      <c r="J531" s="8" t="s">
        <v>176</v>
      </c>
      <c r="K531" s="8" t="s">
        <v>177</v>
      </c>
      <c r="L531" s="8" t="s">
        <v>178</v>
      </c>
      <c r="M531" s="8" t="s">
        <v>179</v>
      </c>
      <c r="N531" s="8" t="s">
        <v>180</v>
      </c>
      <c r="O531" s="8" t="s">
        <v>181</v>
      </c>
      <c r="P531" s="8" t="s">
        <v>182</v>
      </c>
    </row>
    <row r="532" customFormat="false" ht="15" hidden="false" customHeight="false" outlineLevel="0" collapsed="false">
      <c r="B532" s="1" t="s">
        <v>108</v>
      </c>
      <c r="C532" s="1" t="s">
        <v>239</v>
      </c>
      <c r="D532" s="1" t="s">
        <v>2550</v>
      </c>
      <c r="E532" s="0" t="s">
        <v>2570</v>
      </c>
      <c r="F532" s="7" t="n">
        <v>7221</v>
      </c>
      <c r="G532" s="8" t="s">
        <v>173</v>
      </c>
      <c r="H532" s="8" t="s">
        <v>174</v>
      </c>
      <c r="I532" s="9" t="s">
        <v>2695</v>
      </c>
      <c r="J532" s="8" t="s">
        <v>587</v>
      </c>
      <c r="K532" s="8" t="s">
        <v>588</v>
      </c>
      <c r="L532" s="8" t="s">
        <v>589</v>
      </c>
      <c r="M532" s="8" t="s">
        <v>590</v>
      </c>
      <c r="N532" s="8" t="s">
        <v>591</v>
      </c>
      <c r="O532" s="8" t="s">
        <v>592</v>
      </c>
    </row>
    <row r="533" customFormat="false" ht="15" hidden="false" customHeight="false" outlineLevel="0" collapsed="false">
      <c r="B533" s="1" t="s">
        <v>108</v>
      </c>
      <c r="C533" s="1" t="s">
        <v>239</v>
      </c>
      <c r="D533" s="1" t="s">
        <v>2550</v>
      </c>
      <c r="E533" s="0" t="s">
        <v>2572</v>
      </c>
      <c r="F533" s="7" t="n">
        <v>7222</v>
      </c>
      <c r="G533" s="8" t="s">
        <v>173</v>
      </c>
      <c r="H533" s="8" t="s">
        <v>174</v>
      </c>
      <c r="I533" s="9" t="s">
        <v>2696</v>
      </c>
      <c r="J533" s="8" t="s">
        <v>598</v>
      </c>
      <c r="K533" s="10" t="s">
        <v>589</v>
      </c>
      <c r="L533" s="10" t="s">
        <v>590</v>
      </c>
    </row>
    <row r="534" customFormat="false" ht="15" hidden="false" customHeight="false" outlineLevel="0" collapsed="false">
      <c r="B534" s="1" t="s">
        <v>108</v>
      </c>
      <c r="C534" s="1" t="s">
        <v>239</v>
      </c>
      <c r="D534" s="1" t="s">
        <v>2550</v>
      </c>
      <c r="E534" s="0" t="s">
        <v>2575</v>
      </c>
      <c r="F534" s="7" t="n">
        <v>7230</v>
      </c>
      <c r="G534" s="8" t="s">
        <v>173</v>
      </c>
      <c r="H534" s="8" t="s">
        <v>174</v>
      </c>
      <c r="I534" s="9" t="s">
        <v>2697</v>
      </c>
      <c r="J534" s="8" t="s">
        <v>185</v>
      </c>
      <c r="K534" s="8" t="s">
        <v>186</v>
      </c>
      <c r="L534" s="8" t="s">
        <v>187</v>
      </c>
      <c r="M534" s="8" t="s">
        <v>188</v>
      </c>
      <c r="N534" s="8" t="s">
        <v>189</v>
      </c>
      <c r="O534" s="8" t="s">
        <v>190</v>
      </c>
      <c r="P534" s="14" t="s">
        <v>191</v>
      </c>
    </row>
    <row r="535" customFormat="false" ht="15" hidden="false" customHeight="false" outlineLevel="0" collapsed="false">
      <c r="B535" s="1" t="s">
        <v>108</v>
      </c>
      <c r="C535" s="1" t="s">
        <v>239</v>
      </c>
      <c r="D535" s="1" t="s">
        <v>2550</v>
      </c>
      <c r="E535" s="0" t="s">
        <v>2577</v>
      </c>
      <c r="F535" s="7" t="n">
        <v>7280</v>
      </c>
      <c r="G535" s="8" t="s">
        <v>228</v>
      </c>
      <c r="H535" s="8" t="s">
        <v>229</v>
      </c>
      <c r="I535" s="9" t="s">
        <v>2698</v>
      </c>
      <c r="J535" s="8" t="s">
        <v>2579</v>
      </c>
      <c r="K535" s="8" t="s">
        <v>218</v>
      </c>
      <c r="L535" s="8" t="s">
        <v>2580</v>
      </c>
      <c r="M535" s="8" t="s">
        <v>2581</v>
      </c>
      <c r="N535" s="8" t="s">
        <v>2582</v>
      </c>
      <c r="O535" s="8" t="s">
        <v>2583</v>
      </c>
      <c r="P535" s="8" t="s">
        <v>2584</v>
      </c>
      <c r="Q535" s="8" t="s">
        <v>2585</v>
      </c>
      <c r="R535" s="8" t="s">
        <v>2586</v>
      </c>
      <c r="S535" s="8" t="s">
        <v>220</v>
      </c>
    </row>
    <row r="536" customFormat="false" ht="15" hidden="false" customHeight="false" outlineLevel="0" collapsed="false">
      <c r="B536" s="1" t="s">
        <v>108</v>
      </c>
      <c r="C536" s="1" t="s">
        <v>239</v>
      </c>
      <c r="D536" s="1" t="s">
        <v>2550</v>
      </c>
      <c r="E536" s="0" t="s">
        <v>2587</v>
      </c>
      <c r="F536" s="7" t="n">
        <v>7290</v>
      </c>
      <c r="G536" s="8" t="s">
        <v>173</v>
      </c>
      <c r="H536" s="8" t="s">
        <v>236</v>
      </c>
      <c r="I536" s="9" t="s">
        <v>2699</v>
      </c>
      <c r="J536" s="8" t="s">
        <v>238</v>
      </c>
    </row>
    <row r="538" customFormat="false" ht="15" hidden="false" customHeight="false" outlineLevel="0" collapsed="false">
      <c r="B538" s="1" t="s">
        <v>108</v>
      </c>
      <c r="C538" s="1" t="s">
        <v>239</v>
      </c>
      <c r="D538" s="1" t="s">
        <v>2589</v>
      </c>
      <c r="E538" s="0" t="s">
        <v>2590</v>
      </c>
      <c r="F538" s="7" t="n">
        <v>7300</v>
      </c>
      <c r="G538" s="8" t="s">
        <v>980</v>
      </c>
      <c r="H538" s="8" t="s">
        <v>980</v>
      </c>
      <c r="I538" s="9" t="s">
        <v>2700</v>
      </c>
      <c r="J538" s="14" t="s">
        <v>285</v>
      </c>
      <c r="K538" s="14" t="s">
        <v>305</v>
      </c>
      <c r="L538" s="14" t="s">
        <v>306</v>
      </c>
      <c r="M538" s="14" t="s">
        <v>307</v>
      </c>
      <c r="N538" s="14" t="s">
        <v>308</v>
      </c>
      <c r="O538" s="14" t="s">
        <v>309</v>
      </c>
      <c r="P538" s="14" t="s">
        <v>310</v>
      </c>
      <c r="Q538" s="14" t="s">
        <v>311</v>
      </c>
      <c r="R538" s="14" t="s">
        <v>312</v>
      </c>
      <c r="S538" s="14" t="s">
        <v>313</v>
      </c>
      <c r="T538" s="14" t="s">
        <v>314</v>
      </c>
    </row>
    <row r="539" customFormat="false" ht="15" hidden="false" customHeight="false" outlineLevel="0" collapsed="false">
      <c r="B539" s="1" t="s">
        <v>108</v>
      </c>
      <c r="C539" s="1" t="s">
        <v>239</v>
      </c>
      <c r="D539" s="1" t="s">
        <v>2589</v>
      </c>
      <c r="E539" s="0" t="s">
        <v>2594</v>
      </c>
      <c r="F539" s="7" t="n">
        <v>7310</v>
      </c>
      <c r="G539" s="8" t="s">
        <v>1606</v>
      </c>
      <c r="H539" s="8" t="s">
        <v>1607</v>
      </c>
      <c r="I539" s="9" t="s">
        <v>2701</v>
      </c>
      <c r="J539" s="8" t="s">
        <v>191</v>
      </c>
      <c r="K539" s="8" t="s">
        <v>217</v>
      </c>
      <c r="L539" s="8" t="s">
        <v>218</v>
      </c>
      <c r="M539" s="8" t="s">
        <v>219</v>
      </c>
      <c r="N539" s="8" t="s">
        <v>220</v>
      </c>
      <c r="O539" s="8" t="s">
        <v>221</v>
      </c>
      <c r="P539" s="8" t="s">
        <v>222</v>
      </c>
      <c r="Q539" s="8" t="s">
        <v>223</v>
      </c>
      <c r="R539" s="8" t="s">
        <v>224</v>
      </c>
      <c r="S539" s="8" t="s">
        <v>225</v>
      </c>
      <c r="T539" s="8" t="s">
        <v>226</v>
      </c>
      <c r="U539" s="10" t="s">
        <v>190</v>
      </c>
      <c r="V539" s="10" t="s">
        <v>216</v>
      </c>
      <c r="W539" s="10" t="s">
        <v>231</v>
      </c>
      <c r="X539" s="20" t="s">
        <v>232</v>
      </c>
    </row>
    <row r="540" customFormat="false" ht="15" hidden="false" customHeight="false" outlineLevel="0" collapsed="false">
      <c r="B540" s="1" t="s">
        <v>108</v>
      </c>
      <c r="C540" s="1" t="s">
        <v>239</v>
      </c>
      <c r="D540" s="1" t="s">
        <v>2589</v>
      </c>
      <c r="E540" s="0" t="s">
        <v>2599</v>
      </c>
      <c r="F540" s="7" t="n">
        <v>7320</v>
      </c>
      <c r="G540" s="8" t="s">
        <v>173</v>
      </c>
      <c r="H540" s="8" t="s">
        <v>174</v>
      </c>
      <c r="I540" s="9" t="s">
        <v>2702</v>
      </c>
      <c r="J540" s="8" t="s">
        <v>176</v>
      </c>
      <c r="K540" s="8" t="s">
        <v>177</v>
      </c>
      <c r="L540" s="8" t="s">
        <v>178</v>
      </c>
      <c r="M540" s="8" t="s">
        <v>179</v>
      </c>
      <c r="N540" s="8" t="s">
        <v>180</v>
      </c>
      <c r="O540" s="8" t="s">
        <v>181</v>
      </c>
      <c r="P540" s="8" t="s">
        <v>182</v>
      </c>
    </row>
    <row r="541" customFormat="false" ht="15" hidden="false" customHeight="false" outlineLevel="0" collapsed="false">
      <c r="B541" s="1" t="s">
        <v>108</v>
      </c>
      <c r="C541" s="1" t="s">
        <v>239</v>
      </c>
      <c r="D541" s="1" t="s">
        <v>2589</v>
      </c>
      <c r="E541" s="0" t="s">
        <v>2602</v>
      </c>
      <c r="F541" s="7" t="n">
        <v>7321</v>
      </c>
      <c r="G541" s="8" t="s">
        <v>173</v>
      </c>
      <c r="H541" s="8" t="s">
        <v>174</v>
      </c>
      <c r="I541" s="9" t="s">
        <v>2703</v>
      </c>
      <c r="J541" s="8" t="s">
        <v>587</v>
      </c>
      <c r="K541" s="8" t="s">
        <v>588</v>
      </c>
      <c r="L541" s="8" t="s">
        <v>589</v>
      </c>
      <c r="M541" s="8" t="s">
        <v>590</v>
      </c>
      <c r="N541" s="8" t="s">
        <v>591</v>
      </c>
      <c r="O541" s="8" t="s">
        <v>592</v>
      </c>
    </row>
    <row r="542" customFormat="false" ht="15" hidden="false" customHeight="false" outlineLevel="0" collapsed="false">
      <c r="B542" s="1" t="s">
        <v>108</v>
      </c>
      <c r="C542" s="1" t="s">
        <v>239</v>
      </c>
      <c r="D542" s="1" t="s">
        <v>2589</v>
      </c>
      <c r="E542" s="0" t="s">
        <v>2604</v>
      </c>
      <c r="F542" s="7" t="n">
        <v>7322</v>
      </c>
      <c r="G542" s="8" t="s">
        <v>173</v>
      </c>
      <c r="H542" s="8" t="s">
        <v>174</v>
      </c>
      <c r="I542" s="9" t="s">
        <v>2704</v>
      </c>
      <c r="J542" s="8" t="s">
        <v>598</v>
      </c>
    </row>
    <row r="543" customFormat="false" ht="15" hidden="false" customHeight="false" outlineLevel="0" collapsed="false">
      <c r="B543" s="1" t="s">
        <v>108</v>
      </c>
      <c r="C543" s="1" t="s">
        <v>239</v>
      </c>
      <c r="D543" s="1" t="s">
        <v>2589</v>
      </c>
      <c r="E543" s="0" t="s">
        <v>2606</v>
      </c>
      <c r="F543" s="7" t="n">
        <v>7330</v>
      </c>
      <c r="G543" s="8" t="s">
        <v>173</v>
      </c>
      <c r="H543" s="8" t="s">
        <v>174</v>
      </c>
      <c r="I543" s="9" t="s">
        <v>2705</v>
      </c>
      <c r="J543" s="8" t="s">
        <v>185</v>
      </c>
      <c r="K543" s="8" t="s">
        <v>186</v>
      </c>
      <c r="L543" s="8" t="s">
        <v>187</v>
      </c>
      <c r="M543" s="8" t="s">
        <v>188</v>
      </c>
      <c r="N543" s="8" t="s">
        <v>189</v>
      </c>
      <c r="O543" s="14" t="s">
        <v>190</v>
      </c>
      <c r="P543" s="14" t="s">
        <v>191</v>
      </c>
    </row>
    <row r="544" customFormat="false" ht="15" hidden="false" customHeight="false" outlineLevel="0" collapsed="false">
      <c r="B544" s="1" t="s">
        <v>108</v>
      </c>
      <c r="C544" s="1" t="s">
        <v>239</v>
      </c>
      <c r="D544" s="1" t="s">
        <v>2589</v>
      </c>
      <c r="E544" s="0" t="s">
        <v>2608</v>
      </c>
      <c r="F544" s="7" t="n">
        <v>7390</v>
      </c>
      <c r="G544" s="8" t="s">
        <v>173</v>
      </c>
      <c r="H544" s="8" t="s">
        <v>236</v>
      </c>
      <c r="I544" s="9" t="s">
        <v>2706</v>
      </c>
      <c r="J544" s="8" t="s">
        <v>238</v>
      </c>
    </row>
    <row r="546" customFormat="false" ht="15" hidden="false" customHeight="false" outlineLevel="0" collapsed="false">
      <c r="B546" s="30" t="s">
        <v>717</v>
      </c>
      <c r="C546" s="30" t="s">
        <v>239</v>
      </c>
      <c r="D546" s="30" t="s">
        <v>2622</v>
      </c>
      <c r="E546" s="6" t="s">
        <v>2625</v>
      </c>
      <c r="F546" s="36" t="n">
        <v>7520</v>
      </c>
      <c r="G546" s="29" t="s">
        <v>173</v>
      </c>
      <c r="H546" s="29" t="s">
        <v>174</v>
      </c>
      <c r="I546" s="37" t="s">
        <v>2707</v>
      </c>
      <c r="J546" s="29" t="s">
        <v>176</v>
      </c>
      <c r="K546" s="29" t="s">
        <v>177</v>
      </c>
      <c r="L546" s="29" t="s">
        <v>178</v>
      </c>
      <c r="M546" s="29" t="s">
        <v>179</v>
      </c>
      <c r="N546" s="29" t="s">
        <v>180</v>
      </c>
      <c r="O546" s="29" t="s">
        <v>181</v>
      </c>
      <c r="P546" s="29" t="s">
        <v>182</v>
      </c>
    </row>
    <row r="547" customFormat="false" ht="15" hidden="false" customHeight="false" outlineLevel="0" collapsed="false">
      <c r="B547" s="1" t="s">
        <v>108</v>
      </c>
      <c r="C547" s="1" t="s">
        <v>239</v>
      </c>
      <c r="D547" s="1" t="s">
        <v>2622</v>
      </c>
      <c r="E547" s="0" t="s">
        <v>2629</v>
      </c>
      <c r="F547" s="7" t="n">
        <v>7590</v>
      </c>
      <c r="G547" s="8" t="s">
        <v>173</v>
      </c>
      <c r="H547" s="8" t="s">
        <v>236</v>
      </c>
      <c r="I547" s="9" t="s">
        <v>2708</v>
      </c>
      <c r="J547" s="8" t="s">
        <v>238</v>
      </c>
    </row>
    <row r="549" customFormat="false" ht="15" hidden="false" customHeight="false" outlineLevel="0" collapsed="false">
      <c r="B549" s="1" t="s">
        <v>108</v>
      </c>
      <c r="C549" s="1" t="s">
        <v>239</v>
      </c>
      <c r="D549" s="1" t="s">
        <v>2517</v>
      </c>
      <c r="E549" s="0" t="s">
        <v>2709</v>
      </c>
      <c r="F549" s="7" t="n">
        <v>7800</v>
      </c>
      <c r="G549" s="8" t="s">
        <v>980</v>
      </c>
      <c r="H549" s="8" t="s">
        <v>980</v>
      </c>
      <c r="I549" s="9" t="s">
        <v>2710</v>
      </c>
      <c r="J549" s="8" t="s">
        <v>1618</v>
      </c>
      <c r="K549" s="8" t="s">
        <v>997</v>
      </c>
      <c r="L549" s="8" t="s">
        <v>1621</v>
      </c>
    </row>
    <row r="550" customFormat="false" ht="15" hidden="false" customHeight="false" outlineLevel="0" collapsed="false">
      <c r="B550" s="1" t="s">
        <v>271</v>
      </c>
      <c r="C550" s="1" t="s">
        <v>239</v>
      </c>
      <c r="D550" s="1" t="s">
        <v>2517</v>
      </c>
      <c r="E550" s="0" t="s">
        <v>2637</v>
      </c>
      <c r="F550" s="15" t="n">
        <v>7801</v>
      </c>
      <c r="G550" s="16" t="s">
        <v>173</v>
      </c>
      <c r="H550" s="16" t="s">
        <v>236</v>
      </c>
      <c r="I550" s="17" t="s">
        <v>2711</v>
      </c>
      <c r="J550" s="16" t="s">
        <v>238</v>
      </c>
    </row>
    <row r="551" customFormat="false" ht="15" hidden="false" customHeight="false" outlineLevel="0" collapsed="false">
      <c r="B551" s="1" t="s">
        <v>271</v>
      </c>
      <c r="C551" s="1" t="s">
        <v>239</v>
      </c>
      <c r="D551" s="1" t="s">
        <v>2550</v>
      </c>
      <c r="E551" s="0" t="s">
        <v>2639</v>
      </c>
      <c r="F551" s="15" t="n">
        <v>7805</v>
      </c>
      <c r="G551" s="16" t="s">
        <v>173</v>
      </c>
      <c r="H551" s="16" t="s">
        <v>174</v>
      </c>
      <c r="I551" s="17" t="s">
        <v>2712</v>
      </c>
      <c r="J551" s="16" t="s">
        <v>176</v>
      </c>
      <c r="K551" s="16" t="s">
        <v>177</v>
      </c>
      <c r="L551" s="16" t="s">
        <v>178</v>
      </c>
      <c r="M551" s="16" t="s">
        <v>179</v>
      </c>
      <c r="N551" s="16" t="s">
        <v>180</v>
      </c>
      <c r="O551" s="16" t="s">
        <v>181</v>
      </c>
      <c r="P551" s="16" t="s">
        <v>182</v>
      </c>
    </row>
    <row r="552" customFormat="false" ht="15" hidden="false" customHeight="false" outlineLevel="0" collapsed="false">
      <c r="B552" s="1" t="s">
        <v>108</v>
      </c>
      <c r="C552" s="1" t="s">
        <v>239</v>
      </c>
      <c r="D552" s="1" t="s">
        <v>2550</v>
      </c>
      <c r="E552" s="0" t="s">
        <v>2641</v>
      </c>
      <c r="F552" s="7" t="n">
        <v>7806</v>
      </c>
      <c r="G552" s="8" t="s">
        <v>173</v>
      </c>
      <c r="H552" s="8" t="s">
        <v>236</v>
      </c>
      <c r="I552" s="9" t="s">
        <v>2713</v>
      </c>
      <c r="J552" s="8" t="s">
        <v>238</v>
      </c>
    </row>
    <row r="553" customFormat="false" ht="15" hidden="false" customHeight="false" outlineLevel="0" collapsed="false">
      <c r="B553" s="1" t="s">
        <v>108</v>
      </c>
      <c r="C553" s="1" t="s">
        <v>239</v>
      </c>
      <c r="D553" s="1" t="s">
        <v>2589</v>
      </c>
      <c r="E553" s="0" t="s">
        <v>2643</v>
      </c>
      <c r="F553" s="7" t="n">
        <v>7810</v>
      </c>
      <c r="G553" s="8" t="s">
        <v>173</v>
      </c>
      <c r="H553" s="8" t="s">
        <v>174</v>
      </c>
      <c r="I553" s="9" t="s">
        <v>2714</v>
      </c>
      <c r="J553" s="8" t="s">
        <v>176</v>
      </c>
      <c r="K553" s="8" t="s">
        <v>177</v>
      </c>
      <c r="L553" s="8" t="s">
        <v>178</v>
      </c>
      <c r="M553" s="8" t="s">
        <v>179</v>
      </c>
      <c r="N553" s="8" t="s">
        <v>180</v>
      </c>
      <c r="O553" s="8" t="s">
        <v>181</v>
      </c>
      <c r="P553" s="8" t="s">
        <v>182</v>
      </c>
    </row>
    <row r="554" customFormat="false" ht="15" hidden="false" customHeight="false" outlineLevel="0" collapsed="false">
      <c r="B554" s="1" t="s">
        <v>108</v>
      </c>
      <c r="C554" s="1" t="s">
        <v>239</v>
      </c>
      <c r="D554" s="1" t="s">
        <v>2589</v>
      </c>
      <c r="E554" s="0" t="s">
        <v>2645</v>
      </c>
      <c r="F554" s="7" t="n">
        <v>7811</v>
      </c>
      <c r="G554" s="8" t="s">
        <v>173</v>
      </c>
      <c r="H554" s="8" t="s">
        <v>236</v>
      </c>
      <c r="I554" s="9" t="s">
        <v>2715</v>
      </c>
      <c r="J554" s="8" t="s">
        <v>238</v>
      </c>
    </row>
    <row r="555" customFormat="false" ht="15" hidden="false" customHeight="false" outlineLevel="0" collapsed="false">
      <c r="B555" s="1" t="s">
        <v>271</v>
      </c>
      <c r="C555" s="1" t="s">
        <v>239</v>
      </c>
      <c r="D555" s="1" t="s">
        <v>2610</v>
      </c>
      <c r="E555" s="0" t="s">
        <v>2647</v>
      </c>
      <c r="F555" s="15" t="n">
        <v>7815</v>
      </c>
      <c r="G555" s="16" t="s">
        <v>173</v>
      </c>
      <c r="H555" s="16" t="s">
        <v>174</v>
      </c>
      <c r="I555" s="17" t="s">
        <v>2716</v>
      </c>
      <c r="J555" s="16" t="s">
        <v>176</v>
      </c>
      <c r="K555" s="16" t="s">
        <v>177</v>
      </c>
      <c r="L555" s="16" t="s">
        <v>178</v>
      </c>
      <c r="M555" s="16" t="s">
        <v>179</v>
      </c>
      <c r="N555" s="16" t="s">
        <v>180</v>
      </c>
      <c r="O555" s="16" t="s">
        <v>181</v>
      </c>
      <c r="P555" s="16" t="s">
        <v>182</v>
      </c>
    </row>
    <row r="556" customFormat="false" ht="15" hidden="false" customHeight="false" outlineLevel="0" collapsed="false">
      <c r="B556" s="1" t="s">
        <v>271</v>
      </c>
      <c r="C556" s="1" t="s">
        <v>239</v>
      </c>
      <c r="D556" s="1" t="s">
        <v>2610</v>
      </c>
      <c r="E556" s="0" t="s">
        <v>2649</v>
      </c>
      <c r="F556" s="15" t="n">
        <v>7816</v>
      </c>
      <c r="G556" s="16" t="s">
        <v>173</v>
      </c>
      <c r="H556" s="16" t="s">
        <v>236</v>
      </c>
      <c r="I556" s="17" t="s">
        <v>2717</v>
      </c>
      <c r="J556" s="16" t="s">
        <v>238</v>
      </c>
    </row>
    <row r="557" customFormat="false" ht="15" hidden="false" customHeight="false" outlineLevel="0" collapsed="false">
      <c r="B557" s="1" t="s">
        <v>271</v>
      </c>
      <c r="C557" s="1" t="s">
        <v>239</v>
      </c>
      <c r="D557" s="1" t="s">
        <v>2622</v>
      </c>
      <c r="E557" s="0" t="s">
        <v>2651</v>
      </c>
      <c r="F557" s="15" t="n">
        <v>7820</v>
      </c>
      <c r="G557" s="16" t="s">
        <v>173</v>
      </c>
      <c r="H557" s="16" t="s">
        <v>174</v>
      </c>
      <c r="I557" s="17" t="s">
        <v>2718</v>
      </c>
      <c r="J557" s="16" t="s">
        <v>176</v>
      </c>
      <c r="K557" s="16" t="s">
        <v>177</v>
      </c>
      <c r="L557" s="16" t="s">
        <v>178</v>
      </c>
      <c r="M557" s="16" t="s">
        <v>179</v>
      </c>
      <c r="N557" s="16" t="s">
        <v>180</v>
      </c>
      <c r="O557" s="16" t="s">
        <v>181</v>
      </c>
      <c r="P557" s="16" t="s">
        <v>182</v>
      </c>
    </row>
    <row r="558" customFormat="false" ht="15" hidden="false" customHeight="false" outlineLevel="0" collapsed="false">
      <c r="B558" s="1" t="s">
        <v>108</v>
      </c>
      <c r="C558" s="1" t="s">
        <v>239</v>
      </c>
      <c r="D558" s="1" t="s">
        <v>2622</v>
      </c>
      <c r="E558" s="0" t="s">
        <v>2653</v>
      </c>
      <c r="F558" s="7" t="n">
        <v>7821</v>
      </c>
      <c r="G558" s="8" t="s">
        <v>173</v>
      </c>
      <c r="H558" s="8" t="s">
        <v>236</v>
      </c>
      <c r="I558" s="9" t="s">
        <v>2719</v>
      </c>
      <c r="J558" s="8" t="s">
        <v>238</v>
      </c>
    </row>
    <row r="559" customFormat="false" ht="15" hidden="false" customHeight="false" outlineLevel="0" collapsed="false">
      <c r="B559" s="1" t="s">
        <v>271</v>
      </c>
      <c r="C559" s="1" t="s">
        <v>239</v>
      </c>
      <c r="D559" s="1" t="s">
        <v>2622</v>
      </c>
      <c r="E559" s="0" t="s">
        <v>2655</v>
      </c>
      <c r="F559" s="15" t="n">
        <v>7825</v>
      </c>
      <c r="G559" s="16" t="s">
        <v>173</v>
      </c>
      <c r="H559" s="16" t="s">
        <v>174</v>
      </c>
      <c r="I559" s="17" t="s">
        <v>2720</v>
      </c>
      <c r="J559" s="16" t="s">
        <v>176</v>
      </c>
      <c r="K559" s="16" t="s">
        <v>177</v>
      </c>
      <c r="L559" s="16" t="s">
        <v>178</v>
      </c>
      <c r="M559" s="16" t="s">
        <v>179</v>
      </c>
      <c r="N559" s="16" t="s">
        <v>180</v>
      </c>
      <c r="O559" s="16" t="s">
        <v>181</v>
      </c>
      <c r="P559" s="16" t="s">
        <v>182</v>
      </c>
    </row>
    <row r="560" customFormat="false" ht="15" hidden="false" customHeight="false" outlineLevel="0" collapsed="false">
      <c r="B560" s="1" t="s">
        <v>271</v>
      </c>
      <c r="C560" s="1" t="s">
        <v>239</v>
      </c>
      <c r="D560" s="1" t="s">
        <v>2622</v>
      </c>
      <c r="E560" s="0" t="s">
        <v>2657</v>
      </c>
      <c r="F560" s="15" t="n">
        <v>7826</v>
      </c>
      <c r="G560" s="16" t="s">
        <v>173</v>
      </c>
      <c r="H560" s="16" t="s">
        <v>236</v>
      </c>
      <c r="I560" s="17" t="s">
        <v>2721</v>
      </c>
      <c r="J560" s="16" t="s">
        <v>238</v>
      </c>
    </row>
    <row r="561" customFormat="false" ht="15" hidden="false" customHeight="false" outlineLevel="0" collapsed="false">
      <c r="B561" s="1" t="s">
        <v>108</v>
      </c>
      <c r="C561" s="26" t="s">
        <v>288</v>
      </c>
      <c r="D561" s="1" t="s">
        <v>2659</v>
      </c>
      <c r="E561" s="0" t="s">
        <v>2660</v>
      </c>
      <c r="F561" s="7" t="n">
        <v>7830</v>
      </c>
      <c r="G561" s="8" t="s">
        <v>2661</v>
      </c>
      <c r="H561" s="8" t="s">
        <v>2661</v>
      </c>
      <c r="I561" s="9" t="s">
        <v>2722</v>
      </c>
      <c r="J561" s="8" t="s">
        <v>958</v>
      </c>
    </row>
    <row r="563" customFormat="false" ht="15" hidden="false" customHeight="false" outlineLevel="0" collapsed="false">
      <c r="B563" s="1" t="s">
        <v>108</v>
      </c>
      <c r="C563" s="26" t="s">
        <v>288</v>
      </c>
      <c r="D563" s="1" t="s">
        <v>2659</v>
      </c>
      <c r="E563" s="0" t="s">
        <v>2663</v>
      </c>
      <c r="F563" s="7" t="n">
        <v>7900</v>
      </c>
      <c r="G563" s="8" t="s">
        <v>173</v>
      </c>
      <c r="H563" s="8" t="s">
        <v>174</v>
      </c>
      <c r="I563" s="9" t="s">
        <v>2723</v>
      </c>
      <c r="J563" s="8" t="s">
        <v>176</v>
      </c>
      <c r="K563" s="8" t="s">
        <v>177</v>
      </c>
      <c r="L563" s="8" t="s">
        <v>178</v>
      </c>
      <c r="M563" s="8" t="s">
        <v>179</v>
      </c>
      <c r="N563" s="8" t="s">
        <v>180</v>
      </c>
      <c r="O563" s="8" t="s">
        <v>181</v>
      </c>
      <c r="P563" s="8" t="s">
        <v>182</v>
      </c>
    </row>
    <row r="565" customFormat="false" ht="15" hidden="false" customHeight="false" outlineLevel="0" collapsed="false">
      <c r="B565" s="26" t="s">
        <v>271</v>
      </c>
      <c r="C565" s="1" t="s">
        <v>271</v>
      </c>
      <c r="D565" s="1" t="s">
        <v>271</v>
      </c>
      <c r="E565" s="0" t="s">
        <v>271</v>
      </c>
      <c r="F565" s="33" t="n">
        <v>7990</v>
      </c>
      <c r="G565" s="10" t="s">
        <v>2667</v>
      </c>
      <c r="H565" s="10" t="s">
        <v>2667</v>
      </c>
      <c r="I565" s="34" t="s">
        <v>2724</v>
      </c>
      <c r="J565" s="10" t="s">
        <v>316</v>
      </c>
      <c r="K565" s="10" t="s">
        <v>118</v>
      </c>
      <c r="L565" s="10" t="s">
        <v>123</v>
      </c>
      <c r="M565" s="10" t="s">
        <v>196</v>
      </c>
      <c r="N565" s="10" t="s">
        <v>245</v>
      </c>
      <c r="O565" s="10" t="s">
        <v>456</v>
      </c>
      <c r="P565" s="10" t="s">
        <v>1617</v>
      </c>
      <c r="Q565" s="10" t="s">
        <v>1618</v>
      </c>
      <c r="R565" s="10" t="s">
        <v>997</v>
      </c>
      <c r="S565" s="10" t="s">
        <v>1621</v>
      </c>
      <c r="T565" s="10" t="s">
        <v>1630</v>
      </c>
    </row>
    <row r="566" customFormat="false" ht="15" hidden="false" customHeight="false" outlineLevel="0" collapsed="false">
      <c r="B566" s="26" t="s">
        <v>271</v>
      </c>
      <c r="C566" s="1" t="s">
        <v>271</v>
      </c>
      <c r="D566" s="1" t="s">
        <v>271</v>
      </c>
      <c r="E566" s="0" t="s">
        <v>271</v>
      </c>
      <c r="F566" s="33" t="n">
        <v>7991</v>
      </c>
      <c r="G566" s="10" t="s">
        <v>2725</v>
      </c>
      <c r="H566" s="10" t="s">
        <v>2725</v>
      </c>
      <c r="I566" s="34" t="s">
        <v>2726</v>
      </c>
      <c r="J566" s="10" t="s">
        <v>352</v>
      </c>
      <c r="K566" s="10" t="s">
        <v>2354</v>
      </c>
      <c r="L566" s="10" t="s">
        <v>2355</v>
      </c>
      <c r="M566" s="10" t="s">
        <v>1042</v>
      </c>
      <c r="N566" s="10" t="s">
        <v>816</v>
      </c>
      <c r="O566" s="10" t="s">
        <v>1178</v>
      </c>
      <c r="P566" s="10" t="s">
        <v>479</v>
      </c>
      <c r="Q566" s="10" t="s">
        <v>168</v>
      </c>
      <c r="R566" s="10" t="s">
        <v>2036</v>
      </c>
      <c r="S566" s="10" t="s">
        <v>2058</v>
      </c>
      <c r="T566" s="10" t="s">
        <v>482</v>
      </c>
      <c r="U566" s="10" t="s">
        <v>178</v>
      </c>
      <c r="V566" s="10" t="s">
        <v>179</v>
      </c>
      <c r="W566" s="10" t="s">
        <v>180</v>
      </c>
      <c r="X566" s="10" t="s">
        <v>2727</v>
      </c>
    </row>
    <row r="567" customFormat="false" ht="15" hidden="false" customHeight="false" outlineLevel="0" collapsed="false">
      <c r="B567" s="11"/>
      <c r="C567" s="11"/>
      <c r="D567" s="11"/>
      <c r="E567" s="12"/>
      <c r="F567" s="11"/>
      <c r="G567" s="13"/>
      <c r="H567" s="13"/>
      <c r="I567" s="12"/>
    </row>
    <row r="569" customFormat="false" ht="15" hidden="false" customHeight="false" outlineLevel="0" collapsed="false">
      <c r="B569" s="1" t="s">
        <v>108</v>
      </c>
      <c r="C569" s="1" t="s">
        <v>288</v>
      </c>
      <c r="D569" s="1" t="s">
        <v>2517</v>
      </c>
      <c r="E569" s="0" t="s">
        <v>2518</v>
      </c>
      <c r="F569" s="7" t="n">
        <v>8100</v>
      </c>
      <c r="G569" s="8" t="s">
        <v>980</v>
      </c>
      <c r="H569" s="8" t="s">
        <v>980</v>
      </c>
      <c r="I569" s="9" t="s">
        <v>2728</v>
      </c>
      <c r="J569" s="8" t="s">
        <v>245</v>
      </c>
      <c r="K569" s="8" t="s">
        <v>2088</v>
      </c>
      <c r="L569" s="8" t="s">
        <v>456</v>
      </c>
      <c r="M569" s="8" t="s">
        <v>1616</v>
      </c>
      <c r="N569" s="8" t="s">
        <v>461</v>
      </c>
      <c r="O569" s="8" t="s">
        <v>1617</v>
      </c>
      <c r="P569" s="8" t="s">
        <v>1618</v>
      </c>
      <c r="Q569" s="8" t="s">
        <v>1619</v>
      </c>
      <c r="R569" s="8" t="s">
        <v>997</v>
      </c>
      <c r="S569" s="8" t="s">
        <v>1620</v>
      </c>
      <c r="T569" s="8" t="s">
        <v>1621</v>
      </c>
      <c r="U569" s="8" t="s">
        <v>1622</v>
      </c>
      <c r="V569" s="8" t="s">
        <v>1002</v>
      </c>
      <c r="W569" s="8" t="s">
        <v>1623</v>
      </c>
      <c r="X569" s="8" t="s">
        <v>1624</v>
      </c>
      <c r="Y569" s="8" t="s">
        <v>1630</v>
      </c>
      <c r="Z569" s="8" t="s">
        <v>1631</v>
      </c>
      <c r="AA569" s="14" t="s">
        <v>1632</v>
      </c>
      <c r="AB569" s="14" t="s">
        <v>1633</v>
      </c>
      <c r="AC569" s="8" t="s">
        <v>2107</v>
      </c>
      <c r="AD569" s="8" t="s">
        <v>2729</v>
      </c>
      <c r="AE569" s="8" t="s">
        <v>2730</v>
      </c>
      <c r="AF569" s="8" t="s">
        <v>2731</v>
      </c>
      <c r="AG569" s="8" t="s">
        <v>2732</v>
      </c>
      <c r="AH569" s="8" t="s">
        <v>2733</v>
      </c>
      <c r="AI569" s="8" t="s">
        <v>2734</v>
      </c>
    </row>
    <row r="570" customFormat="false" ht="15" hidden="false" customHeight="false" outlineLevel="0" collapsed="false">
      <c r="B570" s="1" t="s">
        <v>108</v>
      </c>
      <c r="C570" s="1" t="s">
        <v>288</v>
      </c>
      <c r="D570" s="1" t="s">
        <v>2517</v>
      </c>
      <c r="E570" s="0" t="s">
        <v>2530</v>
      </c>
      <c r="F570" s="7" t="n">
        <v>8120</v>
      </c>
      <c r="G570" s="8" t="s">
        <v>173</v>
      </c>
      <c r="H570" s="8" t="s">
        <v>174</v>
      </c>
      <c r="I570" s="9" t="s">
        <v>2735</v>
      </c>
      <c r="J570" s="8" t="s">
        <v>176</v>
      </c>
      <c r="K570" s="8" t="s">
        <v>177</v>
      </c>
      <c r="L570" s="8" t="s">
        <v>178</v>
      </c>
      <c r="M570" s="8" t="s">
        <v>179</v>
      </c>
      <c r="N570" s="8" t="s">
        <v>180</v>
      </c>
      <c r="O570" s="8" t="s">
        <v>181</v>
      </c>
      <c r="P570" s="8" t="s">
        <v>182</v>
      </c>
    </row>
    <row r="571" customFormat="false" ht="15" hidden="false" customHeight="false" outlineLevel="0" collapsed="false">
      <c r="B571" s="1" t="s">
        <v>108</v>
      </c>
      <c r="C571" s="1" t="s">
        <v>288</v>
      </c>
      <c r="D571" s="1" t="s">
        <v>2517</v>
      </c>
      <c r="E571" s="0" t="s">
        <v>2532</v>
      </c>
      <c r="F571" s="7" t="n">
        <v>8121</v>
      </c>
      <c r="G571" s="8" t="s">
        <v>173</v>
      </c>
      <c r="H571" s="8" t="s">
        <v>174</v>
      </c>
      <c r="I571" s="9" t="s">
        <v>2736</v>
      </c>
      <c r="J571" s="8" t="s">
        <v>587</v>
      </c>
      <c r="K571" s="8" t="s">
        <v>588</v>
      </c>
      <c r="L571" s="8" t="s">
        <v>589</v>
      </c>
      <c r="M571" s="8" t="s">
        <v>590</v>
      </c>
      <c r="N571" s="8" t="s">
        <v>591</v>
      </c>
      <c r="O571" s="8" t="s">
        <v>592</v>
      </c>
    </row>
    <row r="572" customFormat="false" ht="15" hidden="false" customHeight="false" outlineLevel="0" collapsed="false">
      <c r="B572" s="1" t="s">
        <v>108</v>
      </c>
      <c r="C572" s="1" t="s">
        <v>288</v>
      </c>
      <c r="D572" s="1" t="s">
        <v>2517</v>
      </c>
      <c r="E572" s="0" t="s">
        <v>2534</v>
      </c>
      <c r="F572" s="7" t="n">
        <v>8130</v>
      </c>
      <c r="G572" s="8" t="s">
        <v>173</v>
      </c>
      <c r="H572" s="8" t="s">
        <v>174</v>
      </c>
      <c r="I572" s="9" t="s">
        <v>2737</v>
      </c>
      <c r="J572" s="14" t="s">
        <v>185</v>
      </c>
      <c r="K572" s="8" t="s">
        <v>186</v>
      </c>
      <c r="L572" s="8" t="s">
        <v>187</v>
      </c>
      <c r="M572" s="8" t="s">
        <v>188</v>
      </c>
      <c r="N572" s="8" t="s">
        <v>189</v>
      </c>
      <c r="O572" s="8" t="s">
        <v>190</v>
      </c>
      <c r="P572" s="8" t="s">
        <v>191</v>
      </c>
      <c r="Q572" s="10" t="s">
        <v>218</v>
      </c>
      <c r="R572" s="10" t="s">
        <v>220</v>
      </c>
      <c r="S572" s="10" t="s">
        <v>222</v>
      </c>
    </row>
    <row r="573" customFormat="false" ht="15" hidden="false" customHeight="false" outlineLevel="0" collapsed="false">
      <c r="B573" s="1" t="s">
        <v>108</v>
      </c>
      <c r="C573" s="1" t="s">
        <v>288</v>
      </c>
      <c r="D573" s="1" t="s">
        <v>2517</v>
      </c>
      <c r="E573" s="0" t="s">
        <v>2548</v>
      </c>
      <c r="F573" s="7" t="n">
        <v>8190</v>
      </c>
      <c r="G573" s="8" t="s">
        <v>173</v>
      </c>
      <c r="H573" s="8" t="s">
        <v>236</v>
      </c>
      <c r="I573" s="9" t="s">
        <v>2738</v>
      </c>
      <c r="J573" s="8" t="s">
        <v>238</v>
      </c>
    </row>
    <row r="575" customFormat="false" ht="15" hidden="false" customHeight="false" outlineLevel="0" collapsed="false">
      <c r="B575" s="1" t="s">
        <v>108</v>
      </c>
      <c r="C575" s="1" t="s">
        <v>288</v>
      </c>
      <c r="D575" s="1" t="s">
        <v>2550</v>
      </c>
      <c r="E575" s="0" t="s">
        <v>2551</v>
      </c>
      <c r="F575" s="7" t="n">
        <v>8200</v>
      </c>
      <c r="G575" s="8" t="s">
        <v>980</v>
      </c>
      <c r="H575" s="8" t="s">
        <v>980</v>
      </c>
      <c r="I575" s="9" t="s">
        <v>2739</v>
      </c>
      <c r="J575" s="8" t="s">
        <v>2088</v>
      </c>
      <c r="K575" s="8" t="s">
        <v>454</v>
      </c>
      <c r="L575" s="8" t="s">
        <v>2553</v>
      </c>
      <c r="M575" s="8" t="s">
        <v>455</v>
      </c>
      <c r="N575" s="8" t="s">
        <v>2554</v>
      </c>
      <c r="O575" s="8" t="s">
        <v>456</v>
      </c>
      <c r="P575" s="32" t="s">
        <v>2555</v>
      </c>
      <c r="Q575" s="32" t="s">
        <v>457</v>
      </c>
      <c r="R575" s="32" t="s">
        <v>2556</v>
      </c>
      <c r="S575" s="53" t="n">
        <v>64</v>
      </c>
      <c r="T575" s="10" t="s">
        <v>243</v>
      </c>
      <c r="U575" s="10" t="s">
        <v>245</v>
      </c>
      <c r="V575" s="10" t="s">
        <v>452</v>
      </c>
      <c r="W575" s="10" t="s">
        <v>453</v>
      </c>
    </row>
    <row r="576" customFormat="false" ht="15" hidden="false" customHeight="false" outlineLevel="0" collapsed="false">
      <c r="B576" s="1" t="s">
        <v>108</v>
      </c>
      <c r="C576" s="1" t="s">
        <v>288</v>
      </c>
      <c r="D576" s="1" t="s">
        <v>2550</v>
      </c>
      <c r="E576" s="0" t="s">
        <v>2568</v>
      </c>
      <c r="F576" s="7" t="n">
        <v>8220</v>
      </c>
      <c r="G576" s="8" t="s">
        <v>173</v>
      </c>
      <c r="H576" s="8" t="s">
        <v>174</v>
      </c>
      <c r="I576" s="9" t="s">
        <v>2740</v>
      </c>
      <c r="J576" s="8" t="s">
        <v>176</v>
      </c>
      <c r="K576" s="8" t="s">
        <v>177</v>
      </c>
      <c r="L576" s="8" t="s">
        <v>178</v>
      </c>
      <c r="M576" s="8" t="s">
        <v>179</v>
      </c>
      <c r="N576" s="8" t="s">
        <v>180</v>
      </c>
      <c r="O576" s="8" t="s">
        <v>181</v>
      </c>
      <c r="P576" s="8" t="s">
        <v>182</v>
      </c>
    </row>
    <row r="577" customFormat="false" ht="15" hidden="false" customHeight="false" outlineLevel="0" collapsed="false">
      <c r="B577" s="1" t="s">
        <v>108</v>
      </c>
      <c r="C577" s="1" t="s">
        <v>288</v>
      </c>
      <c r="D577" s="1" t="s">
        <v>2550</v>
      </c>
      <c r="E577" s="0" t="s">
        <v>2570</v>
      </c>
      <c r="F577" s="7" t="n">
        <v>8221</v>
      </c>
      <c r="G577" s="8" t="s">
        <v>173</v>
      </c>
      <c r="H577" s="8" t="s">
        <v>174</v>
      </c>
      <c r="I577" s="9" t="s">
        <v>2741</v>
      </c>
      <c r="J577" s="8" t="s">
        <v>587</v>
      </c>
      <c r="K577" s="8" t="s">
        <v>588</v>
      </c>
      <c r="L577" s="8" t="s">
        <v>589</v>
      </c>
      <c r="M577" s="8" t="s">
        <v>590</v>
      </c>
      <c r="N577" s="8" t="s">
        <v>591</v>
      </c>
      <c r="O577" s="8" t="s">
        <v>592</v>
      </c>
    </row>
    <row r="578" customFormat="false" ht="15" hidden="false" customHeight="false" outlineLevel="0" collapsed="false">
      <c r="B578" s="1" t="s">
        <v>108</v>
      </c>
      <c r="C578" s="1" t="s">
        <v>288</v>
      </c>
      <c r="D578" s="1" t="s">
        <v>2550</v>
      </c>
      <c r="E578" s="0" t="s">
        <v>2575</v>
      </c>
      <c r="F578" s="7" t="n">
        <v>8230</v>
      </c>
      <c r="G578" s="8" t="s">
        <v>173</v>
      </c>
      <c r="H578" s="8" t="s">
        <v>174</v>
      </c>
      <c r="I578" s="9" t="s">
        <v>2742</v>
      </c>
      <c r="J578" s="8" t="s">
        <v>185</v>
      </c>
      <c r="K578" s="8" t="s">
        <v>186</v>
      </c>
      <c r="L578" s="8" t="s">
        <v>187</v>
      </c>
      <c r="M578" s="8" t="s">
        <v>188</v>
      </c>
      <c r="N578" s="8" t="s">
        <v>189</v>
      </c>
      <c r="O578" s="8" t="s">
        <v>190</v>
      </c>
      <c r="P578" s="14" t="s">
        <v>191</v>
      </c>
    </row>
    <row r="579" customFormat="false" ht="15" hidden="false" customHeight="false" outlineLevel="0" collapsed="false">
      <c r="B579" s="1" t="s">
        <v>108</v>
      </c>
      <c r="C579" s="1" t="s">
        <v>288</v>
      </c>
      <c r="D579" s="1" t="s">
        <v>2550</v>
      </c>
      <c r="E579" s="0" t="s">
        <v>2577</v>
      </c>
      <c r="F579" s="7" t="n">
        <v>8280</v>
      </c>
      <c r="G579" s="8" t="s">
        <v>228</v>
      </c>
      <c r="H579" s="8" t="s">
        <v>229</v>
      </c>
      <c r="I579" s="9" t="s">
        <v>2743</v>
      </c>
      <c r="J579" s="8" t="s">
        <v>2579</v>
      </c>
      <c r="K579" s="8" t="s">
        <v>218</v>
      </c>
      <c r="L579" s="8" t="s">
        <v>2580</v>
      </c>
      <c r="M579" s="8" t="s">
        <v>2581</v>
      </c>
      <c r="N579" s="8" t="s">
        <v>2582</v>
      </c>
      <c r="O579" s="8" t="s">
        <v>2583</v>
      </c>
      <c r="P579" s="8" t="s">
        <v>2584</v>
      </c>
      <c r="Q579" s="8" t="s">
        <v>2585</v>
      </c>
      <c r="R579" s="8" t="s">
        <v>2586</v>
      </c>
      <c r="S579" s="8" t="s">
        <v>220</v>
      </c>
    </row>
    <row r="580" customFormat="false" ht="15" hidden="false" customHeight="false" outlineLevel="0" collapsed="false">
      <c r="B580" s="1" t="s">
        <v>108</v>
      </c>
      <c r="C580" s="1" t="s">
        <v>288</v>
      </c>
      <c r="D580" s="1" t="s">
        <v>2550</v>
      </c>
      <c r="E580" s="0" t="s">
        <v>2587</v>
      </c>
      <c r="F580" s="7" t="n">
        <v>8290</v>
      </c>
      <c r="G580" s="8" t="s">
        <v>173</v>
      </c>
      <c r="H580" s="8" t="s">
        <v>236</v>
      </c>
      <c r="I580" s="9" t="s">
        <v>2744</v>
      </c>
      <c r="J580" s="8" t="s">
        <v>238</v>
      </c>
    </row>
    <row r="582" customFormat="false" ht="15" hidden="false" customHeight="false" outlineLevel="0" collapsed="false">
      <c r="B582" s="1" t="s">
        <v>108</v>
      </c>
      <c r="C582" s="1" t="s">
        <v>288</v>
      </c>
      <c r="D582" s="1" t="s">
        <v>2589</v>
      </c>
      <c r="E582" s="0" t="s">
        <v>2594</v>
      </c>
      <c r="F582" s="7" t="n">
        <v>8310</v>
      </c>
      <c r="G582" s="8" t="s">
        <v>1606</v>
      </c>
      <c r="H582" s="8" t="s">
        <v>1607</v>
      </c>
      <c r="I582" s="9" t="s">
        <v>2745</v>
      </c>
      <c r="J582" s="8" t="s">
        <v>190</v>
      </c>
      <c r="K582" s="8" t="s">
        <v>216</v>
      </c>
      <c r="L582" s="8" t="s">
        <v>191</v>
      </c>
      <c r="M582" s="8" t="s">
        <v>217</v>
      </c>
      <c r="N582" s="8" t="s">
        <v>218</v>
      </c>
      <c r="O582" s="8" t="s">
        <v>219</v>
      </c>
      <c r="P582" s="8" t="s">
        <v>220</v>
      </c>
      <c r="Q582" s="8" t="s">
        <v>221</v>
      </c>
      <c r="R582" s="8" t="s">
        <v>222</v>
      </c>
      <c r="S582" s="8" t="s">
        <v>223</v>
      </c>
      <c r="T582" s="8" t="s">
        <v>224</v>
      </c>
      <c r="U582" s="8" t="s">
        <v>225</v>
      </c>
      <c r="V582" s="8" t="s">
        <v>226</v>
      </c>
      <c r="W582" s="8" t="s">
        <v>231</v>
      </c>
      <c r="X582" s="8" t="s">
        <v>232</v>
      </c>
      <c r="Y582" s="24" t="s">
        <v>233</v>
      </c>
      <c r="Z582" s="24" t="s">
        <v>234</v>
      </c>
      <c r="AA582" s="24" t="s">
        <v>276</v>
      </c>
      <c r="AB582" s="24" t="s">
        <v>277</v>
      </c>
    </row>
    <row r="583" customFormat="false" ht="15" hidden="false" customHeight="false" outlineLevel="0" collapsed="false">
      <c r="B583" s="1" t="s">
        <v>108</v>
      </c>
      <c r="C583" s="1" t="s">
        <v>288</v>
      </c>
      <c r="D583" s="1" t="s">
        <v>2589</v>
      </c>
      <c r="E583" s="0" t="s">
        <v>2599</v>
      </c>
      <c r="F583" s="7" t="n">
        <v>8320</v>
      </c>
      <c r="G583" s="8" t="s">
        <v>173</v>
      </c>
      <c r="H583" s="8" t="s">
        <v>174</v>
      </c>
      <c r="I583" s="9" t="s">
        <v>2746</v>
      </c>
      <c r="J583" s="8" t="s">
        <v>176</v>
      </c>
      <c r="K583" s="8" t="s">
        <v>177</v>
      </c>
      <c r="L583" s="8" t="s">
        <v>178</v>
      </c>
      <c r="M583" s="8" t="s">
        <v>179</v>
      </c>
      <c r="N583" s="8" t="s">
        <v>180</v>
      </c>
      <c r="O583" s="8" t="s">
        <v>181</v>
      </c>
      <c r="P583" s="8" t="s">
        <v>182</v>
      </c>
    </row>
    <row r="584" customFormat="false" ht="15" hidden="false" customHeight="false" outlineLevel="0" collapsed="false">
      <c r="B584" s="1" t="s">
        <v>108</v>
      </c>
      <c r="C584" s="1" t="s">
        <v>288</v>
      </c>
      <c r="D584" s="1" t="s">
        <v>2589</v>
      </c>
      <c r="E584" s="0" t="s">
        <v>2602</v>
      </c>
      <c r="F584" s="7" t="n">
        <v>8321</v>
      </c>
      <c r="G584" s="8" t="s">
        <v>173</v>
      </c>
      <c r="H584" s="8" t="s">
        <v>174</v>
      </c>
      <c r="I584" s="9" t="s">
        <v>2747</v>
      </c>
      <c r="J584" s="8" t="s">
        <v>587</v>
      </c>
      <c r="K584" s="8" t="s">
        <v>588</v>
      </c>
      <c r="L584" s="8" t="s">
        <v>589</v>
      </c>
      <c r="M584" s="8" t="s">
        <v>590</v>
      </c>
      <c r="N584" s="8" t="s">
        <v>591</v>
      </c>
      <c r="O584" s="8" t="s">
        <v>592</v>
      </c>
    </row>
    <row r="585" customFormat="false" ht="15" hidden="false" customHeight="false" outlineLevel="0" collapsed="false">
      <c r="B585" s="1" t="s">
        <v>108</v>
      </c>
      <c r="C585" s="1" t="s">
        <v>288</v>
      </c>
      <c r="D585" s="1" t="s">
        <v>2589</v>
      </c>
      <c r="E585" s="0" t="s">
        <v>2608</v>
      </c>
      <c r="F585" s="7" t="n">
        <v>8390</v>
      </c>
      <c r="G585" s="8" t="s">
        <v>173</v>
      </c>
      <c r="H585" s="8" t="s">
        <v>236</v>
      </c>
      <c r="I585" s="9" t="s">
        <v>2748</v>
      </c>
      <c r="J585" s="8" t="s">
        <v>238</v>
      </c>
    </row>
    <row r="587" customFormat="false" ht="15" hidden="false" customHeight="false" outlineLevel="0" collapsed="false">
      <c r="B587" s="1" t="s">
        <v>108</v>
      </c>
      <c r="C587" s="1" t="s">
        <v>288</v>
      </c>
      <c r="D587" s="1" t="s">
        <v>2610</v>
      </c>
      <c r="E587" s="0" t="s">
        <v>2611</v>
      </c>
      <c r="F587" s="7" t="n">
        <v>8400</v>
      </c>
      <c r="G587" s="8" t="s">
        <v>2612</v>
      </c>
      <c r="H587" s="8" t="s">
        <v>2612</v>
      </c>
      <c r="I587" s="9" t="s">
        <v>2749</v>
      </c>
      <c r="J587" s="8" t="s">
        <v>279</v>
      </c>
      <c r="K587" s="8" t="s">
        <v>280</v>
      </c>
      <c r="L587" s="8" t="s">
        <v>281</v>
      </c>
      <c r="M587" s="8" t="s">
        <v>282</v>
      </c>
      <c r="N587" s="8" t="s">
        <v>283</v>
      </c>
      <c r="O587" s="8" t="s">
        <v>284</v>
      </c>
      <c r="P587" s="8" t="s">
        <v>285</v>
      </c>
      <c r="Q587" s="8" t="s">
        <v>319</v>
      </c>
      <c r="R587" s="8" t="s">
        <v>305</v>
      </c>
      <c r="S587" s="8" t="s">
        <v>320</v>
      </c>
      <c r="T587" s="8" t="s">
        <v>306</v>
      </c>
      <c r="U587" s="8" t="s">
        <v>321</v>
      </c>
      <c r="V587" s="8" t="s">
        <v>307</v>
      </c>
      <c r="W587" s="8" t="s">
        <v>322</v>
      </c>
      <c r="X587" s="8" t="s">
        <v>308</v>
      </c>
      <c r="Y587" s="8" t="s">
        <v>323</v>
      </c>
      <c r="Z587" s="8" t="s">
        <v>309</v>
      </c>
    </row>
    <row r="588" customFormat="false" ht="15" hidden="false" customHeight="false" outlineLevel="0" collapsed="false">
      <c r="B588" s="1" t="s">
        <v>271</v>
      </c>
      <c r="C588" s="1" t="s">
        <v>288</v>
      </c>
      <c r="D588" s="1" t="s">
        <v>2610</v>
      </c>
      <c r="E588" s="0" t="s">
        <v>2620</v>
      </c>
      <c r="F588" s="15" t="n">
        <v>8490</v>
      </c>
      <c r="G588" s="16" t="s">
        <v>173</v>
      </c>
      <c r="H588" s="16" t="s">
        <v>236</v>
      </c>
      <c r="I588" s="17" t="s">
        <v>2750</v>
      </c>
      <c r="J588" s="16" t="s">
        <v>238</v>
      </c>
    </row>
    <row r="590" customFormat="false" ht="15" hidden="false" customHeight="false" outlineLevel="0" collapsed="false">
      <c r="B590" s="1" t="s">
        <v>717</v>
      </c>
      <c r="C590" s="1" t="s">
        <v>288</v>
      </c>
      <c r="D590" s="1" t="s">
        <v>2622</v>
      </c>
      <c r="E590" s="0" t="s">
        <v>2623</v>
      </c>
      <c r="F590" s="36" t="n">
        <v>8500</v>
      </c>
      <c r="G590" s="29" t="s">
        <v>980</v>
      </c>
      <c r="H590" s="29" t="s">
        <v>980</v>
      </c>
      <c r="I590" s="37" t="s">
        <v>2751</v>
      </c>
      <c r="J590" s="41" t="s">
        <v>279</v>
      </c>
      <c r="K590" s="41" t="s">
        <v>281</v>
      </c>
      <c r="L590" s="41" t="s">
        <v>283</v>
      </c>
      <c r="M590" s="41" t="s">
        <v>285</v>
      </c>
      <c r="N590" s="41" t="s">
        <v>305</v>
      </c>
      <c r="O590" s="41" t="s">
        <v>306</v>
      </c>
      <c r="P590" s="41" t="s">
        <v>307</v>
      </c>
      <c r="Q590" s="41" t="s">
        <v>308</v>
      </c>
      <c r="R590" s="41" t="s">
        <v>309</v>
      </c>
    </row>
    <row r="591" customFormat="false" ht="15" hidden="false" customHeight="false" outlineLevel="0" collapsed="false">
      <c r="B591" s="1" t="s">
        <v>108</v>
      </c>
      <c r="C591" s="1" t="s">
        <v>288</v>
      </c>
      <c r="D591" s="1" t="s">
        <v>2622</v>
      </c>
      <c r="E591" s="0" t="s">
        <v>2752</v>
      </c>
      <c r="F591" s="7" t="n">
        <v>8530</v>
      </c>
      <c r="G591" s="8" t="s">
        <v>173</v>
      </c>
      <c r="H591" s="8" t="s">
        <v>174</v>
      </c>
      <c r="I591" s="9" t="s">
        <v>2753</v>
      </c>
      <c r="J591" s="14" t="s">
        <v>185</v>
      </c>
      <c r="K591" s="8" t="s">
        <v>186</v>
      </c>
      <c r="L591" s="8" t="s">
        <v>187</v>
      </c>
      <c r="M591" s="8" t="s">
        <v>188</v>
      </c>
      <c r="N591" s="8" t="s">
        <v>189</v>
      </c>
      <c r="O591" s="8" t="s">
        <v>190</v>
      </c>
      <c r="P591" s="8" t="s">
        <v>191</v>
      </c>
    </row>
    <row r="592" customFormat="false" ht="15" hidden="false" customHeight="false" outlineLevel="0" collapsed="false">
      <c r="B592" s="1" t="s">
        <v>108</v>
      </c>
      <c r="C592" s="1" t="s">
        <v>288</v>
      </c>
      <c r="D592" s="1" t="s">
        <v>2622</v>
      </c>
      <c r="E592" s="0" t="s">
        <v>2629</v>
      </c>
      <c r="F592" s="7" t="n">
        <v>8590</v>
      </c>
      <c r="G592" s="8" t="s">
        <v>173</v>
      </c>
      <c r="H592" s="8" t="s">
        <v>236</v>
      </c>
      <c r="I592" s="9" t="s">
        <v>2754</v>
      </c>
      <c r="J592" s="8" t="s">
        <v>238</v>
      </c>
    </row>
    <row r="594" customFormat="false" ht="15" hidden="false" customHeight="false" outlineLevel="0" collapsed="false">
      <c r="B594" s="1" t="s">
        <v>717</v>
      </c>
      <c r="C594" s="1" t="s">
        <v>288</v>
      </c>
      <c r="D594" s="1" t="s">
        <v>2622</v>
      </c>
      <c r="E594" s="0" t="s">
        <v>2631</v>
      </c>
      <c r="F594" s="36" t="n">
        <v>8600</v>
      </c>
      <c r="G594" s="29" t="s">
        <v>980</v>
      </c>
      <c r="H594" s="29" t="s">
        <v>980</v>
      </c>
      <c r="I594" s="37" t="s">
        <v>2755</v>
      </c>
      <c r="J594" s="29" t="s">
        <v>123</v>
      </c>
      <c r="K594" s="29" t="s">
        <v>196</v>
      </c>
      <c r="L594" s="29" t="s">
        <v>245</v>
      </c>
      <c r="M594" s="29" t="s">
        <v>2088</v>
      </c>
      <c r="N594" s="29" t="s">
        <v>456</v>
      </c>
      <c r="O594" s="29" t="s">
        <v>1616</v>
      </c>
      <c r="P594" s="29" t="s">
        <v>461</v>
      </c>
      <c r="Q594" s="29" t="s">
        <v>1617</v>
      </c>
      <c r="R594" s="29" t="s">
        <v>1618</v>
      </c>
    </row>
    <row r="595" customFormat="false" ht="15" hidden="false" customHeight="false" outlineLevel="0" collapsed="false">
      <c r="B595" s="1" t="s">
        <v>108</v>
      </c>
      <c r="C595" s="1" t="s">
        <v>288</v>
      </c>
      <c r="D595" s="1" t="s">
        <v>2622</v>
      </c>
      <c r="E595" s="0" t="s">
        <v>2633</v>
      </c>
      <c r="F595" s="7" t="n">
        <v>8690</v>
      </c>
      <c r="G595" s="8" t="s">
        <v>173</v>
      </c>
      <c r="H595" s="8" t="s">
        <v>236</v>
      </c>
      <c r="I595" s="9" t="s">
        <v>2756</v>
      </c>
      <c r="J595" s="8" t="s">
        <v>238</v>
      </c>
    </row>
    <row r="597" customFormat="false" ht="15" hidden="false" customHeight="false" outlineLevel="0" collapsed="false">
      <c r="B597" s="1" t="s">
        <v>108</v>
      </c>
      <c r="C597" s="1" t="s">
        <v>288</v>
      </c>
      <c r="D597" s="26" t="s">
        <v>2757</v>
      </c>
      <c r="E597" s="0" t="s">
        <v>2758</v>
      </c>
      <c r="F597" s="7" t="n">
        <v>8700</v>
      </c>
      <c r="G597" s="8" t="s">
        <v>2612</v>
      </c>
      <c r="H597" s="8" t="s">
        <v>2612</v>
      </c>
      <c r="I597" s="9" t="s">
        <v>2759</v>
      </c>
      <c r="J597" s="8" t="s">
        <v>311</v>
      </c>
      <c r="K597" s="8" t="s">
        <v>312</v>
      </c>
      <c r="L597" s="8" t="s">
        <v>314</v>
      </c>
      <c r="M597" s="8" t="s">
        <v>315</v>
      </c>
      <c r="N597" s="8" t="s">
        <v>316</v>
      </c>
      <c r="O597" s="8" t="s">
        <v>115</v>
      </c>
      <c r="P597" s="8" t="s">
        <v>116</v>
      </c>
      <c r="Q597" s="8" t="s">
        <v>117</v>
      </c>
      <c r="R597" s="8" t="s">
        <v>118</v>
      </c>
      <c r="S597" s="8" t="s">
        <v>119</v>
      </c>
      <c r="T597" s="8" t="s">
        <v>121</v>
      </c>
      <c r="U597" s="8" t="s">
        <v>122</v>
      </c>
      <c r="V597" s="8" t="s">
        <v>123</v>
      </c>
      <c r="W597" s="8" t="s">
        <v>241</v>
      </c>
      <c r="X597" s="8" t="s">
        <v>242</v>
      </c>
      <c r="Y597" s="8" t="s">
        <v>243</v>
      </c>
      <c r="Z597" s="8" t="s">
        <v>244</v>
      </c>
      <c r="AA597" s="8" t="s">
        <v>245</v>
      </c>
      <c r="AB597" s="8" t="s">
        <v>855</v>
      </c>
      <c r="AC597" s="8" t="s">
        <v>452</v>
      </c>
      <c r="AD597" s="8" t="s">
        <v>856</v>
      </c>
      <c r="AE597" s="8" t="s">
        <v>453</v>
      </c>
      <c r="AF597" s="8" t="s">
        <v>2088</v>
      </c>
      <c r="AG597" s="8" t="s">
        <v>454</v>
      </c>
      <c r="AH597" s="8" t="s">
        <v>2553</v>
      </c>
      <c r="AI597" s="8" t="s">
        <v>455</v>
      </c>
      <c r="AJ597" s="8" t="s">
        <v>2554</v>
      </c>
      <c r="AK597" s="8" t="s">
        <v>456</v>
      </c>
      <c r="AL597" s="8" t="s">
        <v>2555</v>
      </c>
      <c r="AM597" s="8" t="s">
        <v>457</v>
      </c>
      <c r="AN597" s="8" t="s">
        <v>2556</v>
      </c>
      <c r="AO597" s="8" t="s">
        <v>458</v>
      </c>
      <c r="AP597" s="8" t="s">
        <v>1616</v>
      </c>
      <c r="AQ597" s="8" t="s">
        <v>459</v>
      </c>
      <c r="AR597" s="8" t="s">
        <v>2760</v>
      </c>
      <c r="AS597" s="8" t="s">
        <v>460</v>
      </c>
      <c r="AT597" s="8" t="s">
        <v>2761</v>
      </c>
    </row>
    <row r="598" customFormat="false" ht="15" hidden="false" customHeight="false" outlineLevel="0" collapsed="false">
      <c r="B598" s="1" t="s">
        <v>108</v>
      </c>
      <c r="C598" s="1" t="s">
        <v>288</v>
      </c>
      <c r="D598" s="1" t="s">
        <v>2762</v>
      </c>
      <c r="E598" s="0" t="s">
        <v>2763</v>
      </c>
      <c r="F598" s="7" t="n">
        <v>8710</v>
      </c>
      <c r="G598" s="8" t="s">
        <v>2764</v>
      </c>
      <c r="H598" s="8" t="s">
        <v>2764</v>
      </c>
      <c r="I598" s="9" t="s">
        <v>2765</v>
      </c>
      <c r="J598" s="8" t="s">
        <v>189</v>
      </c>
      <c r="K598" s="8" t="s">
        <v>191</v>
      </c>
      <c r="L598" s="8" t="s">
        <v>220</v>
      </c>
      <c r="M598" s="8" t="s">
        <v>224</v>
      </c>
      <c r="N598" s="8" t="s">
        <v>232</v>
      </c>
      <c r="O598" s="8" t="s">
        <v>277</v>
      </c>
      <c r="P598" s="8" t="s">
        <v>281</v>
      </c>
      <c r="Q598" s="8" t="s">
        <v>285</v>
      </c>
      <c r="R598" s="8" t="s">
        <v>306</v>
      </c>
      <c r="S598" s="8" t="s">
        <v>308</v>
      </c>
    </row>
    <row r="599" customFormat="false" ht="15" hidden="false" customHeight="false" outlineLevel="0" collapsed="false">
      <c r="B599" s="1" t="s">
        <v>108</v>
      </c>
      <c r="C599" s="1" t="s">
        <v>288</v>
      </c>
      <c r="D599" s="1" t="s">
        <v>2762</v>
      </c>
      <c r="E599" s="0" t="s">
        <v>2766</v>
      </c>
      <c r="F599" s="7" t="n">
        <v>8720</v>
      </c>
      <c r="G599" s="8" t="s">
        <v>173</v>
      </c>
      <c r="H599" s="8" t="s">
        <v>174</v>
      </c>
      <c r="I599" s="9" t="s">
        <v>2767</v>
      </c>
      <c r="J599" s="8" t="s">
        <v>186</v>
      </c>
      <c r="K599" s="8" t="s">
        <v>187</v>
      </c>
      <c r="L599" s="8" t="s">
        <v>188</v>
      </c>
      <c r="M599" s="8" t="s">
        <v>189</v>
      </c>
      <c r="N599" s="8" t="s">
        <v>190</v>
      </c>
    </row>
    <row r="600" customFormat="false" ht="15" hidden="false" customHeight="false" outlineLevel="0" collapsed="false">
      <c r="B600" s="1" t="s">
        <v>108</v>
      </c>
      <c r="C600" s="1" t="s">
        <v>288</v>
      </c>
      <c r="D600" s="1" t="s">
        <v>2762</v>
      </c>
      <c r="E600" s="0" t="s">
        <v>2768</v>
      </c>
      <c r="F600" s="7" t="n">
        <v>8721</v>
      </c>
      <c r="G600" s="8" t="s">
        <v>173</v>
      </c>
      <c r="H600" s="8" t="s">
        <v>174</v>
      </c>
      <c r="I600" s="9" t="s">
        <v>2769</v>
      </c>
      <c r="J600" s="14" t="s">
        <v>188</v>
      </c>
      <c r="K600" s="14" t="s">
        <v>189</v>
      </c>
      <c r="L600" s="14" t="s">
        <v>190</v>
      </c>
      <c r="M600" s="14" t="s">
        <v>191</v>
      </c>
      <c r="N600" s="14" t="s">
        <v>218</v>
      </c>
      <c r="O600" s="38"/>
      <c r="P600" s="38"/>
    </row>
    <row r="601" customFormat="false" ht="15" hidden="false" customHeight="false" outlineLevel="0" collapsed="false">
      <c r="B601" s="1" t="s">
        <v>108</v>
      </c>
      <c r="C601" s="1" t="s">
        <v>288</v>
      </c>
      <c r="D601" s="1" t="s">
        <v>2762</v>
      </c>
      <c r="E601" s="60" t="s">
        <v>2770</v>
      </c>
      <c r="F601" s="7" t="n">
        <v>8722</v>
      </c>
      <c r="G601" s="8" t="s">
        <v>173</v>
      </c>
      <c r="H601" s="8" t="s">
        <v>174</v>
      </c>
      <c r="I601" s="9" t="s">
        <v>2771</v>
      </c>
      <c r="J601" s="14" t="s">
        <v>189</v>
      </c>
      <c r="K601" s="14" t="s">
        <v>190</v>
      </c>
      <c r="L601" s="61"/>
      <c r="M601" s="61"/>
      <c r="N601" s="61"/>
      <c r="O601" s="61"/>
      <c r="P601" s="38"/>
    </row>
    <row r="602" customFormat="false" ht="15" hidden="false" customHeight="false" outlineLevel="0" collapsed="false">
      <c r="B602" s="1" t="s">
        <v>108</v>
      </c>
      <c r="C602" s="1" t="s">
        <v>288</v>
      </c>
      <c r="D602" s="26" t="s">
        <v>978</v>
      </c>
      <c r="E602" s="0" t="s">
        <v>2772</v>
      </c>
      <c r="F602" s="7" t="n">
        <v>8730</v>
      </c>
      <c r="G602" s="8" t="s">
        <v>173</v>
      </c>
      <c r="H602" s="8" t="s">
        <v>174</v>
      </c>
      <c r="I602" s="9" t="s">
        <v>2773</v>
      </c>
      <c r="J602" s="8" t="s">
        <v>176</v>
      </c>
      <c r="K602" s="8" t="s">
        <v>177</v>
      </c>
      <c r="L602" s="8" t="s">
        <v>178</v>
      </c>
      <c r="M602" s="8" t="s">
        <v>179</v>
      </c>
      <c r="N602" s="8" t="s">
        <v>180</v>
      </c>
      <c r="O602" s="8" t="s">
        <v>181</v>
      </c>
      <c r="P602" s="8" t="s">
        <v>182</v>
      </c>
    </row>
    <row r="603" customFormat="false" ht="15" hidden="false" customHeight="false" outlineLevel="0" collapsed="false">
      <c r="B603" s="30" t="s">
        <v>108</v>
      </c>
      <c r="C603" s="30" t="s">
        <v>288</v>
      </c>
      <c r="D603" s="26" t="s">
        <v>978</v>
      </c>
      <c r="E603" s="6" t="s">
        <v>2774</v>
      </c>
      <c r="F603" s="7" t="n">
        <v>8731</v>
      </c>
      <c r="G603" s="8" t="s">
        <v>173</v>
      </c>
      <c r="H603" s="8" t="s">
        <v>174</v>
      </c>
      <c r="I603" s="9" t="s">
        <v>2775</v>
      </c>
      <c r="J603" s="8" t="s">
        <v>587</v>
      </c>
      <c r="K603" s="8" t="s">
        <v>588</v>
      </c>
      <c r="L603" s="8" t="s">
        <v>589</v>
      </c>
      <c r="M603" s="8" t="s">
        <v>590</v>
      </c>
      <c r="N603" s="8" t="s">
        <v>591</v>
      </c>
      <c r="O603" s="8" t="s">
        <v>592</v>
      </c>
    </row>
    <row r="604" customFormat="false" ht="15" hidden="false" customHeight="false" outlineLevel="0" collapsed="false">
      <c r="B604" s="1" t="s">
        <v>108</v>
      </c>
      <c r="C604" s="1" t="s">
        <v>288</v>
      </c>
      <c r="D604" s="1" t="s">
        <v>2762</v>
      </c>
      <c r="E604" s="0" t="s">
        <v>2776</v>
      </c>
      <c r="F604" s="7" t="n">
        <v>8740</v>
      </c>
      <c r="G604" s="8" t="s">
        <v>173</v>
      </c>
      <c r="H604" s="8" t="s">
        <v>174</v>
      </c>
      <c r="I604" s="9" t="s">
        <v>2777</v>
      </c>
      <c r="J604" s="8" t="s">
        <v>176</v>
      </c>
      <c r="K604" s="8" t="s">
        <v>177</v>
      </c>
      <c r="L604" s="8" t="s">
        <v>178</v>
      </c>
      <c r="M604" s="8" t="s">
        <v>179</v>
      </c>
      <c r="N604" s="8" t="s">
        <v>180</v>
      </c>
      <c r="O604" s="8" t="s">
        <v>181</v>
      </c>
      <c r="P604" s="8" t="s">
        <v>182</v>
      </c>
      <c r="Q604" s="8" t="s">
        <v>2329</v>
      </c>
      <c r="R604" s="8" t="s">
        <v>1769</v>
      </c>
    </row>
    <row r="605" customFormat="false" ht="15" hidden="false" customHeight="false" outlineLevel="0" collapsed="false">
      <c r="B605" s="1" t="s">
        <v>271</v>
      </c>
      <c r="C605" s="1" t="s">
        <v>288</v>
      </c>
      <c r="D605" s="1" t="s">
        <v>2762</v>
      </c>
      <c r="E605" s="0" t="s">
        <v>2778</v>
      </c>
      <c r="F605" s="15" t="n">
        <v>8750</v>
      </c>
      <c r="G605" s="16" t="s">
        <v>173</v>
      </c>
      <c r="H605" s="16" t="s">
        <v>174</v>
      </c>
      <c r="I605" s="17" t="s">
        <v>2779</v>
      </c>
      <c r="J605" s="16" t="s">
        <v>176</v>
      </c>
      <c r="K605" s="16" t="s">
        <v>177</v>
      </c>
      <c r="L605" s="16" t="s">
        <v>178</v>
      </c>
      <c r="M605" s="16" t="s">
        <v>179</v>
      </c>
      <c r="N605" s="16" t="s">
        <v>180</v>
      </c>
      <c r="O605" s="16" t="s">
        <v>181</v>
      </c>
      <c r="P605" s="16" t="s">
        <v>182</v>
      </c>
    </row>
    <row r="606" customFormat="false" ht="15" hidden="false" customHeight="false" outlineLevel="0" collapsed="false">
      <c r="B606" s="30" t="s">
        <v>108</v>
      </c>
      <c r="C606" s="30" t="s">
        <v>288</v>
      </c>
      <c r="D606" s="30" t="s">
        <v>2762</v>
      </c>
      <c r="E606" s="6" t="s">
        <v>2780</v>
      </c>
      <c r="F606" s="7" t="n">
        <v>8760</v>
      </c>
      <c r="G606" s="8" t="s">
        <v>173</v>
      </c>
      <c r="H606" s="8" t="s">
        <v>174</v>
      </c>
      <c r="I606" s="9" t="s">
        <v>2781</v>
      </c>
      <c r="J606" s="8" t="s">
        <v>176</v>
      </c>
      <c r="K606" s="8" t="s">
        <v>177</v>
      </c>
      <c r="L606" s="8" t="s">
        <v>178</v>
      </c>
      <c r="M606" s="8" t="s">
        <v>179</v>
      </c>
      <c r="N606" s="8" t="s">
        <v>180</v>
      </c>
      <c r="O606" s="8" t="s">
        <v>181</v>
      </c>
      <c r="P606" s="8" t="s">
        <v>182</v>
      </c>
    </row>
    <row r="607" customFormat="false" ht="15" hidden="false" customHeight="false" outlineLevel="0" collapsed="false">
      <c r="B607" s="30" t="s">
        <v>108</v>
      </c>
      <c r="C607" s="30" t="s">
        <v>288</v>
      </c>
      <c r="D607" s="30" t="s">
        <v>2762</v>
      </c>
      <c r="E607" s="6" t="s">
        <v>2782</v>
      </c>
      <c r="F607" s="7" t="n">
        <v>8761</v>
      </c>
      <c r="G607" s="8" t="s">
        <v>173</v>
      </c>
      <c r="H607" s="8" t="s">
        <v>174</v>
      </c>
      <c r="I607" s="9" t="s">
        <v>2783</v>
      </c>
      <c r="J607" s="8" t="s">
        <v>587</v>
      </c>
      <c r="K607" s="8" t="s">
        <v>588</v>
      </c>
      <c r="L607" s="8" t="s">
        <v>589</v>
      </c>
      <c r="M607" s="8" t="s">
        <v>590</v>
      </c>
      <c r="N607" s="8" t="s">
        <v>591</v>
      </c>
      <c r="O607" s="8" t="s">
        <v>592</v>
      </c>
    </row>
    <row r="608" customFormat="false" ht="15" hidden="false" customHeight="false" outlineLevel="0" collapsed="false">
      <c r="B608" s="1" t="s">
        <v>717</v>
      </c>
      <c r="C608" s="1" t="s">
        <v>288</v>
      </c>
      <c r="D608" s="1" t="s">
        <v>2762</v>
      </c>
      <c r="E608" s="0" t="s">
        <v>2784</v>
      </c>
      <c r="F608" s="36" t="n">
        <v>8770</v>
      </c>
      <c r="G608" s="29" t="s">
        <v>2612</v>
      </c>
      <c r="H608" s="29" t="s">
        <v>2612</v>
      </c>
      <c r="I608" s="37" t="s">
        <v>2785</v>
      </c>
      <c r="J608" s="41" t="s">
        <v>2786</v>
      </c>
      <c r="K608" s="41" t="s">
        <v>2787</v>
      </c>
      <c r="L608" s="41" t="s">
        <v>2788</v>
      </c>
      <c r="M608" s="41" t="s">
        <v>2789</v>
      </c>
      <c r="N608" s="41" t="s">
        <v>2790</v>
      </c>
      <c r="O608" s="41" t="s">
        <v>2791</v>
      </c>
      <c r="P608" s="41" t="s">
        <v>2792</v>
      </c>
      <c r="Q608" s="41" t="s">
        <v>2793</v>
      </c>
      <c r="R608" s="41" t="s">
        <v>2794</v>
      </c>
    </row>
    <row r="610" customFormat="false" ht="15" hidden="false" customHeight="false" outlineLevel="0" collapsed="false">
      <c r="B610" s="1" t="s">
        <v>108</v>
      </c>
      <c r="C610" s="26" t="s">
        <v>288</v>
      </c>
      <c r="D610" s="1" t="s">
        <v>2659</v>
      </c>
      <c r="E610" s="0" t="s">
        <v>2663</v>
      </c>
      <c r="F610" s="7" t="n">
        <v>8900</v>
      </c>
      <c r="G610" s="8" t="s">
        <v>173</v>
      </c>
      <c r="H610" s="8" t="s">
        <v>174</v>
      </c>
      <c r="I610" s="9" t="s">
        <v>2795</v>
      </c>
      <c r="J610" s="8" t="s">
        <v>176</v>
      </c>
      <c r="K610" s="8" t="s">
        <v>177</v>
      </c>
      <c r="L610" s="8" t="s">
        <v>178</v>
      </c>
      <c r="M610" s="8" t="s">
        <v>179</v>
      </c>
      <c r="N610" s="8" t="s">
        <v>180</v>
      </c>
      <c r="O610" s="8" t="s">
        <v>181</v>
      </c>
      <c r="P610" s="8" t="s">
        <v>182</v>
      </c>
    </row>
    <row r="611" customFormat="false" ht="15" hidden="false" customHeight="false" outlineLevel="0" collapsed="false">
      <c r="B611" s="45" t="s">
        <v>1613</v>
      </c>
      <c r="C611" s="26" t="s">
        <v>288</v>
      </c>
      <c r="D611" s="45" t="s">
        <v>2659</v>
      </c>
      <c r="E611" s="46" t="s">
        <v>2665</v>
      </c>
      <c r="F611" s="45" t="n">
        <v>8901</v>
      </c>
      <c r="G611" s="62" t="s">
        <v>173</v>
      </c>
      <c r="H611" s="62" t="s">
        <v>174</v>
      </c>
      <c r="I611" s="46" t="s">
        <v>2796</v>
      </c>
      <c r="J611" s="62" t="s">
        <v>587</v>
      </c>
      <c r="K611" s="62" t="s">
        <v>588</v>
      </c>
      <c r="L611" s="62" t="s">
        <v>589</v>
      </c>
      <c r="M611" s="62" t="s">
        <v>590</v>
      </c>
      <c r="N611" s="62" t="s">
        <v>591</v>
      </c>
      <c r="O611" s="62" t="s">
        <v>592</v>
      </c>
    </row>
    <row r="612" customFormat="false" ht="15" hidden="false" customHeight="false" outlineLevel="0" collapsed="false">
      <c r="B612" s="11"/>
      <c r="C612" s="11"/>
      <c r="D612" s="11"/>
      <c r="E612" s="12"/>
      <c r="F612" s="11"/>
      <c r="G612" s="13"/>
      <c r="H612" s="13"/>
      <c r="I612" s="12"/>
    </row>
    <row r="614" customFormat="false" ht="15" hidden="false" customHeight="false" outlineLevel="0" collapsed="false">
      <c r="B614" s="1" t="s">
        <v>108</v>
      </c>
      <c r="C614" s="1" t="s">
        <v>303</v>
      </c>
      <c r="D614" s="1" t="s">
        <v>978</v>
      </c>
      <c r="E614" s="0" t="s">
        <v>2797</v>
      </c>
      <c r="F614" s="7" t="n">
        <v>9000</v>
      </c>
      <c r="G614" s="8" t="s">
        <v>980</v>
      </c>
      <c r="H614" s="8" t="s">
        <v>980</v>
      </c>
      <c r="I614" s="9" t="s">
        <v>2798</v>
      </c>
      <c r="J614" s="8" t="s">
        <v>245</v>
      </c>
      <c r="K614" s="8" t="s">
        <v>454</v>
      </c>
      <c r="L614" s="8" t="s">
        <v>457</v>
      </c>
      <c r="M614" s="8" t="s">
        <v>460</v>
      </c>
      <c r="N614" s="8" t="s">
        <v>2137</v>
      </c>
      <c r="O614" s="8" t="s">
        <v>1618</v>
      </c>
      <c r="P614" s="8" t="s">
        <v>1804</v>
      </c>
      <c r="Q614" s="8" t="s">
        <v>2138</v>
      </c>
      <c r="R614" s="8" t="s">
        <v>999</v>
      </c>
      <c r="S614" s="8" t="s">
        <v>2139</v>
      </c>
      <c r="T614" s="8" t="s">
        <v>1002</v>
      </c>
      <c r="U614" s="8" t="s">
        <v>2140</v>
      </c>
      <c r="V614" s="8" t="s">
        <v>1806</v>
      </c>
      <c r="W614" s="8" t="s">
        <v>2141</v>
      </c>
      <c r="X614" s="8" t="s">
        <v>2142</v>
      </c>
      <c r="Y614" s="8" t="s">
        <v>1633</v>
      </c>
      <c r="Z614" s="8" t="s">
        <v>2143</v>
      </c>
      <c r="AA614" s="8" t="s">
        <v>2144</v>
      </c>
      <c r="AB614" s="8" t="s">
        <v>2145</v>
      </c>
      <c r="AC614" s="8" t="s">
        <v>2146</v>
      </c>
      <c r="AD614" s="8" t="s">
        <v>2102</v>
      </c>
      <c r="AE614" s="8" t="s">
        <v>2147</v>
      </c>
      <c r="AF614" s="10" t="s">
        <v>997</v>
      </c>
      <c r="AG614" s="10" t="s">
        <v>1621</v>
      </c>
      <c r="AH614" s="10" t="s">
        <v>1624</v>
      </c>
      <c r="AI614" s="10" t="s">
        <v>1631</v>
      </c>
      <c r="AJ614" s="10" t="s">
        <v>2099</v>
      </c>
      <c r="AK614" s="10" t="s">
        <v>2100</v>
      </c>
    </row>
    <row r="615" customFormat="false" ht="15" hidden="false" customHeight="false" outlineLevel="0" collapsed="false">
      <c r="B615" s="1" t="s">
        <v>108</v>
      </c>
      <c r="C615" s="1" t="s">
        <v>303</v>
      </c>
      <c r="D615" s="1" t="s">
        <v>978</v>
      </c>
      <c r="E615" s="0" t="s">
        <v>2799</v>
      </c>
      <c r="F615" s="7" t="n">
        <v>9001</v>
      </c>
      <c r="G615" s="8" t="s">
        <v>980</v>
      </c>
      <c r="H615" s="8" t="s">
        <v>980</v>
      </c>
      <c r="I615" s="9" t="s">
        <v>2800</v>
      </c>
      <c r="J615" s="8" t="s">
        <v>495</v>
      </c>
      <c r="K615" s="8" t="s">
        <v>2151</v>
      </c>
      <c r="L615" s="8" t="s">
        <v>2152</v>
      </c>
      <c r="M615" s="8" t="s">
        <v>2153</v>
      </c>
      <c r="N615" s="8" t="s">
        <v>2154</v>
      </c>
      <c r="O615" s="8" t="s">
        <v>2155</v>
      </c>
      <c r="P615" s="8" t="s">
        <v>2156</v>
      </c>
      <c r="Q615" s="8" t="s">
        <v>2157</v>
      </c>
      <c r="R615" s="8" t="s">
        <v>2158</v>
      </c>
      <c r="S615" s="8" t="s">
        <v>2159</v>
      </c>
      <c r="T615" s="8" t="s">
        <v>2160</v>
      </c>
      <c r="U615" s="8" t="s">
        <v>2161</v>
      </c>
      <c r="V615" s="8" t="s">
        <v>2162</v>
      </c>
      <c r="W615" s="8" t="s">
        <v>2163</v>
      </c>
      <c r="X615" s="8" t="s">
        <v>2164</v>
      </c>
      <c r="Y615" s="8" t="s">
        <v>2165</v>
      </c>
      <c r="Z615" s="8" t="s">
        <v>2166</v>
      </c>
      <c r="AA615" s="8" t="s">
        <v>2167</v>
      </c>
      <c r="AB615" s="8" t="s">
        <v>2168</v>
      </c>
      <c r="AC615" s="8" t="s">
        <v>2169</v>
      </c>
      <c r="AD615" s="8" t="s">
        <v>2170</v>
      </c>
    </row>
    <row r="616" customFormat="false" ht="15" hidden="false" customHeight="false" outlineLevel="0" collapsed="false">
      <c r="B616" s="1" t="s">
        <v>271</v>
      </c>
      <c r="C616" s="1" t="s">
        <v>303</v>
      </c>
      <c r="D616" s="1" t="s">
        <v>978</v>
      </c>
      <c r="E616" s="0" t="s">
        <v>2801</v>
      </c>
      <c r="F616" s="15" t="n">
        <v>9002</v>
      </c>
      <c r="G616" s="16" t="s">
        <v>980</v>
      </c>
      <c r="H616" s="16" t="s">
        <v>980</v>
      </c>
      <c r="I616" s="17" t="s">
        <v>2802</v>
      </c>
      <c r="J616" s="16" t="s">
        <v>2176</v>
      </c>
      <c r="K616" s="16" t="s">
        <v>2177</v>
      </c>
      <c r="L616" s="16" t="s">
        <v>2178</v>
      </c>
      <c r="M616" s="16" t="s">
        <v>2179</v>
      </c>
      <c r="N616" s="16" t="s">
        <v>2180</v>
      </c>
      <c r="O616" s="16" t="s">
        <v>2182</v>
      </c>
      <c r="P616" s="16" t="s">
        <v>2183</v>
      </c>
      <c r="Q616" s="16" t="s">
        <v>2184</v>
      </c>
      <c r="R616" s="16" t="s">
        <v>2185</v>
      </c>
      <c r="S616" s="16" t="s">
        <v>2186</v>
      </c>
      <c r="T616" s="16" t="s">
        <v>2187</v>
      </c>
      <c r="U616" s="16" t="s">
        <v>2188</v>
      </c>
      <c r="V616" s="16" t="s">
        <v>2189</v>
      </c>
    </row>
    <row r="618" customFormat="false" ht="15" hidden="false" customHeight="false" outlineLevel="0" collapsed="false">
      <c r="B618" s="1" t="s">
        <v>108</v>
      </c>
      <c r="C618" s="1" t="s">
        <v>303</v>
      </c>
      <c r="D618" s="1" t="s">
        <v>978</v>
      </c>
      <c r="E618" s="0" t="s">
        <v>2803</v>
      </c>
      <c r="F618" s="7" t="n">
        <f aca="false">F614+10</f>
        <v>9010</v>
      </c>
      <c r="G618" s="8" t="s">
        <v>2221</v>
      </c>
      <c r="H618" s="8" t="s">
        <v>2196</v>
      </c>
      <c r="I618" s="9" t="s">
        <v>2804</v>
      </c>
      <c r="J618" s="8" t="s">
        <v>2252</v>
      </c>
      <c r="K618" s="8" t="s">
        <v>2254</v>
      </c>
      <c r="L618" s="8" t="s">
        <v>2255</v>
      </c>
      <c r="M618" s="8" t="s">
        <v>2256</v>
      </c>
      <c r="N618" s="8" t="s">
        <v>2257</v>
      </c>
      <c r="O618" s="8" t="s">
        <v>2805</v>
      </c>
      <c r="P618" s="8" t="s">
        <v>2258</v>
      </c>
      <c r="Q618" s="8" t="s">
        <v>2259</v>
      </c>
      <c r="R618" s="8" t="s">
        <v>2262</v>
      </c>
      <c r="S618" s="8" t="s">
        <v>2264</v>
      </c>
      <c r="T618" s="8" t="s">
        <v>2261</v>
      </c>
      <c r="U618" s="8" t="s">
        <v>2806</v>
      </c>
      <c r="V618" s="8" t="s">
        <v>2266</v>
      </c>
      <c r="W618" s="8" t="s">
        <v>439</v>
      </c>
      <c r="X618" s="8" t="s">
        <v>2269</v>
      </c>
      <c r="Y618" s="8" t="s">
        <v>2807</v>
      </c>
      <c r="Z618" s="8" t="s">
        <v>441</v>
      </c>
      <c r="AA618" s="8" t="s">
        <v>2271</v>
      </c>
      <c r="AB618" s="8" t="s">
        <v>2272</v>
      </c>
      <c r="AC618" s="8" t="s">
        <v>2808</v>
      </c>
      <c r="AD618" s="8" t="s">
        <v>443</v>
      </c>
      <c r="AE618" s="8" t="s">
        <v>2273</v>
      </c>
      <c r="AF618" s="8" t="s">
        <v>445</v>
      </c>
      <c r="AG618" s="8" t="s">
        <v>2274</v>
      </c>
      <c r="AH618" s="8" t="s">
        <v>2275</v>
      </c>
      <c r="AI618" s="8" t="s">
        <v>447</v>
      </c>
      <c r="AJ618" s="8" t="s">
        <v>2809</v>
      </c>
      <c r="AK618" s="8" t="s">
        <v>2278</v>
      </c>
      <c r="AL618" s="8" t="s">
        <v>2810</v>
      </c>
      <c r="AM618" s="8" t="s">
        <v>2811</v>
      </c>
      <c r="AN618" s="8" t="s">
        <v>2281</v>
      </c>
      <c r="AO618" s="8" t="s">
        <v>2812</v>
      </c>
      <c r="AP618" s="8" t="s">
        <v>2813</v>
      </c>
      <c r="DF618" s="2"/>
    </row>
    <row r="620" customFormat="false" ht="15" hidden="false" customHeight="false" outlineLevel="0" collapsed="false">
      <c r="B620" s="1" t="s">
        <v>108</v>
      </c>
      <c r="C620" s="1" t="s">
        <v>303</v>
      </c>
      <c r="D620" s="1" t="s">
        <v>2517</v>
      </c>
      <c r="E620" s="0" t="s">
        <v>2518</v>
      </c>
      <c r="F620" s="7" t="n">
        <v>9110</v>
      </c>
      <c r="G620" s="8" t="s">
        <v>980</v>
      </c>
      <c r="H620" s="8" t="s">
        <v>980</v>
      </c>
      <c r="I620" s="9" t="s">
        <v>2814</v>
      </c>
      <c r="J620" s="14" t="s">
        <v>245</v>
      </c>
      <c r="K620" s="8" t="s">
        <v>2088</v>
      </c>
      <c r="L620" s="8" t="s">
        <v>456</v>
      </c>
      <c r="M620" s="8" t="s">
        <v>1616</v>
      </c>
      <c r="N620" s="8" t="s">
        <v>461</v>
      </c>
      <c r="O620" s="8" t="s">
        <v>1617</v>
      </c>
      <c r="P620" s="8" t="s">
        <v>1618</v>
      </c>
      <c r="Q620" s="8" t="s">
        <v>1619</v>
      </c>
      <c r="R620" s="8" t="s">
        <v>997</v>
      </c>
      <c r="S620" s="8" t="s">
        <v>1620</v>
      </c>
      <c r="T620" s="8" t="s">
        <v>1621</v>
      </c>
      <c r="U620" s="8" t="s">
        <v>1622</v>
      </c>
      <c r="V620" s="8" t="s">
        <v>1002</v>
      </c>
      <c r="W620" s="8" t="s">
        <v>1623</v>
      </c>
      <c r="X620" s="8" t="s">
        <v>1624</v>
      </c>
      <c r="Y620" s="10" t="s">
        <v>1630</v>
      </c>
      <c r="Z620" s="10" t="s">
        <v>1631</v>
      </c>
    </row>
    <row r="621" customFormat="false" ht="15" hidden="false" customHeight="false" outlineLevel="0" collapsed="false">
      <c r="B621" s="1" t="s">
        <v>108</v>
      </c>
      <c r="C621" s="1" t="s">
        <v>303</v>
      </c>
      <c r="D621" s="1" t="s">
        <v>2517</v>
      </c>
      <c r="E621" s="0" t="s">
        <v>2530</v>
      </c>
      <c r="F621" s="7" t="n">
        <v>9120</v>
      </c>
      <c r="G621" s="8" t="s">
        <v>173</v>
      </c>
      <c r="H621" s="8" t="s">
        <v>174</v>
      </c>
      <c r="I621" s="9" t="s">
        <v>2815</v>
      </c>
      <c r="J621" s="8" t="s">
        <v>176</v>
      </c>
      <c r="K621" s="8" t="s">
        <v>177</v>
      </c>
      <c r="L621" s="8" t="s">
        <v>178</v>
      </c>
      <c r="M621" s="8" t="s">
        <v>179</v>
      </c>
      <c r="N621" s="8" t="s">
        <v>180</v>
      </c>
      <c r="O621" s="8" t="s">
        <v>181</v>
      </c>
      <c r="P621" s="8" t="s">
        <v>182</v>
      </c>
    </row>
    <row r="622" customFormat="false" ht="15" hidden="false" customHeight="false" outlineLevel="0" collapsed="false">
      <c r="B622" s="1" t="s">
        <v>108</v>
      </c>
      <c r="C622" s="1" t="s">
        <v>303</v>
      </c>
      <c r="D622" s="1" t="s">
        <v>2517</v>
      </c>
      <c r="E622" s="0" t="s">
        <v>2532</v>
      </c>
      <c r="F622" s="7" t="n">
        <v>9121</v>
      </c>
      <c r="G622" s="8" t="s">
        <v>173</v>
      </c>
      <c r="H622" s="8" t="s">
        <v>174</v>
      </c>
      <c r="I622" s="9" t="s">
        <v>2816</v>
      </c>
      <c r="J622" s="8" t="s">
        <v>587</v>
      </c>
      <c r="K622" s="8" t="s">
        <v>588</v>
      </c>
      <c r="L622" s="8" t="s">
        <v>589</v>
      </c>
      <c r="M622" s="8" t="s">
        <v>590</v>
      </c>
      <c r="N622" s="8" t="s">
        <v>591</v>
      </c>
      <c r="O622" s="8" t="s">
        <v>592</v>
      </c>
    </row>
    <row r="623" customFormat="false" ht="15" hidden="false" customHeight="false" outlineLevel="0" collapsed="false">
      <c r="B623" s="1" t="s">
        <v>108</v>
      </c>
      <c r="C623" s="1" t="s">
        <v>303</v>
      </c>
      <c r="D623" s="1" t="s">
        <v>2517</v>
      </c>
      <c r="E623" s="0" t="s">
        <v>2534</v>
      </c>
      <c r="F623" s="7" t="n">
        <v>9130</v>
      </c>
      <c r="G623" s="8" t="s">
        <v>173</v>
      </c>
      <c r="H623" s="8" t="s">
        <v>174</v>
      </c>
      <c r="I623" s="9" t="s">
        <v>2817</v>
      </c>
      <c r="J623" s="14" t="s">
        <v>185</v>
      </c>
      <c r="K623" s="8" t="s">
        <v>186</v>
      </c>
      <c r="L623" s="8" t="s">
        <v>187</v>
      </c>
      <c r="M623" s="8" t="s">
        <v>188</v>
      </c>
      <c r="N623" s="8" t="s">
        <v>189</v>
      </c>
      <c r="O623" s="8" t="s">
        <v>190</v>
      </c>
      <c r="P623" s="8" t="s">
        <v>191</v>
      </c>
      <c r="Q623" s="24" t="s">
        <v>218</v>
      </c>
      <c r="R623" s="24" t="s">
        <v>220</v>
      </c>
      <c r="S623" s="24" t="s">
        <v>222</v>
      </c>
    </row>
    <row r="624" customFormat="false" ht="15" hidden="false" customHeight="false" outlineLevel="0" collapsed="false">
      <c r="B624" s="1" t="s">
        <v>108</v>
      </c>
      <c r="C624" s="1" t="s">
        <v>303</v>
      </c>
      <c r="D624" s="1" t="s">
        <v>2517</v>
      </c>
      <c r="E624" s="0" t="s">
        <v>2548</v>
      </c>
      <c r="F624" s="7" t="n">
        <v>9190</v>
      </c>
      <c r="G624" s="8" t="s">
        <v>173</v>
      </c>
      <c r="H624" s="8" t="s">
        <v>236</v>
      </c>
      <c r="I624" s="9" t="s">
        <v>2818</v>
      </c>
      <c r="J624" s="8" t="s">
        <v>238</v>
      </c>
    </row>
    <row r="626" customFormat="false" ht="15" hidden="false" customHeight="false" outlineLevel="0" collapsed="false">
      <c r="B626" s="1" t="s">
        <v>271</v>
      </c>
      <c r="C626" s="1" t="s">
        <v>303</v>
      </c>
      <c r="D626" s="1" t="s">
        <v>2550</v>
      </c>
      <c r="E626" s="0" t="s">
        <v>2819</v>
      </c>
      <c r="F626" s="15" t="n">
        <v>9200</v>
      </c>
      <c r="G626" s="16" t="s">
        <v>2221</v>
      </c>
      <c r="H626" s="16" t="s">
        <v>2196</v>
      </c>
      <c r="I626" s="17" t="s">
        <v>2820</v>
      </c>
      <c r="J626" s="0"/>
      <c r="K626" s="0"/>
      <c r="L626" s="0"/>
      <c r="M626" s="0"/>
      <c r="N626" s="0"/>
      <c r="O626" s="0"/>
      <c r="P626" s="0"/>
      <c r="Q626" s="0"/>
      <c r="R626" s="0"/>
      <c r="S626" s="0"/>
      <c r="T626" s="0"/>
      <c r="U626" s="0"/>
      <c r="V626" s="0"/>
      <c r="W626" s="0"/>
      <c r="X626" s="0"/>
      <c r="Y626" s="0"/>
      <c r="Z626" s="0"/>
      <c r="AA626" s="0"/>
      <c r="AB626" s="0"/>
      <c r="AC626" s="0"/>
      <c r="AD626" s="0"/>
      <c r="AE626" s="0"/>
      <c r="AF626" s="0"/>
      <c r="AG626" s="0"/>
      <c r="AH626" s="0"/>
      <c r="AI626" s="0"/>
      <c r="AJ626" s="0"/>
    </row>
    <row r="627" customFormat="false" ht="15" hidden="false" customHeight="false" outlineLevel="0" collapsed="false">
      <c r="B627" s="1" t="s">
        <v>108</v>
      </c>
      <c r="C627" s="1" t="s">
        <v>303</v>
      </c>
      <c r="D627" s="1" t="s">
        <v>2550</v>
      </c>
      <c r="E627" s="0" t="s">
        <v>2551</v>
      </c>
      <c r="F627" s="7" t="n">
        <v>9210</v>
      </c>
      <c r="G627" s="8" t="s">
        <v>980</v>
      </c>
      <c r="H627" s="8" t="s">
        <v>980</v>
      </c>
      <c r="I627" s="9" t="s">
        <v>2821</v>
      </c>
      <c r="J627" s="8" t="s">
        <v>119</v>
      </c>
      <c r="K627" s="8" t="s">
        <v>120</v>
      </c>
      <c r="L627" s="8" t="s">
        <v>121</v>
      </c>
      <c r="M627" s="8" t="s">
        <v>122</v>
      </c>
      <c r="N627" s="8" t="s">
        <v>123</v>
      </c>
      <c r="O627" s="8" t="s">
        <v>124</v>
      </c>
      <c r="P627" s="8" t="s">
        <v>125</v>
      </c>
      <c r="Q627" s="8" t="s">
        <v>126</v>
      </c>
      <c r="R627" s="8" t="s">
        <v>127</v>
      </c>
      <c r="S627" s="8" t="s">
        <v>196</v>
      </c>
      <c r="T627" s="8" t="s">
        <v>241</v>
      </c>
      <c r="U627" s="8" t="s">
        <v>242</v>
      </c>
      <c r="V627" s="8" t="s">
        <v>243</v>
      </c>
      <c r="W627" s="8" t="s">
        <v>244</v>
      </c>
      <c r="X627" s="8" t="s">
        <v>245</v>
      </c>
      <c r="Y627" s="8" t="s">
        <v>855</v>
      </c>
      <c r="Z627" s="8" t="s">
        <v>452</v>
      </c>
      <c r="AA627" s="8" t="s">
        <v>856</v>
      </c>
      <c r="AB627" s="8" t="s">
        <v>453</v>
      </c>
      <c r="AC627" s="8" t="s">
        <v>2088</v>
      </c>
      <c r="AD627" s="8" t="s">
        <v>454</v>
      </c>
      <c r="AE627" s="8" t="s">
        <v>2553</v>
      </c>
      <c r="AF627" s="8" t="s">
        <v>455</v>
      </c>
      <c r="AG627" s="8" t="s">
        <v>2554</v>
      </c>
      <c r="AH627" s="8" t="s">
        <v>456</v>
      </c>
      <c r="AI627" s="10" t="s">
        <v>457</v>
      </c>
    </row>
    <row r="628" customFormat="false" ht="15" hidden="false" customHeight="false" outlineLevel="0" collapsed="false">
      <c r="B628" s="1" t="s">
        <v>108</v>
      </c>
      <c r="C628" s="1" t="s">
        <v>303</v>
      </c>
      <c r="D628" s="1" t="s">
        <v>2550</v>
      </c>
      <c r="E628" s="0" t="s">
        <v>2559</v>
      </c>
      <c r="F628" s="7" t="n">
        <v>9211</v>
      </c>
      <c r="G628" s="8" t="s">
        <v>980</v>
      </c>
      <c r="H628" s="8" t="s">
        <v>980</v>
      </c>
      <c r="I628" s="9" t="s">
        <v>2822</v>
      </c>
      <c r="J628" s="8" t="s">
        <v>163</v>
      </c>
      <c r="K628" s="8" t="s">
        <v>166</v>
      </c>
      <c r="L628" s="8" t="s">
        <v>169</v>
      </c>
      <c r="M628" s="8" t="s">
        <v>171</v>
      </c>
      <c r="N628" s="8" t="s">
        <v>262</v>
      </c>
      <c r="O628" s="8" t="s">
        <v>264</v>
      </c>
      <c r="P628" s="8" t="s">
        <v>266</v>
      </c>
      <c r="Q628" s="8" t="s">
        <v>465</v>
      </c>
      <c r="R628" s="8" t="s">
        <v>466</v>
      </c>
      <c r="S628" s="8" t="s">
        <v>467</v>
      </c>
      <c r="T628" s="8" t="s">
        <v>468</v>
      </c>
      <c r="U628" s="8" t="s">
        <v>469</v>
      </c>
    </row>
    <row r="629" customFormat="false" ht="15" hidden="false" customHeight="false" outlineLevel="0" collapsed="false">
      <c r="B629" s="1" t="s">
        <v>108</v>
      </c>
      <c r="C629" s="1" t="s">
        <v>303</v>
      </c>
      <c r="D629" s="1" t="s">
        <v>2550</v>
      </c>
      <c r="E629" s="0" t="s">
        <v>2823</v>
      </c>
      <c r="F629" s="7" t="n">
        <v>9212</v>
      </c>
      <c r="G629" s="8" t="s">
        <v>980</v>
      </c>
      <c r="H629" s="8" t="s">
        <v>980</v>
      </c>
      <c r="I629" s="9" t="s">
        <v>2824</v>
      </c>
      <c r="J629" s="8" t="s">
        <v>1180</v>
      </c>
      <c r="K629" s="8" t="s">
        <v>479</v>
      </c>
      <c r="L629" s="8" t="s">
        <v>480</v>
      </c>
      <c r="M629" s="8" t="s">
        <v>476</v>
      </c>
      <c r="N629" s="8" t="s">
        <v>481</v>
      </c>
      <c r="O629" s="8" t="s">
        <v>482</v>
      </c>
      <c r="P629" s="8" t="s">
        <v>483</v>
      </c>
      <c r="Q629" s="8" t="s">
        <v>484</v>
      </c>
      <c r="R629" s="8" t="s">
        <v>485</v>
      </c>
      <c r="S629" s="8" t="s">
        <v>2825</v>
      </c>
      <c r="T629" s="8" t="s">
        <v>486</v>
      </c>
      <c r="U629" s="8" t="s">
        <v>487</v>
      </c>
    </row>
    <row r="630" customFormat="false" ht="15" hidden="false" customHeight="false" outlineLevel="0" collapsed="false">
      <c r="B630" s="1" t="s">
        <v>108</v>
      </c>
      <c r="C630" s="1" t="s">
        <v>303</v>
      </c>
      <c r="D630" s="1" t="s">
        <v>2550</v>
      </c>
      <c r="E630" s="0" t="s">
        <v>2568</v>
      </c>
      <c r="F630" s="7" t="n">
        <v>9220</v>
      </c>
      <c r="G630" s="8" t="s">
        <v>173</v>
      </c>
      <c r="H630" s="8" t="s">
        <v>174</v>
      </c>
      <c r="I630" s="9" t="s">
        <v>2826</v>
      </c>
      <c r="J630" s="8" t="s">
        <v>176</v>
      </c>
      <c r="K630" s="8" t="s">
        <v>177</v>
      </c>
      <c r="L630" s="8" t="s">
        <v>178</v>
      </c>
      <c r="M630" s="8" t="s">
        <v>179</v>
      </c>
      <c r="N630" s="8" t="s">
        <v>180</v>
      </c>
      <c r="O630" s="8" t="s">
        <v>181</v>
      </c>
      <c r="P630" s="8" t="s">
        <v>182</v>
      </c>
    </row>
    <row r="631" customFormat="false" ht="15" hidden="false" customHeight="false" outlineLevel="0" collapsed="false">
      <c r="B631" s="1" t="s">
        <v>108</v>
      </c>
      <c r="C631" s="1" t="s">
        <v>303</v>
      </c>
      <c r="D631" s="1" t="s">
        <v>2550</v>
      </c>
      <c r="E631" s="0" t="s">
        <v>2570</v>
      </c>
      <c r="F631" s="7" t="n">
        <v>9221</v>
      </c>
      <c r="G631" s="8" t="s">
        <v>173</v>
      </c>
      <c r="H631" s="8" t="s">
        <v>174</v>
      </c>
      <c r="I631" s="9" t="s">
        <v>2827</v>
      </c>
      <c r="J631" s="8" t="s">
        <v>587</v>
      </c>
      <c r="K631" s="8" t="s">
        <v>588</v>
      </c>
      <c r="L631" s="8" t="s">
        <v>589</v>
      </c>
      <c r="M631" s="8" t="s">
        <v>590</v>
      </c>
      <c r="N631" s="8" t="s">
        <v>591</v>
      </c>
      <c r="O631" s="8" t="s">
        <v>592</v>
      </c>
    </row>
    <row r="632" customFormat="false" ht="15" hidden="false" customHeight="false" outlineLevel="0" collapsed="false">
      <c r="B632" s="1" t="s">
        <v>108</v>
      </c>
      <c r="C632" s="1" t="s">
        <v>303</v>
      </c>
      <c r="D632" s="1" t="s">
        <v>2550</v>
      </c>
      <c r="E632" s="0" t="s">
        <v>2575</v>
      </c>
      <c r="F632" s="7" t="n">
        <v>9230</v>
      </c>
      <c r="G632" s="8" t="s">
        <v>173</v>
      </c>
      <c r="H632" s="8" t="s">
        <v>174</v>
      </c>
      <c r="I632" s="9" t="s">
        <v>2828</v>
      </c>
      <c r="J632" s="8" t="s">
        <v>185</v>
      </c>
      <c r="K632" s="14" t="s">
        <v>186</v>
      </c>
      <c r="L632" s="14" t="s">
        <v>187</v>
      </c>
      <c r="M632" s="14" t="s">
        <v>188</v>
      </c>
      <c r="N632" s="14" t="s">
        <v>189</v>
      </c>
      <c r="O632" s="14" t="s">
        <v>190</v>
      </c>
      <c r="P632" s="14" t="s">
        <v>191</v>
      </c>
    </row>
    <row r="633" customFormat="false" ht="15" hidden="false" customHeight="false" outlineLevel="0" collapsed="false">
      <c r="B633" s="1" t="s">
        <v>108</v>
      </c>
      <c r="C633" s="1" t="s">
        <v>303</v>
      </c>
      <c r="D633" s="1" t="s">
        <v>2550</v>
      </c>
      <c r="E633" s="0" t="s">
        <v>2587</v>
      </c>
      <c r="F633" s="7" t="n">
        <v>9290</v>
      </c>
      <c r="G633" s="8" t="s">
        <v>173</v>
      </c>
      <c r="H633" s="8" t="s">
        <v>236</v>
      </c>
      <c r="I633" s="9" t="s">
        <v>2829</v>
      </c>
      <c r="J633" s="8" t="s">
        <v>238</v>
      </c>
    </row>
    <row r="635" customFormat="false" ht="15" hidden="false" customHeight="false" outlineLevel="0" collapsed="false">
      <c r="B635" s="1" t="s">
        <v>271</v>
      </c>
      <c r="C635" s="1" t="s">
        <v>303</v>
      </c>
      <c r="D635" s="1" t="s">
        <v>2589</v>
      </c>
      <c r="E635" s="0" t="s">
        <v>2830</v>
      </c>
      <c r="F635" s="15" t="n">
        <v>9300</v>
      </c>
      <c r="G635" s="16" t="s">
        <v>2221</v>
      </c>
      <c r="H635" s="16" t="s">
        <v>2196</v>
      </c>
      <c r="I635" s="17" t="s">
        <v>2831</v>
      </c>
    </row>
    <row r="636" customFormat="false" ht="15" hidden="false" customHeight="false" outlineLevel="0" collapsed="false">
      <c r="B636" s="1" t="s">
        <v>108</v>
      </c>
      <c r="C636" s="1" t="s">
        <v>303</v>
      </c>
      <c r="D636" s="1" t="s">
        <v>2589</v>
      </c>
      <c r="E636" s="0" t="s">
        <v>2590</v>
      </c>
      <c r="F636" s="7" t="n">
        <v>9310</v>
      </c>
      <c r="G636" s="8" t="s">
        <v>980</v>
      </c>
      <c r="H636" s="8" t="s">
        <v>980</v>
      </c>
      <c r="I636" s="9" t="s">
        <v>2832</v>
      </c>
      <c r="J636" s="8" t="s">
        <v>224</v>
      </c>
      <c r="K636" s="8" t="s">
        <v>226</v>
      </c>
      <c r="L636" s="8" t="s">
        <v>232</v>
      </c>
      <c r="M636" s="8" t="s">
        <v>234</v>
      </c>
      <c r="N636" s="8" t="s">
        <v>277</v>
      </c>
      <c r="O636" s="8" t="s">
        <v>279</v>
      </c>
      <c r="P636" s="8" t="s">
        <v>281</v>
      </c>
      <c r="Q636" s="8" t="s">
        <v>283</v>
      </c>
      <c r="R636" s="8" t="s">
        <v>285</v>
      </c>
    </row>
    <row r="637" customFormat="false" ht="15" hidden="false" customHeight="false" outlineLevel="0" collapsed="false">
      <c r="B637" s="1" t="s">
        <v>108</v>
      </c>
      <c r="C637" s="1" t="s">
        <v>303</v>
      </c>
      <c r="D637" s="1" t="s">
        <v>2589</v>
      </c>
      <c r="E637" s="0" t="s">
        <v>2599</v>
      </c>
      <c r="F637" s="7" t="n">
        <v>9320</v>
      </c>
      <c r="G637" s="8" t="s">
        <v>173</v>
      </c>
      <c r="H637" s="8" t="s">
        <v>174</v>
      </c>
      <c r="I637" s="9" t="s">
        <v>2833</v>
      </c>
      <c r="J637" s="8" t="s">
        <v>176</v>
      </c>
      <c r="K637" s="8" t="s">
        <v>177</v>
      </c>
      <c r="L637" s="8" t="s">
        <v>178</v>
      </c>
      <c r="M637" s="8" t="s">
        <v>179</v>
      </c>
      <c r="N637" s="8" t="s">
        <v>180</v>
      </c>
      <c r="O637" s="8" t="s">
        <v>181</v>
      </c>
      <c r="P637" s="8" t="s">
        <v>182</v>
      </c>
    </row>
    <row r="638" customFormat="false" ht="15" hidden="false" customHeight="false" outlineLevel="0" collapsed="false">
      <c r="B638" s="1" t="s">
        <v>108</v>
      </c>
      <c r="C638" s="1" t="s">
        <v>303</v>
      </c>
      <c r="D638" s="1" t="s">
        <v>2589</v>
      </c>
      <c r="E638" s="0" t="s">
        <v>2602</v>
      </c>
      <c r="F638" s="7" t="n">
        <v>9321</v>
      </c>
      <c r="G638" s="8" t="s">
        <v>173</v>
      </c>
      <c r="H638" s="8" t="s">
        <v>174</v>
      </c>
      <c r="I638" s="9" t="s">
        <v>2834</v>
      </c>
      <c r="J638" s="8" t="s">
        <v>587</v>
      </c>
      <c r="K638" s="8" t="s">
        <v>588</v>
      </c>
      <c r="L638" s="8" t="s">
        <v>589</v>
      </c>
      <c r="M638" s="8" t="s">
        <v>590</v>
      </c>
      <c r="N638" s="8" t="s">
        <v>591</v>
      </c>
      <c r="O638" s="8" t="s">
        <v>592</v>
      </c>
    </row>
    <row r="639" customFormat="false" ht="15" hidden="false" customHeight="false" outlineLevel="0" collapsed="false">
      <c r="B639" s="1" t="s">
        <v>108</v>
      </c>
      <c r="C639" s="1" t="s">
        <v>303</v>
      </c>
      <c r="D639" s="1" t="s">
        <v>2589</v>
      </c>
      <c r="E639" s="0" t="s">
        <v>2606</v>
      </c>
      <c r="F639" s="7" t="n">
        <v>9330</v>
      </c>
      <c r="G639" s="8" t="s">
        <v>173</v>
      </c>
      <c r="H639" s="8" t="s">
        <v>174</v>
      </c>
      <c r="I639" s="9" t="s">
        <v>2835</v>
      </c>
      <c r="J639" s="8" t="s">
        <v>185</v>
      </c>
      <c r="K639" s="8" t="s">
        <v>2836</v>
      </c>
      <c r="L639" s="8" t="s">
        <v>186</v>
      </c>
      <c r="M639" s="8" t="s">
        <v>212</v>
      </c>
      <c r="N639" s="8" t="s">
        <v>187</v>
      </c>
      <c r="O639" s="8" t="s">
        <v>213</v>
      </c>
      <c r="P639" s="8" t="s">
        <v>188</v>
      </c>
      <c r="Q639" s="8" t="s">
        <v>214</v>
      </c>
      <c r="R639" s="8" t="s">
        <v>189</v>
      </c>
      <c r="S639" s="8" t="s">
        <v>215</v>
      </c>
      <c r="T639" s="8" t="s">
        <v>190</v>
      </c>
      <c r="U639" s="8" t="s">
        <v>216</v>
      </c>
      <c r="V639" s="8" t="s">
        <v>191</v>
      </c>
      <c r="W639" s="8" t="s">
        <v>217</v>
      </c>
      <c r="X639" s="8" t="s">
        <v>218</v>
      </c>
      <c r="Y639" s="8" t="s">
        <v>219</v>
      </c>
      <c r="Z639" s="8" t="s">
        <v>220</v>
      </c>
      <c r="AA639" s="24" t="s">
        <v>221</v>
      </c>
      <c r="AB639" s="24" t="s">
        <v>222</v>
      </c>
      <c r="AC639" s="24" t="s">
        <v>223</v>
      </c>
      <c r="AD639" s="24" t="s">
        <v>224</v>
      </c>
      <c r="AE639" s="24" t="s">
        <v>225</v>
      </c>
      <c r="AF639" s="24" t="s">
        <v>226</v>
      </c>
      <c r="AG639" s="24" t="s">
        <v>231</v>
      </c>
      <c r="AH639" s="24" t="s">
        <v>232</v>
      </c>
    </row>
    <row r="640" customFormat="false" ht="15" hidden="false" customHeight="false" outlineLevel="0" collapsed="false">
      <c r="B640" s="1" t="s">
        <v>108</v>
      </c>
      <c r="C640" s="1" t="s">
        <v>303</v>
      </c>
      <c r="D640" s="1" t="s">
        <v>2589</v>
      </c>
      <c r="E640" s="0" t="s">
        <v>2837</v>
      </c>
      <c r="F640" s="7" t="n">
        <v>9331</v>
      </c>
      <c r="G640" s="8" t="s">
        <v>173</v>
      </c>
      <c r="H640" s="8" t="s">
        <v>174</v>
      </c>
      <c r="I640" s="9" t="s">
        <v>2838</v>
      </c>
      <c r="J640" s="14" t="s">
        <v>1214</v>
      </c>
      <c r="K640" s="14" t="s">
        <v>690</v>
      </c>
      <c r="L640" s="14" t="s">
        <v>1215</v>
      </c>
      <c r="M640" s="14" t="s">
        <v>691</v>
      </c>
      <c r="N640" s="14" t="s">
        <v>1216</v>
      </c>
      <c r="O640" s="14" t="s">
        <v>1217</v>
      </c>
      <c r="P640" s="14" t="s">
        <v>1218</v>
      </c>
      <c r="Q640" s="14" t="s">
        <v>1219</v>
      </c>
    </row>
    <row r="641" customFormat="false" ht="15" hidden="false" customHeight="false" outlineLevel="0" collapsed="false">
      <c r="B641" s="1" t="s">
        <v>108</v>
      </c>
      <c r="C641" s="1" t="s">
        <v>303</v>
      </c>
      <c r="D641" s="1" t="s">
        <v>2589</v>
      </c>
      <c r="E641" s="0" t="s">
        <v>2608</v>
      </c>
      <c r="F641" s="7" t="n">
        <v>9390</v>
      </c>
      <c r="G641" s="8" t="s">
        <v>173</v>
      </c>
      <c r="H641" s="8" t="s">
        <v>236</v>
      </c>
      <c r="I641" s="9" t="s">
        <v>2839</v>
      </c>
      <c r="J641" s="8" t="s">
        <v>238</v>
      </c>
    </row>
    <row r="643" customFormat="false" ht="15" hidden="false" customHeight="false" outlineLevel="0" collapsed="false">
      <c r="B643" s="1" t="s">
        <v>108</v>
      </c>
      <c r="C643" s="1" t="s">
        <v>303</v>
      </c>
      <c r="D643" s="1" t="s">
        <v>2622</v>
      </c>
      <c r="E643" s="0" t="s">
        <v>2629</v>
      </c>
      <c r="F643" s="7" t="n">
        <v>9590</v>
      </c>
      <c r="G643" s="8" t="s">
        <v>173</v>
      </c>
      <c r="H643" s="8" t="s">
        <v>236</v>
      </c>
      <c r="I643" s="9" t="s">
        <v>2840</v>
      </c>
      <c r="J643" s="8" t="s">
        <v>238</v>
      </c>
    </row>
    <row r="645" customFormat="false" ht="15" hidden="false" customHeight="false" outlineLevel="0" collapsed="false">
      <c r="B645" s="30" t="s">
        <v>108</v>
      </c>
      <c r="C645" s="30" t="s">
        <v>303</v>
      </c>
      <c r="D645" s="26" t="s">
        <v>2757</v>
      </c>
      <c r="E645" s="6" t="s">
        <v>2758</v>
      </c>
      <c r="F645" s="7" t="n">
        <v>9600</v>
      </c>
      <c r="G645" s="8" t="s">
        <v>2612</v>
      </c>
      <c r="H645" s="8" t="s">
        <v>2612</v>
      </c>
      <c r="I645" s="9" t="s">
        <v>2841</v>
      </c>
      <c r="J645" s="14" t="s">
        <v>127</v>
      </c>
      <c r="K645" s="14" t="s">
        <v>196</v>
      </c>
      <c r="L645" s="14" t="s">
        <v>241</v>
      </c>
      <c r="M645" s="14" t="s">
        <v>242</v>
      </c>
      <c r="N645" s="14" t="s">
        <v>243</v>
      </c>
      <c r="O645" s="14" t="s">
        <v>244</v>
      </c>
      <c r="P645" s="14" t="s">
        <v>245</v>
      </c>
    </row>
    <row r="647" customFormat="false" ht="15" hidden="false" customHeight="false" outlineLevel="0" collapsed="false">
      <c r="B647" s="1" t="s">
        <v>717</v>
      </c>
      <c r="C647" s="1" t="s">
        <v>303</v>
      </c>
      <c r="D647" s="26" t="s">
        <v>1946</v>
      </c>
      <c r="E647" s="25" t="s">
        <v>2842</v>
      </c>
      <c r="F647" s="36" t="n">
        <v>9700</v>
      </c>
      <c r="G647" s="29" t="s">
        <v>173</v>
      </c>
      <c r="H647" s="29" t="s">
        <v>174</v>
      </c>
      <c r="I647" s="37" t="s">
        <v>2843</v>
      </c>
      <c r="J647" s="29" t="s">
        <v>176</v>
      </c>
      <c r="K647" s="29" t="s">
        <v>177</v>
      </c>
      <c r="L647" s="29" t="s">
        <v>178</v>
      </c>
      <c r="M647" s="29" t="s">
        <v>179</v>
      </c>
      <c r="N647" s="29" t="s">
        <v>180</v>
      </c>
      <c r="O647" s="29" t="s">
        <v>181</v>
      </c>
      <c r="P647" s="29" t="s">
        <v>182</v>
      </c>
    </row>
    <row r="649" customFormat="false" ht="15" hidden="false" customHeight="false" outlineLevel="0" collapsed="false">
      <c r="B649" s="1" t="s">
        <v>108</v>
      </c>
      <c r="C649" s="1" t="s">
        <v>303</v>
      </c>
      <c r="D649" s="1" t="s">
        <v>978</v>
      </c>
      <c r="E649" s="0" t="s">
        <v>2844</v>
      </c>
      <c r="F649" s="7" t="n">
        <v>9800</v>
      </c>
      <c r="G649" s="8" t="s">
        <v>980</v>
      </c>
      <c r="H649" s="8" t="s">
        <v>980</v>
      </c>
      <c r="I649" s="9" t="s">
        <v>2845</v>
      </c>
      <c r="J649" s="8" t="s">
        <v>245</v>
      </c>
      <c r="K649" s="8" t="s">
        <v>454</v>
      </c>
      <c r="L649" s="8" t="s">
        <v>457</v>
      </c>
      <c r="M649" s="8" t="s">
        <v>460</v>
      </c>
      <c r="N649" s="8" t="s">
        <v>2137</v>
      </c>
      <c r="O649" s="8" t="s">
        <v>1649</v>
      </c>
      <c r="P649" s="8" t="s">
        <v>997</v>
      </c>
    </row>
    <row r="650" customFormat="false" ht="15" hidden="false" customHeight="false" outlineLevel="0" collapsed="false">
      <c r="B650" s="1" t="s">
        <v>108</v>
      </c>
      <c r="C650" s="1" t="s">
        <v>303</v>
      </c>
      <c r="D650" s="1" t="s">
        <v>978</v>
      </c>
      <c r="E650" s="0" t="s">
        <v>2846</v>
      </c>
      <c r="F650" s="7" t="n">
        <v>9801</v>
      </c>
      <c r="G650" s="8" t="s">
        <v>173</v>
      </c>
      <c r="H650" s="8" t="s">
        <v>174</v>
      </c>
      <c r="I650" s="9" t="s">
        <v>2847</v>
      </c>
      <c r="J650" s="8" t="s">
        <v>2366</v>
      </c>
      <c r="K650" s="8" t="s">
        <v>435</v>
      </c>
      <c r="L650" s="8" t="s">
        <v>437</v>
      </c>
      <c r="M650" s="8" t="s">
        <v>176</v>
      </c>
      <c r="N650" s="8" t="s">
        <v>177</v>
      </c>
      <c r="O650" s="8" t="s">
        <v>178</v>
      </c>
      <c r="P650" s="8" t="s">
        <v>179</v>
      </c>
      <c r="Q650" s="8" t="s">
        <v>180</v>
      </c>
      <c r="R650" s="8" t="s">
        <v>181</v>
      </c>
      <c r="S650" s="8" t="s">
        <v>182</v>
      </c>
      <c r="T650" s="8" t="s">
        <v>579</v>
      </c>
    </row>
    <row r="652" customFormat="false" ht="15" hidden="false" customHeight="false" outlineLevel="0" collapsed="false">
      <c r="B652" s="1" t="s">
        <v>108</v>
      </c>
      <c r="C652" s="1" t="s">
        <v>303</v>
      </c>
      <c r="D652" s="1" t="s">
        <v>2550</v>
      </c>
      <c r="E652" s="0" t="s">
        <v>2848</v>
      </c>
      <c r="F652" s="7" t="n">
        <v>9810</v>
      </c>
      <c r="G652" s="8" t="s">
        <v>173</v>
      </c>
      <c r="H652" s="8" t="s">
        <v>174</v>
      </c>
      <c r="I652" s="9" t="s">
        <v>2849</v>
      </c>
      <c r="J652" s="8" t="s">
        <v>589</v>
      </c>
      <c r="K652" s="8" t="s">
        <v>591</v>
      </c>
    </row>
    <row r="653" customFormat="false" ht="15" hidden="false" customHeight="false" outlineLevel="0" collapsed="false">
      <c r="B653" s="1" t="s">
        <v>108</v>
      </c>
      <c r="C653" s="1" t="s">
        <v>303</v>
      </c>
      <c r="D653" s="1" t="s">
        <v>2550</v>
      </c>
      <c r="E653" s="0" t="s">
        <v>2850</v>
      </c>
      <c r="F653" s="7" t="n">
        <f aca="false">F652+1</f>
        <v>9811</v>
      </c>
      <c r="G653" s="8" t="s">
        <v>173</v>
      </c>
      <c r="H653" s="8" t="s">
        <v>174</v>
      </c>
      <c r="I653" s="9" t="s">
        <v>2851</v>
      </c>
      <c r="J653" s="8" t="s">
        <v>588</v>
      </c>
      <c r="K653" s="8" t="s">
        <v>589</v>
      </c>
      <c r="L653" s="8" t="s">
        <v>590</v>
      </c>
    </row>
    <row r="654" customFormat="false" ht="15" hidden="false" customHeight="false" outlineLevel="0" collapsed="false">
      <c r="B654" s="1" t="s">
        <v>108</v>
      </c>
      <c r="C654" s="1" t="s">
        <v>303</v>
      </c>
      <c r="D654" s="1" t="s">
        <v>2589</v>
      </c>
      <c r="E654" s="0" t="s">
        <v>2852</v>
      </c>
      <c r="F654" s="7" t="n">
        <f aca="false">F653+1</f>
        <v>9812</v>
      </c>
      <c r="G654" s="8" t="s">
        <v>173</v>
      </c>
      <c r="H654" s="8" t="s">
        <v>174</v>
      </c>
      <c r="I654" s="9" t="s">
        <v>2853</v>
      </c>
      <c r="J654" s="8" t="s">
        <v>178</v>
      </c>
      <c r="K654" s="8" t="s">
        <v>179</v>
      </c>
      <c r="L654" s="8" t="s">
        <v>180</v>
      </c>
    </row>
    <row r="655" customFormat="false" ht="15" hidden="false" customHeight="false" outlineLevel="0" collapsed="false">
      <c r="B655" s="1" t="s">
        <v>108</v>
      </c>
      <c r="C655" s="1" t="s">
        <v>303</v>
      </c>
      <c r="D655" s="1" t="s">
        <v>2589</v>
      </c>
      <c r="E655" s="0" t="s">
        <v>2854</v>
      </c>
      <c r="F655" s="7" t="n">
        <f aca="false">F654+1</f>
        <v>9813</v>
      </c>
      <c r="G655" s="8" t="s">
        <v>173</v>
      </c>
      <c r="H655" s="8" t="s">
        <v>174</v>
      </c>
      <c r="I655" s="9" t="s">
        <v>2855</v>
      </c>
      <c r="J655" s="8" t="s">
        <v>588</v>
      </c>
      <c r="K655" s="8" t="s">
        <v>589</v>
      </c>
      <c r="L655" s="8" t="s">
        <v>590</v>
      </c>
    </row>
    <row r="656" customFormat="false" ht="15" hidden="false" customHeight="false" outlineLevel="0" collapsed="false">
      <c r="B656" s="1" t="s">
        <v>271</v>
      </c>
      <c r="C656" s="1" t="s">
        <v>303</v>
      </c>
      <c r="D656" s="1" t="s">
        <v>978</v>
      </c>
      <c r="E656" s="0" t="s">
        <v>2856</v>
      </c>
      <c r="F656" s="15" t="n">
        <f aca="false">F655+1</f>
        <v>9814</v>
      </c>
      <c r="G656" s="16" t="s">
        <v>2221</v>
      </c>
      <c r="H656" s="16" t="s">
        <v>2196</v>
      </c>
      <c r="I656" s="17" t="s">
        <v>2857</v>
      </c>
      <c r="J656" s="16" t="s">
        <v>2252</v>
      </c>
      <c r="K656" s="16" t="s">
        <v>2255</v>
      </c>
      <c r="L656" s="16" t="s">
        <v>2257</v>
      </c>
      <c r="M656" s="16" t="s">
        <v>2259</v>
      </c>
      <c r="N656" s="16" t="s">
        <v>2262</v>
      </c>
      <c r="O656" s="0"/>
      <c r="P656" s="0"/>
    </row>
    <row r="658" customFormat="false" ht="15" hidden="false" customHeight="false" outlineLevel="0" collapsed="false">
      <c r="B658" s="1" t="s">
        <v>108</v>
      </c>
      <c r="C658" s="1" t="s">
        <v>303</v>
      </c>
      <c r="D658" s="26" t="s">
        <v>978</v>
      </c>
      <c r="E658" s="0" t="s">
        <v>2858</v>
      </c>
      <c r="F658" s="7" t="n">
        <v>9820</v>
      </c>
      <c r="G658" s="8" t="s">
        <v>2221</v>
      </c>
      <c r="H658" s="8" t="s">
        <v>2196</v>
      </c>
      <c r="I658" s="9" t="s">
        <v>2859</v>
      </c>
      <c r="J658" s="8" t="s">
        <v>2266</v>
      </c>
      <c r="K658" s="8" t="s">
        <v>2860</v>
      </c>
      <c r="L658" s="8" t="s">
        <v>2808</v>
      </c>
      <c r="M658" s="8" t="s">
        <v>2811</v>
      </c>
    </row>
    <row r="660" customFormat="false" ht="15" hidden="false" customHeight="false" outlineLevel="0" collapsed="false">
      <c r="B660" s="30" t="s">
        <v>108</v>
      </c>
      <c r="C660" s="30" t="s">
        <v>303</v>
      </c>
      <c r="D660" s="30" t="s">
        <v>2517</v>
      </c>
      <c r="E660" s="6" t="s">
        <v>2635</v>
      </c>
      <c r="F660" s="7" t="n">
        <f aca="false">F549+2030</f>
        <v>9830</v>
      </c>
      <c r="G660" s="8" t="s">
        <v>173</v>
      </c>
      <c r="H660" s="8" t="s">
        <v>174</v>
      </c>
      <c r="I660" s="9" t="s">
        <v>2861</v>
      </c>
      <c r="J660" s="8" t="s">
        <v>176</v>
      </c>
      <c r="K660" s="8" t="s">
        <v>177</v>
      </c>
      <c r="L660" s="8" t="s">
        <v>178</v>
      </c>
      <c r="M660" s="8" t="s">
        <v>179</v>
      </c>
      <c r="N660" s="8" t="s">
        <v>180</v>
      </c>
      <c r="O660" s="8" t="s">
        <v>181</v>
      </c>
      <c r="P660" s="8" t="s">
        <v>182</v>
      </c>
    </row>
    <row r="661" customFormat="false" ht="15" hidden="false" customHeight="false" outlineLevel="0" collapsed="false">
      <c r="B661" s="30" t="s">
        <v>108</v>
      </c>
      <c r="C661" s="30" t="s">
        <v>303</v>
      </c>
      <c r="D661" s="30" t="s">
        <v>2550</v>
      </c>
      <c r="E661" s="6" t="s">
        <v>2639</v>
      </c>
      <c r="F661" s="7" t="n">
        <f aca="false">F551+2030</f>
        <v>9835</v>
      </c>
      <c r="G661" s="8" t="s">
        <v>173</v>
      </c>
      <c r="H661" s="8" t="s">
        <v>174</v>
      </c>
      <c r="I661" s="9" t="s">
        <v>2862</v>
      </c>
      <c r="J661" s="8" t="s">
        <v>176</v>
      </c>
      <c r="K661" s="8" t="s">
        <v>177</v>
      </c>
      <c r="L661" s="8" t="s">
        <v>178</v>
      </c>
      <c r="M661" s="8" t="s">
        <v>179</v>
      </c>
      <c r="N661" s="8" t="s">
        <v>180</v>
      </c>
      <c r="O661" s="8" t="s">
        <v>181</v>
      </c>
      <c r="P661" s="8" t="s">
        <v>182</v>
      </c>
    </row>
    <row r="662" customFormat="false" ht="15" hidden="false" customHeight="false" outlineLevel="0" collapsed="false">
      <c r="B662" s="30" t="s">
        <v>108</v>
      </c>
      <c r="C662" s="26" t="s">
        <v>288</v>
      </c>
      <c r="D662" s="30" t="s">
        <v>2659</v>
      </c>
      <c r="E662" s="6" t="s">
        <v>2660</v>
      </c>
      <c r="F662" s="7" t="n">
        <f aca="false">F561+2030</f>
        <v>9860</v>
      </c>
      <c r="G662" s="8" t="s">
        <v>2661</v>
      </c>
      <c r="H662" s="8" t="s">
        <v>2661</v>
      </c>
      <c r="I662" s="9" t="s">
        <v>2863</v>
      </c>
      <c r="J662" s="8" t="s">
        <v>958</v>
      </c>
    </row>
    <row r="664" customFormat="false" ht="15" hidden="false" customHeight="false" outlineLevel="0" collapsed="false">
      <c r="B664" s="30" t="s">
        <v>108</v>
      </c>
      <c r="C664" s="26" t="s">
        <v>288</v>
      </c>
      <c r="D664" s="30" t="s">
        <v>2659</v>
      </c>
      <c r="E664" s="6" t="s">
        <v>2663</v>
      </c>
      <c r="F664" s="7" t="n">
        <v>9900</v>
      </c>
      <c r="G664" s="8" t="s">
        <v>173</v>
      </c>
      <c r="H664" s="8" t="s">
        <v>174</v>
      </c>
      <c r="I664" s="9" t="s">
        <v>2864</v>
      </c>
      <c r="J664" s="8" t="s">
        <v>176</v>
      </c>
      <c r="K664" s="8" t="s">
        <v>177</v>
      </c>
      <c r="L664" s="8" t="s">
        <v>178</v>
      </c>
      <c r="M664" s="8" t="s">
        <v>179</v>
      </c>
      <c r="N664" s="8" t="s">
        <v>180</v>
      </c>
      <c r="O664" s="8" t="s">
        <v>181</v>
      </c>
      <c r="P664" s="8" t="s">
        <v>182</v>
      </c>
    </row>
    <row r="666" customFormat="false" ht="15" hidden="false" customHeight="false" outlineLevel="0" collapsed="false">
      <c r="B666" s="26" t="s">
        <v>271</v>
      </c>
      <c r="C666" s="1" t="s">
        <v>271</v>
      </c>
      <c r="D666" s="1" t="s">
        <v>271</v>
      </c>
      <c r="E666" s="0" t="s">
        <v>271</v>
      </c>
      <c r="F666" s="33" t="n">
        <v>9990</v>
      </c>
      <c r="G666" s="10" t="s">
        <v>758</v>
      </c>
      <c r="H666" s="10" t="s">
        <v>759</v>
      </c>
      <c r="I666" s="34" t="s">
        <v>2865</v>
      </c>
      <c r="J666" s="10" t="s">
        <v>123</v>
      </c>
      <c r="K666" s="10" t="s">
        <v>125</v>
      </c>
      <c r="L666" s="10" t="s">
        <v>127</v>
      </c>
      <c r="M666" s="10" t="s">
        <v>241</v>
      </c>
      <c r="N666" s="10" t="s">
        <v>243</v>
      </c>
      <c r="O666" s="10" t="s">
        <v>245</v>
      </c>
      <c r="P666" s="10" t="s">
        <v>452</v>
      </c>
      <c r="Q666" s="10" t="s">
        <v>453</v>
      </c>
      <c r="R666" s="10" t="s">
        <v>454</v>
      </c>
      <c r="S666" s="10" t="s">
        <v>455</v>
      </c>
      <c r="T666" s="10" t="s">
        <v>456</v>
      </c>
    </row>
    <row r="667" customFormat="false" ht="15" hidden="false" customHeight="false" outlineLevel="0" collapsed="false">
      <c r="B667" s="11"/>
      <c r="C667" s="11"/>
      <c r="D667" s="11"/>
      <c r="E667" s="12"/>
      <c r="F667" s="11"/>
      <c r="G667" s="13"/>
      <c r="H667" s="13"/>
      <c r="I667" s="12"/>
    </row>
    <row r="669" customFormat="false" ht="15" hidden="false" customHeight="false" outlineLevel="0" collapsed="false">
      <c r="B669" s="1" t="s">
        <v>108</v>
      </c>
      <c r="C669" s="26" t="s">
        <v>288</v>
      </c>
      <c r="D669" s="1" t="s">
        <v>2659</v>
      </c>
      <c r="E669" s="0" t="s">
        <v>2866</v>
      </c>
      <c r="F669" s="7" t="n">
        <v>9999</v>
      </c>
      <c r="G669" s="8" t="s">
        <v>2661</v>
      </c>
      <c r="H669" s="8" t="s">
        <v>2661</v>
      </c>
      <c r="I669" s="9" t="s">
        <v>2867</v>
      </c>
      <c r="J669" s="8" t="s">
        <v>958</v>
      </c>
    </row>
  </sheetData>
  <autoFilter ref="B2:EK2"/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FF00"/>
    <pageSetUpPr fitToPage="false"/>
  </sheetPr>
  <dimension ref="B2:C35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Q17" activeCellId="0" sqref="Q17"/>
    </sheetView>
  </sheetViews>
  <sheetFormatPr defaultColWidth="8.453125" defaultRowHeight="15" customHeight="true" zeroHeight="false" outlineLevelRow="0" outlineLevelCol="0"/>
  <cols>
    <col collapsed="false" customWidth="true" hidden="false" outlineLevel="0" max="2" min="2" style="0" width="25.29"/>
    <col collapsed="false" customWidth="true" hidden="false" outlineLevel="0" max="3" min="3" style="0" width="11.57"/>
  </cols>
  <sheetData>
    <row r="2" customFormat="false" ht="15" hidden="false" customHeight="false" outlineLevel="0" collapsed="false">
      <c r="B2" s="63" t="s">
        <v>2868</v>
      </c>
      <c r="C2" s="64" t="s">
        <v>2869</v>
      </c>
    </row>
    <row r="3" customFormat="false" ht="15" hidden="false" customHeight="false" outlineLevel="0" collapsed="false">
      <c r="B3" s="6" t="s">
        <v>2531</v>
      </c>
      <c r="C3" s="65" t="s">
        <v>173</v>
      </c>
    </row>
    <row r="4" customFormat="false" ht="15" hidden="false" customHeight="false" outlineLevel="0" collapsed="false">
      <c r="B4" s="6" t="s">
        <v>2428</v>
      </c>
      <c r="C4" s="65" t="s">
        <v>2221</v>
      </c>
    </row>
    <row r="5" customFormat="false" ht="15" hidden="false" customHeight="false" outlineLevel="0" collapsed="false">
      <c r="B5" s="6" t="s">
        <v>2430</v>
      </c>
      <c r="C5" s="65" t="s">
        <v>173</v>
      </c>
    </row>
    <row r="6" customFormat="false" ht="15" hidden="false" customHeight="false" outlineLevel="0" collapsed="false">
      <c r="B6" s="6" t="s">
        <v>2432</v>
      </c>
      <c r="C6" s="65" t="s">
        <v>173</v>
      </c>
    </row>
    <row r="7" customFormat="false" ht="15" hidden="false" customHeight="false" outlineLevel="0" collapsed="false">
      <c r="B7" s="6" t="s">
        <v>2361</v>
      </c>
      <c r="C7" s="65" t="s">
        <v>758</v>
      </c>
    </row>
    <row r="8" customFormat="false" ht="15" hidden="false" customHeight="false" outlineLevel="0" collapsed="false">
      <c r="B8" s="6" t="s">
        <v>2348</v>
      </c>
      <c r="C8" s="65" t="s">
        <v>173</v>
      </c>
    </row>
    <row r="9" customFormat="false" ht="15" hidden="false" customHeight="false" outlineLevel="0" collapsed="false">
      <c r="B9" s="6" t="s">
        <v>1817</v>
      </c>
      <c r="C9" s="65" t="s">
        <v>840</v>
      </c>
    </row>
    <row r="10" customFormat="false" ht="15" hidden="false" customHeight="false" outlineLevel="0" collapsed="false">
      <c r="B10" s="6" t="s">
        <v>1803</v>
      </c>
      <c r="C10" s="65" t="s">
        <v>772</v>
      </c>
    </row>
    <row r="11" customFormat="false" ht="15" hidden="false" customHeight="false" outlineLevel="0" collapsed="false">
      <c r="B11" s="6" t="s">
        <v>1795</v>
      </c>
      <c r="C11" s="65" t="s">
        <v>758</v>
      </c>
    </row>
    <row r="12" customFormat="false" ht="15" hidden="false" customHeight="false" outlineLevel="0" collapsed="false">
      <c r="B12" s="6" t="s">
        <v>1730</v>
      </c>
      <c r="C12" s="65" t="s">
        <v>173</v>
      </c>
    </row>
    <row r="13" customFormat="false" ht="15" hidden="false" customHeight="false" outlineLevel="0" collapsed="false">
      <c r="B13" s="6" t="s">
        <v>2085</v>
      </c>
      <c r="C13" s="65" t="s">
        <v>173</v>
      </c>
    </row>
    <row r="14" customFormat="false" ht="15" hidden="false" customHeight="false" outlineLevel="0" collapsed="false">
      <c r="B14" s="6" t="s">
        <v>1881</v>
      </c>
      <c r="C14" s="65" t="s">
        <v>1013</v>
      </c>
    </row>
    <row r="15" customFormat="false" ht="15" hidden="false" customHeight="false" outlineLevel="0" collapsed="false">
      <c r="B15" s="6" t="s">
        <v>1780</v>
      </c>
      <c r="C15" s="65" t="s">
        <v>193</v>
      </c>
    </row>
    <row r="16" customFormat="false" ht="15" hidden="false" customHeight="false" outlineLevel="0" collapsed="false">
      <c r="B16" s="6" t="s">
        <v>1882</v>
      </c>
      <c r="C16" s="65" t="s">
        <v>1013</v>
      </c>
    </row>
    <row r="17" customFormat="false" ht="15" hidden="false" customHeight="false" outlineLevel="0" collapsed="false">
      <c r="B17" s="6" t="s">
        <v>2035</v>
      </c>
      <c r="C17" s="65" t="s">
        <v>112</v>
      </c>
    </row>
    <row r="18" customFormat="false" ht="15" hidden="false" customHeight="false" outlineLevel="0" collapsed="false">
      <c r="B18" s="6" t="s">
        <v>1823</v>
      </c>
      <c r="C18" s="65" t="s">
        <v>209</v>
      </c>
    </row>
    <row r="19" customFormat="false" ht="15" hidden="false" customHeight="false" outlineLevel="0" collapsed="false">
      <c r="B19" s="6" t="s">
        <v>2063</v>
      </c>
      <c r="C19" s="65" t="s">
        <v>193</v>
      </c>
    </row>
    <row r="20" customFormat="false" ht="15" hidden="false" customHeight="false" outlineLevel="0" collapsed="false">
      <c r="B20" s="6" t="s">
        <v>2082</v>
      </c>
      <c r="C20" s="65" t="s">
        <v>980</v>
      </c>
    </row>
    <row r="21" customFormat="false" ht="15" hidden="false" customHeight="false" outlineLevel="0" collapsed="false">
      <c r="B21" s="6" t="s">
        <v>2096</v>
      </c>
      <c r="C21" s="65" t="s">
        <v>173</v>
      </c>
    </row>
    <row r="22" customFormat="false" ht="15" hidden="false" customHeight="false" outlineLevel="0" collapsed="false">
      <c r="B22" s="6" t="s">
        <v>2116</v>
      </c>
      <c r="C22" s="65" t="s">
        <v>173</v>
      </c>
    </row>
    <row r="23" customFormat="false" ht="15" hidden="false" customHeight="false" outlineLevel="0" collapsed="false">
      <c r="B23" s="6" t="s">
        <v>2127</v>
      </c>
      <c r="C23" s="65" t="s">
        <v>228</v>
      </c>
    </row>
    <row r="24" customFormat="false" ht="15" hidden="false" customHeight="false" outlineLevel="0" collapsed="false">
      <c r="B24" s="6" t="s">
        <v>2098</v>
      </c>
      <c r="C24" s="65" t="s">
        <v>980</v>
      </c>
    </row>
    <row r="25" customFormat="false" ht="15" hidden="false" customHeight="false" outlineLevel="0" collapsed="false">
      <c r="B25" s="6" t="s">
        <v>464</v>
      </c>
      <c r="C25" s="65" t="s">
        <v>112</v>
      </c>
    </row>
    <row r="26" customFormat="false" ht="15" hidden="false" customHeight="false" outlineLevel="0" collapsed="false">
      <c r="B26" s="6" t="s">
        <v>478</v>
      </c>
      <c r="C26" s="65" t="s">
        <v>112</v>
      </c>
    </row>
    <row r="27" customFormat="false" ht="15" hidden="false" customHeight="false" outlineLevel="0" collapsed="false">
      <c r="B27" s="6" t="s">
        <v>842</v>
      </c>
      <c r="C27" s="65" t="s">
        <v>840</v>
      </c>
    </row>
    <row r="28" customFormat="false" ht="15" hidden="false" customHeight="false" outlineLevel="0" collapsed="false">
      <c r="B28" s="6" t="s">
        <v>760</v>
      </c>
      <c r="C28" s="65" t="s">
        <v>758</v>
      </c>
    </row>
    <row r="29" customFormat="false" ht="15" hidden="false" customHeight="false" outlineLevel="0" collapsed="false">
      <c r="B29" s="6" t="s">
        <v>609</v>
      </c>
      <c r="C29" s="65" t="s">
        <v>173</v>
      </c>
    </row>
    <row r="30" customFormat="false" ht="15" hidden="false" customHeight="false" outlineLevel="0" collapsed="false">
      <c r="B30" s="6" t="s">
        <v>1635</v>
      </c>
      <c r="C30" s="65" t="s">
        <v>173</v>
      </c>
    </row>
    <row r="31" customFormat="false" ht="15" hidden="false" customHeight="false" outlineLevel="0" collapsed="false">
      <c r="B31" s="6" t="s">
        <v>858</v>
      </c>
      <c r="C31" s="65" t="s">
        <v>209</v>
      </c>
    </row>
    <row r="32" customFormat="false" ht="15" hidden="false" customHeight="false" outlineLevel="0" collapsed="false">
      <c r="B32" s="6" t="s">
        <v>957</v>
      </c>
      <c r="C32" s="65" t="s">
        <v>228</v>
      </c>
    </row>
    <row r="33" customFormat="false" ht="15" hidden="false" customHeight="false" outlineLevel="0" collapsed="false">
      <c r="B33" s="6" t="s">
        <v>1016</v>
      </c>
      <c r="C33" s="65" t="s">
        <v>1013</v>
      </c>
    </row>
    <row r="34" customFormat="false" ht="15" hidden="false" customHeight="false" outlineLevel="0" collapsed="false">
      <c r="B34" s="6" t="s">
        <v>1018</v>
      </c>
      <c r="C34" s="65" t="s">
        <v>1013</v>
      </c>
    </row>
    <row r="35" customFormat="false" ht="15" hidden="false" customHeight="false" outlineLevel="0" collapsed="false">
      <c r="B35" s="6" t="s">
        <v>702</v>
      </c>
      <c r="C35" s="65" t="s">
        <v>193</v>
      </c>
    </row>
    <row r="36" customFormat="false" ht="15" hidden="false" customHeight="false" outlineLevel="0" collapsed="false">
      <c r="B36" s="6" t="s">
        <v>860</v>
      </c>
      <c r="C36" s="65" t="s">
        <v>209</v>
      </c>
    </row>
    <row r="37" customFormat="false" ht="15" hidden="false" customHeight="false" outlineLevel="0" collapsed="false">
      <c r="B37" s="6" t="s">
        <v>870</v>
      </c>
      <c r="C37" s="65" t="s">
        <v>209</v>
      </c>
    </row>
    <row r="38" customFormat="false" ht="15" hidden="false" customHeight="false" outlineLevel="0" collapsed="false">
      <c r="B38" s="6" t="s">
        <v>1190</v>
      </c>
      <c r="C38" s="65" t="s">
        <v>193</v>
      </c>
    </row>
    <row r="39" customFormat="false" ht="15" hidden="false" customHeight="false" outlineLevel="0" collapsed="false">
      <c r="B39" s="6" t="s">
        <v>370</v>
      </c>
      <c r="C39" s="65" t="s">
        <v>193</v>
      </c>
    </row>
    <row r="40" customFormat="false" ht="15" hidden="false" customHeight="false" outlineLevel="0" collapsed="false">
      <c r="B40" s="6" t="s">
        <v>304</v>
      </c>
      <c r="C40" s="65" t="s">
        <v>112</v>
      </c>
    </row>
    <row r="41" customFormat="false" ht="15" hidden="false" customHeight="false" outlineLevel="0" collapsed="false">
      <c r="B41" s="6" t="s">
        <v>333</v>
      </c>
      <c r="C41" s="65" t="s">
        <v>112</v>
      </c>
    </row>
    <row r="42" customFormat="false" ht="15" hidden="false" customHeight="false" outlineLevel="0" collapsed="false">
      <c r="B42" s="6" t="s">
        <v>351</v>
      </c>
      <c r="C42" s="65" t="s">
        <v>112</v>
      </c>
    </row>
    <row r="43" customFormat="false" ht="15" hidden="false" customHeight="false" outlineLevel="0" collapsed="false">
      <c r="B43" s="6" t="s">
        <v>368</v>
      </c>
      <c r="C43" s="65" t="s">
        <v>193</v>
      </c>
    </row>
    <row r="44" customFormat="false" ht="15" hidden="false" customHeight="false" outlineLevel="0" collapsed="false">
      <c r="B44" s="6" t="s">
        <v>253</v>
      </c>
      <c r="C44" s="65" t="s">
        <v>112</v>
      </c>
    </row>
    <row r="45" customFormat="false" ht="15" hidden="false" customHeight="false" outlineLevel="0" collapsed="false">
      <c r="B45" s="6" t="s">
        <v>268</v>
      </c>
      <c r="C45" s="65" t="s">
        <v>193</v>
      </c>
    </row>
    <row r="46" customFormat="false" ht="15" hidden="false" customHeight="false" outlineLevel="0" collapsed="false">
      <c r="B46" s="6" t="s">
        <v>270</v>
      </c>
      <c r="C46" s="65" t="s">
        <v>193</v>
      </c>
    </row>
    <row r="47" customFormat="false" ht="15" hidden="false" customHeight="false" outlineLevel="0" collapsed="false">
      <c r="B47" s="6" t="s">
        <v>274</v>
      </c>
      <c r="C47" s="65" t="s">
        <v>206</v>
      </c>
    </row>
    <row r="48" customFormat="false" ht="15" hidden="false" customHeight="false" outlineLevel="0" collapsed="false">
      <c r="B48" s="6" t="s">
        <v>260</v>
      </c>
      <c r="C48" s="65" t="s">
        <v>112</v>
      </c>
    </row>
    <row r="49" customFormat="false" ht="15" hidden="false" customHeight="false" outlineLevel="0" collapsed="false">
      <c r="B49" s="6" t="s">
        <v>289</v>
      </c>
      <c r="C49" s="65" t="s">
        <v>112</v>
      </c>
    </row>
    <row r="50" customFormat="false" ht="15" hidden="false" customHeight="false" outlineLevel="0" collapsed="false">
      <c r="B50" s="6" t="s">
        <v>294</v>
      </c>
      <c r="C50" s="65" t="s">
        <v>193</v>
      </c>
    </row>
    <row r="51" customFormat="false" ht="15" hidden="false" customHeight="false" outlineLevel="0" collapsed="false">
      <c r="B51" s="6" t="s">
        <v>291</v>
      </c>
      <c r="C51" s="65" t="s">
        <v>112</v>
      </c>
    </row>
    <row r="52" customFormat="false" ht="15" hidden="false" customHeight="false" outlineLevel="0" collapsed="false">
      <c r="B52" s="6" t="s">
        <v>297</v>
      </c>
      <c r="C52" s="65" t="s">
        <v>193</v>
      </c>
    </row>
    <row r="53" customFormat="false" ht="15" hidden="false" customHeight="false" outlineLevel="0" collapsed="false">
      <c r="B53" s="6" t="s">
        <v>143</v>
      </c>
      <c r="C53" s="65" t="s">
        <v>112</v>
      </c>
    </row>
    <row r="54" customFormat="false" ht="15" hidden="false" customHeight="false" outlineLevel="0" collapsed="false">
      <c r="B54" s="6" t="s">
        <v>157</v>
      </c>
      <c r="C54" s="65" t="s">
        <v>112</v>
      </c>
    </row>
    <row r="55" customFormat="false" ht="15" hidden="false" customHeight="false" outlineLevel="0" collapsed="false">
      <c r="B55" s="6" t="s">
        <v>195</v>
      </c>
      <c r="C55" s="65" t="s">
        <v>193</v>
      </c>
    </row>
    <row r="56" customFormat="false" ht="15" hidden="false" customHeight="false" outlineLevel="0" collapsed="false">
      <c r="B56" s="6" t="s">
        <v>200</v>
      </c>
      <c r="C56" s="65" t="s">
        <v>193</v>
      </c>
    </row>
    <row r="57" customFormat="false" ht="15" hidden="false" customHeight="false" outlineLevel="0" collapsed="false">
      <c r="B57" s="6" t="s">
        <v>207</v>
      </c>
      <c r="C57" s="65" t="s">
        <v>206</v>
      </c>
    </row>
    <row r="58" customFormat="false" ht="15" hidden="false" customHeight="false" outlineLevel="0" collapsed="false">
      <c r="B58" s="6" t="s">
        <v>2702</v>
      </c>
      <c r="C58" s="65" t="s">
        <v>173</v>
      </c>
    </row>
    <row r="59" customFormat="false" ht="15" hidden="false" customHeight="false" outlineLevel="0" collapsed="false">
      <c r="B59" s="6" t="s">
        <v>2697</v>
      </c>
      <c r="C59" s="65" t="s">
        <v>173</v>
      </c>
    </row>
    <row r="60" customFormat="false" ht="15" hidden="false" customHeight="false" outlineLevel="0" collapsed="false">
      <c r="B60" s="6" t="s">
        <v>2576</v>
      </c>
      <c r="C60" s="65" t="s">
        <v>173</v>
      </c>
    </row>
    <row r="61" customFormat="false" ht="15" hidden="false" customHeight="false" outlineLevel="0" collapsed="false">
      <c r="B61" s="25" t="s">
        <v>2870</v>
      </c>
      <c r="C61" s="6"/>
    </row>
    <row r="62" customFormat="false" ht="15" hidden="false" customHeight="false" outlineLevel="0" collapsed="false">
      <c r="B62" s="6" t="s">
        <v>296</v>
      </c>
      <c r="C62" s="65" t="s">
        <v>193</v>
      </c>
    </row>
    <row r="63" customFormat="false" ht="15" hidden="false" customHeight="false" outlineLevel="0" collapsed="false">
      <c r="B63" s="6" t="s">
        <v>408</v>
      </c>
      <c r="C63" s="65" t="s">
        <v>228</v>
      </c>
    </row>
    <row r="64" customFormat="false" ht="15" hidden="false" customHeight="false" outlineLevel="0" collapsed="false">
      <c r="B64" s="6" t="s">
        <v>2615</v>
      </c>
      <c r="C64" s="65" t="s">
        <v>173</v>
      </c>
    </row>
    <row r="65" customFormat="false" ht="15" hidden="false" customHeight="false" outlineLevel="0" collapsed="false">
      <c r="B65" s="6" t="s">
        <v>2822</v>
      </c>
      <c r="C65" s="65" t="s">
        <v>980</v>
      </c>
    </row>
    <row r="66" customFormat="false" ht="15" hidden="false" customHeight="false" outlineLevel="0" collapsed="false">
      <c r="B66" s="6" t="s">
        <v>1202</v>
      </c>
      <c r="C66" s="65" t="s">
        <v>980</v>
      </c>
    </row>
    <row r="67" customFormat="false" ht="15" hidden="false" customHeight="false" outlineLevel="0" collapsed="false">
      <c r="B67" s="6" t="s">
        <v>2064</v>
      </c>
      <c r="C67" s="65" t="s">
        <v>193</v>
      </c>
    </row>
    <row r="68" customFormat="false" ht="15" hidden="false" customHeight="false" outlineLevel="0" collapsed="false">
      <c r="B68" s="6" t="s">
        <v>2090</v>
      </c>
      <c r="C68" s="65" t="s">
        <v>193</v>
      </c>
    </row>
    <row r="69" customFormat="false" ht="15" hidden="false" customHeight="false" outlineLevel="0" collapsed="false">
      <c r="B69" s="6" t="s">
        <v>2091</v>
      </c>
      <c r="C69" s="65" t="s">
        <v>193</v>
      </c>
    </row>
    <row r="70" customFormat="false" ht="15" hidden="false" customHeight="false" outlineLevel="0" collapsed="false">
      <c r="B70" s="6" t="s">
        <v>2092</v>
      </c>
      <c r="C70" s="65" t="s">
        <v>193</v>
      </c>
    </row>
    <row r="71" customFormat="false" ht="15" hidden="false" customHeight="false" outlineLevel="0" collapsed="false">
      <c r="B71" s="6" t="s">
        <v>1184</v>
      </c>
      <c r="C71" s="65" t="s">
        <v>173</v>
      </c>
    </row>
    <row r="72" customFormat="false" ht="15" hidden="false" customHeight="false" outlineLevel="0" collapsed="false">
      <c r="B72" s="6" t="s">
        <v>2533</v>
      </c>
      <c r="C72" s="65" t="s">
        <v>173</v>
      </c>
    </row>
    <row r="73" customFormat="false" ht="15" hidden="false" customHeight="false" outlineLevel="0" collapsed="false">
      <c r="B73" s="6" t="s">
        <v>2535</v>
      </c>
      <c r="C73" s="65" t="s">
        <v>173</v>
      </c>
    </row>
    <row r="74" customFormat="false" ht="15" hidden="false" customHeight="false" outlineLevel="0" collapsed="false">
      <c r="B74" s="6" t="s">
        <v>2547</v>
      </c>
      <c r="C74" s="65" t="s">
        <v>840</v>
      </c>
    </row>
    <row r="75" customFormat="false" ht="15" hidden="false" customHeight="false" outlineLevel="0" collapsed="false">
      <c r="B75" s="6" t="s">
        <v>2600</v>
      </c>
      <c r="C75" s="65" t="s">
        <v>173</v>
      </c>
    </row>
    <row r="76" customFormat="false" ht="15" hidden="false" customHeight="false" outlineLevel="0" collapsed="false">
      <c r="B76" s="6" t="s">
        <v>2595</v>
      </c>
      <c r="C76" s="6" t="s">
        <v>1606</v>
      </c>
    </row>
    <row r="77" customFormat="false" ht="15" hidden="false" customHeight="false" outlineLevel="0" collapsed="false">
      <c r="B77" s="6" t="s">
        <v>2607</v>
      </c>
      <c r="C77" s="65" t="s">
        <v>173</v>
      </c>
    </row>
    <row r="78" customFormat="false" ht="15" hidden="false" customHeight="false" outlineLevel="0" collapsed="false">
      <c r="B78" s="6" t="s">
        <v>2636</v>
      </c>
      <c r="C78" s="65" t="s">
        <v>173</v>
      </c>
    </row>
    <row r="79" customFormat="false" ht="15" hidden="false" customHeight="false" outlineLevel="0" collapsed="false">
      <c r="B79" s="6" t="s">
        <v>2644</v>
      </c>
      <c r="C79" s="65" t="s">
        <v>173</v>
      </c>
    </row>
    <row r="80" customFormat="false" ht="15" hidden="false" customHeight="false" outlineLevel="0" collapsed="false">
      <c r="B80" s="6" t="s">
        <v>2569</v>
      </c>
      <c r="C80" s="65" t="s">
        <v>173</v>
      </c>
    </row>
    <row r="81" customFormat="false" ht="15" hidden="false" customHeight="false" outlineLevel="0" collapsed="false">
      <c r="B81" s="6" t="s">
        <v>2578</v>
      </c>
      <c r="C81" s="65" t="s">
        <v>228</v>
      </c>
    </row>
    <row r="82" customFormat="false" ht="15" hidden="false" customHeight="false" outlineLevel="0" collapsed="false">
      <c r="B82" s="6" t="s">
        <v>2571</v>
      </c>
      <c r="C82" s="65" t="s">
        <v>173</v>
      </c>
    </row>
    <row r="83" customFormat="false" ht="15" hidden="false" customHeight="false" outlineLevel="0" collapsed="false">
      <c r="B83" s="6" t="s">
        <v>746</v>
      </c>
      <c r="C83" s="65" t="s">
        <v>745</v>
      </c>
    </row>
    <row r="84" customFormat="false" ht="15" hidden="false" customHeight="false" outlineLevel="0" collapsed="false">
      <c r="B84" s="6" t="s">
        <v>202</v>
      </c>
      <c r="C84" s="65" t="s">
        <v>193</v>
      </c>
    </row>
    <row r="85" customFormat="false" ht="15" hidden="false" customHeight="false" outlineLevel="0" collapsed="false">
      <c r="B85" s="6" t="s">
        <v>2603</v>
      </c>
      <c r="C85" s="65" t="s">
        <v>173</v>
      </c>
    </row>
    <row r="86" customFormat="false" ht="15" hidden="false" customHeight="false" outlineLevel="0" collapsed="false">
      <c r="B86" s="6" t="s">
        <v>2701</v>
      </c>
      <c r="C86" s="65" t="s">
        <v>1606</v>
      </c>
    </row>
    <row r="87" customFormat="false" ht="15" hidden="false" customHeight="false" outlineLevel="0" collapsed="false">
      <c r="B87" s="6" t="s">
        <v>2624</v>
      </c>
      <c r="C87" s="65" t="s">
        <v>980</v>
      </c>
    </row>
    <row r="88" customFormat="false" ht="15" hidden="false" customHeight="false" outlineLevel="0" collapsed="false">
      <c r="B88" s="6" t="s">
        <v>2626</v>
      </c>
      <c r="C88" s="65" t="s">
        <v>173</v>
      </c>
    </row>
    <row r="89" customFormat="false" ht="15" hidden="false" customHeight="false" outlineLevel="0" collapsed="false">
      <c r="B89" s="6" t="s">
        <v>704</v>
      </c>
      <c r="C89" s="65" t="s">
        <v>193</v>
      </c>
    </row>
    <row r="90" customFormat="false" ht="15" hidden="false" customHeight="false" outlineLevel="0" collapsed="false">
      <c r="B90" s="6" t="s">
        <v>2573</v>
      </c>
      <c r="C90" s="65" t="s">
        <v>173</v>
      </c>
    </row>
    <row r="91" customFormat="false" ht="15" hidden="false" customHeight="false" outlineLevel="0" collapsed="false">
      <c r="B91" s="6" t="s">
        <v>1164</v>
      </c>
      <c r="C91" s="65" t="s">
        <v>112</v>
      </c>
    </row>
    <row r="92" customFormat="false" ht="15" hidden="false" customHeight="false" outlineLevel="0" collapsed="false">
      <c r="B92" s="6" t="s">
        <v>2059</v>
      </c>
      <c r="C92" s="65" t="s">
        <v>173</v>
      </c>
    </row>
    <row r="93" customFormat="false" ht="15" hidden="false" customHeight="false" outlineLevel="0" collapsed="false">
      <c r="B93" s="6" t="s">
        <v>2682</v>
      </c>
      <c r="C93" s="65" t="s">
        <v>173</v>
      </c>
    </row>
    <row r="94" customFormat="false" ht="15" hidden="false" customHeight="false" outlineLevel="0" collapsed="false">
      <c r="B94" s="6" t="s">
        <v>2703</v>
      </c>
      <c r="C94" s="65" t="s">
        <v>173</v>
      </c>
    </row>
    <row r="95" customFormat="false" ht="15" hidden="false" customHeight="false" outlineLevel="0" collapsed="false">
      <c r="B95" s="6" t="s">
        <v>129</v>
      </c>
      <c r="C95" s="65" t="s">
        <v>112</v>
      </c>
    </row>
    <row r="96" customFormat="false" ht="15" hidden="false" customHeight="false" outlineLevel="0" collapsed="false">
      <c r="B96" s="6" t="s">
        <v>175</v>
      </c>
      <c r="C96" s="65" t="s">
        <v>173</v>
      </c>
    </row>
    <row r="97" customFormat="false" ht="15" hidden="false" customHeight="false" outlineLevel="0" collapsed="false">
      <c r="B97" s="6" t="s">
        <v>198</v>
      </c>
      <c r="C97" s="65" t="s">
        <v>193</v>
      </c>
    </row>
    <row r="98" customFormat="false" ht="15" hidden="false" customHeight="false" outlineLevel="0" collapsed="false">
      <c r="B98" s="6" t="s">
        <v>211</v>
      </c>
      <c r="C98" s="65" t="s">
        <v>209</v>
      </c>
    </row>
    <row r="99" customFormat="false" ht="15" hidden="false" customHeight="false" outlineLevel="0" collapsed="false">
      <c r="B99" s="6" t="s">
        <v>230</v>
      </c>
      <c r="C99" s="65" t="s">
        <v>228</v>
      </c>
    </row>
    <row r="100" customFormat="false" ht="15" hidden="false" customHeight="false" outlineLevel="0" collapsed="false">
      <c r="B100" s="6" t="s">
        <v>246</v>
      </c>
      <c r="C100" s="65" t="s">
        <v>112</v>
      </c>
    </row>
    <row r="101" customFormat="false" ht="15" hidden="false" customHeight="false" outlineLevel="0" collapsed="false">
      <c r="B101" s="6" t="s">
        <v>267</v>
      </c>
      <c r="C101" s="65" t="s">
        <v>173</v>
      </c>
    </row>
    <row r="102" customFormat="false" ht="15" hidden="false" customHeight="false" outlineLevel="0" collapsed="false">
      <c r="B102" s="6" t="s">
        <v>269</v>
      </c>
      <c r="C102" s="65" t="s">
        <v>193</v>
      </c>
    </row>
    <row r="103" customFormat="false" ht="15" hidden="false" customHeight="false" outlineLevel="0" collapsed="false">
      <c r="B103" s="6" t="s">
        <v>275</v>
      </c>
      <c r="C103" s="65" t="s">
        <v>209</v>
      </c>
    </row>
    <row r="104" customFormat="false" ht="15" hidden="false" customHeight="false" outlineLevel="0" collapsed="false">
      <c r="B104" s="6" t="s">
        <v>286</v>
      </c>
      <c r="C104" s="65" t="s">
        <v>228</v>
      </c>
    </row>
    <row r="105" customFormat="false" ht="15" hidden="false" customHeight="false" outlineLevel="0" collapsed="false">
      <c r="B105" s="6" t="s">
        <v>290</v>
      </c>
      <c r="C105" s="65" t="s">
        <v>112</v>
      </c>
    </row>
    <row r="106" customFormat="false" ht="15" hidden="false" customHeight="false" outlineLevel="0" collapsed="false">
      <c r="B106" s="6" t="s">
        <v>293</v>
      </c>
      <c r="C106" s="65" t="s">
        <v>173</v>
      </c>
    </row>
    <row r="107" customFormat="false" ht="15" hidden="false" customHeight="false" outlineLevel="0" collapsed="false">
      <c r="B107" s="6" t="s">
        <v>295</v>
      </c>
      <c r="C107" s="65" t="s">
        <v>193</v>
      </c>
    </row>
    <row r="108" customFormat="false" ht="15" hidden="false" customHeight="false" outlineLevel="0" collapsed="false">
      <c r="B108" s="6" t="s">
        <v>300</v>
      </c>
      <c r="C108" s="65" t="s">
        <v>209</v>
      </c>
    </row>
    <row r="109" customFormat="false" ht="15" hidden="false" customHeight="false" outlineLevel="0" collapsed="false">
      <c r="B109" s="6" t="s">
        <v>301</v>
      </c>
      <c r="C109" s="65" t="s">
        <v>228</v>
      </c>
    </row>
    <row r="110" customFormat="false" ht="15" hidden="false" customHeight="false" outlineLevel="0" collapsed="false">
      <c r="B110" s="6" t="s">
        <v>318</v>
      </c>
      <c r="C110" s="65" t="s">
        <v>112</v>
      </c>
    </row>
    <row r="111" customFormat="false" ht="15" hidden="false" customHeight="false" outlineLevel="0" collapsed="false">
      <c r="B111" s="6" t="s">
        <v>369</v>
      </c>
      <c r="C111" s="65" t="s">
        <v>193</v>
      </c>
    </row>
    <row r="112" customFormat="false" ht="15" hidden="false" customHeight="false" outlineLevel="0" collapsed="false">
      <c r="B112" s="6" t="s">
        <v>379</v>
      </c>
      <c r="C112" s="65" t="s">
        <v>209</v>
      </c>
    </row>
    <row r="113" customFormat="false" ht="15" hidden="false" customHeight="false" outlineLevel="0" collapsed="false">
      <c r="B113" s="6" t="s">
        <v>406</v>
      </c>
      <c r="C113" s="65" t="s">
        <v>228</v>
      </c>
    </row>
    <row r="114" customFormat="false" ht="15" hidden="false" customHeight="false" outlineLevel="0" collapsed="false">
      <c r="B114" s="6" t="s">
        <v>2024</v>
      </c>
      <c r="C114" s="65" t="s">
        <v>1606</v>
      </c>
    </row>
    <row r="115" customFormat="false" ht="15" hidden="false" customHeight="false" outlineLevel="0" collapsed="false">
      <c r="B115" s="6" t="s">
        <v>2661</v>
      </c>
      <c r="C115" s="65" t="s">
        <v>2661</v>
      </c>
    </row>
    <row r="116" customFormat="false" ht="15" hidden="false" customHeight="false" outlineLevel="0" collapsed="false">
      <c r="B116" s="6" t="s">
        <v>2710</v>
      </c>
      <c r="C116" s="65" t="s">
        <v>980</v>
      </c>
    </row>
    <row r="117" customFormat="false" ht="15" hidden="false" customHeight="false" outlineLevel="0" collapsed="false">
      <c r="B117" s="6" t="s">
        <v>114</v>
      </c>
      <c r="C117" s="65" t="s">
        <v>112</v>
      </c>
    </row>
    <row r="118" customFormat="false" ht="15" hidden="false" customHeight="false" outlineLevel="0" collapsed="false">
      <c r="B118" s="6" t="s">
        <v>240</v>
      </c>
      <c r="C118" s="65" t="s">
        <v>112</v>
      </c>
    </row>
    <row r="119" customFormat="false" ht="15" hidden="false" customHeight="false" outlineLevel="0" collapsed="false">
      <c r="B119" s="6" t="s">
        <v>451</v>
      </c>
      <c r="C119" s="65" t="s">
        <v>112</v>
      </c>
    </row>
    <row r="120" customFormat="false" ht="15" hidden="false" customHeight="false" outlineLevel="0" collapsed="false">
      <c r="B120" s="6" t="s">
        <v>575</v>
      </c>
      <c r="C120" s="65" t="s">
        <v>173</v>
      </c>
    </row>
    <row r="121" customFormat="false" ht="15" hidden="false" customHeight="false" outlineLevel="0" collapsed="false">
      <c r="B121" s="6" t="s">
        <v>1022</v>
      </c>
      <c r="C121" s="65" t="s">
        <v>1013</v>
      </c>
    </row>
    <row r="122" customFormat="false" ht="15" hidden="false" customHeight="false" outlineLevel="0" collapsed="false">
      <c r="B122" s="6" t="s">
        <v>1675</v>
      </c>
      <c r="C122" s="65" t="s">
        <v>112</v>
      </c>
    </row>
    <row r="123" customFormat="false" ht="15" hidden="false" customHeight="false" outlineLevel="0" collapsed="false">
      <c r="B123" s="6" t="s">
        <v>1728</v>
      </c>
      <c r="C123" s="65" t="s">
        <v>173</v>
      </c>
    </row>
    <row r="124" customFormat="false" ht="15" hidden="false" customHeight="false" outlineLevel="0" collapsed="false">
      <c r="B124" s="6" t="s">
        <v>1676</v>
      </c>
      <c r="C124" s="65" t="s">
        <v>112</v>
      </c>
    </row>
    <row r="125" customFormat="false" ht="15" hidden="false" customHeight="false" outlineLevel="0" collapsed="false">
      <c r="B125" s="6" t="s">
        <v>2871</v>
      </c>
      <c r="C125" s="65" t="s">
        <v>1946</v>
      </c>
    </row>
    <row r="126" customFormat="false" ht="15" hidden="false" customHeight="false" outlineLevel="0" collapsed="false">
      <c r="B126" s="6" t="s">
        <v>2519</v>
      </c>
      <c r="C126" s="65" t="s">
        <v>980</v>
      </c>
    </row>
    <row r="127" customFormat="false" ht="15" hidden="false" customHeight="false" outlineLevel="0" collapsed="false">
      <c r="B127" s="6" t="s">
        <v>2591</v>
      </c>
      <c r="C127" s="65" t="s">
        <v>980</v>
      </c>
    </row>
    <row r="128" customFormat="false" ht="15" hidden="false" customHeight="false" outlineLevel="0" collapsed="false">
      <c r="B128" s="6" t="s">
        <v>2552</v>
      </c>
      <c r="C128" s="65" t="s">
        <v>980</v>
      </c>
    </row>
    <row r="129" customFormat="false" ht="15" hidden="false" customHeight="false" outlineLevel="0" collapsed="false">
      <c r="B129" s="6" t="s">
        <v>2669</v>
      </c>
      <c r="C129" s="65" t="s">
        <v>980</v>
      </c>
    </row>
    <row r="130" customFormat="false" ht="15" hidden="false" customHeight="false" outlineLevel="0" collapsed="false">
      <c r="B130" s="6" t="s">
        <v>2700</v>
      </c>
      <c r="C130" s="65" t="s">
        <v>980</v>
      </c>
    </row>
    <row r="131" customFormat="false" ht="15" hidden="false" customHeight="false" outlineLevel="0" collapsed="false">
      <c r="B131" s="6" t="s">
        <v>2690</v>
      </c>
      <c r="C131" s="65" t="s">
        <v>980</v>
      </c>
    </row>
    <row r="132" customFormat="false" ht="15" hidden="false" customHeight="false" outlineLevel="0" collapsed="false">
      <c r="B132" s="6" t="s">
        <v>2619</v>
      </c>
      <c r="C132" s="65" t="s">
        <v>840</v>
      </c>
    </row>
    <row r="133" customFormat="false" ht="15" hidden="false" customHeight="false" outlineLevel="0" collapsed="false">
      <c r="B133" s="6" t="s">
        <v>204</v>
      </c>
      <c r="C133" s="65" t="s">
        <v>193</v>
      </c>
    </row>
    <row r="134" customFormat="false" ht="15" hidden="false" customHeight="false" outlineLevel="0" collapsed="false">
      <c r="B134" s="6" t="s">
        <v>237</v>
      </c>
      <c r="C134" s="65" t="s">
        <v>173</v>
      </c>
    </row>
    <row r="135" customFormat="false" ht="15" hidden="false" customHeight="false" outlineLevel="0" collapsed="false">
      <c r="B135" s="6" t="s">
        <v>273</v>
      </c>
      <c r="C135" s="65" t="s">
        <v>193</v>
      </c>
    </row>
    <row r="136" customFormat="false" ht="15" hidden="false" customHeight="false" outlineLevel="0" collapsed="false">
      <c r="B136" s="6" t="s">
        <v>287</v>
      </c>
      <c r="C136" s="65" t="s">
        <v>173</v>
      </c>
    </row>
    <row r="137" customFormat="false" ht="15" hidden="false" customHeight="false" outlineLevel="0" collapsed="false">
      <c r="B137" s="6" t="s">
        <v>2363</v>
      </c>
      <c r="C137" s="65" t="s">
        <v>980</v>
      </c>
    </row>
    <row r="138" customFormat="false" ht="15" hidden="false" customHeight="false" outlineLevel="0" collapsed="false">
      <c r="B138" s="6" t="s">
        <v>2365</v>
      </c>
      <c r="C138" s="65" t="s">
        <v>173</v>
      </c>
    </row>
    <row r="139" customFormat="false" ht="15" hidden="false" customHeight="false" outlineLevel="0" collapsed="false">
      <c r="B139" s="6" t="s">
        <v>2845</v>
      </c>
      <c r="C139" s="65" t="s">
        <v>980</v>
      </c>
    </row>
    <row r="140" customFormat="false" ht="15" hidden="false" customHeight="false" outlineLevel="0" collapsed="false">
      <c r="B140" s="6" t="s">
        <v>2847</v>
      </c>
      <c r="C140" s="65" t="s">
        <v>173</v>
      </c>
    </row>
    <row r="141" customFormat="false" ht="15" hidden="false" customHeight="false" outlineLevel="0" collapsed="false">
      <c r="B141" s="6" t="s">
        <v>2613</v>
      </c>
      <c r="C141" s="65" t="s">
        <v>2612</v>
      </c>
    </row>
    <row r="142" customFormat="false" ht="15" hidden="false" customHeight="false" outlineLevel="0" collapsed="false">
      <c r="B142" s="6" t="s">
        <v>1610</v>
      </c>
      <c r="C142" s="65" t="s">
        <v>173</v>
      </c>
    </row>
    <row r="143" customFormat="false" ht="15" hidden="false" customHeight="false" outlineLevel="0" collapsed="false">
      <c r="B143" s="6" t="s">
        <v>1952</v>
      </c>
      <c r="C143" s="65" t="s">
        <v>980</v>
      </c>
    </row>
    <row r="144" customFormat="false" ht="15" hidden="false" customHeight="false" outlineLevel="0" collapsed="false">
      <c r="B144" s="6" t="s">
        <v>774</v>
      </c>
      <c r="C144" s="65" t="s">
        <v>772</v>
      </c>
    </row>
    <row r="145" customFormat="false" ht="15" hidden="false" customHeight="false" outlineLevel="0" collapsed="false">
      <c r="B145" s="6" t="s">
        <v>784</v>
      </c>
      <c r="C145" s="65" t="s">
        <v>772</v>
      </c>
    </row>
    <row r="146" customFormat="false" ht="15" hidden="false" customHeight="false" outlineLevel="0" collapsed="false">
      <c r="B146" s="6" t="s">
        <v>644</v>
      </c>
      <c r="C146" s="65" t="s">
        <v>173</v>
      </c>
    </row>
    <row r="147" customFormat="false" ht="15" hidden="false" customHeight="false" outlineLevel="0" collapsed="false">
      <c r="B147" s="6" t="s">
        <v>1732</v>
      </c>
      <c r="C147" s="65" t="s">
        <v>173</v>
      </c>
    </row>
    <row r="148" customFormat="false" ht="15" hidden="false" customHeight="false" outlineLevel="0" collapsed="false">
      <c r="B148" s="6" t="s">
        <v>498</v>
      </c>
      <c r="C148" s="65" t="s">
        <v>112</v>
      </c>
    </row>
    <row r="149" customFormat="false" ht="15" hidden="false" customHeight="false" outlineLevel="0" collapsed="false">
      <c r="B149" s="6" t="s">
        <v>687</v>
      </c>
      <c r="C149" s="65" t="s">
        <v>173</v>
      </c>
    </row>
    <row r="150" customFormat="false" ht="15" hidden="false" customHeight="false" outlineLevel="0" collapsed="false">
      <c r="B150" s="6" t="s">
        <v>2112</v>
      </c>
      <c r="C150" s="65" t="s">
        <v>112</v>
      </c>
    </row>
    <row r="151" customFormat="false" ht="15" hidden="false" customHeight="false" outlineLevel="0" collapsed="false">
      <c r="B151" s="6" t="s">
        <v>536</v>
      </c>
      <c r="C151" s="65" t="s">
        <v>112</v>
      </c>
    </row>
    <row r="152" customFormat="false" ht="15" hidden="false" customHeight="false" outlineLevel="0" collapsed="false">
      <c r="B152" s="6" t="s">
        <v>776</v>
      </c>
      <c r="C152" s="65" t="s">
        <v>772</v>
      </c>
    </row>
    <row r="153" customFormat="false" ht="15" hidden="false" customHeight="false" outlineLevel="0" collapsed="false">
      <c r="B153" s="6" t="s">
        <v>708</v>
      </c>
      <c r="C153" s="65" t="s">
        <v>193</v>
      </c>
    </row>
    <row r="154" customFormat="false" ht="15" hidden="false" customHeight="false" outlineLevel="0" collapsed="false">
      <c r="B154" s="6" t="s">
        <v>854</v>
      </c>
      <c r="C154" s="65" t="s">
        <v>840</v>
      </c>
    </row>
    <row r="155" customFormat="false" ht="15" hidden="false" customHeight="false" outlineLevel="0" collapsed="false">
      <c r="B155" s="6" t="s">
        <v>2872</v>
      </c>
      <c r="C155" s="65" t="s">
        <v>2612</v>
      </c>
    </row>
    <row r="156" customFormat="false" ht="15" hidden="false" customHeight="false" outlineLevel="0" collapsed="false">
      <c r="B156" s="6" t="s">
        <v>874</v>
      </c>
      <c r="C156" s="65" t="s">
        <v>209</v>
      </c>
    </row>
    <row r="157" customFormat="false" ht="15" hidden="false" customHeight="false" outlineLevel="0" collapsed="false">
      <c r="B157" s="6" t="s">
        <v>925</v>
      </c>
      <c r="C157" s="65" t="s">
        <v>209</v>
      </c>
    </row>
    <row r="158" customFormat="false" ht="15" hidden="false" customHeight="false" outlineLevel="0" collapsed="false">
      <c r="B158" s="6" t="s">
        <v>822</v>
      </c>
      <c r="C158" s="65" t="s">
        <v>772</v>
      </c>
    </row>
    <row r="159" customFormat="false" ht="15" hidden="false" customHeight="false" outlineLevel="0" collapsed="false">
      <c r="B159" s="6" t="s">
        <v>1226</v>
      </c>
      <c r="C159" s="65" t="s">
        <v>1224</v>
      </c>
    </row>
    <row r="160" customFormat="false" ht="15" hidden="false" customHeight="false" outlineLevel="0" collapsed="false">
      <c r="B160" s="6" t="s">
        <v>1192</v>
      </c>
      <c r="C160" s="65" t="s">
        <v>193</v>
      </c>
    </row>
    <row r="161" customFormat="false" ht="15" hidden="false" customHeight="false" outlineLevel="0" collapsed="false">
      <c r="B161" s="6" t="s">
        <v>1196</v>
      </c>
      <c r="C161" s="65" t="s">
        <v>193</v>
      </c>
    </row>
    <row r="162" customFormat="false" ht="15" hidden="false" customHeight="false" outlineLevel="0" collapsed="false">
      <c r="B162" s="6" t="s">
        <v>1207</v>
      </c>
      <c r="C162" s="65" t="s">
        <v>173</v>
      </c>
    </row>
    <row r="163" customFormat="false" ht="15" hidden="false" customHeight="false" outlineLevel="0" collapsed="false">
      <c r="B163" s="6" t="s">
        <v>1209</v>
      </c>
      <c r="C163" s="65" t="s">
        <v>173</v>
      </c>
    </row>
    <row r="164" customFormat="false" ht="15" hidden="false" customHeight="false" outlineLevel="0" collapsed="false">
      <c r="B164" s="6" t="s">
        <v>1166</v>
      </c>
      <c r="C164" s="65" t="s">
        <v>112</v>
      </c>
    </row>
    <row r="165" customFormat="false" ht="15" hidden="false" customHeight="false" outlineLevel="0" collapsed="false">
      <c r="B165" s="6" t="s">
        <v>1429</v>
      </c>
      <c r="C165" s="65" t="s">
        <v>758</v>
      </c>
    </row>
    <row r="166" customFormat="false" ht="15" hidden="false" customHeight="false" outlineLevel="0" collapsed="false">
      <c r="B166" s="6" t="s">
        <v>1433</v>
      </c>
      <c r="C166" s="65" t="s">
        <v>840</v>
      </c>
    </row>
    <row r="167" customFormat="false" ht="15" hidden="false" customHeight="false" outlineLevel="0" collapsed="false">
      <c r="B167" s="6" t="s">
        <v>1435</v>
      </c>
      <c r="C167" s="65" t="s">
        <v>840</v>
      </c>
    </row>
    <row r="168" customFormat="false" ht="15" hidden="false" customHeight="false" outlineLevel="0" collapsed="false">
      <c r="B168" s="6" t="s">
        <v>1467</v>
      </c>
      <c r="C168" s="65" t="s">
        <v>209</v>
      </c>
    </row>
    <row r="169" customFormat="false" ht="15" hidden="false" customHeight="false" outlineLevel="0" collapsed="false">
      <c r="B169" s="6" t="s">
        <v>1507</v>
      </c>
      <c r="C169" s="65" t="s">
        <v>209</v>
      </c>
    </row>
    <row r="170" customFormat="false" ht="15" hidden="false" customHeight="false" outlineLevel="0" collapsed="false">
      <c r="B170" s="6" t="s">
        <v>1608</v>
      </c>
      <c r="C170" s="65" t="s">
        <v>1606</v>
      </c>
    </row>
    <row r="171" customFormat="false" ht="15" hidden="false" customHeight="false" outlineLevel="0" collapsed="false">
      <c r="B171" s="6" t="s">
        <v>1674</v>
      </c>
      <c r="C171" s="65" t="s">
        <v>173</v>
      </c>
    </row>
    <row r="172" customFormat="false" ht="15" hidden="false" customHeight="false" outlineLevel="0" collapsed="false">
      <c r="B172" s="6" t="s">
        <v>1303</v>
      </c>
      <c r="C172" s="65" t="s">
        <v>112</v>
      </c>
    </row>
    <row r="173" customFormat="false" ht="15" hidden="false" customHeight="false" outlineLevel="0" collapsed="false">
      <c r="B173" s="6" t="s">
        <v>1645</v>
      </c>
      <c r="C173" s="65" t="s">
        <v>758</v>
      </c>
    </row>
    <row r="174" customFormat="false" ht="15" hidden="false" customHeight="false" outlineLevel="0" collapsed="false">
      <c r="B174" s="6" t="s">
        <v>1204</v>
      </c>
      <c r="C174" s="65" t="s">
        <v>173</v>
      </c>
    </row>
    <row r="175" customFormat="false" ht="15" hidden="false" customHeight="false" outlineLevel="0" collapsed="false">
      <c r="B175" s="6" t="s">
        <v>585</v>
      </c>
      <c r="C175" s="65" t="s">
        <v>173</v>
      </c>
    </row>
    <row r="176" customFormat="false" ht="15" hidden="false" customHeight="false" outlineLevel="0" collapsed="false">
      <c r="B176" s="6" t="s">
        <v>2358</v>
      </c>
      <c r="C176" s="65" t="s">
        <v>1224</v>
      </c>
    </row>
    <row r="177" customFormat="false" ht="15" hidden="false" customHeight="false" outlineLevel="0" collapsed="false">
      <c r="B177" s="6" t="s">
        <v>2356</v>
      </c>
      <c r="C177" s="65" t="s">
        <v>980</v>
      </c>
    </row>
    <row r="178" customFormat="false" ht="15" hidden="false" customHeight="false" outlineLevel="0" collapsed="false">
      <c r="B178" s="6" t="s">
        <v>1718</v>
      </c>
      <c r="C178" s="65" t="s">
        <v>112</v>
      </c>
    </row>
    <row r="179" customFormat="false" ht="15" hidden="false" customHeight="false" outlineLevel="0" collapsed="false">
      <c r="B179" s="6" t="s">
        <v>1866</v>
      </c>
      <c r="C179" s="65" t="s">
        <v>980</v>
      </c>
    </row>
    <row r="180" customFormat="false" ht="15" hidden="false" customHeight="false" outlineLevel="0" collapsed="false">
      <c r="B180" s="6" t="s">
        <v>1774</v>
      </c>
      <c r="C180" s="65" t="s">
        <v>2873</v>
      </c>
    </row>
    <row r="181" customFormat="false" ht="15" hidden="false" customHeight="false" outlineLevel="0" collapsed="false">
      <c r="B181" s="6" t="s">
        <v>1783</v>
      </c>
      <c r="C181" s="65" t="s">
        <v>193</v>
      </c>
    </row>
    <row r="182" customFormat="false" ht="15" hidden="false" customHeight="false" outlineLevel="0" collapsed="false">
      <c r="B182" s="6" t="s">
        <v>1828</v>
      </c>
      <c r="C182" s="65" t="s">
        <v>209</v>
      </c>
    </row>
    <row r="183" customFormat="false" ht="15" hidden="false" customHeight="false" outlineLevel="0" collapsed="false">
      <c r="B183" s="6" t="s">
        <v>2695</v>
      </c>
      <c r="C183" s="65" t="s">
        <v>173</v>
      </c>
    </row>
    <row r="184" customFormat="false" ht="15" hidden="false" customHeight="false" outlineLevel="0" collapsed="false">
      <c r="B184" s="6" t="s">
        <v>1954</v>
      </c>
      <c r="C184" s="65" t="s">
        <v>980</v>
      </c>
    </row>
    <row r="185" customFormat="false" ht="15" hidden="false" customHeight="false" outlineLevel="0" collapsed="false">
      <c r="B185" s="6" t="s">
        <v>1948</v>
      </c>
      <c r="C185" s="65" t="s">
        <v>980</v>
      </c>
    </row>
    <row r="186" customFormat="false" ht="15" hidden="false" customHeight="false" outlineLevel="0" collapsed="false">
      <c r="B186" s="6" t="s">
        <v>1950</v>
      </c>
      <c r="C186" s="65" t="s">
        <v>980</v>
      </c>
    </row>
    <row r="187" customFormat="false" ht="15" hidden="false" customHeight="false" outlineLevel="0" collapsed="false">
      <c r="B187" s="6" t="s">
        <v>1997</v>
      </c>
      <c r="C187" s="65" t="s">
        <v>980</v>
      </c>
    </row>
    <row r="188" customFormat="false" ht="15" hidden="false" customHeight="false" outlineLevel="0" collapsed="false">
      <c r="B188" s="6" t="s">
        <v>2065</v>
      </c>
      <c r="C188" s="65" t="s">
        <v>193</v>
      </c>
    </row>
    <row r="189" customFormat="false" ht="15" hidden="false" customHeight="false" outlineLevel="0" collapsed="false">
      <c r="B189" s="6" t="s">
        <v>600</v>
      </c>
      <c r="C189" s="65" t="s">
        <v>173</v>
      </c>
    </row>
    <row r="190" customFormat="false" ht="15" hidden="false" customHeight="false" outlineLevel="0" collapsed="false">
      <c r="B190" s="6" t="s">
        <v>2749</v>
      </c>
      <c r="C190" s="65" t="s">
        <v>2612</v>
      </c>
    </row>
    <row r="191" customFormat="false" ht="15" hidden="false" customHeight="false" outlineLevel="0" collapsed="false">
      <c r="B191" s="6" t="s">
        <v>1211</v>
      </c>
      <c r="C191" s="65" t="s">
        <v>2873</v>
      </c>
    </row>
    <row r="192" customFormat="false" ht="15" hidden="false" customHeight="false" outlineLevel="0" collapsed="false">
      <c r="B192" s="6" t="s">
        <v>2333</v>
      </c>
      <c r="C192" s="65" t="s">
        <v>2221</v>
      </c>
    </row>
    <row r="193" customFormat="false" ht="15" hidden="false" customHeight="false" outlineLevel="0" collapsed="false">
      <c r="B193" s="6" t="s">
        <v>2120</v>
      </c>
      <c r="C193" s="65" t="s">
        <v>193</v>
      </c>
    </row>
    <row r="194" customFormat="false" ht="15" hidden="false" customHeight="false" outlineLevel="0" collapsed="false">
      <c r="B194" s="6" t="s">
        <v>2118</v>
      </c>
      <c r="C194" s="65" t="s">
        <v>2873</v>
      </c>
    </row>
    <row r="195" customFormat="false" ht="15" hidden="false" customHeight="false" outlineLevel="0" collapsed="false">
      <c r="B195" s="6" t="s">
        <v>2110</v>
      </c>
      <c r="C195" s="65" t="s">
        <v>112</v>
      </c>
    </row>
    <row r="196" customFormat="false" ht="15" hidden="false" customHeight="false" outlineLevel="0" collapsed="false">
      <c r="B196" s="6" t="s">
        <v>2134</v>
      </c>
      <c r="C196" s="65" t="s">
        <v>173</v>
      </c>
    </row>
    <row r="197" customFormat="false" ht="15" hidden="false" customHeight="false" outlineLevel="0" collapsed="false">
      <c r="B197" s="6" t="s">
        <v>2121</v>
      </c>
      <c r="C197" s="65" t="s">
        <v>193</v>
      </c>
    </row>
    <row r="198" customFormat="false" ht="15" hidden="false" customHeight="false" outlineLevel="0" collapsed="false">
      <c r="B198" s="6" t="s">
        <v>2411</v>
      </c>
      <c r="C198" s="65" t="s">
        <v>2221</v>
      </c>
    </row>
    <row r="199" customFormat="false" ht="15" hidden="false" customHeight="false" outlineLevel="0" collapsed="false">
      <c r="B199" s="6" t="s">
        <v>2368</v>
      </c>
      <c r="C199" s="65" t="s">
        <v>980</v>
      </c>
    </row>
    <row r="200" customFormat="false" ht="15" hidden="false" customHeight="false" outlineLevel="0" collapsed="false">
      <c r="B200" s="6" t="s">
        <v>2378</v>
      </c>
      <c r="C200" s="65" t="s">
        <v>980</v>
      </c>
    </row>
    <row r="201" customFormat="false" ht="15" hidden="false" customHeight="false" outlineLevel="0" collapsed="false">
      <c r="B201" s="6" t="s">
        <v>2062</v>
      </c>
      <c r="C201" s="65" t="s">
        <v>173</v>
      </c>
    </row>
    <row r="202" customFormat="false" ht="15" hidden="false" customHeight="false" outlineLevel="0" collapsed="false">
      <c r="B202" s="6" t="s">
        <v>968</v>
      </c>
      <c r="C202" s="65" t="s">
        <v>228</v>
      </c>
    </row>
    <row r="203" customFormat="false" ht="15" hidden="false" customHeight="false" outlineLevel="0" collapsed="false">
      <c r="B203" s="6" t="s">
        <v>1078</v>
      </c>
      <c r="C203" s="65" t="s">
        <v>1013</v>
      </c>
    </row>
    <row r="204" customFormat="false" ht="15" hidden="false" customHeight="false" outlineLevel="0" collapsed="false">
      <c r="B204" s="6" t="s">
        <v>1130</v>
      </c>
      <c r="C204" s="65" t="s">
        <v>1013</v>
      </c>
    </row>
    <row r="205" customFormat="false" ht="15" hidden="false" customHeight="false" outlineLevel="0" collapsed="false">
      <c r="B205" s="6" t="s">
        <v>1887</v>
      </c>
      <c r="C205" s="65" t="s">
        <v>1013</v>
      </c>
    </row>
    <row r="206" customFormat="false" ht="15" hidden="false" customHeight="false" outlineLevel="0" collapsed="false">
      <c r="B206" s="6" t="s">
        <v>1907</v>
      </c>
      <c r="C206" s="65" t="s">
        <v>1013</v>
      </c>
    </row>
    <row r="207" customFormat="false" ht="15" hidden="false" customHeight="false" outlineLevel="0" collapsed="false">
      <c r="B207" s="6" t="s">
        <v>2136</v>
      </c>
      <c r="C207" s="65" t="s">
        <v>980</v>
      </c>
    </row>
    <row r="208" customFormat="false" ht="15" hidden="false" customHeight="false" outlineLevel="0" collapsed="false">
      <c r="B208" s="6" t="s">
        <v>2150</v>
      </c>
      <c r="C208" s="65" t="s">
        <v>980</v>
      </c>
    </row>
    <row r="209" customFormat="false" ht="15" hidden="false" customHeight="false" outlineLevel="0" collapsed="false">
      <c r="B209" s="6" t="s">
        <v>2175</v>
      </c>
      <c r="C209" s="65" t="s">
        <v>980</v>
      </c>
    </row>
    <row r="210" customFormat="false" ht="15" hidden="false" customHeight="false" outlineLevel="0" collapsed="false">
      <c r="B210" s="6" t="s">
        <v>2197</v>
      </c>
      <c r="C210" s="65" t="s">
        <v>2221</v>
      </c>
    </row>
    <row r="211" customFormat="false" ht="15" hidden="false" customHeight="false" outlineLevel="0" collapsed="false">
      <c r="B211" s="6" t="s">
        <v>2222</v>
      </c>
      <c r="C211" s="65" t="s">
        <v>2221</v>
      </c>
    </row>
    <row r="212" customFormat="false" ht="15" hidden="false" customHeight="false" outlineLevel="0" collapsed="false">
      <c r="B212" s="6" t="s">
        <v>2243</v>
      </c>
      <c r="C212" s="65" t="s">
        <v>2221</v>
      </c>
    </row>
    <row r="213" customFormat="false" ht="15" hidden="false" customHeight="false" outlineLevel="0" collapsed="false">
      <c r="B213" s="6" t="s">
        <v>2250</v>
      </c>
      <c r="C213" s="65" t="s">
        <v>2221</v>
      </c>
    </row>
    <row r="214" customFormat="false" ht="15" hidden="false" customHeight="false" outlineLevel="0" collapsed="false">
      <c r="B214" s="6" t="s">
        <v>2288</v>
      </c>
      <c r="C214" s="65" t="s">
        <v>2221</v>
      </c>
    </row>
    <row r="215" customFormat="false" ht="15" hidden="false" customHeight="false" outlineLevel="0" collapsed="false">
      <c r="B215" s="6" t="s">
        <v>2325</v>
      </c>
      <c r="C215" s="65" t="s">
        <v>112</v>
      </c>
    </row>
    <row r="216" customFormat="false" ht="15" hidden="false" customHeight="false" outlineLevel="0" collapsed="false">
      <c r="B216" s="6" t="s">
        <v>2327</v>
      </c>
      <c r="C216" s="65" t="s">
        <v>173</v>
      </c>
    </row>
    <row r="217" customFormat="false" ht="15" hidden="false" customHeight="false" outlineLevel="0" collapsed="false">
      <c r="B217" s="6" t="s">
        <v>2336</v>
      </c>
      <c r="C217" s="65" t="s">
        <v>112</v>
      </c>
    </row>
    <row r="218" customFormat="false" ht="15" hidden="false" customHeight="false" outlineLevel="0" collapsed="false">
      <c r="B218" s="6" t="s">
        <v>2352</v>
      </c>
      <c r="C218" s="65" t="s">
        <v>193</v>
      </c>
    </row>
    <row r="219" customFormat="false" ht="15" hidden="false" customHeight="false" outlineLevel="0" collapsed="false">
      <c r="B219" s="6" t="s">
        <v>2415</v>
      </c>
      <c r="C219" s="65" t="s">
        <v>2221</v>
      </c>
    </row>
    <row r="220" customFormat="false" ht="15" hidden="false" customHeight="false" outlineLevel="0" collapsed="false">
      <c r="B220" s="6" t="s">
        <v>2418</v>
      </c>
      <c r="C220" s="65" t="s">
        <v>2221</v>
      </c>
    </row>
    <row r="221" customFormat="false" ht="15" hidden="false" customHeight="false" outlineLevel="0" collapsed="false">
      <c r="B221" s="6" t="s">
        <v>2423</v>
      </c>
      <c r="C221" s="65" t="s">
        <v>193</v>
      </c>
    </row>
    <row r="222" customFormat="false" ht="15" hidden="false" customHeight="false" outlineLevel="0" collapsed="false">
      <c r="B222" s="6" t="s">
        <v>2349</v>
      </c>
      <c r="C222" s="65" t="s">
        <v>173</v>
      </c>
    </row>
    <row r="223" customFormat="false" ht="15" hidden="false" customHeight="false" outlineLevel="0" collapsed="false">
      <c r="B223" s="6" t="s">
        <v>2516</v>
      </c>
      <c r="C223" s="65" t="s">
        <v>173</v>
      </c>
    </row>
    <row r="224" customFormat="false" ht="15" hidden="false" customHeight="false" outlineLevel="0" collapsed="false">
      <c r="B224" s="6" t="s">
        <v>2071</v>
      </c>
      <c r="C224" s="65" t="s">
        <v>193</v>
      </c>
    </row>
    <row r="225" customFormat="false" ht="15" hidden="false" customHeight="false" outlineLevel="0" collapsed="false">
      <c r="B225" s="6" t="s">
        <v>1678</v>
      </c>
      <c r="C225" s="65" t="s">
        <v>112</v>
      </c>
    </row>
    <row r="226" customFormat="false" ht="15" hidden="false" customHeight="false" outlineLevel="0" collapsed="false">
      <c r="B226" s="6" t="s">
        <v>2080</v>
      </c>
      <c r="C226" s="65" t="s">
        <v>228</v>
      </c>
    </row>
    <row r="227" customFormat="false" ht="15" hidden="false" customHeight="false" outlineLevel="0" collapsed="false">
      <c r="B227" s="6" t="s">
        <v>2420</v>
      </c>
      <c r="C227" s="65" t="s">
        <v>2221</v>
      </c>
    </row>
    <row r="228" customFormat="false" ht="15" hidden="false" customHeight="false" outlineLevel="0" collapsed="false">
      <c r="B228" s="6" t="s">
        <v>2421</v>
      </c>
      <c r="C228" s="65" t="s">
        <v>2221</v>
      </c>
    </row>
    <row r="229" customFormat="false" ht="15" hidden="false" customHeight="false" outlineLevel="0" collapsed="false">
      <c r="B229" s="6" t="s">
        <v>2539</v>
      </c>
      <c r="C229" s="65" t="s">
        <v>112</v>
      </c>
    </row>
    <row r="230" customFormat="false" ht="15" hidden="false" customHeight="false" outlineLevel="0" collapsed="false">
      <c r="B230" s="6" t="s">
        <v>2785</v>
      </c>
      <c r="C230" s="65" t="s">
        <v>2612</v>
      </c>
    </row>
    <row r="231" customFormat="false" ht="15" hidden="false" customHeight="false" outlineLevel="0" collapsed="false">
      <c r="B231" s="6" t="s">
        <v>2632</v>
      </c>
      <c r="C231" s="65" t="s">
        <v>980</v>
      </c>
    </row>
    <row r="232" customFormat="false" ht="15" hidden="false" customHeight="false" outlineLevel="0" collapsed="false">
      <c r="B232" s="6" t="s">
        <v>2617</v>
      </c>
      <c r="C232" s="65" t="s">
        <v>2873</v>
      </c>
    </row>
    <row r="233" customFormat="false" ht="15" hidden="false" customHeight="false" outlineLevel="0" collapsed="false">
      <c r="B233" s="6" t="s">
        <v>2621</v>
      </c>
      <c r="C233" s="65" t="s">
        <v>173</v>
      </c>
    </row>
    <row r="234" customFormat="false" ht="15" hidden="false" customHeight="false" outlineLevel="0" collapsed="false">
      <c r="B234" s="6" t="s">
        <v>2545</v>
      </c>
      <c r="C234" s="65" t="s">
        <v>772</v>
      </c>
    </row>
    <row r="235" customFormat="false" ht="15" hidden="false" customHeight="false" outlineLevel="0" collapsed="false">
      <c r="B235" s="6" t="s">
        <v>2549</v>
      </c>
      <c r="C235" s="65" t="s">
        <v>173</v>
      </c>
    </row>
    <row r="236" customFormat="false" ht="15" hidden="false" customHeight="false" outlineLevel="0" collapsed="false">
      <c r="B236" s="6" t="s">
        <v>2560</v>
      </c>
      <c r="C236" s="65" t="s">
        <v>980</v>
      </c>
    </row>
    <row r="237" customFormat="false" ht="15" hidden="false" customHeight="false" outlineLevel="0" collapsed="false">
      <c r="B237" s="6" t="s">
        <v>2565</v>
      </c>
      <c r="C237" s="65" t="s">
        <v>980</v>
      </c>
    </row>
    <row r="238" customFormat="false" ht="15" hidden="false" customHeight="false" outlineLevel="0" collapsed="false">
      <c r="B238" s="6" t="s">
        <v>2060</v>
      </c>
      <c r="C238" s="65" t="s">
        <v>173</v>
      </c>
    </row>
    <row r="239" customFormat="false" ht="15" hidden="false" customHeight="false" outlineLevel="0" collapsed="false">
      <c r="B239" s="6" t="s">
        <v>2588</v>
      </c>
      <c r="C239" s="65" t="s">
        <v>173</v>
      </c>
    </row>
    <row r="240" customFormat="false" ht="15" hidden="false" customHeight="false" outlineLevel="0" collapsed="false">
      <c r="B240" s="6" t="s">
        <v>1368</v>
      </c>
      <c r="C240" s="65" t="s">
        <v>173</v>
      </c>
    </row>
    <row r="241" customFormat="false" ht="15" hidden="false" customHeight="false" outlineLevel="0" collapsed="false">
      <c r="B241" s="6" t="s">
        <v>2609</v>
      </c>
      <c r="C241" s="65" t="s">
        <v>173</v>
      </c>
    </row>
    <row r="242" customFormat="false" ht="15" hidden="false" customHeight="false" outlineLevel="0" collapsed="false">
      <c r="B242" s="6" t="s">
        <v>1647</v>
      </c>
      <c r="C242" s="65" t="s">
        <v>1224</v>
      </c>
    </row>
    <row r="243" customFormat="false" ht="15" hidden="false" customHeight="false" outlineLevel="0" collapsed="false">
      <c r="B243" s="6" t="s">
        <v>2630</v>
      </c>
      <c r="C243" s="65" t="s">
        <v>173</v>
      </c>
    </row>
    <row r="244" customFormat="false" ht="15" hidden="false" customHeight="false" outlineLevel="0" collapsed="false">
      <c r="B244" s="6" t="s">
        <v>2664</v>
      </c>
      <c r="C244" s="65" t="s">
        <v>173</v>
      </c>
    </row>
    <row r="245" customFormat="false" ht="15" hidden="false" customHeight="false" outlineLevel="0" collapsed="false">
      <c r="B245" s="6" t="s">
        <v>2773</v>
      </c>
      <c r="C245" s="65" t="s">
        <v>173</v>
      </c>
    </row>
    <row r="246" customFormat="false" ht="15" hidden="false" customHeight="false" outlineLevel="0" collapsed="false">
      <c r="B246" s="6" t="s">
        <v>2706</v>
      </c>
      <c r="C246" s="65" t="s">
        <v>173</v>
      </c>
    </row>
    <row r="247" customFormat="false" ht="15" hidden="false" customHeight="false" outlineLevel="0" collapsed="false">
      <c r="B247" s="6" t="s">
        <v>2723</v>
      </c>
      <c r="C247" s="65" t="s">
        <v>173</v>
      </c>
    </row>
    <row r="248" customFormat="false" ht="15" hidden="false" customHeight="false" outlineLevel="0" collapsed="false">
      <c r="B248" s="6" t="s">
        <v>2728</v>
      </c>
      <c r="C248" s="65" t="s">
        <v>980</v>
      </c>
    </row>
    <row r="249" customFormat="false" ht="15" hidden="false" customHeight="false" outlineLevel="0" collapsed="false">
      <c r="B249" s="6" t="s">
        <v>2738</v>
      </c>
      <c r="C249" s="65" t="s">
        <v>173</v>
      </c>
    </row>
    <row r="250" customFormat="false" ht="15" hidden="false" customHeight="false" outlineLevel="0" collapsed="false">
      <c r="B250" s="6" t="s">
        <v>2083</v>
      </c>
      <c r="C250" s="65" t="s">
        <v>173</v>
      </c>
    </row>
    <row r="251" customFormat="false" ht="15" hidden="false" customHeight="false" outlineLevel="0" collapsed="false">
      <c r="B251" s="6" t="s">
        <v>2739</v>
      </c>
      <c r="C251" s="65" t="s">
        <v>980</v>
      </c>
    </row>
    <row r="252" customFormat="false" ht="15" hidden="false" customHeight="false" outlineLevel="0" collapsed="false">
      <c r="B252" s="6" t="s">
        <v>1667</v>
      </c>
      <c r="C252" s="65" t="s">
        <v>173</v>
      </c>
    </row>
    <row r="253" customFormat="false" ht="15" hidden="false" customHeight="false" outlineLevel="0" collapsed="false">
      <c r="B253" s="6" t="s">
        <v>2795</v>
      </c>
      <c r="C253" s="65" t="s">
        <v>173</v>
      </c>
    </row>
    <row r="254" customFormat="false" ht="15" hidden="false" customHeight="false" outlineLevel="0" collapsed="false">
      <c r="B254" s="6" t="s">
        <v>2759</v>
      </c>
      <c r="C254" s="65" t="s">
        <v>2612</v>
      </c>
    </row>
    <row r="255" customFormat="false" ht="15" hidden="false" customHeight="false" outlineLevel="0" collapsed="false">
      <c r="B255" s="6" t="s">
        <v>2740</v>
      </c>
      <c r="C255" s="65" t="s">
        <v>173</v>
      </c>
    </row>
    <row r="256" customFormat="false" ht="15" hidden="false" customHeight="false" outlineLevel="0" collapsed="false">
      <c r="B256" s="6" t="s">
        <v>2741</v>
      </c>
      <c r="C256" s="65" t="s">
        <v>173</v>
      </c>
    </row>
    <row r="257" customFormat="false" ht="15" hidden="false" customHeight="false" outlineLevel="0" collapsed="false">
      <c r="B257" s="6" t="s">
        <v>2743</v>
      </c>
      <c r="C257" s="65" t="s">
        <v>228</v>
      </c>
    </row>
    <row r="258" customFormat="false" ht="15" hidden="false" customHeight="false" outlineLevel="0" collapsed="false">
      <c r="B258" s="6" t="s">
        <v>2744</v>
      </c>
      <c r="C258" s="65" t="s">
        <v>173</v>
      </c>
    </row>
    <row r="259" customFormat="false" ht="15" hidden="false" customHeight="false" outlineLevel="0" collapsed="false">
      <c r="B259" s="6" t="s">
        <v>2691</v>
      </c>
      <c r="C259" s="65" t="s">
        <v>980</v>
      </c>
    </row>
    <row r="260" customFormat="false" ht="15" hidden="false" customHeight="false" outlineLevel="0" collapsed="false">
      <c r="B260" s="6" t="s">
        <v>2692</v>
      </c>
      <c r="C260" s="65" t="s">
        <v>980</v>
      </c>
    </row>
    <row r="261" customFormat="false" ht="15" hidden="false" customHeight="false" outlineLevel="0" collapsed="false">
      <c r="B261" s="6" t="s">
        <v>2694</v>
      </c>
      <c r="C261" s="65" t="s">
        <v>173</v>
      </c>
    </row>
    <row r="262" customFormat="false" ht="15" hidden="false" customHeight="false" outlineLevel="0" collapsed="false">
      <c r="B262" s="6" t="s">
        <v>2696</v>
      </c>
      <c r="C262" s="65" t="s">
        <v>173</v>
      </c>
    </row>
    <row r="263" customFormat="false" ht="15" hidden="false" customHeight="false" outlineLevel="0" collapsed="false">
      <c r="B263" s="6" t="s">
        <v>2698</v>
      </c>
      <c r="C263" s="65" t="s">
        <v>228</v>
      </c>
    </row>
    <row r="264" customFormat="false" ht="15" hidden="false" customHeight="false" outlineLevel="0" collapsed="false">
      <c r="B264" s="6" t="s">
        <v>2699</v>
      </c>
      <c r="C264" s="65" t="s">
        <v>173</v>
      </c>
    </row>
    <row r="265" customFormat="false" ht="15" hidden="false" customHeight="false" outlineLevel="0" collapsed="false">
      <c r="B265" s="6" t="s">
        <v>2821</v>
      </c>
      <c r="C265" s="65" t="s">
        <v>980</v>
      </c>
    </row>
    <row r="266" customFormat="false" ht="15" hidden="false" customHeight="false" outlineLevel="0" collapsed="false">
      <c r="B266" s="6" t="s">
        <v>2826</v>
      </c>
      <c r="C266" s="65" t="s">
        <v>173</v>
      </c>
    </row>
    <row r="267" customFormat="false" ht="15" hidden="false" customHeight="false" outlineLevel="0" collapsed="false">
      <c r="B267" s="6" t="s">
        <v>2827</v>
      </c>
      <c r="C267" s="65" t="s">
        <v>173</v>
      </c>
    </row>
    <row r="268" customFormat="false" ht="15" hidden="false" customHeight="false" outlineLevel="0" collapsed="false">
      <c r="B268" s="6" t="s">
        <v>2829</v>
      </c>
      <c r="C268" s="65" t="s">
        <v>173</v>
      </c>
    </row>
    <row r="269" customFormat="false" ht="15" hidden="false" customHeight="false" outlineLevel="0" collapsed="false">
      <c r="B269" s="6" t="s">
        <v>2832</v>
      </c>
      <c r="C269" s="65" t="s">
        <v>980</v>
      </c>
    </row>
    <row r="270" customFormat="false" ht="15" hidden="false" customHeight="false" outlineLevel="0" collapsed="false">
      <c r="B270" s="6" t="s">
        <v>2833</v>
      </c>
      <c r="C270" s="65" t="s">
        <v>173</v>
      </c>
    </row>
    <row r="271" customFormat="false" ht="15" hidden="false" customHeight="false" outlineLevel="0" collapsed="false">
      <c r="B271" s="6" t="s">
        <v>2835</v>
      </c>
      <c r="C271" s="65" t="s">
        <v>173</v>
      </c>
    </row>
    <row r="272" customFormat="false" ht="15" hidden="false" customHeight="false" outlineLevel="0" collapsed="false">
      <c r="B272" s="6" t="s">
        <v>2838</v>
      </c>
      <c r="C272" s="65" t="s">
        <v>173</v>
      </c>
    </row>
    <row r="273" customFormat="false" ht="15" hidden="false" customHeight="false" outlineLevel="0" collapsed="false">
      <c r="B273" s="6" t="s">
        <v>2839</v>
      </c>
      <c r="C273" s="65" t="s">
        <v>173</v>
      </c>
    </row>
    <row r="274" customFormat="false" ht="15" hidden="false" customHeight="false" outlineLevel="0" collapsed="false">
      <c r="B274" s="6" t="s">
        <v>2681</v>
      </c>
      <c r="C274" s="65" t="s">
        <v>1606</v>
      </c>
    </row>
    <row r="275" customFormat="false" ht="15" hidden="false" customHeight="false" outlineLevel="0" collapsed="false">
      <c r="B275" s="6" t="s">
        <v>2688</v>
      </c>
      <c r="C275" s="65" t="s">
        <v>840</v>
      </c>
    </row>
    <row r="276" customFormat="false" ht="15" hidden="false" customHeight="false" outlineLevel="0" collapsed="false">
      <c r="B276" s="6" t="s">
        <v>2745</v>
      </c>
      <c r="C276" s="65" t="s">
        <v>1606</v>
      </c>
    </row>
    <row r="277" customFormat="false" ht="15" hidden="false" customHeight="false" outlineLevel="0" collapsed="false">
      <c r="B277" s="6" t="s">
        <v>2746</v>
      </c>
      <c r="C277" s="65" t="s">
        <v>173</v>
      </c>
    </row>
    <row r="278" customFormat="false" ht="15" hidden="false" customHeight="false" outlineLevel="0" collapsed="false">
      <c r="B278" s="6" t="s">
        <v>2747</v>
      </c>
      <c r="C278" s="65" t="s">
        <v>173</v>
      </c>
    </row>
    <row r="279" customFormat="false" ht="15" hidden="false" customHeight="false" outlineLevel="0" collapsed="false">
      <c r="B279" s="6" t="s">
        <v>2765</v>
      </c>
      <c r="C279" s="65" t="s">
        <v>2764</v>
      </c>
    </row>
    <row r="280" customFormat="false" ht="15" hidden="false" customHeight="false" outlineLevel="0" collapsed="false">
      <c r="B280" s="6" t="s">
        <v>2767</v>
      </c>
      <c r="C280" s="65" t="s">
        <v>173</v>
      </c>
    </row>
    <row r="281" customFormat="false" ht="15" hidden="false" customHeight="false" outlineLevel="0" collapsed="false">
      <c r="B281" s="6" t="s">
        <v>2769</v>
      </c>
      <c r="C281" s="65" t="s">
        <v>173</v>
      </c>
    </row>
    <row r="282" customFormat="false" ht="15" hidden="false" customHeight="false" outlineLevel="0" collapsed="false">
      <c r="B282" s="6" t="s">
        <v>2771</v>
      </c>
      <c r="C282" s="65" t="s">
        <v>173</v>
      </c>
    </row>
    <row r="283" customFormat="false" ht="15" hidden="false" customHeight="false" outlineLevel="0" collapsed="false">
      <c r="B283" s="6" t="s">
        <v>689</v>
      </c>
      <c r="C283" s="65" t="s">
        <v>2873</v>
      </c>
    </row>
    <row r="284" customFormat="false" ht="15" hidden="false" customHeight="false" outlineLevel="0" collapsed="false">
      <c r="B284" s="6" t="s">
        <v>1787</v>
      </c>
      <c r="C284" s="65" t="s">
        <v>193</v>
      </c>
    </row>
    <row r="285" customFormat="false" ht="15" hidden="false" customHeight="false" outlineLevel="0" collapsed="false">
      <c r="B285" s="6" t="s">
        <v>1789</v>
      </c>
      <c r="C285" s="65" t="s">
        <v>193</v>
      </c>
    </row>
    <row r="286" customFormat="false" ht="15" hidden="false" customHeight="false" outlineLevel="0" collapsed="false">
      <c r="B286" s="6" t="s">
        <v>1802</v>
      </c>
      <c r="C286" s="65" t="s">
        <v>758</v>
      </c>
    </row>
    <row r="287" customFormat="false" ht="15" hidden="false" customHeight="false" outlineLevel="0" collapsed="false">
      <c r="B287" s="6" t="s">
        <v>1840</v>
      </c>
      <c r="C287" s="65" t="s">
        <v>980</v>
      </c>
    </row>
    <row r="288" customFormat="false" ht="15" hidden="false" customHeight="false" outlineLevel="0" collapsed="false">
      <c r="B288" s="6" t="s">
        <v>2399</v>
      </c>
      <c r="C288" s="65" t="s">
        <v>2221</v>
      </c>
    </row>
    <row r="289" customFormat="false" ht="15" hidden="false" customHeight="false" outlineLevel="0" collapsed="false">
      <c r="B289" s="6" t="s">
        <v>2401</v>
      </c>
      <c r="C289" s="65" t="s">
        <v>2221</v>
      </c>
    </row>
    <row r="290" customFormat="false" ht="15" hidden="false" customHeight="false" outlineLevel="0" collapsed="false">
      <c r="B290" s="6" t="s">
        <v>2405</v>
      </c>
      <c r="C290" s="65" t="s">
        <v>173</v>
      </c>
    </row>
    <row r="291" customFormat="false" ht="15" hidden="false" customHeight="false" outlineLevel="0" collapsed="false">
      <c r="B291" s="6" t="s">
        <v>2407</v>
      </c>
      <c r="C291" s="65" t="s">
        <v>173</v>
      </c>
    </row>
    <row r="292" customFormat="false" ht="15" hidden="false" customHeight="false" outlineLevel="0" collapsed="false">
      <c r="B292" s="6" t="s">
        <v>2403</v>
      </c>
      <c r="C292" s="65" t="s">
        <v>2221</v>
      </c>
    </row>
    <row r="293" customFormat="false" ht="15" hidden="false" customHeight="false" outlineLevel="0" collapsed="false">
      <c r="B293" s="6" t="s">
        <v>2849</v>
      </c>
      <c r="C293" s="65" t="s">
        <v>173</v>
      </c>
    </row>
    <row r="294" customFormat="false" ht="15" hidden="false" customHeight="false" outlineLevel="0" collapsed="false">
      <c r="B294" s="6" t="s">
        <v>2851</v>
      </c>
      <c r="C294" s="65" t="s">
        <v>173</v>
      </c>
    </row>
    <row r="295" customFormat="false" ht="15" hidden="false" customHeight="false" outlineLevel="0" collapsed="false">
      <c r="B295" s="6" t="s">
        <v>2853</v>
      </c>
      <c r="C295" s="65" t="s">
        <v>303</v>
      </c>
    </row>
    <row r="296" customFormat="false" ht="15" hidden="false" customHeight="false" outlineLevel="0" collapsed="false">
      <c r="B296" s="6" t="s">
        <v>2855</v>
      </c>
      <c r="C296" s="65" t="s">
        <v>173</v>
      </c>
    </row>
    <row r="297" customFormat="false" ht="15" hidden="false" customHeight="false" outlineLevel="0" collapsed="false">
      <c r="B297" s="6" t="s">
        <v>2804</v>
      </c>
      <c r="C297" s="65" t="s">
        <v>2221</v>
      </c>
    </row>
    <row r="298" customFormat="false" ht="15" hidden="false" customHeight="false" outlineLevel="0" collapsed="false">
      <c r="B298" s="6" t="s">
        <v>2426</v>
      </c>
      <c r="C298" s="65" t="s">
        <v>2221</v>
      </c>
    </row>
    <row r="299" customFormat="false" ht="15" hidden="false" customHeight="false" outlineLevel="0" collapsed="false">
      <c r="B299" s="6" t="s">
        <v>2605</v>
      </c>
      <c r="C299" s="65" t="s">
        <v>173</v>
      </c>
    </row>
    <row r="300" customFormat="false" ht="15" hidden="false" customHeight="false" outlineLevel="0" collapsed="false">
      <c r="B300" s="6" t="s">
        <v>719</v>
      </c>
      <c r="C300" s="65" t="s">
        <v>193</v>
      </c>
    </row>
    <row r="301" customFormat="false" ht="15" hidden="false" customHeight="false" outlineLevel="0" collapsed="false">
      <c r="B301" s="6" t="s">
        <v>2095</v>
      </c>
      <c r="C301" s="65" t="s">
        <v>173</v>
      </c>
    </row>
    <row r="302" customFormat="false" ht="15" hidden="false" customHeight="false" outlineLevel="0" collapsed="false">
      <c r="B302" s="6" t="s">
        <v>2634</v>
      </c>
      <c r="C302" s="65" t="s">
        <v>173</v>
      </c>
    </row>
    <row r="303" customFormat="false" ht="15" hidden="false" customHeight="false" outlineLevel="0" collapsed="false">
      <c r="B303" s="6" t="s">
        <v>2708</v>
      </c>
      <c r="C303" s="65" t="s">
        <v>173</v>
      </c>
    </row>
    <row r="304" customFormat="false" ht="15" hidden="false" customHeight="false" outlineLevel="0" collapsed="false">
      <c r="B304" s="6" t="s">
        <v>2756</v>
      </c>
      <c r="C304" s="65" t="s">
        <v>173</v>
      </c>
    </row>
    <row r="305" customFormat="false" ht="15" hidden="false" customHeight="false" outlineLevel="0" collapsed="false">
      <c r="B305" s="6" t="s">
        <v>2754</v>
      </c>
      <c r="C305" s="65" t="s">
        <v>173</v>
      </c>
    </row>
    <row r="306" customFormat="false" ht="15" hidden="false" customHeight="false" outlineLevel="0" collapsed="false">
      <c r="B306" s="6" t="s">
        <v>2843</v>
      </c>
      <c r="C306" s="65" t="s">
        <v>173</v>
      </c>
    </row>
    <row r="307" customFormat="false" ht="15" hidden="false" customHeight="false" outlineLevel="0" collapsed="false">
      <c r="B307" s="65" t="s">
        <v>1643</v>
      </c>
      <c r="C307" s="65" t="s">
        <v>173</v>
      </c>
    </row>
    <row r="308" customFormat="false" ht="15" hidden="false" customHeight="false" outlineLevel="0" collapsed="false">
      <c r="B308" s="6" t="s">
        <v>2638</v>
      </c>
      <c r="C308" s="65" t="s">
        <v>173</v>
      </c>
    </row>
    <row r="309" customFormat="false" ht="15" hidden="false" customHeight="false" outlineLevel="0" collapsed="false">
      <c r="B309" s="6" t="s">
        <v>2642</v>
      </c>
      <c r="C309" s="65" t="s">
        <v>173</v>
      </c>
    </row>
    <row r="310" customFormat="false" ht="15" hidden="false" customHeight="false" outlineLevel="0" collapsed="false">
      <c r="B310" s="6" t="s">
        <v>2646</v>
      </c>
      <c r="C310" s="65" t="s">
        <v>173</v>
      </c>
    </row>
    <row r="311" customFormat="false" ht="15" hidden="false" customHeight="false" outlineLevel="0" collapsed="false">
      <c r="B311" s="6" t="s">
        <v>2650</v>
      </c>
      <c r="C311" s="65" t="s">
        <v>173</v>
      </c>
    </row>
    <row r="312" customFormat="false" ht="15" hidden="false" customHeight="false" outlineLevel="0" collapsed="false">
      <c r="B312" s="6" t="s">
        <v>2654</v>
      </c>
      <c r="C312" s="65" t="s">
        <v>173</v>
      </c>
    </row>
    <row r="313" customFormat="false" ht="15" hidden="false" customHeight="false" outlineLevel="0" collapsed="false">
      <c r="B313" s="6" t="s">
        <v>2658</v>
      </c>
      <c r="C313" s="65" t="s">
        <v>173</v>
      </c>
    </row>
    <row r="314" customFormat="false" ht="15" hidden="false" customHeight="false" outlineLevel="0" collapsed="false">
      <c r="B314" s="6" t="s">
        <v>2662</v>
      </c>
      <c r="C314" s="65" t="s">
        <v>2661</v>
      </c>
    </row>
    <row r="315" customFormat="false" ht="15" hidden="false" customHeight="false" outlineLevel="0" collapsed="false">
      <c r="B315" s="6" t="s">
        <v>2350</v>
      </c>
      <c r="C315" s="65" t="s">
        <v>193</v>
      </c>
    </row>
    <row r="316" customFormat="false" ht="15" hidden="false" customHeight="false" outlineLevel="0" collapsed="false">
      <c r="B316" s="6" t="s">
        <v>2093</v>
      </c>
      <c r="C316" s="65" t="s">
        <v>173</v>
      </c>
    </row>
    <row r="317" customFormat="false" ht="15" hidden="false" customHeight="false" outlineLevel="0" collapsed="false">
      <c r="B317" s="6" t="s">
        <v>2713</v>
      </c>
      <c r="C317" s="65" t="s">
        <v>173</v>
      </c>
    </row>
    <row r="318" customFormat="false" ht="15" hidden="false" customHeight="false" outlineLevel="0" collapsed="false">
      <c r="B318" s="6" t="s">
        <v>2715</v>
      </c>
      <c r="C318" s="65" t="s">
        <v>173</v>
      </c>
    </row>
    <row r="319" customFormat="false" ht="15" hidden="false" customHeight="false" outlineLevel="0" collapsed="false">
      <c r="B319" s="6" t="s">
        <v>2722</v>
      </c>
      <c r="C319" s="65" t="s">
        <v>2661</v>
      </c>
    </row>
    <row r="320" customFormat="false" ht="15" hidden="false" customHeight="false" outlineLevel="0" collapsed="false">
      <c r="B320" s="6" t="s">
        <v>2863</v>
      </c>
      <c r="C320" s="65" t="s">
        <v>2661</v>
      </c>
    </row>
    <row r="321" customFormat="false" ht="15" hidden="false" customHeight="false" outlineLevel="0" collapsed="false">
      <c r="B321" s="6" t="s">
        <v>762</v>
      </c>
      <c r="C321" s="65" t="s">
        <v>758</v>
      </c>
    </row>
    <row r="322" customFormat="false" ht="15" hidden="false" customHeight="false" outlineLevel="0" collapsed="false">
      <c r="B322" s="6" t="s">
        <v>2818</v>
      </c>
      <c r="C322" s="65" t="s">
        <v>2661</v>
      </c>
    </row>
    <row r="323" customFormat="false" ht="15" hidden="false" customHeight="false" outlineLevel="0" collapsed="false">
      <c r="B323" s="6" t="s">
        <v>2068</v>
      </c>
      <c r="C323" s="65" t="s">
        <v>193</v>
      </c>
    </row>
    <row r="324" customFormat="false" ht="15" hidden="false" customHeight="false" outlineLevel="0" collapsed="false">
      <c r="B324" s="6" t="s">
        <v>1194</v>
      </c>
      <c r="C324" s="65" t="s">
        <v>193</v>
      </c>
    </row>
    <row r="325" customFormat="false" ht="15" hidden="false" customHeight="false" outlineLevel="0" collapsed="false">
      <c r="B325" s="6" t="s">
        <v>2597</v>
      </c>
      <c r="C325" s="65" t="s">
        <v>1606</v>
      </c>
    </row>
    <row r="326" customFormat="false" ht="15" hidden="false" customHeight="false" outlineLevel="0" collapsed="false">
      <c r="B326" s="6" t="s">
        <v>2331</v>
      </c>
      <c r="C326" s="65" t="s">
        <v>2873</v>
      </c>
    </row>
    <row r="327" customFormat="false" ht="15" hidden="false" customHeight="false" outlineLevel="0" collapsed="false">
      <c r="B327" s="6" t="s">
        <v>2094</v>
      </c>
      <c r="C327" s="65" t="s">
        <v>173</v>
      </c>
    </row>
    <row r="328" customFormat="false" ht="15" hidden="false" customHeight="false" outlineLevel="0" collapsed="false">
      <c r="B328" s="6" t="s">
        <v>2800</v>
      </c>
      <c r="C328" s="65" t="s">
        <v>980</v>
      </c>
    </row>
    <row r="329" customFormat="false" ht="15" hidden="false" customHeight="false" outlineLevel="0" collapsed="false">
      <c r="B329" s="6" t="s">
        <v>2814</v>
      </c>
      <c r="C329" s="65" t="s">
        <v>980</v>
      </c>
    </row>
    <row r="330" customFormat="false" ht="15" hidden="false" customHeight="false" outlineLevel="0" collapsed="false">
      <c r="B330" s="6" t="s">
        <v>1670</v>
      </c>
      <c r="C330" s="65" t="s">
        <v>173</v>
      </c>
    </row>
    <row r="331" customFormat="false" ht="15" hidden="false" customHeight="false" outlineLevel="0" collapsed="false">
      <c r="B331" s="6" t="s">
        <v>1651</v>
      </c>
      <c r="C331" s="65" t="s">
        <v>1224</v>
      </c>
    </row>
    <row r="332" customFormat="false" ht="15" hidden="false" customHeight="false" outlineLevel="0" collapsed="false">
      <c r="B332" s="6" t="s">
        <v>2038</v>
      </c>
      <c r="C332" s="65" t="s">
        <v>112</v>
      </c>
    </row>
    <row r="333" customFormat="false" ht="15" hidden="false" customHeight="false" outlineLevel="0" collapsed="false">
      <c r="B333" s="6" t="s">
        <v>1213</v>
      </c>
      <c r="C333" s="65" t="s">
        <v>173</v>
      </c>
    </row>
    <row r="334" customFormat="false" ht="15" hidden="false" customHeight="false" outlineLevel="0" collapsed="false">
      <c r="B334" s="6" t="s">
        <v>2841</v>
      </c>
      <c r="C334" s="65" t="s">
        <v>2612</v>
      </c>
    </row>
    <row r="335" customFormat="false" ht="15" hidden="false" customHeight="false" outlineLevel="0" collapsed="false">
      <c r="B335" s="6" t="s">
        <v>2707</v>
      </c>
      <c r="C335" s="65" t="s">
        <v>173</v>
      </c>
    </row>
    <row r="336" customFormat="false" ht="15" hidden="false" customHeight="false" outlineLevel="0" collapsed="false">
      <c r="B336" s="6" t="s">
        <v>2864</v>
      </c>
      <c r="C336" s="65" t="s">
        <v>173</v>
      </c>
    </row>
    <row r="337" customFormat="false" ht="15" hidden="false" customHeight="false" outlineLevel="0" collapsed="false">
      <c r="B337" s="6" t="s">
        <v>987</v>
      </c>
      <c r="C337" s="65" t="s">
        <v>980</v>
      </c>
    </row>
    <row r="338" customFormat="false" ht="15" hidden="false" customHeight="false" outlineLevel="0" collapsed="false">
      <c r="B338" s="6" t="s">
        <v>996</v>
      </c>
      <c r="C338" s="65" t="s">
        <v>980</v>
      </c>
    </row>
    <row r="339" customFormat="false" ht="15" hidden="false" customHeight="false" outlineLevel="0" collapsed="false">
      <c r="B339" s="6" t="s">
        <v>1005</v>
      </c>
      <c r="C339" s="65" t="s">
        <v>980</v>
      </c>
    </row>
    <row r="340" customFormat="false" ht="15" hidden="false" customHeight="false" outlineLevel="0" collapsed="false">
      <c r="B340" s="6" t="s">
        <v>2345</v>
      </c>
      <c r="C340" s="65" t="s">
        <v>112</v>
      </c>
    </row>
    <row r="341" customFormat="false" ht="15" hidden="false" customHeight="false" outlineLevel="0" collapsed="false">
      <c r="B341" s="6" t="s">
        <v>1431</v>
      </c>
      <c r="C341" s="65" t="s">
        <v>772</v>
      </c>
    </row>
    <row r="342" customFormat="false" ht="15" hidden="false" customHeight="false" outlineLevel="0" collapsed="false">
      <c r="B342" s="6" t="s">
        <v>298</v>
      </c>
      <c r="C342" s="65" t="s">
        <v>193</v>
      </c>
    </row>
    <row r="343" customFormat="false" ht="15" hidden="false" customHeight="false" outlineLevel="0" collapsed="false">
      <c r="B343" s="6" t="s">
        <v>302</v>
      </c>
      <c r="C343" s="65" t="s">
        <v>173</v>
      </c>
    </row>
    <row r="344" customFormat="false" ht="15" hidden="false" customHeight="false" outlineLevel="0" collapsed="false">
      <c r="B344" s="6" t="s">
        <v>2798</v>
      </c>
      <c r="C344" s="65" t="s">
        <v>980</v>
      </c>
    </row>
    <row r="345" customFormat="false" ht="15" hidden="false" customHeight="false" outlineLevel="0" collapsed="false">
      <c r="B345" s="6" t="s">
        <v>2815</v>
      </c>
      <c r="C345" s="65" t="s">
        <v>173</v>
      </c>
    </row>
    <row r="346" customFormat="false" ht="15" hidden="false" customHeight="false" outlineLevel="0" collapsed="false">
      <c r="B346" s="6" t="s">
        <v>2816</v>
      </c>
      <c r="C346" s="65" t="s">
        <v>173</v>
      </c>
    </row>
    <row r="347" customFormat="false" ht="15" hidden="false" customHeight="false" outlineLevel="0" collapsed="false">
      <c r="B347" s="6" t="s">
        <v>1593</v>
      </c>
      <c r="C347" s="65" t="s">
        <v>209</v>
      </c>
    </row>
    <row r="348" customFormat="false" ht="15" hidden="false" customHeight="false" outlineLevel="0" collapsed="false">
      <c r="B348" s="6" t="s">
        <v>2314</v>
      </c>
      <c r="C348" s="65" t="s">
        <v>2221</v>
      </c>
    </row>
    <row r="349" customFormat="false" ht="15" hidden="false" customHeight="false" outlineLevel="0" collapsed="false">
      <c r="B349" s="6" t="s">
        <v>2049</v>
      </c>
      <c r="C349" s="65" t="s">
        <v>112</v>
      </c>
    </row>
    <row r="350" customFormat="false" ht="15" hidden="false" customHeight="false" outlineLevel="0" collapsed="false">
      <c r="B350" s="6" t="s">
        <v>2434</v>
      </c>
      <c r="C350" s="65" t="s">
        <v>980</v>
      </c>
    </row>
    <row r="351" customFormat="false" ht="15" hidden="false" customHeight="false" outlineLevel="0" collapsed="false">
      <c r="B351" s="6" t="s">
        <v>2505</v>
      </c>
      <c r="C351" s="65" t="s">
        <v>980</v>
      </c>
    </row>
    <row r="352" customFormat="false" ht="15" hidden="false" customHeight="false" outlineLevel="0" collapsed="false">
      <c r="B352" s="6" t="s">
        <v>2508</v>
      </c>
      <c r="C352" s="65" t="s">
        <v>980</v>
      </c>
    </row>
    <row r="353" customFormat="false" ht="15" hidden="false" customHeight="false" outlineLevel="0" collapsed="false">
      <c r="B353" s="6" t="s">
        <v>2510</v>
      </c>
      <c r="C353" s="65" t="s">
        <v>980</v>
      </c>
    </row>
    <row r="354" customFormat="false" ht="15" hidden="false" customHeight="false" outlineLevel="0" collapsed="false">
      <c r="B354" s="6" t="s">
        <v>2191</v>
      </c>
      <c r="C354" s="65" t="s">
        <v>980</v>
      </c>
    </row>
    <row r="355" customFormat="false" ht="15" hidden="false" customHeight="false" outlineLevel="0" collapsed="false">
      <c r="B355" s="6" t="s">
        <v>1410</v>
      </c>
      <c r="C355" s="65" t="s">
        <v>193</v>
      </c>
    </row>
    <row r="356" customFormat="false" ht="15" hidden="false" customHeight="false" outlineLevel="0" collapsed="false">
      <c r="B356" s="6" t="s">
        <v>184</v>
      </c>
      <c r="C356" s="65" t="s">
        <v>173</v>
      </c>
    </row>
    <row r="357" customFormat="false" ht="15" hidden="false" customHeight="false" outlineLevel="0" collapsed="false">
      <c r="B357" s="6" t="s">
        <v>1188</v>
      </c>
      <c r="C357" s="65" t="s">
        <v>173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FF00"/>
    <pageSetUpPr fitToPage="false"/>
  </sheetPr>
  <dimension ref="A2:AK7480"/>
  <sheetViews>
    <sheetView showFormulas="false" showGridLines="true" showRowColHeaders="true" showZeros="true" rightToLeft="false" tabSelected="false" showOutlineSymbols="true" defaultGridColor="true" view="normal" topLeftCell="A1" colorId="64" zoomScale="70" zoomScaleNormal="70" zoomScalePageLayoutView="100" workbookViewId="0">
      <pane xSplit="13" ySplit="2" topLeftCell="N4873" activePane="bottomRight" state="frozen"/>
      <selection pane="topLeft" activeCell="A1" activeCellId="0" sqref="A1"/>
      <selection pane="topRight" activeCell="N1" activeCellId="0" sqref="N1"/>
      <selection pane="bottomLeft" activeCell="A4873" activeCellId="0" sqref="A4873"/>
      <selection pane="bottomRight" activeCell="B4913" activeCellId="0" sqref="B4913"/>
    </sheetView>
  </sheetViews>
  <sheetFormatPr defaultColWidth="8.453125" defaultRowHeight="15" customHeight="true" zeroHeight="false" outlineLevelRow="0" outlineLevelCol="0"/>
  <cols>
    <col collapsed="false" customWidth="true" hidden="false" outlineLevel="0" max="1" min="1" style="0" width="2.86"/>
    <col collapsed="false" customWidth="true" hidden="false" outlineLevel="0" max="2" min="2" style="2" width="14.29"/>
    <col collapsed="false" customWidth="true" hidden="false" outlineLevel="0" max="3" min="3" style="66" width="28.57"/>
    <col collapsed="false" customWidth="true" hidden="false" outlineLevel="0" max="4" min="4" style="2" width="14.29"/>
    <col collapsed="false" customWidth="true" hidden="false" outlineLevel="0" max="5" min="5" style="38" width="14.29"/>
    <col collapsed="false" customWidth="true" hidden="false" outlineLevel="0" max="6" min="6" style="2" width="14.29"/>
    <col collapsed="false" customWidth="true" hidden="false" outlineLevel="0" max="7" min="7" style="66" width="14.29"/>
    <col collapsed="false" customWidth="true" hidden="false" outlineLevel="0" max="8" min="8" style="2" width="14.29"/>
    <col collapsed="false" customWidth="true" hidden="false" outlineLevel="0" max="10" min="9" style="18" width="28.57"/>
    <col collapsed="false" customWidth="true" hidden="false" outlineLevel="0" max="13" min="11" style="18" width="14.29"/>
    <col collapsed="false" customWidth="true" hidden="false" outlineLevel="0" max="37" min="14" style="2" width="14.29"/>
  </cols>
  <sheetData>
    <row r="2" s="23" customFormat="true" ht="15" hidden="false" customHeight="false" outlineLevel="0" collapsed="false">
      <c r="B2" s="3" t="s">
        <v>0</v>
      </c>
      <c r="C2" s="23" t="s">
        <v>2874</v>
      </c>
      <c r="D2" s="3" t="s">
        <v>4</v>
      </c>
      <c r="E2" s="67" t="s">
        <v>2875</v>
      </c>
      <c r="F2" s="5" t="s">
        <v>6</v>
      </c>
      <c r="G2" s="5" t="s">
        <v>2876</v>
      </c>
      <c r="H2" s="23" t="s">
        <v>2877</v>
      </c>
      <c r="I2" s="68" t="s">
        <v>2878</v>
      </c>
      <c r="J2" s="69" t="s">
        <v>2879</v>
      </c>
      <c r="K2" s="69" t="s">
        <v>2880</v>
      </c>
      <c r="L2" s="69" t="s">
        <v>2881</v>
      </c>
      <c r="M2" s="69" t="s">
        <v>2882</v>
      </c>
      <c r="N2" s="23" t="s">
        <v>2883</v>
      </c>
      <c r="O2" s="23" t="s">
        <v>2884</v>
      </c>
      <c r="P2" s="23" t="s">
        <v>2885</v>
      </c>
      <c r="Q2" s="23" t="s">
        <v>2886</v>
      </c>
      <c r="R2" s="23" t="s">
        <v>2887</v>
      </c>
      <c r="S2" s="23" t="s">
        <v>2888</v>
      </c>
      <c r="T2" s="23" t="s">
        <v>2889</v>
      </c>
      <c r="U2" s="23" t="s">
        <v>2890</v>
      </c>
      <c r="V2" s="23" t="s">
        <v>2891</v>
      </c>
      <c r="W2" s="23" t="s">
        <v>2892</v>
      </c>
      <c r="X2" s="23" t="s">
        <v>2893</v>
      </c>
      <c r="Y2" s="23" t="s">
        <v>2894</v>
      </c>
      <c r="Z2" s="23" t="s">
        <v>2895</v>
      </c>
      <c r="AA2" s="23" t="s">
        <v>2896</v>
      </c>
      <c r="AB2" s="23" t="s">
        <v>2897</v>
      </c>
      <c r="AC2" s="23" t="s">
        <v>2898</v>
      </c>
      <c r="AD2" s="23" t="s">
        <v>2899</v>
      </c>
      <c r="AE2" s="23" t="s">
        <v>2900</v>
      </c>
      <c r="AF2" s="23" t="s">
        <v>2901</v>
      </c>
      <c r="AG2" s="23" t="s">
        <v>2902</v>
      </c>
      <c r="AH2" s="23" t="s">
        <v>2903</v>
      </c>
      <c r="AI2" s="23" t="s">
        <v>2904</v>
      </c>
      <c r="AJ2" s="23" t="s">
        <v>2905</v>
      </c>
      <c r="AK2" s="23" t="s">
        <v>2906</v>
      </c>
    </row>
    <row r="4" customFormat="false" ht="15" hidden="false" customHeight="false" outlineLevel="0" collapsed="false">
      <c r="B4" s="2" t="s">
        <v>108</v>
      </c>
      <c r="C4" s="66" t="s">
        <v>114</v>
      </c>
      <c r="D4" s="2" t="n">
        <v>110</v>
      </c>
      <c r="E4" s="38" t="s">
        <v>115</v>
      </c>
      <c r="F4" s="2" t="n">
        <f aca="false">E4*10</f>
        <v>320</v>
      </c>
      <c r="H4" s="8" t="str">
        <f aca="false">E4</f>
        <v>32</v>
      </c>
      <c r="I4" s="8" t="str">
        <f aca="false">J4</f>
        <v>32</v>
      </c>
      <c r="J4" s="18" t="str">
        <f aca="false">H4</f>
        <v>32</v>
      </c>
      <c r="M4" s="8" t="n">
        <v>765</v>
      </c>
    </row>
    <row r="5" customFormat="false" ht="15" hidden="false" customHeight="false" outlineLevel="0" collapsed="false">
      <c r="B5" s="2" t="s">
        <v>108</v>
      </c>
      <c r="C5" s="66" t="s">
        <v>114</v>
      </c>
      <c r="D5" s="2" t="n">
        <f aca="false">D4+10</f>
        <v>120</v>
      </c>
      <c r="E5" s="38" t="s">
        <v>116</v>
      </c>
      <c r="F5" s="2" t="n">
        <f aca="false">E5*10</f>
        <v>330</v>
      </c>
      <c r="H5" s="8" t="str">
        <f aca="false">E5</f>
        <v>33</v>
      </c>
      <c r="I5" s="8" t="str">
        <f aca="false">J5</f>
        <v>33</v>
      </c>
      <c r="J5" s="18" t="str">
        <f aca="false">H5</f>
        <v>33</v>
      </c>
      <c r="M5" s="8" t="n">
        <v>805</v>
      </c>
    </row>
    <row r="6" customFormat="false" ht="15" hidden="false" customHeight="false" outlineLevel="0" collapsed="false">
      <c r="B6" s="2" t="s">
        <v>108</v>
      </c>
      <c r="C6" s="66" t="s">
        <v>114</v>
      </c>
      <c r="D6" s="2" t="n">
        <f aca="false">D5+10</f>
        <v>130</v>
      </c>
      <c r="E6" s="38" t="s">
        <v>117</v>
      </c>
      <c r="F6" s="2" t="n">
        <f aca="false">E6*10</f>
        <v>340</v>
      </c>
      <c r="H6" s="8" t="str">
        <f aca="false">E6</f>
        <v>34</v>
      </c>
      <c r="I6" s="8" t="str">
        <f aca="false">J6</f>
        <v>34</v>
      </c>
      <c r="J6" s="18" t="str">
        <f aca="false">H6</f>
        <v>34</v>
      </c>
      <c r="M6" s="8" t="n">
        <v>845</v>
      </c>
      <c r="N6" s="2" t="n">
        <f aca="false">VLOOKUP(H6,references!B:C,2,0)</f>
        <v>21.5</v>
      </c>
    </row>
    <row r="7" customFormat="false" ht="15" hidden="false" customHeight="false" outlineLevel="0" collapsed="false">
      <c r="B7" s="2" t="s">
        <v>108</v>
      </c>
      <c r="C7" s="66" t="s">
        <v>114</v>
      </c>
      <c r="D7" s="2" t="n">
        <f aca="false">D6+10</f>
        <v>140</v>
      </c>
      <c r="E7" s="38" t="s">
        <v>118</v>
      </c>
      <c r="F7" s="2" t="n">
        <f aca="false">E7*10</f>
        <v>350</v>
      </c>
      <c r="H7" s="8" t="str">
        <f aca="false">E7</f>
        <v>35</v>
      </c>
      <c r="I7" s="8" t="str">
        <f aca="false">J7</f>
        <v>35</v>
      </c>
      <c r="J7" s="18" t="str">
        <f aca="false">H7</f>
        <v>35</v>
      </c>
      <c r="M7" s="8" t="n">
        <v>885</v>
      </c>
      <c r="N7" s="2" t="n">
        <f aca="false">VLOOKUP(H7,references!B:C,2,0)</f>
        <v>22.5</v>
      </c>
    </row>
    <row r="8" customFormat="false" ht="15" hidden="false" customHeight="false" outlineLevel="0" collapsed="false">
      <c r="B8" s="2" t="s">
        <v>108</v>
      </c>
      <c r="C8" s="66" t="s">
        <v>114</v>
      </c>
      <c r="D8" s="2" t="n">
        <f aca="false">D7+10</f>
        <v>150</v>
      </c>
      <c r="E8" s="38" t="s">
        <v>119</v>
      </c>
      <c r="F8" s="2" t="n">
        <f aca="false">E8*10</f>
        <v>360</v>
      </c>
      <c r="H8" s="8" t="str">
        <f aca="false">E8</f>
        <v>36</v>
      </c>
      <c r="I8" s="8" t="str">
        <f aca="false">J8</f>
        <v>36</v>
      </c>
      <c r="J8" s="18" t="str">
        <f aca="false">H8</f>
        <v>36</v>
      </c>
      <c r="M8" s="8" t="n">
        <v>915</v>
      </c>
      <c r="N8" s="2" t="n">
        <f aca="false">VLOOKUP(H8,references!B:C,2,0)</f>
        <v>23</v>
      </c>
    </row>
    <row r="9" customFormat="false" ht="15" hidden="false" customHeight="false" outlineLevel="0" collapsed="false">
      <c r="B9" s="2" t="s">
        <v>108</v>
      </c>
      <c r="C9" s="66" t="s">
        <v>114</v>
      </c>
      <c r="D9" s="2" t="n">
        <f aca="false">D8+10</f>
        <v>160</v>
      </c>
      <c r="E9" s="38" t="s">
        <v>120</v>
      </c>
      <c r="F9" s="2" t="n">
        <f aca="false">E9*10</f>
        <v>370</v>
      </c>
      <c r="H9" s="8" t="str">
        <f aca="false">E9</f>
        <v>37</v>
      </c>
      <c r="I9" s="8" t="str">
        <f aca="false">J9</f>
        <v>37</v>
      </c>
      <c r="J9" s="18" t="str">
        <f aca="false">H9</f>
        <v>37</v>
      </c>
      <c r="M9" s="8" t="n">
        <v>935</v>
      </c>
      <c r="N9" s="2" t="n">
        <f aca="false">VLOOKUP(H9,references!B:C,2,0)</f>
        <v>23.5</v>
      </c>
    </row>
    <row r="10" customFormat="false" ht="15" hidden="false" customHeight="false" outlineLevel="0" collapsed="false">
      <c r="B10" s="2" t="s">
        <v>108</v>
      </c>
      <c r="C10" s="66" t="s">
        <v>114</v>
      </c>
      <c r="D10" s="2" t="n">
        <f aca="false">D9+10</f>
        <v>170</v>
      </c>
      <c r="E10" s="38" t="s">
        <v>121</v>
      </c>
      <c r="F10" s="2" t="n">
        <f aca="false">E10*10</f>
        <v>380</v>
      </c>
      <c r="H10" s="8" t="str">
        <f aca="false">E10</f>
        <v>38</v>
      </c>
      <c r="I10" s="8" t="str">
        <f aca="false">J10</f>
        <v>38</v>
      </c>
      <c r="J10" s="18" t="str">
        <f aca="false">H10</f>
        <v>38</v>
      </c>
      <c r="M10" s="8" t="n">
        <v>975</v>
      </c>
      <c r="N10" s="2" t="n">
        <f aca="false">VLOOKUP(H10,references!B:C,2,0)</f>
        <v>24.5</v>
      </c>
    </row>
    <row r="11" customFormat="false" ht="15" hidden="false" customHeight="false" outlineLevel="0" collapsed="false">
      <c r="B11" s="2" t="s">
        <v>108</v>
      </c>
      <c r="C11" s="66" t="s">
        <v>114</v>
      </c>
      <c r="D11" s="2" t="n">
        <f aca="false">D10+10</f>
        <v>180</v>
      </c>
      <c r="E11" s="38" t="s">
        <v>122</v>
      </c>
      <c r="F11" s="2" t="n">
        <f aca="false">E11*10</f>
        <v>390</v>
      </c>
      <c r="H11" s="8" t="str">
        <f aca="false">E11</f>
        <v>39</v>
      </c>
      <c r="I11" s="8" t="str">
        <f aca="false">J11</f>
        <v>39</v>
      </c>
      <c r="J11" s="18" t="str">
        <f aca="false">H11</f>
        <v>39</v>
      </c>
      <c r="M11" s="8" t="n">
        <v>985</v>
      </c>
      <c r="N11" s="2" t="n">
        <f aca="false">VLOOKUP(H11,references!B:C,2,0)</f>
        <v>25</v>
      </c>
    </row>
    <row r="12" customFormat="false" ht="15" hidden="false" customHeight="false" outlineLevel="0" collapsed="false">
      <c r="B12" s="2" t="s">
        <v>108</v>
      </c>
      <c r="C12" s="66" t="s">
        <v>114</v>
      </c>
      <c r="D12" s="2" t="n">
        <f aca="false">D11+10</f>
        <v>190</v>
      </c>
      <c r="E12" s="38" t="s">
        <v>123</v>
      </c>
      <c r="F12" s="2" t="n">
        <f aca="false">E12*10</f>
        <v>400</v>
      </c>
      <c r="H12" s="8" t="str">
        <f aca="false">E12</f>
        <v>40</v>
      </c>
      <c r="I12" s="8" t="str">
        <f aca="false">J12</f>
        <v>40</v>
      </c>
      <c r="J12" s="18" t="str">
        <f aca="false">H12</f>
        <v>40</v>
      </c>
      <c r="M12" s="8" t="n">
        <v>955</v>
      </c>
      <c r="N12" s="2" t="n">
        <f aca="false">VLOOKUP(H12,references!B:C,2,0)</f>
        <v>25.5</v>
      </c>
    </row>
    <row r="13" customFormat="false" ht="15" hidden="false" customHeight="false" outlineLevel="0" collapsed="false">
      <c r="B13" s="2" t="s">
        <v>108</v>
      </c>
      <c r="C13" s="66" t="s">
        <v>114</v>
      </c>
      <c r="D13" s="2" t="n">
        <f aca="false">D12+10</f>
        <v>200</v>
      </c>
      <c r="E13" s="38" t="s">
        <v>124</v>
      </c>
      <c r="F13" s="2" t="n">
        <f aca="false">E13*10</f>
        <v>410</v>
      </c>
      <c r="H13" s="8" t="str">
        <f aca="false">E13</f>
        <v>41</v>
      </c>
      <c r="I13" s="8" t="str">
        <f aca="false">J13</f>
        <v>41</v>
      </c>
      <c r="J13" s="18" t="str">
        <f aca="false">H13</f>
        <v>41</v>
      </c>
      <c r="M13" s="8" t="n">
        <v>875</v>
      </c>
      <c r="N13" s="2" t="n">
        <f aca="false">VLOOKUP(H13,references!B:C,2,0)</f>
        <v>26.5</v>
      </c>
    </row>
    <row r="14" customFormat="false" ht="15" hidden="false" customHeight="false" outlineLevel="0" collapsed="false">
      <c r="B14" s="2" t="s">
        <v>108</v>
      </c>
      <c r="C14" s="66" t="s">
        <v>114</v>
      </c>
      <c r="D14" s="2" t="n">
        <f aca="false">D13+10</f>
        <v>210</v>
      </c>
      <c r="E14" s="38" t="s">
        <v>125</v>
      </c>
      <c r="F14" s="2" t="n">
        <f aca="false">E14*10</f>
        <v>420</v>
      </c>
      <c r="H14" s="8" t="str">
        <f aca="false">E14</f>
        <v>42</v>
      </c>
      <c r="I14" s="8" t="str">
        <f aca="false">J14</f>
        <v>42</v>
      </c>
      <c r="J14" s="18" t="str">
        <f aca="false">H14</f>
        <v>42</v>
      </c>
      <c r="M14" s="8" t="n">
        <v>835</v>
      </c>
      <c r="N14" s="2" t="n">
        <f aca="false">VLOOKUP(H14,references!B:C,2,0)</f>
        <v>27</v>
      </c>
    </row>
    <row r="15" customFormat="false" ht="15" hidden="false" customHeight="false" outlineLevel="0" collapsed="false">
      <c r="B15" s="2" t="s">
        <v>108</v>
      </c>
      <c r="C15" s="66" t="s">
        <v>114</v>
      </c>
      <c r="D15" s="2" t="n">
        <f aca="false">D14+10</f>
        <v>220</v>
      </c>
      <c r="E15" s="38" t="s">
        <v>126</v>
      </c>
      <c r="F15" s="2" t="n">
        <f aca="false">E15*10</f>
        <v>430</v>
      </c>
      <c r="H15" s="8" t="str">
        <f aca="false">E15</f>
        <v>43</v>
      </c>
      <c r="I15" s="8" t="str">
        <f aca="false">J15</f>
        <v>43</v>
      </c>
      <c r="J15" s="18" t="str">
        <f aca="false">H15</f>
        <v>43</v>
      </c>
      <c r="M15" s="8" t="n">
        <v>795</v>
      </c>
    </row>
    <row r="16" customFormat="false" ht="15" hidden="false" customHeight="false" outlineLevel="0" collapsed="false">
      <c r="B16" s="2" t="s">
        <v>108</v>
      </c>
      <c r="C16" s="66" t="s">
        <v>114</v>
      </c>
      <c r="D16" s="2" t="n">
        <f aca="false">D15+10</f>
        <v>230</v>
      </c>
      <c r="E16" s="38" t="s">
        <v>127</v>
      </c>
      <c r="F16" s="2" t="n">
        <f aca="false">E16*10</f>
        <v>440</v>
      </c>
      <c r="H16" s="8" t="str">
        <f aca="false">E16</f>
        <v>44</v>
      </c>
      <c r="I16" s="8" t="str">
        <f aca="false">J16</f>
        <v>44</v>
      </c>
      <c r="J16" s="18" t="str">
        <f aca="false">H16</f>
        <v>44</v>
      </c>
      <c r="M16" s="8" t="n">
        <v>755</v>
      </c>
    </row>
    <row r="18" customFormat="false" ht="15" hidden="false" customHeight="false" outlineLevel="0" collapsed="false">
      <c r="B18" s="2" t="s">
        <v>108</v>
      </c>
      <c r="C18" s="66" t="s">
        <v>129</v>
      </c>
      <c r="D18" s="2" t="n">
        <v>110</v>
      </c>
      <c r="E18" s="38" t="s">
        <v>115</v>
      </c>
      <c r="F18" s="2" t="n">
        <f aca="false">E18*10</f>
        <v>320</v>
      </c>
      <c r="H18" s="8" t="str">
        <f aca="false">E18</f>
        <v>32</v>
      </c>
      <c r="I18" s="8" t="str">
        <f aca="false">J18</f>
        <v>32</v>
      </c>
      <c r="J18" s="18" t="str">
        <f aca="false">H18</f>
        <v>32</v>
      </c>
      <c r="M18" s="8" t="n">
        <v>765</v>
      </c>
    </row>
    <row r="19" customFormat="false" ht="15" hidden="false" customHeight="false" outlineLevel="0" collapsed="false">
      <c r="B19" s="2" t="s">
        <v>108</v>
      </c>
      <c r="C19" s="66" t="s">
        <v>129</v>
      </c>
      <c r="D19" s="2" t="n">
        <f aca="false">D18+5</f>
        <v>115</v>
      </c>
      <c r="E19" s="38" t="s">
        <v>130</v>
      </c>
      <c r="F19" s="2" t="n">
        <f aca="false">E19*10</f>
        <v>325</v>
      </c>
      <c r="H19" s="8" t="str">
        <f aca="false">E19</f>
        <v>32,5</v>
      </c>
      <c r="I19" s="8" t="str">
        <f aca="false">J19</f>
        <v>32,5</v>
      </c>
      <c r="J19" s="18" t="str">
        <f aca="false">H19</f>
        <v>32,5</v>
      </c>
      <c r="M19" s="8" t="n">
        <v>785</v>
      </c>
    </row>
    <row r="20" customFormat="false" ht="15" hidden="false" customHeight="false" outlineLevel="0" collapsed="false">
      <c r="B20" s="2" t="s">
        <v>108</v>
      </c>
      <c r="C20" s="66" t="s">
        <v>129</v>
      </c>
      <c r="D20" s="2" t="n">
        <f aca="false">D19+5</f>
        <v>120</v>
      </c>
      <c r="E20" s="38" t="s">
        <v>116</v>
      </c>
      <c r="F20" s="2" t="n">
        <f aca="false">E20*10</f>
        <v>330</v>
      </c>
      <c r="H20" s="8" t="str">
        <f aca="false">E20</f>
        <v>33</v>
      </c>
      <c r="I20" s="8" t="str">
        <f aca="false">J20</f>
        <v>33</v>
      </c>
      <c r="J20" s="18" t="str">
        <f aca="false">H20</f>
        <v>33</v>
      </c>
      <c r="M20" s="8" t="n">
        <v>805</v>
      </c>
    </row>
    <row r="21" customFormat="false" ht="15" hidden="false" customHeight="false" outlineLevel="0" collapsed="false">
      <c r="B21" s="2" t="s">
        <v>108</v>
      </c>
      <c r="C21" s="66" t="s">
        <v>129</v>
      </c>
      <c r="D21" s="2" t="n">
        <f aca="false">D20+5</f>
        <v>125</v>
      </c>
      <c r="E21" s="38" t="s">
        <v>131</v>
      </c>
      <c r="F21" s="2" t="n">
        <f aca="false">E21*10</f>
        <v>335</v>
      </c>
      <c r="H21" s="8" t="str">
        <f aca="false">E21</f>
        <v>33,5</v>
      </c>
      <c r="I21" s="8" t="str">
        <f aca="false">J21</f>
        <v>33,5</v>
      </c>
      <c r="J21" s="18" t="str">
        <f aca="false">H21</f>
        <v>33,5</v>
      </c>
      <c r="M21" s="8" t="n">
        <v>825</v>
      </c>
    </row>
    <row r="22" customFormat="false" ht="15" hidden="false" customHeight="false" outlineLevel="0" collapsed="false">
      <c r="B22" s="2" t="s">
        <v>108</v>
      </c>
      <c r="C22" s="66" t="s">
        <v>129</v>
      </c>
      <c r="D22" s="2" t="n">
        <f aca="false">D21+5</f>
        <v>130</v>
      </c>
      <c r="E22" s="38" t="s">
        <v>117</v>
      </c>
      <c r="F22" s="2" t="n">
        <f aca="false">E22*10</f>
        <v>340</v>
      </c>
      <c r="H22" s="8" t="str">
        <f aca="false">E22</f>
        <v>34</v>
      </c>
      <c r="I22" s="8" t="str">
        <f aca="false">J22</f>
        <v>34</v>
      </c>
      <c r="J22" s="18" t="str">
        <f aca="false">H22</f>
        <v>34</v>
      </c>
      <c r="M22" s="8" t="n">
        <v>845</v>
      </c>
      <c r="N22" s="2" t="n">
        <f aca="false">VLOOKUP(H22,references!B:C,2,0)</f>
        <v>21.5</v>
      </c>
    </row>
    <row r="23" customFormat="false" ht="15" hidden="false" customHeight="false" outlineLevel="0" collapsed="false">
      <c r="B23" s="2" t="s">
        <v>108</v>
      </c>
      <c r="C23" s="66" t="s">
        <v>129</v>
      </c>
      <c r="D23" s="2" t="n">
        <f aca="false">D22+5</f>
        <v>135</v>
      </c>
      <c r="E23" s="38" t="s">
        <v>132</v>
      </c>
      <c r="F23" s="2" t="n">
        <f aca="false">E23*10</f>
        <v>345</v>
      </c>
      <c r="H23" s="8" t="str">
        <f aca="false">E23</f>
        <v>34,5</v>
      </c>
      <c r="I23" s="8" t="str">
        <f aca="false">J23</f>
        <v>34,5</v>
      </c>
      <c r="J23" s="18" t="str">
        <f aca="false">H23</f>
        <v>34,5</v>
      </c>
      <c r="M23" s="8" t="n">
        <v>865</v>
      </c>
    </row>
    <row r="24" customFormat="false" ht="15" hidden="false" customHeight="false" outlineLevel="0" collapsed="false">
      <c r="B24" s="2" t="s">
        <v>108</v>
      </c>
      <c r="C24" s="66" t="s">
        <v>129</v>
      </c>
      <c r="D24" s="2" t="n">
        <f aca="false">D23+5</f>
        <v>140</v>
      </c>
      <c r="E24" s="38" t="s">
        <v>118</v>
      </c>
      <c r="F24" s="2" t="n">
        <f aca="false">E24*10</f>
        <v>350</v>
      </c>
      <c r="H24" s="8" t="str">
        <f aca="false">E24</f>
        <v>35</v>
      </c>
      <c r="I24" s="8" t="str">
        <f aca="false">J24</f>
        <v>35</v>
      </c>
      <c r="J24" s="18" t="str">
        <f aca="false">H24</f>
        <v>35</v>
      </c>
      <c r="M24" s="8" t="n">
        <v>885</v>
      </c>
      <c r="N24" s="2" t="n">
        <f aca="false">VLOOKUP(H24,references!B:C,2,0)</f>
        <v>22.5</v>
      </c>
    </row>
    <row r="25" customFormat="false" ht="15" hidden="false" customHeight="false" outlineLevel="0" collapsed="false">
      <c r="B25" s="2" t="s">
        <v>108</v>
      </c>
      <c r="C25" s="66" t="s">
        <v>129</v>
      </c>
      <c r="D25" s="2" t="n">
        <f aca="false">D24+5</f>
        <v>145</v>
      </c>
      <c r="E25" s="38" t="s">
        <v>133</v>
      </c>
      <c r="F25" s="2" t="n">
        <f aca="false">E25*10</f>
        <v>355</v>
      </c>
      <c r="H25" s="8" t="str">
        <f aca="false">E25</f>
        <v>35,5</v>
      </c>
      <c r="I25" s="8" t="str">
        <f aca="false">J25</f>
        <v>35,5</v>
      </c>
      <c r="J25" s="18" t="str">
        <f aca="false">H25</f>
        <v>35,5</v>
      </c>
      <c r="M25" s="8" t="n">
        <v>905</v>
      </c>
    </row>
    <row r="26" customFormat="false" ht="15" hidden="false" customHeight="false" outlineLevel="0" collapsed="false">
      <c r="B26" s="2" t="s">
        <v>108</v>
      </c>
      <c r="C26" s="66" t="s">
        <v>129</v>
      </c>
      <c r="D26" s="2" t="n">
        <f aca="false">D25+5</f>
        <v>150</v>
      </c>
      <c r="E26" s="38" t="s">
        <v>119</v>
      </c>
      <c r="F26" s="2" t="n">
        <f aca="false">E26*10</f>
        <v>360</v>
      </c>
      <c r="H26" s="8" t="str">
        <f aca="false">E26</f>
        <v>36</v>
      </c>
      <c r="I26" s="8" t="str">
        <f aca="false">J26</f>
        <v>36</v>
      </c>
      <c r="J26" s="18" t="str">
        <f aca="false">H26</f>
        <v>36</v>
      </c>
      <c r="M26" s="8" t="n">
        <v>915</v>
      </c>
      <c r="N26" s="2" t="n">
        <f aca="false">VLOOKUP(H26,references!B:C,2,0)</f>
        <v>23</v>
      </c>
    </row>
    <row r="27" customFormat="false" ht="15" hidden="false" customHeight="false" outlineLevel="0" collapsed="false">
      <c r="B27" s="2" t="s">
        <v>108</v>
      </c>
      <c r="C27" s="66" t="s">
        <v>129</v>
      </c>
      <c r="D27" s="2" t="n">
        <f aca="false">D26+5</f>
        <v>155</v>
      </c>
      <c r="E27" s="38" t="s">
        <v>134</v>
      </c>
      <c r="F27" s="2" t="n">
        <f aca="false">E27*10</f>
        <v>365</v>
      </c>
      <c r="H27" s="8" t="str">
        <f aca="false">E27</f>
        <v>36,5</v>
      </c>
      <c r="I27" s="8" t="str">
        <f aca="false">J27</f>
        <v>36,5</v>
      </c>
      <c r="J27" s="18" t="str">
        <f aca="false">H27</f>
        <v>36,5</v>
      </c>
      <c r="M27" s="8" t="n">
        <v>925</v>
      </c>
    </row>
    <row r="28" customFormat="false" ht="15" hidden="false" customHeight="false" outlineLevel="0" collapsed="false">
      <c r="B28" s="2" t="s">
        <v>108</v>
      </c>
      <c r="C28" s="66" t="s">
        <v>129</v>
      </c>
      <c r="D28" s="2" t="n">
        <f aca="false">D27+5</f>
        <v>160</v>
      </c>
      <c r="E28" s="38" t="s">
        <v>120</v>
      </c>
      <c r="F28" s="2" t="n">
        <f aca="false">E28*10</f>
        <v>370</v>
      </c>
      <c r="H28" s="8" t="str">
        <f aca="false">E28</f>
        <v>37</v>
      </c>
      <c r="I28" s="8" t="str">
        <f aca="false">J28</f>
        <v>37</v>
      </c>
      <c r="J28" s="18" t="str">
        <f aca="false">H28</f>
        <v>37</v>
      </c>
      <c r="M28" s="8" t="n">
        <v>935</v>
      </c>
      <c r="N28" s="2" t="n">
        <f aca="false">VLOOKUP(H28,references!B:C,2,0)</f>
        <v>23.5</v>
      </c>
    </row>
    <row r="29" customFormat="false" ht="15" hidden="false" customHeight="false" outlineLevel="0" collapsed="false">
      <c r="B29" s="2" t="s">
        <v>108</v>
      </c>
      <c r="C29" s="66" t="s">
        <v>129</v>
      </c>
      <c r="D29" s="2" t="n">
        <f aca="false">D28+5</f>
        <v>165</v>
      </c>
      <c r="E29" s="38" t="s">
        <v>135</v>
      </c>
      <c r="F29" s="2" t="n">
        <f aca="false">E29*10</f>
        <v>375</v>
      </c>
      <c r="H29" s="8" t="str">
        <f aca="false">E29</f>
        <v>37,5</v>
      </c>
      <c r="I29" s="8" t="str">
        <f aca="false">J29</f>
        <v>37,5</v>
      </c>
      <c r="J29" s="18" t="str">
        <f aca="false">H29</f>
        <v>37,5</v>
      </c>
      <c r="M29" s="8" t="n">
        <v>945</v>
      </c>
    </row>
    <row r="30" customFormat="false" ht="15" hidden="false" customHeight="false" outlineLevel="0" collapsed="false">
      <c r="B30" s="2" t="s">
        <v>108</v>
      </c>
      <c r="C30" s="66" t="s">
        <v>129</v>
      </c>
      <c r="D30" s="2" t="n">
        <f aca="false">D29+5</f>
        <v>170</v>
      </c>
      <c r="E30" s="38" t="s">
        <v>121</v>
      </c>
      <c r="F30" s="2" t="n">
        <f aca="false">E30*10</f>
        <v>380</v>
      </c>
      <c r="H30" s="8" t="str">
        <f aca="false">E30</f>
        <v>38</v>
      </c>
      <c r="I30" s="8" t="str">
        <f aca="false">J30</f>
        <v>38</v>
      </c>
      <c r="J30" s="18" t="str">
        <f aca="false">H30</f>
        <v>38</v>
      </c>
      <c r="M30" s="8" t="n">
        <v>975</v>
      </c>
      <c r="N30" s="2" t="n">
        <f aca="false">VLOOKUP(H30,references!B:C,2,0)</f>
        <v>24.5</v>
      </c>
    </row>
    <row r="31" customFormat="false" ht="15" hidden="false" customHeight="false" outlineLevel="0" collapsed="false">
      <c r="B31" s="2" t="s">
        <v>108</v>
      </c>
      <c r="C31" s="66" t="s">
        <v>129</v>
      </c>
      <c r="D31" s="2" t="n">
        <f aca="false">D30+5</f>
        <v>175</v>
      </c>
      <c r="E31" s="38" t="s">
        <v>136</v>
      </c>
      <c r="F31" s="2" t="n">
        <f aca="false">E31*10</f>
        <v>385</v>
      </c>
      <c r="H31" s="8" t="str">
        <f aca="false">E31</f>
        <v>38,5</v>
      </c>
      <c r="I31" s="8" t="str">
        <f aca="false">J31</f>
        <v>38,5</v>
      </c>
      <c r="J31" s="18" t="str">
        <f aca="false">H31</f>
        <v>38,5</v>
      </c>
      <c r="M31" s="8" t="n">
        <v>995</v>
      </c>
    </row>
    <row r="32" customFormat="false" ht="15" hidden="false" customHeight="false" outlineLevel="0" collapsed="false">
      <c r="B32" s="2" t="s">
        <v>108</v>
      </c>
      <c r="C32" s="66" t="s">
        <v>129</v>
      </c>
      <c r="D32" s="2" t="n">
        <f aca="false">D31+5</f>
        <v>180</v>
      </c>
      <c r="E32" s="38" t="s">
        <v>122</v>
      </c>
      <c r="F32" s="2" t="n">
        <f aca="false">E32*10</f>
        <v>390</v>
      </c>
      <c r="H32" s="8" t="str">
        <f aca="false">E32</f>
        <v>39</v>
      </c>
      <c r="I32" s="8" t="str">
        <f aca="false">J32</f>
        <v>39</v>
      </c>
      <c r="J32" s="18" t="str">
        <f aca="false">H32</f>
        <v>39</v>
      </c>
      <c r="M32" s="8" t="n">
        <v>985</v>
      </c>
      <c r="N32" s="2" t="n">
        <f aca="false">VLOOKUP(H32,references!B:C,2,0)</f>
        <v>25</v>
      </c>
    </row>
    <row r="33" customFormat="false" ht="15" hidden="false" customHeight="false" outlineLevel="0" collapsed="false">
      <c r="B33" s="2" t="s">
        <v>108</v>
      </c>
      <c r="C33" s="66" t="s">
        <v>129</v>
      </c>
      <c r="D33" s="2" t="n">
        <f aca="false">D32+5</f>
        <v>185</v>
      </c>
      <c r="E33" s="38" t="s">
        <v>137</v>
      </c>
      <c r="F33" s="2" t="n">
        <f aca="false">E33*10</f>
        <v>395</v>
      </c>
      <c r="H33" s="8" t="str">
        <f aca="false">E33</f>
        <v>39,5</v>
      </c>
      <c r="I33" s="8" t="str">
        <f aca="false">J33</f>
        <v>39,5</v>
      </c>
      <c r="J33" s="18" t="str">
        <f aca="false">H33</f>
        <v>39,5</v>
      </c>
      <c r="M33" s="8" t="n">
        <v>965</v>
      </c>
    </row>
    <row r="34" customFormat="false" ht="15" hidden="false" customHeight="false" outlineLevel="0" collapsed="false">
      <c r="B34" s="2" t="s">
        <v>108</v>
      </c>
      <c r="C34" s="66" t="s">
        <v>129</v>
      </c>
      <c r="D34" s="2" t="n">
        <f aca="false">D33+5</f>
        <v>190</v>
      </c>
      <c r="E34" s="38" t="s">
        <v>123</v>
      </c>
      <c r="F34" s="2" t="n">
        <f aca="false">E34*10</f>
        <v>400</v>
      </c>
      <c r="H34" s="8" t="str">
        <f aca="false">E34</f>
        <v>40</v>
      </c>
      <c r="I34" s="8" t="str">
        <f aca="false">J34</f>
        <v>40</v>
      </c>
      <c r="J34" s="18" t="str">
        <f aca="false">H34</f>
        <v>40</v>
      </c>
      <c r="M34" s="8" t="n">
        <v>955</v>
      </c>
      <c r="N34" s="2" t="n">
        <f aca="false">VLOOKUP(H34,references!B:C,2,0)</f>
        <v>25.5</v>
      </c>
    </row>
    <row r="35" customFormat="false" ht="15" hidden="false" customHeight="false" outlineLevel="0" collapsed="false">
      <c r="B35" s="2" t="s">
        <v>108</v>
      </c>
      <c r="C35" s="66" t="s">
        <v>129</v>
      </c>
      <c r="D35" s="2" t="n">
        <f aca="false">D34+5</f>
        <v>195</v>
      </c>
      <c r="E35" s="38" t="s">
        <v>138</v>
      </c>
      <c r="F35" s="2" t="n">
        <f aca="false">E35*10</f>
        <v>405</v>
      </c>
      <c r="H35" s="8" t="str">
        <f aca="false">E35</f>
        <v>40,5</v>
      </c>
      <c r="I35" s="8" t="str">
        <f aca="false">J35</f>
        <v>40,5</v>
      </c>
      <c r="J35" s="18" t="str">
        <f aca="false">H35</f>
        <v>40,5</v>
      </c>
      <c r="M35" s="8" t="n">
        <v>895</v>
      </c>
    </row>
    <row r="36" customFormat="false" ht="15" hidden="false" customHeight="false" outlineLevel="0" collapsed="false">
      <c r="B36" s="2" t="s">
        <v>108</v>
      </c>
      <c r="C36" s="66" t="s">
        <v>129</v>
      </c>
      <c r="D36" s="2" t="n">
        <f aca="false">D35+5</f>
        <v>200</v>
      </c>
      <c r="E36" s="38" t="s">
        <v>124</v>
      </c>
      <c r="F36" s="2" t="n">
        <f aca="false">E36*10</f>
        <v>410</v>
      </c>
      <c r="H36" s="8" t="str">
        <f aca="false">E36</f>
        <v>41</v>
      </c>
      <c r="I36" s="8" t="str">
        <f aca="false">J36</f>
        <v>41</v>
      </c>
      <c r="J36" s="18" t="str">
        <f aca="false">H36</f>
        <v>41</v>
      </c>
      <c r="M36" s="8" t="n">
        <v>875</v>
      </c>
      <c r="N36" s="2" t="n">
        <f aca="false">VLOOKUP(H36,references!B:C,2,0)</f>
        <v>26.5</v>
      </c>
    </row>
    <row r="37" customFormat="false" ht="15" hidden="false" customHeight="false" outlineLevel="0" collapsed="false">
      <c r="B37" s="2" t="s">
        <v>108</v>
      </c>
      <c r="C37" s="66" t="s">
        <v>129</v>
      </c>
      <c r="D37" s="2" t="n">
        <f aca="false">D36+5</f>
        <v>205</v>
      </c>
      <c r="E37" s="38" t="s">
        <v>139</v>
      </c>
      <c r="F37" s="2" t="n">
        <f aca="false">E37*10</f>
        <v>415</v>
      </c>
      <c r="H37" s="8" t="str">
        <f aca="false">E37</f>
        <v>41,5</v>
      </c>
      <c r="I37" s="8" t="str">
        <f aca="false">J37</f>
        <v>41,5</v>
      </c>
      <c r="J37" s="18" t="str">
        <f aca="false">H37</f>
        <v>41,5</v>
      </c>
      <c r="M37" s="8" t="n">
        <v>855</v>
      </c>
    </row>
    <row r="38" customFormat="false" ht="15" hidden="false" customHeight="false" outlineLevel="0" collapsed="false">
      <c r="B38" s="2" t="s">
        <v>108</v>
      </c>
      <c r="C38" s="66" t="s">
        <v>129</v>
      </c>
      <c r="D38" s="2" t="n">
        <f aca="false">D37+5</f>
        <v>210</v>
      </c>
      <c r="E38" s="38" t="s">
        <v>125</v>
      </c>
      <c r="F38" s="2" t="n">
        <f aca="false">E38*10</f>
        <v>420</v>
      </c>
      <c r="H38" s="8" t="str">
        <f aca="false">E38</f>
        <v>42</v>
      </c>
      <c r="I38" s="8" t="str">
        <f aca="false">J38</f>
        <v>42</v>
      </c>
      <c r="J38" s="18" t="str">
        <f aca="false">H38</f>
        <v>42</v>
      </c>
      <c r="M38" s="8" t="n">
        <v>835</v>
      </c>
      <c r="N38" s="2" t="n">
        <f aca="false">VLOOKUP(H38,references!B:C,2,0)</f>
        <v>27</v>
      </c>
    </row>
    <row r="39" customFormat="false" ht="15" hidden="false" customHeight="false" outlineLevel="0" collapsed="false">
      <c r="B39" s="2" t="s">
        <v>108</v>
      </c>
      <c r="C39" s="66" t="s">
        <v>129</v>
      </c>
      <c r="D39" s="2" t="n">
        <f aca="false">D38+5</f>
        <v>215</v>
      </c>
      <c r="E39" s="38" t="s">
        <v>140</v>
      </c>
      <c r="F39" s="2" t="n">
        <f aca="false">E39*10</f>
        <v>425</v>
      </c>
      <c r="H39" s="8" t="str">
        <f aca="false">E39</f>
        <v>42,5</v>
      </c>
      <c r="I39" s="8" t="str">
        <f aca="false">J39</f>
        <v>42,5</v>
      </c>
      <c r="J39" s="18" t="str">
        <f aca="false">H39</f>
        <v>42,5</v>
      </c>
      <c r="M39" s="8" t="n">
        <v>815</v>
      </c>
    </row>
    <row r="40" customFormat="false" ht="15" hidden="false" customHeight="false" outlineLevel="0" collapsed="false">
      <c r="B40" s="2" t="s">
        <v>108</v>
      </c>
      <c r="C40" s="66" t="s">
        <v>129</v>
      </c>
      <c r="D40" s="2" t="n">
        <f aca="false">D39+5</f>
        <v>220</v>
      </c>
      <c r="E40" s="38" t="s">
        <v>126</v>
      </c>
      <c r="F40" s="2" t="n">
        <f aca="false">E40*10</f>
        <v>430</v>
      </c>
      <c r="H40" s="8" t="str">
        <f aca="false">E40</f>
        <v>43</v>
      </c>
      <c r="I40" s="8" t="str">
        <f aca="false">J40</f>
        <v>43</v>
      </c>
      <c r="J40" s="18" t="str">
        <f aca="false">H40</f>
        <v>43</v>
      </c>
      <c r="M40" s="8" t="n">
        <v>795</v>
      </c>
    </row>
    <row r="41" customFormat="false" ht="15" hidden="false" customHeight="false" outlineLevel="0" collapsed="false">
      <c r="B41" s="2" t="s">
        <v>108</v>
      </c>
      <c r="C41" s="66" t="s">
        <v>129</v>
      </c>
      <c r="D41" s="2" t="n">
        <f aca="false">D40+5</f>
        <v>225</v>
      </c>
      <c r="E41" s="38" t="s">
        <v>141</v>
      </c>
      <c r="F41" s="2" t="n">
        <f aca="false">E41*10</f>
        <v>435</v>
      </c>
      <c r="H41" s="8" t="str">
        <f aca="false">E41</f>
        <v>43,5</v>
      </c>
      <c r="I41" s="8" t="str">
        <f aca="false">J41</f>
        <v>43,5</v>
      </c>
      <c r="J41" s="18" t="str">
        <f aca="false">H41</f>
        <v>43,5</v>
      </c>
      <c r="M41" s="8" t="n">
        <v>775</v>
      </c>
    </row>
    <row r="42" customFormat="false" ht="15" hidden="false" customHeight="false" outlineLevel="0" collapsed="false">
      <c r="B42" s="2" t="s">
        <v>108</v>
      </c>
      <c r="C42" s="66" t="s">
        <v>129</v>
      </c>
      <c r="D42" s="2" t="n">
        <f aca="false">D41+5</f>
        <v>230</v>
      </c>
      <c r="E42" s="38" t="s">
        <v>127</v>
      </c>
      <c r="F42" s="2" t="n">
        <f aca="false">E42*10</f>
        <v>440</v>
      </c>
      <c r="H42" s="8" t="str">
        <f aca="false">E42</f>
        <v>44</v>
      </c>
      <c r="I42" s="8" t="str">
        <f aca="false">J42</f>
        <v>44</v>
      </c>
      <c r="J42" s="18" t="str">
        <f aca="false">H42</f>
        <v>44</v>
      </c>
      <c r="M42" s="8" t="n">
        <v>755</v>
      </c>
    </row>
    <row r="44" customFormat="false" ht="15" hidden="false" customHeight="false" outlineLevel="0" collapsed="false">
      <c r="B44" s="2" t="s">
        <v>108</v>
      </c>
      <c r="C44" s="66" t="s">
        <v>143</v>
      </c>
      <c r="D44" s="2" t="n">
        <v>110</v>
      </c>
      <c r="E44" s="38" t="s">
        <v>115</v>
      </c>
      <c r="F44" s="2" t="n">
        <f aca="false">IFERROR(E44*10,SUBSTITUTE(E44,"/",""))</f>
        <v>320</v>
      </c>
      <c r="H44" s="8" t="str">
        <f aca="false">E44</f>
        <v>32</v>
      </c>
      <c r="I44" s="8" t="str">
        <f aca="false">J44</f>
        <v>32</v>
      </c>
      <c r="J44" s="18" t="str">
        <f aca="false">IF(LEN(H44)&gt;2,LEFT(H44,2)&amp;";"&amp;LEFT(H44,2)&amp;",5;"&amp;RIGHT(H44,2),H44)</f>
        <v>32</v>
      </c>
      <c r="M44" s="8" t="n">
        <v>765</v>
      </c>
    </row>
    <row r="45" customFormat="false" ht="15" hidden="false" customHeight="false" outlineLevel="0" collapsed="false">
      <c r="B45" s="2" t="s">
        <v>108</v>
      </c>
      <c r="C45" s="66" t="s">
        <v>143</v>
      </c>
      <c r="D45" s="2" t="n">
        <f aca="false">D44+5</f>
        <v>115</v>
      </c>
      <c r="E45" s="38" t="s">
        <v>144</v>
      </c>
      <c r="F45" s="2" t="str">
        <f aca="false">IFERROR(E45*10,SUBSTITUTE(E45,"/",""))</f>
        <v>3233</v>
      </c>
      <c r="H45" s="8" t="str">
        <f aca="false">E45</f>
        <v>32/33</v>
      </c>
      <c r="I45" s="8" t="str">
        <f aca="false">J45</f>
        <v>32;32,5;33</v>
      </c>
      <c r="J45" s="18" t="str">
        <f aca="false">IF(LEN(H45)&gt;2,LEFT(H45,2)&amp;";"&amp;LEFT(H45,2)&amp;",5;"&amp;RIGHT(H45,2),H45)</f>
        <v>32;32,5;33</v>
      </c>
      <c r="M45" s="8" t="n">
        <v>794</v>
      </c>
    </row>
    <row r="46" customFormat="false" ht="15" hidden="false" customHeight="false" outlineLevel="0" collapsed="false">
      <c r="B46" s="2" t="s">
        <v>108</v>
      </c>
      <c r="C46" s="66" t="s">
        <v>143</v>
      </c>
      <c r="D46" s="2" t="n">
        <f aca="false">D45+5</f>
        <v>120</v>
      </c>
      <c r="E46" s="38" t="s">
        <v>116</v>
      </c>
      <c r="F46" s="2" t="n">
        <f aca="false">IFERROR(E46*10,SUBSTITUTE(E46,"/",""))</f>
        <v>330</v>
      </c>
      <c r="H46" s="8" t="str">
        <f aca="false">E46</f>
        <v>33</v>
      </c>
      <c r="I46" s="8" t="str">
        <f aca="false">J46</f>
        <v>33</v>
      </c>
      <c r="J46" s="18" t="str">
        <f aca="false">IF(LEN(H46)&gt;2,LEFT(H46,2)&amp;";"&amp;LEFT(H46,2)&amp;",5;"&amp;RIGHT(H46,2),H46)</f>
        <v>33</v>
      </c>
      <c r="M46" s="8" t="n">
        <v>805</v>
      </c>
    </row>
    <row r="47" customFormat="false" ht="15" hidden="false" customHeight="false" outlineLevel="0" collapsed="false">
      <c r="B47" s="2" t="s">
        <v>108</v>
      </c>
      <c r="C47" s="66" t="s">
        <v>143</v>
      </c>
      <c r="D47" s="2" t="n">
        <f aca="false">D46+5</f>
        <v>125</v>
      </c>
      <c r="E47" s="38" t="s">
        <v>145</v>
      </c>
      <c r="F47" s="2" t="str">
        <f aca="false">IFERROR(E47*10,SUBSTITUTE(E47,"/",""))</f>
        <v>3334</v>
      </c>
      <c r="H47" s="8" t="str">
        <f aca="false">E47</f>
        <v>33/34</v>
      </c>
      <c r="I47" s="8" t="str">
        <f aca="false">J47</f>
        <v>33;33,5;34</v>
      </c>
      <c r="J47" s="18" t="str">
        <f aca="false">IF(LEN(H47)&gt;2,LEFT(H47,2)&amp;";"&amp;LEFT(H47,2)&amp;",5;"&amp;RIGHT(H47,2),H47)</f>
        <v>33;33,5;34</v>
      </c>
      <c r="M47" s="8" t="n">
        <v>834</v>
      </c>
    </row>
    <row r="48" customFormat="false" ht="15" hidden="false" customHeight="false" outlineLevel="0" collapsed="false">
      <c r="B48" s="2" t="s">
        <v>108</v>
      </c>
      <c r="C48" s="66" t="s">
        <v>143</v>
      </c>
      <c r="D48" s="2" t="n">
        <f aca="false">D47+5</f>
        <v>130</v>
      </c>
      <c r="E48" s="38" t="s">
        <v>117</v>
      </c>
      <c r="F48" s="2" t="n">
        <f aca="false">IFERROR(E48*10,SUBSTITUTE(E48,"/",""))</f>
        <v>340</v>
      </c>
      <c r="H48" s="8" t="str">
        <f aca="false">E48</f>
        <v>34</v>
      </c>
      <c r="I48" s="8" t="str">
        <f aca="false">J48</f>
        <v>34</v>
      </c>
      <c r="J48" s="18" t="str">
        <f aca="false">IF(LEN(H48)&gt;2,LEFT(H48,2)&amp;";"&amp;LEFT(H48,2)&amp;",5;"&amp;RIGHT(H48,2),H48)</f>
        <v>34</v>
      </c>
      <c r="M48" s="8" t="n">
        <v>845</v>
      </c>
      <c r="N48" s="2" t="n">
        <f aca="false">VLOOKUP(H48,references!B:C,2,0)</f>
        <v>21.5</v>
      </c>
    </row>
    <row r="49" customFormat="false" ht="15" hidden="false" customHeight="false" outlineLevel="0" collapsed="false">
      <c r="B49" s="2" t="s">
        <v>108</v>
      </c>
      <c r="C49" s="66" t="s">
        <v>143</v>
      </c>
      <c r="D49" s="2" t="n">
        <f aca="false">D48+5</f>
        <v>135</v>
      </c>
      <c r="E49" s="38" t="s">
        <v>146</v>
      </c>
      <c r="F49" s="2" t="str">
        <f aca="false">IFERROR(E49*10,SUBSTITUTE(E49,"/",""))</f>
        <v>3435</v>
      </c>
      <c r="H49" s="8" t="str">
        <f aca="false">E49</f>
        <v>34/35</v>
      </c>
      <c r="I49" s="8" t="str">
        <f aca="false">J49</f>
        <v>34;34,5;35</v>
      </c>
      <c r="J49" s="18" t="str">
        <f aca="false">IF(LEN(H49)&gt;2,LEFT(H49,2)&amp;";"&amp;LEFT(H49,2)&amp;",5;"&amp;RIGHT(H49,2),H49)</f>
        <v>34;34,5;35</v>
      </c>
      <c r="M49" s="8" t="n">
        <v>874</v>
      </c>
    </row>
    <row r="50" customFormat="false" ht="15" hidden="false" customHeight="false" outlineLevel="0" collapsed="false">
      <c r="B50" s="2" t="s">
        <v>108</v>
      </c>
      <c r="C50" s="66" t="s">
        <v>143</v>
      </c>
      <c r="D50" s="2" t="n">
        <f aca="false">D49+5</f>
        <v>140</v>
      </c>
      <c r="E50" s="38" t="s">
        <v>118</v>
      </c>
      <c r="F50" s="2" t="n">
        <f aca="false">IFERROR(E50*10,SUBSTITUTE(E50,"/",""))</f>
        <v>350</v>
      </c>
      <c r="H50" s="8" t="str">
        <f aca="false">E50</f>
        <v>35</v>
      </c>
      <c r="I50" s="8" t="str">
        <f aca="false">J50</f>
        <v>35</v>
      </c>
      <c r="J50" s="18" t="str">
        <f aca="false">IF(LEN(H50)&gt;2,LEFT(H50,2)&amp;";"&amp;LEFT(H50,2)&amp;",5;"&amp;RIGHT(H50,2),H50)</f>
        <v>35</v>
      </c>
      <c r="M50" s="8" t="n">
        <v>885</v>
      </c>
      <c r="N50" s="2" t="n">
        <f aca="false">VLOOKUP(H50,references!B:C,2,0)</f>
        <v>22.5</v>
      </c>
    </row>
    <row r="51" customFormat="false" ht="15" hidden="false" customHeight="false" outlineLevel="0" collapsed="false">
      <c r="B51" s="2" t="s">
        <v>108</v>
      </c>
      <c r="C51" s="66" t="s">
        <v>143</v>
      </c>
      <c r="D51" s="2" t="n">
        <f aca="false">D50+5</f>
        <v>145</v>
      </c>
      <c r="E51" s="38" t="s">
        <v>147</v>
      </c>
      <c r="F51" s="2" t="str">
        <f aca="false">IFERROR(E51*10,SUBSTITUTE(E51,"/",""))</f>
        <v>3536</v>
      </c>
      <c r="H51" s="8" t="str">
        <f aca="false">E51</f>
        <v>35/36</v>
      </c>
      <c r="I51" s="8" t="str">
        <f aca="false">J51</f>
        <v>35;35,5;36</v>
      </c>
      <c r="J51" s="18" t="str">
        <f aca="false">IF(LEN(H51)&gt;2,LEFT(H51,2)&amp;";"&amp;LEFT(H51,2)&amp;",5;"&amp;RIGHT(H51,2),H51)</f>
        <v>35;35,5;36</v>
      </c>
      <c r="M51" s="8" t="n">
        <v>914</v>
      </c>
    </row>
    <row r="52" customFormat="false" ht="15" hidden="false" customHeight="false" outlineLevel="0" collapsed="false">
      <c r="B52" s="2" t="s">
        <v>108</v>
      </c>
      <c r="C52" s="66" t="s">
        <v>143</v>
      </c>
      <c r="D52" s="2" t="n">
        <f aca="false">D51+5</f>
        <v>150</v>
      </c>
      <c r="E52" s="38" t="s">
        <v>119</v>
      </c>
      <c r="F52" s="2" t="n">
        <f aca="false">IFERROR(E52*10,SUBSTITUTE(E52,"/",""))</f>
        <v>360</v>
      </c>
      <c r="H52" s="8" t="str">
        <f aca="false">E52</f>
        <v>36</v>
      </c>
      <c r="I52" s="8" t="str">
        <f aca="false">J52</f>
        <v>36</v>
      </c>
      <c r="J52" s="18" t="str">
        <f aca="false">IF(LEN(H52)&gt;2,LEFT(H52,2)&amp;";"&amp;LEFT(H52,2)&amp;",5;"&amp;RIGHT(H52,2),H52)</f>
        <v>36</v>
      </c>
      <c r="M52" s="8" t="n">
        <v>915</v>
      </c>
      <c r="N52" s="2" t="n">
        <f aca="false">VLOOKUP(H52,references!B:C,2,0)</f>
        <v>23</v>
      </c>
    </row>
    <row r="53" customFormat="false" ht="15" hidden="false" customHeight="false" outlineLevel="0" collapsed="false">
      <c r="B53" s="2" t="s">
        <v>108</v>
      </c>
      <c r="C53" s="66" t="s">
        <v>143</v>
      </c>
      <c r="D53" s="2" t="n">
        <f aca="false">D52+5</f>
        <v>155</v>
      </c>
      <c r="E53" s="38" t="s">
        <v>148</v>
      </c>
      <c r="F53" s="2" t="str">
        <f aca="false">IFERROR(E53*10,SUBSTITUTE(E53,"/",""))</f>
        <v>3637</v>
      </c>
      <c r="H53" s="8" t="str">
        <f aca="false">E53</f>
        <v>36/37</v>
      </c>
      <c r="I53" s="8" t="str">
        <f aca="false">J53</f>
        <v>36;36,5;37</v>
      </c>
      <c r="J53" s="18" t="str">
        <f aca="false">IF(LEN(H53)&gt;2,LEFT(H53,2)&amp;";"&amp;LEFT(H53,2)&amp;",5;"&amp;RIGHT(H53,2),H53)</f>
        <v>36;36,5;37</v>
      </c>
      <c r="M53" s="8" t="n">
        <v>934</v>
      </c>
    </row>
    <row r="54" customFormat="false" ht="15" hidden="false" customHeight="false" outlineLevel="0" collapsed="false">
      <c r="B54" s="2" t="s">
        <v>108</v>
      </c>
      <c r="C54" s="66" t="s">
        <v>143</v>
      </c>
      <c r="D54" s="2" t="n">
        <f aca="false">D53+5</f>
        <v>160</v>
      </c>
      <c r="E54" s="38" t="s">
        <v>120</v>
      </c>
      <c r="F54" s="2" t="n">
        <f aca="false">IFERROR(E54*10,SUBSTITUTE(E54,"/",""))</f>
        <v>370</v>
      </c>
      <c r="H54" s="8" t="str">
        <f aca="false">E54</f>
        <v>37</v>
      </c>
      <c r="I54" s="8" t="str">
        <f aca="false">J54</f>
        <v>37</v>
      </c>
      <c r="J54" s="18" t="str">
        <f aca="false">IF(LEN(H54)&gt;2,LEFT(H54,2)&amp;";"&amp;LEFT(H54,2)&amp;",5;"&amp;RIGHT(H54,2),H54)</f>
        <v>37</v>
      </c>
      <c r="M54" s="8" t="n">
        <v>935</v>
      </c>
      <c r="N54" s="2" t="n">
        <f aca="false">VLOOKUP(H54,references!B:C,2,0)</f>
        <v>23.5</v>
      </c>
    </row>
    <row r="55" customFormat="false" ht="15" hidden="false" customHeight="false" outlineLevel="0" collapsed="false">
      <c r="B55" s="2" t="s">
        <v>108</v>
      </c>
      <c r="C55" s="66" t="s">
        <v>143</v>
      </c>
      <c r="D55" s="2" t="n">
        <f aca="false">D54+5</f>
        <v>165</v>
      </c>
      <c r="E55" s="38" t="s">
        <v>149</v>
      </c>
      <c r="F55" s="2" t="str">
        <f aca="false">IFERROR(E55*10,SUBSTITUTE(E55,"/",""))</f>
        <v>3738</v>
      </c>
      <c r="H55" s="8" t="str">
        <f aca="false">E55</f>
        <v>37/38</v>
      </c>
      <c r="I55" s="8" t="str">
        <f aca="false">J55</f>
        <v>37;37,5;38</v>
      </c>
      <c r="J55" s="18" t="str">
        <f aca="false">IF(LEN(H55)&gt;2,LEFT(H55,2)&amp;";"&amp;LEFT(H55,2)&amp;",5;"&amp;RIGHT(H55,2),H55)</f>
        <v>37;37,5;38</v>
      </c>
      <c r="M55" s="8" t="n">
        <v>944</v>
      </c>
    </row>
    <row r="56" customFormat="false" ht="15" hidden="false" customHeight="false" outlineLevel="0" collapsed="false">
      <c r="B56" s="2" t="s">
        <v>108</v>
      </c>
      <c r="C56" s="66" t="s">
        <v>143</v>
      </c>
      <c r="D56" s="2" t="n">
        <f aca="false">D55+5</f>
        <v>170</v>
      </c>
      <c r="E56" s="38" t="s">
        <v>121</v>
      </c>
      <c r="F56" s="2" t="n">
        <f aca="false">IFERROR(E56*10,SUBSTITUTE(E56,"/",""))</f>
        <v>380</v>
      </c>
      <c r="H56" s="8" t="str">
        <f aca="false">E56</f>
        <v>38</v>
      </c>
      <c r="I56" s="8" t="str">
        <f aca="false">J56</f>
        <v>38</v>
      </c>
      <c r="J56" s="18" t="str">
        <f aca="false">IF(LEN(H56)&gt;2,LEFT(H56,2)&amp;";"&amp;LEFT(H56,2)&amp;",5;"&amp;RIGHT(H56,2),H56)</f>
        <v>38</v>
      </c>
      <c r="M56" s="8" t="n">
        <v>975</v>
      </c>
      <c r="N56" s="2" t="n">
        <f aca="false">VLOOKUP(H56,references!B:C,2,0)</f>
        <v>24.5</v>
      </c>
    </row>
    <row r="57" customFormat="false" ht="15" hidden="false" customHeight="false" outlineLevel="0" collapsed="false">
      <c r="B57" s="2" t="s">
        <v>108</v>
      </c>
      <c r="C57" s="66" t="s">
        <v>143</v>
      </c>
      <c r="D57" s="2" t="n">
        <f aca="false">D56+5</f>
        <v>175</v>
      </c>
      <c r="E57" s="38" t="s">
        <v>150</v>
      </c>
      <c r="F57" s="2" t="str">
        <f aca="false">IFERROR(E57*10,SUBSTITUTE(E57,"/",""))</f>
        <v>3839</v>
      </c>
      <c r="H57" s="8" t="str">
        <f aca="false">E57</f>
        <v>38/39</v>
      </c>
      <c r="I57" s="8" t="str">
        <f aca="false">J57</f>
        <v>38;38,5;39</v>
      </c>
      <c r="J57" s="18" t="str">
        <f aca="false">IF(LEN(H57)&gt;2,LEFT(H57,2)&amp;";"&amp;LEFT(H57,2)&amp;",5;"&amp;RIGHT(H57,2),H57)</f>
        <v>38;38,5;39</v>
      </c>
      <c r="M57" s="8" t="n">
        <v>994</v>
      </c>
    </row>
    <row r="58" customFormat="false" ht="15" hidden="false" customHeight="false" outlineLevel="0" collapsed="false">
      <c r="B58" s="2" t="s">
        <v>108</v>
      </c>
      <c r="C58" s="66" t="s">
        <v>143</v>
      </c>
      <c r="D58" s="2" t="n">
        <f aca="false">D57+5</f>
        <v>180</v>
      </c>
      <c r="E58" s="38" t="s">
        <v>122</v>
      </c>
      <c r="F58" s="2" t="n">
        <f aca="false">IFERROR(E58*10,SUBSTITUTE(E58,"/",""))</f>
        <v>390</v>
      </c>
      <c r="H58" s="8" t="str">
        <f aca="false">E58</f>
        <v>39</v>
      </c>
      <c r="I58" s="8" t="str">
        <f aca="false">J58</f>
        <v>39</v>
      </c>
      <c r="J58" s="18" t="str">
        <f aca="false">IF(LEN(H58)&gt;2,LEFT(H58,2)&amp;";"&amp;LEFT(H58,2)&amp;",5;"&amp;RIGHT(H58,2),H58)</f>
        <v>39</v>
      </c>
      <c r="M58" s="8" t="n">
        <v>985</v>
      </c>
      <c r="N58" s="2" t="n">
        <f aca="false">VLOOKUP(H58,references!B:C,2,0)</f>
        <v>25</v>
      </c>
    </row>
    <row r="59" customFormat="false" ht="15" hidden="false" customHeight="false" outlineLevel="0" collapsed="false">
      <c r="B59" s="2" t="s">
        <v>108</v>
      </c>
      <c r="C59" s="66" t="s">
        <v>143</v>
      </c>
      <c r="D59" s="2" t="n">
        <f aca="false">D58+5</f>
        <v>185</v>
      </c>
      <c r="E59" s="38" t="s">
        <v>151</v>
      </c>
      <c r="F59" s="2" t="str">
        <f aca="false">IFERROR(E59*10,SUBSTITUTE(E59,"/",""))</f>
        <v>3940</v>
      </c>
      <c r="H59" s="8" t="str">
        <f aca="false">E59</f>
        <v>39/40</v>
      </c>
      <c r="I59" s="8" t="str">
        <f aca="false">J59</f>
        <v>39;39,5;40</v>
      </c>
      <c r="J59" s="18" t="str">
        <f aca="false">IF(LEN(H59)&gt;2,LEFT(H59,2)&amp;";"&amp;LEFT(H59,2)&amp;",5;"&amp;RIGHT(H59,2),H59)</f>
        <v>39;39,5;40</v>
      </c>
      <c r="M59" s="8" t="n">
        <v>974</v>
      </c>
    </row>
    <row r="60" customFormat="false" ht="15" hidden="false" customHeight="false" outlineLevel="0" collapsed="false">
      <c r="B60" s="2" t="s">
        <v>108</v>
      </c>
      <c r="C60" s="66" t="s">
        <v>143</v>
      </c>
      <c r="D60" s="2" t="n">
        <f aca="false">D59+5</f>
        <v>190</v>
      </c>
      <c r="E60" s="38" t="s">
        <v>123</v>
      </c>
      <c r="F60" s="2" t="n">
        <f aca="false">IFERROR(E60*10,SUBSTITUTE(E60,"/",""))</f>
        <v>400</v>
      </c>
      <c r="H60" s="8" t="str">
        <f aca="false">E60</f>
        <v>40</v>
      </c>
      <c r="I60" s="8" t="str">
        <f aca="false">J60</f>
        <v>40</v>
      </c>
      <c r="J60" s="18" t="str">
        <f aca="false">IF(LEN(H60)&gt;2,LEFT(H60,2)&amp;";"&amp;LEFT(H60,2)&amp;",5;"&amp;RIGHT(H60,2),H60)</f>
        <v>40</v>
      </c>
      <c r="M60" s="8" t="n">
        <v>955</v>
      </c>
      <c r="N60" s="2" t="n">
        <f aca="false">VLOOKUP(H60,references!B:C,2,0)</f>
        <v>25.5</v>
      </c>
    </row>
    <row r="61" customFormat="false" ht="15" hidden="false" customHeight="false" outlineLevel="0" collapsed="false">
      <c r="B61" s="2" t="s">
        <v>108</v>
      </c>
      <c r="C61" s="66" t="s">
        <v>143</v>
      </c>
      <c r="D61" s="2" t="n">
        <f aca="false">D60+5</f>
        <v>195</v>
      </c>
      <c r="E61" s="38" t="s">
        <v>152</v>
      </c>
      <c r="F61" s="2" t="str">
        <f aca="false">IFERROR(E61*10,SUBSTITUTE(E61,"/",""))</f>
        <v>4041</v>
      </c>
      <c r="H61" s="8" t="str">
        <f aca="false">E61</f>
        <v>40/41</v>
      </c>
      <c r="I61" s="8" t="str">
        <f aca="false">J61</f>
        <v>40;40,5;41</v>
      </c>
      <c r="J61" s="18" t="str">
        <f aca="false">IF(LEN(H61)&gt;2,LEFT(H61,2)&amp;";"&amp;LEFT(H61,2)&amp;",5;"&amp;RIGHT(H61,2),H61)</f>
        <v>40;40,5;41</v>
      </c>
      <c r="M61" s="8" t="n">
        <v>884</v>
      </c>
    </row>
    <row r="62" customFormat="false" ht="15" hidden="false" customHeight="false" outlineLevel="0" collapsed="false">
      <c r="B62" s="2" t="s">
        <v>108</v>
      </c>
      <c r="C62" s="66" t="s">
        <v>143</v>
      </c>
      <c r="D62" s="2" t="n">
        <f aca="false">D61+5</f>
        <v>200</v>
      </c>
      <c r="E62" s="38" t="s">
        <v>124</v>
      </c>
      <c r="F62" s="2" t="n">
        <f aca="false">IFERROR(E62*10,SUBSTITUTE(E62,"/",""))</f>
        <v>410</v>
      </c>
      <c r="H62" s="8" t="str">
        <f aca="false">E62</f>
        <v>41</v>
      </c>
      <c r="I62" s="8" t="str">
        <f aca="false">J62</f>
        <v>41</v>
      </c>
      <c r="J62" s="18" t="str">
        <f aca="false">IF(LEN(H62)&gt;2,LEFT(H62,2)&amp;";"&amp;LEFT(H62,2)&amp;",5;"&amp;RIGHT(H62,2),H62)</f>
        <v>41</v>
      </c>
      <c r="M62" s="8" t="n">
        <v>875</v>
      </c>
      <c r="N62" s="2" t="n">
        <f aca="false">VLOOKUP(H62,references!B:C,2,0)</f>
        <v>26.5</v>
      </c>
    </row>
    <row r="63" customFormat="false" ht="15" hidden="false" customHeight="false" outlineLevel="0" collapsed="false">
      <c r="B63" s="2" t="s">
        <v>108</v>
      </c>
      <c r="C63" s="66" t="s">
        <v>143</v>
      </c>
      <c r="D63" s="2" t="n">
        <f aca="false">D62+5</f>
        <v>205</v>
      </c>
      <c r="E63" s="38" t="s">
        <v>153</v>
      </c>
      <c r="F63" s="2" t="str">
        <f aca="false">IFERROR(E63*10,SUBSTITUTE(E63,"/",""))</f>
        <v>4142</v>
      </c>
      <c r="H63" s="8" t="str">
        <f aca="false">E63</f>
        <v>41/42</v>
      </c>
      <c r="I63" s="8" t="str">
        <f aca="false">J63</f>
        <v>41;41,5;42</v>
      </c>
      <c r="J63" s="18" t="str">
        <f aca="false">IF(LEN(H63)&gt;2,LEFT(H63,2)&amp;";"&amp;LEFT(H63,2)&amp;",5;"&amp;RIGHT(H63,2),H63)</f>
        <v>41;41,5;42</v>
      </c>
      <c r="M63" s="8" t="n">
        <v>844</v>
      </c>
    </row>
    <row r="64" customFormat="false" ht="15" hidden="false" customHeight="false" outlineLevel="0" collapsed="false">
      <c r="B64" s="2" t="s">
        <v>108</v>
      </c>
      <c r="C64" s="66" t="s">
        <v>143</v>
      </c>
      <c r="D64" s="2" t="n">
        <f aca="false">D63+5</f>
        <v>210</v>
      </c>
      <c r="E64" s="38" t="s">
        <v>125</v>
      </c>
      <c r="F64" s="2" t="n">
        <f aca="false">IFERROR(E64*10,SUBSTITUTE(E64,"/",""))</f>
        <v>420</v>
      </c>
      <c r="H64" s="8" t="str">
        <f aca="false">E64</f>
        <v>42</v>
      </c>
      <c r="I64" s="8" t="str">
        <f aca="false">J64</f>
        <v>42</v>
      </c>
      <c r="J64" s="18" t="str">
        <f aca="false">IF(LEN(H64)&gt;2,LEFT(H64,2)&amp;";"&amp;LEFT(H64,2)&amp;",5;"&amp;RIGHT(H64,2),H64)</f>
        <v>42</v>
      </c>
      <c r="M64" s="8" t="n">
        <v>835</v>
      </c>
      <c r="N64" s="2" t="n">
        <f aca="false">VLOOKUP(H64,references!B:C,2,0)</f>
        <v>27</v>
      </c>
    </row>
    <row r="65" customFormat="false" ht="15" hidden="false" customHeight="false" outlineLevel="0" collapsed="false">
      <c r="B65" s="2" t="s">
        <v>108</v>
      </c>
      <c r="C65" s="66" t="s">
        <v>143</v>
      </c>
      <c r="D65" s="2" t="n">
        <f aca="false">D64+5</f>
        <v>215</v>
      </c>
      <c r="E65" s="38" t="s">
        <v>154</v>
      </c>
      <c r="F65" s="2" t="str">
        <f aca="false">IFERROR(E65*10,SUBSTITUTE(E65,"/",""))</f>
        <v>4243</v>
      </c>
      <c r="H65" s="8" t="str">
        <f aca="false">E65</f>
        <v>42/43</v>
      </c>
      <c r="I65" s="8" t="str">
        <f aca="false">J65</f>
        <v>42;42,5;43</v>
      </c>
      <c r="J65" s="18" t="str">
        <f aca="false">IF(LEN(H65)&gt;2,LEFT(H65,2)&amp;";"&amp;LEFT(H65,2)&amp;",5;"&amp;RIGHT(H65,2),H65)</f>
        <v>42;42,5;43</v>
      </c>
      <c r="M65" s="8" t="n">
        <v>804</v>
      </c>
    </row>
    <row r="66" customFormat="false" ht="15" hidden="false" customHeight="false" outlineLevel="0" collapsed="false">
      <c r="B66" s="2" t="s">
        <v>108</v>
      </c>
      <c r="C66" s="66" t="s">
        <v>143</v>
      </c>
      <c r="D66" s="2" t="n">
        <f aca="false">D65+5</f>
        <v>220</v>
      </c>
      <c r="E66" s="38" t="s">
        <v>126</v>
      </c>
      <c r="F66" s="2" t="n">
        <f aca="false">IFERROR(E66*10,SUBSTITUTE(E66,"/",""))</f>
        <v>430</v>
      </c>
      <c r="H66" s="8" t="str">
        <f aca="false">E66</f>
        <v>43</v>
      </c>
      <c r="I66" s="8" t="str">
        <f aca="false">J66</f>
        <v>43</v>
      </c>
      <c r="J66" s="18" t="str">
        <f aca="false">IF(LEN(H66)&gt;2,LEFT(H66,2)&amp;";"&amp;LEFT(H66,2)&amp;",5;"&amp;RIGHT(H66,2),H66)</f>
        <v>43</v>
      </c>
      <c r="M66" s="8" t="n">
        <v>795</v>
      </c>
    </row>
    <row r="67" customFormat="false" ht="15" hidden="false" customHeight="false" outlineLevel="0" collapsed="false">
      <c r="B67" s="2" t="s">
        <v>108</v>
      </c>
      <c r="C67" s="66" t="s">
        <v>143</v>
      </c>
      <c r="D67" s="2" t="n">
        <f aca="false">D66+5</f>
        <v>225</v>
      </c>
      <c r="E67" s="38" t="s">
        <v>155</v>
      </c>
      <c r="F67" s="2" t="str">
        <f aca="false">IFERROR(E67*10,SUBSTITUTE(E67,"/",""))</f>
        <v>4344</v>
      </c>
      <c r="H67" s="8" t="str">
        <f aca="false">E67</f>
        <v>43/44</v>
      </c>
      <c r="I67" s="8" t="str">
        <f aca="false">J67</f>
        <v>43;43,5;44</v>
      </c>
      <c r="J67" s="18" t="str">
        <f aca="false">IF(LEN(H67)&gt;2,LEFT(H67,2)&amp;";"&amp;LEFT(H67,2)&amp;",5;"&amp;RIGHT(H67,2),H67)</f>
        <v>43;43,5;44</v>
      </c>
      <c r="M67" s="8" t="n">
        <v>764</v>
      </c>
    </row>
    <row r="68" customFormat="false" ht="15" hidden="false" customHeight="false" outlineLevel="0" collapsed="false">
      <c r="B68" s="2" t="s">
        <v>108</v>
      </c>
      <c r="C68" s="66" t="s">
        <v>143</v>
      </c>
      <c r="D68" s="2" t="n">
        <f aca="false">D67+5</f>
        <v>230</v>
      </c>
      <c r="E68" s="38" t="s">
        <v>127</v>
      </c>
      <c r="F68" s="2" t="n">
        <f aca="false">IFERROR(E68*10,SUBSTITUTE(E68,"/",""))</f>
        <v>440</v>
      </c>
      <c r="H68" s="8" t="str">
        <f aca="false">E68</f>
        <v>44</v>
      </c>
      <c r="I68" s="8" t="str">
        <f aca="false">J68</f>
        <v>44</v>
      </c>
      <c r="J68" s="18" t="str">
        <f aca="false">IF(LEN(H68)&gt;2,LEFT(H68,2)&amp;";"&amp;LEFT(H68,2)&amp;",5;"&amp;RIGHT(H68,2),H68)</f>
        <v>44</v>
      </c>
      <c r="M68" s="8" t="n">
        <v>755</v>
      </c>
    </row>
    <row r="70" customFormat="false" ht="15" hidden="false" customHeight="false" outlineLevel="0" collapsed="false">
      <c r="B70" s="2" t="s">
        <v>108</v>
      </c>
      <c r="C70" s="66" t="s">
        <v>157</v>
      </c>
      <c r="D70" s="2" t="n">
        <v>110</v>
      </c>
      <c r="E70" s="38" t="s">
        <v>158</v>
      </c>
      <c r="F70" s="2" t="str">
        <f aca="false">IFERROR(E70*10,SUBSTITUTE(E70,"/",""))</f>
        <v>3234</v>
      </c>
      <c r="H70" s="21" t="str">
        <f aca="false">E70</f>
        <v>32/34</v>
      </c>
      <c r="I70" s="8" t="str">
        <f aca="false">J70</f>
        <v>32;32,5;33;33,5;34</v>
      </c>
      <c r="J70" s="18" t="str">
        <f aca="false">IF(LEN(H70)&gt;2,LEFT(H70,2)&amp;";"&amp;TRIM(LEFT(H70,2)+0.5)&amp;";"&amp;TRIM(LEFT(H70,2)+1)&amp;";"&amp;TRIM(LEFT(H70,2)+1.5)&amp;";"&amp;RIGHT(H70,2),H70)</f>
        <v>32;32,5;33;33,5;34</v>
      </c>
      <c r="M70" s="8" t="n">
        <v>873</v>
      </c>
    </row>
    <row r="71" customFormat="false" ht="15" hidden="false" customHeight="false" outlineLevel="0" collapsed="false">
      <c r="B71" s="2" t="s">
        <v>108</v>
      </c>
      <c r="C71" s="66" t="s">
        <v>157</v>
      </c>
      <c r="D71" s="2" t="n">
        <f aca="false">D70+10</f>
        <v>120</v>
      </c>
      <c r="E71" s="70" t="s">
        <v>159</v>
      </c>
      <c r="F71" s="2" t="str">
        <f aca="false">IFERROR(E71*10,SUBSTITUTE(E71,"/",""))</f>
        <v>3335</v>
      </c>
      <c r="H71" s="21" t="str">
        <f aca="false">E71</f>
        <v>33/35</v>
      </c>
      <c r="I71" s="8" t="str">
        <f aca="false">J71</f>
        <v>33;33,5;34;34,5;35</v>
      </c>
      <c r="J71" s="18" t="str">
        <f aca="false">IF(LEN(H71)&gt;2,LEFT(H71,2)&amp;";"&amp;TRIM(LEFT(H71,2)+0.5)&amp;";"&amp;TRIM(LEFT(H71,2)+1)&amp;";"&amp;TRIM(LEFT(H71,2)+1.5)&amp;";"&amp;RIGHT(H71,2),H71)</f>
        <v>33;33,5;34;34,5;35</v>
      </c>
      <c r="M71" s="8" t="n">
        <v>883</v>
      </c>
      <c r="N71" s="2" t="str">
        <f aca="false">VLOOKUP(LEFT(H71,2),references!B:C,2,0)&amp;" - "&amp;VLOOKUP(RIGHT(H71,2),references!B:C,2,0)</f>
        <v>21 - 22,5</v>
      </c>
    </row>
    <row r="72" customFormat="false" ht="15" hidden="false" customHeight="false" outlineLevel="0" collapsed="false">
      <c r="B72" s="2" t="s">
        <v>108</v>
      </c>
      <c r="C72" s="66" t="s">
        <v>157</v>
      </c>
      <c r="D72" s="2" t="n">
        <f aca="false">D71+10</f>
        <v>130</v>
      </c>
      <c r="E72" s="38" t="s">
        <v>160</v>
      </c>
      <c r="F72" s="2" t="str">
        <f aca="false">IFERROR(E72*10,SUBSTITUTE(E72,"/",""))</f>
        <v>3436</v>
      </c>
      <c r="H72" s="21" t="str">
        <f aca="false">E72</f>
        <v>34/36</v>
      </c>
      <c r="I72" s="8" t="str">
        <f aca="false">J72</f>
        <v>34;34,5;35;35,5;36</v>
      </c>
      <c r="J72" s="18" t="str">
        <f aca="false">IF(LEN(H72)&gt;2,LEFT(H72,2)&amp;";"&amp;TRIM(LEFT(H72,2)+0.5)&amp;";"&amp;TRIM(LEFT(H72,2)+1)&amp;";"&amp;TRIM(LEFT(H72,2)+1.5)&amp;";"&amp;RIGHT(H72,2),H72)</f>
        <v>34;34,5;35;35,5;36</v>
      </c>
      <c r="M72" s="8" t="n">
        <v>893</v>
      </c>
    </row>
    <row r="73" customFormat="false" ht="15" hidden="false" customHeight="false" outlineLevel="0" collapsed="false">
      <c r="B73" s="2" t="s">
        <v>108</v>
      </c>
      <c r="C73" s="66" t="s">
        <v>157</v>
      </c>
      <c r="D73" s="2" t="n">
        <f aca="false">D72+10</f>
        <v>140</v>
      </c>
      <c r="E73" s="38" t="s">
        <v>161</v>
      </c>
      <c r="F73" s="2" t="str">
        <f aca="false">IFERROR(E73*10,SUBSTITUTE(E73,"/",""))</f>
        <v>3537</v>
      </c>
      <c r="H73" s="21" t="str">
        <f aca="false">E73</f>
        <v>35/37</v>
      </c>
      <c r="I73" s="8" t="str">
        <f aca="false">J73</f>
        <v>35;35,5;36;36,5;37</v>
      </c>
      <c r="J73" s="18" t="str">
        <f aca="false">IF(LEN(H73)&gt;2,LEFT(H73,2)&amp;";"&amp;TRIM(LEFT(H73,2)+0.5)&amp;";"&amp;TRIM(LEFT(H73,2)+1)&amp;";"&amp;TRIM(LEFT(H73,2)+1.5)&amp;";"&amp;RIGHT(H73,2),H73)</f>
        <v>35;35,5;36;36,5;37</v>
      </c>
      <c r="M73" s="8" t="n">
        <v>913</v>
      </c>
    </row>
    <row r="74" customFormat="false" ht="15" hidden="false" customHeight="false" outlineLevel="0" collapsed="false">
      <c r="B74" s="2" t="s">
        <v>108</v>
      </c>
      <c r="C74" s="66" t="s">
        <v>157</v>
      </c>
      <c r="D74" s="2" t="n">
        <v>145</v>
      </c>
      <c r="E74" s="38" t="s">
        <v>162</v>
      </c>
      <c r="F74" s="2" t="str">
        <f aca="false">IFERROR(E74*10,SUBSTITUTE(E74,"/",""))</f>
        <v>3538</v>
      </c>
      <c r="H74" s="21" t="str">
        <f aca="false">E74</f>
        <v>35/38</v>
      </c>
      <c r="I74" s="8" t="str">
        <f aca="false">J74</f>
        <v>35;35,5;36;36,5;37;37,5;38</v>
      </c>
      <c r="J74" s="18" t="str">
        <f aca="false">IF(LEN(H74)&gt;2,LEFT(H74,2)&amp;";"&amp;TRIM(LEFT(H74,2)+0.5)&amp;";"&amp;TRIM(LEFT(H74,2)+1)&amp;";"&amp;TRIM(LEFT(H74,2)+1.5)&amp;";"&amp;TRIM(LEFT(H74,2)+2)&amp;";"&amp;TRIM(LEFT(H74,2)+2.5)&amp;";"&amp;RIGHT(H74,2),H74)</f>
        <v>35;35,5;36;36,5;37;37,5;38</v>
      </c>
      <c r="M74" s="8" t="n">
        <v>933</v>
      </c>
    </row>
    <row r="75" customFormat="false" ht="15" hidden="false" customHeight="false" outlineLevel="0" collapsed="false">
      <c r="B75" s="2" t="s">
        <v>108</v>
      </c>
      <c r="C75" s="66" t="s">
        <v>157</v>
      </c>
      <c r="D75" s="2" t="n">
        <f aca="false">D73+10</f>
        <v>150</v>
      </c>
      <c r="E75" s="70" t="s">
        <v>163</v>
      </c>
      <c r="F75" s="2" t="str">
        <f aca="false">IFERROR(E75*10,SUBSTITUTE(E75,"/",""))</f>
        <v>3638</v>
      </c>
      <c r="H75" s="21" t="str">
        <f aca="false">E75</f>
        <v>36/38</v>
      </c>
      <c r="I75" s="8" t="str">
        <f aca="false">J75</f>
        <v>36;36,5;37;37,5;38</v>
      </c>
      <c r="J75" s="18" t="str">
        <f aca="false">IF(LEN(H75)&gt;2,LEFT(H75,2)&amp;";"&amp;TRIM(LEFT(H75,2)+0.5)&amp;";"&amp;TRIM(LEFT(H75,2)+1)&amp;";"&amp;TRIM(LEFT(H75,2)+1.5)&amp;";"&amp;RIGHT(H75,2),H75)</f>
        <v>36;36,5;37;37,5;38</v>
      </c>
      <c r="M75" s="8" t="n">
        <v>953</v>
      </c>
      <c r="N75" s="2" t="str">
        <f aca="false">VLOOKUP(LEFT(H75,2),references!B:C,2,0)&amp;" - "&amp;VLOOKUP(RIGHT(H75,2),references!B:C,2,0)</f>
        <v>23 - 24,5</v>
      </c>
    </row>
    <row r="76" customFormat="false" ht="15" hidden="false" customHeight="false" outlineLevel="0" collapsed="false">
      <c r="B76" s="2" t="s">
        <v>108</v>
      </c>
      <c r="C76" s="66" t="s">
        <v>157</v>
      </c>
      <c r="D76" s="2" t="n">
        <f aca="false">D75+5</f>
        <v>155</v>
      </c>
      <c r="E76" s="38" t="s">
        <v>164</v>
      </c>
      <c r="F76" s="2" t="str">
        <f aca="false">IFERROR(E76*10,SUBSTITUTE(E76,"/",""))</f>
        <v>3639</v>
      </c>
      <c r="H76" s="21" t="str">
        <f aca="false">E76</f>
        <v>36/39</v>
      </c>
      <c r="I76" s="8" t="str">
        <f aca="false">J76</f>
        <v>36;36,5;37;37,5;38;38,5;39</v>
      </c>
      <c r="J76" s="18" t="str">
        <f aca="false">IF(LEN(H76)&gt;2,LEFT(H76,2)&amp;";"&amp;TRIM(LEFT(H76,2)+0.5)&amp;";"&amp;TRIM(LEFT(H76,2)+1)&amp;";"&amp;TRIM(LEFT(H76,2)+1.5)&amp;";"&amp;TRIM(LEFT(H76,2)+2)&amp;";"&amp;TRIM(LEFT(H76,2)+2.5)&amp;";"&amp;RIGHT(H76,2),H76)</f>
        <v>36;36,5;37;37,5;38;38,5;39</v>
      </c>
      <c r="M76" s="8" t="n">
        <v>973</v>
      </c>
    </row>
    <row r="77" customFormat="false" ht="15" hidden="false" customHeight="false" outlineLevel="0" collapsed="false">
      <c r="B77" s="2" t="s">
        <v>108</v>
      </c>
      <c r="C77" s="66" t="s">
        <v>157</v>
      </c>
      <c r="D77" s="2" t="n">
        <f aca="false">D76+5</f>
        <v>160</v>
      </c>
      <c r="E77" s="38" t="s">
        <v>165</v>
      </c>
      <c r="F77" s="2" t="str">
        <f aca="false">IFERROR(E77*10,SUBSTITUTE(E77,"/",""))</f>
        <v>3739</v>
      </c>
      <c r="H77" s="21" t="str">
        <f aca="false">E77</f>
        <v>37/39</v>
      </c>
      <c r="I77" s="8" t="str">
        <f aca="false">J77</f>
        <v>37;37,5;38;38,5;39</v>
      </c>
      <c r="J77" s="18" t="str">
        <f aca="false">IF(LEN(H77)&gt;2,LEFT(H77,2)&amp;";"&amp;TRIM(LEFT(H77,2)+0.5)&amp;";"&amp;TRIM(LEFT(H77,2)+1)&amp;";"&amp;TRIM(LEFT(H77,2)+1.5)&amp;";"&amp;RIGHT(H77,2),H77)</f>
        <v>37;37,5;38;38,5;39</v>
      </c>
      <c r="M77" s="8" t="n">
        <v>983</v>
      </c>
    </row>
    <row r="78" customFormat="false" ht="15" hidden="false" customHeight="false" outlineLevel="0" collapsed="false">
      <c r="B78" s="2" t="s">
        <v>108</v>
      </c>
      <c r="C78" s="66" t="s">
        <v>157</v>
      </c>
      <c r="D78" s="2" t="n">
        <v>165</v>
      </c>
      <c r="E78" s="38" t="s">
        <v>150</v>
      </c>
      <c r="F78" s="2" t="str">
        <f aca="false">IFERROR(E78*10,SUBSTITUTE(E78,"/",""))</f>
        <v>3839</v>
      </c>
      <c r="H78" s="21" t="str">
        <f aca="false">E78</f>
        <v>38/39</v>
      </c>
      <c r="I78" s="8" t="str">
        <f aca="false">J78</f>
        <v>38;38,5;39</v>
      </c>
      <c r="J78" s="18" t="str">
        <f aca="false">IF(LEN(H78)&gt;2,LEFT(H78,2)&amp;";"&amp;LEFT(H78,2)&amp;",5;"&amp;RIGHT(H78,2),H78)</f>
        <v>38;38,5;39</v>
      </c>
      <c r="M78" s="8" t="n">
        <v>994</v>
      </c>
    </row>
    <row r="79" customFormat="false" ht="15" hidden="false" customHeight="false" outlineLevel="0" collapsed="false">
      <c r="B79" s="2" t="s">
        <v>108</v>
      </c>
      <c r="C79" s="66" t="s">
        <v>157</v>
      </c>
      <c r="D79" s="2" t="n">
        <f aca="false">D77+10</f>
        <v>170</v>
      </c>
      <c r="E79" s="38" t="s">
        <v>166</v>
      </c>
      <c r="F79" s="2" t="str">
        <f aca="false">IFERROR(E79*10,SUBSTITUTE(E79,"/",""))</f>
        <v>3840</v>
      </c>
      <c r="H79" s="21" t="str">
        <f aca="false">E79</f>
        <v>38/40</v>
      </c>
      <c r="I79" s="8" t="str">
        <f aca="false">J79</f>
        <v>38;38,5;39;39,5;40</v>
      </c>
      <c r="J79" s="18" t="str">
        <f aca="false">IF(LEN(H79)&gt;2,LEFT(H79,2)&amp;";"&amp;TRIM(LEFT(H79,2)+0.5)&amp;";"&amp;TRIM(LEFT(H79,2)+1)&amp;";"&amp;TRIM(LEFT(H79,2)+1.5)&amp;";"&amp;RIGHT(H79,2),H79)</f>
        <v>38;38,5;39;39,5;40</v>
      </c>
      <c r="M79" s="8" t="n">
        <v>993</v>
      </c>
    </row>
    <row r="80" customFormat="false" ht="15" hidden="false" customHeight="false" outlineLevel="0" collapsed="false">
      <c r="B80" s="2" t="s">
        <v>108</v>
      </c>
      <c r="C80" s="66" t="s">
        <v>157</v>
      </c>
      <c r="D80" s="2" t="n">
        <f aca="false">D79+10</f>
        <v>180</v>
      </c>
      <c r="E80" s="70" t="s">
        <v>167</v>
      </c>
      <c r="F80" s="2" t="str">
        <f aca="false">IFERROR(E80*10,SUBSTITUTE(E80,"/",""))</f>
        <v>3941</v>
      </c>
      <c r="H80" s="21" t="str">
        <f aca="false">E80</f>
        <v>39/41</v>
      </c>
      <c r="I80" s="8" t="str">
        <f aca="false">J80</f>
        <v>39;39,5;40;40,5;41</v>
      </c>
      <c r="J80" s="18" t="str">
        <f aca="false">IF(LEN(H80)&gt;2,LEFT(H80,2)&amp;";"&amp;TRIM(LEFT(H80,2)+0.5)&amp;";"&amp;TRIM(LEFT(H80,2)+1)&amp;";"&amp;TRIM(LEFT(H80,2)+1.5)&amp;";"&amp;RIGHT(H80,2),H80)</f>
        <v>39;39,5;40;40,5;41</v>
      </c>
      <c r="M80" s="8" t="n">
        <v>964</v>
      </c>
      <c r="N80" s="2" t="str">
        <f aca="false">VLOOKUP(LEFT(H80,2),references!B:C,2,0)&amp;" - "&amp;VLOOKUP(RIGHT(H80,2),references!B:C,2,0)</f>
        <v>25 - 26,5</v>
      </c>
    </row>
    <row r="81" customFormat="false" ht="15" hidden="false" customHeight="false" outlineLevel="0" collapsed="false">
      <c r="B81" s="2" t="s">
        <v>108</v>
      </c>
      <c r="C81" s="66" t="s">
        <v>157</v>
      </c>
      <c r="D81" s="2" t="n">
        <v>185</v>
      </c>
      <c r="E81" s="67" t="s">
        <v>168</v>
      </c>
      <c r="F81" s="2" t="str">
        <f aca="false">IFERROR(E81*10,SUBSTITUTE(E81,"/",""))</f>
        <v>3942</v>
      </c>
      <c r="H81" s="21" t="str">
        <f aca="false">E81</f>
        <v>39/42</v>
      </c>
      <c r="I81" s="8" t="str">
        <f aca="false">J81</f>
        <v>39;39,5;40;40,5;41;41,5;42</v>
      </c>
      <c r="J81" s="18" t="str">
        <f aca="false">IF(LEN(H81)&gt;2,LEFT(H81,2)&amp;";"&amp;TRIM(LEFT(H81,2)+0.5)&amp;";"&amp;TRIM(LEFT(H81,2)+1)&amp;";"&amp;TRIM(LEFT(H81,2)+1.5)&amp;";"&amp;TRIM(LEFT(H81,2)+2)&amp;";"&amp;TRIM(LEFT(H81,2)+2.5)&amp;";"&amp;RIGHT(H81,2),H81)</f>
        <v>39;39,5;40;40,5;41;41,5;42</v>
      </c>
      <c r="M81" s="8" t="n">
        <v>963</v>
      </c>
    </row>
    <row r="82" customFormat="false" ht="15" hidden="false" customHeight="false" outlineLevel="0" collapsed="false">
      <c r="B82" s="2" t="s">
        <v>108</v>
      </c>
      <c r="C82" s="66" t="s">
        <v>157</v>
      </c>
      <c r="D82" s="2" t="n">
        <f aca="false">D80+10</f>
        <v>190</v>
      </c>
      <c r="E82" s="38" t="s">
        <v>169</v>
      </c>
      <c r="F82" s="2" t="str">
        <f aca="false">IFERROR(E82*10,SUBSTITUTE(E82,"/",""))</f>
        <v>4042</v>
      </c>
      <c r="H82" s="21" t="str">
        <f aca="false">E82</f>
        <v>40/42</v>
      </c>
      <c r="I82" s="8" t="str">
        <f aca="false">J82</f>
        <v>40;40,5;41;41,5;42</v>
      </c>
      <c r="J82" s="18" t="str">
        <f aca="false">IF(LEN(H82)&gt;2,LEFT(H82,2)&amp;";"&amp;TRIM(LEFT(H82,2)+0.5)&amp;";"&amp;TRIM(LEFT(H82,2)+1)&amp;";"&amp;TRIM(LEFT(H82,2)+1.5)&amp;";"&amp;RIGHT(H82,2),H82)</f>
        <v>40;40,5;41;41,5;42</v>
      </c>
      <c r="M82" s="8" t="n">
        <v>943</v>
      </c>
    </row>
    <row r="83" customFormat="false" ht="15" hidden="false" customHeight="false" outlineLevel="0" collapsed="false">
      <c r="B83" s="2" t="s">
        <v>108</v>
      </c>
      <c r="C83" s="66" t="s">
        <v>157</v>
      </c>
      <c r="D83" s="2" t="n">
        <f aca="false">D82+10</f>
        <v>200</v>
      </c>
      <c r="E83" s="38" t="s">
        <v>170</v>
      </c>
      <c r="F83" s="2" t="str">
        <f aca="false">IFERROR(E83*10,SUBSTITUTE(E83,"/",""))</f>
        <v>4143</v>
      </c>
      <c r="H83" s="21" t="str">
        <f aca="false">E83</f>
        <v>41/43</v>
      </c>
      <c r="I83" s="8" t="str">
        <f aca="false">J83</f>
        <v>41;41,5;42;42,5;43</v>
      </c>
      <c r="J83" s="18" t="str">
        <f aca="false">IF(LEN(H83)&gt;2,LEFT(H83,2)&amp;";"&amp;TRIM(LEFT(H83,2)+0.5)&amp;";"&amp;TRIM(LEFT(H83,2)+1)&amp;";"&amp;TRIM(LEFT(H83,2)+1.5)&amp;";"&amp;RIGHT(H83,2),H83)</f>
        <v>41;41,5;42;42,5;43</v>
      </c>
      <c r="M83" s="8" t="n">
        <v>923</v>
      </c>
    </row>
    <row r="84" customFormat="false" ht="15" hidden="false" customHeight="false" outlineLevel="0" collapsed="false">
      <c r="B84" s="2" t="s">
        <v>108</v>
      </c>
      <c r="C84" s="66" t="s">
        <v>157</v>
      </c>
      <c r="D84" s="2" t="n">
        <f aca="false">D83+10</f>
        <v>210</v>
      </c>
      <c r="E84" s="38" t="s">
        <v>171</v>
      </c>
      <c r="F84" s="2" t="str">
        <f aca="false">IFERROR(E84*10,SUBSTITUTE(E84,"/",""))</f>
        <v>4244</v>
      </c>
      <c r="H84" s="21" t="str">
        <f aca="false">E84</f>
        <v>42/44</v>
      </c>
      <c r="I84" s="8" t="str">
        <f aca="false">J84</f>
        <v>42;42,5;43;43,5;44</v>
      </c>
      <c r="J84" s="18" t="str">
        <f aca="false">IF(LEN(H84)&gt;2,LEFT(H84,2)&amp;";"&amp;TRIM(LEFT(H84,2)+0.5)&amp;";"&amp;TRIM(LEFT(H84,2)+1)&amp;";"&amp;TRIM(LEFT(H84,2)+1.5)&amp;";"&amp;RIGHT(H84,2),H84)</f>
        <v>42;42,5;43;43,5;44</v>
      </c>
      <c r="M84" s="8" t="n">
        <v>903</v>
      </c>
    </row>
    <row r="86" customFormat="false" ht="15" hidden="false" customHeight="false" outlineLevel="0" collapsed="false">
      <c r="B86" s="2" t="s">
        <v>108</v>
      </c>
      <c r="C86" s="66" t="s">
        <v>175</v>
      </c>
      <c r="D86" s="2" t="n">
        <v>110</v>
      </c>
      <c r="E86" s="38" t="s">
        <v>176</v>
      </c>
      <c r="F86" s="2" t="str">
        <f aca="false">E86</f>
        <v>XXS</v>
      </c>
      <c r="H86" s="8" t="s">
        <v>144</v>
      </c>
      <c r="I86" s="8" t="str">
        <f aca="false">J86</f>
        <v>32;32,5;33</v>
      </c>
      <c r="J86" s="18" t="str">
        <f aca="false">IF(LEN(H86)&gt;2,LEFT(H86,2)&amp;";"&amp;LEFT(H86,2)&amp;",5;"&amp;RIGHT(H86,2),H86)</f>
        <v>32;32,5;33</v>
      </c>
      <c r="M86" s="8" t="n">
        <v>794</v>
      </c>
    </row>
    <row r="87" customFormat="false" ht="15" hidden="false" customHeight="false" outlineLevel="0" collapsed="false">
      <c r="B87" s="2" t="s">
        <v>108</v>
      </c>
      <c r="C87" s="66" t="s">
        <v>175</v>
      </c>
      <c r="D87" s="2" t="n">
        <f aca="false">D86+10</f>
        <v>120</v>
      </c>
      <c r="E87" s="38" t="s">
        <v>177</v>
      </c>
      <c r="F87" s="2" t="str">
        <f aca="false">E87</f>
        <v>XS</v>
      </c>
      <c r="H87" s="8" t="s">
        <v>146</v>
      </c>
      <c r="I87" s="8" t="str">
        <f aca="false">J87</f>
        <v>34;34,5;35</v>
      </c>
      <c r="J87" s="18" t="str">
        <f aca="false">IF(LEN(H87)&gt;2,LEFT(H87,2)&amp;";"&amp;LEFT(H87,2)&amp;",5;"&amp;RIGHT(H87,2),H87)</f>
        <v>34;34,5;35</v>
      </c>
      <c r="M87" s="8" t="n">
        <v>874</v>
      </c>
      <c r="N87" s="2" t="str">
        <f aca="false">VLOOKUP(LEFT(H87,2),references!B:C,2,0)&amp;" - "&amp;VLOOKUP(RIGHT(H87,2),references!B:C,2,0)</f>
        <v>21,5 - 22,5</v>
      </c>
    </row>
    <row r="88" customFormat="false" ht="15" hidden="false" customHeight="false" outlineLevel="0" collapsed="false">
      <c r="B88" s="2" t="s">
        <v>108</v>
      </c>
      <c r="C88" s="66" t="s">
        <v>175</v>
      </c>
      <c r="D88" s="2" t="n">
        <f aca="false">D87+10</f>
        <v>130</v>
      </c>
      <c r="E88" s="38" t="s">
        <v>178</v>
      </c>
      <c r="F88" s="2" t="str">
        <f aca="false">E88</f>
        <v>S</v>
      </c>
      <c r="H88" s="8" t="s">
        <v>148</v>
      </c>
      <c r="I88" s="8" t="str">
        <f aca="false">J88</f>
        <v>36;36,5;37</v>
      </c>
      <c r="J88" s="18" t="str">
        <f aca="false">IF(LEN(H88)&gt;2,LEFT(H88,2)&amp;";"&amp;LEFT(H88,2)&amp;",5;"&amp;RIGHT(H88,2),H88)</f>
        <v>36;36,5;37</v>
      </c>
      <c r="M88" s="8" t="n">
        <v>934</v>
      </c>
      <c r="N88" s="2" t="str">
        <f aca="false">VLOOKUP(LEFT(H88,2),references!B:C,2,0)&amp;" - "&amp;VLOOKUP(RIGHT(H88,2),references!B:C,2,0)</f>
        <v>23 - 23,5</v>
      </c>
    </row>
    <row r="89" customFormat="false" ht="15" hidden="false" customHeight="false" outlineLevel="0" collapsed="false">
      <c r="B89" s="2" t="s">
        <v>108</v>
      </c>
      <c r="C89" s="66" t="s">
        <v>175</v>
      </c>
      <c r="D89" s="2" t="n">
        <f aca="false">D88+10</f>
        <v>140</v>
      </c>
      <c r="E89" s="38" t="s">
        <v>179</v>
      </c>
      <c r="F89" s="2" t="str">
        <f aca="false">E89</f>
        <v>M</v>
      </c>
      <c r="H89" s="8" t="s">
        <v>150</v>
      </c>
      <c r="I89" s="8" t="str">
        <f aca="false">J89</f>
        <v>38;38,5;39</v>
      </c>
      <c r="J89" s="18" t="str">
        <f aca="false">IF(LEN(H89)&gt;2,LEFT(H89,2)&amp;";"&amp;LEFT(H89,2)&amp;",5;"&amp;RIGHT(H89,2),H89)</f>
        <v>38;38,5;39</v>
      </c>
      <c r="M89" s="8" t="n">
        <v>994</v>
      </c>
      <c r="N89" s="2" t="str">
        <f aca="false">VLOOKUP(LEFT(H89,2),references!B:C,2,0)&amp;" - "&amp;VLOOKUP(RIGHT(H89,2),references!B:C,2,0)</f>
        <v>24,5 - 25</v>
      </c>
    </row>
    <row r="90" customFormat="false" ht="15" hidden="false" customHeight="false" outlineLevel="0" collapsed="false">
      <c r="B90" s="2" t="s">
        <v>108</v>
      </c>
      <c r="C90" s="66" t="s">
        <v>175</v>
      </c>
      <c r="D90" s="2" t="n">
        <f aca="false">D89+10</f>
        <v>150</v>
      </c>
      <c r="E90" s="38" t="s">
        <v>180</v>
      </c>
      <c r="F90" s="2" t="str">
        <f aca="false">E90</f>
        <v>L</v>
      </c>
      <c r="H90" s="8" t="s">
        <v>152</v>
      </c>
      <c r="I90" s="8" t="str">
        <f aca="false">J90</f>
        <v>40;40,5;41</v>
      </c>
      <c r="J90" s="18" t="str">
        <f aca="false">IF(LEN(H90)&gt;2,LEFT(H90,2)&amp;";"&amp;LEFT(H90,2)&amp;",5;"&amp;RIGHT(H90,2),H90)</f>
        <v>40;40,5;41</v>
      </c>
      <c r="M90" s="8" t="n">
        <v>884</v>
      </c>
      <c r="N90" s="2" t="str">
        <f aca="false">VLOOKUP(LEFT(H90,2),references!B:C,2,0)&amp;" - "&amp;VLOOKUP(RIGHT(H90,2),references!B:C,2,0)</f>
        <v>25,5 - 26,5</v>
      </c>
    </row>
    <row r="91" customFormat="false" ht="15" hidden="false" customHeight="false" outlineLevel="0" collapsed="false">
      <c r="B91" s="2" t="s">
        <v>108</v>
      </c>
      <c r="C91" s="66" t="s">
        <v>175</v>
      </c>
      <c r="D91" s="2" t="n">
        <f aca="false">D90+10</f>
        <v>160</v>
      </c>
      <c r="E91" s="38" t="s">
        <v>181</v>
      </c>
      <c r="F91" s="2" t="str">
        <f aca="false">E91</f>
        <v>XL</v>
      </c>
      <c r="H91" s="8" t="s">
        <v>154</v>
      </c>
      <c r="I91" s="8" t="str">
        <f aca="false">J91</f>
        <v>42;42,5;43</v>
      </c>
      <c r="J91" s="18" t="str">
        <f aca="false">IF(LEN(H91)&gt;2,LEFT(H91,2)&amp;";"&amp;LEFT(H91,2)&amp;",5;"&amp;RIGHT(H91,2),H91)</f>
        <v>42;42,5;43</v>
      </c>
      <c r="M91" s="8" t="n">
        <v>804</v>
      </c>
      <c r="N91" s="2" t="str">
        <f aca="false">VLOOKUP(LEFT(H91,2),references!B:C,2,0)&amp;" - "&amp;VLOOKUP(RIGHT(H91,2),references!B:C,2,0)</f>
        <v>27 - 27,5</v>
      </c>
    </row>
    <row r="92" customFormat="false" ht="15" hidden="false" customHeight="false" outlineLevel="0" collapsed="false">
      <c r="B92" s="2" t="s">
        <v>108</v>
      </c>
      <c r="C92" s="66" t="s">
        <v>175</v>
      </c>
      <c r="D92" s="2" t="n">
        <f aca="false">D91+10</f>
        <v>170</v>
      </c>
      <c r="E92" s="38" t="s">
        <v>182</v>
      </c>
      <c r="F92" s="2" t="str">
        <f aca="false">E92</f>
        <v>XXL</v>
      </c>
      <c r="H92" s="8" t="s">
        <v>254</v>
      </c>
      <c r="I92" s="8" t="str">
        <f aca="false">J92</f>
        <v>44;44,5;45</v>
      </c>
      <c r="J92" s="18" t="str">
        <f aca="false">IF(LEN(H92)&gt;2,LEFT(H92,2)&amp;";"&amp;LEFT(H92,2)&amp;",5;"&amp;RIGHT(H92,2),H92)</f>
        <v>44;44,5;45</v>
      </c>
      <c r="M92" s="8" t="n">
        <v>754</v>
      </c>
    </row>
    <row r="94" customFormat="false" ht="15" hidden="false" customHeight="false" outlineLevel="0" collapsed="false">
      <c r="B94" s="2" t="s">
        <v>108</v>
      </c>
      <c r="C94" s="66" t="s">
        <v>184</v>
      </c>
      <c r="D94" s="2" t="n">
        <v>110</v>
      </c>
      <c r="E94" s="38" t="s">
        <v>185</v>
      </c>
      <c r="F94" s="38" t="s">
        <v>2601</v>
      </c>
      <c r="H94" s="27"/>
      <c r="I94" s="27"/>
      <c r="M94" s="8" t="n">
        <v>0</v>
      </c>
    </row>
    <row r="95" customFormat="false" ht="15" hidden="false" customHeight="false" outlineLevel="0" collapsed="false">
      <c r="B95" s="2" t="s">
        <v>108</v>
      </c>
      <c r="C95" s="66" t="s">
        <v>184</v>
      </c>
      <c r="D95" s="2" t="n">
        <f aca="false">D94+10</f>
        <v>120</v>
      </c>
      <c r="E95" s="38" t="s">
        <v>186</v>
      </c>
      <c r="F95" s="2" t="s">
        <v>2907</v>
      </c>
      <c r="H95" s="27"/>
      <c r="I95" s="27"/>
      <c r="M95" s="8" t="n">
        <v>0</v>
      </c>
    </row>
    <row r="96" customFormat="false" ht="15" hidden="false" customHeight="false" outlineLevel="0" collapsed="false">
      <c r="B96" s="2" t="s">
        <v>108</v>
      </c>
      <c r="C96" s="66" t="s">
        <v>184</v>
      </c>
      <c r="D96" s="2" t="n">
        <f aca="false">D95+10</f>
        <v>130</v>
      </c>
      <c r="E96" s="38" t="s">
        <v>187</v>
      </c>
      <c r="F96" s="2" t="s">
        <v>2908</v>
      </c>
      <c r="H96" s="27"/>
      <c r="I96" s="27"/>
      <c r="M96" s="8" t="n">
        <v>0</v>
      </c>
    </row>
    <row r="97" customFormat="false" ht="15" hidden="false" customHeight="false" outlineLevel="0" collapsed="false">
      <c r="B97" s="2" t="s">
        <v>108</v>
      </c>
      <c r="C97" s="66" t="s">
        <v>184</v>
      </c>
      <c r="D97" s="2" t="n">
        <f aca="false">D96+10</f>
        <v>140</v>
      </c>
      <c r="E97" s="38" t="s">
        <v>188</v>
      </c>
      <c r="F97" s="2" t="s">
        <v>2909</v>
      </c>
      <c r="H97" s="27"/>
      <c r="I97" s="27"/>
      <c r="M97" s="8" t="n">
        <v>0</v>
      </c>
    </row>
    <row r="98" customFormat="false" ht="15" hidden="false" customHeight="false" outlineLevel="0" collapsed="false">
      <c r="B98" s="2" t="s">
        <v>108</v>
      </c>
      <c r="C98" s="66" t="s">
        <v>184</v>
      </c>
      <c r="D98" s="2" t="n">
        <f aca="false">D97+10</f>
        <v>150</v>
      </c>
      <c r="E98" s="38" t="s">
        <v>189</v>
      </c>
      <c r="F98" s="2" t="s">
        <v>2910</v>
      </c>
      <c r="H98" s="27"/>
      <c r="I98" s="27"/>
      <c r="M98" s="8" t="n">
        <v>0</v>
      </c>
    </row>
    <row r="99" customFormat="false" ht="15" hidden="false" customHeight="false" outlineLevel="0" collapsed="false">
      <c r="B99" s="2" t="s">
        <v>108</v>
      </c>
      <c r="C99" s="66" t="s">
        <v>184</v>
      </c>
      <c r="D99" s="2" t="n">
        <f aca="false">D98+10</f>
        <v>160</v>
      </c>
      <c r="E99" s="38" t="s">
        <v>190</v>
      </c>
      <c r="F99" s="2" t="s">
        <v>2911</v>
      </c>
      <c r="H99" s="27"/>
      <c r="I99" s="27"/>
      <c r="M99" s="8" t="n">
        <v>0</v>
      </c>
    </row>
    <row r="100" customFormat="false" ht="15" hidden="false" customHeight="false" outlineLevel="0" collapsed="false">
      <c r="B100" s="2" t="s">
        <v>108</v>
      </c>
      <c r="C100" s="66" t="s">
        <v>184</v>
      </c>
      <c r="D100" s="2" t="n">
        <f aca="false">D99+10</f>
        <v>170</v>
      </c>
      <c r="E100" s="38" t="s">
        <v>191</v>
      </c>
      <c r="F100" s="38" t="s">
        <v>2912</v>
      </c>
      <c r="H100" s="27"/>
      <c r="I100" s="27"/>
      <c r="M100" s="8" t="n">
        <v>0</v>
      </c>
    </row>
    <row r="102" customFormat="false" ht="15" hidden="false" customHeight="false" outlineLevel="0" collapsed="false">
      <c r="B102" s="2" t="s">
        <v>108</v>
      </c>
      <c r="C102" s="66" t="s">
        <v>195</v>
      </c>
      <c r="D102" s="2" t="n">
        <v>110</v>
      </c>
      <c r="E102" s="38" t="s">
        <v>115</v>
      </c>
      <c r="F102" s="2" t="n">
        <f aca="false">E102*10</f>
        <v>320</v>
      </c>
      <c r="H102" s="71" t="n">
        <f aca="false">E102-1</f>
        <v>31</v>
      </c>
      <c r="I102" s="8" t="n">
        <f aca="false">J102</f>
        <v>31</v>
      </c>
      <c r="J102" s="72" t="n">
        <f aca="false">H102</f>
        <v>31</v>
      </c>
      <c r="K102" s="72"/>
      <c r="L102" s="72"/>
      <c r="M102" s="8" t="n">
        <v>715</v>
      </c>
    </row>
    <row r="103" customFormat="false" ht="15" hidden="false" customHeight="false" outlineLevel="0" collapsed="false">
      <c r="B103" s="2" t="s">
        <v>108</v>
      </c>
      <c r="C103" s="66" t="s">
        <v>195</v>
      </c>
      <c r="D103" s="2" t="n">
        <f aca="false">D102+10</f>
        <v>120</v>
      </c>
      <c r="E103" s="38" t="s">
        <v>116</v>
      </c>
      <c r="F103" s="2" t="n">
        <f aca="false">E103*10</f>
        <v>330</v>
      </c>
      <c r="H103" s="71" t="n">
        <f aca="false">E103-1</f>
        <v>32</v>
      </c>
      <c r="I103" s="8" t="n">
        <f aca="false">J103</f>
        <v>32</v>
      </c>
      <c r="J103" s="72" t="n">
        <f aca="false">H103</f>
        <v>32</v>
      </c>
      <c r="K103" s="72"/>
      <c r="L103" s="72"/>
      <c r="M103" s="8" t="n">
        <v>765</v>
      </c>
    </row>
    <row r="104" customFormat="false" ht="15" hidden="false" customHeight="false" outlineLevel="0" collapsed="false">
      <c r="B104" s="2" t="s">
        <v>108</v>
      </c>
      <c r="C104" s="66" t="s">
        <v>195</v>
      </c>
      <c r="D104" s="2" t="n">
        <f aca="false">D103+10</f>
        <v>130</v>
      </c>
      <c r="E104" s="38" t="s">
        <v>117</v>
      </c>
      <c r="F104" s="2" t="n">
        <f aca="false">E104*10</f>
        <v>340</v>
      </c>
      <c r="H104" s="71" t="n">
        <f aca="false">E104-1</f>
        <v>33</v>
      </c>
      <c r="I104" s="8" t="n">
        <f aca="false">J104</f>
        <v>33</v>
      </c>
      <c r="J104" s="72" t="n">
        <f aca="false">H104</f>
        <v>33</v>
      </c>
      <c r="K104" s="72"/>
      <c r="L104" s="72"/>
      <c r="M104" s="8" t="n">
        <v>805</v>
      </c>
    </row>
    <row r="105" customFormat="false" ht="15" hidden="false" customHeight="false" outlineLevel="0" collapsed="false">
      <c r="B105" s="2" t="s">
        <v>108</v>
      </c>
      <c r="C105" s="66" t="s">
        <v>195</v>
      </c>
      <c r="D105" s="2" t="n">
        <f aca="false">D104+10</f>
        <v>140</v>
      </c>
      <c r="E105" s="38" t="s">
        <v>118</v>
      </c>
      <c r="F105" s="2" t="n">
        <f aca="false">E105*10</f>
        <v>350</v>
      </c>
      <c r="H105" s="71" t="n">
        <f aca="false">E105-1</f>
        <v>34</v>
      </c>
      <c r="I105" s="8" t="n">
        <f aca="false">J105</f>
        <v>34</v>
      </c>
      <c r="J105" s="72" t="n">
        <f aca="false">H105</f>
        <v>34</v>
      </c>
      <c r="K105" s="72"/>
      <c r="L105" s="72"/>
      <c r="M105" s="8" t="n">
        <v>845</v>
      </c>
      <c r="N105" s="2" t="n">
        <f aca="false">VLOOKUP(TRIM(H105),references!B:C,2,0)</f>
        <v>21.5</v>
      </c>
    </row>
    <row r="106" customFormat="false" ht="15" hidden="false" customHeight="false" outlineLevel="0" collapsed="false">
      <c r="B106" s="2" t="s">
        <v>108</v>
      </c>
      <c r="C106" s="66" t="s">
        <v>195</v>
      </c>
      <c r="D106" s="2" t="n">
        <f aca="false">D105+10</f>
        <v>150</v>
      </c>
      <c r="E106" s="38" t="s">
        <v>119</v>
      </c>
      <c r="F106" s="2" t="n">
        <f aca="false">E106*10</f>
        <v>360</v>
      </c>
      <c r="H106" s="71" t="n">
        <f aca="false">E106-1</f>
        <v>35</v>
      </c>
      <c r="I106" s="8" t="n">
        <f aca="false">J106</f>
        <v>35</v>
      </c>
      <c r="J106" s="72" t="n">
        <f aca="false">H106</f>
        <v>35</v>
      </c>
      <c r="K106" s="72"/>
      <c r="L106" s="72"/>
      <c r="M106" s="8" t="n">
        <v>885</v>
      </c>
      <c r="N106" s="2" t="n">
        <f aca="false">VLOOKUP(TRIM(H106),references!B:C,2,0)</f>
        <v>22.5</v>
      </c>
    </row>
    <row r="107" customFormat="false" ht="15" hidden="false" customHeight="false" outlineLevel="0" collapsed="false">
      <c r="B107" s="2" t="s">
        <v>108</v>
      </c>
      <c r="C107" s="66" t="s">
        <v>195</v>
      </c>
      <c r="D107" s="2" t="n">
        <f aca="false">D106+10</f>
        <v>160</v>
      </c>
      <c r="E107" s="38" t="s">
        <v>120</v>
      </c>
      <c r="F107" s="2" t="n">
        <f aca="false">E107*10</f>
        <v>370</v>
      </c>
      <c r="H107" s="71" t="n">
        <f aca="false">E107-1</f>
        <v>36</v>
      </c>
      <c r="I107" s="8" t="n">
        <f aca="false">J107</f>
        <v>36</v>
      </c>
      <c r="J107" s="72" t="n">
        <f aca="false">H107</f>
        <v>36</v>
      </c>
      <c r="K107" s="72"/>
      <c r="L107" s="72"/>
      <c r="M107" s="8" t="n">
        <v>915</v>
      </c>
      <c r="N107" s="2" t="n">
        <f aca="false">VLOOKUP(TRIM(H107),references!B:C,2,0)</f>
        <v>23</v>
      </c>
    </row>
    <row r="108" customFormat="false" ht="15" hidden="false" customHeight="false" outlineLevel="0" collapsed="false">
      <c r="B108" s="2" t="s">
        <v>108</v>
      </c>
      <c r="C108" s="66" t="s">
        <v>195</v>
      </c>
      <c r="D108" s="2" t="n">
        <f aca="false">D107+10</f>
        <v>170</v>
      </c>
      <c r="E108" s="38" t="s">
        <v>121</v>
      </c>
      <c r="F108" s="2" t="n">
        <f aca="false">E108*10</f>
        <v>380</v>
      </c>
      <c r="H108" s="71" t="n">
        <f aca="false">E108-1</f>
        <v>37</v>
      </c>
      <c r="I108" s="8" t="n">
        <f aca="false">J108</f>
        <v>37</v>
      </c>
      <c r="J108" s="72" t="n">
        <f aca="false">H108</f>
        <v>37</v>
      </c>
      <c r="K108" s="72"/>
      <c r="L108" s="72"/>
      <c r="M108" s="8" t="n">
        <v>935</v>
      </c>
      <c r="N108" s="2" t="n">
        <f aca="false">VLOOKUP(TRIM(H108),references!B:C,2,0)</f>
        <v>23.5</v>
      </c>
    </row>
    <row r="109" customFormat="false" ht="15" hidden="false" customHeight="false" outlineLevel="0" collapsed="false">
      <c r="B109" s="2" t="s">
        <v>108</v>
      </c>
      <c r="C109" s="66" t="s">
        <v>195</v>
      </c>
      <c r="D109" s="2" t="n">
        <f aca="false">D108+10</f>
        <v>180</v>
      </c>
      <c r="E109" s="38" t="s">
        <v>122</v>
      </c>
      <c r="F109" s="2" t="n">
        <f aca="false">E109*10</f>
        <v>390</v>
      </c>
      <c r="H109" s="71" t="n">
        <f aca="false">E109-1</f>
        <v>38</v>
      </c>
      <c r="I109" s="8" t="n">
        <f aca="false">J109</f>
        <v>38</v>
      </c>
      <c r="J109" s="72" t="n">
        <f aca="false">H109</f>
        <v>38</v>
      </c>
      <c r="K109" s="72"/>
      <c r="L109" s="72"/>
      <c r="M109" s="8" t="n">
        <v>975</v>
      </c>
      <c r="N109" s="2" t="n">
        <f aca="false">VLOOKUP(TRIM(H109),references!B:C,2,0)</f>
        <v>24.5</v>
      </c>
    </row>
    <row r="110" customFormat="false" ht="15" hidden="false" customHeight="false" outlineLevel="0" collapsed="false">
      <c r="B110" s="2" t="s">
        <v>108</v>
      </c>
      <c r="C110" s="66" t="s">
        <v>195</v>
      </c>
      <c r="D110" s="2" t="n">
        <f aca="false">D109+10</f>
        <v>190</v>
      </c>
      <c r="E110" s="38" t="s">
        <v>123</v>
      </c>
      <c r="F110" s="2" t="n">
        <f aca="false">E110*10</f>
        <v>400</v>
      </c>
      <c r="H110" s="71" t="n">
        <f aca="false">E110-1</f>
        <v>39</v>
      </c>
      <c r="I110" s="8" t="n">
        <f aca="false">J110</f>
        <v>39</v>
      </c>
      <c r="J110" s="72" t="n">
        <f aca="false">H110</f>
        <v>39</v>
      </c>
      <c r="K110" s="72"/>
      <c r="L110" s="72"/>
      <c r="M110" s="8" t="n">
        <v>985</v>
      </c>
      <c r="N110" s="2" t="n">
        <f aca="false">VLOOKUP(TRIM(H110),references!B:C,2,0)</f>
        <v>25</v>
      </c>
    </row>
    <row r="111" customFormat="false" ht="15" hidden="false" customHeight="false" outlineLevel="0" collapsed="false">
      <c r="B111" s="2" t="s">
        <v>108</v>
      </c>
      <c r="C111" s="66" t="s">
        <v>195</v>
      </c>
      <c r="D111" s="2" t="n">
        <f aca="false">D110+10</f>
        <v>200</v>
      </c>
      <c r="E111" s="38" t="s">
        <v>124</v>
      </c>
      <c r="F111" s="2" t="n">
        <f aca="false">E111*10</f>
        <v>410</v>
      </c>
      <c r="H111" s="71" t="n">
        <f aca="false">E111-1</f>
        <v>40</v>
      </c>
      <c r="I111" s="8" t="n">
        <f aca="false">J111</f>
        <v>40</v>
      </c>
      <c r="J111" s="72" t="n">
        <f aca="false">H111</f>
        <v>40</v>
      </c>
      <c r="K111" s="72"/>
      <c r="L111" s="72"/>
      <c r="M111" s="8" t="n">
        <v>955</v>
      </c>
      <c r="N111" s="2" t="n">
        <f aca="false">VLOOKUP(TRIM(H111),references!B:C,2,0)</f>
        <v>25.5</v>
      </c>
    </row>
    <row r="112" customFormat="false" ht="15" hidden="false" customHeight="false" outlineLevel="0" collapsed="false">
      <c r="B112" s="2" t="s">
        <v>108</v>
      </c>
      <c r="C112" s="66" t="s">
        <v>195</v>
      </c>
      <c r="D112" s="2" t="n">
        <f aca="false">D111+10</f>
        <v>210</v>
      </c>
      <c r="E112" s="38" t="s">
        <v>125</v>
      </c>
      <c r="F112" s="2" t="n">
        <f aca="false">E112*10</f>
        <v>420</v>
      </c>
      <c r="H112" s="71" t="n">
        <f aca="false">E112-1</f>
        <v>41</v>
      </c>
      <c r="I112" s="8" t="n">
        <f aca="false">J112</f>
        <v>41</v>
      </c>
      <c r="J112" s="72" t="n">
        <f aca="false">H112</f>
        <v>41</v>
      </c>
      <c r="K112" s="72"/>
      <c r="L112" s="72"/>
      <c r="M112" s="8" t="n">
        <v>875</v>
      </c>
      <c r="N112" s="2" t="n">
        <f aca="false">VLOOKUP(TRIM(H112),references!B:C,2,0)</f>
        <v>26.5</v>
      </c>
    </row>
    <row r="113" customFormat="false" ht="15" hidden="false" customHeight="false" outlineLevel="0" collapsed="false">
      <c r="B113" s="2" t="s">
        <v>108</v>
      </c>
      <c r="C113" s="66" t="s">
        <v>195</v>
      </c>
      <c r="D113" s="2" t="n">
        <f aca="false">D112+10</f>
        <v>220</v>
      </c>
      <c r="E113" s="38" t="s">
        <v>126</v>
      </c>
      <c r="F113" s="2" t="n">
        <f aca="false">E113*10</f>
        <v>430</v>
      </c>
      <c r="H113" s="71" t="n">
        <f aca="false">E113-1</f>
        <v>42</v>
      </c>
      <c r="I113" s="8" t="n">
        <f aca="false">J113</f>
        <v>42</v>
      </c>
      <c r="J113" s="72" t="n">
        <f aca="false">H113</f>
        <v>42</v>
      </c>
      <c r="K113" s="72"/>
      <c r="L113" s="72"/>
      <c r="M113" s="8" t="n">
        <v>835</v>
      </c>
      <c r="N113" s="2" t="n">
        <f aca="false">VLOOKUP(TRIM(H113),references!B:C,2,0)</f>
        <v>27</v>
      </c>
    </row>
    <row r="114" customFormat="false" ht="15" hidden="false" customHeight="false" outlineLevel="0" collapsed="false">
      <c r="B114" s="2" t="s">
        <v>108</v>
      </c>
      <c r="C114" s="66" t="s">
        <v>195</v>
      </c>
      <c r="D114" s="2" t="n">
        <f aca="false">D113+10</f>
        <v>230</v>
      </c>
      <c r="E114" s="38" t="s">
        <v>127</v>
      </c>
      <c r="F114" s="2" t="n">
        <f aca="false">E114*10</f>
        <v>440</v>
      </c>
      <c r="H114" s="71" t="n">
        <f aca="false">E114-1</f>
        <v>43</v>
      </c>
      <c r="I114" s="8" t="n">
        <f aca="false">J114</f>
        <v>43</v>
      </c>
      <c r="J114" s="72" t="n">
        <f aca="false">H114</f>
        <v>43</v>
      </c>
      <c r="K114" s="72"/>
      <c r="L114" s="72"/>
      <c r="M114" s="8" t="n">
        <v>795</v>
      </c>
    </row>
    <row r="115" customFormat="false" ht="15" hidden="false" customHeight="false" outlineLevel="0" collapsed="false">
      <c r="B115" s="10" t="s">
        <v>271</v>
      </c>
      <c r="C115" s="73" t="s">
        <v>195</v>
      </c>
      <c r="D115" s="10" t="n">
        <f aca="false">D114+10</f>
        <v>240</v>
      </c>
      <c r="E115" s="20" t="s">
        <v>196</v>
      </c>
      <c r="F115" s="10" t="n">
        <f aca="false">E115*10</f>
        <v>450</v>
      </c>
      <c r="G115" s="73"/>
      <c r="H115" s="74" t="n">
        <f aca="false">E115-1</f>
        <v>44</v>
      </c>
      <c r="I115" s="24" t="n">
        <f aca="false">J115</f>
        <v>44</v>
      </c>
      <c r="J115" s="74" t="n">
        <f aca="false">H115</f>
        <v>44</v>
      </c>
      <c r="K115" s="74"/>
      <c r="L115" s="74"/>
      <c r="M115" s="24" t="n">
        <v>755</v>
      </c>
    </row>
    <row r="117" customFormat="false" ht="15" hidden="false" customHeight="false" outlineLevel="0" collapsed="false">
      <c r="B117" s="2" t="s">
        <v>108</v>
      </c>
      <c r="C117" s="66" t="s">
        <v>198</v>
      </c>
      <c r="D117" s="2" t="n">
        <v>110</v>
      </c>
      <c r="E117" s="38" t="s">
        <v>115</v>
      </c>
      <c r="F117" s="2" t="n">
        <f aca="false">E117*10</f>
        <v>320</v>
      </c>
      <c r="H117" s="71" t="n">
        <f aca="false">E117-1</f>
        <v>31</v>
      </c>
      <c r="I117" s="8" t="n">
        <f aca="false">J117</f>
        <v>31</v>
      </c>
      <c r="J117" s="18" t="n">
        <f aca="false">H117</f>
        <v>31</v>
      </c>
      <c r="M117" s="8" t="n">
        <v>715</v>
      </c>
    </row>
    <row r="118" customFormat="false" ht="15" hidden="false" customHeight="false" outlineLevel="0" collapsed="false">
      <c r="B118" s="2" t="s">
        <v>108</v>
      </c>
      <c r="C118" s="66" t="s">
        <v>198</v>
      </c>
      <c r="D118" s="2" t="n">
        <f aca="false">D117+5</f>
        <v>115</v>
      </c>
      <c r="E118" s="38" t="s">
        <v>130</v>
      </c>
      <c r="F118" s="2" t="n">
        <f aca="false">E118*10</f>
        <v>325</v>
      </c>
      <c r="H118" s="71" t="n">
        <f aca="false">E118-1</f>
        <v>31.5</v>
      </c>
      <c r="I118" s="8" t="n">
        <f aca="false">J118</f>
        <v>31.5</v>
      </c>
      <c r="J118" s="18" t="n">
        <f aca="false">H118</f>
        <v>31.5</v>
      </c>
      <c r="M118" s="8" t="n">
        <v>725</v>
      </c>
    </row>
    <row r="119" customFormat="false" ht="15" hidden="false" customHeight="false" outlineLevel="0" collapsed="false">
      <c r="B119" s="2" t="s">
        <v>108</v>
      </c>
      <c r="C119" s="66" t="s">
        <v>198</v>
      </c>
      <c r="D119" s="2" t="n">
        <f aca="false">D118+5</f>
        <v>120</v>
      </c>
      <c r="E119" s="38" t="s">
        <v>116</v>
      </c>
      <c r="F119" s="2" t="n">
        <f aca="false">E119*10</f>
        <v>330</v>
      </c>
      <c r="H119" s="71" t="n">
        <f aca="false">E119-1</f>
        <v>32</v>
      </c>
      <c r="I119" s="8" t="n">
        <f aca="false">J119</f>
        <v>32</v>
      </c>
      <c r="J119" s="18" t="n">
        <f aca="false">H119</f>
        <v>32</v>
      </c>
      <c r="M119" s="8" t="n">
        <v>765</v>
      </c>
    </row>
    <row r="120" customFormat="false" ht="15" hidden="false" customHeight="false" outlineLevel="0" collapsed="false">
      <c r="B120" s="2" t="s">
        <v>108</v>
      </c>
      <c r="C120" s="66" t="s">
        <v>198</v>
      </c>
      <c r="D120" s="2" t="n">
        <f aca="false">D119+5</f>
        <v>125</v>
      </c>
      <c r="E120" s="38" t="s">
        <v>131</v>
      </c>
      <c r="F120" s="2" t="n">
        <f aca="false">E120*10</f>
        <v>335</v>
      </c>
      <c r="H120" s="71" t="n">
        <f aca="false">E120-1</f>
        <v>32.5</v>
      </c>
      <c r="I120" s="8" t="n">
        <f aca="false">J120</f>
        <v>32.5</v>
      </c>
      <c r="J120" s="18" t="n">
        <f aca="false">H120</f>
        <v>32.5</v>
      </c>
      <c r="M120" s="8" t="n">
        <v>785</v>
      </c>
    </row>
    <row r="121" customFormat="false" ht="15" hidden="false" customHeight="false" outlineLevel="0" collapsed="false">
      <c r="B121" s="2" t="s">
        <v>108</v>
      </c>
      <c r="C121" s="66" t="s">
        <v>198</v>
      </c>
      <c r="D121" s="2" t="n">
        <f aca="false">D120+5</f>
        <v>130</v>
      </c>
      <c r="E121" s="38" t="s">
        <v>117</v>
      </c>
      <c r="F121" s="2" t="n">
        <f aca="false">E121*10</f>
        <v>340</v>
      </c>
      <c r="H121" s="71" t="n">
        <f aca="false">E121-1</f>
        <v>33</v>
      </c>
      <c r="I121" s="8" t="n">
        <f aca="false">J121</f>
        <v>33</v>
      </c>
      <c r="J121" s="18" t="n">
        <f aca="false">H121</f>
        <v>33</v>
      </c>
      <c r="M121" s="8" t="n">
        <v>805</v>
      </c>
    </row>
    <row r="122" customFormat="false" ht="15" hidden="false" customHeight="false" outlineLevel="0" collapsed="false">
      <c r="B122" s="2" t="s">
        <v>108</v>
      </c>
      <c r="C122" s="66" t="s">
        <v>198</v>
      </c>
      <c r="D122" s="2" t="n">
        <f aca="false">D121+5</f>
        <v>135</v>
      </c>
      <c r="E122" s="38" t="s">
        <v>132</v>
      </c>
      <c r="F122" s="2" t="n">
        <f aca="false">E122*10</f>
        <v>345</v>
      </c>
      <c r="H122" s="71" t="n">
        <f aca="false">E122-1</f>
        <v>33.5</v>
      </c>
      <c r="I122" s="8" t="n">
        <f aca="false">J122</f>
        <v>33.5</v>
      </c>
      <c r="J122" s="18" t="n">
        <f aca="false">H122</f>
        <v>33.5</v>
      </c>
      <c r="M122" s="8" t="n">
        <v>825</v>
      </c>
    </row>
    <row r="123" customFormat="false" ht="15" hidden="false" customHeight="false" outlineLevel="0" collapsed="false">
      <c r="B123" s="2" t="s">
        <v>108</v>
      </c>
      <c r="C123" s="66" t="s">
        <v>198</v>
      </c>
      <c r="D123" s="2" t="n">
        <f aca="false">D122+5</f>
        <v>140</v>
      </c>
      <c r="E123" s="38" t="s">
        <v>118</v>
      </c>
      <c r="F123" s="2" t="n">
        <f aca="false">E123*10</f>
        <v>350</v>
      </c>
      <c r="H123" s="71" t="n">
        <f aca="false">E123-1</f>
        <v>34</v>
      </c>
      <c r="I123" s="8" t="n">
        <f aca="false">J123</f>
        <v>34</v>
      </c>
      <c r="J123" s="18" t="n">
        <f aca="false">H123</f>
        <v>34</v>
      </c>
      <c r="M123" s="8" t="n">
        <v>845</v>
      </c>
      <c r="N123" s="2" t="n">
        <f aca="false">VLOOKUP(TRIM(H123),references!B:C,2,0)</f>
        <v>21.5</v>
      </c>
    </row>
    <row r="124" customFormat="false" ht="15" hidden="false" customHeight="false" outlineLevel="0" collapsed="false">
      <c r="B124" s="2" t="s">
        <v>108</v>
      </c>
      <c r="C124" s="66" t="s">
        <v>198</v>
      </c>
      <c r="D124" s="2" t="n">
        <f aca="false">D123+5</f>
        <v>145</v>
      </c>
      <c r="E124" s="38" t="s">
        <v>133</v>
      </c>
      <c r="F124" s="2" t="n">
        <f aca="false">E124*10</f>
        <v>355</v>
      </c>
      <c r="H124" s="71" t="n">
        <f aca="false">E124-1</f>
        <v>34.5</v>
      </c>
      <c r="I124" s="8" t="n">
        <f aca="false">J124</f>
        <v>34.5</v>
      </c>
      <c r="J124" s="18" t="n">
        <f aca="false">H124</f>
        <v>34.5</v>
      </c>
      <c r="M124" s="8" t="n">
        <v>865</v>
      </c>
    </row>
    <row r="125" customFormat="false" ht="15" hidden="false" customHeight="false" outlineLevel="0" collapsed="false">
      <c r="B125" s="2" t="s">
        <v>108</v>
      </c>
      <c r="C125" s="66" t="s">
        <v>198</v>
      </c>
      <c r="D125" s="2" t="n">
        <f aca="false">D124+5</f>
        <v>150</v>
      </c>
      <c r="E125" s="38" t="s">
        <v>119</v>
      </c>
      <c r="F125" s="2" t="n">
        <f aca="false">E125*10</f>
        <v>360</v>
      </c>
      <c r="H125" s="71" t="n">
        <f aca="false">E125-1</f>
        <v>35</v>
      </c>
      <c r="I125" s="8" t="n">
        <f aca="false">J125</f>
        <v>35</v>
      </c>
      <c r="J125" s="18" t="n">
        <f aca="false">H125</f>
        <v>35</v>
      </c>
      <c r="M125" s="8" t="n">
        <v>885</v>
      </c>
      <c r="N125" s="2" t="n">
        <f aca="false">VLOOKUP(TRIM(H125),references!B:C,2,0)</f>
        <v>22.5</v>
      </c>
    </row>
    <row r="126" customFormat="false" ht="15" hidden="false" customHeight="false" outlineLevel="0" collapsed="false">
      <c r="B126" s="2" t="s">
        <v>108</v>
      </c>
      <c r="C126" s="66" t="s">
        <v>198</v>
      </c>
      <c r="D126" s="2" t="n">
        <f aca="false">D125+5</f>
        <v>155</v>
      </c>
      <c r="E126" s="38" t="s">
        <v>134</v>
      </c>
      <c r="F126" s="2" t="n">
        <f aca="false">E126*10</f>
        <v>365</v>
      </c>
      <c r="H126" s="71" t="n">
        <f aca="false">E126-1</f>
        <v>35.5</v>
      </c>
      <c r="I126" s="8" t="n">
        <f aca="false">J126</f>
        <v>35.5</v>
      </c>
      <c r="J126" s="18" t="n">
        <f aca="false">H126</f>
        <v>35.5</v>
      </c>
      <c r="M126" s="8" t="n">
        <v>905</v>
      </c>
    </row>
    <row r="127" customFormat="false" ht="15" hidden="false" customHeight="false" outlineLevel="0" collapsed="false">
      <c r="B127" s="2" t="s">
        <v>108</v>
      </c>
      <c r="C127" s="66" t="s">
        <v>198</v>
      </c>
      <c r="D127" s="2" t="n">
        <f aca="false">D126+5</f>
        <v>160</v>
      </c>
      <c r="E127" s="38" t="s">
        <v>120</v>
      </c>
      <c r="F127" s="2" t="n">
        <f aca="false">E127*10</f>
        <v>370</v>
      </c>
      <c r="H127" s="71" t="n">
        <f aca="false">E127-1</f>
        <v>36</v>
      </c>
      <c r="I127" s="8" t="n">
        <f aca="false">J127</f>
        <v>36</v>
      </c>
      <c r="J127" s="18" t="n">
        <f aca="false">H127</f>
        <v>36</v>
      </c>
      <c r="M127" s="8" t="n">
        <v>915</v>
      </c>
      <c r="N127" s="2" t="n">
        <f aca="false">VLOOKUP(TRIM(H127),references!B:C,2,0)</f>
        <v>23</v>
      </c>
    </row>
    <row r="128" customFormat="false" ht="15" hidden="false" customHeight="false" outlineLevel="0" collapsed="false">
      <c r="B128" s="2" t="s">
        <v>108</v>
      </c>
      <c r="C128" s="66" t="s">
        <v>198</v>
      </c>
      <c r="D128" s="2" t="n">
        <f aca="false">D127+5</f>
        <v>165</v>
      </c>
      <c r="E128" s="38" t="s">
        <v>135</v>
      </c>
      <c r="F128" s="2" t="n">
        <f aca="false">E128*10</f>
        <v>375</v>
      </c>
      <c r="H128" s="71" t="n">
        <f aca="false">E128-1</f>
        <v>36.5</v>
      </c>
      <c r="I128" s="8" t="n">
        <f aca="false">J128</f>
        <v>36.5</v>
      </c>
      <c r="J128" s="18" t="n">
        <f aca="false">H128</f>
        <v>36.5</v>
      </c>
      <c r="M128" s="8" t="n">
        <v>925</v>
      </c>
    </row>
    <row r="129" customFormat="false" ht="15" hidden="false" customHeight="false" outlineLevel="0" collapsed="false">
      <c r="B129" s="2" t="s">
        <v>108</v>
      </c>
      <c r="C129" s="66" t="s">
        <v>198</v>
      </c>
      <c r="D129" s="2" t="n">
        <f aca="false">D128+5</f>
        <v>170</v>
      </c>
      <c r="E129" s="38" t="s">
        <v>121</v>
      </c>
      <c r="F129" s="2" t="n">
        <f aca="false">E129*10</f>
        <v>380</v>
      </c>
      <c r="H129" s="71" t="n">
        <f aca="false">E129-1</f>
        <v>37</v>
      </c>
      <c r="I129" s="8" t="n">
        <f aca="false">J129</f>
        <v>37</v>
      </c>
      <c r="J129" s="18" t="n">
        <f aca="false">H129</f>
        <v>37</v>
      </c>
      <c r="M129" s="8" t="n">
        <v>935</v>
      </c>
      <c r="N129" s="2" t="n">
        <f aca="false">VLOOKUP(TRIM(H129),references!B:C,2,0)</f>
        <v>23.5</v>
      </c>
    </row>
    <row r="130" customFormat="false" ht="15" hidden="false" customHeight="false" outlineLevel="0" collapsed="false">
      <c r="B130" s="2" t="s">
        <v>108</v>
      </c>
      <c r="C130" s="66" t="s">
        <v>198</v>
      </c>
      <c r="D130" s="2" t="n">
        <f aca="false">D129+5</f>
        <v>175</v>
      </c>
      <c r="E130" s="38" t="s">
        <v>136</v>
      </c>
      <c r="F130" s="2" t="n">
        <f aca="false">E130*10</f>
        <v>385</v>
      </c>
      <c r="H130" s="71" t="n">
        <f aca="false">E130-1</f>
        <v>37.5</v>
      </c>
      <c r="I130" s="8" t="n">
        <f aca="false">J130</f>
        <v>37.5</v>
      </c>
      <c r="J130" s="18" t="n">
        <f aca="false">H130</f>
        <v>37.5</v>
      </c>
      <c r="M130" s="8" t="n">
        <v>945</v>
      </c>
    </row>
    <row r="131" customFormat="false" ht="15" hidden="false" customHeight="false" outlineLevel="0" collapsed="false">
      <c r="B131" s="2" t="s">
        <v>108</v>
      </c>
      <c r="C131" s="66" t="s">
        <v>198</v>
      </c>
      <c r="D131" s="2" t="n">
        <f aca="false">D130+5</f>
        <v>180</v>
      </c>
      <c r="E131" s="38" t="s">
        <v>122</v>
      </c>
      <c r="F131" s="2" t="n">
        <f aca="false">E131*10</f>
        <v>390</v>
      </c>
      <c r="H131" s="71" t="n">
        <f aca="false">E131-1</f>
        <v>38</v>
      </c>
      <c r="I131" s="8" t="n">
        <f aca="false">J131</f>
        <v>38</v>
      </c>
      <c r="J131" s="18" t="n">
        <f aca="false">H131</f>
        <v>38</v>
      </c>
      <c r="M131" s="8" t="n">
        <v>975</v>
      </c>
      <c r="N131" s="2" t="n">
        <f aca="false">VLOOKUP(TRIM(H131),references!B:C,2,0)</f>
        <v>24.5</v>
      </c>
    </row>
    <row r="132" customFormat="false" ht="15" hidden="false" customHeight="false" outlineLevel="0" collapsed="false">
      <c r="B132" s="2" t="s">
        <v>108</v>
      </c>
      <c r="C132" s="66" t="s">
        <v>198</v>
      </c>
      <c r="D132" s="2" t="n">
        <f aca="false">D131+5</f>
        <v>185</v>
      </c>
      <c r="E132" s="38" t="s">
        <v>137</v>
      </c>
      <c r="F132" s="2" t="n">
        <f aca="false">E132*10</f>
        <v>395</v>
      </c>
      <c r="H132" s="71" t="n">
        <f aca="false">E132-1</f>
        <v>38.5</v>
      </c>
      <c r="I132" s="8" t="n">
        <f aca="false">J132</f>
        <v>38.5</v>
      </c>
      <c r="J132" s="18" t="n">
        <f aca="false">H132</f>
        <v>38.5</v>
      </c>
      <c r="M132" s="8" t="n">
        <v>995</v>
      </c>
    </row>
    <row r="133" customFormat="false" ht="15" hidden="false" customHeight="false" outlineLevel="0" collapsed="false">
      <c r="B133" s="2" t="s">
        <v>108</v>
      </c>
      <c r="C133" s="66" t="s">
        <v>198</v>
      </c>
      <c r="D133" s="2" t="n">
        <f aca="false">D132+5</f>
        <v>190</v>
      </c>
      <c r="E133" s="38" t="s">
        <v>123</v>
      </c>
      <c r="F133" s="2" t="n">
        <f aca="false">E133*10</f>
        <v>400</v>
      </c>
      <c r="H133" s="71" t="n">
        <f aca="false">E133-1</f>
        <v>39</v>
      </c>
      <c r="I133" s="8" t="n">
        <f aca="false">J133</f>
        <v>39</v>
      </c>
      <c r="J133" s="18" t="n">
        <f aca="false">H133</f>
        <v>39</v>
      </c>
      <c r="M133" s="8" t="n">
        <v>985</v>
      </c>
      <c r="N133" s="2" t="n">
        <f aca="false">VLOOKUP(TRIM(H133),references!B:C,2,0)</f>
        <v>25</v>
      </c>
    </row>
    <row r="134" customFormat="false" ht="15" hidden="false" customHeight="false" outlineLevel="0" collapsed="false">
      <c r="B134" s="2" t="s">
        <v>108</v>
      </c>
      <c r="C134" s="66" t="s">
        <v>198</v>
      </c>
      <c r="D134" s="2" t="n">
        <f aca="false">D133+5</f>
        <v>195</v>
      </c>
      <c r="E134" s="38" t="s">
        <v>138</v>
      </c>
      <c r="F134" s="2" t="n">
        <f aca="false">E134*10</f>
        <v>405</v>
      </c>
      <c r="H134" s="71" t="n">
        <f aca="false">E134-1</f>
        <v>39.5</v>
      </c>
      <c r="I134" s="8" t="n">
        <f aca="false">J134</f>
        <v>39.5</v>
      </c>
      <c r="J134" s="18" t="n">
        <f aca="false">H134</f>
        <v>39.5</v>
      </c>
      <c r="M134" s="8" t="n">
        <v>965</v>
      </c>
    </row>
    <row r="135" customFormat="false" ht="15" hidden="false" customHeight="false" outlineLevel="0" collapsed="false">
      <c r="B135" s="2" t="s">
        <v>108</v>
      </c>
      <c r="C135" s="66" t="s">
        <v>198</v>
      </c>
      <c r="D135" s="2" t="n">
        <f aca="false">D134+5</f>
        <v>200</v>
      </c>
      <c r="E135" s="38" t="s">
        <v>124</v>
      </c>
      <c r="F135" s="2" t="n">
        <f aca="false">E135*10</f>
        <v>410</v>
      </c>
      <c r="H135" s="71" t="n">
        <f aca="false">E135-1</f>
        <v>40</v>
      </c>
      <c r="I135" s="8" t="n">
        <f aca="false">J135</f>
        <v>40</v>
      </c>
      <c r="J135" s="18" t="n">
        <f aca="false">H135</f>
        <v>40</v>
      </c>
      <c r="M135" s="8" t="n">
        <v>955</v>
      </c>
      <c r="N135" s="2" t="n">
        <f aca="false">VLOOKUP(TRIM(H135),references!B:C,2,0)</f>
        <v>25.5</v>
      </c>
    </row>
    <row r="136" customFormat="false" ht="15" hidden="false" customHeight="false" outlineLevel="0" collapsed="false">
      <c r="B136" s="2" t="s">
        <v>108</v>
      </c>
      <c r="C136" s="66" t="s">
        <v>198</v>
      </c>
      <c r="D136" s="2" t="n">
        <f aca="false">D135+5</f>
        <v>205</v>
      </c>
      <c r="E136" s="38" t="s">
        <v>139</v>
      </c>
      <c r="F136" s="2" t="n">
        <f aca="false">E136*10</f>
        <v>415</v>
      </c>
      <c r="H136" s="71" t="n">
        <f aca="false">E136-1</f>
        <v>40.5</v>
      </c>
      <c r="I136" s="8" t="n">
        <f aca="false">J136</f>
        <v>40.5</v>
      </c>
      <c r="J136" s="18" t="n">
        <f aca="false">H136</f>
        <v>40.5</v>
      </c>
      <c r="M136" s="8" t="n">
        <v>895</v>
      </c>
    </row>
    <row r="137" customFormat="false" ht="15" hidden="false" customHeight="false" outlineLevel="0" collapsed="false">
      <c r="B137" s="2" t="s">
        <v>108</v>
      </c>
      <c r="C137" s="66" t="s">
        <v>198</v>
      </c>
      <c r="D137" s="2" t="n">
        <f aca="false">D136+5</f>
        <v>210</v>
      </c>
      <c r="E137" s="38" t="s">
        <v>125</v>
      </c>
      <c r="F137" s="2" t="n">
        <f aca="false">E137*10</f>
        <v>420</v>
      </c>
      <c r="H137" s="71" t="n">
        <f aca="false">E137-1</f>
        <v>41</v>
      </c>
      <c r="I137" s="8" t="n">
        <f aca="false">J137</f>
        <v>41</v>
      </c>
      <c r="J137" s="18" t="n">
        <f aca="false">H137</f>
        <v>41</v>
      </c>
      <c r="M137" s="8" t="n">
        <v>875</v>
      </c>
      <c r="N137" s="2" t="n">
        <f aca="false">VLOOKUP(TRIM(H137),references!B:C,2,0)</f>
        <v>26.5</v>
      </c>
    </row>
    <row r="138" customFormat="false" ht="15" hidden="false" customHeight="false" outlineLevel="0" collapsed="false">
      <c r="B138" s="2" t="s">
        <v>108</v>
      </c>
      <c r="C138" s="66" t="s">
        <v>198</v>
      </c>
      <c r="D138" s="2" t="n">
        <f aca="false">D137+5</f>
        <v>215</v>
      </c>
      <c r="E138" s="38" t="s">
        <v>140</v>
      </c>
      <c r="F138" s="2" t="n">
        <f aca="false">E138*10</f>
        <v>425</v>
      </c>
      <c r="H138" s="71" t="n">
        <f aca="false">E138-1</f>
        <v>41.5</v>
      </c>
      <c r="I138" s="8" t="n">
        <f aca="false">J138</f>
        <v>41.5</v>
      </c>
      <c r="J138" s="18" t="n">
        <f aca="false">H138</f>
        <v>41.5</v>
      </c>
      <c r="M138" s="8" t="n">
        <v>855</v>
      </c>
    </row>
    <row r="139" customFormat="false" ht="15" hidden="false" customHeight="false" outlineLevel="0" collapsed="false">
      <c r="B139" s="2" t="s">
        <v>108</v>
      </c>
      <c r="C139" s="66" t="s">
        <v>198</v>
      </c>
      <c r="D139" s="2" t="n">
        <f aca="false">D138+5</f>
        <v>220</v>
      </c>
      <c r="E139" s="38" t="s">
        <v>126</v>
      </c>
      <c r="F139" s="2" t="n">
        <f aca="false">E139*10</f>
        <v>430</v>
      </c>
      <c r="H139" s="71" t="n">
        <f aca="false">E139-1</f>
        <v>42</v>
      </c>
      <c r="I139" s="8" t="n">
        <f aca="false">J139</f>
        <v>42</v>
      </c>
      <c r="J139" s="18" t="n">
        <f aca="false">H139</f>
        <v>42</v>
      </c>
      <c r="M139" s="8" t="n">
        <v>835</v>
      </c>
      <c r="N139" s="2" t="n">
        <f aca="false">VLOOKUP(TRIM(H139),references!B:C,2,0)</f>
        <v>27</v>
      </c>
    </row>
    <row r="140" customFormat="false" ht="15" hidden="false" customHeight="false" outlineLevel="0" collapsed="false">
      <c r="B140" s="2" t="s">
        <v>108</v>
      </c>
      <c r="C140" s="66" t="s">
        <v>198</v>
      </c>
      <c r="D140" s="2" t="n">
        <f aca="false">D139+5</f>
        <v>225</v>
      </c>
      <c r="E140" s="38" t="s">
        <v>141</v>
      </c>
      <c r="F140" s="2" t="n">
        <f aca="false">E140*10</f>
        <v>435</v>
      </c>
      <c r="H140" s="71" t="n">
        <f aca="false">E140-1</f>
        <v>42.5</v>
      </c>
      <c r="I140" s="8" t="n">
        <f aca="false">J140</f>
        <v>42.5</v>
      </c>
      <c r="J140" s="18" t="n">
        <f aca="false">H140</f>
        <v>42.5</v>
      </c>
      <c r="M140" s="8" t="n">
        <v>815</v>
      </c>
    </row>
    <row r="141" customFormat="false" ht="15" hidden="false" customHeight="false" outlineLevel="0" collapsed="false">
      <c r="B141" s="2" t="s">
        <v>108</v>
      </c>
      <c r="C141" s="66" t="s">
        <v>198</v>
      </c>
      <c r="D141" s="2" t="n">
        <f aca="false">D140+5</f>
        <v>230</v>
      </c>
      <c r="E141" s="38" t="s">
        <v>127</v>
      </c>
      <c r="F141" s="2" t="n">
        <f aca="false">E141*10</f>
        <v>440</v>
      </c>
      <c r="H141" s="71" t="n">
        <f aca="false">E141-1</f>
        <v>43</v>
      </c>
      <c r="I141" s="8" t="n">
        <f aca="false">J141</f>
        <v>43</v>
      </c>
      <c r="J141" s="18" t="n">
        <f aca="false">H141</f>
        <v>43</v>
      </c>
      <c r="M141" s="8" t="n">
        <v>795</v>
      </c>
    </row>
    <row r="143" customFormat="false" ht="15" hidden="false" customHeight="false" outlineLevel="0" collapsed="false">
      <c r="B143" s="2" t="s">
        <v>108</v>
      </c>
      <c r="C143" s="66" t="s">
        <v>200</v>
      </c>
      <c r="D143" s="2" t="n">
        <v>110</v>
      </c>
      <c r="E143" s="38" t="s">
        <v>115</v>
      </c>
      <c r="F143" s="2" t="n">
        <f aca="false">IFERROR(E143*10,SUBSTITUTE(E143,"/",""))</f>
        <v>320</v>
      </c>
      <c r="H143" s="71" t="n">
        <f aca="false">IFERROR(E143-1,(LEFT(E143,2)-1)&amp;"/"&amp;(RIGHT(E143,2)-1))</f>
        <v>31</v>
      </c>
      <c r="I143" s="8" t="n">
        <f aca="false">J143</f>
        <v>31</v>
      </c>
      <c r="J143" s="18" t="n">
        <f aca="false">IF(LEN(H143)&gt;2,LEFT(H143,2)&amp;";"&amp;LEFT(H143,2)&amp;",5;"&amp;RIGHT(H143,2),H143)</f>
        <v>31</v>
      </c>
      <c r="M143" s="8" t="n">
        <v>715</v>
      </c>
    </row>
    <row r="144" customFormat="false" ht="15" hidden="false" customHeight="false" outlineLevel="0" collapsed="false">
      <c r="B144" s="2" t="s">
        <v>108</v>
      </c>
      <c r="C144" s="66" t="s">
        <v>200</v>
      </c>
      <c r="D144" s="2" t="n">
        <f aca="false">D143+5</f>
        <v>115</v>
      </c>
      <c r="E144" s="38" t="s">
        <v>144</v>
      </c>
      <c r="F144" s="2" t="str">
        <f aca="false">IFERROR(E144*10,SUBSTITUTE(E144,"/",""))</f>
        <v>3233</v>
      </c>
      <c r="H144" s="71" t="str">
        <f aca="false">IFERROR(E144-1,(LEFT(E144,2)-1)&amp;"/"&amp;(RIGHT(E144,2)-1))</f>
        <v>31/32</v>
      </c>
      <c r="I144" s="8" t="str">
        <f aca="false">J144</f>
        <v>31;31,5;32</v>
      </c>
      <c r="J144" s="18" t="str">
        <f aca="false">IF(LEN(H144)&gt;2,LEFT(H144,2)&amp;";"&amp;LEFT(H144,2)&amp;",5;"&amp;RIGHT(H144,2),H144)</f>
        <v>31;31,5;32</v>
      </c>
      <c r="M144" s="8" t="n">
        <v>744</v>
      </c>
    </row>
    <row r="145" customFormat="false" ht="15" hidden="false" customHeight="false" outlineLevel="0" collapsed="false">
      <c r="B145" s="2" t="s">
        <v>108</v>
      </c>
      <c r="C145" s="66" t="s">
        <v>200</v>
      </c>
      <c r="D145" s="2" t="n">
        <f aca="false">D144+5</f>
        <v>120</v>
      </c>
      <c r="E145" s="38" t="s">
        <v>116</v>
      </c>
      <c r="F145" s="2" t="n">
        <f aca="false">IFERROR(E145*10,SUBSTITUTE(E145,"/",""))</f>
        <v>330</v>
      </c>
      <c r="H145" s="71" t="n">
        <f aca="false">IFERROR(E145-1,(LEFT(E145,2)-1)&amp;"/"&amp;(RIGHT(E145,2)-1))</f>
        <v>32</v>
      </c>
      <c r="I145" s="8" t="n">
        <f aca="false">J145</f>
        <v>32</v>
      </c>
      <c r="J145" s="18" t="n">
        <f aca="false">IF(LEN(H145)&gt;2,LEFT(H145,2)&amp;";"&amp;LEFT(H145,2)&amp;",5;"&amp;RIGHT(H145,2),H145)</f>
        <v>32</v>
      </c>
      <c r="M145" s="8" t="n">
        <v>765</v>
      </c>
    </row>
    <row r="146" customFormat="false" ht="15" hidden="false" customHeight="false" outlineLevel="0" collapsed="false">
      <c r="B146" s="2" t="s">
        <v>108</v>
      </c>
      <c r="C146" s="66" t="s">
        <v>200</v>
      </c>
      <c r="D146" s="2" t="n">
        <f aca="false">D145+5</f>
        <v>125</v>
      </c>
      <c r="E146" s="38" t="s">
        <v>145</v>
      </c>
      <c r="F146" s="2" t="str">
        <f aca="false">IFERROR(E146*10,SUBSTITUTE(E146,"/",""))</f>
        <v>3334</v>
      </c>
      <c r="H146" s="71" t="str">
        <f aca="false">IFERROR(E146-1,(LEFT(E146,2)-1)&amp;"/"&amp;(RIGHT(E146,2)-1))</f>
        <v>32/33</v>
      </c>
      <c r="I146" s="8" t="str">
        <f aca="false">J146</f>
        <v>32;32,5;33</v>
      </c>
      <c r="J146" s="18" t="str">
        <f aca="false">IF(LEN(H146)&gt;2,LEFT(H146,2)&amp;";"&amp;LEFT(H146,2)&amp;",5;"&amp;RIGHT(H146,2),H146)</f>
        <v>32;32,5;33</v>
      </c>
      <c r="M146" s="8" t="n">
        <v>794</v>
      </c>
    </row>
    <row r="147" customFormat="false" ht="15" hidden="false" customHeight="false" outlineLevel="0" collapsed="false">
      <c r="B147" s="2" t="s">
        <v>108</v>
      </c>
      <c r="C147" s="66" t="s">
        <v>200</v>
      </c>
      <c r="D147" s="2" t="n">
        <f aca="false">D146+5</f>
        <v>130</v>
      </c>
      <c r="E147" s="38" t="s">
        <v>117</v>
      </c>
      <c r="F147" s="2" t="n">
        <f aca="false">IFERROR(E147*10,SUBSTITUTE(E147,"/",""))</f>
        <v>340</v>
      </c>
      <c r="H147" s="71" t="n">
        <f aca="false">IFERROR(E147-1,(LEFT(E147,2)-1)&amp;"/"&amp;(RIGHT(E147,2)-1))</f>
        <v>33</v>
      </c>
      <c r="I147" s="8" t="n">
        <f aca="false">J147</f>
        <v>33</v>
      </c>
      <c r="J147" s="18" t="n">
        <f aca="false">IF(LEN(H147)&gt;2,LEFT(H147,2)&amp;";"&amp;LEFT(H147,2)&amp;",5;"&amp;RIGHT(H147,2),H147)</f>
        <v>33</v>
      </c>
      <c r="M147" s="8" t="n">
        <v>805</v>
      </c>
    </row>
    <row r="148" customFormat="false" ht="15" hidden="false" customHeight="false" outlineLevel="0" collapsed="false">
      <c r="B148" s="2" t="s">
        <v>108</v>
      </c>
      <c r="C148" s="66" t="s">
        <v>200</v>
      </c>
      <c r="D148" s="2" t="n">
        <f aca="false">D147+5</f>
        <v>135</v>
      </c>
      <c r="E148" s="38" t="s">
        <v>146</v>
      </c>
      <c r="F148" s="2" t="str">
        <f aca="false">IFERROR(E148*10,SUBSTITUTE(E148,"/",""))</f>
        <v>3435</v>
      </c>
      <c r="H148" s="71" t="str">
        <f aca="false">IFERROR(E148-1,(LEFT(E148,2)-1)&amp;"/"&amp;(RIGHT(E148,2)-1))</f>
        <v>33/34</v>
      </c>
      <c r="I148" s="8" t="str">
        <f aca="false">J148</f>
        <v>33;33,5;34</v>
      </c>
      <c r="J148" s="18" t="str">
        <f aca="false">IF(LEN(H148)&gt;2,LEFT(H148,2)&amp;";"&amp;LEFT(H148,2)&amp;",5;"&amp;RIGHT(H148,2),H148)</f>
        <v>33;33,5;34</v>
      </c>
      <c r="M148" s="8" t="n">
        <v>834</v>
      </c>
    </row>
    <row r="149" customFormat="false" ht="15" hidden="false" customHeight="false" outlineLevel="0" collapsed="false">
      <c r="B149" s="2" t="s">
        <v>108</v>
      </c>
      <c r="C149" s="66" t="s">
        <v>200</v>
      </c>
      <c r="D149" s="2" t="n">
        <f aca="false">D148+5</f>
        <v>140</v>
      </c>
      <c r="E149" s="38" t="s">
        <v>118</v>
      </c>
      <c r="F149" s="2" t="n">
        <f aca="false">IFERROR(E149*10,SUBSTITUTE(E149,"/",""))</f>
        <v>350</v>
      </c>
      <c r="H149" s="71" t="n">
        <f aca="false">IFERROR(E149-1,(LEFT(E149,2)-1)&amp;"/"&amp;(RIGHT(E149,2)-1))</f>
        <v>34</v>
      </c>
      <c r="I149" s="8" t="n">
        <f aca="false">J149</f>
        <v>34</v>
      </c>
      <c r="J149" s="18" t="n">
        <f aca="false">IF(LEN(H149)&gt;2,LEFT(H149,2)&amp;";"&amp;LEFT(H149,2)&amp;",5;"&amp;RIGHT(H149,2),H149)</f>
        <v>34</v>
      </c>
      <c r="M149" s="8" t="n">
        <v>845</v>
      </c>
      <c r="N149" s="2" t="n">
        <f aca="false">VLOOKUP(TRIM(H149),references!B:C,2,0)</f>
        <v>21.5</v>
      </c>
    </row>
    <row r="150" customFormat="false" ht="15" hidden="false" customHeight="false" outlineLevel="0" collapsed="false">
      <c r="B150" s="2" t="s">
        <v>108</v>
      </c>
      <c r="C150" s="66" t="s">
        <v>200</v>
      </c>
      <c r="D150" s="2" t="n">
        <f aca="false">D149+5</f>
        <v>145</v>
      </c>
      <c r="E150" s="38" t="s">
        <v>147</v>
      </c>
      <c r="F150" s="2" t="str">
        <f aca="false">IFERROR(E150*10,SUBSTITUTE(E150,"/",""))</f>
        <v>3536</v>
      </c>
      <c r="H150" s="71" t="str">
        <f aca="false">IFERROR(E150-1,(LEFT(E150,2)-1)&amp;"/"&amp;(RIGHT(E150,2)-1))</f>
        <v>34/35</v>
      </c>
      <c r="I150" s="8" t="str">
        <f aca="false">J150</f>
        <v>34;34,5;35</v>
      </c>
      <c r="J150" s="18" t="str">
        <f aca="false">IF(LEN(H150)&gt;2,LEFT(H150,2)&amp;";"&amp;LEFT(H150,2)&amp;",5;"&amp;RIGHT(H150,2),H150)</f>
        <v>34;34,5;35</v>
      </c>
      <c r="M150" s="8" t="n">
        <v>874</v>
      </c>
    </row>
    <row r="151" customFormat="false" ht="15" hidden="false" customHeight="false" outlineLevel="0" collapsed="false">
      <c r="B151" s="2" t="s">
        <v>108</v>
      </c>
      <c r="C151" s="66" t="s">
        <v>200</v>
      </c>
      <c r="D151" s="2" t="n">
        <f aca="false">D150+5</f>
        <v>150</v>
      </c>
      <c r="E151" s="38" t="s">
        <v>119</v>
      </c>
      <c r="F151" s="2" t="n">
        <f aca="false">IFERROR(E151*10,SUBSTITUTE(E151,"/",""))</f>
        <v>360</v>
      </c>
      <c r="H151" s="71" t="n">
        <f aca="false">IFERROR(E151-1,(LEFT(E151,2)-1)&amp;"/"&amp;(RIGHT(E151,2)-1))</f>
        <v>35</v>
      </c>
      <c r="I151" s="8" t="n">
        <f aca="false">J151</f>
        <v>35</v>
      </c>
      <c r="J151" s="18" t="n">
        <f aca="false">IF(LEN(H151)&gt;2,LEFT(H151,2)&amp;";"&amp;LEFT(H151,2)&amp;",5;"&amp;RIGHT(H151,2),H151)</f>
        <v>35</v>
      </c>
      <c r="M151" s="8" t="n">
        <v>885</v>
      </c>
      <c r="N151" s="2" t="n">
        <f aca="false">VLOOKUP(TRIM(H151),references!B:C,2,0)</f>
        <v>22.5</v>
      </c>
    </row>
    <row r="152" customFormat="false" ht="15" hidden="false" customHeight="false" outlineLevel="0" collapsed="false">
      <c r="B152" s="2" t="s">
        <v>108</v>
      </c>
      <c r="C152" s="66" t="s">
        <v>200</v>
      </c>
      <c r="D152" s="2" t="n">
        <f aca="false">D151+5</f>
        <v>155</v>
      </c>
      <c r="E152" s="38" t="s">
        <v>148</v>
      </c>
      <c r="F152" s="2" t="str">
        <f aca="false">IFERROR(E152*10,SUBSTITUTE(E152,"/",""))</f>
        <v>3637</v>
      </c>
      <c r="H152" s="71" t="str">
        <f aca="false">IFERROR(E152-1,(LEFT(E152,2)-1)&amp;"/"&amp;(RIGHT(E152,2)-1))</f>
        <v>35/36</v>
      </c>
      <c r="I152" s="8" t="str">
        <f aca="false">J152</f>
        <v>35;35,5;36</v>
      </c>
      <c r="J152" s="18" t="str">
        <f aca="false">IF(LEN(H152)&gt;2,LEFT(H152,2)&amp;";"&amp;LEFT(H152,2)&amp;",5;"&amp;RIGHT(H152,2),H152)</f>
        <v>35;35,5;36</v>
      </c>
      <c r="M152" s="8" t="n">
        <v>914</v>
      </c>
    </row>
    <row r="153" customFormat="false" ht="15" hidden="false" customHeight="false" outlineLevel="0" collapsed="false">
      <c r="B153" s="2" t="s">
        <v>108</v>
      </c>
      <c r="C153" s="66" t="s">
        <v>200</v>
      </c>
      <c r="D153" s="2" t="n">
        <f aca="false">D152+5</f>
        <v>160</v>
      </c>
      <c r="E153" s="38" t="s">
        <v>120</v>
      </c>
      <c r="F153" s="2" t="n">
        <f aca="false">IFERROR(E153*10,SUBSTITUTE(E153,"/",""))</f>
        <v>370</v>
      </c>
      <c r="H153" s="71" t="n">
        <f aca="false">IFERROR(E153-1,(LEFT(E153,2)-1)&amp;"/"&amp;(RIGHT(E153,2)-1))</f>
        <v>36</v>
      </c>
      <c r="I153" s="8" t="n">
        <f aca="false">J153</f>
        <v>36</v>
      </c>
      <c r="J153" s="18" t="n">
        <f aca="false">IF(LEN(H153)&gt;2,LEFT(H153,2)&amp;";"&amp;LEFT(H153,2)&amp;",5;"&amp;RIGHT(H153,2),H153)</f>
        <v>36</v>
      </c>
      <c r="M153" s="8" t="n">
        <v>915</v>
      </c>
      <c r="N153" s="2" t="n">
        <f aca="false">VLOOKUP(TRIM(H153),references!B:C,2,0)</f>
        <v>23</v>
      </c>
    </row>
    <row r="154" customFormat="false" ht="15" hidden="false" customHeight="false" outlineLevel="0" collapsed="false">
      <c r="B154" s="2" t="s">
        <v>108</v>
      </c>
      <c r="C154" s="66" t="s">
        <v>200</v>
      </c>
      <c r="D154" s="2" t="n">
        <f aca="false">D153+5</f>
        <v>165</v>
      </c>
      <c r="E154" s="38" t="s">
        <v>149</v>
      </c>
      <c r="F154" s="2" t="str">
        <f aca="false">IFERROR(E154*10,SUBSTITUTE(E154,"/",""))</f>
        <v>3738</v>
      </c>
      <c r="H154" s="71" t="str">
        <f aca="false">IFERROR(E154-1,(LEFT(E154,2)-1)&amp;"/"&amp;(RIGHT(E154,2)-1))</f>
        <v>36/37</v>
      </c>
      <c r="I154" s="8" t="str">
        <f aca="false">J154</f>
        <v>36;36,5;37</v>
      </c>
      <c r="J154" s="18" t="str">
        <f aca="false">IF(LEN(H154)&gt;2,LEFT(H154,2)&amp;";"&amp;LEFT(H154,2)&amp;",5;"&amp;RIGHT(H154,2),H154)</f>
        <v>36;36,5;37</v>
      </c>
      <c r="M154" s="8" t="n">
        <v>934</v>
      </c>
    </row>
    <row r="155" customFormat="false" ht="15" hidden="false" customHeight="false" outlineLevel="0" collapsed="false">
      <c r="B155" s="2" t="s">
        <v>108</v>
      </c>
      <c r="C155" s="66" t="s">
        <v>200</v>
      </c>
      <c r="D155" s="2" t="n">
        <f aca="false">D154+5</f>
        <v>170</v>
      </c>
      <c r="E155" s="38" t="s">
        <v>121</v>
      </c>
      <c r="F155" s="2" t="n">
        <f aca="false">IFERROR(E155*10,SUBSTITUTE(E155,"/",""))</f>
        <v>380</v>
      </c>
      <c r="H155" s="71" t="n">
        <f aca="false">IFERROR(E155-1,(LEFT(E155,2)-1)&amp;"/"&amp;(RIGHT(E155,2)-1))</f>
        <v>37</v>
      </c>
      <c r="I155" s="8" t="n">
        <f aca="false">J155</f>
        <v>37</v>
      </c>
      <c r="J155" s="18" t="n">
        <f aca="false">IF(LEN(H155)&gt;2,LEFT(H155,2)&amp;";"&amp;LEFT(H155,2)&amp;",5;"&amp;RIGHT(H155,2),H155)</f>
        <v>37</v>
      </c>
      <c r="M155" s="8" t="n">
        <v>935</v>
      </c>
      <c r="N155" s="2" t="n">
        <f aca="false">VLOOKUP(TRIM(H155),references!B:C,2,0)</f>
        <v>23.5</v>
      </c>
    </row>
    <row r="156" customFormat="false" ht="15" hidden="false" customHeight="false" outlineLevel="0" collapsed="false">
      <c r="B156" s="2" t="s">
        <v>108</v>
      </c>
      <c r="C156" s="66" t="s">
        <v>200</v>
      </c>
      <c r="D156" s="2" t="n">
        <f aca="false">D155+5</f>
        <v>175</v>
      </c>
      <c r="E156" s="38" t="s">
        <v>150</v>
      </c>
      <c r="F156" s="2" t="str">
        <f aca="false">IFERROR(E156*10,SUBSTITUTE(E156,"/",""))</f>
        <v>3839</v>
      </c>
      <c r="H156" s="71" t="str">
        <f aca="false">IFERROR(E156-1,(LEFT(E156,2)-1)&amp;"/"&amp;(RIGHT(E156,2)-1))</f>
        <v>37/38</v>
      </c>
      <c r="I156" s="8" t="str">
        <f aca="false">J156</f>
        <v>37;37,5;38</v>
      </c>
      <c r="J156" s="18" t="str">
        <f aca="false">IF(LEN(H156)&gt;2,LEFT(H156,2)&amp;";"&amp;LEFT(H156,2)&amp;",5;"&amp;RIGHT(H156,2),H156)</f>
        <v>37;37,5;38</v>
      </c>
      <c r="M156" s="8" t="n">
        <v>944</v>
      </c>
    </row>
    <row r="157" customFormat="false" ht="15" hidden="false" customHeight="false" outlineLevel="0" collapsed="false">
      <c r="B157" s="2" t="s">
        <v>108</v>
      </c>
      <c r="C157" s="66" t="s">
        <v>200</v>
      </c>
      <c r="D157" s="2" t="n">
        <f aca="false">D156+5</f>
        <v>180</v>
      </c>
      <c r="E157" s="38" t="s">
        <v>122</v>
      </c>
      <c r="F157" s="2" t="n">
        <f aca="false">IFERROR(E157*10,SUBSTITUTE(E157,"/",""))</f>
        <v>390</v>
      </c>
      <c r="H157" s="71" t="n">
        <f aca="false">IFERROR(E157-1,(LEFT(E157,2)-1)&amp;"/"&amp;(RIGHT(E157,2)-1))</f>
        <v>38</v>
      </c>
      <c r="I157" s="8" t="n">
        <f aca="false">J157</f>
        <v>38</v>
      </c>
      <c r="J157" s="18" t="n">
        <f aca="false">IF(LEN(H157)&gt;2,LEFT(H157,2)&amp;";"&amp;LEFT(H157,2)&amp;",5;"&amp;RIGHT(H157,2),H157)</f>
        <v>38</v>
      </c>
      <c r="M157" s="8" t="n">
        <v>975</v>
      </c>
      <c r="N157" s="2" t="n">
        <f aca="false">VLOOKUP(TRIM(H157),references!B:C,2,0)</f>
        <v>24.5</v>
      </c>
    </row>
    <row r="158" customFormat="false" ht="15" hidden="false" customHeight="false" outlineLevel="0" collapsed="false">
      <c r="B158" s="2" t="s">
        <v>108</v>
      </c>
      <c r="C158" s="66" t="s">
        <v>200</v>
      </c>
      <c r="D158" s="2" t="n">
        <f aca="false">D157+5</f>
        <v>185</v>
      </c>
      <c r="E158" s="38" t="s">
        <v>151</v>
      </c>
      <c r="F158" s="2" t="str">
        <f aca="false">IFERROR(E158*10,SUBSTITUTE(E158,"/",""))</f>
        <v>3940</v>
      </c>
      <c r="H158" s="71" t="str">
        <f aca="false">IFERROR(E158-1,(LEFT(E158,2)-1)&amp;"/"&amp;(RIGHT(E158,2)-1))</f>
        <v>38/39</v>
      </c>
      <c r="I158" s="8" t="str">
        <f aca="false">J158</f>
        <v>38;38,5;39</v>
      </c>
      <c r="J158" s="18" t="str">
        <f aca="false">IF(LEN(H158)&gt;2,LEFT(H158,2)&amp;";"&amp;LEFT(H158,2)&amp;",5;"&amp;RIGHT(H158,2),H158)</f>
        <v>38;38,5;39</v>
      </c>
      <c r="M158" s="8" t="n">
        <v>994</v>
      </c>
    </row>
    <row r="159" customFormat="false" ht="15" hidden="false" customHeight="false" outlineLevel="0" collapsed="false">
      <c r="B159" s="2" t="s">
        <v>108</v>
      </c>
      <c r="C159" s="66" t="s">
        <v>200</v>
      </c>
      <c r="D159" s="2" t="n">
        <f aca="false">D158+5</f>
        <v>190</v>
      </c>
      <c r="E159" s="38" t="s">
        <v>123</v>
      </c>
      <c r="F159" s="2" t="n">
        <f aca="false">IFERROR(E159*10,SUBSTITUTE(E159,"/",""))</f>
        <v>400</v>
      </c>
      <c r="H159" s="71" t="n">
        <f aca="false">IFERROR(E159-1,(LEFT(E159,2)-1)&amp;"/"&amp;(RIGHT(E159,2)-1))</f>
        <v>39</v>
      </c>
      <c r="I159" s="8" t="n">
        <f aca="false">J159</f>
        <v>39</v>
      </c>
      <c r="J159" s="18" t="n">
        <f aca="false">IF(LEN(H159)&gt;2,LEFT(H159,2)&amp;";"&amp;LEFT(H159,2)&amp;",5;"&amp;RIGHT(H159,2),H159)</f>
        <v>39</v>
      </c>
      <c r="M159" s="8" t="n">
        <v>985</v>
      </c>
      <c r="N159" s="2" t="n">
        <f aca="false">VLOOKUP(TRIM(H159),references!B:C,2,0)</f>
        <v>25</v>
      </c>
    </row>
    <row r="160" customFormat="false" ht="15" hidden="false" customHeight="false" outlineLevel="0" collapsed="false">
      <c r="B160" s="2" t="s">
        <v>108</v>
      </c>
      <c r="C160" s="66" t="s">
        <v>200</v>
      </c>
      <c r="D160" s="2" t="n">
        <f aca="false">D159+5</f>
        <v>195</v>
      </c>
      <c r="E160" s="38" t="s">
        <v>152</v>
      </c>
      <c r="F160" s="2" t="str">
        <f aca="false">IFERROR(E160*10,SUBSTITUTE(E160,"/",""))</f>
        <v>4041</v>
      </c>
      <c r="H160" s="71" t="str">
        <f aca="false">IFERROR(E160-1,(LEFT(E160,2)-1)&amp;"/"&amp;(RIGHT(E160,2)-1))</f>
        <v>39/40</v>
      </c>
      <c r="I160" s="8" t="str">
        <f aca="false">J160</f>
        <v>39;39,5;40</v>
      </c>
      <c r="J160" s="18" t="str">
        <f aca="false">IF(LEN(H160)&gt;2,LEFT(H160,2)&amp;";"&amp;LEFT(H160,2)&amp;",5;"&amp;RIGHT(H160,2),H160)</f>
        <v>39;39,5;40</v>
      </c>
      <c r="M160" s="8" t="n">
        <v>974</v>
      </c>
    </row>
    <row r="161" customFormat="false" ht="15" hidden="false" customHeight="false" outlineLevel="0" collapsed="false">
      <c r="B161" s="2" t="s">
        <v>108</v>
      </c>
      <c r="C161" s="66" t="s">
        <v>200</v>
      </c>
      <c r="D161" s="2" t="n">
        <f aca="false">D160+5</f>
        <v>200</v>
      </c>
      <c r="E161" s="38" t="s">
        <v>124</v>
      </c>
      <c r="F161" s="2" t="n">
        <f aca="false">IFERROR(E161*10,SUBSTITUTE(E161,"/",""))</f>
        <v>410</v>
      </c>
      <c r="H161" s="71" t="n">
        <f aca="false">IFERROR(E161-1,(LEFT(E161,2)-1)&amp;"/"&amp;(RIGHT(E161,2)-1))</f>
        <v>40</v>
      </c>
      <c r="I161" s="8" t="n">
        <f aca="false">J161</f>
        <v>40</v>
      </c>
      <c r="J161" s="18" t="n">
        <f aca="false">IF(LEN(H161)&gt;2,LEFT(H161,2)&amp;";"&amp;LEFT(H161,2)&amp;",5;"&amp;RIGHT(H161,2),H161)</f>
        <v>40</v>
      </c>
      <c r="M161" s="8" t="n">
        <v>955</v>
      </c>
      <c r="N161" s="2" t="n">
        <f aca="false">VLOOKUP(TRIM(H161),references!B:C,2,0)</f>
        <v>25.5</v>
      </c>
    </row>
    <row r="162" customFormat="false" ht="15" hidden="false" customHeight="false" outlineLevel="0" collapsed="false">
      <c r="B162" s="2" t="s">
        <v>108</v>
      </c>
      <c r="C162" s="66" t="s">
        <v>200</v>
      </c>
      <c r="D162" s="2" t="n">
        <f aca="false">D161+5</f>
        <v>205</v>
      </c>
      <c r="E162" s="38" t="s">
        <v>153</v>
      </c>
      <c r="F162" s="2" t="str">
        <f aca="false">IFERROR(E162*10,SUBSTITUTE(E162,"/",""))</f>
        <v>4142</v>
      </c>
      <c r="H162" s="71" t="str">
        <f aca="false">IFERROR(E162-1,(LEFT(E162,2)-1)&amp;"/"&amp;(RIGHT(E162,2)-1))</f>
        <v>40/41</v>
      </c>
      <c r="I162" s="8" t="str">
        <f aca="false">J162</f>
        <v>40;40,5;41</v>
      </c>
      <c r="J162" s="18" t="str">
        <f aca="false">IF(LEN(H162)&gt;2,LEFT(H162,2)&amp;";"&amp;LEFT(H162,2)&amp;",5;"&amp;RIGHT(H162,2),H162)</f>
        <v>40;40,5;41</v>
      </c>
      <c r="M162" s="8" t="n">
        <v>884</v>
      </c>
    </row>
    <row r="163" customFormat="false" ht="15" hidden="false" customHeight="false" outlineLevel="0" collapsed="false">
      <c r="B163" s="2" t="s">
        <v>108</v>
      </c>
      <c r="C163" s="66" t="s">
        <v>200</v>
      </c>
      <c r="D163" s="2" t="n">
        <f aca="false">D162+5</f>
        <v>210</v>
      </c>
      <c r="E163" s="38" t="s">
        <v>125</v>
      </c>
      <c r="F163" s="2" t="n">
        <f aca="false">IFERROR(E163*10,SUBSTITUTE(E163,"/",""))</f>
        <v>420</v>
      </c>
      <c r="H163" s="71" t="n">
        <f aca="false">IFERROR(E163-1,(LEFT(E163,2)-1)&amp;"/"&amp;(RIGHT(E163,2)-1))</f>
        <v>41</v>
      </c>
      <c r="I163" s="8" t="n">
        <f aca="false">J163</f>
        <v>41</v>
      </c>
      <c r="J163" s="18" t="n">
        <f aca="false">IF(LEN(H163)&gt;2,LEFT(H163,2)&amp;";"&amp;LEFT(H163,2)&amp;",5;"&amp;RIGHT(H163,2),H163)</f>
        <v>41</v>
      </c>
      <c r="M163" s="8" t="n">
        <v>875</v>
      </c>
      <c r="N163" s="2" t="n">
        <f aca="false">VLOOKUP(TRIM(H163),references!B:C,2,0)</f>
        <v>26.5</v>
      </c>
    </row>
    <row r="164" customFormat="false" ht="15" hidden="false" customHeight="false" outlineLevel="0" collapsed="false">
      <c r="B164" s="2" t="s">
        <v>108</v>
      </c>
      <c r="C164" s="66" t="s">
        <v>200</v>
      </c>
      <c r="D164" s="2" t="n">
        <f aca="false">D163+5</f>
        <v>215</v>
      </c>
      <c r="E164" s="38" t="s">
        <v>154</v>
      </c>
      <c r="F164" s="2" t="str">
        <f aca="false">IFERROR(E164*10,SUBSTITUTE(E164,"/",""))</f>
        <v>4243</v>
      </c>
      <c r="H164" s="71" t="str">
        <f aca="false">IFERROR(E164-1,(LEFT(E164,2)-1)&amp;"/"&amp;(RIGHT(E164,2)-1))</f>
        <v>41/42</v>
      </c>
      <c r="I164" s="8" t="str">
        <f aca="false">J164</f>
        <v>41;41,5;42</v>
      </c>
      <c r="J164" s="18" t="str">
        <f aca="false">IF(LEN(H164)&gt;2,LEFT(H164,2)&amp;";"&amp;LEFT(H164,2)&amp;",5;"&amp;RIGHT(H164,2),H164)</f>
        <v>41;41,5;42</v>
      </c>
      <c r="M164" s="8" t="n">
        <v>844</v>
      </c>
    </row>
    <row r="165" customFormat="false" ht="15" hidden="false" customHeight="false" outlineLevel="0" collapsed="false">
      <c r="B165" s="2" t="s">
        <v>108</v>
      </c>
      <c r="C165" s="66" t="s">
        <v>200</v>
      </c>
      <c r="D165" s="2" t="n">
        <f aca="false">D164+5</f>
        <v>220</v>
      </c>
      <c r="E165" s="38" t="s">
        <v>126</v>
      </c>
      <c r="F165" s="2" t="n">
        <f aca="false">IFERROR(E165*10,SUBSTITUTE(E165,"/",""))</f>
        <v>430</v>
      </c>
      <c r="H165" s="71" t="n">
        <f aca="false">IFERROR(E165-1,(LEFT(E165,2)-1)&amp;"/"&amp;(RIGHT(E165,2)-1))</f>
        <v>42</v>
      </c>
      <c r="I165" s="8" t="n">
        <f aca="false">J165</f>
        <v>42</v>
      </c>
      <c r="J165" s="18" t="n">
        <f aca="false">IF(LEN(H165)&gt;2,LEFT(H165,2)&amp;";"&amp;LEFT(H165,2)&amp;",5;"&amp;RIGHT(H165,2),H165)</f>
        <v>42</v>
      </c>
      <c r="M165" s="8" t="n">
        <v>835</v>
      </c>
      <c r="N165" s="2" t="n">
        <f aca="false">VLOOKUP(TRIM(H165),references!B:C,2,0)</f>
        <v>27</v>
      </c>
    </row>
    <row r="166" customFormat="false" ht="15" hidden="false" customHeight="false" outlineLevel="0" collapsed="false">
      <c r="B166" s="2" t="s">
        <v>108</v>
      </c>
      <c r="C166" s="66" t="s">
        <v>200</v>
      </c>
      <c r="D166" s="2" t="n">
        <f aca="false">D165+5</f>
        <v>225</v>
      </c>
      <c r="E166" s="38" t="s">
        <v>155</v>
      </c>
      <c r="F166" s="2" t="str">
        <f aca="false">IFERROR(E166*10,SUBSTITUTE(E166,"/",""))</f>
        <v>4344</v>
      </c>
      <c r="H166" s="71" t="str">
        <f aca="false">IFERROR(E166-1,(LEFT(E166,2)-1)&amp;"/"&amp;(RIGHT(E166,2)-1))</f>
        <v>42/43</v>
      </c>
      <c r="I166" s="8" t="str">
        <f aca="false">J166</f>
        <v>42;42,5;43</v>
      </c>
      <c r="J166" s="18" t="str">
        <f aca="false">IF(LEN(H166)&gt;2,LEFT(H166,2)&amp;";"&amp;LEFT(H166,2)&amp;",5;"&amp;RIGHT(H166,2),H166)</f>
        <v>42;42,5;43</v>
      </c>
      <c r="M166" s="8" t="n">
        <v>804</v>
      </c>
    </row>
    <row r="167" customFormat="false" ht="15" hidden="false" customHeight="false" outlineLevel="0" collapsed="false">
      <c r="B167" s="2" t="s">
        <v>108</v>
      </c>
      <c r="C167" s="66" t="s">
        <v>200</v>
      </c>
      <c r="D167" s="2" t="n">
        <f aca="false">D166+5</f>
        <v>230</v>
      </c>
      <c r="E167" s="38" t="s">
        <v>127</v>
      </c>
      <c r="F167" s="2" t="n">
        <f aca="false">IFERROR(E167*10,SUBSTITUTE(E167,"/",""))</f>
        <v>440</v>
      </c>
      <c r="H167" s="71" t="n">
        <f aca="false">IFERROR(E167-1,(LEFT(E167,2)-1)&amp;"/"&amp;(RIGHT(E167,2)-1))</f>
        <v>43</v>
      </c>
      <c r="I167" s="8" t="n">
        <f aca="false">J167</f>
        <v>43</v>
      </c>
      <c r="J167" s="18" t="n">
        <f aca="false">IF(LEN(H167)&gt;2,LEFT(H167,2)&amp;";"&amp;LEFT(H167,2)&amp;",5;"&amp;RIGHT(H167,2),H167)</f>
        <v>43</v>
      </c>
      <c r="M167" s="8" t="n">
        <v>795</v>
      </c>
    </row>
    <row r="168" customFormat="false" ht="15" hidden="false" customHeight="false" outlineLevel="0" collapsed="false">
      <c r="H168" s="75"/>
      <c r="I168" s="72"/>
    </row>
    <row r="169" customFormat="false" ht="15" hidden="false" customHeight="false" outlineLevel="0" collapsed="false">
      <c r="B169" s="2" t="s">
        <v>108</v>
      </c>
      <c r="C169" s="66" t="s">
        <v>202</v>
      </c>
      <c r="D169" s="2" t="n">
        <v>110</v>
      </c>
      <c r="E169" s="38" t="s">
        <v>158</v>
      </c>
      <c r="F169" s="2" t="str">
        <f aca="false">IFERROR(E169*10,SUBSTITUTE(E169,"/",""))</f>
        <v>3234</v>
      </c>
      <c r="H169" s="71" t="str">
        <f aca="false">IFERROR(E169-1,(LEFT(E169,2)-1)&amp;"/"&amp;(RIGHT(E169,2)-1))</f>
        <v>31/33</v>
      </c>
      <c r="I169" s="8" t="str">
        <f aca="false">J169</f>
        <v>31;31,5;32;32,5;33</v>
      </c>
      <c r="J169" s="18" t="str">
        <f aca="false">IF(LEN(H169)&gt;2,LEFT(H169,2)&amp;";"&amp;TRIM(LEFT(H169,2)+0.5)&amp;";"&amp;TRIM(LEFT(H169,2)+1)&amp;";"&amp;TRIM(LEFT(H169,2)+1.5)&amp;";"&amp;RIGHT(H169,2),H169)</f>
        <v>31;31,5;32;32,5;33</v>
      </c>
      <c r="M169" s="8" t="n">
        <v>793</v>
      </c>
    </row>
    <row r="170" customFormat="false" ht="15" hidden="false" customHeight="false" outlineLevel="0" collapsed="false">
      <c r="B170" s="2" t="s">
        <v>108</v>
      </c>
      <c r="C170" s="66" t="s">
        <v>202</v>
      </c>
      <c r="D170" s="2" t="n">
        <f aca="false">D169+10</f>
        <v>120</v>
      </c>
      <c r="E170" s="38" t="s">
        <v>159</v>
      </c>
      <c r="F170" s="2" t="str">
        <f aca="false">IFERROR(E170*10,SUBSTITUTE(E170,"/",""))</f>
        <v>3335</v>
      </c>
      <c r="H170" s="71" t="str">
        <f aca="false">IFERROR(E170-1,(LEFT(E170,2)-1)&amp;"/"&amp;(RIGHT(E170,2)-1))</f>
        <v>32/34</v>
      </c>
      <c r="I170" s="8" t="str">
        <f aca="false">J170</f>
        <v>32;32,5;33;33,5;34</v>
      </c>
      <c r="J170" s="18" t="str">
        <f aca="false">IF(LEN(H170)&gt;2,LEFT(H170,2)&amp;";"&amp;TRIM(LEFT(H170,2)+0.5)&amp;";"&amp;TRIM(LEFT(H170,2)+1)&amp;";"&amp;TRIM(LEFT(H170,2)+1.5)&amp;";"&amp;RIGHT(H170,2),H170)</f>
        <v>32;32,5;33;33,5;34</v>
      </c>
      <c r="M170" s="8" t="n">
        <v>873</v>
      </c>
    </row>
    <row r="171" customFormat="false" ht="15" hidden="false" customHeight="false" outlineLevel="0" collapsed="false">
      <c r="B171" s="2" t="s">
        <v>108</v>
      </c>
      <c r="C171" s="66" t="s">
        <v>202</v>
      </c>
      <c r="D171" s="2" t="n">
        <f aca="false">D170+10</f>
        <v>130</v>
      </c>
      <c r="E171" s="38" t="s">
        <v>160</v>
      </c>
      <c r="F171" s="2" t="str">
        <f aca="false">IFERROR(E171*10,SUBSTITUTE(E171,"/",""))</f>
        <v>3436</v>
      </c>
      <c r="H171" s="71" t="str">
        <f aca="false">IFERROR(E171-1,(LEFT(E171,2)-1)&amp;"/"&amp;(RIGHT(E171,2)-1))</f>
        <v>33/35</v>
      </c>
      <c r="I171" s="8" t="str">
        <f aca="false">J171</f>
        <v>33;33,5;34;34,5;35</v>
      </c>
      <c r="J171" s="18" t="str">
        <f aca="false">IF(LEN(H171)&gt;2,LEFT(H171,2)&amp;";"&amp;TRIM(LEFT(H171,2)+0.5)&amp;";"&amp;TRIM(LEFT(H171,2)+1)&amp;";"&amp;TRIM(LEFT(H171,2)+1.5)&amp;";"&amp;RIGHT(H171,2),H171)</f>
        <v>33;33,5;34;34,5;35</v>
      </c>
      <c r="M171" s="8" t="n">
        <v>883</v>
      </c>
      <c r="N171" s="2" t="str">
        <f aca="false">VLOOKUP(LEFT(H171,2),references!B:C,2,0)&amp;" - "&amp;VLOOKUP(RIGHT(H171,2),references!B:C,2,0)</f>
        <v>21 - 22,5</v>
      </c>
    </row>
    <row r="172" customFormat="false" ht="15" hidden="false" customHeight="false" outlineLevel="0" collapsed="false">
      <c r="B172" s="2" t="s">
        <v>108</v>
      </c>
      <c r="C172" s="66" t="s">
        <v>202</v>
      </c>
      <c r="D172" s="2" t="n">
        <f aca="false">D171+10</f>
        <v>140</v>
      </c>
      <c r="E172" s="70" t="s">
        <v>161</v>
      </c>
      <c r="F172" s="2" t="str">
        <f aca="false">IFERROR(E172*10,SUBSTITUTE(E172,"/",""))</f>
        <v>3537</v>
      </c>
      <c r="H172" s="71" t="str">
        <f aca="false">IFERROR(E172-1,(LEFT(E172,2)-1)&amp;"/"&amp;(RIGHT(E172,2)-1))</f>
        <v>34/36</v>
      </c>
      <c r="I172" s="8" t="str">
        <f aca="false">J172</f>
        <v>34;34,5;35;35,5;36</v>
      </c>
      <c r="J172" s="18" t="str">
        <f aca="false">IF(LEN(H172)&gt;2,LEFT(H172,2)&amp;";"&amp;TRIM(LEFT(H172,2)+0.5)&amp;";"&amp;TRIM(LEFT(H172,2)+1)&amp;";"&amp;TRIM(LEFT(H172,2)+1.5)&amp;";"&amp;RIGHT(H172,2),H172)</f>
        <v>34;34,5;35;35,5;36</v>
      </c>
      <c r="M172" s="8" t="n">
        <v>893</v>
      </c>
    </row>
    <row r="173" customFormat="false" ht="15" hidden="false" customHeight="false" outlineLevel="0" collapsed="false">
      <c r="B173" s="2" t="s">
        <v>108</v>
      </c>
      <c r="C173" s="66" t="s">
        <v>202</v>
      </c>
      <c r="D173" s="2" t="n">
        <f aca="false">D172+10</f>
        <v>150</v>
      </c>
      <c r="E173" s="38" t="s">
        <v>163</v>
      </c>
      <c r="F173" s="2" t="str">
        <f aca="false">IFERROR(E173*10,SUBSTITUTE(E173,"/",""))</f>
        <v>3638</v>
      </c>
      <c r="H173" s="71" t="str">
        <f aca="false">IFERROR(E173-1,(LEFT(E173,2)-1)&amp;"/"&amp;(RIGHT(E173,2)-1))</f>
        <v>35/37</v>
      </c>
      <c r="I173" s="8" t="str">
        <f aca="false">J173</f>
        <v>35;35,5;36;36,5;37</v>
      </c>
      <c r="J173" s="18" t="str">
        <f aca="false">IF(LEN(H173)&gt;2,LEFT(H173,2)&amp;";"&amp;TRIM(LEFT(H173,2)+0.5)&amp;";"&amp;TRIM(LEFT(H173,2)+1)&amp;";"&amp;TRIM(LEFT(H173,2)+1.5)&amp;";"&amp;RIGHT(H173,2),H173)</f>
        <v>35;35,5;36;36,5;37</v>
      </c>
      <c r="M173" s="8" t="n">
        <v>913</v>
      </c>
    </row>
    <row r="174" customFormat="false" ht="15" hidden="false" customHeight="false" outlineLevel="0" collapsed="false">
      <c r="B174" s="2" t="s">
        <v>108</v>
      </c>
      <c r="C174" s="66" t="s">
        <v>202</v>
      </c>
      <c r="D174" s="2" t="n">
        <f aca="false">D173+10</f>
        <v>160</v>
      </c>
      <c r="E174" s="38" t="s">
        <v>165</v>
      </c>
      <c r="F174" s="2" t="str">
        <f aca="false">IFERROR(E174*10,SUBSTITUTE(E174,"/",""))</f>
        <v>3739</v>
      </c>
      <c r="H174" s="71" t="str">
        <f aca="false">IFERROR(E174-1,(LEFT(E174,2)-1)&amp;"/"&amp;(RIGHT(E174,2)-1))</f>
        <v>36/38</v>
      </c>
      <c r="I174" s="8" t="str">
        <f aca="false">J174</f>
        <v>36;36,5;37;37,5;38</v>
      </c>
      <c r="J174" s="18" t="str">
        <f aca="false">IF(LEN(H174)&gt;2,LEFT(H174,2)&amp;";"&amp;TRIM(LEFT(H174,2)+0.5)&amp;";"&amp;TRIM(LEFT(H174,2)+1)&amp;";"&amp;TRIM(LEFT(H174,2)+1.5)&amp;";"&amp;RIGHT(H174,2),H174)</f>
        <v>36;36,5;37;37,5;38</v>
      </c>
      <c r="M174" s="8" t="n">
        <v>953</v>
      </c>
      <c r="N174" s="2" t="str">
        <f aca="false">VLOOKUP(LEFT(H174,2),references!B:C,2,0)&amp;" - "&amp;VLOOKUP(RIGHT(H174,2),references!B:C,2,0)</f>
        <v>23 - 24,5</v>
      </c>
    </row>
    <row r="175" customFormat="false" ht="15" hidden="false" customHeight="false" outlineLevel="0" collapsed="false">
      <c r="B175" s="2" t="s">
        <v>108</v>
      </c>
      <c r="C175" s="66" t="s">
        <v>202</v>
      </c>
      <c r="D175" s="2" t="n">
        <f aca="false">D174+10</f>
        <v>170</v>
      </c>
      <c r="E175" s="70" t="s">
        <v>166</v>
      </c>
      <c r="F175" s="2" t="str">
        <f aca="false">IFERROR(E175*10,SUBSTITUTE(E175,"/",""))</f>
        <v>3840</v>
      </c>
      <c r="H175" s="71" t="str">
        <f aca="false">IFERROR(E175-1,(LEFT(E175,2)-1)&amp;"/"&amp;(RIGHT(E175,2)-1))</f>
        <v>37/39</v>
      </c>
      <c r="I175" s="8" t="str">
        <f aca="false">J175</f>
        <v>37;37,5;38;38,5;39</v>
      </c>
      <c r="J175" s="18" t="str">
        <f aca="false">IF(LEN(H175)&gt;2,LEFT(H175,2)&amp;";"&amp;TRIM(LEFT(H175,2)+0.5)&amp;";"&amp;TRIM(LEFT(H175,2)+1)&amp;";"&amp;TRIM(LEFT(H175,2)+1.5)&amp;";"&amp;RIGHT(H175,2),H175)</f>
        <v>37;37,5;38;38,5;39</v>
      </c>
      <c r="M175" s="8" t="n">
        <v>983</v>
      </c>
    </row>
    <row r="176" customFormat="false" ht="15" hidden="false" customHeight="false" outlineLevel="0" collapsed="false">
      <c r="B176" s="2" t="s">
        <v>108</v>
      </c>
      <c r="C176" s="66" t="s">
        <v>202</v>
      </c>
      <c r="D176" s="2" t="n">
        <f aca="false">D175+10</f>
        <v>180</v>
      </c>
      <c r="E176" s="38" t="s">
        <v>167</v>
      </c>
      <c r="F176" s="2" t="str">
        <f aca="false">IFERROR(E176*10,SUBSTITUTE(E176,"/",""))</f>
        <v>3941</v>
      </c>
      <c r="H176" s="71" t="str">
        <f aca="false">IFERROR(E176-1,(LEFT(E176,2)-1)&amp;"/"&amp;(RIGHT(E176,2)-1))</f>
        <v>38/40</v>
      </c>
      <c r="I176" s="8" t="str">
        <f aca="false">J176</f>
        <v>38;38,5;39;39,5;40</v>
      </c>
      <c r="J176" s="18" t="str">
        <f aca="false">IF(LEN(H176)&gt;2,LEFT(H176,2)&amp;";"&amp;TRIM(LEFT(H176,2)+0.5)&amp;";"&amp;TRIM(LEFT(H176,2)+1)&amp;";"&amp;TRIM(LEFT(H176,2)+1.5)&amp;";"&amp;RIGHT(H176,2),H176)</f>
        <v>38;38,5;39;39,5;40</v>
      </c>
      <c r="M176" s="8" t="n">
        <v>993</v>
      </c>
    </row>
    <row r="177" customFormat="false" ht="15" hidden="false" customHeight="false" outlineLevel="0" collapsed="false">
      <c r="B177" s="2" t="s">
        <v>108</v>
      </c>
      <c r="C177" s="66" t="s">
        <v>202</v>
      </c>
      <c r="D177" s="2" t="n">
        <f aca="false">D176+10</f>
        <v>190</v>
      </c>
      <c r="E177" s="38" t="s">
        <v>169</v>
      </c>
      <c r="F177" s="2" t="str">
        <f aca="false">IFERROR(E177*10,SUBSTITUTE(E177,"/",""))</f>
        <v>4042</v>
      </c>
      <c r="H177" s="71" t="str">
        <f aca="false">IFERROR(E177-1,(LEFT(E177,2)-1)&amp;"/"&amp;(RIGHT(E177,2)-1))</f>
        <v>39/41</v>
      </c>
      <c r="I177" s="8" t="str">
        <f aca="false">J177</f>
        <v>39;39,5;40;40,5;41</v>
      </c>
      <c r="J177" s="18" t="str">
        <f aca="false">IF(LEN(H177)&gt;2,LEFT(H177,2)&amp;";"&amp;TRIM(LEFT(H177,2)+0.5)&amp;";"&amp;TRIM(LEFT(H177,2)+1)&amp;";"&amp;TRIM(LEFT(H177,2)+1.5)&amp;";"&amp;RIGHT(H177,2),H177)</f>
        <v>39;39,5;40;40,5;41</v>
      </c>
      <c r="M177" s="8" t="n">
        <v>964</v>
      </c>
      <c r="N177" s="2" t="str">
        <f aca="false">VLOOKUP(LEFT(H177,2),references!B:C,2,0)&amp;" - "&amp;VLOOKUP(RIGHT(H177,2),references!B:C,2,0)</f>
        <v>25 - 26,5</v>
      </c>
    </row>
    <row r="178" customFormat="false" ht="15" hidden="false" customHeight="false" outlineLevel="0" collapsed="false">
      <c r="B178" s="2" t="s">
        <v>108</v>
      </c>
      <c r="C178" s="66" t="s">
        <v>202</v>
      </c>
      <c r="D178" s="2" t="n">
        <f aca="false">D177+10</f>
        <v>200</v>
      </c>
      <c r="E178" s="38" t="s">
        <v>170</v>
      </c>
      <c r="F178" s="2" t="str">
        <f aca="false">IFERROR(E178*10,SUBSTITUTE(E178,"/",""))</f>
        <v>4143</v>
      </c>
      <c r="H178" s="71" t="str">
        <f aca="false">IFERROR(E178-1,(LEFT(E178,2)-1)&amp;"/"&amp;(RIGHT(E178,2)-1))</f>
        <v>40/42</v>
      </c>
      <c r="I178" s="8" t="str">
        <f aca="false">J178</f>
        <v>40;40,5;41;41,5;42</v>
      </c>
      <c r="J178" s="18" t="str">
        <f aca="false">IF(LEN(H178)&gt;2,LEFT(H178,2)&amp;";"&amp;TRIM(LEFT(H178,2)+0.5)&amp;";"&amp;TRIM(LEFT(H178,2)+1)&amp;";"&amp;TRIM(LEFT(H178,2)+1.5)&amp;";"&amp;RIGHT(H178,2),H178)</f>
        <v>40;40,5;41;41,5;42</v>
      </c>
      <c r="M178" s="8" t="n">
        <v>943</v>
      </c>
    </row>
    <row r="179" customFormat="false" ht="15" hidden="false" customHeight="false" outlineLevel="0" collapsed="false">
      <c r="B179" s="2" t="s">
        <v>108</v>
      </c>
      <c r="C179" s="66" t="s">
        <v>202</v>
      </c>
      <c r="D179" s="2" t="n">
        <f aca="false">D178+10</f>
        <v>210</v>
      </c>
      <c r="E179" s="38" t="s">
        <v>171</v>
      </c>
      <c r="F179" s="2" t="str">
        <f aca="false">IFERROR(E179*10,SUBSTITUTE(E179,"/",""))</f>
        <v>4244</v>
      </c>
      <c r="H179" s="71" t="str">
        <f aca="false">IFERROR(E179-1,(LEFT(E179,2)-1)&amp;"/"&amp;(RIGHT(E179,2)-1))</f>
        <v>41/43</v>
      </c>
      <c r="I179" s="8" t="str">
        <f aca="false">J179</f>
        <v>41;41,5;42;42,5;43</v>
      </c>
      <c r="J179" s="18" t="str">
        <f aca="false">IF(LEN(H179)&gt;2,LEFT(H179,2)&amp;";"&amp;TRIM(LEFT(H179,2)+0.5)&amp;";"&amp;TRIM(LEFT(H179,2)+1)&amp;";"&amp;TRIM(LEFT(H179,2)+1.5)&amp;";"&amp;RIGHT(H179,2),H179)</f>
        <v>41;41,5;42;42,5;43</v>
      </c>
      <c r="M179" s="8" t="n">
        <v>923</v>
      </c>
    </row>
    <row r="181" customFormat="false" ht="15" hidden="false" customHeight="false" outlineLevel="0" collapsed="false">
      <c r="B181" s="2" t="s">
        <v>108</v>
      </c>
      <c r="C181" s="66" t="s">
        <v>204</v>
      </c>
      <c r="D181" s="2" t="n">
        <v>110</v>
      </c>
      <c r="E181" s="38" t="s">
        <v>115</v>
      </c>
      <c r="F181" s="2" t="n">
        <f aca="false">E181*10</f>
        <v>320</v>
      </c>
      <c r="H181" s="8" t="str">
        <f aca="false">E181</f>
        <v>32</v>
      </c>
      <c r="I181" s="8" t="str">
        <f aca="false">J181</f>
        <v>32</v>
      </c>
      <c r="J181" s="18" t="str">
        <f aca="false">H181</f>
        <v>32</v>
      </c>
      <c r="M181" s="8" t="n">
        <v>765</v>
      </c>
    </row>
    <row r="182" customFormat="false" ht="15" hidden="false" customHeight="false" outlineLevel="0" collapsed="false">
      <c r="B182" s="2" t="s">
        <v>108</v>
      </c>
      <c r="C182" s="66" t="s">
        <v>204</v>
      </c>
      <c r="D182" s="2" t="n">
        <f aca="false">D181+10</f>
        <v>120</v>
      </c>
      <c r="E182" s="38" t="s">
        <v>116</v>
      </c>
      <c r="F182" s="2" t="n">
        <f aca="false">E182*10</f>
        <v>330</v>
      </c>
      <c r="H182" s="8" t="str">
        <f aca="false">E182</f>
        <v>33</v>
      </c>
      <c r="I182" s="8" t="str">
        <f aca="false">J182</f>
        <v>33</v>
      </c>
      <c r="J182" s="18" t="str">
        <f aca="false">H182</f>
        <v>33</v>
      </c>
      <c r="M182" s="8" t="n">
        <v>805</v>
      </c>
    </row>
    <row r="183" customFormat="false" ht="15" hidden="false" customHeight="false" outlineLevel="0" collapsed="false">
      <c r="B183" s="2" t="s">
        <v>108</v>
      </c>
      <c r="C183" s="66" t="s">
        <v>204</v>
      </c>
      <c r="D183" s="2" t="n">
        <f aca="false">D182+10</f>
        <v>130</v>
      </c>
      <c r="E183" s="38" t="s">
        <v>117</v>
      </c>
      <c r="F183" s="2" t="n">
        <f aca="false">E183*10</f>
        <v>340</v>
      </c>
      <c r="H183" s="8" t="str">
        <f aca="false">E183</f>
        <v>34</v>
      </c>
      <c r="I183" s="8" t="str">
        <f aca="false">J183</f>
        <v>34</v>
      </c>
      <c r="J183" s="18" t="str">
        <f aca="false">H183</f>
        <v>34</v>
      </c>
      <c r="M183" s="8" t="n">
        <v>845</v>
      </c>
      <c r="N183" s="2" t="n">
        <f aca="false">VLOOKUP(H183,references!B:C,2,0)</f>
        <v>21.5</v>
      </c>
    </row>
    <row r="184" customFormat="false" ht="15" hidden="false" customHeight="false" outlineLevel="0" collapsed="false">
      <c r="B184" s="2" t="s">
        <v>108</v>
      </c>
      <c r="C184" s="66" t="s">
        <v>204</v>
      </c>
      <c r="D184" s="2" t="n">
        <f aca="false">D183+10</f>
        <v>140</v>
      </c>
      <c r="E184" s="38" t="s">
        <v>118</v>
      </c>
      <c r="F184" s="2" t="n">
        <f aca="false">E184*10</f>
        <v>350</v>
      </c>
      <c r="H184" s="8" t="str">
        <f aca="false">E184</f>
        <v>35</v>
      </c>
      <c r="I184" s="8" t="str">
        <f aca="false">J184</f>
        <v>35</v>
      </c>
      <c r="J184" s="18" t="str">
        <f aca="false">H184</f>
        <v>35</v>
      </c>
      <c r="M184" s="8" t="n">
        <v>885</v>
      </c>
      <c r="N184" s="2" t="n">
        <f aca="false">VLOOKUP(H184,references!B:C,2,0)</f>
        <v>22.5</v>
      </c>
    </row>
    <row r="185" customFormat="false" ht="15" hidden="false" customHeight="false" outlineLevel="0" collapsed="false">
      <c r="B185" s="2" t="s">
        <v>108</v>
      </c>
      <c r="C185" s="66" t="s">
        <v>204</v>
      </c>
      <c r="D185" s="2" t="n">
        <f aca="false">D184+10</f>
        <v>150</v>
      </c>
      <c r="E185" s="38" t="s">
        <v>119</v>
      </c>
      <c r="F185" s="2" t="n">
        <f aca="false">E185*10</f>
        <v>360</v>
      </c>
      <c r="H185" s="8" t="str">
        <f aca="false">E185</f>
        <v>36</v>
      </c>
      <c r="I185" s="8" t="str">
        <f aca="false">J185</f>
        <v>36</v>
      </c>
      <c r="J185" s="18" t="str">
        <f aca="false">H185</f>
        <v>36</v>
      </c>
      <c r="M185" s="8" t="n">
        <v>915</v>
      </c>
      <c r="N185" s="2" t="n">
        <f aca="false">VLOOKUP(H185,references!B:C,2,0)</f>
        <v>23</v>
      </c>
    </row>
    <row r="186" customFormat="false" ht="15" hidden="false" customHeight="false" outlineLevel="0" collapsed="false">
      <c r="B186" s="2" t="s">
        <v>108</v>
      </c>
      <c r="C186" s="66" t="s">
        <v>204</v>
      </c>
      <c r="D186" s="2" t="n">
        <f aca="false">D185+10</f>
        <v>160</v>
      </c>
      <c r="E186" s="38" t="s">
        <v>120</v>
      </c>
      <c r="F186" s="2" t="n">
        <f aca="false">E186*10</f>
        <v>370</v>
      </c>
      <c r="H186" s="8" t="str">
        <f aca="false">E186</f>
        <v>37</v>
      </c>
      <c r="I186" s="8" t="str">
        <f aca="false">J186</f>
        <v>37</v>
      </c>
      <c r="J186" s="18" t="str">
        <f aca="false">H186</f>
        <v>37</v>
      </c>
      <c r="M186" s="8" t="n">
        <v>935</v>
      </c>
      <c r="N186" s="2" t="n">
        <f aca="false">VLOOKUP(H186,references!B:C,2,0)</f>
        <v>23.5</v>
      </c>
    </row>
    <row r="187" customFormat="false" ht="15" hidden="false" customHeight="false" outlineLevel="0" collapsed="false">
      <c r="B187" s="2" t="s">
        <v>108</v>
      </c>
      <c r="C187" s="66" t="s">
        <v>204</v>
      </c>
      <c r="D187" s="2" t="n">
        <f aca="false">D186+10</f>
        <v>170</v>
      </c>
      <c r="E187" s="38" t="s">
        <v>121</v>
      </c>
      <c r="F187" s="2" t="n">
        <f aca="false">E187*10</f>
        <v>380</v>
      </c>
      <c r="H187" s="8" t="str">
        <f aca="false">E187</f>
        <v>38</v>
      </c>
      <c r="I187" s="8" t="str">
        <f aca="false">J187</f>
        <v>38</v>
      </c>
      <c r="J187" s="18" t="str">
        <f aca="false">H187</f>
        <v>38</v>
      </c>
      <c r="M187" s="8" t="n">
        <v>975</v>
      </c>
      <c r="N187" s="2" t="n">
        <f aca="false">VLOOKUP(H187,references!B:C,2,0)</f>
        <v>24.5</v>
      </c>
    </row>
    <row r="188" customFormat="false" ht="15" hidden="false" customHeight="false" outlineLevel="0" collapsed="false">
      <c r="B188" s="2" t="s">
        <v>108</v>
      </c>
      <c r="C188" s="66" t="s">
        <v>204</v>
      </c>
      <c r="D188" s="2" t="n">
        <f aca="false">D187+10</f>
        <v>180</v>
      </c>
      <c r="E188" s="38" t="s">
        <v>122</v>
      </c>
      <c r="F188" s="2" t="n">
        <f aca="false">E188*10</f>
        <v>390</v>
      </c>
      <c r="H188" s="8" t="str">
        <f aca="false">E188</f>
        <v>39</v>
      </c>
      <c r="I188" s="8" t="str">
        <f aca="false">J188</f>
        <v>39</v>
      </c>
      <c r="J188" s="18" t="str">
        <f aca="false">H188</f>
        <v>39</v>
      </c>
      <c r="M188" s="8" t="n">
        <v>985</v>
      </c>
      <c r="N188" s="2" t="n">
        <f aca="false">VLOOKUP(H188,references!B:C,2,0)</f>
        <v>25</v>
      </c>
    </row>
    <row r="189" customFormat="false" ht="15" hidden="false" customHeight="false" outlineLevel="0" collapsed="false">
      <c r="B189" s="2" t="s">
        <v>108</v>
      </c>
      <c r="C189" s="66" t="s">
        <v>204</v>
      </c>
      <c r="D189" s="2" t="n">
        <f aca="false">D188+10</f>
        <v>190</v>
      </c>
      <c r="E189" s="38" t="s">
        <v>123</v>
      </c>
      <c r="F189" s="2" t="n">
        <f aca="false">E189*10</f>
        <v>400</v>
      </c>
      <c r="H189" s="8" t="str">
        <f aca="false">E189</f>
        <v>40</v>
      </c>
      <c r="I189" s="8" t="str">
        <f aca="false">J189</f>
        <v>40</v>
      </c>
      <c r="J189" s="18" t="str">
        <f aca="false">H189</f>
        <v>40</v>
      </c>
      <c r="M189" s="8" t="n">
        <v>955</v>
      </c>
      <c r="N189" s="2" t="n">
        <f aca="false">VLOOKUP(H189,references!B:C,2,0)</f>
        <v>25.5</v>
      </c>
    </row>
    <row r="190" customFormat="false" ht="15" hidden="false" customHeight="false" outlineLevel="0" collapsed="false">
      <c r="B190" s="2" t="s">
        <v>108</v>
      </c>
      <c r="C190" s="66" t="s">
        <v>204</v>
      </c>
      <c r="D190" s="2" t="n">
        <f aca="false">D189+10</f>
        <v>200</v>
      </c>
      <c r="E190" s="38" t="s">
        <v>124</v>
      </c>
      <c r="F190" s="2" t="n">
        <f aca="false">E190*10</f>
        <v>410</v>
      </c>
      <c r="H190" s="8" t="str">
        <f aca="false">E190</f>
        <v>41</v>
      </c>
      <c r="I190" s="8" t="str">
        <f aca="false">J190</f>
        <v>41</v>
      </c>
      <c r="J190" s="18" t="str">
        <f aca="false">H190</f>
        <v>41</v>
      </c>
      <c r="M190" s="8" t="n">
        <v>875</v>
      </c>
      <c r="N190" s="2" t="n">
        <f aca="false">VLOOKUP(H190,references!B:C,2,0)</f>
        <v>26.5</v>
      </c>
    </row>
    <row r="191" customFormat="false" ht="15" hidden="false" customHeight="false" outlineLevel="0" collapsed="false">
      <c r="B191" s="2" t="s">
        <v>108</v>
      </c>
      <c r="C191" s="66" t="s">
        <v>204</v>
      </c>
      <c r="D191" s="2" t="n">
        <f aca="false">D190+10</f>
        <v>210</v>
      </c>
      <c r="E191" s="38" t="s">
        <v>125</v>
      </c>
      <c r="F191" s="2" t="n">
        <f aca="false">E191*10</f>
        <v>420</v>
      </c>
      <c r="H191" s="8" t="str">
        <f aca="false">E191</f>
        <v>42</v>
      </c>
      <c r="I191" s="8" t="str">
        <f aca="false">J191</f>
        <v>42</v>
      </c>
      <c r="J191" s="18" t="str">
        <f aca="false">H191</f>
        <v>42</v>
      </c>
      <c r="M191" s="8" t="n">
        <v>835</v>
      </c>
      <c r="N191" s="2" t="n">
        <f aca="false">VLOOKUP(H191,references!B:C,2,0)</f>
        <v>27</v>
      </c>
    </row>
    <row r="192" customFormat="false" ht="15" hidden="false" customHeight="false" outlineLevel="0" collapsed="false">
      <c r="B192" s="2" t="s">
        <v>108</v>
      </c>
      <c r="C192" s="66" t="s">
        <v>204</v>
      </c>
      <c r="D192" s="2" t="n">
        <f aca="false">D191+10</f>
        <v>220</v>
      </c>
      <c r="E192" s="38" t="s">
        <v>126</v>
      </c>
      <c r="F192" s="2" t="n">
        <f aca="false">E192*10</f>
        <v>430</v>
      </c>
      <c r="H192" s="8" t="str">
        <f aca="false">E192</f>
        <v>43</v>
      </c>
      <c r="I192" s="8" t="str">
        <f aca="false">J192</f>
        <v>43</v>
      </c>
      <c r="J192" s="18" t="str">
        <f aca="false">H192</f>
        <v>43</v>
      </c>
      <c r="M192" s="8" t="n">
        <v>795</v>
      </c>
    </row>
    <row r="193" customFormat="false" ht="15" hidden="false" customHeight="false" outlineLevel="0" collapsed="false">
      <c r="B193" s="2" t="s">
        <v>108</v>
      </c>
      <c r="C193" s="66" t="s">
        <v>204</v>
      </c>
      <c r="D193" s="2" t="n">
        <f aca="false">D192+10</f>
        <v>230</v>
      </c>
      <c r="E193" s="38" t="s">
        <v>127</v>
      </c>
      <c r="F193" s="2" t="n">
        <f aca="false">E193*10</f>
        <v>440</v>
      </c>
      <c r="H193" s="8" t="str">
        <f aca="false">E193</f>
        <v>44</v>
      </c>
      <c r="I193" s="8" t="str">
        <f aca="false">J193</f>
        <v>44</v>
      </c>
      <c r="J193" s="18" t="str">
        <f aca="false">H193</f>
        <v>44</v>
      </c>
      <c r="M193" s="8" t="n">
        <v>755</v>
      </c>
    </row>
    <row r="195" customFormat="false" ht="15" hidden="false" customHeight="false" outlineLevel="0" collapsed="false">
      <c r="B195" s="2" t="s">
        <v>108</v>
      </c>
      <c r="C195" s="66" t="s">
        <v>207</v>
      </c>
      <c r="D195" s="2" t="n">
        <v>110</v>
      </c>
      <c r="E195" s="38" t="s">
        <v>115</v>
      </c>
      <c r="F195" s="2" t="n">
        <f aca="false">E195*10</f>
        <v>320</v>
      </c>
      <c r="H195" s="71" t="n">
        <f aca="false">E195+1</f>
        <v>33</v>
      </c>
      <c r="I195" s="8" t="n">
        <f aca="false">J195</f>
        <v>33</v>
      </c>
      <c r="J195" s="18" t="n">
        <f aca="false">H195</f>
        <v>33</v>
      </c>
      <c r="M195" s="8" t="n">
        <v>805</v>
      </c>
    </row>
    <row r="196" customFormat="false" ht="15" hidden="false" customHeight="false" outlineLevel="0" collapsed="false">
      <c r="B196" s="2" t="s">
        <v>108</v>
      </c>
      <c r="C196" s="66" t="s">
        <v>207</v>
      </c>
      <c r="D196" s="2" t="n">
        <f aca="false">D195+5</f>
        <v>115</v>
      </c>
      <c r="E196" s="38" t="s">
        <v>130</v>
      </c>
      <c r="F196" s="2" t="n">
        <f aca="false">E196*10</f>
        <v>325</v>
      </c>
      <c r="H196" s="71" t="n">
        <f aca="false">E196+1</f>
        <v>33.5</v>
      </c>
      <c r="I196" s="8" t="n">
        <f aca="false">J196</f>
        <v>33.5</v>
      </c>
      <c r="J196" s="18" t="n">
        <f aca="false">H196</f>
        <v>33.5</v>
      </c>
      <c r="M196" s="8" t="n">
        <v>825</v>
      </c>
    </row>
    <row r="197" customFormat="false" ht="15" hidden="false" customHeight="false" outlineLevel="0" collapsed="false">
      <c r="B197" s="2" t="s">
        <v>108</v>
      </c>
      <c r="C197" s="66" t="s">
        <v>207</v>
      </c>
      <c r="D197" s="2" t="n">
        <f aca="false">D196+5</f>
        <v>120</v>
      </c>
      <c r="E197" s="38" t="s">
        <v>116</v>
      </c>
      <c r="F197" s="2" t="n">
        <f aca="false">E197*10</f>
        <v>330</v>
      </c>
      <c r="H197" s="71" t="n">
        <f aca="false">E197+1</f>
        <v>34</v>
      </c>
      <c r="I197" s="8" t="n">
        <f aca="false">J197</f>
        <v>34</v>
      </c>
      <c r="J197" s="18" t="n">
        <f aca="false">H197</f>
        <v>34</v>
      </c>
      <c r="M197" s="8" t="n">
        <v>845</v>
      </c>
      <c r="N197" s="2" t="n">
        <f aca="false">VLOOKUP(TRIM(H197),references!B:C,2,0)</f>
        <v>21.5</v>
      </c>
    </row>
    <row r="198" customFormat="false" ht="15" hidden="false" customHeight="false" outlineLevel="0" collapsed="false">
      <c r="B198" s="2" t="s">
        <v>108</v>
      </c>
      <c r="C198" s="66" t="s">
        <v>207</v>
      </c>
      <c r="D198" s="2" t="n">
        <f aca="false">D197+5</f>
        <v>125</v>
      </c>
      <c r="E198" s="38" t="s">
        <v>131</v>
      </c>
      <c r="F198" s="2" t="n">
        <f aca="false">E198*10</f>
        <v>335</v>
      </c>
      <c r="H198" s="71" t="n">
        <f aca="false">E198+1</f>
        <v>34.5</v>
      </c>
      <c r="I198" s="8" t="n">
        <f aca="false">J198</f>
        <v>34.5</v>
      </c>
      <c r="J198" s="18" t="n">
        <f aca="false">H198</f>
        <v>34.5</v>
      </c>
      <c r="M198" s="8" t="n">
        <v>865</v>
      </c>
    </row>
    <row r="199" customFormat="false" ht="15" hidden="false" customHeight="false" outlineLevel="0" collapsed="false">
      <c r="B199" s="2" t="s">
        <v>108</v>
      </c>
      <c r="C199" s="66" t="s">
        <v>207</v>
      </c>
      <c r="D199" s="2" t="n">
        <f aca="false">D198+5</f>
        <v>130</v>
      </c>
      <c r="E199" s="38" t="s">
        <v>117</v>
      </c>
      <c r="F199" s="2" t="n">
        <f aca="false">E199*10</f>
        <v>340</v>
      </c>
      <c r="H199" s="71" t="n">
        <f aca="false">E199+1</f>
        <v>35</v>
      </c>
      <c r="I199" s="8" t="n">
        <f aca="false">J199</f>
        <v>35</v>
      </c>
      <c r="J199" s="18" t="n">
        <f aca="false">H199</f>
        <v>35</v>
      </c>
      <c r="M199" s="8" t="n">
        <v>885</v>
      </c>
      <c r="N199" s="2" t="n">
        <f aca="false">VLOOKUP(TRIM(H199),references!B:C,2,0)</f>
        <v>22.5</v>
      </c>
    </row>
    <row r="200" customFormat="false" ht="15" hidden="false" customHeight="false" outlineLevel="0" collapsed="false">
      <c r="B200" s="2" t="s">
        <v>108</v>
      </c>
      <c r="C200" s="66" t="s">
        <v>207</v>
      </c>
      <c r="D200" s="2" t="n">
        <f aca="false">D199+5</f>
        <v>135</v>
      </c>
      <c r="E200" s="38" t="s">
        <v>132</v>
      </c>
      <c r="F200" s="2" t="n">
        <f aca="false">E200*10</f>
        <v>345</v>
      </c>
      <c r="H200" s="71" t="n">
        <f aca="false">E200+1</f>
        <v>35.5</v>
      </c>
      <c r="I200" s="8" t="n">
        <f aca="false">J200</f>
        <v>35.5</v>
      </c>
      <c r="J200" s="18" t="n">
        <f aca="false">H200</f>
        <v>35.5</v>
      </c>
      <c r="M200" s="8" t="n">
        <v>905</v>
      </c>
    </row>
    <row r="201" customFormat="false" ht="15" hidden="false" customHeight="false" outlineLevel="0" collapsed="false">
      <c r="B201" s="2" t="s">
        <v>108</v>
      </c>
      <c r="C201" s="66" t="s">
        <v>207</v>
      </c>
      <c r="D201" s="2" t="n">
        <f aca="false">D200+5</f>
        <v>140</v>
      </c>
      <c r="E201" s="38" t="s">
        <v>118</v>
      </c>
      <c r="F201" s="2" t="n">
        <f aca="false">E201*10</f>
        <v>350</v>
      </c>
      <c r="H201" s="71" t="n">
        <f aca="false">E201+1</f>
        <v>36</v>
      </c>
      <c r="I201" s="8" t="n">
        <f aca="false">J201</f>
        <v>36</v>
      </c>
      <c r="J201" s="18" t="n">
        <f aca="false">H201</f>
        <v>36</v>
      </c>
      <c r="M201" s="8" t="n">
        <v>915</v>
      </c>
      <c r="N201" s="2" t="n">
        <f aca="false">VLOOKUP(TRIM(H201),references!B:C,2,0)</f>
        <v>23</v>
      </c>
    </row>
    <row r="202" customFormat="false" ht="15" hidden="false" customHeight="false" outlineLevel="0" collapsed="false">
      <c r="B202" s="2" t="s">
        <v>108</v>
      </c>
      <c r="C202" s="66" t="s">
        <v>207</v>
      </c>
      <c r="D202" s="2" t="n">
        <f aca="false">D201+5</f>
        <v>145</v>
      </c>
      <c r="E202" s="38" t="s">
        <v>133</v>
      </c>
      <c r="F202" s="2" t="n">
        <f aca="false">E202*10</f>
        <v>355</v>
      </c>
      <c r="H202" s="71" t="n">
        <f aca="false">E202+1</f>
        <v>36.5</v>
      </c>
      <c r="I202" s="8" t="n">
        <f aca="false">J202</f>
        <v>36.5</v>
      </c>
      <c r="J202" s="18" t="n">
        <f aca="false">H202</f>
        <v>36.5</v>
      </c>
      <c r="M202" s="8" t="n">
        <v>925</v>
      </c>
    </row>
    <row r="203" customFormat="false" ht="15" hidden="false" customHeight="false" outlineLevel="0" collapsed="false">
      <c r="B203" s="2" t="s">
        <v>108</v>
      </c>
      <c r="C203" s="66" t="s">
        <v>207</v>
      </c>
      <c r="D203" s="2" t="n">
        <f aca="false">D202+5</f>
        <v>150</v>
      </c>
      <c r="E203" s="38" t="s">
        <v>119</v>
      </c>
      <c r="F203" s="2" t="n">
        <f aca="false">E203*10</f>
        <v>360</v>
      </c>
      <c r="H203" s="71" t="n">
        <f aca="false">E203+1</f>
        <v>37</v>
      </c>
      <c r="I203" s="8" t="n">
        <f aca="false">J203</f>
        <v>37</v>
      </c>
      <c r="J203" s="18" t="n">
        <f aca="false">H203</f>
        <v>37</v>
      </c>
      <c r="M203" s="8" t="n">
        <v>935</v>
      </c>
      <c r="N203" s="2" t="n">
        <f aca="false">VLOOKUP(TRIM(H203),references!B:C,2,0)</f>
        <v>23.5</v>
      </c>
    </row>
    <row r="204" customFormat="false" ht="15" hidden="false" customHeight="false" outlineLevel="0" collapsed="false">
      <c r="B204" s="2" t="s">
        <v>108</v>
      </c>
      <c r="C204" s="66" t="s">
        <v>207</v>
      </c>
      <c r="D204" s="2" t="n">
        <f aca="false">D203+5</f>
        <v>155</v>
      </c>
      <c r="E204" s="38" t="s">
        <v>134</v>
      </c>
      <c r="F204" s="2" t="n">
        <f aca="false">E204*10</f>
        <v>365</v>
      </c>
      <c r="H204" s="71" t="n">
        <f aca="false">E204+1</f>
        <v>37.5</v>
      </c>
      <c r="I204" s="8" t="n">
        <f aca="false">J204</f>
        <v>37.5</v>
      </c>
      <c r="J204" s="18" t="n">
        <f aca="false">H204</f>
        <v>37.5</v>
      </c>
      <c r="M204" s="8" t="n">
        <v>945</v>
      </c>
    </row>
    <row r="205" customFormat="false" ht="15" hidden="false" customHeight="false" outlineLevel="0" collapsed="false">
      <c r="B205" s="2" t="s">
        <v>108</v>
      </c>
      <c r="C205" s="66" t="s">
        <v>207</v>
      </c>
      <c r="D205" s="2" t="n">
        <f aca="false">D204+5</f>
        <v>160</v>
      </c>
      <c r="E205" s="38" t="s">
        <v>120</v>
      </c>
      <c r="F205" s="2" t="n">
        <f aca="false">E205*10</f>
        <v>370</v>
      </c>
      <c r="H205" s="71" t="n">
        <f aca="false">E205+1</f>
        <v>38</v>
      </c>
      <c r="I205" s="8" t="n">
        <f aca="false">J205</f>
        <v>38</v>
      </c>
      <c r="J205" s="18" t="n">
        <f aca="false">H205</f>
        <v>38</v>
      </c>
      <c r="M205" s="8" t="n">
        <v>975</v>
      </c>
      <c r="N205" s="2" t="n">
        <f aca="false">VLOOKUP(TRIM(H205),references!B:C,2,0)</f>
        <v>24.5</v>
      </c>
    </row>
    <row r="206" customFormat="false" ht="15" hidden="false" customHeight="false" outlineLevel="0" collapsed="false">
      <c r="B206" s="2" t="s">
        <v>108</v>
      </c>
      <c r="C206" s="66" t="s">
        <v>207</v>
      </c>
      <c r="D206" s="2" t="n">
        <f aca="false">D205+5</f>
        <v>165</v>
      </c>
      <c r="E206" s="38" t="s">
        <v>135</v>
      </c>
      <c r="F206" s="2" t="n">
        <f aca="false">E206*10</f>
        <v>375</v>
      </c>
      <c r="H206" s="71" t="n">
        <f aca="false">E206+1</f>
        <v>38.5</v>
      </c>
      <c r="I206" s="8" t="n">
        <f aca="false">J206</f>
        <v>38.5</v>
      </c>
      <c r="J206" s="18" t="n">
        <f aca="false">H206</f>
        <v>38.5</v>
      </c>
      <c r="M206" s="8" t="n">
        <v>995</v>
      </c>
    </row>
    <row r="207" customFormat="false" ht="15" hidden="false" customHeight="false" outlineLevel="0" collapsed="false">
      <c r="B207" s="2" t="s">
        <v>108</v>
      </c>
      <c r="C207" s="66" t="s">
        <v>207</v>
      </c>
      <c r="D207" s="2" t="n">
        <f aca="false">D206+5</f>
        <v>170</v>
      </c>
      <c r="E207" s="38" t="s">
        <v>121</v>
      </c>
      <c r="F207" s="2" t="n">
        <f aca="false">E207*10</f>
        <v>380</v>
      </c>
      <c r="H207" s="71" t="n">
        <f aca="false">E207+1</f>
        <v>39</v>
      </c>
      <c r="I207" s="8" t="n">
        <f aca="false">J207</f>
        <v>39</v>
      </c>
      <c r="J207" s="18" t="n">
        <f aca="false">H207</f>
        <v>39</v>
      </c>
      <c r="M207" s="8" t="n">
        <v>985</v>
      </c>
      <c r="N207" s="2" t="n">
        <f aca="false">VLOOKUP(TRIM(H207),references!B:C,2,0)</f>
        <v>25</v>
      </c>
    </row>
    <row r="208" customFormat="false" ht="15" hidden="false" customHeight="false" outlineLevel="0" collapsed="false">
      <c r="B208" s="2" t="s">
        <v>108</v>
      </c>
      <c r="C208" s="66" t="s">
        <v>207</v>
      </c>
      <c r="D208" s="2" t="n">
        <f aca="false">D207+5</f>
        <v>175</v>
      </c>
      <c r="E208" s="38" t="s">
        <v>136</v>
      </c>
      <c r="F208" s="2" t="n">
        <f aca="false">E208*10</f>
        <v>385</v>
      </c>
      <c r="H208" s="71" t="n">
        <f aca="false">E208+1</f>
        <v>39.5</v>
      </c>
      <c r="I208" s="8" t="n">
        <f aca="false">J208</f>
        <v>39.5</v>
      </c>
      <c r="J208" s="18" t="n">
        <f aca="false">H208</f>
        <v>39.5</v>
      </c>
      <c r="M208" s="8" t="n">
        <v>965</v>
      </c>
    </row>
    <row r="209" customFormat="false" ht="15" hidden="false" customHeight="false" outlineLevel="0" collapsed="false">
      <c r="B209" s="2" t="s">
        <v>108</v>
      </c>
      <c r="C209" s="66" t="s">
        <v>207</v>
      </c>
      <c r="D209" s="2" t="n">
        <f aca="false">D208+5</f>
        <v>180</v>
      </c>
      <c r="E209" s="38" t="s">
        <v>122</v>
      </c>
      <c r="F209" s="2" t="n">
        <f aca="false">E209*10</f>
        <v>390</v>
      </c>
      <c r="H209" s="71" t="n">
        <f aca="false">E209+1</f>
        <v>40</v>
      </c>
      <c r="I209" s="8" t="n">
        <f aca="false">J209</f>
        <v>40</v>
      </c>
      <c r="J209" s="18" t="n">
        <f aca="false">H209</f>
        <v>40</v>
      </c>
      <c r="M209" s="8" t="n">
        <v>955</v>
      </c>
      <c r="N209" s="2" t="n">
        <f aca="false">VLOOKUP(TRIM(H209),references!B:C,2,0)</f>
        <v>25.5</v>
      </c>
    </row>
    <row r="210" customFormat="false" ht="15" hidden="false" customHeight="false" outlineLevel="0" collapsed="false">
      <c r="B210" s="2" t="s">
        <v>108</v>
      </c>
      <c r="C210" s="66" t="s">
        <v>207</v>
      </c>
      <c r="D210" s="2" t="n">
        <f aca="false">D209+5</f>
        <v>185</v>
      </c>
      <c r="E210" s="38" t="s">
        <v>137</v>
      </c>
      <c r="F210" s="2" t="n">
        <f aca="false">E210*10</f>
        <v>395</v>
      </c>
      <c r="H210" s="71" t="n">
        <f aca="false">E210+1</f>
        <v>40.5</v>
      </c>
      <c r="I210" s="8" t="n">
        <f aca="false">J210</f>
        <v>40.5</v>
      </c>
      <c r="J210" s="18" t="n">
        <f aca="false">H210</f>
        <v>40.5</v>
      </c>
      <c r="M210" s="8" t="n">
        <v>895</v>
      </c>
    </row>
    <row r="211" customFormat="false" ht="15" hidden="false" customHeight="false" outlineLevel="0" collapsed="false">
      <c r="B211" s="2" t="s">
        <v>108</v>
      </c>
      <c r="C211" s="66" t="s">
        <v>207</v>
      </c>
      <c r="D211" s="2" t="n">
        <f aca="false">D210+5</f>
        <v>190</v>
      </c>
      <c r="E211" s="38" t="s">
        <v>123</v>
      </c>
      <c r="F211" s="2" t="n">
        <f aca="false">E211*10</f>
        <v>400</v>
      </c>
      <c r="H211" s="71" t="n">
        <f aca="false">E211+1</f>
        <v>41</v>
      </c>
      <c r="I211" s="8" t="n">
        <f aca="false">J211</f>
        <v>41</v>
      </c>
      <c r="J211" s="18" t="n">
        <f aca="false">H211</f>
        <v>41</v>
      </c>
      <c r="M211" s="8" t="n">
        <v>875</v>
      </c>
      <c r="N211" s="2" t="n">
        <f aca="false">VLOOKUP(TRIM(H211),references!B:C,2,0)</f>
        <v>26.5</v>
      </c>
    </row>
    <row r="212" customFormat="false" ht="15" hidden="false" customHeight="false" outlineLevel="0" collapsed="false">
      <c r="B212" s="2" t="s">
        <v>108</v>
      </c>
      <c r="C212" s="66" t="s">
        <v>207</v>
      </c>
      <c r="D212" s="2" t="n">
        <f aca="false">D211+5</f>
        <v>195</v>
      </c>
      <c r="E212" s="38" t="s">
        <v>138</v>
      </c>
      <c r="F212" s="2" t="n">
        <f aca="false">E212*10</f>
        <v>405</v>
      </c>
      <c r="H212" s="71" t="n">
        <f aca="false">E212+1</f>
        <v>41.5</v>
      </c>
      <c r="I212" s="8" t="n">
        <f aca="false">J212</f>
        <v>41.5</v>
      </c>
      <c r="J212" s="18" t="n">
        <f aca="false">H212</f>
        <v>41.5</v>
      </c>
      <c r="M212" s="8" t="n">
        <v>855</v>
      </c>
    </row>
    <row r="213" customFormat="false" ht="15" hidden="false" customHeight="false" outlineLevel="0" collapsed="false">
      <c r="B213" s="2" t="s">
        <v>108</v>
      </c>
      <c r="C213" s="66" t="s">
        <v>207</v>
      </c>
      <c r="D213" s="2" t="n">
        <f aca="false">D212+5</f>
        <v>200</v>
      </c>
      <c r="E213" s="38" t="s">
        <v>124</v>
      </c>
      <c r="F213" s="2" t="n">
        <f aca="false">E213*10</f>
        <v>410</v>
      </c>
      <c r="H213" s="71" t="n">
        <f aca="false">E213+1</f>
        <v>42</v>
      </c>
      <c r="I213" s="8" t="n">
        <f aca="false">J213</f>
        <v>42</v>
      </c>
      <c r="J213" s="18" t="n">
        <f aca="false">H213</f>
        <v>42</v>
      </c>
      <c r="M213" s="8" t="n">
        <v>835</v>
      </c>
      <c r="N213" s="2" t="n">
        <f aca="false">VLOOKUP(TRIM(H213),references!B:C,2,0)</f>
        <v>27</v>
      </c>
    </row>
    <row r="214" customFormat="false" ht="15" hidden="false" customHeight="false" outlineLevel="0" collapsed="false">
      <c r="B214" s="2" t="s">
        <v>108</v>
      </c>
      <c r="C214" s="66" t="s">
        <v>207</v>
      </c>
      <c r="D214" s="2" t="n">
        <f aca="false">D213+5</f>
        <v>205</v>
      </c>
      <c r="E214" s="38" t="s">
        <v>139</v>
      </c>
      <c r="F214" s="2" t="n">
        <f aca="false">E214*10</f>
        <v>415</v>
      </c>
      <c r="H214" s="71" t="n">
        <f aca="false">E214+1</f>
        <v>42.5</v>
      </c>
      <c r="I214" s="8" t="n">
        <f aca="false">J214</f>
        <v>42.5</v>
      </c>
      <c r="J214" s="18" t="n">
        <f aca="false">H214</f>
        <v>42.5</v>
      </c>
      <c r="M214" s="8" t="n">
        <v>815</v>
      </c>
    </row>
    <row r="215" customFormat="false" ht="15" hidden="false" customHeight="false" outlineLevel="0" collapsed="false">
      <c r="B215" s="2" t="s">
        <v>108</v>
      </c>
      <c r="C215" s="66" t="s">
        <v>207</v>
      </c>
      <c r="D215" s="2" t="n">
        <f aca="false">D214+5</f>
        <v>210</v>
      </c>
      <c r="E215" s="38" t="s">
        <v>125</v>
      </c>
      <c r="F215" s="2" t="n">
        <f aca="false">E215*10</f>
        <v>420</v>
      </c>
      <c r="H215" s="71" t="n">
        <f aca="false">E215+1</f>
        <v>43</v>
      </c>
      <c r="I215" s="8" t="n">
        <f aca="false">J215</f>
        <v>43</v>
      </c>
      <c r="J215" s="18" t="n">
        <f aca="false">H215</f>
        <v>43</v>
      </c>
      <c r="M215" s="8" t="n">
        <v>795</v>
      </c>
    </row>
    <row r="216" customFormat="false" ht="15" hidden="false" customHeight="false" outlineLevel="0" collapsed="false">
      <c r="B216" s="2" t="s">
        <v>108</v>
      </c>
      <c r="C216" s="66" t="s">
        <v>207</v>
      </c>
      <c r="D216" s="2" t="n">
        <f aca="false">D215+5</f>
        <v>215</v>
      </c>
      <c r="E216" s="38" t="s">
        <v>140</v>
      </c>
      <c r="F216" s="2" t="n">
        <f aca="false">E216*10</f>
        <v>425</v>
      </c>
      <c r="H216" s="71" t="n">
        <f aca="false">E216+1</f>
        <v>43.5</v>
      </c>
      <c r="I216" s="8" t="n">
        <f aca="false">J216</f>
        <v>43.5</v>
      </c>
      <c r="J216" s="18" t="n">
        <f aca="false">H216</f>
        <v>43.5</v>
      </c>
      <c r="M216" s="8" t="n">
        <v>775</v>
      </c>
    </row>
    <row r="217" customFormat="false" ht="15" hidden="false" customHeight="false" outlineLevel="0" collapsed="false">
      <c r="B217" s="2" t="s">
        <v>108</v>
      </c>
      <c r="C217" s="66" t="s">
        <v>207</v>
      </c>
      <c r="D217" s="2" t="n">
        <f aca="false">D216+5</f>
        <v>220</v>
      </c>
      <c r="E217" s="38" t="s">
        <v>126</v>
      </c>
      <c r="F217" s="2" t="n">
        <f aca="false">E217*10</f>
        <v>430</v>
      </c>
      <c r="H217" s="71" t="n">
        <f aca="false">E217+1</f>
        <v>44</v>
      </c>
      <c r="I217" s="8" t="n">
        <f aca="false">J217</f>
        <v>44</v>
      </c>
      <c r="J217" s="18" t="n">
        <f aca="false">H217</f>
        <v>44</v>
      </c>
      <c r="M217" s="8" t="n">
        <v>755</v>
      </c>
    </row>
    <row r="218" customFormat="false" ht="15" hidden="false" customHeight="false" outlineLevel="0" collapsed="false">
      <c r="B218" s="2" t="s">
        <v>108</v>
      </c>
      <c r="C218" s="66" t="s">
        <v>207</v>
      </c>
      <c r="D218" s="2" t="n">
        <f aca="false">D217+5</f>
        <v>225</v>
      </c>
      <c r="E218" s="38" t="s">
        <v>141</v>
      </c>
      <c r="F218" s="2" t="n">
        <f aca="false">E218*10</f>
        <v>435</v>
      </c>
      <c r="H218" s="71" t="n">
        <f aca="false">E218+1</f>
        <v>44.5</v>
      </c>
      <c r="I218" s="8" t="n">
        <f aca="false">J218</f>
        <v>44.5</v>
      </c>
      <c r="J218" s="18" t="n">
        <f aca="false">H218</f>
        <v>44.5</v>
      </c>
      <c r="M218" s="8" t="n">
        <v>745</v>
      </c>
    </row>
    <row r="219" customFormat="false" ht="15" hidden="false" customHeight="false" outlineLevel="0" collapsed="false">
      <c r="B219" s="2" t="s">
        <v>108</v>
      </c>
      <c r="C219" s="66" t="s">
        <v>207</v>
      </c>
      <c r="D219" s="2" t="n">
        <f aca="false">D218+5</f>
        <v>230</v>
      </c>
      <c r="E219" s="38" t="s">
        <v>127</v>
      </c>
      <c r="F219" s="2" t="n">
        <f aca="false">E219*10</f>
        <v>440</v>
      </c>
      <c r="H219" s="71" t="n">
        <f aca="false">E219+1</f>
        <v>45</v>
      </c>
      <c r="I219" s="8" t="n">
        <f aca="false">J219</f>
        <v>45</v>
      </c>
      <c r="J219" s="18" t="n">
        <f aca="false">H219</f>
        <v>45</v>
      </c>
      <c r="M219" s="8" t="n">
        <v>735</v>
      </c>
    </row>
    <row r="221" customFormat="false" ht="15" hidden="false" customHeight="false" outlineLevel="0" collapsed="false">
      <c r="B221" s="2" t="s">
        <v>108</v>
      </c>
      <c r="C221" s="66" t="s">
        <v>211</v>
      </c>
      <c r="D221" s="2" t="n">
        <v>110</v>
      </c>
      <c r="E221" s="38" t="s">
        <v>186</v>
      </c>
      <c r="F221" s="2" t="str">
        <f aca="false">RIGHT("0"&amp;E221*10,3)</f>
        <v>010</v>
      </c>
      <c r="H221" s="8" t="n">
        <f aca="false">VLOOKUP(E221,references!E:I,5,0)</f>
        <v>32</v>
      </c>
      <c r="I221" s="8" t="n">
        <f aca="false">J221</f>
        <v>32</v>
      </c>
      <c r="J221" s="18" t="n">
        <f aca="false">H221</f>
        <v>32</v>
      </c>
      <c r="M221" s="8" t="n">
        <v>765</v>
      </c>
    </row>
    <row r="222" customFormat="false" ht="15" hidden="false" customHeight="false" outlineLevel="0" collapsed="false">
      <c r="B222" s="2" t="s">
        <v>108</v>
      </c>
      <c r="C222" s="66" t="s">
        <v>211</v>
      </c>
      <c r="D222" s="2" t="n">
        <f aca="false">D221+5</f>
        <v>115</v>
      </c>
      <c r="E222" s="38" t="s">
        <v>212</v>
      </c>
      <c r="F222" s="2" t="str">
        <f aca="false">RIGHT("0"&amp;E222*10,3)</f>
        <v>015</v>
      </c>
      <c r="H222" s="8" t="n">
        <f aca="false">VLOOKUP(E222,references!E:I,5,0)</f>
        <v>32.5</v>
      </c>
      <c r="I222" s="8" t="n">
        <f aca="false">J222</f>
        <v>32.5</v>
      </c>
      <c r="J222" s="18" t="n">
        <f aca="false">H222</f>
        <v>32.5</v>
      </c>
      <c r="M222" s="8" t="n">
        <v>785</v>
      </c>
    </row>
    <row r="223" customFormat="false" ht="15" hidden="false" customHeight="false" outlineLevel="0" collapsed="false">
      <c r="B223" s="2" t="s">
        <v>108</v>
      </c>
      <c r="C223" s="66" t="s">
        <v>211</v>
      </c>
      <c r="D223" s="2" t="n">
        <f aca="false">D222+5</f>
        <v>120</v>
      </c>
      <c r="E223" s="38" t="s">
        <v>187</v>
      </c>
      <c r="F223" s="2" t="str">
        <f aca="false">RIGHT("0"&amp;E223*10,3)</f>
        <v>020</v>
      </c>
      <c r="H223" s="8" t="n">
        <f aca="false">VLOOKUP(E223,references!E:I,5,0)</f>
        <v>33</v>
      </c>
      <c r="I223" s="8" t="n">
        <f aca="false">J223</f>
        <v>33</v>
      </c>
      <c r="J223" s="18" t="n">
        <f aca="false">H223</f>
        <v>33</v>
      </c>
      <c r="M223" s="8" t="n">
        <v>805</v>
      </c>
    </row>
    <row r="224" customFormat="false" ht="15" hidden="false" customHeight="false" outlineLevel="0" collapsed="false">
      <c r="B224" s="2" t="s">
        <v>108</v>
      </c>
      <c r="C224" s="66" t="s">
        <v>211</v>
      </c>
      <c r="D224" s="2" t="n">
        <f aca="false">D223+5</f>
        <v>125</v>
      </c>
      <c r="E224" s="38" t="s">
        <v>213</v>
      </c>
      <c r="F224" s="2" t="str">
        <f aca="false">RIGHT("0"&amp;E224*10,3)</f>
        <v>025</v>
      </c>
      <c r="H224" s="8" t="n">
        <f aca="false">VLOOKUP(E224,references!E:I,5,0)</f>
        <v>34</v>
      </c>
      <c r="I224" s="8" t="n">
        <f aca="false">J224</f>
        <v>34</v>
      </c>
      <c r="J224" s="18" t="n">
        <f aca="false">H224</f>
        <v>34</v>
      </c>
      <c r="M224" s="8" t="n">
        <v>845</v>
      </c>
      <c r="N224" s="2" t="n">
        <f aca="false">ROUND(VLOOKUP(E224,references!E:G,3,0),1)</f>
        <v>21.6</v>
      </c>
    </row>
    <row r="225" customFormat="false" ht="15" hidden="false" customHeight="false" outlineLevel="0" collapsed="false">
      <c r="B225" s="2" t="s">
        <v>108</v>
      </c>
      <c r="C225" s="66" t="s">
        <v>211</v>
      </c>
      <c r="D225" s="2" t="n">
        <f aca="false">D224+5</f>
        <v>130</v>
      </c>
      <c r="E225" s="38" t="s">
        <v>188</v>
      </c>
      <c r="F225" s="2" t="str">
        <f aca="false">RIGHT("0"&amp;E225*10,3)</f>
        <v>030</v>
      </c>
      <c r="H225" s="8" t="n">
        <f aca="false">VLOOKUP(E225,references!E:I,5,0)</f>
        <v>34.5</v>
      </c>
      <c r="I225" s="8" t="n">
        <f aca="false">J225</f>
        <v>34.5</v>
      </c>
      <c r="J225" s="18" t="n">
        <f aca="false">H225</f>
        <v>34.5</v>
      </c>
      <c r="M225" s="8" t="n">
        <v>865</v>
      </c>
      <c r="N225" s="2" t="n">
        <f aca="false">ROUND(VLOOKUP(E225,references!E:G,3,0),1)</f>
        <v>22</v>
      </c>
    </row>
    <row r="226" customFormat="false" ht="15" hidden="false" customHeight="false" outlineLevel="0" collapsed="false">
      <c r="B226" s="2" t="s">
        <v>108</v>
      </c>
      <c r="C226" s="66" t="s">
        <v>211</v>
      </c>
      <c r="D226" s="2" t="n">
        <f aca="false">D225+5</f>
        <v>135</v>
      </c>
      <c r="E226" s="38" t="s">
        <v>214</v>
      </c>
      <c r="F226" s="2" t="str">
        <f aca="false">RIGHT("0"&amp;E226*10,3)</f>
        <v>035</v>
      </c>
      <c r="H226" s="8" t="n">
        <f aca="false">VLOOKUP(E226,references!E:I,5,0)</f>
        <v>35</v>
      </c>
      <c r="I226" s="8" t="n">
        <f aca="false">J226</f>
        <v>35</v>
      </c>
      <c r="J226" s="18" t="n">
        <f aca="false">H226</f>
        <v>35</v>
      </c>
      <c r="M226" s="8" t="n">
        <v>885</v>
      </c>
      <c r="N226" s="2" t="n">
        <f aca="false">ROUND(VLOOKUP(E226,references!E:G,3,0),1)</f>
        <v>22.4</v>
      </c>
    </row>
    <row r="227" customFormat="false" ht="15" hidden="false" customHeight="false" outlineLevel="0" collapsed="false">
      <c r="B227" s="2" t="s">
        <v>108</v>
      </c>
      <c r="C227" s="66" t="s">
        <v>211</v>
      </c>
      <c r="D227" s="2" t="n">
        <f aca="false">D226+5</f>
        <v>140</v>
      </c>
      <c r="E227" s="38" t="s">
        <v>189</v>
      </c>
      <c r="F227" s="2" t="str">
        <f aca="false">RIGHT("0"&amp;E227*10,3)</f>
        <v>040</v>
      </c>
      <c r="H227" s="8" t="n">
        <f aca="false">VLOOKUP(E227,references!E:I,5,0)</f>
        <v>36</v>
      </c>
      <c r="I227" s="8" t="n">
        <f aca="false">J227</f>
        <v>36</v>
      </c>
      <c r="J227" s="18" t="n">
        <f aca="false">H227</f>
        <v>36</v>
      </c>
      <c r="M227" s="8" t="n">
        <v>915</v>
      </c>
      <c r="N227" s="2" t="n">
        <f aca="false">ROUND(VLOOKUP(E227,references!E:G,3,0),1)</f>
        <v>22.9</v>
      </c>
    </row>
    <row r="228" customFormat="false" ht="15" hidden="false" customHeight="false" outlineLevel="0" collapsed="false">
      <c r="B228" s="2" t="s">
        <v>108</v>
      </c>
      <c r="C228" s="66" t="s">
        <v>211</v>
      </c>
      <c r="D228" s="2" t="n">
        <f aca="false">D227+5</f>
        <v>145</v>
      </c>
      <c r="E228" s="38" t="s">
        <v>215</v>
      </c>
      <c r="F228" s="2" t="str">
        <f aca="false">RIGHT("0"&amp;E228*10,3)</f>
        <v>045</v>
      </c>
      <c r="H228" s="8" t="n">
        <f aca="false">VLOOKUP(E228,references!E:I,5,0)</f>
        <v>36.5</v>
      </c>
      <c r="I228" s="8" t="n">
        <f aca="false">J228</f>
        <v>36.5</v>
      </c>
      <c r="J228" s="18" t="n">
        <f aca="false">H228</f>
        <v>36.5</v>
      </c>
      <c r="M228" s="8" t="n">
        <v>925</v>
      </c>
      <c r="N228" s="2" t="n">
        <f aca="false">ROUND(VLOOKUP(E228,references!E:G,3,0),1)</f>
        <v>23.3</v>
      </c>
    </row>
    <row r="229" customFormat="false" ht="15" hidden="false" customHeight="false" outlineLevel="0" collapsed="false">
      <c r="B229" s="2" t="s">
        <v>108</v>
      </c>
      <c r="C229" s="66" t="s">
        <v>211</v>
      </c>
      <c r="D229" s="2" t="n">
        <f aca="false">D228+5</f>
        <v>150</v>
      </c>
      <c r="E229" s="38" t="s">
        <v>190</v>
      </c>
      <c r="F229" s="2" t="str">
        <f aca="false">RIGHT("0"&amp;E229*10,3)</f>
        <v>050</v>
      </c>
      <c r="H229" s="8" t="n">
        <f aca="false">VLOOKUP(E229,references!E:I,5,0)</f>
        <v>37</v>
      </c>
      <c r="I229" s="8" t="n">
        <f aca="false">J229</f>
        <v>37</v>
      </c>
      <c r="J229" s="18" t="n">
        <f aca="false">H229</f>
        <v>37</v>
      </c>
      <c r="M229" s="8" t="n">
        <v>935</v>
      </c>
      <c r="N229" s="2" t="n">
        <f aca="false">ROUND(VLOOKUP(E229,references!E:G,3,0),1)</f>
        <v>23.7</v>
      </c>
    </row>
    <row r="230" customFormat="false" ht="15" hidden="false" customHeight="false" outlineLevel="0" collapsed="false">
      <c r="B230" s="2" t="s">
        <v>108</v>
      </c>
      <c r="C230" s="66" t="s">
        <v>211</v>
      </c>
      <c r="D230" s="2" t="n">
        <f aca="false">D229+5</f>
        <v>155</v>
      </c>
      <c r="E230" s="38" t="s">
        <v>216</v>
      </c>
      <c r="F230" s="2" t="str">
        <f aca="false">RIGHT("0"&amp;E230*10,3)</f>
        <v>055</v>
      </c>
      <c r="H230" s="8" t="n">
        <f aca="false">VLOOKUP(E230,references!E:I,5,0)</f>
        <v>37.5</v>
      </c>
      <c r="I230" s="8" t="n">
        <f aca="false">J230</f>
        <v>37.5</v>
      </c>
      <c r="J230" s="18" t="n">
        <f aca="false">H230</f>
        <v>37.5</v>
      </c>
      <c r="M230" s="8" t="n">
        <v>945</v>
      </c>
      <c r="N230" s="2" t="n">
        <f aca="false">ROUND(VLOOKUP(E230,references!E:G,3,0),1)</f>
        <v>24.1</v>
      </c>
    </row>
    <row r="231" customFormat="false" ht="15" hidden="false" customHeight="false" outlineLevel="0" collapsed="false">
      <c r="B231" s="2" t="s">
        <v>108</v>
      </c>
      <c r="C231" s="66" t="s">
        <v>211</v>
      </c>
      <c r="D231" s="2" t="n">
        <f aca="false">D230+5</f>
        <v>160</v>
      </c>
      <c r="E231" s="38" t="s">
        <v>191</v>
      </c>
      <c r="F231" s="2" t="str">
        <f aca="false">RIGHT("0"&amp;E231*10,3)</f>
        <v>060</v>
      </c>
      <c r="H231" s="8" t="n">
        <f aca="false">VLOOKUP(E231,references!E:I,5,0)</f>
        <v>38</v>
      </c>
      <c r="I231" s="8" t="n">
        <f aca="false">J231</f>
        <v>38</v>
      </c>
      <c r="J231" s="18" t="n">
        <f aca="false">H231</f>
        <v>38</v>
      </c>
      <c r="M231" s="8" t="n">
        <v>975</v>
      </c>
      <c r="N231" s="2" t="n">
        <f aca="false">ROUND(VLOOKUP(E231,references!E:G,3,0),1)</f>
        <v>24.6</v>
      </c>
    </row>
    <row r="232" customFormat="false" ht="15" hidden="false" customHeight="false" outlineLevel="0" collapsed="false">
      <c r="B232" s="2" t="s">
        <v>108</v>
      </c>
      <c r="C232" s="66" t="s">
        <v>211</v>
      </c>
      <c r="D232" s="2" t="n">
        <f aca="false">D231+5</f>
        <v>165</v>
      </c>
      <c r="E232" s="38" t="s">
        <v>217</v>
      </c>
      <c r="F232" s="2" t="str">
        <f aca="false">RIGHT("0"&amp;E232*10,3)</f>
        <v>065</v>
      </c>
      <c r="H232" s="8" t="n">
        <f aca="false">VLOOKUP(E232,references!E:I,5,0)</f>
        <v>39</v>
      </c>
      <c r="I232" s="8" t="n">
        <f aca="false">J232</f>
        <v>39</v>
      </c>
      <c r="J232" s="18" t="n">
        <f aca="false">H232</f>
        <v>39</v>
      </c>
      <c r="M232" s="8" t="n">
        <v>985</v>
      </c>
      <c r="N232" s="2" t="n">
        <f aca="false">ROUND(VLOOKUP(E232,references!E:G,3,0),1)</f>
        <v>25</v>
      </c>
    </row>
    <row r="233" customFormat="false" ht="15" hidden="false" customHeight="false" outlineLevel="0" collapsed="false">
      <c r="B233" s="2" t="s">
        <v>108</v>
      </c>
      <c r="C233" s="66" t="s">
        <v>211</v>
      </c>
      <c r="D233" s="2" t="n">
        <f aca="false">D232+5</f>
        <v>170</v>
      </c>
      <c r="E233" s="38" t="s">
        <v>218</v>
      </c>
      <c r="F233" s="2" t="str">
        <f aca="false">RIGHT("0"&amp;E233*10,3)</f>
        <v>070</v>
      </c>
      <c r="H233" s="8" t="n">
        <f aca="false">VLOOKUP(E233,references!E:I,5,0)</f>
        <v>39.5</v>
      </c>
      <c r="I233" s="8" t="n">
        <f aca="false">J233</f>
        <v>39.5</v>
      </c>
      <c r="J233" s="18" t="n">
        <f aca="false">H233</f>
        <v>39.5</v>
      </c>
      <c r="M233" s="8" t="n">
        <v>965</v>
      </c>
      <c r="N233" s="2" t="n">
        <f aca="false">ROUND(VLOOKUP(E233,references!E:G,3,0),1)</f>
        <v>25.4</v>
      </c>
    </row>
    <row r="234" customFormat="false" ht="15" hidden="false" customHeight="false" outlineLevel="0" collapsed="false">
      <c r="B234" s="2" t="s">
        <v>108</v>
      </c>
      <c r="C234" s="66" t="s">
        <v>211</v>
      </c>
      <c r="D234" s="2" t="n">
        <f aca="false">D233+5</f>
        <v>175</v>
      </c>
      <c r="E234" s="38" t="s">
        <v>219</v>
      </c>
      <c r="F234" s="2" t="str">
        <f aca="false">RIGHT("0"&amp;E234*10,3)</f>
        <v>075</v>
      </c>
      <c r="H234" s="8" t="n">
        <f aca="false">VLOOKUP(E234,references!E:I,5,0)</f>
        <v>40</v>
      </c>
      <c r="I234" s="8" t="n">
        <f aca="false">J234</f>
        <v>40</v>
      </c>
      <c r="J234" s="18" t="n">
        <f aca="false">H234</f>
        <v>40</v>
      </c>
      <c r="M234" s="8" t="n">
        <v>955</v>
      </c>
      <c r="N234" s="2" t="n">
        <f aca="false">ROUND(VLOOKUP(E234,references!E:G,3,0),1)</f>
        <v>25.8</v>
      </c>
    </row>
    <row r="235" customFormat="false" ht="15" hidden="false" customHeight="false" outlineLevel="0" collapsed="false">
      <c r="B235" s="2" t="s">
        <v>108</v>
      </c>
      <c r="C235" s="66" t="s">
        <v>211</v>
      </c>
      <c r="D235" s="2" t="n">
        <f aca="false">D234+5</f>
        <v>180</v>
      </c>
      <c r="E235" s="38" t="s">
        <v>220</v>
      </c>
      <c r="F235" s="2" t="str">
        <f aca="false">RIGHT("0"&amp;E235*10,3)</f>
        <v>080</v>
      </c>
      <c r="H235" s="8" t="n">
        <f aca="false">VLOOKUP(E235,references!E:I,5,0)</f>
        <v>41</v>
      </c>
      <c r="I235" s="8" t="n">
        <f aca="false">J235</f>
        <v>41</v>
      </c>
      <c r="J235" s="18" t="n">
        <f aca="false">H235</f>
        <v>41</v>
      </c>
      <c r="M235" s="8" t="n">
        <v>875</v>
      </c>
      <c r="N235" s="2" t="n">
        <f aca="false">ROUND(VLOOKUP(E235,references!E:G,3,0),1)</f>
        <v>26.2</v>
      </c>
    </row>
    <row r="236" customFormat="false" ht="15" hidden="false" customHeight="false" outlineLevel="0" collapsed="false">
      <c r="B236" s="2" t="s">
        <v>108</v>
      </c>
      <c r="C236" s="66" t="s">
        <v>211</v>
      </c>
      <c r="D236" s="2" t="n">
        <f aca="false">D235+5</f>
        <v>185</v>
      </c>
      <c r="E236" s="38" t="s">
        <v>221</v>
      </c>
      <c r="F236" s="2" t="str">
        <f aca="false">RIGHT("0"&amp;E236*10,3)</f>
        <v>085</v>
      </c>
      <c r="H236" s="8" t="n">
        <f aca="false">VLOOKUP(E236,references!E:I,5,0)</f>
        <v>41.5</v>
      </c>
      <c r="I236" s="8" t="n">
        <f aca="false">J236</f>
        <v>41.5</v>
      </c>
      <c r="J236" s="18" t="n">
        <f aca="false">H236</f>
        <v>41.5</v>
      </c>
      <c r="M236" s="8" t="n">
        <v>855</v>
      </c>
      <c r="N236" s="2" t="n">
        <f aca="false">ROUND(VLOOKUP(E236,references!E:G,3,0),1)</f>
        <v>26.7</v>
      </c>
    </row>
    <row r="237" customFormat="false" ht="15" hidden="false" customHeight="false" outlineLevel="0" collapsed="false">
      <c r="B237" s="2" t="s">
        <v>108</v>
      </c>
      <c r="C237" s="66" t="s">
        <v>211</v>
      </c>
      <c r="D237" s="2" t="n">
        <f aca="false">D236+5</f>
        <v>190</v>
      </c>
      <c r="E237" s="38" t="s">
        <v>222</v>
      </c>
      <c r="F237" s="2" t="str">
        <f aca="false">RIGHT("0"&amp;E237*10,3)</f>
        <v>090</v>
      </c>
      <c r="H237" s="8" t="n">
        <f aca="false">VLOOKUP(E237,references!E:I,5,0)</f>
        <v>42</v>
      </c>
      <c r="I237" s="8" t="n">
        <f aca="false">J237</f>
        <v>42</v>
      </c>
      <c r="J237" s="18" t="n">
        <f aca="false">H237</f>
        <v>42</v>
      </c>
      <c r="M237" s="8" t="n">
        <v>835</v>
      </c>
      <c r="N237" s="2" t="n">
        <f aca="false">ROUND(VLOOKUP(E237,references!E:G,3,0),1)</f>
        <v>27.1</v>
      </c>
    </row>
    <row r="238" customFormat="false" ht="15" hidden="false" customHeight="false" outlineLevel="0" collapsed="false">
      <c r="B238" s="2" t="s">
        <v>108</v>
      </c>
      <c r="C238" s="66" t="s">
        <v>211</v>
      </c>
      <c r="D238" s="2" t="n">
        <f aca="false">D237+5</f>
        <v>195</v>
      </c>
      <c r="E238" s="38" t="s">
        <v>223</v>
      </c>
      <c r="F238" s="2" t="str">
        <f aca="false">RIGHT("0"&amp;E238*10,3)</f>
        <v>095</v>
      </c>
      <c r="H238" s="8" t="n">
        <f aca="false">VLOOKUP(E238,references!E:I,5,0)</f>
        <v>43</v>
      </c>
      <c r="I238" s="8" t="n">
        <f aca="false">J238</f>
        <v>43</v>
      </c>
      <c r="J238" s="18" t="n">
        <f aca="false">H238</f>
        <v>43</v>
      </c>
      <c r="M238" s="8" t="n">
        <v>795</v>
      </c>
    </row>
    <row r="239" customFormat="false" ht="15" hidden="false" customHeight="false" outlineLevel="0" collapsed="false">
      <c r="B239" s="2" t="s">
        <v>108</v>
      </c>
      <c r="C239" s="66" t="s">
        <v>211</v>
      </c>
      <c r="D239" s="2" t="n">
        <f aca="false">D238+5</f>
        <v>200</v>
      </c>
      <c r="E239" s="38" t="s">
        <v>224</v>
      </c>
      <c r="F239" s="2" t="str">
        <f aca="false">RIGHT("0"&amp;E239*10,3)</f>
        <v>100</v>
      </c>
      <c r="H239" s="8" t="n">
        <f aca="false">VLOOKUP(E239,references!E:I,5,0)</f>
        <v>43.5</v>
      </c>
      <c r="I239" s="8" t="n">
        <f aca="false">J239</f>
        <v>43.5</v>
      </c>
      <c r="J239" s="18" t="n">
        <f aca="false">H239</f>
        <v>43.5</v>
      </c>
      <c r="M239" s="8" t="n">
        <v>775</v>
      </c>
    </row>
    <row r="240" customFormat="false" ht="15" hidden="false" customHeight="false" outlineLevel="0" collapsed="false">
      <c r="B240" s="2" t="s">
        <v>108</v>
      </c>
      <c r="C240" s="66" t="s">
        <v>211</v>
      </c>
      <c r="D240" s="2" t="n">
        <f aca="false">D239+5</f>
        <v>205</v>
      </c>
      <c r="E240" s="38" t="s">
        <v>225</v>
      </c>
      <c r="F240" s="2" t="str">
        <f aca="false">RIGHT("0"&amp;E240*10,3)</f>
        <v>105</v>
      </c>
      <c r="H240" s="8" t="n">
        <f aca="false">VLOOKUP(E240,references!E:I,5,0)</f>
        <v>44</v>
      </c>
      <c r="I240" s="8" t="n">
        <f aca="false">J240</f>
        <v>44</v>
      </c>
      <c r="J240" s="18" t="n">
        <f aca="false">H240</f>
        <v>44</v>
      </c>
      <c r="M240" s="8" t="n">
        <v>755</v>
      </c>
    </row>
    <row r="241" customFormat="false" ht="15" hidden="false" customHeight="false" outlineLevel="0" collapsed="false">
      <c r="B241" s="2" t="s">
        <v>108</v>
      </c>
      <c r="C241" s="66" t="s">
        <v>211</v>
      </c>
      <c r="D241" s="2" t="n">
        <f aca="false">D240+5</f>
        <v>210</v>
      </c>
      <c r="E241" s="38" t="s">
        <v>226</v>
      </c>
      <c r="F241" s="2" t="str">
        <f aca="false">RIGHT("0"&amp;E241*10,3)</f>
        <v>110</v>
      </c>
      <c r="H241" s="8" t="n">
        <f aca="false">VLOOKUP(E241,references!E:I,5,0)</f>
        <v>44.5</v>
      </c>
      <c r="I241" s="8" t="n">
        <f aca="false">J241</f>
        <v>44.5</v>
      </c>
      <c r="J241" s="18" t="n">
        <f aca="false">H241</f>
        <v>44.5</v>
      </c>
      <c r="M241" s="8" t="n">
        <v>745</v>
      </c>
    </row>
    <row r="243" customFormat="false" ht="15" hidden="false" customHeight="false" outlineLevel="0" collapsed="false">
      <c r="B243" s="2" t="s">
        <v>108</v>
      </c>
      <c r="C243" s="66" t="s">
        <v>230</v>
      </c>
      <c r="D243" s="2" t="n">
        <v>110</v>
      </c>
      <c r="E243" s="38" t="s">
        <v>188</v>
      </c>
      <c r="F243" s="2" t="str">
        <f aca="false">RIGHT("0"&amp;E243*10,3)</f>
        <v>030</v>
      </c>
      <c r="H243" s="8" t="n">
        <f aca="false">VLOOKUP(E243,references!N:R,5,0)</f>
        <v>32</v>
      </c>
      <c r="I243" s="8" t="n">
        <f aca="false">J243</f>
        <v>32</v>
      </c>
      <c r="J243" s="18" t="n">
        <f aca="false">H243</f>
        <v>32</v>
      </c>
      <c r="M243" s="8" t="n">
        <v>765</v>
      </c>
    </row>
    <row r="244" customFormat="false" ht="15" hidden="false" customHeight="false" outlineLevel="0" collapsed="false">
      <c r="B244" s="2" t="s">
        <v>108</v>
      </c>
      <c r="C244" s="66" t="s">
        <v>230</v>
      </c>
      <c r="D244" s="2" t="n">
        <f aca="false">D243+5</f>
        <v>115</v>
      </c>
      <c r="E244" s="38" t="s">
        <v>214</v>
      </c>
      <c r="F244" s="2" t="str">
        <f aca="false">RIGHT("0"&amp;E244*10,3)</f>
        <v>035</v>
      </c>
      <c r="H244" s="8" t="n">
        <f aca="false">VLOOKUP(E244,references!N:R,5,0)</f>
        <v>32.5</v>
      </c>
      <c r="I244" s="8" t="n">
        <f aca="false">J244</f>
        <v>32.5</v>
      </c>
      <c r="J244" s="18" t="n">
        <f aca="false">H244</f>
        <v>32.5</v>
      </c>
      <c r="M244" s="8" t="n">
        <v>785</v>
      </c>
    </row>
    <row r="245" customFormat="false" ht="15" hidden="false" customHeight="false" outlineLevel="0" collapsed="false">
      <c r="B245" s="2" t="s">
        <v>108</v>
      </c>
      <c r="C245" s="66" t="s">
        <v>230</v>
      </c>
      <c r="D245" s="2" t="n">
        <f aca="false">D244+5</f>
        <v>120</v>
      </c>
      <c r="E245" s="38" t="s">
        <v>189</v>
      </c>
      <c r="F245" s="2" t="str">
        <f aca="false">RIGHT("0"&amp;E245*10,3)</f>
        <v>040</v>
      </c>
      <c r="H245" s="8" t="n">
        <f aca="false">VLOOKUP(E245,references!N:R,5,0)</f>
        <v>33</v>
      </c>
      <c r="I245" s="8" t="n">
        <f aca="false">J245</f>
        <v>33</v>
      </c>
      <c r="J245" s="18" t="n">
        <f aca="false">H245</f>
        <v>33</v>
      </c>
      <c r="M245" s="8" t="n">
        <v>805</v>
      </c>
    </row>
    <row r="246" customFormat="false" ht="15" hidden="false" customHeight="false" outlineLevel="0" collapsed="false">
      <c r="B246" s="2" t="s">
        <v>108</v>
      </c>
      <c r="C246" s="66" t="s">
        <v>230</v>
      </c>
      <c r="D246" s="2" t="n">
        <f aca="false">D245+5</f>
        <v>125</v>
      </c>
      <c r="E246" s="38" t="s">
        <v>215</v>
      </c>
      <c r="F246" s="2" t="str">
        <f aca="false">RIGHT("0"&amp;E246*10,3)</f>
        <v>045</v>
      </c>
      <c r="H246" s="8" t="n">
        <f aca="false">VLOOKUP(E246,references!N:R,5,0)</f>
        <v>34</v>
      </c>
      <c r="I246" s="8" t="n">
        <f aca="false">J246</f>
        <v>34</v>
      </c>
      <c r="J246" s="18" t="n">
        <f aca="false">H246</f>
        <v>34</v>
      </c>
      <c r="M246" s="8" t="n">
        <v>845</v>
      </c>
      <c r="N246" s="2" t="n">
        <f aca="false">ROUND(VLOOKUP(E246,references!N:P,3,0),1)</f>
        <v>21.6</v>
      </c>
    </row>
    <row r="247" customFormat="false" ht="15" hidden="false" customHeight="false" outlineLevel="0" collapsed="false">
      <c r="B247" s="2" t="s">
        <v>108</v>
      </c>
      <c r="C247" s="66" t="s">
        <v>230</v>
      </c>
      <c r="D247" s="2" t="n">
        <f aca="false">D246+5</f>
        <v>130</v>
      </c>
      <c r="E247" s="38" t="s">
        <v>190</v>
      </c>
      <c r="F247" s="2" t="str">
        <f aca="false">RIGHT("0"&amp;E247*10,3)</f>
        <v>050</v>
      </c>
      <c r="H247" s="8" t="n">
        <f aca="false">VLOOKUP(E247,references!N:R,5,0)</f>
        <v>34.5</v>
      </c>
      <c r="I247" s="8" t="n">
        <f aca="false">J247</f>
        <v>34.5</v>
      </c>
      <c r="J247" s="18" t="n">
        <f aca="false">H247</f>
        <v>34.5</v>
      </c>
      <c r="M247" s="8" t="n">
        <v>865</v>
      </c>
      <c r="N247" s="2" t="n">
        <f aca="false">ROUND(VLOOKUP(E247,references!N:P,3,0),1)</f>
        <v>22</v>
      </c>
    </row>
    <row r="248" customFormat="false" ht="15" hidden="false" customHeight="false" outlineLevel="0" collapsed="false">
      <c r="B248" s="2" t="s">
        <v>108</v>
      </c>
      <c r="C248" s="66" t="s">
        <v>230</v>
      </c>
      <c r="D248" s="2" t="n">
        <f aca="false">D247+5</f>
        <v>135</v>
      </c>
      <c r="E248" s="38" t="s">
        <v>216</v>
      </c>
      <c r="F248" s="2" t="str">
        <f aca="false">RIGHT("0"&amp;E248*10,3)</f>
        <v>055</v>
      </c>
      <c r="H248" s="8" t="n">
        <f aca="false">VLOOKUP(E248,references!N:R,5,0)</f>
        <v>35</v>
      </c>
      <c r="I248" s="8" t="n">
        <f aca="false">J248</f>
        <v>35</v>
      </c>
      <c r="J248" s="18" t="n">
        <f aca="false">H248</f>
        <v>35</v>
      </c>
      <c r="M248" s="8" t="n">
        <v>885</v>
      </c>
      <c r="N248" s="2" t="n">
        <f aca="false">ROUND(VLOOKUP(E248,references!N:P,3,0),1)</f>
        <v>22.4</v>
      </c>
    </row>
    <row r="249" customFormat="false" ht="15" hidden="false" customHeight="false" outlineLevel="0" collapsed="false">
      <c r="B249" s="2" t="s">
        <v>108</v>
      </c>
      <c r="C249" s="66" t="s">
        <v>230</v>
      </c>
      <c r="D249" s="2" t="n">
        <f aca="false">D248+5</f>
        <v>140</v>
      </c>
      <c r="E249" s="38" t="s">
        <v>191</v>
      </c>
      <c r="F249" s="2" t="str">
        <f aca="false">RIGHT("0"&amp;E249*10,3)</f>
        <v>060</v>
      </c>
      <c r="H249" s="8" t="n">
        <f aca="false">VLOOKUP(E249,references!N:R,5,0)</f>
        <v>36</v>
      </c>
      <c r="I249" s="8" t="n">
        <f aca="false">J249</f>
        <v>36</v>
      </c>
      <c r="J249" s="18" t="n">
        <f aca="false">H249</f>
        <v>36</v>
      </c>
      <c r="M249" s="8" t="n">
        <v>915</v>
      </c>
      <c r="N249" s="2" t="n">
        <f aca="false">ROUND(VLOOKUP(E249,references!N:P,3,0),1)</f>
        <v>22.9</v>
      </c>
    </row>
    <row r="250" customFormat="false" ht="15" hidden="false" customHeight="false" outlineLevel="0" collapsed="false">
      <c r="B250" s="2" t="s">
        <v>108</v>
      </c>
      <c r="C250" s="66" t="s">
        <v>230</v>
      </c>
      <c r="D250" s="2" t="n">
        <f aca="false">D249+5</f>
        <v>145</v>
      </c>
      <c r="E250" s="38" t="s">
        <v>217</v>
      </c>
      <c r="F250" s="2" t="str">
        <f aca="false">RIGHT("0"&amp;E250*10,3)</f>
        <v>065</v>
      </c>
      <c r="H250" s="8" t="n">
        <f aca="false">VLOOKUP(E250,references!N:R,5,0)</f>
        <v>36.5</v>
      </c>
      <c r="I250" s="8" t="n">
        <f aca="false">J250</f>
        <v>36.5</v>
      </c>
      <c r="J250" s="18" t="n">
        <f aca="false">H250</f>
        <v>36.5</v>
      </c>
      <c r="M250" s="8" t="n">
        <v>925</v>
      </c>
      <c r="N250" s="2" t="n">
        <f aca="false">ROUND(VLOOKUP(E250,references!N:P,3,0),1)</f>
        <v>23.3</v>
      </c>
    </row>
    <row r="251" customFormat="false" ht="15" hidden="false" customHeight="false" outlineLevel="0" collapsed="false">
      <c r="B251" s="2" t="s">
        <v>108</v>
      </c>
      <c r="C251" s="66" t="s">
        <v>230</v>
      </c>
      <c r="D251" s="2" t="n">
        <f aca="false">D250+5</f>
        <v>150</v>
      </c>
      <c r="E251" s="38" t="s">
        <v>218</v>
      </c>
      <c r="F251" s="2" t="str">
        <f aca="false">RIGHT("0"&amp;E251*10,3)</f>
        <v>070</v>
      </c>
      <c r="H251" s="8" t="n">
        <f aca="false">VLOOKUP(E251,references!N:R,5,0)</f>
        <v>37</v>
      </c>
      <c r="I251" s="8" t="n">
        <f aca="false">J251</f>
        <v>37</v>
      </c>
      <c r="J251" s="18" t="n">
        <f aca="false">H251</f>
        <v>37</v>
      </c>
      <c r="M251" s="8" t="n">
        <v>935</v>
      </c>
      <c r="N251" s="2" t="n">
        <f aca="false">ROUND(VLOOKUP(E251,references!N:P,3,0),1)</f>
        <v>23.7</v>
      </c>
    </row>
    <row r="252" customFormat="false" ht="15" hidden="false" customHeight="false" outlineLevel="0" collapsed="false">
      <c r="B252" s="2" t="s">
        <v>108</v>
      </c>
      <c r="C252" s="66" t="s">
        <v>230</v>
      </c>
      <c r="D252" s="2" t="n">
        <f aca="false">D251+5</f>
        <v>155</v>
      </c>
      <c r="E252" s="38" t="s">
        <v>219</v>
      </c>
      <c r="F252" s="2" t="str">
        <f aca="false">RIGHT("0"&amp;E252*10,3)</f>
        <v>075</v>
      </c>
      <c r="H252" s="8" t="n">
        <f aca="false">VLOOKUP(E252,references!N:R,5,0)</f>
        <v>37.5</v>
      </c>
      <c r="I252" s="8" t="n">
        <f aca="false">J252</f>
        <v>37.5</v>
      </c>
      <c r="J252" s="18" t="n">
        <f aca="false">H252</f>
        <v>37.5</v>
      </c>
      <c r="M252" s="8" t="n">
        <v>945</v>
      </c>
      <c r="N252" s="2" t="n">
        <f aca="false">ROUND(VLOOKUP(E252,references!N:P,3,0),1)</f>
        <v>24.1</v>
      </c>
    </row>
    <row r="253" customFormat="false" ht="15" hidden="false" customHeight="false" outlineLevel="0" collapsed="false">
      <c r="B253" s="2" t="s">
        <v>108</v>
      </c>
      <c r="C253" s="66" t="s">
        <v>230</v>
      </c>
      <c r="D253" s="2" t="n">
        <f aca="false">D252+5</f>
        <v>160</v>
      </c>
      <c r="E253" s="38" t="s">
        <v>220</v>
      </c>
      <c r="F253" s="2" t="str">
        <f aca="false">RIGHT("0"&amp;E253*10,3)</f>
        <v>080</v>
      </c>
      <c r="H253" s="8" t="n">
        <f aca="false">VLOOKUP(E253,references!N:R,5,0)</f>
        <v>38</v>
      </c>
      <c r="I253" s="8" t="n">
        <f aca="false">J253</f>
        <v>38</v>
      </c>
      <c r="J253" s="18" t="n">
        <f aca="false">H253</f>
        <v>38</v>
      </c>
      <c r="M253" s="8" t="n">
        <v>975</v>
      </c>
      <c r="N253" s="2" t="n">
        <f aca="false">ROUND(VLOOKUP(E253,references!N:P,3,0),1)</f>
        <v>24.6</v>
      </c>
    </row>
    <row r="254" customFormat="false" ht="15" hidden="false" customHeight="false" outlineLevel="0" collapsed="false">
      <c r="B254" s="2" t="s">
        <v>108</v>
      </c>
      <c r="C254" s="66" t="s">
        <v>230</v>
      </c>
      <c r="D254" s="2" t="n">
        <f aca="false">D253+5</f>
        <v>165</v>
      </c>
      <c r="E254" s="38" t="s">
        <v>221</v>
      </c>
      <c r="F254" s="2" t="str">
        <f aca="false">RIGHT("0"&amp;E254*10,3)</f>
        <v>085</v>
      </c>
      <c r="H254" s="8" t="n">
        <f aca="false">VLOOKUP(E254,references!N:R,5,0)</f>
        <v>39</v>
      </c>
      <c r="I254" s="8" t="n">
        <f aca="false">J254</f>
        <v>39</v>
      </c>
      <c r="J254" s="18" t="n">
        <f aca="false">H254</f>
        <v>39</v>
      </c>
      <c r="M254" s="8" t="n">
        <v>985</v>
      </c>
      <c r="N254" s="2" t="n">
        <f aca="false">ROUND(VLOOKUP(E254,references!N:P,3,0),1)</f>
        <v>25</v>
      </c>
    </row>
    <row r="255" customFormat="false" ht="15" hidden="false" customHeight="false" outlineLevel="0" collapsed="false">
      <c r="B255" s="2" t="s">
        <v>108</v>
      </c>
      <c r="C255" s="66" t="s">
        <v>230</v>
      </c>
      <c r="D255" s="2" t="n">
        <f aca="false">D254+5</f>
        <v>170</v>
      </c>
      <c r="E255" s="38" t="s">
        <v>222</v>
      </c>
      <c r="F255" s="2" t="str">
        <f aca="false">RIGHT("0"&amp;E255*10,3)</f>
        <v>090</v>
      </c>
      <c r="H255" s="8" t="n">
        <f aca="false">VLOOKUP(E255,references!N:R,5,0)</f>
        <v>39.5</v>
      </c>
      <c r="I255" s="8" t="n">
        <f aca="false">J255</f>
        <v>39.5</v>
      </c>
      <c r="J255" s="18" t="n">
        <f aca="false">H255</f>
        <v>39.5</v>
      </c>
      <c r="M255" s="8" t="n">
        <v>965</v>
      </c>
      <c r="N255" s="2" t="n">
        <f aca="false">ROUND(VLOOKUP(E255,references!N:P,3,0),1)</f>
        <v>25.4</v>
      </c>
    </row>
    <row r="256" customFormat="false" ht="15" hidden="false" customHeight="false" outlineLevel="0" collapsed="false">
      <c r="B256" s="2" t="s">
        <v>108</v>
      </c>
      <c r="C256" s="66" t="s">
        <v>230</v>
      </c>
      <c r="D256" s="2" t="n">
        <f aca="false">D255+5</f>
        <v>175</v>
      </c>
      <c r="E256" s="38" t="s">
        <v>223</v>
      </c>
      <c r="F256" s="2" t="str">
        <f aca="false">RIGHT("0"&amp;E256*10,3)</f>
        <v>095</v>
      </c>
      <c r="H256" s="8" t="n">
        <f aca="false">VLOOKUP(E256,references!N:R,5,0)</f>
        <v>40</v>
      </c>
      <c r="I256" s="8" t="n">
        <f aca="false">J256</f>
        <v>40</v>
      </c>
      <c r="J256" s="18" t="n">
        <f aca="false">H256</f>
        <v>40</v>
      </c>
      <c r="M256" s="8" t="n">
        <v>955</v>
      </c>
      <c r="N256" s="2" t="n">
        <f aca="false">ROUND(VLOOKUP(E256,references!N:P,3,0),1)</f>
        <v>25.8</v>
      </c>
    </row>
    <row r="257" customFormat="false" ht="15" hidden="false" customHeight="false" outlineLevel="0" collapsed="false">
      <c r="B257" s="2" t="s">
        <v>108</v>
      </c>
      <c r="C257" s="66" t="s">
        <v>230</v>
      </c>
      <c r="D257" s="2" t="n">
        <f aca="false">D256+5</f>
        <v>180</v>
      </c>
      <c r="E257" s="38" t="s">
        <v>224</v>
      </c>
      <c r="F257" s="2" t="str">
        <f aca="false">RIGHT("0"&amp;E257*10,3)</f>
        <v>100</v>
      </c>
      <c r="H257" s="8" t="n">
        <f aca="false">VLOOKUP(E257,references!N:R,5,0)</f>
        <v>41</v>
      </c>
      <c r="I257" s="8" t="n">
        <f aca="false">J257</f>
        <v>41</v>
      </c>
      <c r="J257" s="18" t="n">
        <f aca="false">H257</f>
        <v>41</v>
      </c>
      <c r="M257" s="8" t="n">
        <v>875</v>
      </c>
      <c r="N257" s="2" t="n">
        <f aca="false">ROUND(VLOOKUP(E257,references!N:P,3,0),1)</f>
        <v>26.2</v>
      </c>
    </row>
    <row r="258" customFormat="false" ht="15" hidden="false" customHeight="false" outlineLevel="0" collapsed="false">
      <c r="B258" s="2" t="s">
        <v>108</v>
      </c>
      <c r="C258" s="66" t="s">
        <v>230</v>
      </c>
      <c r="D258" s="2" t="n">
        <f aca="false">D257+5</f>
        <v>185</v>
      </c>
      <c r="E258" s="38" t="s">
        <v>225</v>
      </c>
      <c r="F258" s="2" t="str">
        <f aca="false">RIGHT("0"&amp;E258*10,3)</f>
        <v>105</v>
      </c>
      <c r="H258" s="8" t="n">
        <f aca="false">VLOOKUP(E258,references!N:R,5,0)</f>
        <v>41.5</v>
      </c>
      <c r="I258" s="8" t="n">
        <f aca="false">J258</f>
        <v>41.5</v>
      </c>
      <c r="J258" s="18" t="n">
        <f aca="false">H258</f>
        <v>41.5</v>
      </c>
      <c r="M258" s="8" t="n">
        <v>855</v>
      </c>
      <c r="N258" s="2" t="n">
        <f aca="false">ROUND(VLOOKUP(E258,references!N:P,3,0),1)</f>
        <v>26.7</v>
      </c>
    </row>
    <row r="259" customFormat="false" ht="15" hidden="false" customHeight="false" outlineLevel="0" collapsed="false">
      <c r="B259" s="2" t="s">
        <v>108</v>
      </c>
      <c r="C259" s="66" t="s">
        <v>230</v>
      </c>
      <c r="D259" s="2" t="n">
        <f aca="false">D258+5</f>
        <v>190</v>
      </c>
      <c r="E259" s="38" t="s">
        <v>226</v>
      </c>
      <c r="F259" s="2" t="str">
        <f aca="false">RIGHT("0"&amp;E259*10,3)</f>
        <v>110</v>
      </c>
      <c r="H259" s="8" t="n">
        <f aca="false">VLOOKUP(E259,references!N:R,5,0)</f>
        <v>42</v>
      </c>
      <c r="I259" s="8" t="n">
        <f aca="false">J259</f>
        <v>42</v>
      </c>
      <c r="J259" s="18" t="n">
        <f aca="false">H259</f>
        <v>42</v>
      </c>
      <c r="M259" s="8" t="n">
        <v>835</v>
      </c>
      <c r="N259" s="2" t="n">
        <f aca="false">ROUND(VLOOKUP(E259,references!N:P,3,0),1)</f>
        <v>27.1</v>
      </c>
    </row>
    <row r="260" customFormat="false" ht="15" hidden="false" customHeight="false" outlineLevel="0" collapsed="false">
      <c r="B260" s="2" t="s">
        <v>108</v>
      </c>
      <c r="C260" s="66" t="s">
        <v>230</v>
      </c>
      <c r="D260" s="2" t="n">
        <f aca="false">D259+5</f>
        <v>195</v>
      </c>
      <c r="E260" s="38" t="s">
        <v>231</v>
      </c>
      <c r="F260" s="2" t="str">
        <f aca="false">RIGHT("0"&amp;E260*10,3)</f>
        <v>115</v>
      </c>
      <c r="H260" s="8" t="n">
        <f aca="false">VLOOKUP(E260,references!N:R,5,0)</f>
        <v>43</v>
      </c>
      <c r="I260" s="8" t="n">
        <f aca="false">J260</f>
        <v>43</v>
      </c>
      <c r="J260" s="18" t="n">
        <f aca="false">H260</f>
        <v>43</v>
      </c>
      <c r="M260" s="8" t="n">
        <v>795</v>
      </c>
      <c r="N260" s="2" t="n">
        <f aca="false">ROUND(VLOOKUP(E260,references!N:P,3,0),1)</f>
        <v>27.5</v>
      </c>
    </row>
    <row r="261" customFormat="false" ht="15" hidden="false" customHeight="false" outlineLevel="0" collapsed="false">
      <c r="B261" s="2" t="s">
        <v>108</v>
      </c>
      <c r="C261" s="66" t="s">
        <v>230</v>
      </c>
      <c r="D261" s="2" t="n">
        <f aca="false">D260+5</f>
        <v>200</v>
      </c>
      <c r="E261" s="38" t="s">
        <v>232</v>
      </c>
      <c r="F261" s="2" t="str">
        <f aca="false">RIGHT("0"&amp;E261*10,3)</f>
        <v>120</v>
      </c>
      <c r="H261" s="8" t="n">
        <f aca="false">VLOOKUP(E261,references!N:R,5,0)</f>
        <v>43.5</v>
      </c>
      <c r="I261" s="8" t="n">
        <f aca="false">J261</f>
        <v>43.5</v>
      </c>
      <c r="J261" s="18" t="n">
        <f aca="false">H261</f>
        <v>43.5</v>
      </c>
      <c r="M261" s="8" t="n">
        <v>775</v>
      </c>
      <c r="N261" s="2" t="n">
        <f aca="false">ROUND(VLOOKUP(E261,references!N:P,3,0),1)</f>
        <v>27.9</v>
      </c>
    </row>
    <row r="262" customFormat="false" ht="15" hidden="false" customHeight="false" outlineLevel="0" collapsed="false">
      <c r="B262" s="2" t="s">
        <v>108</v>
      </c>
      <c r="C262" s="66" t="s">
        <v>230</v>
      </c>
      <c r="D262" s="2" t="n">
        <f aca="false">D261+5</f>
        <v>205</v>
      </c>
      <c r="E262" s="38" t="s">
        <v>233</v>
      </c>
      <c r="F262" s="2" t="str">
        <f aca="false">RIGHT("0"&amp;E262*10,3)</f>
        <v>125</v>
      </c>
      <c r="H262" s="8" t="n">
        <f aca="false">VLOOKUP(E262,references!N:R,5,0)</f>
        <v>44</v>
      </c>
      <c r="I262" s="8" t="n">
        <f aca="false">J262</f>
        <v>44</v>
      </c>
      <c r="J262" s="18" t="n">
        <f aca="false">H262</f>
        <v>44</v>
      </c>
      <c r="M262" s="8" t="n">
        <v>755</v>
      </c>
    </row>
    <row r="263" customFormat="false" ht="15" hidden="false" customHeight="false" outlineLevel="0" collapsed="false">
      <c r="B263" s="2" t="s">
        <v>108</v>
      </c>
      <c r="C263" s="66" t="s">
        <v>230</v>
      </c>
      <c r="D263" s="2" t="n">
        <f aca="false">D262+5</f>
        <v>210</v>
      </c>
      <c r="E263" s="38" t="s">
        <v>234</v>
      </c>
      <c r="F263" s="2" t="str">
        <f aca="false">RIGHT("0"&amp;E263*10,3)</f>
        <v>130</v>
      </c>
      <c r="H263" s="8" t="n">
        <f aca="false">VLOOKUP(E263,references!N:R,5,0)</f>
        <v>44.5</v>
      </c>
      <c r="I263" s="8" t="n">
        <f aca="false">J263</f>
        <v>44.5</v>
      </c>
      <c r="J263" s="18" t="n">
        <f aca="false">H263</f>
        <v>44.5</v>
      </c>
      <c r="M263" s="8" t="n">
        <v>745</v>
      </c>
    </row>
    <row r="265" customFormat="false" ht="15" hidden="false" customHeight="false" outlineLevel="0" collapsed="false">
      <c r="B265" s="2" t="s">
        <v>108</v>
      </c>
      <c r="C265" s="66" t="s">
        <v>237</v>
      </c>
      <c r="D265" s="2" t="n">
        <v>110</v>
      </c>
      <c r="E265" s="38" t="s">
        <v>238</v>
      </c>
      <c r="F265" s="38" t="s">
        <v>2913</v>
      </c>
      <c r="H265" s="8" t="s">
        <v>164</v>
      </c>
      <c r="I265" s="8" t="str">
        <f aca="false">J265</f>
        <v>36;36,5;37;37,5;38;38,5;39</v>
      </c>
      <c r="J265" s="18" t="s">
        <v>2914</v>
      </c>
      <c r="M265" s="8" t="n">
        <v>973</v>
      </c>
      <c r="N265" s="2" t="str">
        <f aca="false">VLOOKUP(LEFT(H265,2),references!B:C,2,0)&amp;" - "&amp;VLOOKUP(RIGHT(H265,2),references!B:C,2,0)</f>
        <v>23 - 25</v>
      </c>
    </row>
    <row r="267" customFormat="false" ht="15" hidden="false" customHeight="false" outlineLevel="0" collapsed="false">
      <c r="B267" s="2" t="s">
        <v>108</v>
      </c>
      <c r="C267" s="66" t="s">
        <v>240</v>
      </c>
      <c r="D267" s="2" t="n">
        <v>110</v>
      </c>
      <c r="E267" s="38" t="s">
        <v>119</v>
      </c>
      <c r="F267" s="2" t="n">
        <f aca="false">E267*10</f>
        <v>360</v>
      </c>
      <c r="H267" s="8" t="str">
        <f aca="false">E267</f>
        <v>36</v>
      </c>
      <c r="I267" s="8" t="str">
        <f aca="false">J267</f>
        <v>36</v>
      </c>
      <c r="J267" s="18" t="str">
        <f aca="false">H267</f>
        <v>36</v>
      </c>
      <c r="M267" s="8" t="n">
        <v>745</v>
      </c>
    </row>
    <row r="268" customFormat="false" ht="15" hidden="false" customHeight="false" outlineLevel="0" collapsed="false">
      <c r="B268" s="2" t="s">
        <v>108</v>
      </c>
      <c r="C268" s="66" t="s">
        <v>240</v>
      </c>
      <c r="D268" s="2" t="n">
        <f aca="false">D267+10</f>
        <v>120</v>
      </c>
      <c r="E268" s="38" t="s">
        <v>120</v>
      </c>
      <c r="F268" s="2" t="n">
        <f aca="false">E268*10</f>
        <v>370</v>
      </c>
      <c r="H268" s="8" t="str">
        <f aca="false">E268</f>
        <v>37</v>
      </c>
      <c r="I268" s="8" t="str">
        <f aca="false">J268</f>
        <v>37</v>
      </c>
      <c r="J268" s="18" t="str">
        <f aca="false">H268</f>
        <v>37</v>
      </c>
      <c r="M268" s="8" t="n">
        <v>785</v>
      </c>
    </row>
    <row r="269" customFormat="false" ht="15" hidden="false" customHeight="false" outlineLevel="0" collapsed="false">
      <c r="B269" s="2" t="s">
        <v>108</v>
      </c>
      <c r="C269" s="66" t="s">
        <v>240</v>
      </c>
      <c r="D269" s="2" t="n">
        <f aca="false">D268+10</f>
        <v>130</v>
      </c>
      <c r="E269" s="38" t="s">
        <v>121</v>
      </c>
      <c r="F269" s="2" t="n">
        <f aca="false">E269*10</f>
        <v>380</v>
      </c>
      <c r="H269" s="8" t="str">
        <f aca="false">E269</f>
        <v>38</v>
      </c>
      <c r="I269" s="8" t="str">
        <f aca="false">J269</f>
        <v>38</v>
      </c>
      <c r="J269" s="18" t="str">
        <f aca="false">H269</f>
        <v>38</v>
      </c>
      <c r="M269" s="8" t="n">
        <v>825</v>
      </c>
      <c r="N269" s="2" t="n">
        <f aca="false">VLOOKUP(H269,references!B:C,2,0)</f>
        <v>24.5</v>
      </c>
    </row>
    <row r="270" customFormat="false" ht="15" hidden="false" customHeight="false" outlineLevel="0" collapsed="false">
      <c r="B270" s="2" t="s">
        <v>108</v>
      </c>
      <c r="C270" s="66" t="s">
        <v>240</v>
      </c>
      <c r="D270" s="2" t="n">
        <f aca="false">D269+10</f>
        <v>140</v>
      </c>
      <c r="E270" s="38" t="s">
        <v>122</v>
      </c>
      <c r="F270" s="2" t="n">
        <f aca="false">E270*10</f>
        <v>390</v>
      </c>
      <c r="H270" s="8" t="str">
        <f aca="false">E270</f>
        <v>39</v>
      </c>
      <c r="I270" s="8" t="str">
        <f aca="false">J270</f>
        <v>39</v>
      </c>
      <c r="J270" s="18" t="str">
        <f aca="false">H270</f>
        <v>39</v>
      </c>
      <c r="M270" s="8" t="n">
        <v>865</v>
      </c>
      <c r="N270" s="2" t="n">
        <f aca="false">VLOOKUP(H270,references!B:C,2,0)</f>
        <v>25</v>
      </c>
    </row>
    <row r="271" customFormat="false" ht="15" hidden="false" customHeight="false" outlineLevel="0" collapsed="false">
      <c r="B271" s="2" t="s">
        <v>108</v>
      </c>
      <c r="C271" s="66" t="s">
        <v>240</v>
      </c>
      <c r="D271" s="2" t="n">
        <f aca="false">D270+10</f>
        <v>150</v>
      </c>
      <c r="E271" s="38" t="s">
        <v>123</v>
      </c>
      <c r="F271" s="2" t="n">
        <f aca="false">E271*10</f>
        <v>400</v>
      </c>
      <c r="H271" s="8" t="str">
        <f aca="false">E271</f>
        <v>40</v>
      </c>
      <c r="I271" s="8" t="str">
        <f aca="false">J271</f>
        <v>40</v>
      </c>
      <c r="J271" s="18" t="str">
        <f aca="false">H271</f>
        <v>40</v>
      </c>
      <c r="M271" s="8" t="n">
        <v>905</v>
      </c>
      <c r="N271" s="2" t="n">
        <f aca="false">VLOOKUP(H271,references!B:C,2,0)</f>
        <v>25.5</v>
      </c>
    </row>
    <row r="272" customFormat="false" ht="15" hidden="false" customHeight="false" outlineLevel="0" collapsed="false">
      <c r="B272" s="2" t="s">
        <v>108</v>
      </c>
      <c r="C272" s="66" t="s">
        <v>240</v>
      </c>
      <c r="D272" s="2" t="n">
        <f aca="false">D271+10</f>
        <v>160</v>
      </c>
      <c r="E272" s="38" t="s">
        <v>124</v>
      </c>
      <c r="F272" s="2" t="n">
        <f aca="false">E272*10</f>
        <v>410</v>
      </c>
      <c r="H272" s="8" t="str">
        <f aca="false">E272</f>
        <v>41</v>
      </c>
      <c r="I272" s="8" t="str">
        <f aca="false">J272</f>
        <v>41</v>
      </c>
      <c r="J272" s="18" t="str">
        <f aca="false">H272</f>
        <v>41</v>
      </c>
      <c r="M272" s="8" t="n">
        <v>935</v>
      </c>
      <c r="N272" s="2" t="n">
        <f aca="false">VLOOKUP(H272,references!B:C,2,0)</f>
        <v>26.5</v>
      </c>
    </row>
    <row r="273" customFormat="false" ht="15" hidden="false" customHeight="false" outlineLevel="0" collapsed="false">
      <c r="B273" s="2" t="s">
        <v>108</v>
      </c>
      <c r="C273" s="66" t="s">
        <v>240</v>
      </c>
      <c r="D273" s="2" t="n">
        <f aca="false">D272+10</f>
        <v>170</v>
      </c>
      <c r="E273" s="38" t="s">
        <v>125</v>
      </c>
      <c r="F273" s="2" t="n">
        <f aca="false">E273*10</f>
        <v>420</v>
      </c>
      <c r="H273" s="8" t="str">
        <f aca="false">E273</f>
        <v>42</v>
      </c>
      <c r="I273" s="8" t="str">
        <f aca="false">J273</f>
        <v>42</v>
      </c>
      <c r="J273" s="18" t="str">
        <f aca="false">H273</f>
        <v>42</v>
      </c>
      <c r="M273" s="8" t="n">
        <v>965</v>
      </c>
      <c r="N273" s="2" t="n">
        <f aca="false">VLOOKUP(H273,references!B:C,2,0)</f>
        <v>27</v>
      </c>
    </row>
    <row r="274" customFormat="false" ht="15" hidden="false" customHeight="false" outlineLevel="0" collapsed="false">
      <c r="B274" s="2" t="s">
        <v>108</v>
      </c>
      <c r="C274" s="66" t="s">
        <v>240</v>
      </c>
      <c r="D274" s="2" t="n">
        <f aca="false">D273+10</f>
        <v>180</v>
      </c>
      <c r="E274" s="38" t="s">
        <v>126</v>
      </c>
      <c r="F274" s="2" t="n">
        <f aca="false">E274*10</f>
        <v>430</v>
      </c>
      <c r="H274" s="8" t="str">
        <f aca="false">E274</f>
        <v>43</v>
      </c>
      <c r="I274" s="8" t="str">
        <f aca="false">J274</f>
        <v>43</v>
      </c>
      <c r="J274" s="18" t="str">
        <f aca="false">H274</f>
        <v>43</v>
      </c>
      <c r="M274" s="8" t="n">
        <v>995</v>
      </c>
      <c r="N274" s="2" t="n">
        <f aca="false">VLOOKUP(H274,references!B:C,2,0)</f>
        <v>27.5</v>
      </c>
    </row>
    <row r="275" customFormat="false" ht="15" hidden="false" customHeight="false" outlineLevel="0" collapsed="false">
      <c r="B275" s="2" t="s">
        <v>108</v>
      </c>
      <c r="C275" s="66" t="s">
        <v>240</v>
      </c>
      <c r="D275" s="2" t="n">
        <f aca="false">D274+10</f>
        <v>190</v>
      </c>
      <c r="E275" s="38" t="s">
        <v>127</v>
      </c>
      <c r="F275" s="2" t="n">
        <f aca="false">E275*10</f>
        <v>440</v>
      </c>
      <c r="H275" s="8" t="str">
        <f aca="false">E275</f>
        <v>44</v>
      </c>
      <c r="I275" s="8" t="str">
        <f aca="false">J275</f>
        <v>44</v>
      </c>
      <c r="J275" s="18" t="str">
        <f aca="false">H275</f>
        <v>44</v>
      </c>
      <c r="M275" s="8" t="n">
        <v>945</v>
      </c>
      <c r="N275" s="2" t="n">
        <f aca="false">VLOOKUP(H275,references!B:C,2,0)</f>
        <v>28.5</v>
      </c>
    </row>
    <row r="276" customFormat="false" ht="15" hidden="false" customHeight="false" outlineLevel="0" collapsed="false">
      <c r="B276" s="2" t="s">
        <v>108</v>
      </c>
      <c r="C276" s="66" t="s">
        <v>240</v>
      </c>
      <c r="D276" s="2" t="n">
        <f aca="false">D275+10</f>
        <v>200</v>
      </c>
      <c r="E276" s="38" t="s">
        <v>196</v>
      </c>
      <c r="F276" s="2" t="n">
        <f aca="false">E276*10</f>
        <v>450</v>
      </c>
      <c r="H276" s="8" t="str">
        <f aca="false">E276</f>
        <v>45</v>
      </c>
      <c r="I276" s="8" t="str">
        <f aca="false">J276</f>
        <v>45</v>
      </c>
      <c r="J276" s="18" t="str">
        <f aca="false">H276</f>
        <v>45</v>
      </c>
      <c r="M276" s="8" t="n">
        <v>895</v>
      </c>
      <c r="N276" s="2" t="n">
        <f aca="false">VLOOKUP(H276,references!B:C,2,0)</f>
        <v>29</v>
      </c>
    </row>
    <row r="277" customFormat="false" ht="15" hidden="false" customHeight="false" outlineLevel="0" collapsed="false">
      <c r="B277" s="2" t="s">
        <v>108</v>
      </c>
      <c r="C277" s="66" t="s">
        <v>240</v>
      </c>
      <c r="D277" s="2" t="n">
        <f aca="false">D276+10</f>
        <v>210</v>
      </c>
      <c r="E277" s="38" t="s">
        <v>241</v>
      </c>
      <c r="F277" s="2" t="n">
        <f aca="false">E277*10</f>
        <v>460</v>
      </c>
      <c r="H277" s="8" t="str">
        <f aca="false">E277</f>
        <v>46</v>
      </c>
      <c r="I277" s="8" t="str">
        <f aca="false">J277</f>
        <v>46</v>
      </c>
      <c r="J277" s="18" t="str">
        <f aca="false">H277</f>
        <v>46</v>
      </c>
      <c r="M277" s="8" t="n">
        <v>855</v>
      </c>
      <c r="N277" s="2" t="n">
        <f aca="false">VLOOKUP(H277,references!B:C,2,0)</f>
        <v>29.5</v>
      </c>
    </row>
    <row r="278" customFormat="false" ht="15" hidden="false" customHeight="false" outlineLevel="0" collapsed="false">
      <c r="B278" s="2" t="s">
        <v>108</v>
      </c>
      <c r="C278" s="66" t="s">
        <v>240</v>
      </c>
      <c r="D278" s="2" t="n">
        <f aca="false">D277+10</f>
        <v>220</v>
      </c>
      <c r="E278" s="38" t="s">
        <v>242</v>
      </c>
      <c r="F278" s="2" t="n">
        <f aca="false">E278*10</f>
        <v>470</v>
      </c>
      <c r="H278" s="8" t="str">
        <f aca="false">E278</f>
        <v>47</v>
      </c>
      <c r="I278" s="8" t="str">
        <f aca="false">J278</f>
        <v>47</v>
      </c>
      <c r="J278" s="18" t="str">
        <f aca="false">H278</f>
        <v>47</v>
      </c>
      <c r="M278" s="8" t="n">
        <v>815</v>
      </c>
    </row>
    <row r="279" customFormat="false" ht="15" hidden="false" customHeight="false" outlineLevel="0" collapsed="false">
      <c r="B279" s="2" t="s">
        <v>108</v>
      </c>
      <c r="C279" s="66" t="s">
        <v>240</v>
      </c>
      <c r="D279" s="2" t="n">
        <f aca="false">D278+10</f>
        <v>230</v>
      </c>
      <c r="E279" s="38" t="s">
        <v>243</v>
      </c>
      <c r="F279" s="2" t="n">
        <f aca="false">E279*10</f>
        <v>480</v>
      </c>
      <c r="H279" s="8" t="str">
        <f aca="false">E279</f>
        <v>48</v>
      </c>
      <c r="I279" s="8" t="str">
        <f aca="false">J279</f>
        <v>48</v>
      </c>
      <c r="J279" s="18" t="str">
        <f aca="false">H279</f>
        <v>48</v>
      </c>
      <c r="M279" s="8" t="n">
        <v>775</v>
      </c>
    </row>
    <row r="280" customFormat="false" ht="15" hidden="false" customHeight="false" outlineLevel="0" collapsed="false">
      <c r="B280" s="2" t="s">
        <v>108</v>
      </c>
      <c r="C280" s="66" t="s">
        <v>240</v>
      </c>
      <c r="D280" s="2" t="n">
        <f aca="false">D279+10</f>
        <v>240</v>
      </c>
      <c r="E280" s="38" t="s">
        <v>244</v>
      </c>
      <c r="F280" s="2" t="n">
        <f aca="false">E280*10</f>
        <v>490</v>
      </c>
      <c r="H280" s="8" t="str">
        <f aca="false">E280</f>
        <v>49</v>
      </c>
      <c r="I280" s="8" t="str">
        <f aca="false">J280</f>
        <v>49</v>
      </c>
      <c r="J280" s="18" t="str">
        <f aca="false">H280</f>
        <v>49</v>
      </c>
      <c r="M280" s="8" t="n">
        <v>735</v>
      </c>
    </row>
    <row r="281" customFormat="false" ht="15" hidden="false" customHeight="false" outlineLevel="0" collapsed="false">
      <c r="B281" s="2" t="s">
        <v>108</v>
      </c>
      <c r="C281" s="66" t="s">
        <v>240</v>
      </c>
      <c r="D281" s="2" t="n">
        <f aca="false">D280+10</f>
        <v>250</v>
      </c>
      <c r="E281" s="38" t="s">
        <v>245</v>
      </c>
      <c r="F281" s="2" t="n">
        <f aca="false">E281*10</f>
        <v>500</v>
      </c>
      <c r="H281" s="8" t="str">
        <f aca="false">E281</f>
        <v>50</v>
      </c>
      <c r="I281" s="8" t="str">
        <f aca="false">J281</f>
        <v>50</v>
      </c>
      <c r="J281" s="18" t="str">
        <f aca="false">H281</f>
        <v>50</v>
      </c>
      <c r="M281" s="8" t="n">
        <v>695</v>
      </c>
    </row>
    <row r="283" customFormat="false" ht="15" hidden="false" customHeight="false" outlineLevel="0" collapsed="false">
      <c r="B283" s="2" t="s">
        <v>108</v>
      </c>
      <c r="C283" s="66" t="s">
        <v>246</v>
      </c>
      <c r="D283" s="2" t="n">
        <v>110</v>
      </c>
      <c r="E283" s="38" t="s">
        <v>119</v>
      </c>
      <c r="F283" s="2" t="n">
        <f aca="false">E283*10</f>
        <v>360</v>
      </c>
      <c r="H283" s="8" t="str">
        <f aca="false">E283</f>
        <v>36</v>
      </c>
      <c r="I283" s="8" t="str">
        <f aca="false">J283</f>
        <v>36</v>
      </c>
      <c r="J283" s="18" t="str">
        <f aca="false">H283</f>
        <v>36</v>
      </c>
      <c r="M283" s="8" t="n">
        <v>745</v>
      </c>
    </row>
    <row r="284" customFormat="false" ht="15" hidden="false" customHeight="false" outlineLevel="0" collapsed="false">
      <c r="B284" s="2" t="s">
        <v>108</v>
      </c>
      <c r="C284" s="66" t="s">
        <v>246</v>
      </c>
      <c r="D284" s="2" t="n">
        <f aca="false">D283+5</f>
        <v>115</v>
      </c>
      <c r="E284" s="38" t="s">
        <v>134</v>
      </c>
      <c r="F284" s="2" t="n">
        <f aca="false">E284*10</f>
        <v>365</v>
      </c>
      <c r="H284" s="8" t="str">
        <f aca="false">E284</f>
        <v>36,5</v>
      </c>
      <c r="I284" s="8" t="str">
        <f aca="false">J284</f>
        <v>36,5</v>
      </c>
      <c r="J284" s="18" t="str">
        <f aca="false">H284</f>
        <v>36,5</v>
      </c>
      <c r="M284" s="8" t="n">
        <v>765</v>
      </c>
    </row>
    <row r="285" customFormat="false" ht="15" hidden="false" customHeight="false" outlineLevel="0" collapsed="false">
      <c r="B285" s="2" t="s">
        <v>108</v>
      </c>
      <c r="C285" s="66" t="s">
        <v>246</v>
      </c>
      <c r="D285" s="2" t="n">
        <f aca="false">D284+5</f>
        <v>120</v>
      </c>
      <c r="E285" s="38" t="s">
        <v>120</v>
      </c>
      <c r="F285" s="2" t="n">
        <f aca="false">E285*10</f>
        <v>370</v>
      </c>
      <c r="H285" s="8" t="str">
        <f aca="false">E285</f>
        <v>37</v>
      </c>
      <c r="I285" s="8" t="str">
        <f aca="false">J285</f>
        <v>37</v>
      </c>
      <c r="J285" s="18" t="str">
        <f aca="false">H285</f>
        <v>37</v>
      </c>
      <c r="M285" s="8" t="n">
        <v>785</v>
      </c>
    </row>
    <row r="286" customFormat="false" ht="15" hidden="false" customHeight="false" outlineLevel="0" collapsed="false">
      <c r="B286" s="2" t="s">
        <v>108</v>
      </c>
      <c r="C286" s="66" t="s">
        <v>246</v>
      </c>
      <c r="D286" s="2" t="n">
        <f aca="false">D285+5</f>
        <v>125</v>
      </c>
      <c r="E286" s="38" t="s">
        <v>135</v>
      </c>
      <c r="F286" s="2" t="n">
        <f aca="false">E286*10</f>
        <v>375</v>
      </c>
      <c r="H286" s="8" t="str">
        <f aca="false">E286</f>
        <v>37,5</v>
      </c>
      <c r="I286" s="8" t="str">
        <f aca="false">J286</f>
        <v>37,5</v>
      </c>
      <c r="J286" s="18" t="str">
        <f aca="false">H286</f>
        <v>37,5</v>
      </c>
      <c r="M286" s="8" t="n">
        <v>805</v>
      </c>
    </row>
    <row r="287" customFormat="false" ht="15" hidden="false" customHeight="false" outlineLevel="0" collapsed="false">
      <c r="B287" s="2" t="s">
        <v>108</v>
      </c>
      <c r="C287" s="66" t="s">
        <v>246</v>
      </c>
      <c r="D287" s="2" t="n">
        <f aca="false">D286+5</f>
        <v>130</v>
      </c>
      <c r="E287" s="38" t="s">
        <v>121</v>
      </c>
      <c r="F287" s="2" t="n">
        <f aca="false">E287*10</f>
        <v>380</v>
      </c>
      <c r="H287" s="8" t="str">
        <f aca="false">E287</f>
        <v>38</v>
      </c>
      <c r="I287" s="8" t="str">
        <f aca="false">J287</f>
        <v>38</v>
      </c>
      <c r="J287" s="18" t="str">
        <f aca="false">H287</f>
        <v>38</v>
      </c>
      <c r="M287" s="8" t="n">
        <v>825</v>
      </c>
      <c r="N287" s="2" t="n">
        <f aca="false">VLOOKUP(H287,references!B:C,2,0)</f>
        <v>24.5</v>
      </c>
    </row>
    <row r="288" customFormat="false" ht="15" hidden="false" customHeight="false" outlineLevel="0" collapsed="false">
      <c r="B288" s="2" t="s">
        <v>108</v>
      </c>
      <c r="C288" s="66" t="s">
        <v>246</v>
      </c>
      <c r="D288" s="2" t="n">
        <f aca="false">D287+5</f>
        <v>135</v>
      </c>
      <c r="E288" s="38" t="s">
        <v>136</v>
      </c>
      <c r="F288" s="2" t="n">
        <f aca="false">E288*10</f>
        <v>385</v>
      </c>
      <c r="H288" s="8" t="str">
        <f aca="false">E288</f>
        <v>38,5</v>
      </c>
      <c r="I288" s="8" t="str">
        <f aca="false">J288</f>
        <v>38,5</v>
      </c>
      <c r="J288" s="18" t="str">
        <f aca="false">H288</f>
        <v>38,5</v>
      </c>
      <c r="M288" s="8" t="n">
        <v>845</v>
      </c>
    </row>
    <row r="289" customFormat="false" ht="15" hidden="false" customHeight="false" outlineLevel="0" collapsed="false">
      <c r="B289" s="2" t="s">
        <v>108</v>
      </c>
      <c r="C289" s="66" t="s">
        <v>246</v>
      </c>
      <c r="D289" s="2" t="n">
        <f aca="false">D288+5</f>
        <v>140</v>
      </c>
      <c r="E289" s="38" t="s">
        <v>122</v>
      </c>
      <c r="F289" s="2" t="n">
        <f aca="false">E289*10</f>
        <v>390</v>
      </c>
      <c r="H289" s="8" t="str">
        <f aca="false">E289</f>
        <v>39</v>
      </c>
      <c r="I289" s="8" t="str">
        <f aca="false">J289</f>
        <v>39</v>
      </c>
      <c r="J289" s="18" t="str">
        <f aca="false">H289</f>
        <v>39</v>
      </c>
      <c r="M289" s="8" t="n">
        <v>865</v>
      </c>
      <c r="N289" s="2" t="n">
        <f aca="false">VLOOKUP(H289,references!B:C,2,0)</f>
        <v>25</v>
      </c>
    </row>
    <row r="290" customFormat="false" ht="15" hidden="false" customHeight="false" outlineLevel="0" collapsed="false">
      <c r="B290" s="2" t="s">
        <v>108</v>
      </c>
      <c r="C290" s="66" t="s">
        <v>246</v>
      </c>
      <c r="D290" s="2" t="n">
        <f aca="false">D289+5</f>
        <v>145</v>
      </c>
      <c r="E290" s="38" t="s">
        <v>137</v>
      </c>
      <c r="F290" s="2" t="n">
        <f aca="false">E290*10</f>
        <v>395</v>
      </c>
      <c r="H290" s="8" t="str">
        <f aca="false">E290</f>
        <v>39,5</v>
      </c>
      <c r="I290" s="8" t="str">
        <f aca="false">J290</f>
        <v>39,5</v>
      </c>
      <c r="J290" s="18" t="str">
        <f aca="false">H290</f>
        <v>39,5</v>
      </c>
      <c r="M290" s="8" t="n">
        <v>885</v>
      </c>
    </row>
    <row r="291" customFormat="false" ht="15" hidden="false" customHeight="false" outlineLevel="0" collapsed="false">
      <c r="B291" s="2" t="s">
        <v>108</v>
      </c>
      <c r="C291" s="66" t="s">
        <v>246</v>
      </c>
      <c r="D291" s="2" t="n">
        <f aca="false">D290+5</f>
        <v>150</v>
      </c>
      <c r="E291" s="38" t="s">
        <v>123</v>
      </c>
      <c r="F291" s="2" t="n">
        <f aca="false">E291*10</f>
        <v>400</v>
      </c>
      <c r="H291" s="8" t="str">
        <f aca="false">E291</f>
        <v>40</v>
      </c>
      <c r="I291" s="8" t="str">
        <f aca="false">J291</f>
        <v>40</v>
      </c>
      <c r="J291" s="18" t="str">
        <f aca="false">H291</f>
        <v>40</v>
      </c>
      <c r="M291" s="8" t="n">
        <v>905</v>
      </c>
      <c r="N291" s="2" t="n">
        <f aca="false">VLOOKUP(H291,references!B:C,2,0)</f>
        <v>25.5</v>
      </c>
    </row>
    <row r="292" customFormat="false" ht="15" hidden="false" customHeight="false" outlineLevel="0" collapsed="false">
      <c r="B292" s="2" t="s">
        <v>108</v>
      </c>
      <c r="C292" s="66" t="s">
        <v>246</v>
      </c>
      <c r="D292" s="2" t="n">
        <f aca="false">D291+5</f>
        <v>155</v>
      </c>
      <c r="E292" s="38" t="s">
        <v>138</v>
      </c>
      <c r="F292" s="2" t="n">
        <f aca="false">E292*10</f>
        <v>405</v>
      </c>
      <c r="H292" s="8" t="str">
        <f aca="false">E292</f>
        <v>40,5</v>
      </c>
      <c r="I292" s="8" t="str">
        <f aca="false">J292</f>
        <v>40,5</v>
      </c>
      <c r="J292" s="18" t="str">
        <f aca="false">H292</f>
        <v>40,5</v>
      </c>
      <c r="M292" s="8" t="n">
        <v>925</v>
      </c>
    </row>
    <row r="293" customFormat="false" ht="15" hidden="false" customHeight="false" outlineLevel="0" collapsed="false">
      <c r="B293" s="2" t="s">
        <v>108</v>
      </c>
      <c r="C293" s="66" t="s">
        <v>246</v>
      </c>
      <c r="D293" s="2" t="n">
        <f aca="false">D292+5</f>
        <v>160</v>
      </c>
      <c r="E293" s="38" t="s">
        <v>124</v>
      </c>
      <c r="F293" s="2" t="n">
        <f aca="false">E293*10</f>
        <v>410</v>
      </c>
      <c r="H293" s="8" t="str">
        <f aca="false">E293</f>
        <v>41</v>
      </c>
      <c r="I293" s="8" t="str">
        <f aca="false">J293</f>
        <v>41</v>
      </c>
      <c r="J293" s="18" t="str">
        <f aca="false">H293</f>
        <v>41</v>
      </c>
      <c r="M293" s="8" t="n">
        <v>935</v>
      </c>
      <c r="N293" s="2" t="n">
        <f aca="false">VLOOKUP(H293,references!B:C,2,0)</f>
        <v>26.5</v>
      </c>
    </row>
    <row r="294" customFormat="false" ht="15" hidden="false" customHeight="false" outlineLevel="0" collapsed="false">
      <c r="B294" s="2" t="s">
        <v>108</v>
      </c>
      <c r="C294" s="66" t="s">
        <v>246</v>
      </c>
      <c r="D294" s="2" t="n">
        <f aca="false">D293+5</f>
        <v>165</v>
      </c>
      <c r="E294" s="38" t="s">
        <v>139</v>
      </c>
      <c r="F294" s="2" t="n">
        <f aca="false">E294*10</f>
        <v>415</v>
      </c>
      <c r="H294" s="8" t="str">
        <f aca="false">E294</f>
        <v>41,5</v>
      </c>
      <c r="I294" s="8" t="str">
        <f aca="false">J294</f>
        <v>41,5</v>
      </c>
      <c r="J294" s="18" t="str">
        <f aca="false">H294</f>
        <v>41,5</v>
      </c>
      <c r="M294" s="8" t="n">
        <v>955</v>
      </c>
    </row>
    <row r="295" customFormat="false" ht="15" hidden="false" customHeight="false" outlineLevel="0" collapsed="false">
      <c r="B295" s="2" t="s">
        <v>108</v>
      </c>
      <c r="C295" s="66" t="s">
        <v>246</v>
      </c>
      <c r="D295" s="2" t="n">
        <f aca="false">D294+5</f>
        <v>170</v>
      </c>
      <c r="E295" s="38" t="s">
        <v>125</v>
      </c>
      <c r="F295" s="2" t="n">
        <f aca="false">E295*10</f>
        <v>420</v>
      </c>
      <c r="H295" s="8" t="str">
        <f aca="false">E295</f>
        <v>42</v>
      </c>
      <c r="I295" s="8" t="str">
        <f aca="false">J295</f>
        <v>42</v>
      </c>
      <c r="J295" s="18" t="str">
        <f aca="false">H295</f>
        <v>42</v>
      </c>
      <c r="M295" s="8" t="n">
        <v>965</v>
      </c>
      <c r="N295" s="2" t="n">
        <f aca="false">VLOOKUP(H295,references!B:C,2,0)</f>
        <v>27</v>
      </c>
    </row>
    <row r="296" customFormat="false" ht="15" hidden="false" customHeight="false" outlineLevel="0" collapsed="false">
      <c r="B296" s="2" t="s">
        <v>108</v>
      </c>
      <c r="C296" s="66" t="s">
        <v>246</v>
      </c>
      <c r="D296" s="2" t="n">
        <f aca="false">D295+5</f>
        <v>175</v>
      </c>
      <c r="E296" s="38" t="s">
        <v>140</v>
      </c>
      <c r="F296" s="2" t="n">
        <f aca="false">E296*10</f>
        <v>425</v>
      </c>
      <c r="H296" s="8" t="str">
        <f aca="false">E296</f>
        <v>42,5</v>
      </c>
      <c r="I296" s="8" t="str">
        <f aca="false">J296</f>
        <v>42,5</v>
      </c>
      <c r="J296" s="18" t="str">
        <f aca="false">H296</f>
        <v>42,5</v>
      </c>
      <c r="M296" s="8" t="n">
        <v>985</v>
      </c>
    </row>
    <row r="297" customFormat="false" ht="15" hidden="false" customHeight="false" outlineLevel="0" collapsed="false">
      <c r="B297" s="2" t="s">
        <v>108</v>
      </c>
      <c r="C297" s="66" t="s">
        <v>246</v>
      </c>
      <c r="D297" s="2" t="n">
        <f aca="false">D296+5</f>
        <v>180</v>
      </c>
      <c r="E297" s="38" t="s">
        <v>126</v>
      </c>
      <c r="F297" s="2" t="n">
        <f aca="false">E297*10</f>
        <v>430</v>
      </c>
      <c r="H297" s="8" t="str">
        <f aca="false">E297</f>
        <v>43</v>
      </c>
      <c r="I297" s="8" t="str">
        <f aca="false">J297</f>
        <v>43</v>
      </c>
      <c r="J297" s="18" t="str">
        <f aca="false">H297</f>
        <v>43</v>
      </c>
      <c r="M297" s="8" t="n">
        <v>995</v>
      </c>
      <c r="N297" s="2" t="n">
        <f aca="false">VLOOKUP(H297,references!B:C,2,0)</f>
        <v>27.5</v>
      </c>
    </row>
    <row r="298" customFormat="false" ht="15" hidden="false" customHeight="false" outlineLevel="0" collapsed="false">
      <c r="B298" s="2" t="s">
        <v>108</v>
      </c>
      <c r="C298" s="66" t="s">
        <v>246</v>
      </c>
      <c r="D298" s="2" t="n">
        <f aca="false">D297+5</f>
        <v>185</v>
      </c>
      <c r="E298" s="38" t="s">
        <v>141</v>
      </c>
      <c r="F298" s="2" t="n">
        <f aca="false">E298*10</f>
        <v>435</v>
      </c>
      <c r="H298" s="8" t="str">
        <f aca="false">E298</f>
        <v>43,5</v>
      </c>
      <c r="I298" s="8" t="str">
        <f aca="false">J298</f>
        <v>43,5</v>
      </c>
      <c r="J298" s="18" t="str">
        <f aca="false">H298</f>
        <v>43,5</v>
      </c>
      <c r="M298" s="8" t="n">
        <v>975</v>
      </c>
    </row>
    <row r="299" customFormat="false" ht="15" hidden="false" customHeight="false" outlineLevel="0" collapsed="false">
      <c r="B299" s="2" t="s">
        <v>108</v>
      </c>
      <c r="C299" s="66" t="s">
        <v>246</v>
      </c>
      <c r="D299" s="2" t="n">
        <f aca="false">D298+5</f>
        <v>190</v>
      </c>
      <c r="E299" s="38" t="s">
        <v>127</v>
      </c>
      <c r="F299" s="2" t="n">
        <f aca="false">E299*10</f>
        <v>440</v>
      </c>
      <c r="H299" s="8" t="str">
        <f aca="false">E299</f>
        <v>44</v>
      </c>
      <c r="I299" s="8" t="str">
        <f aca="false">J299</f>
        <v>44</v>
      </c>
      <c r="J299" s="18" t="str">
        <f aca="false">H299</f>
        <v>44</v>
      </c>
      <c r="M299" s="8" t="n">
        <v>945</v>
      </c>
      <c r="N299" s="2" t="n">
        <f aca="false">VLOOKUP(H299,references!B:C,2,0)</f>
        <v>28.5</v>
      </c>
    </row>
    <row r="300" customFormat="false" ht="15" hidden="false" customHeight="false" outlineLevel="0" collapsed="false">
      <c r="B300" s="2" t="s">
        <v>108</v>
      </c>
      <c r="C300" s="66" t="s">
        <v>246</v>
      </c>
      <c r="D300" s="2" t="n">
        <f aca="false">D299+5</f>
        <v>195</v>
      </c>
      <c r="E300" s="38" t="s">
        <v>247</v>
      </c>
      <c r="F300" s="2" t="n">
        <f aca="false">E300*10</f>
        <v>445</v>
      </c>
      <c r="H300" s="8" t="str">
        <f aca="false">E300</f>
        <v>44,5</v>
      </c>
      <c r="I300" s="8" t="str">
        <f aca="false">J300</f>
        <v>44,5</v>
      </c>
      <c r="J300" s="18" t="str">
        <f aca="false">H300</f>
        <v>44,5</v>
      </c>
      <c r="M300" s="8" t="n">
        <v>915</v>
      </c>
    </row>
    <row r="301" customFormat="false" ht="15" hidden="false" customHeight="false" outlineLevel="0" collapsed="false">
      <c r="B301" s="2" t="s">
        <v>108</v>
      </c>
      <c r="C301" s="66" t="s">
        <v>246</v>
      </c>
      <c r="D301" s="2" t="n">
        <f aca="false">D300+5</f>
        <v>200</v>
      </c>
      <c r="E301" s="38" t="s">
        <v>196</v>
      </c>
      <c r="F301" s="2" t="n">
        <f aca="false">E301*10</f>
        <v>450</v>
      </c>
      <c r="H301" s="8" t="str">
        <f aca="false">E301</f>
        <v>45</v>
      </c>
      <c r="I301" s="8" t="str">
        <f aca="false">J301</f>
        <v>45</v>
      </c>
      <c r="J301" s="18" t="str">
        <f aca="false">H301</f>
        <v>45</v>
      </c>
      <c r="M301" s="8" t="n">
        <v>895</v>
      </c>
      <c r="N301" s="2" t="n">
        <f aca="false">VLOOKUP(H301,references!B:C,2,0)</f>
        <v>29</v>
      </c>
    </row>
    <row r="302" customFormat="false" ht="15" hidden="false" customHeight="false" outlineLevel="0" collapsed="false">
      <c r="B302" s="2" t="s">
        <v>108</v>
      </c>
      <c r="C302" s="66" t="s">
        <v>246</v>
      </c>
      <c r="D302" s="2" t="n">
        <f aca="false">D301+5</f>
        <v>205</v>
      </c>
      <c r="E302" s="38" t="s">
        <v>248</v>
      </c>
      <c r="F302" s="2" t="n">
        <f aca="false">E302*10</f>
        <v>455</v>
      </c>
      <c r="H302" s="8" t="str">
        <f aca="false">E302</f>
        <v>45,5</v>
      </c>
      <c r="I302" s="8" t="str">
        <f aca="false">J302</f>
        <v>45,5</v>
      </c>
      <c r="J302" s="18" t="str">
        <f aca="false">H302</f>
        <v>45,5</v>
      </c>
      <c r="M302" s="8" t="n">
        <v>875</v>
      </c>
    </row>
    <row r="303" customFormat="false" ht="15" hidden="false" customHeight="false" outlineLevel="0" collapsed="false">
      <c r="B303" s="2" t="s">
        <v>108</v>
      </c>
      <c r="C303" s="66" t="s">
        <v>246</v>
      </c>
      <c r="D303" s="2" t="n">
        <f aca="false">D302+5</f>
        <v>210</v>
      </c>
      <c r="E303" s="38" t="s">
        <v>241</v>
      </c>
      <c r="F303" s="2" t="n">
        <f aca="false">E303*10</f>
        <v>460</v>
      </c>
      <c r="H303" s="8" t="str">
        <f aca="false">E303</f>
        <v>46</v>
      </c>
      <c r="I303" s="8" t="str">
        <f aca="false">J303</f>
        <v>46</v>
      </c>
      <c r="J303" s="18" t="str">
        <f aca="false">H303</f>
        <v>46</v>
      </c>
      <c r="M303" s="8" t="n">
        <v>855</v>
      </c>
      <c r="N303" s="2" t="n">
        <f aca="false">VLOOKUP(H303,references!B:C,2,0)</f>
        <v>29.5</v>
      </c>
    </row>
    <row r="304" customFormat="false" ht="15" hidden="false" customHeight="false" outlineLevel="0" collapsed="false">
      <c r="B304" s="2" t="s">
        <v>108</v>
      </c>
      <c r="C304" s="66" t="s">
        <v>246</v>
      </c>
      <c r="D304" s="2" t="n">
        <f aca="false">D303+5</f>
        <v>215</v>
      </c>
      <c r="E304" s="38" t="s">
        <v>249</v>
      </c>
      <c r="F304" s="2" t="n">
        <f aca="false">E304*10</f>
        <v>465</v>
      </c>
      <c r="H304" s="8" t="str">
        <f aca="false">E304</f>
        <v>46,5</v>
      </c>
      <c r="I304" s="8" t="str">
        <f aca="false">J304</f>
        <v>46,5</v>
      </c>
      <c r="J304" s="18" t="str">
        <f aca="false">H304</f>
        <v>46,5</v>
      </c>
      <c r="M304" s="8" t="n">
        <v>835</v>
      </c>
    </row>
    <row r="305" customFormat="false" ht="15" hidden="false" customHeight="false" outlineLevel="0" collapsed="false">
      <c r="B305" s="2" t="s">
        <v>108</v>
      </c>
      <c r="C305" s="66" t="s">
        <v>246</v>
      </c>
      <c r="D305" s="2" t="n">
        <f aca="false">D304+5</f>
        <v>220</v>
      </c>
      <c r="E305" s="38" t="s">
        <v>242</v>
      </c>
      <c r="F305" s="2" t="n">
        <f aca="false">E305*10</f>
        <v>470</v>
      </c>
      <c r="H305" s="8" t="str">
        <f aca="false">E305</f>
        <v>47</v>
      </c>
      <c r="I305" s="8" t="str">
        <f aca="false">J305</f>
        <v>47</v>
      </c>
      <c r="J305" s="18" t="str">
        <f aca="false">H305</f>
        <v>47</v>
      </c>
      <c r="M305" s="8" t="n">
        <v>815</v>
      </c>
    </row>
    <row r="306" customFormat="false" ht="15" hidden="false" customHeight="false" outlineLevel="0" collapsed="false">
      <c r="B306" s="2" t="s">
        <v>108</v>
      </c>
      <c r="C306" s="66" t="s">
        <v>246</v>
      </c>
      <c r="D306" s="2" t="n">
        <f aca="false">D305+5</f>
        <v>225</v>
      </c>
      <c r="E306" s="38" t="s">
        <v>250</v>
      </c>
      <c r="F306" s="2" t="n">
        <f aca="false">E306*10</f>
        <v>475</v>
      </c>
      <c r="H306" s="8" t="str">
        <f aca="false">E306</f>
        <v>47,5</v>
      </c>
      <c r="I306" s="8" t="str">
        <f aca="false">J306</f>
        <v>47,5</v>
      </c>
      <c r="J306" s="18" t="str">
        <f aca="false">H306</f>
        <v>47,5</v>
      </c>
      <c r="M306" s="8" t="n">
        <v>795</v>
      </c>
    </row>
    <row r="307" customFormat="false" ht="15" hidden="false" customHeight="false" outlineLevel="0" collapsed="false">
      <c r="B307" s="2" t="s">
        <v>108</v>
      </c>
      <c r="C307" s="66" t="s">
        <v>246</v>
      </c>
      <c r="D307" s="2" t="n">
        <f aca="false">D306+5</f>
        <v>230</v>
      </c>
      <c r="E307" s="38" t="s">
        <v>243</v>
      </c>
      <c r="F307" s="2" t="n">
        <f aca="false">E307*10</f>
        <v>480</v>
      </c>
      <c r="H307" s="8" t="str">
        <f aca="false">E307</f>
        <v>48</v>
      </c>
      <c r="I307" s="8" t="str">
        <f aca="false">J307</f>
        <v>48</v>
      </c>
      <c r="J307" s="18" t="str">
        <f aca="false">H307</f>
        <v>48</v>
      </c>
      <c r="M307" s="8" t="n">
        <v>775</v>
      </c>
    </row>
    <row r="308" customFormat="false" ht="15" hidden="false" customHeight="false" outlineLevel="0" collapsed="false">
      <c r="B308" s="2" t="s">
        <v>108</v>
      </c>
      <c r="C308" s="66" t="s">
        <v>246</v>
      </c>
      <c r="D308" s="2" t="n">
        <f aca="false">D307+5</f>
        <v>235</v>
      </c>
      <c r="E308" s="38" t="s">
        <v>251</v>
      </c>
      <c r="F308" s="2" t="n">
        <f aca="false">E308*10</f>
        <v>485</v>
      </c>
      <c r="H308" s="8" t="str">
        <f aca="false">E308</f>
        <v>48,5</v>
      </c>
      <c r="I308" s="8" t="str">
        <f aca="false">J308</f>
        <v>48,5</v>
      </c>
      <c r="J308" s="18" t="str">
        <f aca="false">H308</f>
        <v>48,5</v>
      </c>
      <c r="M308" s="8" t="n">
        <v>755</v>
      </c>
    </row>
    <row r="309" customFormat="false" ht="15" hidden="false" customHeight="false" outlineLevel="0" collapsed="false">
      <c r="B309" s="2" t="s">
        <v>108</v>
      </c>
      <c r="C309" s="66" t="s">
        <v>246</v>
      </c>
      <c r="D309" s="2" t="n">
        <f aca="false">D308+5</f>
        <v>240</v>
      </c>
      <c r="E309" s="38" t="s">
        <v>244</v>
      </c>
      <c r="F309" s="2" t="n">
        <f aca="false">E309*10</f>
        <v>490</v>
      </c>
      <c r="H309" s="8" t="str">
        <f aca="false">E309</f>
        <v>49</v>
      </c>
      <c r="I309" s="8" t="str">
        <f aca="false">J309</f>
        <v>49</v>
      </c>
      <c r="J309" s="18" t="str">
        <f aca="false">H309</f>
        <v>49</v>
      </c>
      <c r="M309" s="8" t="n">
        <v>735</v>
      </c>
    </row>
    <row r="310" customFormat="false" ht="15" hidden="false" customHeight="false" outlineLevel="0" collapsed="false">
      <c r="B310" s="2" t="s">
        <v>108</v>
      </c>
      <c r="C310" s="66" t="s">
        <v>246</v>
      </c>
      <c r="D310" s="2" t="n">
        <f aca="false">D309+5</f>
        <v>245</v>
      </c>
      <c r="E310" s="38" t="s">
        <v>252</v>
      </c>
      <c r="F310" s="2" t="n">
        <f aca="false">E310*10</f>
        <v>495</v>
      </c>
      <c r="H310" s="8" t="str">
        <f aca="false">E310</f>
        <v>49,5</v>
      </c>
      <c r="I310" s="8" t="str">
        <f aca="false">J310</f>
        <v>49,5</v>
      </c>
      <c r="J310" s="18" t="str">
        <f aca="false">H310</f>
        <v>49,5</v>
      </c>
      <c r="M310" s="8" t="n">
        <v>715</v>
      </c>
    </row>
    <row r="311" customFormat="false" ht="15" hidden="false" customHeight="false" outlineLevel="0" collapsed="false">
      <c r="B311" s="2" t="s">
        <v>108</v>
      </c>
      <c r="C311" s="66" t="s">
        <v>246</v>
      </c>
      <c r="D311" s="2" t="n">
        <f aca="false">D310+5</f>
        <v>250</v>
      </c>
      <c r="E311" s="38" t="s">
        <v>245</v>
      </c>
      <c r="F311" s="2" t="n">
        <f aca="false">E311*10</f>
        <v>500</v>
      </c>
      <c r="H311" s="8" t="str">
        <f aca="false">E311</f>
        <v>50</v>
      </c>
      <c r="I311" s="8" t="str">
        <f aca="false">J311</f>
        <v>50</v>
      </c>
      <c r="J311" s="18" t="str">
        <f aca="false">H311</f>
        <v>50</v>
      </c>
      <c r="M311" s="8" t="n">
        <v>695</v>
      </c>
    </row>
    <row r="313" customFormat="false" ht="15" hidden="false" customHeight="false" outlineLevel="0" collapsed="false">
      <c r="B313" s="2" t="s">
        <v>108</v>
      </c>
      <c r="C313" s="66" t="s">
        <v>253</v>
      </c>
      <c r="D313" s="2" t="n">
        <v>110</v>
      </c>
      <c r="E313" s="38" t="s">
        <v>119</v>
      </c>
      <c r="F313" s="2" t="n">
        <f aca="false">IFERROR(E313*10,SUBSTITUTE(E313,"/",""))</f>
        <v>360</v>
      </c>
      <c r="H313" s="8" t="str">
        <f aca="false">E313</f>
        <v>36</v>
      </c>
      <c r="I313" s="8" t="str">
        <f aca="false">J313</f>
        <v>36</v>
      </c>
      <c r="J313" s="18" t="str">
        <f aca="false">IF(LEN(H313)&gt;2,LEFT(H313,2)&amp;";"&amp;LEFT(H313,2)&amp;",5;"&amp;RIGHT(H313,2),H313)</f>
        <v>36</v>
      </c>
      <c r="M313" s="8" t="n">
        <v>745</v>
      </c>
    </row>
    <row r="314" customFormat="false" ht="15" hidden="false" customHeight="false" outlineLevel="0" collapsed="false">
      <c r="B314" s="2" t="s">
        <v>108</v>
      </c>
      <c r="C314" s="66" t="s">
        <v>253</v>
      </c>
      <c r="D314" s="2" t="n">
        <f aca="false">D313+5</f>
        <v>115</v>
      </c>
      <c r="E314" s="38" t="s">
        <v>148</v>
      </c>
      <c r="F314" s="2" t="str">
        <f aca="false">IFERROR(E314*10,SUBSTITUTE(E314,"/",""))</f>
        <v>3637</v>
      </c>
      <c r="H314" s="8" t="str">
        <f aca="false">E314</f>
        <v>36/37</v>
      </c>
      <c r="I314" s="8" t="str">
        <f aca="false">J314</f>
        <v>36;36,5;37</v>
      </c>
      <c r="J314" s="18" t="str">
        <f aca="false">IF(LEN(H314)&gt;2,LEFT(H314,2)&amp;";"&amp;LEFT(H314,2)&amp;",5;"&amp;RIGHT(H314,2),H314)</f>
        <v>36;36,5;37</v>
      </c>
      <c r="M314" s="8" t="n">
        <v>774</v>
      </c>
    </row>
    <row r="315" customFormat="false" ht="15" hidden="false" customHeight="false" outlineLevel="0" collapsed="false">
      <c r="B315" s="2" t="s">
        <v>108</v>
      </c>
      <c r="C315" s="66" t="s">
        <v>253</v>
      </c>
      <c r="D315" s="2" t="n">
        <f aca="false">D314+5</f>
        <v>120</v>
      </c>
      <c r="E315" s="38" t="s">
        <v>120</v>
      </c>
      <c r="F315" s="2" t="n">
        <f aca="false">IFERROR(E315*10,SUBSTITUTE(E315,"/",""))</f>
        <v>370</v>
      </c>
      <c r="H315" s="8" t="str">
        <f aca="false">E315</f>
        <v>37</v>
      </c>
      <c r="I315" s="8" t="str">
        <f aca="false">J315</f>
        <v>37</v>
      </c>
      <c r="J315" s="18" t="str">
        <f aca="false">IF(LEN(H315)&gt;2,LEFT(H315,2)&amp;";"&amp;LEFT(H315,2)&amp;",5;"&amp;RIGHT(H315,2),H315)</f>
        <v>37</v>
      </c>
      <c r="M315" s="8" t="n">
        <v>785</v>
      </c>
    </row>
    <row r="316" customFormat="false" ht="15" hidden="false" customHeight="false" outlineLevel="0" collapsed="false">
      <c r="B316" s="2" t="s">
        <v>108</v>
      </c>
      <c r="C316" s="66" t="s">
        <v>253</v>
      </c>
      <c r="D316" s="2" t="n">
        <f aca="false">D315+5</f>
        <v>125</v>
      </c>
      <c r="E316" s="38" t="s">
        <v>149</v>
      </c>
      <c r="F316" s="2" t="str">
        <f aca="false">IFERROR(E316*10,SUBSTITUTE(E316,"/",""))</f>
        <v>3738</v>
      </c>
      <c r="H316" s="8" t="str">
        <f aca="false">E316</f>
        <v>37/38</v>
      </c>
      <c r="I316" s="8" t="str">
        <f aca="false">J316</f>
        <v>37;37,5;38</v>
      </c>
      <c r="J316" s="18" t="str">
        <f aca="false">IF(LEN(H316)&gt;2,LEFT(H316,2)&amp;";"&amp;LEFT(H316,2)&amp;",5;"&amp;RIGHT(H316,2),H316)</f>
        <v>37;37,5;38</v>
      </c>
      <c r="M316" s="8" t="n">
        <v>814</v>
      </c>
    </row>
    <row r="317" customFormat="false" ht="15" hidden="false" customHeight="false" outlineLevel="0" collapsed="false">
      <c r="B317" s="2" t="s">
        <v>108</v>
      </c>
      <c r="C317" s="66" t="s">
        <v>253</v>
      </c>
      <c r="D317" s="2" t="n">
        <f aca="false">D316+5</f>
        <v>130</v>
      </c>
      <c r="E317" s="38" t="s">
        <v>121</v>
      </c>
      <c r="F317" s="2" t="n">
        <f aca="false">IFERROR(E317*10,SUBSTITUTE(E317,"/",""))</f>
        <v>380</v>
      </c>
      <c r="H317" s="8" t="str">
        <f aca="false">E317</f>
        <v>38</v>
      </c>
      <c r="I317" s="8" t="str">
        <f aca="false">J317</f>
        <v>38</v>
      </c>
      <c r="J317" s="18" t="str">
        <f aca="false">IF(LEN(H317)&gt;2,LEFT(H317,2)&amp;";"&amp;LEFT(H317,2)&amp;",5;"&amp;RIGHT(H317,2),H317)</f>
        <v>38</v>
      </c>
      <c r="M317" s="8" t="n">
        <v>825</v>
      </c>
      <c r="N317" s="2" t="n">
        <f aca="false">VLOOKUP(H317,references!B:C,2,0)</f>
        <v>24.5</v>
      </c>
    </row>
    <row r="318" customFormat="false" ht="15" hidden="false" customHeight="false" outlineLevel="0" collapsed="false">
      <c r="B318" s="2" t="s">
        <v>108</v>
      </c>
      <c r="C318" s="66" t="s">
        <v>253</v>
      </c>
      <c r="D318" s="2" t="n">
        <f aca="false">D317+5</f>
        <v>135</v>
      </c>
      <c r="E318" s="38" t="s">
        <v>150</v>
      </c>
      <c r="F318" s="2" t="str">
        <f aca="false">IFERROR(E318*10,SUBSTITUTE(E318,"/",""))</f>
        <v>3839</v>
      </c>
      <c r="H318" s="8" t="str">
        <f aca="false">E318</f>
        <v>38/39</v>
      </c>
      <c r="I318" s="8" t="str">
        <f aca="false">J318</f>
        <v>38;38,5;39</v>
      </c>
      <c r="J318" s="18" t="str">
        <f aca="false">IF(LEN(H318)&gt;2,LEFT(H318,2)&amp;";"&amp;LEFT(H318,2)&amp;",5;"&amp;RIGHT(H318,2),H318)</f>
        <v>38;38,5;39</v>
      </c>
      <c r="M318" s="8" t="n">
        <v>854</v>
      </c>
    </row>
    <row r="319" customFormat="false" ht="15" hidden="false" customHeight="false" outlineLevel="0" collapsed="false">
      <c r="B319" s="2" t="s">
        <v>108</v>
      </c>
      <c r="C319" s="66" t="s">
        <v>253</v>
      </c>
      <c r="D319" s="2" t="n">
        <f aca="false">D318+5</f>
        <v>140</v>
      </c>
      <c r="E319" s="38" t="s">
        <v>122</v>
      </c>
      <c r="F319" s="2" t="n">
        <f aca="false">IFERROR(E319*10,SUBSTITUTE(E319,"/",""))</f>
        <v>390</v>
      </c>
      <c r="H319" s="8" t="str">
        <f aca="false">E319</f>
        <v>39</v>
      </c>
      <c r="I319" s="8" t="str">
        <f aca="false">J319</f>
        <v>39</v>
      </c>
      <c r="J319" s="18" t="str">
        <f aca="false">IF(LEN(H319)&gt;2,LEFT(H319,2)&amp;";"&amp;LEFT(H319,2)&amp;",5;"&amp;RIGHT(H319,2),H319)</f>
        <v>39</v>
      </c>
      <c r="M319" s="8" t="n">
        <v>865</v>
      </c>
      <c r="N319" s="2" t="n">
        <f aca="false">VLOOKUP(H319,references!B:C,2,0)</f>
        <v>25</v>
      </c>
    </row>
    <row r="320" customFormat="false" ht="15" hidden="false" customHeight="false" outlineLevel="0" collapsed="false">
      <c r="B320" s="2" t="s">
        <v>108</v>
      </c>
      <c r="C320" s="66" t="s">
        <v>253</v>
      </c>
      <c r="D320" s="2" t="n">
        <f aca="false">D319+5</f>
        <v>145</v>
      </c>
      <c r="E320" s="38" t="s">
        <v>151</v>
      </c>
      <c r="F320" s="2" t="str">
        <f aca="false">IFERROR(E320*10,SUBSTITUTE(E320,"/",""))</f>
        <v>3940</v>
      </c>
      <c r="H320" s="8" t="str">
        <f aca="false">E320</f>
        <v>39/40</v>
      </c>
      <c r="I320" s="8" t="str">
        <f aca="false">J320</f>
        <v>39;39,5;40</v>
      </c>
      <c r="J320" s="18" t="str">
        <f aca="false">IF(LEN(H320)&gt;2,LEFT(H320,2)&amp;";"&amp;LEFT(H320,2)&amp;",5;"&amp;RIGHT(H320,2),H320)</f>
        <v>39;39,5;40</v>
      </c>
      <c r="M320" s="8" t="n">
        <v>894</v>
      </c>
    </row>
    <row r="321" customFormat="false" ht="15" hidden="false" customHeight="false" outlineLevel="0" collapsed="false">
      <c r="B321" s="2" t="s">
        <v>108</v>
      </c>
      <c r="C321" s="66" t="s">
        <v>253</v>
      </c>
      <c r="D321" s="2" t="n">
        <f aca="false">D320+5</f>
        <v>150</v>
      </c>
      <c r="E321" s="38" t="s">
        <v>123</v>
      </c>
      <c r="F321" s="2" t="n">
        <f aca="false">IFERROR(E321*10,SUBSTITUTE(E321,"/",""))</f>
        <v>400</v>
      </c>
      <c r="H321" s="8" t="str">
        <f aca="false">E321</f>
        <v>40</v>
      </c>
      <c r="I321" s="8" t="str">
        <f aca="false">J321</f>
        <v>40</v>
      </c>
      <c r="J321" s="18" t="str">
        <f aca="false">IF(LEN(H321)&gt;2,LEFT(H321,2)&amp;";"&amp;LEFT(H321,2)&amp;",5;"&amp;RIGHT(H321,2),H321)</f>
        <v>40</v>
      </c>
      <c r="M321" s="8" t="n">
        <v>905</v>
      </c>
      <c r="N321" s="2" t="n">
        <f aca="false">VLOOKUP(H321,references!B:C,2,0)</f>
        <v>25.5</v>
      </c>
    </row>
    <row r="322" customFormat="false" ht="15" hidden="false" customHeight="false" outlineLevel="0" collapsed="false">
      <c r="B322" s="2" t="s">
        <v>108</v>
      </c>
      <c r="C322" s="66" t="s">
        <v>253</v>
      </c>
      <c r="D322" s="2" t="n">
        <f aca="false">D321+5</f>
        <v>155</v>
      </c>
      <c r="E322" s="38" t="s">
        <v>152</v>
      </c>
      <c r="F322" s="2" t="str">
        <f aca="false">IFERROR(E322*10,SUBSTITUTE(E322,"/",""))</f>
        <v>4041</v>
      </c>
      <c r="H322" s="8" t="str">
        <f aca="false">E322</f>
        <v>40/41</v>
      </c>
      <c r="I322" s="8" t="str">
        <f aca="false">J322</f>
        <v>40;40,5;41</v>
      </c>
      <c r="J322" s="18" t="str">
        <f aca="false">IF(LEN(H322)&gt;2,LEFT(H322,2)&amp;";"&amp;LEFT(H322,2)&amp;",5;"&amp;RIGHT(H322,2),H322)</f>
        <v>40;40,5;41</v>
      </c>
      <c r="M322" s="8" t="n">
        <v>934</v>
      </c>
    </row>
    <row r="323" customFormat="false" ht="15" hidden="false" customHeight="false" outlineLevel="0" collapsed="false">
      <c r="B323" s="2" t="s">
        <v>108</v>
      </c>
      <c r="C323" s="66" t="s">
        <v>253</v>
      </c>
      <c r="D323" s="2" t="n">
        <f aca="false">D322+5</f>
        <v>160</v>
      </c>
      <c r="E323" s="38" t="s">
        <v>124</v>
      </c>
      <c r="F323" s="2" t="n">
        <f aca="false">IFERROR(E323*10,SUBSTITUTE(E323,"/",""))</f>
        <v>410</v>
      </c>
      <c r="H323" s="8" t="str">
        <f aca="false">E323</f>
        <v>41</v>
      </c>
      <c r="I323" s="8" t="str">
        <f aca="false">J323</f>
        <v>41</v>
      </c>
      <c r="J323" s="18" t="str">
        <f aca="false">IF(LEN(H323)&gt;2,LEFT(H323,2)&amp;";"&amp;LEFT(H323,2)&amp;",5;"&amp;RIGHT(H323,2),H323)</f>
        <v>41</v>
      </c>
      <c r="M323" s="8" t="n">
        <v>935</v>
      </c>
      <c r="N323" s="2" t="n">
        <f aca="false">VLOOKUP(H323,references!B:C,2,0)</f>
        <v>26.5</v>
      </c>
    </row>
    <row r="324" customFormat="false" ht="15" hidden="false" customHeight="false" outlineLevel="0" collapsed="false">
      <c r="B324" s="2" t="s">
        <v>108</v>
      </c>
      <c r="C324" s="66" t="s">
        <v>253</v>
      </c>
      <c r="D324" s="2" t="n">
        <f aca="false">D323+5</f>
        <v>165</v>
      </c>
      <c r="E324" s="38" t="s">
        <v>153</v>
      </c>
      <c r="F324" s="2" t="str">
        <f aca="false">IFERROR(E324*10,SUBSTITUTE(E324,"/",""))</f>
        <v>4142</v>
      </c>
      <c r="H324" s="8" t="str">
        <f aca="false">E324</f>
        <v>41/42</v>
      </c>
      <c r="I324" s="8" t="str">
        <f aca="false">J324</f>
        <v>41;41,5;42</v>
      </c>
      <c r="J324" s="18" t="str">
        <f aca="false">IF(LEN(H324)&gt;2,LEFT(H324,2)&amp;";"&amp;LEFT(H324,2)&amp;",5;"&amp;RIGHT(H324,2),H324)</f>
        <v>41;41,5;42</v>
      </c>
      <c r="M324" s="8" t="n">
        <v>974</v>
      </c>
    </row>
    <row r="325" customFormat="false" ht="15" hidden="false" customHeight="false" outlineLevel="0" collapsed="false">
      <c r="B325" s="2" t="s">
        <v>108</v>
      </c>
      <c r="C325" s="66" t="s">
        <v>253</v>
      </c>
      <c r="D325" s="2" t="n">
        <f aca="false">D324+5</f>
        <v>170</v>
      </c>
      <c r="E325" s="38" t="s">
        <v>125</v>
      </c>
      <c r="F325" s="2" t="n">
        <f aca="false">IFERROR(E325*10,SUBSTITUTE(E325,"/",""))</f>
        <v>420</v>
      </c>
      <c r="H325" s="8" t="str">
        <f aca="false">E325</f>
        <v>42</v>
      </c>
      <c r="I325" s="8" t="str">
        <f aca="false">J325</f>
        <v>42</v>
      </c>
      <c r="J325" s="18" t="str">
        <f aca="false">IF(LEN(H325)&gt;2,LEFT(H325,2)&amp;";"&amp;LEFT(H325,2)&amp;",5;"&amp;RIGHT(H325,2),H325)</f>
        <v>42</v>
      </c>
      <c r="M325" s="8" t="n">
        <v>965</v>
      </c>
      <c r="N325" s="2" t="n">
        <f aca="false">VLOOKUP(H325,references!B:C,2,0)</f>
        <v>27</v>
      </c>
    </row>
    <row r="326" customFormat="false" ht="15" hidden="false" customHeight="false" outlineLevel="0" collapsed="false">
      <c r="B326" s="2" t="s">
        <v>108</v>
      </c>
      <c r="C326" s="66" t="s">
        <v>253</v>
      </c>
      <c r="D326" s="2" t="n">
        <f aca="false">D325+5</f>
        <v>175</v>
      </c>
      <c r="E326" s="38" t="s">
        <v>154</v>
      </c>
      <c r="F326" s="2" t="str">
        <f aca="false">IFERROR(E326*10,SUBSTITUTE(E326,"/",""))</f>
        <v>4243</v>
      </c>
      <c r="H326" s="8" t="str">
        <f aca="false">E326</f>
        <v>42/43</v>
      </c>
      <c r="I326" s="8" t="str">
        <f aca="false">J326</f>
        <v>42;42,5;43</v>
      </c>
      <c r="J326" s="18" t="str">
        <f aca="false">IF(LEN(H326)&gt;2,LEFT(H326,2)&amp;";"&amp;LEFT(H326,2)&amp;",5;"&amp;RIGHT(H326,2),H326)</f>
        <v>42;42,5;43</v>
      </c>
      <c r="M326" s="8" t="n">
        <v>994</v>
      </c>
    </row>
    <row r="327" customFormat="false" ht="15" hidden="false" customHeight="false" outlineLevel="0" collapsed="false">
      <c r="B327" s="2" t="s">
        <v>108</v>
      </c>
      <c r="C327" s="66" t="s">
        <v>253</v>
      </c>
      <c r="D327" s="2" t="n">
        <f aca="false">D326+5</f>
        <v>180</v>
      </c>
      <c r="E327" s="38" t="s">
        <v>126</v>
      </c>
      <c r="F327" s="2" t="n">
        <f aca="false">IFERROR(E327*10,SUBSTITUTE(E327,"/",""))</f>
        <v>430</v>
      </c>
      <c r="H327" s="8" t="str">
        <f aca="false">E327</f>
        <v>43</v>
      </c>
      <c r="I327" s="8" t="str">
        <f aca="false">J327</f>
        <v>43</v>
      </c>
      <c r="J327" s="18" t="str">
        <f aca="false">IF(LEN(H327)&gt;2,LEFT(H327,2)&amp;";"&amp;LEFT(H327,2)&amp;",5;"&amp;RIGHT(H327,2),H327)</f>
        <v>43</v>
      </c>
      <c r="M327" s="8" t="n">
        <v>995</v>
      </c>
      <c r="N327" s="2" t="n">
        <f aca="false">VLOOKUP(H327,references!B:C,2,0)</f>
        <v>27.5</v>
      </c>
    </row>
    <row r="328" customFormat="false" ht="15" hidden="false" customHeight="false" outlineLevel="0" collapsed="false">
      <c r="B328" s="2" t="s">
        <v>108</v>
      </c>
      <c r="C328" s="66" t="s">
        <v>253</v>
      </c>
      <c r="D328" s="2" t="n">
        <f aca="false">D327+5</f>
        <v>185</v>
      </c>
      <c r="E328" s="38" t="s">
        <v>155</v>
      </c>
      <c r="F328" s="2" t="str">
        <f aca="false">IFERROR(E328*10,SUBSTITUTE(E328,"/",""))</f>
        <v>4344</v>
      </c>
      <c r="H328" s="8" t="str">
        <f aca="false">E328</f>
        <v>43/44</v>
      </c>
      <c r="I328" s="8" t="str">
        <f aca="false">J328</f>
        <v>43;43,5;44</v>
      </c>
      <c r="J328" s="18" t="str">
        <f aca="false">IF(LEN(H328)&gt;2,LEFT(H328,2)&amp;";"&amp;LEFT(H328,2)&amp;",5;"&amp;RIGHT(H328,2),H328)</f>
        <v>43;43,5;44</v>
      </c>
      <c r="M328" s="8" t="n">
        <v>984</v>
      </c>
    </row>
    <row r="329" customFormat="false" ht="15" hidden="false" customHeight="false" outlineLevel="0" collapsed="false">
      <c r="B329" s="2" t="s">
        <v>108</v>
      </c>
      <c r="C329" s="66" t="s">
        <v>253</v>
      </c>
      <c r="D329" s="2" t="n">
        <f aca="false">D328+5</f>
        <v>190</v>
      </c>
      <c r="E329" s="38" t="s">
        <v>127</v>
      </c>
      <c r="F329" s="2" t="n">
        <f aca="false">IFERROR(E329*10,SUBSTITUTE(E329,"/",""))</f>
        <v>440</v>
      </c>
      <c r="H329" s="8" t="str">
        <f aca="false">E329</f>
        <v>44</v>
      </c>
      <c r="I329" s="8" t="str">
        <f aca="false">J329</f>
        <v>44</v>
      </c>
      <c r="J329" s="18" t="str">
        <f aca="false">IF(LEN(H329)&gt;2,LEFT(H329,2)&amp;";"&amp;LEFT(H329,2)&amp;",5;"&amp;RIGHT(H329,2),H329)</f>
        <v>44</v>
      </c>
      <c r="M329" s="8" t="n">
        <v>945</v>
      </c>
      <c r="N329" s="2" t="n">
        <f aca="false">VLOOKUP(H329,references!B:C,2,0)</f>
        <v>28.5</v>
      </c>
    </row>
    <row r="330" customFormat="false" ht="15" hidden="false" customHeight="false" outlineLevel="0" collapsed="false">
      <c r="B330" s="2" t="s">
        <v>108</v>
      </c>
      <c r="C330" s="66" t="s">
        <v>253</v>
      </c>
      <c r="D330" s="2" t="n">
        <f aca="false">D329+5</f>
        <v>195</v>
      </c>
      <c r="E330" s="38" t="s">
        <v>254</v>
      </c>
      <c r="F330" s="2" t="str">
        <f aca="false">IFERROR(E330*10,SUBSTITUTE(E330,"/",""))</f>
        <v>4445</v>
      </c>
      <c r="H330" s="8" t="str">
        <f aca="false">E330</f>
        <v>44/45</v>
      </c>
      <c r="I330" s="8" t="str">
        <f aca="false">J330</f>
        <v>44;44,5;45</v>
      </c>
      <c r="J330" s="18" t="str">
        <f aca="false">IF(LEN(H330)&gt;2,LEFT(H330,2)&amp;";"&amp;LEFT(H330,2)&amp;",5;"&amp;RIGHT(H330,2),H330)</f>
        <v>44;44,5;45</v>
      </c>
      <c r="M330" s="8" t="n">
        <v>964</v>
      </c>
    </row>
    <row r="331" customFormat="false" ht="15" hidden="false" customHeight="false" outlineLevel="0" collapsed="false">
      <c r="B331" s="2" t="s">
        <v>108</v>
      </c>
      <c r="C331" s="66" t="s">
        <v>253</v>
      </c>
      <c r="D331" s="2" t="n">
        <f aca="false">D330+5</f>
        <v>200</v>
      </c>
      <c r="E331" s="38" t="s">
        <v>196</v>
      </c>
      <c r="F331" s="2" t="n">
        <f aca="false">IFERROR(E331*10,SUBSTITUTE(E331,"/",""))</f>
        <v>450</v>
      </c>
      <c r="H331" s="8" t="str">
        <f aca="false">E331</f>
        <v>45</v>
      </c>
      <c r="I331" s="8" t="str">
        <f aca="false">J331</f>
        <v>45</v>
      </c>
      <c r="J331" s="18" t="str">
        <f aca="false">IF(LEN(H331)&gt;2,LEFT(H331,2)&amp;";"&amp;LEFT(H331,2)&amp;",5;"&amp;RIGHT(H331,2),H331)</f>
        <v>45</v>
      </c>
      <c r="M331" s="8" t="n">
        <v>895</v>
      </c>
      <c r="N331" s="2" t="n">
        <f aca="false">VLOOKUP(H331,references!B:C,2,0)</f>
        <v>29</v>
      </c>
    </row>
    <row r="332" customFormat="false" ht="15" hidden="false" customHeight="false" outlineLevel="0" collapsed="false">
      <c r="B332" s="2" t="s">
        <v>108</v>
      </c>
      <c r="C332" s="66" t="s">
        <v>253</v>
      </c>
      <c r="D332" s="2" t="n">
        <f aca="false">D331+5</f>
        <v>205</v>
      </c>
      <c r="E332" s="38" t="s">
        <v>255</v>
      </c>
      <c r="F332" s="2" t="str">
        <f aca="false">IFERROR(E332*10,SUBSTITUTE(E332,"/",""))</f>
        <v>4546</v>
      </c>
      <c r="H332" s="8" t="str">
        <f aca="false">E332</f>
        <v>45/46</v>
      </c>
      <c r="I332" s="8" t="str">
        <f aca="false">J332</f>
        <v>45;45,5;46</v>
      </c>
      <c r="J332" s="18" t="str">
        <f aca="false">IF(LEN(H332)&gt;2,LEFT(H332,2)&amp;";"&amp;LEFT(H332,2)&amp;",5;"&amp;RIGHT(H332,2),H332)</f>
        <v>45;45,5;46</v>
      </c>
      <c r="M332" s="8" t="n">
        <v>914</v>
      </c>
    </row>
    <row r="333" customFormat="false" ht="15" hidden="false" customHeight="false" outlineLevel="0" collapsed="false">
      <c r="B333" s="2" t="s">
        <v>108</v>
      </c>
      <c r="C333" s="66" t="s">
        <v>253</v>
      </c>
      <c r="D333" s="2" t="n">
        <f aca="false">D332+5</f>
        <v>210</v>
      </c>
      <c r="E333" s="38" t="s">
        <v>241</v>
      </c>
      <c r="F333" s="2" t="n">
        <f aca="false">IFERROR(E333*10,SUBSTITUTE(E333,"/",""))</f>
        <v>460</v>
      </c>
      <c r="H333" s="8" t="str">
        <f aca="false">E333</f>
        <v>46</v>
      </c>
      <c r="I333" s="8" t="str">
        <f aca="false">J333</f>
        <v>46</v>
      </c>
      <c r="J333" s="18" t="str">
        <f aca="false">IF(LEN(H333)&gt;2,LEFT(H333,2)&amp;";"&amp;LEFT(H333,2)&amp;",5;"&amp;RIGHT(H333,2),H333)</f>
        <v>46</v>
      </c>
      <c r="M333" s="8" t="n">
        <v>855</v>
      </c>
      <c r="N333" s="2" t="n">
        <f aca="false">VLOOKUP(H333,references!B:C,2,0)</f>
        <v>29.5</v>
      </c>
    </row>
    <row r="334" customFormat="false" ht="15" hidden="false" customHeight="false" outlineLevel="0" collapsed="false">
      <c r="B334" s="2" t="s">
        <v>108</v>
      </c>
      <c r="C334" s="66" t="s">
        <v>253</v>
      </c>
      <c r="D334" s="2" t="n">
        <f aca="false">D333+5</f>
        <v>215</v>
      </c>
      <c r="E334" s="38" t="s">
        <v>256</v>
      </c>
      <c r="F334" s="2" t="str">
        <f aca="false">IFERROR(E334*10,SUBSTITUTE(E334,"/",""))</f>
        <v>4647</v>
      </c>
      <c r="H334" s="8" t="str">
        <f aca="false">E334</f>
        <v>46/47</v>
      </c>
      <c r="I334" s="8" t="str">
        <f aca="false">J334</f>
        <v>46;46,5;47</v>
      </c>
      <c r="J334" s="18" t="str">
        <f aca="false">IF(LEN(H334)&gt;2,LEFT(H334,2)&amp;";"&amp;LEFT(H334,2)&amp;",5;"&amp;RIGHT(H334,2),H334)</f>
        <v>46;46,5;47</v>
      </c>
      <c r="M334" s="8" t="n">
        <v>824</v>
      </c>
    </row>
    <row r="335" customFormat="false" ht="15" hidden="false" customHeight="false" outlineLevel="0" collapsed="false">
      <c r="B335" s="2" t="s">
        <v>108</v>
      </c>
      <c r="C335" s="66" t="s">
        <v>253</v>
      </c>
      <c r="D335" s="2" t="n">
        <f aca="false">D334+5</f>
        <v>220</v>
      </c>
      <c r="E335" s="38" t="s">
        <v>242</v>
      </c>
      <c r="F335" s="2" t="n">
        <f aca="false">IFERROR(E335*10,SUBSTITUTE(E335,"/",""))</f>
        <v>470</v>
      </c>
      <c r="H335" s="8" t="str">
        <f aca="false">E335</f>
        <v>47</v>
      </c>
      <c r="I335" s="8" t="str">
        <f aca="false">J335</f>
        <v>47</v>
      </c>
      <c r="J335" s="18" t="str">
        <f aca="false">IF(LEN(H335)&gt;2,LEFT(H335,2)&amp;";"&amp;LEFT(H335,2)&amp;",5;"&amp;RIGHT(H335,2),H335)</f>
        <v>47</v>
      </c>
      <c r="M335" s="8" t="n">
        <v>815</v>
      </c>
    </row>
    <row r="336" customFormat="false" ht="15" hidden="false" customHeight="false" outlineLevel="0" collapsed="false">
      <c r="B336" s="2" t="s">
        <v>108</v>
      </c>
      <c r="C336" s="66" t="s">
        <v>253</v>
      </c>
      <c r="D336" s="2" t="n">
        <f aca="false">D335+5</f>
        <v>225</v>
      </c>
      <c r="E336" s="38" t="s">
        <v>257</v>
      </c>
      <c r="F336" s="2" t="str">
        <f aca="false">IFERROR(E336*10,SUBSTITUTE(E336,"/",""))</f>
        <v>4748</v>
      </c>
      <c r="H336" s="8" t="str">
        <f aca="false">E336</f>
        <v>47/48</v>
      </c>
      <c r="I336" s="8" t="str">
        <f aca="false">J336</f>
        <v>47;47,5;48</v>
      </c>
      <c r="J336" s="18" t="str">
        <f aca="false">IF(LEN(H336)&gt;2,LEFT(H336,2)&amp;";"&amp;LEFT(H336,2)&amp;",5;"&amp;RIGHT(H336,2),H336)</f>
        <v>47;47,5;48</v>
      </c>
      <c r="M336" s="8" t="n">
        <v>784</v>
      </c>
    </row>
    <row r="337" customFormat="false" ht="15" hidden="false" customHeight="false" outlineLevel="0" collapsed="false">
      <c r="B337" s="2" t="s">
        <v>108</v>
      </c>
      <c r="C337" s="66" t="s">
        <v>253</v>
      </c>
      <c r="D337" s="2" t="n">
        <f aca="false">D336+5</f>
        <v>230</v>
      </c>
      <c r="E337" s="38" t="s">
        <v>243</v>
      </c>
      <c r="F337" s="2" t="n">
        <f aca="false">IFERROR(E337*10,SUBSTITUTE(E337,"/",""))</f>
        <v>480</v>
      </c>
      <c r="H337" s="8" t="str">
        <f aca="false">E337</f>
        <v>48</v>
      </c>
      <c r="I337" s="8" t="str">
        <f aca="false">J337</f>
        <v>48</v>
      </c>
      <c r="J337" s="18" t="str">
        <f aca="false">IF(LEN(H337)&gt;2,LEFT(H337,2)&amp;";"&amp;LEFT(H337,2)&amp;",5;"&amp;RIGHT(H337,2),H337)</f>
        <v>48</v>
      </c>
      <c r="M337" s="8" t="n">
        <v>775</v>
      </c>
    </row>
    <row r="338" customFormat="false" ht="15" hidden="false" customHeight="false" outlineLevel="0" collapsed="false">
      <c r="B338" s="2" t="s">
        <v>108</v>
      </c>
      <c r="C338" s="66" t="s">
        <v>253</v>
      </c>
      <c r="D338" s="2" t="n">
        <f aca="false">D337+5</f>
        <v>235</v>
      </c>
      <c r="E338" s="38" t="s">
        <v>258</v>
      </c>
      <c r="F338" s="2" t="str">
        <f aca="false">IFERROR(E338*10,SUBSTITUTE(E338,"/",""))</f>
        <v>4849</v>
      </c>
      <c r="H338" s="8" t="str">
        <f aca="false">E338</f>
        <v>48/49</v>
      </c>
      <c r="I338" s="8" t="str">
        <f aca="false">J338</f>
        <v>48;48,5;49</v>
      </c>
      <c r="J338" s="18" t="str">
        <f aca="false">IF(LEN(H338)&gt;2,LEFT(H338,2)&amp;";"&amp;LEFT(H338,2)&amp;",5;"&amp;RIGHT(H338,2),H338)</f>
        <v>48;48,5;49</v>
      </c>
      <c r="M338" s="8" t="n">
        <v>744</v>
      </c>
    </row>
    <row r="339" customFormat="false" ht="15" hidden="false" customHeight="false" outlineLevel="0" collapsed="false">
      <c r="B339" s="2" t="s">
        <v>108</v>
      </c>
      <c r="C339" s="66" t="s">
        <v>253</v>
      </c>
      <c r="D339" s="2" t="n">
        <f aca="false">D338+5</f>
        <v>240</v>
      </c>
      <c r="E339" s="38" t="s">
        <v>244</v>
      </c>
      <c r="F339" s="2" t="n">
        <f aca="false">IFERROR(E339*10,SUBSTITUTE(E339,"/",""))</f>
        <v>490</v>
      </c>
      <c r="H339" s="8" t="str">
        <f aca="false">E339</f>
        <v>49</v>
      </c>
      <c r="I339" s="8" t="str">
        <f aca="false">J339</f>
        <v>49</v>
      </c>
      <c r="J339" s="18" t="str">
        <f aca="false">IF(LEN(H339)&gt;2,LEFT(H339,2)&amp;";"&amp;LEFT(H339,2)&amp;",5;"&amp;RIGHT(H339,2),H339)</f>
        <v>49</v>
      </c>
      <c r="M339" s="8" t="n">
        <v>735</v>
      </c>
    </row>
    <row r="340" customFormat="false" ht="15" hidden="false" customHeight="false" outlineLevel="0" collapsed="false">
      <c r="B340" s="2" t="s">
        <v>108</v>
      </c>
      <c r="C340" s="66" t="s">
        <v>253</v>
      </c>
      <c r="D340" s="2" t="n">
        <f aca="false">D339+5</f>
        <v>245</v>
      </c>
      <c r="E340" s="38" t="s">
        <v>259</v>
      </c>
      <c r="F340" s="2" t="str">
        <f aca="false">IFERROR(E340*10,SUBSTITUTE(E340,"/",""))</f>
        <v>4950</v>
      </c>
      <c r="H340" s="8" t="str">
        <f aca="false">E340</f>
        <v>49/50</v>
      </c>
      <c r="I340" s="8" t="str">
        <f aca="false">J340</f>
        <v>49;49,5;50</v>
      </c>
      <c r="J340" s="18" t="str">
        <f aca="false">IF(LEN(H340)&gt;2,LEFT(H340,2)&amp;";"&amp;LEFT(H340,2)&amp;",5;"&amp;RIGHT(H340,2),H340)</f>
        <v>49;49,5;50</v>
      </c>
      <c r="M340" s="8" t="n">
        <v>704</v>
      </c>
    </row>
    <row r="341" customFormat="false" ht="15" hidden="false" customHeight="false" outlineLevel="0" collapsed="false">
      <c r="B341" s="2" t="s">
        <v>108</v>
      </c>
      <c r="C341" s="66" t="s">
        <v>253</v>
      </c>
      <c r="D341" s="2" t="n">
        <f aca="false">D340+5</f>
        <v>250</v>
      </c>
      <c r="E341" s="38" t="s">
        <v>245</v>
      </c>
      <c r="F341" s="2" t="n">
        <f aca="false">IFERROR(E341*10,SUBSTITUTE(E341,"/",""))</f>
        <v>500</v>
      </c>
      <c r="H341" s="8" t="str">
        <f aca="false">E341</f>
        <v>50</v>
      </c>
      <c r="I341" s="8" t="str">
        <f aca="false">J341</f>
        <v>50</v>
      </c>
      <c r="J341" s="18" t="str">
        <f aca="false">IF(LEN(H341)&gt;2,LEFT(H341,2)&amp;";"&amp;LEFT(H341,2)&amp;",5;"&amp;RIGHT(H341,2),H341)</f>
        <v>50</v>
      </c>
      <c r="M341" s="8" t="n">
        <v>695</v>
      </c>
    </row>
    <row r="343" customFormat="false" ht="15" hidden="false" customHeight="false" outlineLevel="0" collapsed="false">
      <c r="B343" s="2" t="s">
        <v>108</v>
      </c>
      <c r="C343" s="66" t="s">
        <v>260</v>
      </c>
      <c r="D343" s="2" t="n">
        <v>110</v>
      </c>
      <c r="E343" s="38" t="s">
        <v>163</v>
      </c>
      <c r="F343" s="2" t="str">
        <f aca="false">IFERROR(E343*10,SUBSTITUTE(E343,"/",""))</f>
        <v>3638</v>
      </c>
      <c r="H343" s="8" t="str">
        <f aca="false">E343</f>
        <v>36/38</v>
      </c>
      <c r="I343" s="8" t="str">
        <f aca="false">J343</f>
        <v>36;36,5;37;37,5;38</v>
      </c>
      <c r="J343" s="18" t="str">
        <f aca="false">IF(LEN(H343)&gt;2,LEFT(H343,2)&amp;";"&amp;TRIM(LEFT(H343,2)+0.5)&amp;";"&amp;TRIM(LEFT(H343,2)+1)&amp;";"&amp;TRIM(LEFT(H343,2)+1.5)&amp;";"&amp;RIGHT(H343,2),H343)</f>
        <v>36;36,5;37;37,5;38</v>
      </c>
      <c r="M343" s="8" t="n">
        <v>893</v>
      </c>
    </row>
    <row r="344" customFormat="false" ht="15" hidden="false" customHeight="false" outlineLevel="0" collapsed="false">
      <c r="B344" s="2" t="s">
        <v>108</v>
      </c>
      <c r="C344" s="66" t="s">
        <v>260</v>
      </c>
      <c r="D344" s="2" t="n">
        <f aca="false">D343+10</f>
        <v>120</v>
      </c>
      <c r="E344" s="38" t="s">
        <v>165</v>
      </c>
      <c r="F344" s="2" t="str">
        <f aca="false">IFERROR(E344*10,SUBSTITUTE(E344,"/",""))</f>
        <v>3739</v>
      </c>
      <c r="H344" s="8" t="str">
        <f aca="false">E344</f>
        <v>37/39</v>
      </c>
      <c r="I344" s="8" t="str">
        <f aca="false">J344</f>
        <v>37;37,5;38;38,5;39</v>
      </c>
      <c r="J344" s="18" t="str">
        <f aca="false">IF(LEN(H344)&gt;2,LEFT(H344,2)&amp;";"&amp;TRIM(LEFT(H344,2)+0.5)&amp;";"&amp;TRIM(LEFT(H344,2)+1)&amp;";"&amp;TRIM(LEFT(H344,2)+1.5)&amp;";"&amp;RIGHT(H344,2),H344)</f>
        <v>37;37,5;38;38,5;39</v>
      </c>
      <c r="M344" s="8" t="n">
        <v>913</v>
      </c>
    </row>
    <row r="345" customFormat="false" ht="15" hidden="false" customHeight="false" outlineLevel="0" collapsed="false">
      <c r="B345" s="2" t="s">
        <v>108</v>
      </c>
      <c r="C345" s="66" t="s">
        <v>260</v>
      </c>
      <c r="D345" s="2" t="n">
        <f aca="false">D344+10</f>
        <v>130</v>
      </c>
      <c r="E345" s="38" t="s">
        <v>166</v>
      </c>
      <c r="F345" s="2" t="str">
        <f aca="false">IFERROR(E345*10,SUBSTITUTE(E345,"/",""))</f>
        <v>3840</v>
      </c>
      <c r="H345" s="8" t="str">
        <f aca="false">E345</f>
        <v>38/40</v>
      </c>
      <c r="I345" s="8" t="str">
        <f aca="false">J345</f>
        <v>38;38,5;39;39,5;40</v>
      </c>
      <c r="J345" s="18" t="str">
        <f aca="false">IF(LEN(H345)&gt;2,LEFT(H345,2)&amp;";"&amp;TRIM(LEFT(H345,2)+0.5)&amp;";"&amp;TRIM(LEFT(H345,2)+1)&amp;";"&amp;TRIM(LEFT(H345,2)+1.5)&amp;";"&amp;RIGHT(H345,2),H345)</f>
        <v>38;38,5;39;39,5;40</v>
      </c>
      <c r="M345" s="8" t="n">
        <v>933</v>
      </c>
      <c r="N345" s="2" t="str">
        <f aca="false">VLOOKUP(LEFT(H345,2),references!B:C,2,0)&amp;" - "&amp;VLOOKUP(RIGHT(H345,2),references!B:C,2,0)</f>
        <v>24,5 - 25,5</v>
      </c>
    </row>
    <row r="346" customFormat="false" ht="15" hidden="false" customHeight="false" outlineLevel="0" collapsed="false">
      <c r="B346" s="2" t="s">
        <v>108</v>
      </c>
      <c r="C346" s="66" t="s">
        <v>260</v>
      </c>
      <c r="D346" s="2" t="n">
        <f aca="false">D345+10</f>
        <v>140</v>
      </c>
      <c r="E346" s="38" t="s">
        <v>167</v>
      </c>
      <c r="F346" s="2" t="str">
        <f aca="false">IFERROR(E346*10,SUBSTITUTE(E346,"/",""))</f>
        <v>3941</v>
      </c>
      <c r="H346" s="8" t="str">
        <f aca="false">E346</f>
        <v>39/41</v>
      </c>
      <c r="I346" s="8" t="str">
        <f aca="false">J346</f>
        <v>39;39,5;40;40,5;41</v>
      </c>
      <c r="J346" s="18" t="str">
        <f aca="false">IF(LEN(H346)&gt;2,LEFT(H346,2)&amp;";"&amp;TRIM(LEFT(H346,2)+0.5)&amp;";"&amp;TRIM(LEFT(H346,2)+1)&amp;";"&amp;TRIM(LEFT(H346,2)+1.5)&amp;";"&amp;RIGHT(H346,2),H346)</f>
        <v>39;39,5;40;40,5;41</v>
      </c>
      <c r="M346" s="8" t="n">
        <v>953</v>
      </c>
    </row>
    <row r="347" customFormat="false" ht="15" hidden="false" customHeight="false" outlineLevel="0" collapsed="false">
      <c r="B347" s="2" t="s">
        <v>108</v>
      </c>
      <c r="C347" s="66" t="s">
        <v>260</v>
      </c>
      <c r="D347" s="2" t="n">
        <f aca="false">D346+10</f>
        <v>150</v>
      </c>
      <c r="E347" s="38" t="s">
        <v>169</v>
      </c>
      <c r="F347" s="2" t="str">
        <f aca="false">IFERROR(E347*10,SUBSTITUTE(E347,"/",""))</f>
        <v>4042</v>
      </c>
      <c r="H347" s="8" t="str">
        <f aca="false">E347</f>
        <v>40/42</v>
      </c>
      <c r="I347" s="8" t="str">
        <f aca="false">J347</f>
        <v>40;40,5;41;41,5;42</v>
      </c>
      <c r="J347" s="18" t="str">
        <f aca="false">IF(LEN(H347)&gt;2,LEFT(H347,2)&amp;";"&amp;TRIM(LEFT(H347,2)+0.5)&amp;";"&amp;TRIM(LEFT(H347,2)+1)&amp;";"&amp;TRIM(LEFT(H347,2)+1.5)&amp;";"&amp;RIGHT(H347,2),H347)</f>
        <v>40;40,5;41;41,5;42</v>
      </c>
      <c r="M347" s="8" t="n">
        <v>973</v>
      </c>
    </row>
    <row r="348" customFormat="false" ht="15" hidden="false" customHeight="false" outlineLevel="0" collapsed="false">
      <c r="B348" s="2" t="s">
        <v>108</v>
      </c>
      <c r="C348" s="66" t="s">
        <v>260</v>
      </c>
      <c r="D348" s="2" t="n">
        <f aca="false">D347+10</f>
        <v>160</v>
      </c>
      <c r="E348" s="38" t="s">
        <v>170</v>
      </c>
      <c r="F348" s="2" t="str">
        <f aca="false">IFERROR(E348*10,SUBSTITUTE(E348,"/",""))</f>
        <v>4143</v>
      </c>
      <c r="H348" s="8" t="str">
        <f aca="false">E348</f>
        <v>41/43</v>
      </c>
      <c r="I348" s="8" t="str">
        <f aca="false">J348</f>
        <v>41;41,5;42;42,5;43</v>
      </c>
      <c r="J348" s="18" t="str">
        <f aca="false">IF(LEN(H348)&gt;2,LEFT(H348,2)&amp;";"&amp;TRIM(LEFT(H348,2)+0.5)&amp;";"&amp;TRIM(LEFT(H348,2)+1)&amp;";"&amp;TRIM(LEFT(H348,2)+1.5)&amp;";"&amp;RIGHT(H348,2),H348)</f>
        <v>41;41,5;42;42,5;43</v>
      </c>
      <c r="M348" s="8" t="n">
        <v>993</v>
      </c>
      <c r="N348" s="2" t="str">
        <f aca="false">VLOOKUP(LEFT(H348,2),references!B:C,2,0)&amp;" - "&amp;VLOOKUP(RIGHT(H348,2),references!B:C,2,0)</f>
        <v>26,5 - 27,5</v>
      </c>
    </row>
    <row r="349" customFormat="false" ht="15" hidden="false" customHeight="false" outlineLevel="0" collapsed="false">
      <c r="B349" s="2" t="s">
        <v>108</v>
      </c>
      <c r="C349" s="66" t="s">
        <v>260</v>
      </c>
      <c r="D349" s="2" t="n">
        <v>165</v>
      </c>
      <c r="E349" s="38" t="s">
        <v>154</v>
      </c>
      <c r="F349" s="2" t="str">
        <f aca="false">IFERROR(E349*10,SUBSTITUTE(E349,"/",""))</f>
        <v>4243</v>
      </c>
      <c r="H349" s="8" t="str">
        <f aca="false">E349</f>
        <v>42/43</v>
      </c>
      <c r="I349" s="8" t="str">
        <f aca="false">J349</f>
        <v>42;42,5;43</v>
      </c>
      <c r="J349" s="18" t="str">
        <f aca="false">IF(LEN(H349)&gt;2,LEFT(H349,2)&amp;";"&amp;LEFT(H349,2)&amp;",5;"&amp;RIGHT(H349,2),H349)</f>
        <v>42;42,5;43</v>
      </c>
      <c r="M349" s="8" t="n">
        <v>994</v>
      </c>
    </row>
    <row r="350" customFormat="false" ht="15" hidden="false" customHeight="false" outlineLevel="0" collapsed="false">
      <c r="B350" s="2" t="s">
        <v>108</v>
      </c>
      <c r="C350" s="66" t="s">
        <v>260</v>
      </c>
      <c r="D350" s="2" t="n">
        <f aca="false">D348+10</f>
        <v>170</v>
      </c>
      <c r="E350" s="38" t="s">
        <v>171</v>
      </c>
      <c r="F350" s="2" t="str">
        <f aca="false">IFERROR(E350*10,SUBSTITUTE(E350,"/",""))</f>
        <v>4244</v>
      </c>
      <c r="H350" s="8" t="str">
        <f aca="false">E350</f>
        <v>42/44</v>
      </c>
      <c r="I350" s="8" t="str">
        <f aca="false">J350</f>
        <v>42;42,5;43;43,5;44</v>
      </c>
      <c r="J350" s="18" t="str">
        <f aca="false">IF(LEN(H350)&gt;2,LEFT(H350,2)&amp;";"&amp;TRIM(LEFT(H350,2)+0.5)&amp;";"&amp;TRIM(LEFT(H350,2)+1)&amp;";"&amp;TRIM(LEFT(H350,2)+1.5)&amp;";"&amp;RIGHT(H350,2),H350)</f>
        <v>42;42,5;43;43,5;44</v>
      </c>
      <c r="M350" s="8" t="n">
        <v>983</v>
      </c>
    </row>
    <row r="351" customFormat="false" ht="15" hidden="false" customHeight="false" outlineLevel="0" collapsed="false">
      <c r="B351" s="2" t="s">
        <v>108</v>
      </c>
      <c r="C351" s="66" t="s">
        <v>260</v>
      </c>
      <c r="D351" s="2" t="n">
        <f aca="false">D350+10</f>
        <v>180</v>
      </c>
      <c r="E351" s="38" t="s">
        <v>261</v>
      </c>
      <c r="F351" s="2" t="str">
        <f aca="false">IFERROR(E351*10,SUBSTITUTE(E351,"/",""))</f>
        <v>4345</v>
      </c>
      <c r="H351" s="8" t="str">
        <f aca="false">E351</f>
        <v>43/45</v>
      </c>
      <c r="I351" s="8" t="str">
        <f aca="false">J351</f>
        <v>43;43,5;44;44,5;45</v>
      </c>
      <c r="J351" s="18" t="str">
        <f aca="false">IF(LEN(H351)&gt;2,LEFT(H351,2)&amp;";"&amp;TRIM(LEFT(H351,2)+0.5)&amp;";"&amp;TRIM(LEFT(H351,2)+1)&amp;";"&amp;TRIM(LEFT(H351,2)+1.5)&amp;";"&amp;RIGHT(H351,2),H351)</f>
        <v>43;43,5;44;44,5;45</v>
      </c>
      <c r="M351" s="8" t="n">
        <v>963</v>
      </c>
    </row>
    <row r="352" customFormat="false" ht="15" hidden="false" customHeight="false" outlineLevel="0" collapsed="false">
      <c r="B352" s="2" t="s">
        <v>108</v>
      </c>
      <c r="C352" s="66" t="s">
        <v>260</v>
      </c>
      <c r="D352" s="2" t="n">
        <f aca="false">D351+10</f>
        <v>190</v>
      </c>
      <c r="E352" s="38" t="s">
        <v>262</v>
      </c>
      <c r="F352" s="2" t="str">
        <f aca="false">IFERROR(E352*10,SUBSTITUTE(E352,"/",""))</f>
        <v>4446</v>
      </c>
      <c r="H352" s="8" t="str">
        <f aca="false">E352</f>
        <v>44/46</v>
      </c>
      <c r="I352" s="8" t="str">
        <f aca="false">J352</f>
        <v>44;44,5;45;45,5;46</v>
      </c>
      <c r="J352" s="18" t="str">
        <f aca="false">IF(LEN(H352)&gt;2,LEFT(H352,2)&amp;";"&amp;TRIM(LEFT(H352,2)+0.5)&amp;";"&amp;TRIM(LEFT(H352,2)+1)&amp;";"&amp;TRIM(LEFT(H352,2)+1.5)&amp;";"&amp;RIGHT(H352,2),H352)</f>
        <v>44;44,5;45;45,5;46</v>
      </c>
      <c r="M352" s="8" t="n">
        <v>943</v>
      </c>
      <c r="N352" s="2" t="str">
        <f aca="false">VLOOKUP(LEFT(H352,2),references!B:C,2,0)&amp;" - "&amp;VLOOKUP(RIGHT(H352,2),references!B:C,2,0)</f>
        <v>28,5 - 29,5</v>
      </c>
    </row>
    <row r="353" customFormat="false" ht="15" hidden="false" customHeight="false" outlineLevel="0" collapsed="false">
      <c r="B353" s="2" t="s">
        <v>108</v>
      </c>
      <c r="C353" s="66" t="s">
        <v>260</v>
      </c>
      <c r="D353" s="2" t="n">
        <f aca="false">D352+10</f>
        <v>200</v>
      </c>
      <c r="E353" s="38" t="s">
        <v>263</v>
      </c>
      <c r="F353" s="2" t="str">
        <f aca="false">IFERROR(E353*10,SUBSTITUTE(E353,"/",""))</f>
        <v>4547</v>
      </c>
      <c r="H353" s="8" t="str">
        <f aca="false">E353</f>
        <v>45/47</v>
      </c>
      <c r="I353" s="8" t="str">
        <f aca="false">J353</f>
        <v>45;45,5;46;46,5;47</v>
      </c>
      <c r="J353" s="18" t="str">
        <f aca="false">IF(LEN(H353)&gt;2,LEFT(H353,2)&amp;";"&amp;TRIM(LEFT(H353,2)+0.5)&amp;";"&amp;TRIM(LEFT(H353,2)+1)&amp;";"&amp;TRIM(LEFT(H353,2)+1.5)&amp;";"&amp;RIGHT(H353,2),H353)</f>
        <v>45;45,5;46;46,5;47</v>
      </c>
      <c r="M353" s="8" t="n">
        <v>923</v>
      </c>
    </row>
    <row r="354" customFormat="false" ht="15" hidden="false" customHeight="false" outlineLevel="0" collapsed="false">
      <c r="B354" s="2" t="s">
        <v>108</v>
      </c>
      <c r="C354" s="66" t="s">
        <v>260</v>
      </c>
      <c r="D354" s="2" t="n">
        <f aca="false">D353+10</f>
        <v>210</v>
      </c>
      <c r="E354" s="38" t="s">
        <v>264</v>
      </c>
      <c r="F354" s="2" t="str">
        <f aca="false">IFERROR(E354*10,SUBSTITUTE(E354,"/",""))</f>
        <v>4648</v>
      </c>
      <c r="H354" s="8" t="str">
        <f aca="false">E354</f>
        <v>46/48</v>
      </c>
      <c r="I354" s="8" t="str">
        <f aca="false">J354</f>
        <v>46;46,5;47;47,5;48</v>
      </c>
      <c r="J354" s="18" t="str">
        <f aca="false">IF(LEN(H354)&gt;2,LEFT(H354,2)&amp;";"&amp;TRIM(LEFT(H354,2)+0.5)&amp;";"&amp;TRIM(LEFT(H354,2)+1)&amp;";"&amp;TRIM(LEFT(H354,2)+1.5)&amp;";"&amp;RIGHT(H354,2),H354)</f>
        <v>46;46,5;47;47,5;48</v>
      </c>
      <c r="M354" s="8" t="n">
        <v>903</v>
      </c>
    </row>
    <row r="355" customFormat="false" ht="15" hidden="false" customHeight="false" outlineLevel="0" collapsed="false">
      <c r="B355" s="2" t="s">
        <v>108</v>
      </c>
      <c r="C355" s="66" t="s">
        <v>260</v>
      </c>
      <c r="D355" s="2" t="n">
        <f aca="false">D354+10</f>
        <v>220</v>
      </c>
      <c r="E355" s="38" t="s">
        <v>265</v>
      </c>
      <c r="F355" s="2" t="str">
        <f aca="false">IFERROR(E355*10,SUBSTITUTE(E355,"/",""))</f>
        <v>4749</v>
      </c>
      <c r="H355" s="8" t="str">
        <f aca="false">E355</f>
        <v>47/49</v>
      </c>
      <c r="I355" s="8" t="str">
        <f aca="false">J355</f>
        <v>47;47,5;48;48,5;49</v>
      </c>
      <c r="J355" s="18" t="str">
        <f aca="false">IF(LEN(H355)&gt;2,LEFT(H355,2)&amp;";"&amp;TRIM(LEFT(H355,2)+0.5)&amp;";"&amp;TRIM(LEFT(H355,2)+1)&amp;";"&amp;TRIM(LEFT(H355,2)+1.5)&amp;";"&amp;RIGHT(H355,2),H355)</f>
        <v>47;47,5;48;48,5;49</v>
      </c>
      <c r="M355" s="8" t="n">
        <v>883</v>
      </c>
    </row>
    <row r="356" customFormat="false" ht="15" hidden="false" customHeight="false" outlineLevel="0" collapsed="false">
      <c r="B356" s="2" t="s">
        <v>108</v>
      </c>
      <c r="C356" s="66" t="s">
        <v>260</v>
      </c>
      <c r="D356" s="2" t="n">
        <f aca="false">D355+10</f>
        <v>230</v>
      </c>
      <c r="E356" s="38" t="s">
        <v>266</v>
      </c>
      <c r="F356" s="2" t="str">
        <f aca="false">IFERROR(E356*10,SUBSTITUTE(E356,"/",""))</f>
        <v>4850</v>
      </c>
      <c r="H356" s="8" t="str">
        <f aca="false">E356</f>
        <v>48/50</v>
      </c>
      <c r="I356" s="8" t="str">
        <f aca="false">J356</f>
        <v>48;48,5;49;49,5;50</v>
      </c>
      <c r="J356" s="18" t="str">
        <f aca="false">IF(LEN(H356)&gt;2,LEFT(H356,2)&amp;";"&amp;TRIM(LEFT(H356,2)+0.5)&amp;";"&amp;TRIM(LEFT(H356,2)+1)&amp;";"&amp;TRIM(LEFT(H356,2)+1.5)&amp;";"&amp;RIGHT(H356,2),H356)</f>
        <v>48;48,5;49;49,5;50</v>
      </c>
      <c r="M356" s="8" t="n">
        <v>863</v>
      </c>
    </row>
    <row r="358" customFormat="false" ht="15" hidden="false" customHeight="false" outlineLevel="0" collapsed="false">
      <c r="B358" s="2" t="s">
        <v>108</v>
      </c>
      <c r="C358" s="66" t="s">
        <v>267</v>
      </c>
      <c r="D358" s="2" t="n">
        <v>110</v>
      </c>
      <c r="E358" s="38" t="s">
        <v>176</v>
      </c>
      <c r="F358" s="2" t="str">
        <f aca="false">E358</f>
        <v>XXS</v>
      </c>
      <c r="H358" s="8" t="s">
        <v>147</v>
      </c>
      <c r="I358" s="8" t="str">
        <f aca="false">J358</f>
        <v>35;35,5;36</v>
      </c>
      <c r="J358" s="18" t="str">
        <f aca="false">IF(LEN(H358)&gt;2,LEFT(H358,2)&amp;";"&amp;LEFT(H358,2)&amp;",5;"&amp;RIGHT(H358,2),H358)</f>
        <v>35;35,5;36</v>
      </c>
      <c r="M358" s="8" t="n">
        <v>684</v>
      </c>
    </row>
    <row r="359" customFormat="false" ht="15" hidden="false" customHeight="false" outlineLevel="0" collapsed="false">
      <c r="B359" s="2" t="s">
        <v>108</v>
      </c>
      <c r="C359" s="66" t="s">
        <v>267</v>
      </c>
      <c r="D359" s="2" t="n">
        <f aca="false">D358+10</f>
        <v>120</v>
      </c>
      <c r="E359" s="38" t="s">
        <v>177</v>
      </c>
      <c r="F359" s="2" t="str">
        <f aca="false">E359</f>
        <v>XS</v>
      </c>
      <c r="H359" s="8" t="s">
        <v>149</v>
      </c>
      <c r="I359" s="8" t="str">
        <f aca="false">J359</f>
        <v>37;37,5;38</v>
      </c>
      <c r="J359" s="18" t="str">
        <f aca="false">IF(LEN(H359)&gt;2,LEFT(H359,2)&amp;";"&amp;LEFT(H359,2)&amp;",5;"&amp;RIGHT(H359,2),H359)</f>
        <v>37;37,5;38</v>
      </c>
      <c r="M359" s="8" t="n">
        <v>814</v>
      </c>
      <c r="N359" s="2" t="str">
        <f aca="false">VLOOKUP(LEFT(H359,2),references!B:C,2,0)&amp;" - "&amp;VLOOKUP(RIGHT(H359,2),references!B:C,2,0)</f>
        <v>23,5 - 24,5</v>
      </c>
    </row>
    <row r="360" customFormat="false" ht="15" hidden="false" customHeight="false" outlineLevel="0" collapsed="false">
      <c r="B360" s="2" t="s">
        <v>108</v>
      </c>
      <c r="C360" s="66" t="s">
        <v>267</v>
      </c>
      <c r="D360" s="2" t="n">
        <f aca="false">D359+10</f>
        <v>130</v>
      </c>
      <c r="E360" s="38" t="s">
        <v>178</v>
      </c>
      <c r="F360" s="2" t="str">
        <f aca="false">E360</f>
        <v>S</v>
      </c>
      <c r="H360" s="8" t="s">
        <v>151</v>
      </c>
      <c r="I360" s="8" t="str">
        <f aca="false">J360</f>
        <v>39;39,5;40</v>
      </c>
      <c r="J360" s="18" t="str">
        <f aca="false">IF(LEN(H360)&gt;2,LEFT(H360,2)&amp;";"&amp;LEFT(H360,2)&amp;",5;"&amp;RIGHT(H360,2),H360)</f>
        <v>39;39,5;40</v>
      </c>
      <c r="M360" s="8" t="n">
        <v>894</v>
      </c>
      <c r="N360" s="2" t="str">
        <f aca="false">VLOOKUP(LEFT(H360,2),references!B:C,2,0)&amp;" - "&amp;VLOOKUP(RIGHT(H360,2),references!B:C,2,0)</f>
        <v>25 - 25,5</v>
      </c>
    </row>
    <row r="361" customFormat="false" ht="15" hidden="false" customHeight="false" outlineLevel="0" collapsed="false">
      <c r="B361" s="2" t="s">
        <v>108</v>
      </c>
      <c r="C361" s="66" t="s">
        <v>267</v>
      </c>
      <c r="D361" s="2" t="n">
        <f aca="false">D360+10</f>
        <v>140</v>
      </c>
      <c r="E361" s="38" t="s">
        <v>179</v>
      </c>
      <c r="F361" s="2" t="str">
        <f aca="false">E361</f>
        <v>M</v>
      </c>
      <c r="H361" s="8" t="s">
        <v>153</v>
      </c>
      <c r="I361" s="8" t="str">
        <f aca="false">J361</f>
        <v>41;41,5;42</v>
      </c>
      <c r="J361" s="18" t="str">
        <f aca="false">IF(LEN(H361)&gt;2,LEFT(H361,2)&amp;";"&amp;LEFT(H361,2)&amp;",5;"&amp;RIGHT(H361,2),H361)</f>
        <v>41;41,5;42</v>
      </c>
      <c r="M361" s="8" t="n">
        <v>974</v>
      </c>
      <c r="N361" s="2" t="str">
        <f aca="false">VLOOKUP(LEFT(H361,2),references!B:C,2,0)&amp;" - "&amp;VLOOKUP(RIGHT(H361,2),references!B:C,2,0)</f>
        <v>26,5 - 27</v>
      </c>
    </row>
    <row r="362" customFormat="false" ht="15" hidden="false" customHeight="false" outlineLevel="0" collapsed="false">
      <c r="B362" s="2" t="s">
        <v>108</v>
      </c>
      <c r="C362" s="66" t="s">
        <v>267</v>
      </c>
      <c r="D362" s="2" t="n">
        <f aca="false">D361+10</f>
        <v>150</v>
      </c>
      <c r="E362" s="38" t="s">
        <v>180</v>
      </c>
      <c r="F362" s="2" t="str">
        <f aca="false">E362</f>
        <v>L</v>
      </c>
      <c r="H362" s="8" t="s">
        <v>155</v>
      </c>
      <c r="I362" s="8" t="str">
        <f aca="false">J362</f>
        <v>43;43,5;44</v>
      </c>
      <c r="J362" s="18" t="str">
        <f aca="false">IF(LEN(H362)&gt;2,LEFT(H362,2)&amp;";"&amp;LEFT(H362,2)&amp;",5;"&amp;RIGHT(H362,2),H362)</f>
        <v>43;43,5;44</v>
      </c>
      <c r="M362" s="8" t="n">
        <v>984</v>
      </c>
      <c r="N362" s="2" t="str">
        <f aca="false">VLOOKUP(LEFT(H362,2),references!B:C,2,0)&amp;" - "&amp;VLOOKUP(RIGHT(H362,2),references!B:C,2,0)</f>
        <v>27,5 - 28,5</v>
      </c>
    </row>
    <row r="363" customFormat="false" ht="15" hidden="false" customHeight="false" outlineLevel="0" collapsed="false">
      <c r="B363" s="2" t="s">
        <v>108</v>
      </c>
      <c r="C363" s="66" t="s">
        <v>267</v>
      </c>
      <c r="D363" s="2" t="n">
        <f aca="false">D362+10</f>
        <v>160</v>
      </c>
      <c r="E363" s="38" t="s">
        <v>181</v>
      </c>
      <c r="F363" s="2" t="str">
        <f aca="false">E363</f>
        <v>XL</v>
      </c>
      <c r="H363" s="8" t="s">
        <v>255</v>
      </c>
      <c r="I363" s="8" t="str">
        <f aca="false">J363</f>
        <v>45;45,5;46</v>
      </c>
      <c r="J363" s="18" t="str">
        <f aca="false">IF(LEN(H363)&gt;2,LEFT(H363,2)&amp;";"&amp;LEFT(H363,2)&amp;",5;"&amp;RIGHT(H363,2),H363)</f>
        <v>45;45,5;46</v>
      </c>
      <c r="M363" s="8" t="n">
        <v>914</v>
      </c>
      <c r="N363" s="2" t="str">
        <f aca="false">VLOOKUP(LEFT(H363,2),references!B:C,2,0)&amp;" - "&amp;VLOOKUP(RIGHT(H363,2),references!B:C,2,0)</f>
        <v>29 - 29,5</v>
      </c>
    </row>
    <row r="364" customFormat="false" ht="15" hidden="false" customHeight="false" outlineLevel="0" collapsed="false">
      <c r="B364" s="2" t="s">
        <v>108</v>
      </c>
      <c r="C364" s="66" t="s">
        <v>267</v>
      </c>
      <c r="D364" s="2" t="n">
        <f aca="false">D363+10</f>
        <v>170</v>
      </c>
      <c r="E364" s="38" t="s">
        <v>182</v>
      </c>
      <c r="F364" s="2" t="str">
        <f aca="false">E364</f>
        <v>XXL</v>
      </c>
      <c r="H364" s="8" t="s">
        <v>257</v>
      </c>
      <c r="I364" s="8" t="str">
        <f aca="false">J364</f>
        <v>47;47,5;48</v>
      </c>
      <c r="J364" s="18" t="str">
        <f aca="false">IF(LEN(H364)&gt;2,LEFT(H364,2)&amp;";"&amp;LEFT(H364,2)&amp;",5;"&amp;RIGHT(H364,2),H364)</f>
        <v>47;47,5;48</v>
      </c>
      <c r="M364" s="8" t="n">
        <v>784</v>
      </c>
    </row>
    <row r="366" customFormat="false" ht="15" hidden="false" customHeight="false" outlineLevel="0" collapsed="false">
      <c r="B366" s="2" t="s">
        <v>108</v>
      </c>
      <c r="C366" s="66" t="s">
        <v>268</v>
      </c>
      <c r="D366" s="2" t="n">
        <v>110</v>
      </c>
      <c r="E366" s="38" t="s">
        <v>119</v>
      </c>
      <c r="F366" s="2" t="n">
        <f aca="false">E366*10</f>
        <v>360</v>
      </c>
      <c r="H366" s="71" t="n">
        <f aca="false">E366-1</f>
        <v>35</v>
      </c>
      <c r="I366" s="8" t="n">
        <f aca="false">J366</f>
        <v>35</v>
      </c>
      <c r="J366" s="72" t="n">
        <f aca="false">H366</f>
        <v>35</v>
      </c>
      <c r="M366" s="8" t="n">
        <v>675</v>
      </c>
    </row>
    <row r="367" customFormat="false" ht="15" hidden="false" customHeight="false" outlineLevel="0" collapsed="false">
      <c r="B367" s="2" t="s">
        <v>108</v>
      </c>
      <c r="C367" s="66" t="s">
        <v>268</v>
      </c>
      <c r="D367" s="2" t="n">
        <f aca="false">D366+10</f>
        <v>120</v>
      </c>
      <c r="E367" s="38" t="s">
        <v>120</v>
      </c>
      <c r="F367" s="2" t="n">
        <f aca="false">E367*10</f>
        <v>370</v>
      </c>
      <c r="H367" s="71" t="n">
        <f aca="false">E367-1</f>
        <v>36</v>
      </c>
      <c r="I367" s="8" t="n">
        <f aca="false">J367</f>
        <v>36</v>
      </c>
      <c r="J367" s="72" t="n">
        <f aca="false">H367</f>
        <v>36</v>
      </c>
      <c r="M367" s="8" t="n">
        <v>745</v>
      </c>
    </row>
    <row r="368" customFormat="false" ht="15" hidden="false" customHeight="false" outlineLevel="0" collapsed="false">
      <c r="B368" s="2" t="s">
        <v>108</v>
      </c>
      <c r="C368" s="66" t="s">
        <v>268</v>
      </c>
      <c r="D368" s="2" t="n">
        <f aca="false">D367+10</f>
        <v>130</v>
      </c>
      <c r="E368" s="38" t="s">
        <v>121</v>
      </c>
      <c r="F368" s="2" t="n">
        <f aca="false">E368*10</f>
        <v>380</v>
      </c>
      <c r="H368" s="71" t="n">
        <f aca="false">E368-1</f>
        <v>37</v>
      </c>
      <c r="I368" s="8" t="n">
        <f aca="false">J368</f>
        <v>37</v>
      </c>
      <c r="J368" s="72" t="n">
        <f aca="false">H368</f>
        <v>37</v>
      </c>
      <c r="M368" s="8" t="n">
        <v>785</v>
      </c>
    </row>
    <row r="369" customFormat="false" ht="15" hidden="false" customHeight="false" outlineLevel="0" collapsed="false">
      <c r="B369" s="2" t="s">
        <v>108</v>
      </c>
      <c r="C369" s="66" t="s">
        <v>268</v>
      </c>
      <c r="D369" s="2" t="n">
        <f aca="false">D368+10</f>
        <v>140</v>
      </c>
      <c r="E369" s="38" t="s">
        <v>122</v>
      </c>
      <c r="F369" s="2" t="n">
        <f aca="false">E369*10</f>
        <v>390</v>
      </c>
      <c r="H369" s="71" t="n">
        <f aca="false">E369-1</f>
        <v>38</v>
      </c>
      <c r="I369" s="8" t="n">
        <f aca="false">J369</f>
        <v>38</v>
      </c>
      <c r="J369" s="72" t="n">
        <f aca="false">H369</f>
        <v>38</v>
      </c>
      <c r="M369" s="8" t="n">
        <v>825</v>
      </c>
      <c r="N369" s="2" t="n">
        <f aca="false">VLOOKUP(TRIM(H369),references!B:C,2,0)</f>
        <v>24.5</v>
      </c>
    </row>
    <row r="370" customFormat="false" ht="15" hidden="false" customHeight="false" outlineLevel="0" collapsed="false">
      <c r="B370" s="2" t="s">
        <v>108</v>
      </c>
      <c r="C370" s="66" t="s">
        <v>268</v>
      </c>
      <c r="D370" s="2" t="n">
        <f aca="false">D369+10</f>
        <v>150</v>
      </c>
      <c r="E370" s="38" t="s">
        <v>123</v>
      </c>
      <c r="F370" s="2" t="n">
        <f aca="false">E370*10</f>
        <v>400</v>
      </c>
      <c r="H370" s="71" t="n">
        <f aca="false">E370-1</f>
        <v>39</v>
      </c>
      <c r="I370" s="8" t="n">
        <f aca="false">J370</f>
        <v>39</v>
      </c>
      <c r="J370" s="72" t="n">
        <f aca="false">H370</f>
        <v>39</v>
      </c>
      <c r="M370" s="8" t="n">
        <v>865</v>
      </c>
      <c r="N370" s="2" t="n">
        <f aca="false">VLOOKUP(TRIM(H370),references!B:C,2,0)</f>
        <v>25</v>
      </c>
    </row>
    <row r="371" customFormat="false" ht="15" hidden="false" customHeight="false" outlineLevel="0" collapsed="false">
      <c r="B371" s="2" t="s">
        <v>108</v>
      </c>
      <c r="C371" s="66" t="s">
        <v>268</v>
      </c>
      <c r="D371" s="2" t="n">
        <f aca="false">D370+10</f>
        <v>160</v>
      </c>
      <c r="E371" s="38" t="s">
        <v>124</v>
      </c>
      <c r="F371" s="2" t="n">
        <f aca="false">E371*10</f>
        <v>410</v>
      </c>
      <c r="H371" s="71" t="n">
        <f aca="false">E371-1</f>
        <v>40</v>
      </c>
      <c r="I371" s="8" t="n">
        <f aca="false">J371</f>
        <v>40</v>
      </c>
      <c r="J371" s="72" t="n">
        <f aca="false">H371</f>
        <v>40</v>
      </c>
      <c r="M371" s="8" t="n">
        <v>905</v>
      </c>
      <c r="N371" s="2" t="n">
        <f aca="false">VLOOKUP(TRIM(H371),references!B:C,2,0)</f>
        <v>25.5</v>
      </c>
    </row>
    <row r="372" customFormat="false" ht="15" hidden="false" customHeight="false" outlineLevel="0" collapsed="false">
      <c r="B372" s="2" t="s">
        <v>108</v>
      </c>
      <c r="C372" s="66" t="s">
        <v>268</v>
      </c>
      <c r="D372" s="2" t="n">
        <f aca="false">D371+10</f>
        <v>170</v>
      </c>
      <c r="E372" s="38" t="s">
        <v>125</v>
      </c>
      <c r="F372" s="2" t="n">
        <f aca="false">E372*10</f>
        <v>420</v>
      </c>
      <c r="H372" s="71" t="n">
        <f aca="false">E372-1</f>
        <v>41</v>
      </c>
      <c r="I372" s="8" t="n">
        <f aca="false">J372</f>
        <v>41</v>
      </c>
      <c r="J372" s="72" t="n">
        <f aca="false">H372</f>
        <v>41</v>
      </c>
      <c r="M372" s="8" t="n">
        <v>935</v>
      </c>
      <c r="N372" s="2" t="n">
        <f aca="false">VLOOKUP(TRIM(H372),references!B:C,2,0)</f>
        <v>26.5</v>
      </c>
    </row>
    <row r="373" customFormat="false" ht="15" hidden="false" customHeight="false" outlineLevel="0" collapsed="false">
      <c r="B373" s="2" t="s">
        <v>108</v>
      </c>
      <c r="C373" s="66" t="s">
        <v>268</v>
      </c>
      <c r="D373" s="2" t="n">
        <f aca="false">D372+10</f>
        <v>180</v>
      </c>
      <c r="E373" s="38" t="s">
        <v>126</v>
      </c>
      <c r="F373" s="2" t="n">
        <f aca="false">E373*10</f>
        <v>430</v>
      </c>
      <c r="H373" s="71" t="n">
        <f aca="false">E373-1</f>
        <v>42</v>
      </c>
      <c r="I373" s="8" t="n">
        <f aca="false">J373</f>
        <v>42</v>
      </c>
      <c r="J373" s="72" t="n">
        <f aca="false">H373</f>
        <v>42</v>
      </c>
      <c r="M373" s="8" t="n">
        <v>965</v>
      </c>
      <c r="N373" s="2" t="n">
        <f aca="false">VLOOKUP(TRIM(H373),references!B:C,2,0)</f>
        <v>27</v>
      </c>
    </row>
    <row r="374" customFormat="false" ht="15" hidden="false" customHeight="false" outlineLevel="0" collapsed="false">
      <c r="B374" s="2" t="s">
        <v>108</v>
      </c>
      <c r="C374" s="66" t="s">
        <v>268</v>
      </c>
      <c r="D374" s="2" t="n">
        <f aca="false">D373+10</f>
        <v>190</v>
      </c>
      <c r="E374" s="38" t="s">
        <v>127</v>
      </c>
      <c r="F374" s="2" t="n">
        <f aca="false">E374*10</f>
        <v>440</v>
      </c>
      <c r="H374" s="71" t="n">
        <f aca="false">E374-1</f>
        <v>43</v>
      </c>
      <c r="I374" s="8" t="n">
        <f aca="false">J374</f>
        <v>43</v>
      </c>
      <c r="J374" s="72" t="n">
        <f aca="false">H374</f>
        <v>43</v>
      </c>
      <c r="M374" s="8" t="n">
        <v>995</v>
      </c>
      <c r="N374" s="2" t="n">
        <f aca="false">VLOOKUP(TRIM(H374),references!B:C,2,0)</f>
        <v>27.5</v>
      </c>
    </row>
    <row r="375" customFormat="false" ht="15" hidden="false" customHeight="false" outlineLevel="0" collapsed="false">
      <c r="B375" s="2" t="s">
        <v>108</v>
      </c>
      <c r="C375" s="66" t="s">
        <v>268</v>
      </c>
      <c r="D375" s="2" t="n">
        <f aca="false">D374+10</f>
        <v>200</v>
      </c>
      <c r="E375" s="38" t="s">
        <v>196</v>
      </c>
      <c r="F375" s="2" t="n">
        <f aca="false">E375*10</f>
        <v>450</v>
      </c>
      <c r="H375" s="71" t="n">
        <f aca="false">E375-1</f>
        <v>44</v>
      </c>
      <c r="I375" s="8" t="n">
        <f aca="false">J375</f>
        <v>44</v>
      </c>
      <c r="J375" s="72" t="n">
        <f aca="false">H375</f>
        <v>44</v>
      </c>
      <c r="M375" s="8" t="n">
        <v>945</v>
      </c>
      <c r="N375" s="2" t="n">
        <f aca="false">VLOOKUP(TRIM(H375),references!B:C,2,0)</f>
        <v>28.5</v>
      </c>
    </row>
    <row r="376" customFormat="false" ht="15" hidden="false" customHeight="false" outlineLevel="0" collapsed="false">
      <c r="B376" s="2" t="s">
        <v>108</v>
      </c>
      <c r="C376" s="66" t="s">
        <v>268</v>
      </c>
      <c r="D376" s="2" t="n">
        <f aca="false">D375+10</f>
        <v>210</v>
      </c>
      <c r="E376" s="38" t="s">
        <v>241</v>
      </c>
      <c r="F376" s="2" t="n">
        <f aca="false">E376*10</f>
        <v>460</v>
      </c>
      <c r="H376" s="71" t="n">
        <f aca="false">E376-1</f>
        <v>45</v>
      </c>
      <c r="I376" s="8" t="n">
        <f aca="false">J376</f>
        <v>45</v>
      </c>
      <c r="J376" s="72" t="n">
        <f aca="false">H376</f>
        <v>45</v>
      </c>
      <c r="M376" s="8" t="n">
        <v>895</v>
      </c>
      <c r="N376" s="2" t="n">
        <f aca="false">VLOOKUP(TRIM(H376),references!B:C,2,0)</f>
        <v>29</v>
      </c>
    </row>
    <row r="377" customFormat="false" ht="15" hidden="false" customHeight="false" outlineLevel="0" collapsed="false">
      <c r="B377" s="2" t="s">
        <v>108</v>
      </c>
      <c r="C377" s="66" t="s">
        <v>268</v>
      </c>
      <c r="D377" s="2" t="n">
        <f aca="false">D376+10</f>
        <v>220</v>
      </c>
      <c r="E377" s="38" t="s">
        <v>242</v>
      </c>
      <c r="F377" s="2" t="n">
        <f aca="false">E377*10</f>
        <v>470</v>
      </c>
      <c r="H377" s="71" t="n">
        <f aca="false">E377-1</f>
        <v>46</v>
      </c>
      <c r="I377" s="8" t="n">
        <f aca="false">J377</f>
        <v>46</v>
      </c>
      <c r="J377" s="72" t="n">
        <f aca="false">H377</f>
        <v>46</v>
      </c>
      <c r="M377" s="8" t="n">
        <v>855</v>
      </c>
      <c r="N377" s="2" t="n">
        <f aca="false">VLOOKUP(TRIM(H377),references!B:C,2,0)</f>
        <v>29.5</v>
      </c>
    </row>
    <row r="378" customFormat="false" ht="15" hidden="false" customHeight="false" outlineLevel="0" collapsed="false">
      <c r="B378" s="2" t="s">
        <v>108</v>
      </c>
      <c r="C378" s="66" t="s">
        <v>268</v>
      </c>
      <c r="D378" s="2" t="n">
        <f aca="false">D377+10</f>
        <v>230</v>
      </c>
      <c r="E378" s="38" t="s">
        <v>243</v>
      </c>
      <c r="F378" s="2" t="n">
        <f aca="false">E378*10</f>
        <v>480</v>
      </c>
      <c r="H378" s="71" t="n">
        <f aca="false">E378-1</f>
        <v>47</v>
      </c>
      <c r="I378" s="8" t="n">
        <f aca="false">J378</f>
        <v>47</v>
      </c>
      <c r="J378" s="72" t="n">
        <f aca="false">H378</f>
        <v>47</v>
      </c>
      <c r="M378" s="8" t="n">
        <v>815</v>
      </c>
    </row>
    <row r="379" customFormat="false" ht="15" hidden="false" customHeight="false" outlineLevel="0" collapsed="false">
      <c r="B379" s="2" t="s">
        <v>108</v>
      </c>
      <c r="C379" s="66" t="s">
        <v>268</v>
      </c>
      <c r="D379" s="2" t="n">
        <f aca="false">D378+10</f>
        <v>240</v>
      </c>
      <c r="E379" s="38" t="s">
        <v>244</v>
      </c>
      <c r="F379" s="2" t="n">
        <f aca="false">E379*10</f>
        <v>490</v>
      </c>
      <c r="H379" s="71" t="n">
        <f aca="false">E379-1</f>
        <v>48</v>
      </c>
      <c r="I379" s="8" t="n">
        <f aca="false">J379</f>
        <v>48</v>
      </c>
      <c r="J379" s="72" t="n">
        <f aca="false">H379</f>
        <v>48</v>
      </c>
      <c r="M379" s="8" t="n">
        <v>775</v>
      </c>
    </row>
    <row r="380" customFormat="false" ht="15" hidden="false" customHeight="false" outlineLevel="0" collapsed="false">
      <c r="B380" s="2" t="s">
        <v>108</v>
      </c>
      <c r="C380" s="66" t="s">
        <v>268</v>
      </c>
      <c r="D380" s="2" t="n">
        <f aca="false">D379+10</f>
        <v>250</v>
      </c>
      <c r="E380" s="38" t="s">
        <v>245</v>
      </c>
      <c r="F380" s="2" t="n">
        <f aca="false">E380*10</f>
        <v>500</v>
      </c>
      <c r="H380" s="71" t="n">
        <f aca="false">E380-1</f>
        <v>49</v>
      </c>
      <c r="I380" s="8" t="n">
        <f aca="false">J380</f>
        <v>49</v>
      </c>
      <c r="J380" s="72" t="n">
        <f aca="false">H380</f>
        <v>49</v>
      </c>
      <c r="M380" s="8" t="n">
        <v>735</v>
      </c>
    </row>
    <row r="382" customFormat="false" ht="15" hidden="false" customHeight="false" outlineLevel="0" collapsed="false">
      <c r="B382" s="2" t="s">
        <v>108</v>
      </c>
      <c r="C382" s="66" t="s">
        <v>269</v>
      </c>
      <c r="D382" s="2" t="n">
        <v>110</v>
      </c>
      <c r="E382" s="38" t="s">
        <v>119</v>
      </c>
      <c r="F382" s="2" t="n">
        <f aca="false">E382*10</f>
        <v>360</v>
      </c>
      <c r="H382" s="71" t="n">
        <f aca="false">E382-1</f>
        <v>35</v>
      </c>
      <c r="I382" s="8" t="n">
        <f aca="false">J382</f>
        <v>35</v>
      </c>
      <c r="J382" s="72" t="n">
        <f aca="false">H382</f>
        <v>35</v>
      </c>
      <c r="M382" s="8" t="n">
        <v>675</v>
      </c>
    </row>
    <row r="383" customFormat="false" ht="15" hidden="false" customHeight="false" outlineLevel="0" collapsed="false">
      <c r="B383" s="2" t="s">
        <v>108</v>
      </c>
      <c r="C383" s="66" t="s">
        <v>269</v>
      </c>
      <c r="D383" s="2" t="n">
        <f aca="false">D382+5</f>
        <v>115</v>
      </c>
      <c r="E383" s="38" t="s">
        <v>134</v>
      </c>
      <c r="F383" s="2" t="n">
        <f aca="false">E383*10</f>
        <v>365</v>
      </c>
      <c r="H383" s="71" t="n">
        <f aca="false">E383-1</f>
        <v>35.5</v>
      </c>
      <c r="I383" s="8" t="n">
        <f aca="false">J383</f>
        <v>35.5</v>
      </c>
      <c r="J383" s="72" t="n">
        <f aca="false">H383</f>
        <v>35.5</v>
      </c>
      <c r="M383" s="8" t="n">
        <v>685</v>
      </c>
    </row>
    <row r="384" customFormat="false" ht="15" hidden="false" customHeight="false" outlineLevel="0" collapsed="false">
      <c r="B384" s="2" t="s">
        <v>108</v>
      </c>
      <c r="C384" s="66" t="s">
        <v>269</v>
      </c>
      <c r="D384" s="2" t="n">
        <f aca="false">D383+5</f>
        <v>120</v>
      </c>
      <c r="E384" s="38" t="s">
        <v>120</v>
      </c>
      <c r="F384" s="2" t="n">
        <f aca="false">E384*10</f>
        <v>370</v>
      </c>
      <c r="H384" s="71" t="n">
        <f aca="false">E384-1</f>
        <v>36</v>
      </c>
      <c r="I384" s="8" t="n">
        <f aca="false">J384</f>
        <v>36</v>
      </c>
      <c r="J384" s="72" t="n">
        <f aca="false">H384</f>
        <v>36</v>
      </c>
      <c r="M384" s="8" t="n">
        <v>745</v>
      </c>
    </row>
    <row r="385" customFormat="false" ht="15" hidden="false" customHeight="false" outlineLevel="0" collapsed="false">
      <c r="B385" s="2" t="s">
        <v>108</v>
      </c>
      <c r="C385" s="66" t="s">
        <v>269</v>
      </c>
      <c r="D385" s="2" t="n">
        <f aca="false">D384+5</f>
        <v>125</v>
      </c>
      <c r="E385" s="38" t="s">
        <v>135</v>
      </c>
      <c r="F385" s="2" t="n">
        <f aca="false">E385*10</f>
        <v>375</v>
      </c>
      <c r="H385" s="71" t="n">
        <f aca="false">E385-1</f>
        <v>36.5</v>
      </c>
      <c r="I385" s="8" t="n">
        <f aca="false">J385</f>
        <v>36.5</v>
      </c>
      <c r="J385" s="72" t="n">
        <f aca="false">H385</f>
        <v>36.5</v>
      </c>
      <c r="M385" s="8" t="n">
        <v>765</v>
      </c>
    </row>
    <row r="386" customFormat="false" ht="15" hidden="false" customHeight="false" outlineLevel="0" collapsed="false">
      <c r="B386" s="2" t="s">
        <v>108</v>
      </c>
      <c r="C386" s="66" t="s">
        <v>269</v>
      </c>
      <c r="D386" s="2" t="n">
        <f aca="false">D385+5</f>
        <v>130</v>
      </c>
      <c r="E386" s="38" t="s">
        <v>121</v>
      </c>
      <c r="F386" s="2" t="n">
        <f aca="false">E386*10</f>
        <v>380</v>
      </c>
      <c r="H386" s="71" t="n">
        <f aca="false">E386-1</f>
        <v>37</v>
      </c>
      <c r="I386" s="8" t="n">
        <f aca="false">J386</f>
        <v>37</v>
      </c>
      <c r="J386" s="72" t="n">
        <f aca="false">H386</f>
        <v>37</v>
      </c>
      <c r="M386" s="8" t="n">
        <v>785</v>
      </c>
    </row>
    <row r="387" customFormat="false" ht="15" hidden="false" customHeight="false" outlineLevel="0" collapsed="false">
      <c r="B387" s="2" t="s">
        <v>108</v>
      </c>
      <c r="C387" s="66" t="s">
        <v>269</v>
      </c>
      <c r="D387" s="2" t="n">
        <f aca="false">D386+5</f>
        <v>135</v>
      </c>
      <c r="E387" s="38" t="s">
        <v>136</v>
      </c>
      <c r="F387" s="2" t="n">
        <f aca="false">E387*10</f>
        <v>385</v>
      </c>
      <c r="H387" s="71" t="n">
        <f aca="false">E387-1</f>
        <v>37.5</v>
      </c>
      <c r="I387" s="8" t="n">
        <f aca="false">J387</f>
        <v>37.5</v>
      </c>
      <c r="J387" s="72" t="n">
        <f aca="false">H387</f>
        <v>37.5</v>
      </c>
      <c r="M387" s="8" t="n">
        <v>805</v>
      </c>
    </row>
    <row r="388" customFormat="false" ht="15" hidden="false" customHeight="false" outlineLevel="0" collapsed="false">
      <c r="B388" s="2" t="s">
        <v>108</v>
      </c>
      <c r="C388" s="66" t="s">
        <v>269</v>
      </c>
      <c r="D388" s="2" t="n">
        <f aca="false">D387+5</f>
        <v>140</v>
      </c>
      <c r="E388" s="38" t="s">
        <v>122</v>
      </c>
      <c r="F388" s="2" t="n">
        <f aca="false">E388*10</f>
        <v>390</v>
      </c>
      <c r="H388" s="71" t="n">
        <f aca="false">E388-1</f>
        <v>38</v>
      </c>
      <c r="I388" s="8" t="n">
        <f aca="false">J388</f>
        <v>38</v>
      </c>
      <c r="J388" s="72" t="n">
        <f aca="false">H388</f>
        <v>38</v>
      </c>
      <c r="M388" s="8" t="n">
        <v>825</v>
      </c>
      <c r="N388" s="2" t="n">
        <f aca="false">VLOOKUP(TRIM(H388),references!B:C,2,0)</f>
        <v>24.5</v>
      </c>
    </row>
    <row r="389" customFormat="false" ht="15" hidden="false" customHeight="false" outlineLevel="0" collapsed="false">
      <c r="B389" s="2" t="s">
        <v>108</v>
      </c>
      <c r="C389" s="66" t="s">
        <v>269</v>
      </c>
      <c r="D389" s="2" t="n">
        <f aca="false">D388+5</f>
        <v>145</v>
      </c>
      <c r="E389" s="38" t="s">
        <v>137</v>
      </c>
      <c r="F389" s="2" t="n">
        <f aca="false">E389*10</f>
        <v>395</v>
      </c>
      <c r="H389" s="71" t="n">
        <f aca="false">E389-1</f>
        <v>38.5</v>
      </c>
      <c r="I389" s="8" t="n">
        <f aca="false">J389</f>
        <v>38.5</v>
      </c>
      <c r="J389" s="72" t="n">
        <f aca="false">H389</f>
        <v>38.5</v>
      </c>
      <c r="M389" s="8" t="n">
        <v>845</v>
      </c>
    </row>
    <row r="390" customFormat="false" ht="15" hidden="false" customHeight="false" outlineLevel="0" collapsed="false">
      <c r="B390" s="2" t="s">
        <v>108</v>
      </c>
      <c r="C390" s="66" t="s">
        <v>269</v>
      </c>
      <c r="D390" s="2" t="n">
        <f aca="false">D389+5</f>
        <v>150</v>
      </c>
      <c r="E390" s="38" t="s">
        <v>123</v>
      </c>
      <c r="F390" s="2" t="n">
        <f aca="false">E390*10</f>
        <v>400</v>
      </c>
      <c r="H390" s="71" t="n">
        <f aca="false">E390-1</f>
        <v>39</v>
      </c>
      <c r="I390" s="8" t="n">
        <f aca="false">J390</f>
        <v>39</v>
      </c>
      <c r="J390" s="72" t="n">
        <f aca="false">H390</f>
        <v>39</v>
      </c>
      <c r="M390" s="8" t="n">
        <v>865</v>
      </c>
      <c r="N390" s="2" t="n">
        <f aca="false">VLOOKUP(TRIM(H390),references!B:C,2,0)</f>
        <v>25</v>
      </c>
    </row>
    <row r="391" customFormat="false" ht="15" hidden="false" customHeight="false" outlineLevel="0" collapsed="false">
      <c r="B391" s="2" t="s">
        <v>108</v>
      </c>
      <c r="C391" s="66" t="s">
        <v>269</v>
      </c>
      <c r="D391" s="2" t="n">
        <f aca="false">D390+5</f>
        <v>155</v>
      </c>
      <c r="E391" s="38" t="s">
        <v>138</v>
      </c>
      <c r="F391" s="2" t="n">
        <f aca="false">E391*10</f>
        <v>405</v>
      </c>
      <c r="H391" s="71" t="n">
        <f aca="false">E391-1</f>
        <v>39.5</v>
      </c>
      <c r="I391" s="8" t="n">
        <f aca="false">J391</f>
        <v>39.5</v>
      </c>
      <c r="J391" s="72" t="n">
        <f aca="false">H391</f>
        <v>39.5</v>
      </c>
      <c r="M391" s="8" t="n">
        <v>885</v>
      </c>
    </row>
    <row r="392" customFormat="false" ht="15" hidden="false" customHeight="false" outlineLevel="0" collapsed="false">
      <c r="B392" s="2" t="s">
        <v>108</v>
      </c>
      <c r="C392" s="66" t="s">
        <v>269</v>
      </c>
      <c r="D392" s="2" t="n">
        <f aca="false">D391+5</f>
        <v>160</v>
      </c>
      <c r="E392" s="38" t="s">
        <v>124</v>
      </c>
      <c r="F392" s="2" t="n">
        <f aca="false">E392*10</f>
        <v>410</v>
      </c>
      <c r="H392" s="71" t="n">
        <f aca="false">E392-1</f>
        <v>40</v>
      </c>
      <c r="I392" s="8" t="n">
        <f aca="false">J392</f>
        <v>40</v>
      </c>
      <c r="J392" s="72" t="n">
        <f aca="false">H392</f>
        <v>40</v>
      </c>
      <c r="M392" s="8" t="n">
        <v>905</v>
      </c>
      <c r="N392" s="2" t="n">
        <f aca="false">VLOOKUP(TRIM(H392),references!B:C,2,0)</f>
        <v>25.5</v>
      </c>
    </row>
    <row r="393" customFormat="false" ht="15" hidden="false" customHeight="false" outlineLevel="0" collapsed="false">
      <c r="B393" s="2" t="s">
        <v>108</v>
      </c>
      <c r="C393" s="66" t="s">
        <v>269</v>
      </c>
      <c r="D393" s="2" t="n">
        <f aca="false">D392+5</f>
        <v>165</v>
      </c>
      <c r="E393" s="38" t="s">
        <v>139</v>
      </c>
      <c r="F393" s="2" t="n">
        <f aca="false">E393*10</f>
        <v>415</v>
      </c>
      <c r="H393" s="71" t="n">
        <f aca="false">E393-1</f>
        <v>40.5</v>
      </c>
      <c r="I393" s="8" t="n">
        <f aca="false">J393</f>
        <v>40.5</v>
      </c>
      <c r="J393" s="72" t="n">
        <f aca="false">H393</f>
        <v>40.5</v>
      </c>
      <c r="M393" s="8" t="n">
        <v>925</v>
      </c>
    </row>
    <row r="394" customFormat="false" ht="15" hidden="false" customHeight="false" outlineLevel="0" collapsed="false">
      <c r="B394" s="2" t="s">
        <v>108</v>
      </c>
      <c r="C394" s="66" t="s">
        <v>269</v>
      </c>
      <c r="D394" s="2" t="n">
        <f aca="false">D393+5</f>
        <v>170</v>
      </c>
      <c r="E394" s="38" t="s">
        <v>125</v>
      </c>
      <c r="F394" s="2" t="n">
        <f aca="false">E394*10</f>
        <v>420</v>
      </c>
      <c r="H394" s="71" t="n">
        <f aca="false">E394-1</f>
        <v>41</v>
      </c>
      <c r="I394" s="8" t="n">
        <f aca="false">J394</f>
        <v>41</v>
      </c>
      <c r="J394" s="72" t="n">
        <f aca="false">H394</f>
        <v>41</v>
      </c>
      <c r="M394" s="8" t="n">
        <v>935</v>
      </c>
      <c r="N394" s="2" t="n">
        <f aca="false">VLOOKUP(TRIM(H394),references!B:C,2,0)</f>
        <v>26.5</v>
      </c>
    </row>
    <row r="395" customFormat="false" ht="15" hidden="false" customHeight="false" outlineLevel="0" collapsed="false">
      <c r="B395" s="2" t="s">
        <v>108</v>
      </c>
      <c r="C395" s="66" t="s">
        <v>269</v>
      </c>
      <c r="D395" s="2" t="n">
        <f aca="false">D394+5</f>
        <v>175</v>
      </c>
      <c r="E395" s="38" t="s">
        <v>140</v>
      </c>
      <c r="F395" s="2" t="n">
        <f aca="false">E395*10</f>
        <v>425</v>
      </c>
      <c r="H395" s="71" t="n">
        <f aca="false">E395-1</f>
        <v>41.5</v>
      </c>
      <c r="I395" s="8" t="n">
        <f aca="false">J395</f>
        <v>41.5</v>
      </c>
      <c r="J395" s="72" t="n">
        <f aca="false">H395</f>
        <v>41.5</v>
      </c>
      <c r="M395" s="8" t="n">
        <v>955</v>
      </c>
    </row>
    <row r="396" customFormat="false" ht="15" hidden="false" customHeight="false" outlineLevel="0" collapsed="false">
      <c r="B396" s="2" t="s">
        <v>108</v>
      </c>
      <c r="C396" s="66" t="s">
        <v>269</v>
      </c>
      <c r="D396" s="2" t="n">
        <f aca="false">D395+5</f>
        <v>180</v>
      </c>
      <c r="E396" s="38" t="s">
        <v>126</v>
      </c>
      <c r="F396" s="2" t="n">
        <f aca="false">E396*10</f>
        <v>430</v>
      </c>
      <c r="H396" s="71" t="n">
        <f aca="false">E396-1</f>
        <v>42</v>
      </c>
      <c r="I396" s="8" t="n">
        <f aca="false">J396</f>
        <v>42</v>
      </c>
      <c r="J396" s="72" t="n">
        <f aca="false">H396</f>
        <v>42</v>
      </c>
      <c r="M396" s="8" t="n">
        <v>965</v>
      </c>
      <c r="N396" s="2" t="n">
        <f aca="false">VLOOKUP(TRIM(H396),references!B:C,2,0)</f>
        <v>27</v>
      </c>
    </row>
    <row r="397" customFormat="false" ht="15" hidden="false" customHeight="false" outlineLevel="0" collapsed="false">
      <c r="B397" s="2" t="s">
        <v>108</v>
      </c>
      <c r="C397" s="66" t="s">
        <v>269</v>
      </c>
      <c r="D397" s="2" t="n">
        <f aca="false">D396+5</f>
        <v>185</v>
      </c>
      <c r="E397" s="38" t="s">
        <v>141</v>
      </c>
      <c r="F397" s="2" t="n">
        <f aca="false">E397*10</f>
        <v>435</v>
      </c>
      <c r="H397" s="71" t="n">
        <f aca="false">E397-1</f>
        <v>42.5</v>
      </c>
      <c r="I397" s="8" t="n">
        <f aca="false">J397</f>
        <v>42.5</v>
      </c>
      <c r="J397" s="72" t="n">
        <f aca="false">H397</f>
        <v>42.5</v>
      </c>
      <c r="M397" s="8" t="n">
        <v>985</v>
      </c>
    </row>
    <row r="398" customFormat="false" ht="15" hidden="false" customHeight="false" outlineLevel="0" collapsed="false">
      <c r="B398" s="2" t="s">
        <v>108</v>
      </c>
      <c r="C398" s="66" t="s">
        <v>269</v>
      </c>
      <c r="D398" s="2" t="n">
        <f aca="false">D397+5</f>
        <v>190</v>
      </c>
      <c r="E398" s="38" t="s">
        <v>127</v>
      </c>
      <c r="F398" s="2" t="n">
        <f aca="false">E398*10</f>
        <v>440</v>
      </c>
      <c r="H398" s="71" t="n">
        <f aca="false">E398-1</f>
        <v>43</v>
      </c>
      <c r="I398" s="8" t="n">
        <f aca="false">J398</f>
        <v>43</v>
      </c>
      <c r="J398" s="72" t="n">
        <f aca="false">H398</f>
        <v>43</v>
      </c>
      <c r="M398" s="8" t="n">
        <v>995</v>
      </c>
      <c r="N398" s="2" t="n">
        <f aca="false">VLOOKUP(TRIM(H398),references!B:C,2,0)</f>
        <v>27.5</v>
      </c>
    </row>
    <row r="399" customFormat="false" ht="15" hidden="false" customHeight="false" outlineLevel="0" collapsed="false">
      <c r="B399" s="2" t="s">
        <v>108</v>
      </c>
      <c r="C399" s="66" t="s">
        <v>269</v>
      </c>
      <c r="D399" s="2" t="n">
        <f aca="false">D398+5</f>
        <v>195</v>
      </c>
      <c r="E399" s="38" t="s">
        <v>247</v>
      </c>
      <c r="F399" s="2" t="n">
        <f aca="false">E399*10</f>
        <v>445</v>
      </c>
      <c r="H399" s="71" t="n">
        <f aca="false">E399-1</f>
        <v>43.5</v>
      </c>
      <c r="I399" s="8" t="n">
        <f aca="false">J399</f>
        <v>43.5</v>
      </c>
      <c r="J399" s="72" t="n">
        <f aca="false">H399</f>
        <v>43.5</v>
      </c>
      <c r="M399" s="8" t="n">
        <v>975</v>
      </c>
    </row>
    <row r="400" customFormat="false" ht="15" hidden="false" customHeight="false" outlineLevel="0" collapsed="false">
      <c r="B400" s="2" t="s">
        <v>108</v>
      </c>
      <c r="C400" s="66" t="s">
        <v>269</v>
      </c>
      <c r="D400" s="2" t="n">
        <f aca="false">D399+5</f>
        <v>200</v>
      </c>
      <c r="E400" s="38" t="s">
        <v>196</v>
      </c>
      <c r="F400" s="2" t="n">
        <f aca="false">E400*10</f>
        <v>450</v>
      </c>
      <c r="H400" s="71" t="n">
        <f aca="false">E400-1</f>
        <v>44</v>
      </c>
      <c r="I400" s="8" t="n">
        <f aca="false">J400</f>
        <v>44</v>
      </c>
      <c r="J400" s="72" t="n">
        <f aca="false">H400</f>
        <v>44</v>
      </c>
      <c r="M400" s="8" t="n">
        <v>945</v>
      </c>
      <c r="N400" s="2" t="n">
        <f aca="false">VLOOKUP(TRIM(H400),references!B:C,2,0)</f>
        <v>28.5</v>
      </c>
    </row>
    <row r="401" customFormat="false" ht="15" hidden="false" customHeight="false" outlineLevel="0" collapsed="false">
      <c r="B401" s="2" t="s">
        <v>108</v>
      </c>
      <c r="C401" s="66" t="s">
        <v>269</v>
      </c>
      <c r="D401" s="2" t="n">
        <f aca="false">D400+5</f>
        <v>205</v>
      </c>
      <c r="E401" s="38" t="s">
        <v>248</v>
      </c>
      <c r="F401" s="2" t="n">
        <f aca="false">E401*10</f>
        <v>455</v>
      </c>
      <c r="H401" s="71" t="n">
        <f aca="false">E401-1</f>
        <v>44.5</v>
      </c>
      <c r="I401" s="8" t="n">
        <f aca="false">J401</f>
        <v>44.5</v>
      </c>
      <c r="J401" s="72" t="n">
        <f aca="false">H401</f>
        <v>44.5</v>
      </c>
      <c r="M401" s="8" t="n">
        <v>915</v>
      </c>
    </row>
    <row r="402" customFormat="false" ht="15" hidden="false" customHeight="false" outlineLevel="0" collapsed="false">
      <c r="B402" s="2" t="s">
        <v>108</v>
      </c>
      <c r="C402" s="66" t="s">
        <v>269</v>
      </c>
      <c r="D402" s="2" t="n">
        <f aca="false">D401+5</f>
        <v>210</v>
      </c>
      <c r="E402" s="38" t="s">
        <v>241</v>
      </c>
      <c r="F402" s="2" t="n">
        <f aca="false">E402*10</f>
        <v>460</v>
      </c>
      <c r="H402" s="71" t="n">
        <f aca="false">E402-1</f>
        <v>45</v>
      </c>
      <c r="I402" s="8" t="n">
        <f aca="false">J402</f>
        <v>45</v>
      </c>
      <c r="J402" s="72" t="n">
        <f aca="false">H402</f>
        <v>45</v>
      </c>
      <c r="M402" s="8" t="n">
        <v>895</v>
      </c>
      <c r="N402" s="2" t="n">
        <f aca="false">VLOOKUP(TRIM(H402),references!B:C,2,0)</f>
        <v>29</v>
      </c>
    </row>
    <row r="403" customFormat="false" ht="15" hidden="false" customHeight="false" outlineLevel="0" collapsed="false">
      <c r="B403" s="2" t="s">
        <v>108</v>
      </c>
      <c r="C403" s="66" t="s">
        <v>269</v>
      </c>
      <c r="D403" s="2" t="n">
        <f aca="false">D402+5</f>
        <v>215</v>
      </c>
      <c r="E403" s="38" t="s">
        <v>249</v>
      </c>
      <c r="F403" s="2" t="n">
        <f aca="false">E403*10</f>
        <v>465</v>
      </c>
      <c r="H403" s="71" t="n">
        <f aca="false">E403-1</f>
        <v>45.5</v>
      </c>
      <c r="I403" s="8" t="n">
        <f aca="false">J403</f>
        <v>45.5</v>
      </c>
      <c r="J403" s="72" t="n">
        <f aca="false">H403</f>
        <v>45.5</v>
      </c>
      <c r="M403" s="8" t="n">
        <v>875</v>
      </c>
    </row>
    <row r="404" customFormat="false" ht="15" hidden="false" customHeight="false" outlineLevel="0" collapsed="false">
      <c r="B404" s="2" t="s">
        <v>108</v>
      </c>
      <c r="C404" s="66" t="s">
        <v>269</v>
      </c>
      <c r="D404" s="2" t="n">
        <f aca="false">D403+5</f>
        <v>220</v>
      </c>
      <c r="E404" s="38" t="s">
        <v>242</v>
      </c>
      <c r="F404" s="2" t="n">
        <f aca="false">E404*10</f>
        <v>470</v>
      </c>
      <c r="H404" s="71" t="n">
        <f aca="false">E404-1</f>
        <v>46</v>
      </c>
      <c r="I404" s="8" t="n">
        <f aca="false">J404</f>
        <v>46</v>
      </c>
      <c r="J404" s="72" t="n">
        <f aca="false">H404</f>
        <v>46</v>
      </c>
      <c r="M404" s="8" t="n">
        <v>855</v>
      </c>
      <c r="N404" s="2" t="n">
        <f aca="false">VLOOKUP(TRIM(H404),references!B:C,2,0)</f>
        <v>29.5</v>
      </c>
    </row>
    <row r="405" customFormat="false" ht="15" hidden="false" customHeight="false" outlineLevel="0" collapsed="false">
      <c r="B405" s="2" t="s">
        <v>108</v>
      </c>
      <c r="C405" s="66" t="s">
        <v>269</v>
      </c>
      <c r="D405" s="2" t="n">
        <f aca="false">D404+5</f>
        <v>225</v>
      </c>
      <c r="E405" s="38" t="s">
        <v>250</v>
      </c>
      <c r="F405" s="2" t="n">
        <f aca="false">E405*10</f>
        <v>475</v>
      </c>
      <c r="H405" s="71" t="n">
        <f aca="false">E405-1</f>
        <v>46.5</v>
      </c>
      <c r="I405" s="8" t="n">
        <f aca="false">J405</f>
        <v>46.5</v>
      </c>
      <c r="J405" s="72" t="n">
        <f aca="false">H405</f>
        <v>46.5</v>
      </c>
      <c r="M405" s="8" t="n">
        <v>835</v>
      </c>
    </row>
    <row r="406" customFormat="false" ht="15" hidden="false" customHeight="false" outlineLevel="0" collapsed="false">
      <c r="B406" s="2" t="s">
        <v>108</v>
      </c>
      <c r="C406" s="66" t="s">
        <v>269</v>
      </c>
      <c r="D406" s="2" t="n">
        <f aca="false">D405+5</f>
        <v>230</v>
      </c>
      <c r="E406" s="38" t="s">
        <v>243</v>
      </c>
      <c r="F406" s="2" t="n">
        <f aca="false">E406*10</f>
        <v>480</v>
      </c>
      <c r="H406" s="71" t="n">
        <f aca="false">E406-1</f>
        <v>47</v>
      </c>
      <c r="I406" s="8" t="n">
        <f aca="false">J406</f>
        <v>47</v>
      </c>
      <c r="J406" s="72" t="n">
        <f aca="false">H406</f>
        <v>47</v>
      </c>
      <c r="M406" s="8" t="n">
        <v>815</v>
      </c>
    </row>
    <row r="407" customFormat="false" ht="15" hidden="false" customHeight="false" outlineLevel="0" collapsed="false">
      <c r="B407" s="2" t="s">
        <v>108</v>
      </c>
      <c r="C407" s="66" t="s">
        <v>269</v>
      </c>
      <c r="D407" s="2" t="n">
        <f aca="false">D406+5</f>
        <v>235</v>
      </c>
      <c r="E407" s="38" t="s">
        <v>251</v>
      </c>
      <c r="F407" s="2" t="n">
        <f aca="false">E407*10</f>
        <v>485</v>
      </c>
      <c r="H407" s="71" t="n">
        <f aca="false">E407-1</f>
        <v>47.5</v>
      </c>
      <c r="I407" s="8" t="n">
        <f aca="false">J407</f>
        <v>47.5</v>
      </c>
      <c r="J407" s="72" t="n">
        <f aca="false">H407</f>
        <v>47.5</v>
      </c>
      <c r="M407" s="8" t="n">
        <v>795</v>
      </c>
    </row>
    <row r="408" customFormat="false" ht="15" hidden="false" customHeight="false" outlineLevel="0" collapsed="false">
      <c r="B408" s="2" t="s">
        <v>108</v>
      </c>
      <c r="C408" s="66" t="s">
        <v>269</v>
      </c>
      <c r="D408" s="2" t="n">
        <f aca="false">D407+5</f>
        <v>240</v>
      </c>
      <c r="E408" s="38" t="s">
        <v>244</v>
      </c>
      <c r="F408" s="2" t="n">
        <f aca="false">E408*10</f>
        <v>490</v>
      </c>
      <c r="H408" s="71" t="n">
        <f aca="false">E408-1</f>
        <v>48</v>
      </c>
      <c r="I408" s="8" t="n">
        <f aca="false">J408</f>
        <v>48</v>
      </c>
      <c r="J408" s="72" t="n">
        <f aca="false">H408</f>
        <v>48</v>
      </c>
      <c r="M408" s="8" t="n">
        <v>775</v>
      </c>
    </row>
    <row r="409" customFormat="false" ht="15" hidden="false" customHeight="false" outlineLevel="0" collapsed="false">
      <c r="B409" s="2" t="s">
        <v>108</v>
      </c>
      <c r="C409" s="66" t="s">
        <v>269</v>
      </c>
      <c r="D409" s="2" t="n">
        <f aca="false">D408+5</f>
        <v>245</v>
      </c>
      <c r="E409" s="38" t="s">
        <v>252</v>
      </c>
      <c r="F409" s="2" t="n">
        <f aca="false">E409*10</f>
        <v>495</v>
      </c>
      <c r="H409" s="71" t="n">
        <f aca="false">E409-1</f>
        <v>48.5</v>
      </c>
      <c r="I409" s="8" t="n">
        <f aca="false">J409</f>
        <v>48.5</v>
      </c>
      <c r="J409" s="72" t="n">
        <f aca="false">H409</f>
        <v>48.5</v>
      </c>
      <c r="M409" s="8" t="n">
        <v>755</v>
      </c>
    </row>
    <row r="410" customFormat="false" ht="15" hidden="false" customHeight="false" outlineLevel="0" collapsed="false">
      <c r="B410" s="2" t="s">
        <v>108</v>
      </c>
      <c r="C410" s="66" t="s">
        <v>269</v>
      </c>
      <c r="D410" s="2" t="n">
        <f aca="false">D409+5</f>
        <v>250</v>
      </c>
      <c r="E410" s="38" t="s">
        <v>245</v>
      </c>
      <c r="F410" s="2" t="n">
        <f aca="false">E410*10</f>
        <v>500</v>
      </c>
      <c r="H410" s="71" t="n">
        <f aca="false">E410-1</f>
        <v>49</v>
      </c>
      <c r="I410" s="8" t="n">
        <f aca="false">J410</f>
        <v>49</v>
      </c>
      <c r="J410" s="72" t="n">
        <f aca="false">H410</f>
        <v>49</v>
      </c>
      <c r="M410" s="8" t="n">
        <v>735</v>
      </c>
    </row>
    <row r="412" customFormat="false" ht="15" hidden="false" customHeight="false" outlineLevel="0" collapsed="false">
      <c r="B412" s="2" t="s">
        <v>108</v>
      </c>
      <c r="C412" s="66" t="s">
        <v>270</v>
      </c>
      <c r="D412" s="2" t="n">
        <v>110</v>
      </c>
      <c r="E412" s="38" t="s">
        <v>119</v>
      </c>
      <c r="F412" s="2" t="n">
        <f aca="false">IFERROR(E412*10,SUBSTITUTE(E412,"/",""))</f>
        <v>360</v>
      </c>
      <c r="H412" s="71" t="n">
        <f aca="false">IFERROR(E412-1,(LEFT(E412,2)-1)&amp;"/"&amp;(RIGHT(E412,2)-1))</f>
        <v>35</v>
      </c>
      <c r="I412" s="8" t="n">
        <f aca="false">J412</f>
        <v>35</v>
      </c>
      <c r="J412" s="18" t="n">
        <f aca="false">IF(LEN(H412)&gt;2,LEFT(H412,2)&amp;";"&amp;LEFT(H412,2)&amp;",5;"&amp;RIGHT(H412,2),H412)</f>
        <v>35</v>
      </c>
      <c r="M412" s="8" t="n">
        <v>675</v>
      </c>
    </row>
    <row r="413" customFormat="false" ht="15" hidden="false" customHeight="false" outlineLevel="0" collapsed="false">
      <c r="B413" s="2" t="s">
        <v>108</v>
      </c>
      <c r="C413" s="66" t="s">
        <v>270</v>
      </c>
      <c r="D413" s="2" t="n">
        <f aca="false">D412+5</f>
        <v>115</v>
      </c>
      <c r="E413" s="38" t="s">
        <v>148</v>
      </c>
      <c r="F413" s="2" t="str">
        <f aca="false">IFERROR(E413*10,SUBSTITUTE(E413,"/",""))</f>
        <v>3637</v>
      </c>
      <c r="H413" s="71" t="str">
        <f aca="false">IFERROR(E413-1,(LEFT(E413,2)-1)&amp;"/"&amp;(RIGHT(E413,2)-1))</f>
        <v>35/36</v>
      </c>
      <c r="I413" s="8" t="str">
        <f aca="false">J413</f>
        <v>35;35,5;36</v>
      </c>
      <c r="J413" s="18" t="str">
        <f aca="false">IF(LEN(H413)&gt;2,LEFT(H413,2)&amp;";"&amp;LEFT(H413,2)&amp;",5;"&amp;RIGHT(H413,2),H413)</f>
        <v>35;35,5;36</v>
      </c>
      <c r="M413" s="8" t="n">
        <v>684</v>
      </c>
    </row>
    <row r="414" customFormat="false" ht="15" hidden="false" customHeight="false" outlineLevel="0" collapsed="false">
      <c r="B414" s="2" t="s">
        <v>108</v>
      </c>
      <c r="C414" s="66" t="s">
        <v>270</v>
      </c>
      <c r="D414" s="2" t="n">
        <f aca="false">D413+5</f>
        <v>120</v>
      </c>
      <c r="E414" s="38" t="s">
        <v>120</v>
      </c>
      <c r="F414" s="2" t="n">
        <f aca="false">IFERROR(E414*10,SUBSTITUTE(E414,"/",""))</f>
        <v>370</v>
      </c>
      <c r="H414" s="71" t="n">
        <f aca="false">IFERROR(E414-1,(LEFT(E414,2)-1)&amp;"/"&amp;(RIGHT(E414,2)-1))</f>
        <v>36</v>
      </c>
      <c r="I414" s="8" t="n">
        <f aca="false">J414</f>
        <v>36</v>
      </c>
      <c r="J414" s="18" t="n">
        <f aca="false">IF(LEN(H414)&gt;2,LEFT(H414,2)&amp;";"&amp;LEFT(H414,2)&amp;",5;"&amp;RIGHT(H414,2),H414)</f>
        <v>36</v>
      </c>
      <c r="M414" s="8" t="n">
        <v>745</v>
      </c>
    </row>
    <row r="415" customFormat="false" ht="15" hidden="false" customHeight="false" outlineLevel="0" collapsed="false">
      <c r="B415" s="2" t="s">
        <v>108</v>
      </c>
      <c r="C415" s="66" t="s">
        <v>270</v>
      </c>
      <c r="D415" s="2" t="n">
        <f aca="false">D414+5</f>
        <v>125</v>
      </c>
      <c r="E415" s="38" t="s">
        <v>149</v>
      </c>
      <c r="F415" s="2" t="str">
        <f aca="false">IFERROR(E415*10,SUBSTITUTE(E415,"/",""))</f>
        <v>3738</v>
      </c>
      <c r="H415" s="71" t="str">
        <f aca="false">IFERROR(E415-1,(LEFT(E415,2)-1)&amp;"/"&amp;(RIGHT(E415,2)-1))</f>
        <v>36/37</v>
      </c>
      <c r="I415" s="8" t="str">
        <f aca="false">J415</f>
        <v>36;36,5;37</v>
      </c>
      <c r="J415" s="18" t="str">
        <f aca="false">IF(LEN(H415)&gt;2,LEFT(H415,2)&amp;";"&amp;LEFT(H415,2)&amp;",5;"&amp;RIGHT(H415,2),H415)</f>
        <v>36;36,5;37</v>
      </c>
      <c r="M415" s="8" t="n">
        <v>774</v>
      </c>
    </row>
    <row r="416" customFormat="false" ht="15" hidden="false" customHeight="false" outlineLevel="0" collapsed="false">
      <c r="B416" s="2" t="s">
        <v>108</v>
      </c>
      <c r="C416" s="66" t="s">
        <v>270</v>
      </c>
      <c r="D416" s="2" t="n">
        <f aca="false">D415+5</f>
        <v>130</v>
      </c>
      <c r="E416" s="38" t="s">
        <v>121</v>
      </c>
      <c r="F416" s="2" t="n">
        <f aca="false">IFERROR(E416*10,SUBSTITUTE(E416,"/",""))</f>
        <v>380</v>
      </c>
      <c r="H416" s="71" t="n">
        <f aca="false">IFERROR(E416-1,(LEFT(E416,2)-1)&amp;"/"&amp;(RIGHT(E416,2)-1))</f>
        <v>37</v>
      </c>
      <c r="I416" s="8" t="n">
        <f aca="false">J416</f>
        <v>37</v>
      </c>
      <c r="J416" s="18" t="n">
        <f aca="false">IF(LEN(H416)&gt;2,LEFT(H416,2)&amp;";"&amp;LEFT(H416,2)&amp;",5;"&amp;RIGHT(H416,2),H416)</f>
        <v>37</v>
      </c>
      <c r="M416" s="8" t="n">
        <v>785</v>
      </c>
    </row>
    <row r="417" customFormat="false" ht="15" hidden="false" customHeight="false" outlineLevel="0" collapsed="false">
      <c r="B417" s="2" t="s">
        <v>108</v>
      </c>
      <c r="C417" s="66" t="s">
        <v>270</v>
      </c>
      <c r="D417" s="2" t="n">
        <f aca="false">D416+5</f>
        <v>135</v>
      </c>
      <c r="E417" s="38" t="s">
        <v>150</v>
      </c>
      <c r="F417" s="2" t="str">
        <f aca="false">IFERROR(E417*10,SUBSTITUTE(E417,"/",""))</f>
        <v>3839</v>
      </c>
      <c r="H417" s="71" t="str">
        <f aca="false">IFERROR(E417-1,(LEFT(E417,2)-1)&amp;"/"&amp;(RIGHT(E417,2)-1))</f>
        <v>37/38</v>
      </c>
      <c r="I417" s="8" t="str">
        <f aca="false">J417</f>
        <v>37;37,5;38</v>
      </c>
      <c r="J417" s="18" t="str">
        <f aca="false">IF(LEN(H417)&gt;2,LEFT(H417,2)&amp;";"&amp;LEFT(H417,2)&amp;",5;"&amp;RIGHT(H417,2),H417)</f>
        <v>37;37,5;38</v>
      </c>
      <c r="M417" s="8" t="n">
        <v>814</v>
      </c>
    </row>
    <row r="418" customFormat="false" ht="15" hidden="false" customHeight="false" outlineLevel="0" collapsed="false">
      <c r="B418" s="2" t="s">
        <v>108</v>
      </c>
      <c r="C418" s="66" t="s">
        <v>270</v>
      </c>
      <c r="D418" s="2" t="n">
        <f aca="false">D417+5</f>
        <v>140</v>
      </c>
      <c r="E418" s="38" t="s">
        <v>122</v>
      </c>
      <c r="F418" s="2" t="n">
        <f aca="false">IFERROR(E418*10,SUBSTITUTE(E418,"/",""))</f>
        <v>390</v>
      </c>
      <c r="H418" s="71" t="n">
        <f aca="false">IFERROR(E418-1,(LEFT(E418,2)-1)&amp;"/"&amp;(RIGHT(E418,2)-1))</f>
        <v>38</v>
      </c>
      <c r="I418" s="8" t="n">
        <f aca="false">J418</f>
        <v>38</v>
      </c>
      <c r="J418" s="18" t="n">
        <f aca="false">IF(LEN(H418)&gt;2,LEFT(H418,2)&amp;";"&amp;LEFT(H418,2)&amp;",5;"&amp;RIGHT(H418,2),H418)</f>
        <v>38</v>
      </c>
      <c r="M418" s="8" t="n">
        <v>825</v>
      </c>
      <c r="N418" s="2" t="n">
        <f aca="false">VLOOKUP(TRIM(H418),references!B:C,2,0)</f>
        <v>24.5</v>
      </c>
    </row>
    <row r="419" customFormat="false" ht="15" hidden="false" customHeight="false" outlineLevel="0" collapsed="false">
      <c r="B419" s="2" t="s">
        <v>108</v>
      </c>
      <c r="C419" s="66" t="s">
        <v>270</v>
      </c>
      <c r="D419" s="2" t="n">
        <f aca="false">D418+5</f>
        <v>145</v>
      </c>
      <c r="E419" s="38" t="s">
        <v>151</v>
      </c>
      <c r="F419" s="2" t="str">
        <f aca="false">IFERROR(E419*10,SUBSTITUTE(E419,"/",""))</f>
        <v>3940</v>
      </c>
      <c r="H419" s="71" t="str">
        <f aca="false">IFERROR(E419-1,(LEFT(E419,2)-1)&amp;"/"&amp;(RIGHT(E419,2)-1))</f>
        <v>38/39</v>
      </c>
      <c r="I419" s="8" t="str">
        <f aca="false">J419</f>
        <v>38;38,5;39</v>
      </c>
      <c r="J419" s="18" t="str">
        <f aca="false">IF(LEN(H419)&gt;2,LEFT(H419,2)&amp;";"&amp;LEFT(H419,2)&amp;",5;"&amp;RIGHT(H419,2),H419)</f>
        <v>38;38,5;39</v>
      </c>
      <c r="M419" s="8" t="n">
        <v>854</v>
      </c>
    </row>
    <row r="420" customFormat="false" ht="15" hidden="false" customHeight="false" outlineLevel="0" collapsed="false">
      <c r="B420" s="2" t="s">
        <v>108</v>
      </c>
      <c r="C420" s="66" t="s">
        <v>270</v>
      </c>
      <c r="D420" s="2" t="n">
        <f aca="false">D419+5</f>
        <v>150</v>
      </c>
      <c r="E420" s="38" t="s">
        <v>123</v>
      </c>
      <c r="F420" s="2" t="n">
        <f aca="false">IFERROR(E420*10,SUBSTITUTE(E420,"/",""))</f>
        <v>400</v>
      </c>
      <c r="H420" s="71" t="n">
        <f aca="false">IFERROR(E420-1,(LEFT(E420,2)-1)&amp;"/"&amp;(RIGHT(E420,2)-1))</f>
        <v>39</v>
      </c>
      <c r="I420" s="8" t="n">
        <f aca="false">J420</f>
        <v>39</v>
      </c>
      <c r="J420" s="18" t="n">
        <f aca="false">IF(LEN(H420)&gt;2,LEFT(H420,2)&amp;";"&amp;LEFT(H420,2)&amp;",5;"&amp;RIGHT(H420,2),H420)</f>
        <v>39</v>
      </c>
      <c r="M420" s="8" t="n">
        <v>865</v>
      </c>
      <c r="N420" s="2" t="n">
        <f aca="false">VLOOKUP(TRIM(H420),references!B:C,2,0)</f>
        <v>25</v>
      </c>
    </row>
    <row r="421" customFormat="false" ht="15" hidden="false" customHeight="false" outlineLevel="0" collapsed="false">
      <c r="B421" s="2" t="s">
        <v>108</v>
      </c>
      <c r="C421" s="66" t="s">
        <v>270</v>
      </c>
      <c r="D421" s="2" t="n">
        <f aca="false">D420+5</f>
        <v>155</v>
      </c>
      <c r="E421" s="38" t="s">
        <v>152</v>
      </c>
      <c r="F421" s="2" t="str">
        <f aca="false">IFERROR(E421*10,SUBSTITUTE(E421,"/",""))</f>
        <v>4041</v>
      </c>
      <c r="H421" s="71" t="str">
        <f aca="false">IFERROR(E421-1,(LEFT(E421,2)-1)&amp;"/"&amp;(RIGHT(E421,2)-1))</f>
        <v>39/40</v>
      </c>
      <c r="I421" s="8" t="str">
        <f aca="false">J421</f>
        <v>39;39,5;40</v>
      </c>
      <c r="J421" s="18" t="str">
        <f aca="false">IF(LEN(H421)&gt;2,LEFT(H421,2)&amp;";"&amp;LEFT(H421,2)&amp;",5;"&amp;RIGHT(H421,2),H421)</f>
        <v>39;39,5;40</v>
      </c>
      <c r="M421" s="8" t="n">
        <v>894</v>
      </c>
    </row>
    <row r="422" customFormat="false" ht="15" hidden="false" customHeight="false" outlineLevel="0" collapsed="false">
      <c r="B422" s="2" t="s">
        <v>108</v>
      </c>
      <c r="C422" s="66" t="s">
        <v>270</v>
      </c>
      <c r="D422" s="2" t="n">
        <f aca="false">D421+5</f>
        <v>160</v>
      </c>
      <c r="E422" s="38" t="s">
        <v>124</v>
      </c>
      <c r="F422" s="2" t="n">
        <f aca="false">IFERROR(E422*10,SUBSTITUTE(E422,"/",""))</f>
        <v>410</v>
      </c>
      <c r="H422" s="71" t="n">
        <f aca="false">IFERROR(E422-1,(LEFT(E422,2)-1)&amp;"/"&amp;(RIGHT(E422,2)-1))</f>
        <v>40</v>
      </c>
      <c r="I422" s="8" t="n">
        <f aca="false">J422</f>
        <v>40</v>
      </c>
      <c r="J422" s="18" t="n">
        <f aca="false">IF(LEN(H422)&gt;2,LEFT(H422,2)&amp;";"&amp;LEFT(H422,2)&amp;",5;"&amp;RIGHT(H422,2),H422)</f>
        <v>40</v>
      </c>
      <c r="M422" s="8" t="n">
        <v>905</v>
      </c>
      <c r="N422" s="2" t="n">
        <f aca="false">VLOOKUP(TRIM(H422),references!B:C,2,0)</f>
        <v>25.5</v>
      </c>
    </row>
    <row r="423" customFormat="false" ht="15" hidden="false" customHeight="false" outlineLevel="0" collapsed="false">
      <c r="B423" s="2" t="s">
        <v>108</v>
      </c>
      <c r="C423" s="66" t="s">
        <v>270</v>
      </c>
      <c r="D423" s="2" t="n">
        <f aca="false">D422+5</f>
        <v>165</v>
      </c>
      <c r="E423" s="38" t="s">
        <v>153</v>
      </c>
      <c r="F423" s="2" t="str">
        <f aca="false">IFERROR(E423*10,SUBSTITUTE(E423,"/",""))</f>
        <v>4142</v>
      </c>
      <c r="H423" s="71" t="str">
        <f aca="false">IFERROR(E423-1,(LEFT(E423,2)-1)&amp;"/"&amp;(RIGHT(E423,2)-1))</f>
        <v>40/41</v>
      </c>
      <c r="I423" s="8" t="str">
        <f aca="false">J423</f>
        <v>40;40,5;41</v>
      </c>
      <c r="J423" s="18" t="str">
        <f aca="false">IF(LEN(H423)&gt;2,LEFT(H423,2)&amp;";"&amp;LEFT(H423,2)&amp;",5;"&amp;RIGHT(H423,2),H423)</f>
        <v>40;40,5;41</v>
      </c>
      <c r="M423" s="8" t="n">
        <v>934</v>
      </c>
    </row>
    <row r="424" customFormat="false" ht="15" hidden="false" customHeight="false" outlineLevel="0" collapsed="false">
      <c r="B424" s="2" t="s">
        <v>108</v>
      </c>
      <c r="C424" s="66" t="s">
        <v>270</v>
      </c>
      <c r="D424" s="2" t="n">
        <f aca="false">D423+5</f>
        <v>170</v>
      </c>
      <c r="E424" s="38" t="s">
        <v>125</v>
      </c>
      <c r="F424" s="2" t="n">
        <f aca="false">IFERROR(E424*10,SUBSTITUTE(E424,"/",""))</f>
        <v>420</v>
      </c>
      <c r="H424" s="71" t="n">
        <f aca="false">IFERROR(E424-1,(LEFT(E424,2)-1)&amp;"/"&amp;(RIGHT(E424,2)-1))</f>
        <v>41</v>
      </c>
      <c r="I424" s="8" t="n">
        <f aca="false">J424</f>
        <v>41</v>
      </c>
      <c r="J424" s="18" t="n">
        <f aca="false">IF(LEN(H424)&gt;2,LEFT(H424,2)&amp;";"&amp;LEFT(H424,2)&amp;",5;"&amp;RIGHT(H424,2),H424)</f>
        <v>41</v>
      </c>
      <c r="M424" s="8" t="n">
        <v>935</v>
      </c>
      <c r="N424" s="2" t="n">
        <f aca="false">VLOOKUP(TRIM(H424),references!B:C,2,0)</f>
        <v>26.5</v>
      </c>
    </row>
    <row r="425" customFormat="false" ht="15" hidden="false" customHeight="false" outlineLevel="0" collapsed="false">
      <c r="B425" s="2" t="s">
        <v>108</v>
      </c>
      <c r="C425" s="66" t="s">
        <v>270</v>
      </c>
      <c r="D425" s="2" t="n">
        <f aca="false">D424+5</f>
        <v>175</v>
      </c>
      <c r="E425" s="38" t="s">
        <v>154</v>
      </c>
      <c r="F425" s="2" t="str">
        <f aca="false">IFERROR(E425*10,SUBSTITUTE(E425,"/",""))</f>
        <v>4243</v>
      </c>
      <c r="H425" s="71" t="str">
        <f aca="false">IFERROR(E425-1,(LEFT(E425,2)-1)&amp;"/"&amp;(RIGHT(E425,2)-1))</f>
        <v>41/42</v>
      </c>
      <c r="I425" s="8" t="str">
        <f aca="false">J425</f>
        <v>41;41,5;42</v>
      </c>
      <c r="J425" s="18" t="str">
        <f aca="false">IF(LEN(H425)&gt;2,LEFT(H425,2)&amp;";"&amp;LEFT(H425,2)&amp;",5;"&amp;RIGHT(H425,2),H425)</f>
        <v>41;41,5;42</v>
      </c>
      <c r="M425" s="8" t="n">
        <v>974</v>
      </c>
    </row>
    <row r="426" customFormat="false" ht="15" hidden="false" customHeight="false" outlineLevel="0" collapsed="false">
      <c r="B426" s="2" t="s">
        <v>108</v>
      </c>
      <c r="C426" s="66" t="s">
        <v>270</v>
      </c>
      <c r="D426" s="2" t="n">
        <f aca="false">D425+5</f>
        <v>180</v>
      </c>
      <c r="E426" s="38" t="s">
        <v>126</v>
      </c>
      <c r="F426" s="2" t="n">
        <f aca="false">IFERROR(E426*10,SUBSTITUTE(E426,"/",""))</f>
        <v>430</v>
      </c>
      <c r="H426" s="71" t="n">
        <f aca="false">IFERROR(E426-1,(LEFT(E426,2)-1)&amp;"/"&amp;(RIGHT(E426,2)-1))</f>
        <v>42</v>
      </c>
      <c r="I426" s="8" t="n">
        <f aca="false">J426</f>
        <v>42</v>
      </c>
      <c r="J426" s="18" t="n">
        <f aca="false">IF(LEN(H426)&gt;2,LEFT(H426,2)&amp;";"&amp;LEFT(H426,2)&amp;",5;"&amp;RIGHT(H426,2),H426)</f>
        <v>42</v>
      </c>
      <c r="M426" s="8" t="n">
        <v>965</v>
      </c>
      <c r="N426" s="2" t="n">
        <f aca="false">VLOOKUP(TRIM(H426),references!B:C,2,0)</f>
        <v>27</v>
      </c>
    </row>
    <row r="427" customFormat="false" ht="15" hidden="false" customHeight="false" outlineLevel="0" collapsed="false">
      <c r="B427" s="2" t="s">
        <v>108</v>
      </c>
      <c r="C427" s="66" t="s">
        <v>270</v>
      </c>
      <c r="D427" s="2" t="n">
        <f aca="false">D426+5</f>
        <v>185</v>
      </c>
      <c r="E427" s="38" t="s">
        <v>155</v>
      </c>
      <c r="F427" s="2" t="str">
        <f aca="false">IFERROR(E427*10,SUBSTITUTE(E427,"/",""))</f>
        <v>4344</v>
      </c>
      <c r="H427" s="71" t="str">
        <f aca="false">IFERROR(E427-1,(LEFT(E427,2)-1)&amp;"/"&amp;(RIGHT(E427,2)-1))</f>
        <v>42/43</v>
      </c>
      <c r="I427" s="8" t="str">
        <f aca="false">J427</f>
        <v>42;42,5;43</v>
      </c>
      <c r="J427" s="18" t="str">
        <f aca="false">IF(LEN(H427)&gt;2,LEFT(H427,2)&amp;";"&amp;LEFT(H427,2)&amp;",5;"&amp;RIGHT(H427,2),H427)</f>
        <v>42;42,5;43</v>
      </c>
      <c r="M427" s="8" t="n">
        <v>994</v>
      </c>
    </row>
    <row r="428" customFormat="false" ht="15" hidden="false" customHeight="false" outlineLevel="0" collapsed="false">
      <c r="B428" s="2" t="s">
        <v>108</v>
      </c>
      <c r="C428" s="66" t="s">
        <v>270</v>
      </c>
      <c r="D428" s="2" t="n">
        <f aca="false">D427+5</f>
        <v>190</v>
      </c>
      <c r="E428" s="38" t="s">
        <v>127</v>
      </c>
      <c r="F428" s="2" t="n">
        <f aca="false">IFERROR(E428*10,SUBSTITUTE(E428,"/",""))</f>
        <v>440</v>
      </c>
      <c r="H428" s="71" t="n">
        <f aca="false">IFERROR(E428-1,(LEFT(E428,2)-1)&amp;"/"&amp;(RIGHT(E428,2)-1))</f>
        <v>43</v>
      </c>
      <c r="I428" s="8" t="n">
        <f aca="false">J428</f>
        <v>43</v>
      </c>
      <c r="J428" s="18" t="n">
        <f aca="false">IF(LEN(H428)&gt;2,LEFT(H428,2)&amp;";"&amp;LEFT(H428,2)&amp;",5;"&amp;RIGHT(H428,2),H428)</f>
        <v>43</v>
      </c>
      <c r="M428" s="8" t="n">
        <v>995</v>
      </c>
      <c r="N428" s="2" t="n">
        <f aca="false">VLOOKUP(TRIM(H428),references!B:C,2,0)</f>
        <v>27.5</v>
      </c>
    </row>
    <row r="429" customFormat="false" ht="15" hidden="false" customHeight="false" outlineLevel="0" collapsed="false">
      <c r="B429" s="2" t="s">
        <v>108</v>
      </c>
      <c r="C429" s="66" t="s">
        <v>270</v>
      </c>
      <c r="D429" s="2" t="n">
        <f aca="false">D428+5</f>
        <v>195</v>
      </c>
      <c r="E429" s="38" t="s">
        <v>254</v>
      </c>
      <c r="F429" s="2" t="str">
        <f aca="false">IFERROR(E429*10,SUBSTITUTE(E429,"/",""))</f>
        <v>4445</v>
      </c>
      <c r="H429" s="71" t="str">
        <f aca="false">IFERROR(E429-1,(LEFT(E429,2)-1)&amp;"/"&amp;(RIGHT(E429,2)-1))</f>
        <v>43/44</v>
      </c>
      <c r="I429" s="8" t="str">
        <f aca="false">J429</f>
        <v>43;43,5;44</v>
      </c>
      <c r="J429" s="18" t="str">
        <f aca="false">IF(LEN(H429)&gt;2,LEFT(H429,2)&amp;";"&amp;LEFT(H429,2)&amp;",5;"&amp;RIGHT(H429,2),H429)</f>
        <v>43;43,5;44</v>
      </c>
      <c r="M429" s="8" t="n">
        <v>984</v>
      </c>
    </row>
    <row r="430" customFormat="false" ht="15" hidden="false" customHeight="false" outlineLevel="0" collapsed="false">
      <c r="B430" s="2" t="s">
        <v>108</v>
      </c>
      <c r="C430" s="66" t="s">
        <v>270</v>
      </c>
      <c r="D430" s="2" t="n">
        <f aca="false">D429+5</f>
        <v>200</v>
      </c>
      <c r="E430" s="38" t="s">
        <v>196</v>
      </c>
      <c r="F430" s="2" t="n">
        <f aca="false">IFERROR(E430*10,SUBSTITUTE(E430,"/",""))</f>
        <v>450</v>
      </c>
      <c r="H430" s="71" t="n">
        <f aca="false">IFERROR(E430-1,(LEFT(E430,2)-1)&amp;"/"&amp;(RIGHT(E430,2)-1))</f>
        <v>44</v>
      </c>
      <c r="I430" s="8" t="n">
        <f aca="false">J430</f>
        <v>44</v>
      </c>
      <c r="J430" s="18" t="n">
        <f aca="false">IF(LEN(H430)&gt;2,LEFT(H430,2)&amp;";"&amp;LEFT(H430,2)&amp;",5;"&amp;RIGHT(H430,2),H430)</f>
        <v>44</v>
      </c>
      <c r="M430" s="8" t="n">
        <v>945</v>
      </c>
      <c r="N430" s="2" t="n">
        <f aca="false">VLOOKUP(TRIM(H430),references!B:C,2,0)</f>
        <v>28.5</v>
      </c>
    </row>
    <row r="431" customFormat="false" ht="15" hidden="false" customHeight="false" outlineLevel="0" collapsed="false">
      <c r="B431" s="2" t="s">
        <v>108</v>
      </c>
      <c r="C431" s="66" t="s">
        <v>270</v>
      </c>
      <c r="D431" s="2" t="n">
        <f aca="false">D430+5</f>
        <v>205</v>
      </c>
      <c r="E431" s="38" t="s">
        <v>255</v>
      </c>
      <c r="F431" s="2" t="str">
        <f aca="false">IFERROR(E431*10,SUBSTITUTE(E431,"/",""))</f>
        <v>4546</v>
      </c>
      <c r="H431" s="71" t="str">
        <f aca="false">IFERROR(E431-1,(LEFT(E431,2)-1)&amp;"/"&amp;(RIGHT(E431,2)-1))</f>
        <v>44/45</v>
      </c>
      <c r="I431" s="8" t="str">
        <f aca="false">J431</f>
        <v>44;44,5;45</v>
      </c>
      <c r="J431" s="18" t="str">
        <f aca="false">IF(LEN(H431)&gt;2,LEFT(H431,2)&amp;";"&amp;LEFT(H431,2)&amp;",5;"&amp;RIGHT(H431,2),H431)</f>
        <v>44;44,5;45</v>
      </c>
      <c r="M431" s="8" t="n">
        <v>964</v>
      </c>
    </row>
    <row r="432" customFormat="false" ht="15" hidden="false" customHeight="false" outlineLevel="0" collapsed="false">
      <c r="B432" s="2" t="s">
        <v>108</v>
      </c>
      <c r="C432" s="66" t="s">
        <v>270</v>
      </c>
      <c r="D432" s="2" t="n">
        <f aca="false">D431+5</f>
        <v>210</v>
      </c>
      <c r="E432" s="38" t="s">
        <v>241</v>
      </c>
      <c r="F432" s="2" t="n">
        <f aca="false">IFERROR(E432*10,SUBSTITUTE(E432,"/",""))</f>
        <v>460</v>
      </c>
      <c r="H432" s="71" t="n">
        <f aca="false">IFERROR(E432-1,(LEFT(E432,2)-1)&amp;"/"&amp;(RIGHT(E432,2)-1))</f>
        <v>45</v>
      </c>
      <c r="I432" s="8" t="n">
        <f aca="false">J432</f>
        <v>45</v>
      </c>
      <c r="J432" s="18" t="n">
        <f aca="false">IF(LEN(H432)&gt;2,LEFT(H432,2)&amp;";"&amp;LEFT(H432,2)&amp;",5;"&amp;RIGHT(H432,2),H432)</f>
        <v>45</v>
      </c>
      <c r="M432" s="8" t="n">
        <v>895</v>
      </c>
      <c r="N432" s="2" t="n">
        <f aca="false">VLOOKUP(TRIM(H432),references!B:C,2,0)</f>
        <v>29</v>
      </c>
    </row>
    <row r="433" customFormat="false" ht="15" hidden="false" customHeight="false" outlineLevel="0" collapsed="false">
      <c r="B433" s="2" t="s">
        <v>108</v>
      </c>
      <c r="C433" s="66" t="s">
        <v>270</v>
      </c>
      <c r="D433" s="2" t="n">
        <f aca="false">D432+5</f>
        <v>215</v>
      </c>
      <c r="E433" s="38" t="s">
        <v>256</v>
      </c>
      <c r="F433" s="2" t="str">
        <f aca="false">IFERROR(E433*10,SUBSTITUTE(E433,"/",""))</f>
        <v>4647</v>
      </c>
      <c r="H433" s="71" t="str">
        <f aca="false">IFERROR(E433-1,(LEFT(E433,2)-1)&amp;"/"&amp;(RIGHT(E433,2)-1))</f>
        <v>45/46</v>
      </c>
      <c r="I433" s="8" t="str">
        <f aca="false">J433</f>
        <v>45;45,5;46</v>
      </c>
      <c r="J433" s="18" t="str">
        <f aca="false">IF(LEN(H433)&gt;2,LEFT(H433,2)&amp;";"&amp;LEFT(H433,2)&amp;",5;"&amp;RIGHT(H433,2),H433)</f>
        <v>45;45,5;46</v>
      </c>
      <c r="M433" s="8" t="n">
        <v>914</v>
      </c>
    </row>
    <row r="434" customFormat="false" ht="15" hidden="false" customHeight="false" outlineLevel="0" collapsed="false">
      <c r="B434" s="2" t="s">
        <v>108</v>
      </c>
      <c r="C434" s="66" t="s">
        <v>270</v>
      </c>
      <c r="D434" s="2" t="n">
        <f aca="false">D433+5</f>
        <v>220</v>
      </c>
      <c r="E434" s="38" t="s">
        <v>242</v>
      </c>
      <c r="F434" s="2" t="n">
        <f aca="false">IFERROR(E434*10,SUBSTITUTE(E434,"/",""))</f>
        <v>470</v>
      </c>
      <c r="H434" s="71" t="n">
        <f aca="false">IFERROR(E434-1,(LEFT(E434,2)-1)&amp;"/"&amp;(RIGHT(E434,2)-1))</f>
        <v>46</v>
      </c>
      <c r="I434" s="8" t="n">
        <f aca="false">J434</f>
        <v>46</v>
      </c>
      <c r="J434" s="18" t="n">
        <f aca="false">IF(LEN(H434)&gt;2,LEFT(H434,2)&amp;";"&amp;LEFT(H434,2)&amp;",5;"&amp;RIGHT(H434,2),H434)</f>
        <v>46</v>
      </c>
      <c r="M434" s="8" t="n">
        <v>855</v>
      </c>
      <c r="N434" s="2" t="n">
        <f aca="false">VLOOKUP(TRIM(H434),references!B:C,2,0)</f>
        <v>29.5</v>
      </c>
    </row>
    <row r="435" customFormat="false" ht="15" hidden="false" customHeight="false" outlineLevel="0" collapsed="false">
      <c r="B435" s="2" t="s">
        <v>108</v>
      </c>
      <c r="C435" s="66" t="s">
        <v>270</v>
      </c>
      <c r="D435" s="2" t="n">
        <f aca="false">D434+5</f>
        <v>225</v>
      </c>
      <c r="E435" s="38" t="s">
        <v>257</v>
      </c>
      <c r="F435" s="2" t="str">
        <f aca="false">IFERROR(E435*10,SUBSTITUTE(E435,"/",""))</f>
        <v>4748</v>
      </c>
      <c r="H435" s="71" t="str">
        <f aca="false">IFERROR(E435-1,(LEFT(E435,2)-1)&amp;"/"&amp;(RIGHT(E435,2)-1))</f>
        <v>46/47</v>
      </c>
      <c r="I435" s="8" t="str">
        <f aca="false">J435</f>
        <v>46;46,5;47</v>
      </c>
      <c r="J435" s="18" t="str">
        <f aca="false">IF(LEN(H435)&gt;2,LEFT(H435,2)&amp;";"&amp;LEFT(H435,2)&amp;",5;"&amp;RIGHT(H435,2),H435)</f>
        <v>46;46,5;47</v>
      </c>
      <c r="M435" s="8" t="n">
        <v>824</v>
      </c>
    </row>
    <row r="436" customFormat="false" ht="15" hidden="false" customHeight="false" outlineLevel="0" collapsed="false">
      <c r="B436" s="2" t="s">
        <v>108</v>
      </c>
      <c r="C436" s="66" t="s">
        <v>270</v>
      </c>
      <c r="D436" s="2" t="n">
        <f aca="false">D435+5</f>
        <v>230</v>
      </c>
      <c r="E436" s="38" t="s">
        <v>243</v>
      </c>
      <c r="F436" s="2" t="n">
        <f aca="false">IFERROR(E436*10,SUBSTITUTE(E436,"/",""))</f>
        <v>480</v>
      </c>
      <c r="H436" s="71" t="n">
        <f aca="false">IFERROR(E436-1,(LEFT(E436,2)-1)&amp;"/"&amp;(RIGHT(E436,2)-1))</f>
        <v>47</v>
      </c>
      <c r="I436" s="8" t="n">
        <f aca="false">J436</f>
        <v>47</v>
      </c>
      <c r="J436" s="18" t="n">
        <f aca="false">IF(LEN(H436)&gt;2,LEFT(H436,2)&amp;";"&amp;LEFT(H436,2)&amp;",5;"&amp;RIGHT(H436,2),H436)</f>
        <v>47</v>
      </c>
      <c r="M436" s="8" t="n">
        <v>815</v>
      </c>
    </row>
    <row r="437" customFormat="false" ht="15" hidden="false" customHeight="false" outlineLevel="0" collapsed="false">
      <c r="B437" s="2" t="s">
        <v>108</v>
      </c>
      <c r="C437" s="66" t="s">
        <v>270</v>
      </c>
      <c r="D437" s="2" t="n">
        <f aca="false">D436+5</f>
        <v>235</v>
      </c>
      <c r="E437" s="38" t="s">
        <v>258</v>
      </c>
      <c r="F437" s="2" t="str">
        <f aca="false">IFERROR(E437*10,SUBSTITUTE(E437,"/",""))</f>
        <v>4849</v>
      </c>
      <c r="H437" s="71" t="str">
        <f aca="false">IFERROR(E437-1,(LEFT(E437,2)-1)&amp;"/"&amp;(RIGHT(E437,2)-1))</f>
        <v>47/48</v>
      </c>
      <c r="I437" s="8" t="str">
        <f aca="false">J437</f>
        <v>47;47,5;48</v>
      </c>
      <c r="J437" s="18" t="str">
        <f aca="false">IF(LEN(H437)&gt;2,LEFT(H437,2)&amp;";"&amp;LEFT(H437,2)&amp;",5;"&amp;RIGHT(H437,2),H437)</f>
        <v>47;47,5;48</v>
      </c>
      <c r="M437" s="8" t="n">
        <v>784</v>
      </c>
    </row>
    <row r="438" customFormat="false" ht="15" hidden="false" customHeight="false" outlineLevel="0" collapsed="false">
      <c r="B438" s="2" t="s">
        <v>108</v>
      </c>
      <c r="C438" s="66" t="s">
        <v>270</v>
      </c>
      <c r="D438" s="2" t="n">
        <f aca="false">D437+5</f>
        <v>240</v>
      </c>
      <c r="E438" s="38" t="s">
        <v>244</v>
      </c>
      <c r="F438" s="2" t="n">
        <f aca="false">IFERROR(E438*10,SUBSTITUTE(E438,"/",""))</f>
        <v>490</v>
      </c>
      <c r="H438" s="71" t="n">
        <f aca="false">IFERROR(E438-1,(LEFT(E438,2)-1)&amp;"/"&amp;(RIGHT(E438,2)-1))</f>
        <v>48</v>
      </c>
      <c r="I438" s="8" t="n">
        <f aca="false">J438</f>
        <v>48</v>
      </c>
      <c r="J438" s="18" t="n">
        <f aca="false">IF(LEN(H438)&gt;2,LEFT(H438,2)&amp;";"&amp;LEFT(H438,2)&amp;",5;"&amp;RIGHT(H438,2),H438)</f>
        <v>48</v>
      </c>
      <c r="M438" s="8" t="n">
        <v>775</v>
      </c>
    </row>
    <row r="439" customFormat="false" ht="15" hidden="false" customHeight="false" outlineLevel="0" collapsed="false">
      <c r="B439" s="2" t="s">
        <v>108</v>
      </c>
      <c r="C439" s="66" t="s">
        <v>270</v>
      </c>
      <c r="D439" s="2" t="n">
        <f aca="false">D438+5</f>
        <v>245</v>
      </c>
      <c r="E439" s="38" t="s">
        <v>259</v>
      </c>
      <c r="F439" s="2" t="str">
        <f aca="false">IFERROR(E439*10,SUBSTITUTE(E439,"/",""))</f>
        <v>4950</v>
      </c>
      <c r="H439" s="71" t="str">
        <f aca="false">IFERROR(E439-1,(LEFT(E439,2)-1)&amp;"/"&amp;(RIGHT(E439,2)-1))</f>
        <v>48/49</v>
      </c>
      <c r="I439" s="8" t="str">
        <f aca="false">J439</f>
        <v>48;48,5;49</v>
      </c>
      <c r="J439" s="18" t="str">
        <f aca="false">IF(LEN(H439)&gt;2,LEFT(H439,2)&amp;";"&amp;LEFT(H439,2)&amp;",5;"&amp;RIGHT(H439,2),H439)</f>
        <v>48;48,5;49</v>
      </c>
      <c r="M439" s="8" t="n">
        <v>744</v>
      </c>
    </row>
    <row r="440" customFormat="false" ht="15" hidden="false" customHeight="false" outlineLevel="0" collapsed="false">
      <c r="B440" s="2" t="s">
        <v>108</v>
      </c>
      <c r="C440" s="66" t="s">
        <v>270</v>
      </c>
      <c r="D440" s="2" t="n">
        <f aca="false">D439+5</f>
        <v>250</v>
      </c>
      <c r="E440" s="38" t="s">
        <v>245</v>
      </c>
      <c r="F440" s="2" t="n">
        <f aca="false">IFERROR(E440*10,SUBSTITUTE(E440,"/",""))</f>
        <v>500</v>
      </c>
      <c r="H440" s="71" t="n">
        <f aca="false">IFERROR(E440-1,(LEFT(E440,2)-1)&amp;"/"&amp;(RIGHT(E440,2)-1))</f>
        <v>49</v>
      </c>
      <c r="I440" s="8" t="n">
        <f aca="false">J440</f>
        <v>49</v>
      </c>
      <c r="J440" s="18" t="n">
        <f aca="false">IF(LEN(H440)&gt;2,LEFT(H440,2)&amp;";"&amp;LEFT(H440,2)&amp;",5;"&amp;RIGHT(H440,2),H440)</f>
        <v>49</v>
      </c>
      <c r="M440" s="8" t="n">
        <v>735</v>
      </c>
    </row>
    <row r="442" customFormat="false" ht="15" hidden="false" customHeight="false" outlineLevel="0" collapsed="false">
      <c r="B442" s="10" t="s">
        <v>271</v>
      </c>
      <c r="C442" s="73" t="s">
        <v>272</v>
      </c>
      <c r="D442" s="10" t="n">
        <v>110</v>
      </c>
      <c r="E442" s="20" t="s">
        <v>163</v>
      </c>
      <c r="F442" s="10" t="str">
        <f aca="false">IFERROR(E442*10,SUBSTITUTE(E442,"/",""))</f>
        <v>3638</v>
      </c>
      <c r="G442" s="73"/>
      <c r="H442" s="74" t="str">
        <f aca="false">IFERROR(E442-1,(LEFT(E442,2)-1)&amp;"/"&amp;(RIGHT(E442,2)-1))</f>
        <v>35/37</v>
      </c>
      <c r="I442" s="24" t="str">
        <f aca="false">IF(LEN(H442)&gt;2,LEFT(H442,2)&amp;";"&amp;TRIM(LEFT(H442,2)+0.5)&amp;";"&amp;TRIM(LEFT(H442,2)+1)&amp;";"&amp;TRIM(LEFT(H442,2)+1.5)&amp;";"&amp;RIGHT(H442,2),H442)</f>
        <v>35;35,5;36;36,5;37</v>
      </c>
      <c r="J442" s="24" t="str">
        <f aca="false">IF(LEN(H442)&gt;2,LEFT(H442,2)&amp;";"&amp;TRIM(LEFT(H442,2)+0.5)&amp;";"&amp;TRIM(LEFT(H442,2)+1)&amp;";"&amp;TRIM(LEFT(H442,2)+1.5)&amp;";"&amp;RIGHT(H442,2),H442)</f>
        <v>35;35,5;36;36,5;37</v>
      </c>
      <c r="K442" s="24"/>
      <c r="L442" s="24"/>
      <c r="M442" s="24" t="n">
        <v>694</v>
      </c>
    </row>
    <row r="443" customFormat="false" ht="15" hidden="false" customHeight="false" outlineLevel="0" collapsed="false">
      <c r="B443" s="10" t="s">
        <v>271</v>
      </c>
      <c r="C443" s="73" t="s">
        <v>272</v>
      </c>
      <c r="D443" s="10" t="n">
        <f aca="false">D442+10</f>
        <v>120</v>
      </c>
      <c r="E443" s="20" t="s">
        <v>165</v>
      </c>
      <c r="F443" s="10" t="str">
        <f aca="false">IFERROR(E443*10,SUBSTITUTE(E443,"/",""))</f>
        <v>3739</v>
      </c>
      <c r="G443" s="73"/>
      <c r="H443" s="74" t="str">
        <f aca="false">IFERROR(E443-1,(LEFT(E443,2)-1)&amp;"/"&amp;(RIGHT(E443,2)-1))</f>
        <v>36/38</v>
      </c>
      <c r="I443" s="24" t="str">
        <f aca="false">IF(LEN(H443)&gt;2,LEFT(H443,2)&amp;";"&amp;TRIM(LEFT(H443,2)+0.5)&amp;";"&amp;TRIM(LEFT(H443,2)+1)&amp;";"&amp;TRIM(LEFT(H443,2)+1.5)&amp;";"&amp;RIGHT(H443,2),H443)</f>
        <v>36;36,5;37;37,5;38</v>
      </c>
      <c r="J443" s="24" t="str">
        <f aca="false">IF(LEN(H443)&gt;2,LEFT(H443,2)&amp;";"&amp;TRIM(LEFT(H443,2)+0.5)&amp;";"&amp;TRIM(LEFT(H443,2)+1)&amp;";"&amp;TRIM(LEFT(H443,2)+1.5)&amp;";"&amp;RIGHT(H443,2),H443)</f>
        <v>36;36,5;37;37,5;38</v>
      </c>
      <c r="K443" s="24"/>
      <c r="L443" s="24"/>
      <c r="M443" s="24" t="n">
        <v>893</v>
      </c>
    </row>
    <row r="444" customFormat="false" ht="15" hidden="false" customHeight="false" outlineLevel="0" collapsed="false">
      <c r="B444" s="10" t="s">
        <v>271</v>
      </c>
      <c r="C444" s="73" t="s">
        <v>272</v>
      </c>
      <c r="D444" s="10" t="n">
        <f aca="false">D443+10</f>
        <v>130</v>
      </c>
      <c r="E444" s="20" t="s">
        <v>166</v>
      </c>
      <c r="F444" s="10" t="str">
        <f aca="false">IFERROR(E444*10,SUBSTITUTE(E444,"/",""))</f>
        <v>3840</v>
      </c>
      <c r="G444" s="73"/>
      <c r="H444" s="74" t="str">
        <f aca="false">IFERROR(E444-1,(LEFT(E444,2)-1)&amp;"/"&amp;(RIGHT(E444,2)-1))</f>
        <v>37/39</v>
      </c>
      <c r="I444" s="24" t="str">
        <f aca="false">IF(LEN(H444)&gt;2,LEFT(H444,2)&amp;";"&amp;TRIM(LEFT(H444,2)+0.5)&amp;";"&amp;TRIM(LEFT(H444,2)+1)&amp;";"&amp;TRIM(LEFT(H444,2)+1.5)&amp;";"&amp;RIGHT(H444,2),H444)</f>
        <v>37;37,5;38;38,5;39</v>
      </c>
      <c r="J444" s="24" t="str">
        <f aca="false">IF(LEN(H444)&gt;2,LEFT(H444,2)&amp;";"&amp;TRIM(LEFT(H444,2)+0.5)&amp;";"&amp;TRIM(LEFT(H444,2)+1)&amp;";"&amp;TRIM(LEFT(H444,2)+1.5)&amp;";"&amp;RIGHT(H444,2),H444)</f>
        <v>37;37,5;38;38,5;39</v>
      </c>
      <c r="K444" s="24"/>
      <c r="L444" s="24"/>
      <c r="M444" s="24" t="n">
        <v>913</v>
      </c>
    </row>
    <row r="445" customFormat="false" ht="15" hidden="false" customHeight="false" outlineLevel="0" collapsed="false">
      <c r="B445" s="10" t="s">
        <v>271</v>
      </c>
      <c r="C445" s="73" t="s">
        <v>272</v>
      </c>
      <c r="D445" s="10" t="n">
        <f aca="false">D444+10</f>
        <v>140</v>
      </c>
      <c r="E445" s="20" t="s">
        <v>167</v>
      </c>
      <c r="F445" s="10" t="str">
        <f aca="false">IFERROR(E445*10,SUBSTITUTE(E445,"/",""))</f>
        <v>3941</v>
      </c>
      <c r="G445" s="73"/>
      <c r="H445" s="74" t="str">
        <f aca="false">IFERROR(E445-1,(LEFT(E445,2)-1)&amp;"/"&amp;(RIGHT(E445,2)-1))</f>
        <v>38/40</v>
      </c>
      <c r="I445" s="24" t="str">
        <f aca="false">IF(LEN(H445)&gt;2,LEFT(H445,2)&amp;";"&amp;TRIM(LEFT(H445,2)+0.5)&amp;";"&amp;TRIM(LEFT(H445,2)+1)&amp;";"&amp;TRIM(LEFT(H445,2)+1.5)&amp;";"&amp;RIGHT(H445,2),H445)</f>
        <v>38;38,5;39;39,5;40</v>
      </c>
      <c r="J445" s="24" t="str">
        <f aca="false">IF(LEN(H445)&gt;2,LEFT(H445,2)&amp;";"&amp;TRIM(LEFT(H445,2)+0.5)&amp;";"&amp;TRIM(LEFT(H445,2)+1)&amp;";"&amp;TRIM(LEFT(H445,2)+1.5)&amp;";"&amp;RIGHT(H445,2),H445)</f>
        <v>38;38,5;39;39,5;40</v>
      </c>
      <c r="K445" s="24"/>
      <c r="L445" s="24"/>
      <c r="M445" s="24" t="n">
        <v>933</v>
      </c>
    </row>
    <row r="446" customFormat="false" ht="15" hidden="false" customHeight="false" outlineLevel="0" collapsed="false">
      <c r="B446" s="10" t="s">
        <v>271</v>
      </c>
      <c r="C446" s="73" t="s">
        <v>272</v>
      </c>
      <c r="D446" s="10" t="n">
        <f aca="false">D445+10</f>
        <v>150</v>
      </c>
      <c r="E446" s="20" t="s">
        <v>169</v>
      </c>
      <c r="F446" s="10" t="str">
        <f aca="false">IFERROR(E446*10,SUBSTITUTE(E446,"/",""))</f>
        <v>4042</v>
      </c>
      <c r="G446" s="73"/>
      <c r="H446" s="74" t="str">
        <f aca="false">IFERROR(E446-1,(LEFT(E446,2)-1)&amp;"/"&amp;(RIGHT(E446,2)-1))</f>
        <v>39/41</v>
      </c>
      <c r="I446" s="24" t="str">
        <f aca="false">IF(LEN(H446)&gt;2,LEFT(H446,2)&amp;";"&amp;TRIM(LEFT(H446,2)+0.5)&amp;";"&amp;TRIM(LEFT(H446,2)+1)&amp;";"&amp;TRIM(LEFT(H446,2)+1.5)&amp;";"&amp;RIGHT(H446,2),H446)</f>
        <v>39;39,5;40;40,5;41</v>
      </c>
      <c r="J446" s="24" t="str">
        <f aca="false">IF(LEN(H446)&gt;2,LEFT(H446,2)&amp;";"&amp;TRIM(LEFT(H446,2)+0.5)&amp;";"&amp;TRIM(LEFT(H446,2)+1)&amp;";"&amp;TRIM(LEFT(H446,2)+1.5)&amp;";"&amp;RIGHT(H446,2),H446)</f>
        <v>39;39,5;40;40,5;41</v>
      </c>
      <c r="K446" s="24"/>
      <c r="L446" s="24"/>
      <c r="M446" s="24" t="n">
        <v>953</v>
      </c>
    </row>
    <row r="447" customFormat="false" ht="15" hidden="false" customHeight="false" outlineLevel="0" collapsed="false">
      <c r="B447" s="10" t="s">
        <v>271</v>
      </c>
      <c r="C447" s="73" t="s">
        <v>272</v>
      </c>
      <c r="D447" s="10" t="n">
        <f aca="false">D446+10</f>
        <v>160</v>
      </c>
      <c r="E447" s="20" t="s">
        <v>170</v>
      </c>
      <c r="F447" s="10" t="str">
        <f aca="false">IFERROR(E447*10,SUBSTITUTE(E447,"/",""))</f>
        <v>4143</v>
      </c>
      <c r="G447" s="73"/>
      <c r="H447" s="74" t="str">
        <f aca="false">IFERROR(E447-1,(LEFT(E447,2)-1)&amp;"/"&amp;(RIGHT(E447,2)-1))</f>
        <v>40/42</v>
      </c>
      <c r="I447" s="24" t="str">
        <f aca="false">IF(LEN(H447)&gt;2,LEFT(H447,2)&amp;";"&amp;TRIM(LEFT(H447,2)+0.5)&amp;";"&amp;TRIM(LEFT(H447,2)+1)&amp;";"&amp;TRIM(LEFT(H447,2)+1.5)&amp;";"&amp;RIGHT(H447,2),H447)</f>
        <v>40;40,5;41;41,5;42</v>
      </c>
      <c r="J447" s="24" t="str">
        <f aca="false">IF(LEN(H447)&gt;2,LEFT(H447,2)&amp;";"&amp;TRIM(LEFT(H447,2)+0.5)&amp;";"&amp;TRIM(LEFT(H447,2)+1)&amp;";"&amp;TRIM(LEFT(H447,2)+1.5)&amp;";"&amp;RIGHT(H447,2),H447)</f>
        <v>40;40,5;41;41,5;42</v>
      </c>
      <c r="K447" s="24"/>
      <c r="L447" s="24"/>
      <c r="M447" s="24" t="n">
        <v>973</v>
      </c>
    </row>
    <row r="448" customFormat="false" ht="15" hidden="false" customHeight="false" outlineLevel="0" collapsed="false">
      <c r="B448" s="10" t="s">
        <v>271</v>
      </c>
      <c r="C448" s="73" t="s">
        <v>272</v>
      </c>
      <c r="D448" s="10" t="n">
        <f aca="false">D447+10</f>
        <v>170</v>
      </c>
      <c r="E448" s="20" t="s">
        <v>171</v>
      </c>
      <c r="F448" s="10" t="str">
        <f aca="false">IFERROR(E448*10,SUBSTITUTE(E448,"/",""))</f>
        <v>4244</v>
      </c>
      <c r="G448" s="73"/>
      <c r="H448" s="74" t="str">
        <f aca="false">IFERROR(E448-1,(LEFT(E448,2)-1)&amp;"/"&amp;(RIGHT(E448,2)-1))</f>
        <v>41/43</v>
      </c>
      <c r="I448" s="24" t="str">
        <f aca="false">IF(LEN(H448)&gt;2,LEFT(H448,2)&amp;";"&amp;TRIM(LEFT(H448,2)+0.5)&amp;";"&amp;TRIM(LEFT(H448,2)+1)&amp;";"&amp;TRIM(LEFT(H448,2)+1.5)&amp;";"&amp;RIGHT(H448,2),H448)</f>
        <v>41;41,5;42;42,5;43</v>
      </c>
      <c r="J448" s="24" t="str">
        <f aca="false">IF(LEN(H448)&gt;2,LEFT(H448,2)&amp;";"&amp;TRIM(LEFT(H448,2)+0.5)&amp;";"&amp;TRIM(LEFT(H448,2)+1)&amp;";"&amp;TRIM(LEFT(H448,2)+1.5)&amp;";"&amp;RIGHT(H448,2),H448)</f>
        <v>41;41,5;42;42,5;43</v>
      </c>
      <c r="K448" s="24"/>
      <c r="L448" s="24"/>
      <c r="M448" s="24" t="n">
        <v>993</v>
      </c>
    </row>
    <row r="449" customFormat="false" ht="15" hidden="false" customHeight="false" outlineLevel="0" collapsed="false">
      <c r="B449" s="10" t="s">
        <v>271</v>
      </c>
      <c r="C449" s="73" t="s">
        <v>272</v>
      </c>
      <c r="D449" s="10" t="n">
        <f aca="false">D448+10</f>
        <v>180</v>
      </c>
      <c r="E449" s="20" t="s">
        <v>261</v>
      </c>
      <c r="F449" s="10" t="str">
        <f aca="false">IFERROR(E449*10,SUBSTITUTE(E449,"/",""))</f>
        <v>4345</v>
      </c>
      <c r="G449" s="73"/>
      <c r="H449" s="74" t="str">
        <f aca="false">IFERROR(E449-1,(LEFT(E449,2)-1)&amp;"/"&amp;(RIGHT(E449,2)-1))</f>
        <v>42/44</v>
      </c>
      <c r="I449" s="24" t="str">
        <f aca="false">IF(LEN(H449)&gt;2,LEFT(H449,2)&amp;";"&amp;TRIM(LEFT(H449,2)+0.5)&amp;";"&amp;TRIM(LEFT(H449,2)+1)&amp;";"&amp;TRIM(LEFT(H449,2)+1.5)&amp;";"&amp;RIGHT(H449,2),H449)</f>
        <v>42;42,5;43;43,5;44</v>
      </c>
      <c r="J449" s="24" t="str">
        <f aca="false">IF(LEN(H449)&gt;2,LEFT(H449,2)&amp;";"&amp;TRIM(LEFT(H449,2)+0.5)&amp;";"&amp;TRIM(LEFT(H449,2)+1)&amp;";"&amp;TRIM(LEFT(H449,2)+1.5)&amp;";"&amp;RIGHT(H449,2),H449)</f>
        <v>42;42,5;43;43,5;44</v>
      </c>
      <c r="K449" s="24"/>
      <c r="L449" s="24"/>
      <c r="M449" s="24" t="n">
        <v>983</v>
      </c>
    </row>
    <row r="450" customFormat="false" ht="15" hidden="false" customHeight="false" outlineLevel="0" collapsed="false">
      <c r="B450" s="10" t="s">
        <v>271</v>
      </c>
      <c r="C450" s="73" t="s">
        <v>272</v>
      </c>
      <c r="D450" s="10" t="n">
        <f aca="false">D449+10</f>
        <v>190</v>
      </c>
      <c r="E450" s="20" t="s">
        <v>262</v>
      </c>
      <c r="F450" s="10" t="str">
        <f aca="false">IFERROR(E450*10,SUBSTITUTE(E450,"/",""))</f>
        <v>4446</v>
      </c>
      <c r="G450" s="73"/>
      <c r="H450" s="74" t="str">
        <f aca="false">IFERROR(E450-1,(LEFT(E450,2)-1)&amp;"/"&amp;(RIGHT(E450,2)-1))</f>
        <v>43/45</v>
      </c>
      <c r="I450" s="24" t="str">
        <f aca="false">IF(LEN(H450)&gt;2,LEFT(H450,2)&amp;";"&amp;TRIM(LEFT(H450,2)+0.5)&amp;";"&amp;TRIM(LEFT(H450,2)+1)&amp;";"&amp;TRIM(LEFT(H450,2)+1.5)&amp;";"&amp;RIGHT(H450,2),H450)</f>
        <v>43;43,5;44;44,5;45</v>
      </c>
      <c r="J450" s="24" t="str">
        <f aca="false">IF(LEN(H450)&gt;2,LEFT(H450,2)&amp;";"&amp;TRIM(LEFT(H450,2)+0.5)&amp;";"&amp;TRIM(LEFT(H450,2)+1)&amp;";"&amp;TRIM(LEFT(H450,2)+1.5)&amp;";"&amp;RIGHT(H450,2),H450)</f>
        <v>43;43,5;44;44,5;45</v>
      </c>
      <c r="K450" s="24"/>
      <c r="L450" s="24"/>
      <c r="M450" s="24" t="n">
        <v>963</v>
      </c>
    </row>
    <row r="451" customFormat="false" ht="15" hidden="false" customHeight="false" outlineLevel="0" collapsed="false">
      <c r="B451" s="10" t="s">
        <v>271</v>
      </c>
      <c r="C451" s="73" t="s">
        <v>272</v>
      </c>
      <c r="D451" s="10" t="n">
        <f aca="false">D450+10</f>
        <v>200</v>
      </c>
      <c r="E451" s="20" t="s">
        <v>263</v>
      </c>
      <c r="F451" s="10" t="str">
        <f aca="false">IFERROR(E451*10,SUBSTITUTE(E451,"/",""))</f>
        <v>4547</v>
      </c>
      <c r="G451" s="73"/>
      <c r="H451" s="74" t="str">
        <f aca="false">IFERROR(E451-1,(LEFT(E451,2)-1)&amp;"/"&amp;(RIGHT(E451,2)-1))</f>
        <v>44/46</v>
      </c>
      <c r="I451" s="24" t="str">
        <f aca="false">IF(LEN(H451)&gt;2,LEFT(H451,2)&amp;";"&amp;TRIM(LEFT(H451,2)+0.5)&amp;";"&amp;TRIM(LEFT(H451,2)+1)&amp;";"&amp;TRIM(LEFT(H451,2)+1.5)&amp;";"&amp;RIGHT(H451,2),H451)</f>
        <v>44;44,5;45;45,5;46</v>
      </c>
      <c r="J451" s="24" t="str">
        <f aca="false">IF(LEN(H451)&gt;2,LEFT(H451,2)&amp;";"&amp;TRIM(LEFT(H451,2)+0.5)&amp;";"&amp;TRIM(LEFT(H451,2)+1)&amp;";"&amp;TRIM(LEFT(H451,2)+1.5)&amp;";"&amp;RIGHT(H451,2),H451)</f>
        <v>44;44,5;45;45,5;46</v>
      </c>
      <c r="K451" s="24"/>
      <c r="L451" s="24"/>
      <c r="M451" s="24" t="n">
        <v>943</v>
      </c>
    </row>
    <row r="452" customFormat="false" ht="15" hidden="false" customHeight="false" outlineLevel="0" collapsed="false">
      <c r="B452" s="10" t="s">
        <v>271</v>
      </c>
      <c r="C452" s="73" t="s">
        <v>272</v>
      </c>
      <c r="D452" s="10" t="n">
        <f aca="false">D451+10</f>
        <v>210</v>
      </c>
      <c r="E452" s="20" t="s">
        <v>264</v>
      </c>
      <c r="F452" s="10" t="str">
        <f aca="false">IFERROR(E452*10,SUBSTITUTE(E452,"/",""))</f>
        <v>4648</v>
      </c>
      <c r="G452" s="73"/>
      <c r="H452" s="74" t="str">
        <f aca="false">IFERROR(E452-1,(LEFT(E452,2)-1)&amp;"/"&amp;(RIGHT(E452,2)-1))</f>
        <v>45/47</v>
      </c>
      <c r="I452" s="24" t="str">
        <f aca="false">IF(LEN(H452)&gt;2,LEFT(H452,2)&amp;";"&amp;TRIM(LEFT(H452,2)+0.5)&amp;";"&amp;TRIM(LEFT(H452,2)+1)&amp;";"&amp;TRIM(LEFT(H452,2)+1.5)&amp;";"&amp;RIGHT(H452,2),H452)</f>
        <v>45;45,5;46;46,5;47</v>
      </c>
      <c r="J452" s="24" t="str">
        <f aca="false">IF(LEN(H452)&gt;2,LEFT(H452,2)&amp;";"&amp;TRIM(LEFT(H452,2)+0.5)&amp;";"&amp;TRIM(LEFT(H452,2)+1)&amp;";"&amp;TRIM(LEFT(H452,2)+1.5)&amp;";"&amp;RIGHT(H452,2),H452)</f>
        <v>45;45,5;46;46,5;47</v>
      </c>
      <c r="K452" s="24"/>
      <c r="L452" s="24"/>
      <c r="M452" s="24" t="n">
        <v>923</v>
      </c>
    </row>
    <row r="453" customFormat="false" ht="15" hidden="false" customHeight="false" outlineLevel="0" collapsed="false">
      <c r="B453" s="10" t="s">
        <v>271</v>
      </c>
      <c r="C453" s="73" t="s">
        <v>272</v>
      </c>
      <c r="D453" s="10" t="n">
        <f aca="false">D452+10</f>
        <v>220</v>
      </c>
      <c r="E453" s="20" t="s">
        <v>265</v>
      </c>
      <c r="F453" s="10" t="str">
        <f aca="false">IFERROR(E453*10,SUBSTITUTE(E453,"/",""))</f>
        <v>4749</v>
      </c>
      <c r="G453" s="73"/>
      <c r="H453" s="74" t="str">
        <f aca="false">IFERROR(E453-1,(LEFT(E453,2)-1)&amp;"/"&amp;(RIGHT(E453,2)-1))</f>
        <v>46/48</v>
      </c>
      <c r="I453" s="24" t="str">
        <f aca="false">IF(LEN(H453)&gt;2,LEFT(H453,2)&amp;";"&amp;TRIM(LEFT(H453,2)+0.5)&amp;";"&amp;TRIM(LEFT(H453,2)+1)&amp;";"&amp;TRIM(LEFT(H453,2)+1.5)&amp;";"&amp;RIGHT(H453,2),H453)</f>
        <v>46;46,5;47;47,5;48</v>
      </c>
      <c r="J453" s="24" t="str">
        <f aca="false">IF(LEN(H453)&gt;2,LEFT(H453,2)&amp;";"&amp;TRIM(LEFT(H453,2)+0.5)&amp;";"&amp;TRIM(LEFT(H453,2)+1)&amp;";"&amp;TRIM(LEFT(H453,2)+1.5)&amp;";"&amp;RIGHT(H453,2),H453)</f>
        <v>46;46,5;47;47,5;48</v>
      </c>
      <c r="K453" s="24"/>
      <c r="L453" s="24"/>
      <c r="M453" s="24" t="n">
        <v>903</v>
      </c>
    </row>
    <row r="454" customFormat="false" ht="15" hidden="false" customHeight="false" outlineLevel="0" collapsed="false">
      <c r="B454" s="10" t="s">
        <v>271</v>
      </c>
      <c r="C454" s="73" t="s">
        <v>272</v>
      </c>
      <c r="D454" s="10" t="n">
        <f aca="false">D453+10</f>
        <v>230</v>
      </c>
      <c r="E454" s="20" t="s">
        <v>266</v>
      </c>
      <c r="F454" s="10" t="str">
        <f aca="false">IFERROR(E454*10,SUBSTITUTE(E454,"/",""))</f>
        <v>4850</v>
      </c>
      <c r="G454" s="73"/>
      <c r="H454" s="74" t="str">
        <f aca="false">IFERROR(E454-1,(LEFT(E454,2)-1)&amp;"/"&amp;(RIGHT(E454,2)-1))</f>
        <v>47/49</v>
      </c>
      <c r="I454" s="24" t="str">
        <f aca="false">IF(LEN(H454)&gt;2,LEFT(H454,2)&amp;";"&amp;TRIM(LEFT(H454,2)+0.5)&amp;";"&amp;TRIM(LEFT(H454,2)+1)&amp;";"&amp;TRIM(LEFT(H454,2)+1.5)&amp;";"&amp;RIGHT(H454,2),H454)</f>
        <v>47;47,5;48;48,5;49</v>
      </c>
      <c r="J454" s="24" t="str">
        <f aca="false">IF(LEN(H454)&gt;2,LEFT(H454,2)&amp;";"&amp;TRIM(LEFT(H454,2)+0.5)&amp;";"&amp;TRIM(LEFT(H454,2)+1)&amp;";"&amp;TRIM(LEFT(H454,2)+1.5)&amp;";"&amp;RIGHT(H454,2),H454)</f>
        <v>47;47,5;48;48,5;49</v>
      </c>
      <c r="K454" s="24"/>
      <c r="L454" s="24"/>
      <c r="M454" s="24" t="n">
        <v>883</v>
      </c>
    </row>
    <row r="456" customFormat="false" ht="15" hidden="false" customHeight="false" outlineLevel="0" collapsed="false">
      <c r="B456" s="2" t="s">
        <v>108</v>
      </c>
      <c r="C456" s="66" t="s">
        <v>273</v>
      </c>
      <c r="D456" s="2" t="n">
        <v>110</v>
      </c>
      <c r="E456" s="38" t="s">
        <v>119</v>
      </c>
      <c r="F456" s="2" t="n">
        <f aca="false">E456*10</f>
        <v>360</v>
      </c>
      <c r="H456" s="8" t="str">
        <f aca="false">E456</f>
        <v>36</v>
      </c>
      <c r="I456" s="8" t="str">
        <f aca="false">J456</f>
        <v>36</v>
      </c>
      <c r="J456" s="18" t="str">
        <f aca="false">H456</f>
        <v>36</v>
      </c>
      <c r="M456" s="8" t="n">
        <v>745</v>
      </c>
    </row>
    <row r="457" customFormat="false" ht="15" hidden="false" customHeight="false" outlineLevel="0" collapsed="false">
      <c r="B457" s="2" t="s">
        <v>108</v>
      </c>
      <c r="C457" s="66" t="s">
        <v>273</v>
      </c>
      <c r="D457" s="2" t="n">
        <f aca="false">D456+10</f>
        <v>120</v>
      </c>
      <c r="E457" s="38" t="s">
        <v>120</v>
      </c>
      <c r="F457" s="2" t="n">
        <f aca="false">E457*10</f>
        <v>370</v>
      </c>
      <c r="H457" s="8" t="str">
        <f aca="false">E457</f>
        <v>37</v>
      </c>
      <c r="I457" s="8" t="str">
        <f aca="false">J457</f>
        <v>37</v>
      </c>
      <c r="J457" s="18" t="str">
        <f aca="false">H457</f>
        <v>37</v>
      </c>
      <c r="M457" s="8" t="n">
        <v>785</v>
      </c>
    </row>
    <row r="458" customFormat="false" ht="15" hidden="false" customHeight="false" outlineLevel="0" collapsed="false">
      <c r="B458" s="2" t="s">
        <v>108</v>
      </c>
      <c r="C458" s="66" t="s">
        <v>273</v>
      </c>
      <c r="D458" s="2" t="n">
        <f aca="false">D457+10</f>
        <v>130</v>
      </c>
      <c r="E458" s="38" t="s">
        <v>121</v>
      </c>
      <c r="F458" s="2" t="n">
        <f aca="false">E458*10</f>
        <v>380</v>
      </c>
      <c r="H458" s="8" t="str">
        <f aca="false">E458</f>
        <v>38</v>
      </c>
      <c r="I458" s="8" t="str">
        <f aca="false">J458</f>
        <v>38</v>
      </c>
      <c r="J458" s="18" t="str">
        <f aca="false">H458</f>
        <v>38</v>
      </c>
      <c r="M458" s="8" t="n">
        <v>825</v>
      </c>
      <c r="N458" s="2" t="n">
        <f aca="false">VLOOKUP(H458,references!B:C,2,0)</f>
        <v>24.5</v>
      </c>
    </row>
    <row r="459" customFormat="false" ht="15" hidden="false" customHeight="false" outlineLevel="0" collapsed="false">
      <c r="B459" s="2" t="s">
        <v>108</v>
      </c>
      <c r="C459" s="66" t="s">
        <v>273</v>
      </c>
      <c r="D459" s="2" t="n">
        <f aca="false">D458+10</f>
        <v>140</v>
      </c>
      <c r="E459" s="38" t="s">
        <v>122</v>
      </c>
      <c r="F459" s="2" t="n">
        <f aca="false">E459*10</f>
        <v>390</v>
      </c>
      <c r="H459" s="8" t="str">
        <f aca="false">E459</f>
        <v>39</v>
      </c>
      <c r="I459" s="8" t="str">
        <f aca="false">J459</f>
        <v>39</v>
      </c>
      <c r="J459" s="18" t="str">
        <f aca="false">H459</f>
        <v>39</v>
      </c>
      <c r="M459" s="8" t="n">
        <v>865</v>
      </c>
      <c r="N459" s="2" t="n">
        <f aca="false">VLOOKUP(H459,references!B:C,2,0)</f>
        <v>25</v>
      </c>
    </row>
    <row r="460" customFormat="false" ht="15" hidden="false" customHeight="false" outlineLevel="0" collapsed="false">
      <c r="B460" s="2" t="s">
        <v>108</v>
      </c>
      <c r="C460" s="66" t="s">
        <v>273</v>
      </c>
      <c r="D460" s="2" t="n">
        <f aca="false">D459+10</f>
        <v>150</v>
      </c>
      <c r="E460" s="38" t="s">
        <v>123</v>
      </c>
      <c r="F460" s="2" t="n">
        <f aca="false">E460*10</f>
        <v>400</v>
      </c>
      <c r="H460" s="8" t="str">
        <f aca="false">E460</f>
        <v>40</v>
      </c>
      <c r="I460" s="8" t="str">
        <f aca="false">J460</f>
        <v>40</v>
      </c>
      <c r="J460" s="18" t="str">
        <f aca="false">H460</f>
        <v>40</v>
      </c>
      <c r="M460" s="8" t="n">
        <v>905</v>
      </c>
      <c r="N460" s="2" t="n">
        <f aca="false">VLOOKUP(H460,references!B:C,2,0)</f>
        <v>25.5</v>
      </c>
    </row>
    <row r="461" customFormat="false" ht="15" hidden="false" customHeight="false" outlineLevel="0" collapsed="false">
      <c r="B461" s="2" t="s">
        <v>108</v>
      </c>
      <c r="C461" s="66" t="s">
        <v>273</v>
      </c>
      <c r="D461" s="2" t="n">
        <f aca="false">D460+10</f>
        <v>160</v>
      </c>
      <c r="E461" s="38" t="s">
        <v>124</v>
      </c>
      <c r="F461" s="2" t="n">
        <f aca="false">E461*10</f>
        <v>410</v>
      </c>
      <c r="H461" s="8" t="str">
        <f aca="false">E461</f>
        <v>41</v>
      </c>
      <c r="I461" s="8" t="str">
        <f aca="false">J461</f>
        <v>41</v>
      </c>
      <c r="J461" s="18" t="str">
        <f aca="false">H461</f>
        <v>41</v>
      </c>
      <c r="M461" s="8" t="n">
        <v>935</v>
      </c>
      <c r="N461" s="2" t="n">
        <f aca="false">VLOOKUP(H461,references!B:C,2,0)</f>
        <v>26.5</v>
      </c>
    </row>
    <row r="462" customFormat="false" ht="15" hidden="false" customHeight="false" outlineLevel="0" collapsed="false">
      <c r="B462" s="2" t="s">
        <v>108</v>
      </c>
      <c r="C462" s="66" t="s">
        <v>273</v>
      </c>
      <c r="D462" s="2" t="n">
        <f aca="false">D461+10</f>
        <v>170</v>
      </c>
      <c r="E462" s="38" t="s">
        <v>125</v>
      </c>
      <c r="F462" s="2" t="n">
        <f aca="false">E462*10</f>
        <v>420</v>
      </c>
      <c r="H462" s="8" t="str">
        <f aca="false">E462</f>
        <v>42</v>
      </c>
      <c r="I462" s="8" t="str">
        <f aca="false">J462</f>
        <v>42</v>
      </c>
      <c r="J462" s="18" t="str">
        <f aca="false">H462</f>
        <v>42</v>
      </c>
      <c r="M462" s="8" t="n">
        <v>965</v>
      </c>
      <c r="N462" s="2" t="n">
        <f aca="false">VLOOKUP(H462,references!B:C,2,0)</f>
        <v>27</v>
      </c>
    </row>
    <row r="463" customFormat="false" ht="15" hidden="false" customHeight="false" outlineLevel="0" collapsed="false">
      <c r="B463" s="2" t="s">
        <v>108</v>
      </c>
      <c r="C463" s="66" t="s">
        <v>273</v>
      </c>
      <c r="D463" s="2" t="n">
        <f aca="false">D462+10</f>
        <v>180</v>
      </c>
      <c r="E463" s="38" t="s">
        <v>126</v>
      </c>
      <c r="F463" s="2" t="n">
        <f aca="false">E463*10</f>
        <v>430</v>
      </c>
      <c r="H463" s="8" t="str">
        <f aca="false">E463</f>
        <v>43</v>
      </c>
      <c r="I463" s="8" t="str">
        <f aca="false">J463</f>
        <v>43</v>
      </c>
      <c r="J463" s="18" t="str">
        <f aca="false">H463</f>
        <v>43</v>
      </c>
      <c r="M463" s="8" t="n">
        <v>995</v>
      </c>
      <c r="N463" s="2" t="n">
        <f aca="false">VLOOKUP(H463,references!B:C,2,0)</f>
        <v>27.5</v>
      </c>
    </row>
    <row r="464" customFormat="false" ht="15" hidden="false" customHeight="false" outlineLevel="0" collapsed="false">
      <c r="B464" s="2" t="s">
        <v>108</v>
      </c>
      <c r="C464" s="66" t="s">
        <v>273</v>
      </c>
      <c r="D464" s="2" t="n">
        <f aca="false">D463+10</f>
        <v>190</v>
      </c>
      <c r="E464" s="38" t="s">
        <v>127</v>
      </c>
      <c r="F464" s="2" t="n">
        <f aca="false">E464*10</f>
        <v>440</v>
      </c>
      <c r="H464" s="8" t="str">
        <f aca="false">E464</f>
        <v>44</v>
      </c>
      <c r="I464" s="8" t="str">
        <f aca="false">J464</f>
        <v>44</v>
      </c>
      <c r="J464" s="18" t="str">
        <f aca="false">H464</f>
        <v>44</v>
      </c>
      <c r="M464" s="8" t="n">
        <v>945</v>
      </c>
      <c r="N464" s="2" t="n">
        <f aca="false">VLOOKUP(H464,references!B:C,2,0)</f>
        <v>28.5</v>
      </c>
    </row>
    <row r="465" customFormat="false" ht="15" hidden="false" customHeight="false" outlineLevel="0" collapsed="false">
      <c r="B465" s="2" t="s">
        <v>108</v>
      </c>
      <c r="C465" s="66" t="s">
        <v>273</v>
      </c>
      <c r="D465" s="2" t="n">
        <f aca="false">D464+10</f>
        <v>200</v>
      </c>
      <c r="E465" s="38" t="s">
        <v>196</v>
      </c>
      <c r="F465" s="2" t="n">
        <f aca="false">E465*10</f>
        <v>450</v>
      </c>
      <c r="H465" s="8" t="str">
        <f aca="false">E465</f>
        <v>45</v>
      </c>
      <c r="I465" s="8" t="str">
        <f aca="false">J465</f>
        <v>45</v>
      </c>
      <c r="J465" s="18" t="str">
        <f aca="false">H465</f>
        <v>45</v>
      </c>
      <c r="M465" s="8" t="n">
        <v>895</v>
      </c>
      <c r="N465" s="2" t="n">
        <f aca="false">VLOOKUP(H465,references!B:C,2,0)</f>
        <v>29</v>
      </c>
    </row>
    <row r="466" customFormat="false" ht="15" hidden="false" customHeight="false" outlineLevel="0" collapsed="false">
      <c r="B466" s="2" t="s">
        <v>108</v>
      </c>
      <c r="C466" s="66" t="s">
        <v>273</v>
      </c>
      <c r="D466" s="2" t="n">
        <f aca="false">D465+10</f>
        <v>210</v>
      </c>
      <c r="E466" s="38" t="s">
        <v>241</v>
      </c>
      <c r="F466" s="2" t="n">
        <f aca="false">E466*10</f>
        <v>460</v>
      </c>
      <c r="H466" s="8" t="str">
        <f aca="false">E466</f>
        <v>46</v>
      </c>
      <c r="I466" s="8" t="str">
        <f aca="false">J466</f>
        <v>46</v>
      </c>
      <c r="J466" s="18" t="str">
        <f aca="false">H466</f>
        <v>46</v>
      </c>
      <c r="M466" s="8" t="n">
        <v>855</v>
      </c>
      <c r="N466" s="2" t="n">
        <f aca="false">VLOOKUP(H466,references!B:C,2,0)</f>
        <v>29.5</v>
      </c>
    </row>
    <row r="467" customFormat="false" ht="15" hidden="false" customHeight="false" outlineLevel="0" collapsed="false">
      <c r="B467" s="2" t="s">
        <v>108</v>
      </c>
      <c r="C467" s="66" t="s">
        <v>273</v>
      </c>
      <c r="D467" s="2" t="n">
        <f aca="false">D466+10</f>
        <v>220</v>
      </c>
      <c r="E467" s="38" t="s">
        <v>242</v>
      </c>
      <c r="F467" s="2" t="n">
        <f aca="false">E467*10</f>
        <v>470</v>
      </c>
      <c r="H467" s="8" t="str">
        <f aca="false">E467</f>
        <v>47</v>
      </c>
      <c r="I467" s="8" t="str">
        <f aca="false">J467</f>
        <v>47</v>
      </c>
      <c r="J467" s="18" t="str">
        <f aca="false">H467</f>
        <v>47</v>
      </c>
      <c r="M467" s="8" t="n">
        <v>815</v>
      </c>
    </row>
    <row r="468" customFormat="false" ht="15" hidden="false" customHeight="false" outlineLevel="0" collapsed="false">
      <c r="B468" s="2" t="s">
        <v>108</v>
      </c>
      <c r="C468" s="66" t="s">
        <v>273</v>
      </c>
      <c r="D468" s="2" t="n">
        <f aca="false">D467+10</f>
        <v>230</v>
      </c>
      <c r="E468" s="38" t="s">
        <v>243</v>
      </c>
      <c r="F468" s="2" t="n">
        <f aca="false">E468*10</f>
        <v>480</v>
      </c>
      <c r="H468" s="8" t="str">
        <f aca="false">E468</f>
        <v>48</v>
      </c>
      <c r="I468" s="8" t="str">
        <f aca="false">J468</f>
        <v>48</v>
      </c>
      <c r="J468" s="18" t="str">
        <f aca="false">H468</f>
        <v>48</v>
      </c>
      <c r="M468" s="8" t="n">
        <v>775</v>
      </c>
    </row>
    <row r="469" customFormat="false" ht="15" hidden="false" customHeight="false" outlineLevel="0" collapsed="false">
      <c r="B469" s="2" t="s">
        <v>108</v>
      </c>
      <c r="C469" s="66" t="s">
        <v>273</v>
      </c>
      <c r="D469" s="2" t="n">
        <f aca="false">D468+10</f>
        <v>240</v>
      </c>
      <c r="E469" s="38" t="s">
        <v>244</v>
      </c>
      <c r="F469" s="2" t="n">
        <f aca="false">E469*10</f>
        <v>490</v>
      </c>
      <c r="H469" s="8" t="str">
        <f aca="false">E469</f>
        <v>49</v>
      </c>
      <c r="I469" s="8" t="str">
        <f aca="false">J469</f>
        <v>49</v>
      </c>
      <c r="J469" s="18" t="str">
        <f aca="false">H469</f>
        <v>49</v>
      </c>
      <c r="M469" s="8" t="n">
        <v>735</v>
      </c>
    </row>
    <row r="470" customFormat="false" ht="15" hidden="false" customHeight="false" outlineLevel="0" collapsed="false">
      <c r="B470" s="2" t="s">
        <v>108</v>
      </c>
      <c r="C470" s="66" t="s">
        <v>273</v>
      </c>
      <c r="D470" s="2" t="n">
        <f aca="false">D469+10</f>
        <v>250</v>
      </c>
      <c r="E470" s="38" t="s">
        <v>245</v>
      </c>
      <c r="F470" s="2" t="n">
        <f aca="false">E470*10</f>
        <v>500</v>
      </c>
      <c r="H470" s="8" t="str">
        <f aca="false">E470</f>
        <v>50</v>
      </c>
      <c r="I470" s="8" t="str">
        <f aca="false">J470</f>
        <v>50</v>
      </c>
      <c r="J470" s="18" t="str">
        <f aca="false">H470</f>
        <v>50</v>
      </c>
      <c r="M470" s="8" t="n">
        <v>695</v>
      </c>
    </row>
    <row r="472" customFormat="false" ht="15" hidden="false" customHeight="false" outlineLevel="0" collapsed="false">
      <c r="B472" s="2" t="s">
        <v>108</v>
      </c>
      <c r="C472" s="66" t="s">
        <v>274</v>
      </c>
      <c r="D472" s="2" t="n">
        <v>110</v>
      </c>
      <c r="E472" s="38" t="s">
        <v>119</v>
      </c>
      <c r="F472" s="2" t="n">
        <f aca="false">E472*10</f>
        <v>360</v>
      </c>
      <c r="H472" s="71" t="n">
        <f aca="false">E472+1</f>
        <v>37</v>
      </c>
      <c r="I472" s="8" t="n">
        <f aca="false">J472</f>
        <v>37</v>
      </c>
      <c r="J472" s="18" t="n">
        <f aca="false">H472</f>
        <v>37</v>
      </c>
      <c r="M472" s="8" t="n">
        <v>785</v>
      </c>
    </row>
    <row r="473" customFormat="false" ht="15" hidden="false" customHeight="false" outlineLevel="0" collapsed="false">
      <c r="B473" s="2" t="s">
        <v>108</v>
      </c>
      <c r="C473" s="66" t="s">
        <v>274</v>
      </c>
      <c r="D473" s="2" t="n">
        <f aca="false">D472+5</f>
        <v>115</v>
      </c>
      <c r="E473" s="38" t="s">
        <v>134</v>
      </c>
      <c r="F473" s="2" t="n">
        <f aca="false">E473*10</f>
        <v>365</v>
      </c>
      <c r="H473" s="71" t="n">
        <f aca="false">E473+1</f>
        <v>37.5</v>
      </c>
      <c r="I473" s="8" t="n">
        <f aca="false">J473</f>
        <v>37.5</v>
      </c>
      <c r="J473" s="18" t="n">
        <f aca="false">H473</f>
        <v>37.5</v>
      </c>
      <c r="M473" s="8" t="n">
        <v>805</v>
      </c>
    </row>
    <row r="474" customFormat="false" ht="15" hidden="false" customHeight="false" outlineLevel="0" collapsed="false">
      <c r="B474" s="2" t="s">
        <v>108</v>
      </c>
      <c r="C474" s="66" t="s">
        <v>274</v>
      </c>
      <c r="D474" s="2" t="n">
        <f aca="false">D473+5</f>
        <v>120</v>
      </c>
      <c r="E474" s="38" t="s">
        <v>120</v>
      </c>
      <c r="F474" s="2" t="n">
        <f aca="false">E474*10</f>
        <v>370</v>
      </c>
      <c r="H474" s="71" t="n">
        <f aca="false">E474+1</f>
        <v>38</v>
      </c>
      <c r="I474" s="8" t="n">
        <f aca="false">J474</f>
        <v>38</v>
      </c>
      <c r="J474" s="18" t="n">
        <f aca="false">H474</f>
        <v>38</v>
      </c>
      <c r="M474" s="8" t="n">
        <v>825</v>
      </c>
      <c r="N474" s="2" t="n">
        <f aca="false">VLOOKUP(TRIM(H474),references!B:C,2,0)</f>
        <v>24.5</v>
      </c>
    </row>
    <row r="475" customFormat="false" ht="15" hidden="false" customHeight="false" outlineLevel="0" collapsed="false">
      <c r="B475" s="2" t="s">
        <v>108</v>
      </c>
      <c r="C475" s="66" t="s">
        <v>274</v>
      </c>
      <c r="D475" s="2" t="n">
        <f aca="false">D474+5</f>
        <v>125</v>
      </c>
      <c r="E475" s="38" t="s">
        <v>135</v>
      </c>
      <c r="F475" s="2" t="n">
        <f aca="false">E475*10</f>
        <v>375</v>
      </c>
      <c r="H475" s="71" t="n">
        <f aca="false">E475+1</f>
        <v>38.5</v>
      </c>
      <c r="I475" s="8" t="n">
        <f aca="false">J475</f>
        <v>38.5</v>
      </c>
      <c r="J475" s="18" t="n">
        <f aca="false">H475</f>
        <v>38.5</v>
      </c>
      <c r="M475" s="8" t="n">
        <v>845</v>
      </c>
    </row>
    <row r="476" customFormat="false" ht="15" hidden="false" customHeight="false" outlineLevel="0" collapsed="false">
      <c r="B476" s="2" t="s">
        <v>108</v>
      </c>
      <c r="C476" s="66" t="s">
        <v>274</v>
      </c>
      <c r="D476" s="2" t="n">
        <f aca="false">D475+5</f>
        <v>130</v>
      </c>
      <c r="E476" s="38" t="s">
        <v>121</v>
      </c>
      <c r="F476" s="2" t="n">
        <f aca="false">E476*10</f>
        <v>380</v>
      </c>
      <c r="H476" s="71" t="n">
        <f aca="false">E476+1</f>
        <v>39</v>
      </c>
      <c r="I476" s="8" t="n">
        <f aca="false">J476</f>
        <v>39</v>
      </c>
      <c r="J476" s="18" t="n">
        <f aca="false">H476</f>
        <v>39</v>
      </c>
      <c r="M476" s="8" t="n">
        <v>865</v>
      </c>
      <c r="N476" s="2" t="n">
        <f aca="false">VLOOKUP(TRIM(H476),references!B:C,2,0)</f>
        <v>25</v>
      </c>
    </row>
    <row r="477" customFormat="false" ht="15" hidden="false" customHeight="false" outlineLevel="0" collapsed="false">
      <c r="B477" s="2" t="s">
        <v>108</v>
      </c>
      <c r="C477" s="66" t="s">
        <v>274</v>
      </c>
      <c r="D477" s="2" t="n">
        <f aca="false">D476+5</f>
        <v>135</v>
      </c>
      <c r="E477" s="38" t="s">
        <v>136</v>
      </c>
      <c r="F477" s="2" t="n">
        <f aca="false">E477*10</f>
        <v>385</v>
      </c>
      <c r="H477" s="71" t="n">
        <f aca="false">E477+1</f>
        <v>39.5</v>
      </c>
      <c r="I477" s="8" t="n">
        <f aca="false">J477</f>
        <v>39.5</v>
      </c>
      <c r="J477" s="18" t="n">
        <f aca="false">H477</f>
        <v>39.5</v>
      </c>
      <c r="M477" s="8" t="n">
        <v>885</v>
      </c>
    </row>
    <row r="478" customFormat="false" ht="15" hidden="false" customHeight="false" outlineLevel="0" collapsed="false">
      <c r="B478" s="2" t="s">
        <v>108</v>
      </c>
      <c r="C478" s="66" t="s">
        <v>274</v>
      </c>
      <c r="D478" s="2" t="n">
        <f aca="false">D477+5</f>
        <v>140</v>
      </c>
      <c r="E478" s="38" t="s">
        <v>122</v>
      </c>
      <c r="F478" s="2" t="n">
        <f aca="false">E478*10</f>
        <v>390</v>
      </c>
      <c r="H478" s="71" t="n">
        <f aca="false">E478+1</f>
        <v>40</v>
      </c>
      <c r="I478" s="8" t="n">
        <f aca="false">J478</f>
        <v>40</v>
      </c>
      <c r="J478" s="18" t="n">
        <f aca="false">H478</f>
        <v>40</v>
      </c>
      <c r="M478" s="8" t="n">
        <v>905</v>
      </c>
      <c r="N478" s="2" t="n">
        <f aca="false">VLOOKUP(TRIM(H478),references!B:C,2,0)</f>
        <v>25.5</v>
      </c>
    </row>
    <row r="479" customFormat="false" ht="15" hidden="false" customHeight="false" outlineLevel="0" collapsed="false">
      <c r="B479" s="2" t="s">
        <v>108</v>
      </c>
      <c r="C479" s="66" t="s">
        <v>274</v>
      </c>
      <c r="D479" s="2" t="n">
        <f aca="false">D478+5</f>
        <v>145</v>
      </c>
      <c r="E479" s="38" t="s">
        <v>137</v>
      </c>
      <c r="F479" s="2" t="n">
        <f aca="false">E479*10</f>
        <v>395</v>
      </c>
      <c r="H479" s="71" t="n">
        <f aca="false">E479+1</f>
        <v>40.5</v>
      </c>
      <c r="I479" s="8" t="n">
        <f aca="false">J479</f>
        <v>40.5</v>
      </c>
      <c r="J479" s="18" t="n">
        <f aca="false">H479</f>
        <v>40.5</v>
      </c>
      <c r="M479" s="8" t="n">
        <v>925</v>
      </c>
    </row>
    <row r="480" customFormat="false" ht="15" hidden="false" customHeight="false" outlineLevel="0" collapsed="false">
      <c r="B480" s="2" t="s">
        <v>108</v>
      </c>
      <c r="C480" s="66" t="s">
        <v>274</v>
      </c>
      <c r="D480" s="2" t="n">
        <f aca="false">D479+5</f>
        <v>150</v>
      </c>
      <c r="E480" s="38" t="s">
        <v>123</v>
      </c>
      <c r="F480" s="2" t="n">
        <f aca="false">E480*10</f>
        <v>400</v>
      </c>
      <c r="H480" s="71" t="n">
        <f aca="false">E480+1</f>
        <v>41</v>
      </c>
      <c r="I480" s="8" t="n">
        <f aca="false">J480</f>
        <v>41</v>
      </c>
      <c r="J480" s="18" t="n">
        <f aca="false">H480</f>
        <v>41</v>
      </c>
      <c r="M480" s="8" t="n">
        <v>935</v>
      </c>
      <c r="N480" s="2" t="n">
        <f aca="false">VLOOKUP(TRIM(H480),references!B:C,2,0)</f>
        <v>26.5</v>
      </c>
    </row>
    <row r="481" customFormat="false" ht="15" hidden="false" customHeight="false" outlineLevel="0" collapsed="false">
      <c r="B481" s="2" t="s">
        <v>108</v>
      </c>
      <c r="C481" s="66" t="s">
        <v>274</v>
      </c>
      <c r="D481" s="2" t="n">
        <f aca="false">D480+5</f>
        <v>155</v>
      </c>
      <c r="E481" s="38" t="s">
        <v>138</v>
      </c>
      <c r="F481" s="2" t="n">
        <f aca="false">E481*10</f>
        <v>405</v>
      </c>
      <c r="H481" s="71" t="n">
        <f aca="false">E481+1</f>
        <v>41.5</v>
      </c>
      <c r="I481" s="8" t="n">
        <f aca="false">J481</f>
        <v>41.5</v>
      </c>
      <c r="J481" s="18" t="n">
        <f aca="false">H481</f>
        <v>41.5</v>
      </c>
      <c r="M481" s="8" t="n">
        <v>955</v>
      </c>
    </row>
    <row r="482" customFormat="false" ht="15" hidden="false" customHeight="false" outlineLevel="0" collapsed="false">
      <c r="B482" s="2" t="s">
        <v>108</v>
      </c>
      <c r="C482" s="66" t="s">
        <v>274</v>
      </c>
      <c r="D482" s="2" t="n">
        <f aca="false">D481+5</f>
        <v>160</v>
      </c>
      <c r="E482" s="38" t="s">
        <v>124</v>
      </c>
      <c r="F482" s="2" t="n">
        <f aca="false">E482*10</f>
        <v>410</v>
      </c>
      <c r="H482" s="71" t="n">
        <f aca="false">E482+1</f>
        <v>42</v>
      </c>
      <c r="I482" s="8" t="n">
        <f aca="false">J482</f>
        <v>42</v>
      </c>
      <c r="J482" s="18" t="n">
        <f aca="false">H482</f>
        <v>42</v>
      </c>
      <c r="M482" s="8" t="n">
        <v>965</v>
      </c>
      <c r="N482" s="2" t="n">
        <f aca="false">VLOOKUP(TRIM(H482),references!B:C,2,0)</f>
        <v>27</v>
      </c>
    </row>
    <row r="483" customFormat="false" ht="15" hidden="false" customHeight="false" outlineLevel="0" collapsed="false">
      <c r="B483" s="2" t="s">
        <v>108</v>
      </c>
      <c r="C483" s="66" t="s">
        <v>274</v>
      </c>
      <c r="D483" s="2" t="n">
        <f aca="false">D482+5</f>
        <v>165</v>
      </c>
      <c r="E483" s="38" t="s">
        <v>139</v>
      </c>
      <c r="F483" s="2" t="n">
        <f aca="false">E483*10</f>
        <v>415</v>
      </c>
      <c r="H483" s="71" t="n">
        <f aca="false">E483+1</f>
        <v>42.5</v>
      </c>
      <c r="I483" s="8" t="n">
        <f aca="false">J483</f>
        <v>42.5</v>
      </c>
      <c r="J483" s="18" t="n">
        <f aca="false">H483</f>
        <v>42.5</v>
      </c>
      <c r="M483" s="8" t="n">
        <v>985</v>
      </c>
    </row>
    <row r="484" customFormat="false" ht="15" hidden="false" customHeight="false" outlineLevel="0" collapsed="false">
      <c r="B484" s="2" t="s">
        <v>108</v>
      </c>
      <c r="C484" s="66" t="s">
        <v>274</v>
      </c>
      <c r="D484" s="2" t="n">
        <f aca="false">D483+5</f>
        <v>170</v>
      </c>
      <c r="E484" s="38" t="s">
        <v>125</v>
      </c>
      <c r="F484" s="2" t="n">
        <f aca="false">E484*10</f>
        <v>420</v>
      </c>
      <c r="H484" s="71" t="n">
        <f aca="false">E484+1</f>
        <v>43</v>
      </c>
      <c r="I484" s="8" t="n">
        <f aca="false">J484</f>
        <v>43</v>
      </c>
      <c r="J484" s="18" t="n">
        <f aca="false">H484</f>
        <v>43</v>
      </c>
      <c r="M484" s="8" t="n">
        <v>995</v>
      </c>
      <c r="N484" s="2" t="n">
        <f aca="false">VLOOKUP(TRIM(H484),references!B:C,2,0)</f>
        <v>27.5</v>
      </c>
    </row>
    <row r="485" customFormat="false" ht="15" hidden="false" customHeight="false" outlineLevel="0" collapsed="false">
      <c r="B485" s="2" t="s">
        <v>108</v>
      </c>
      <c r="C485" s="66" t="s">
        <v>274</v>
      </c>
      <c r="D485" s="2" t="n">
        <f aca="false">D484+5</f>
        <v>175</v>
      </c>
      <c r="E485" s="38" t="s">
        <v>140</v>
      </c>
      <c r="F485" s="2" t="n">
        <f aca="false">E485*10</f>
        <v>425</v>
      </c>
      <c r="H485" s="71" t="n">
        <f aca="false">E485+1</f>
        <v>43.5</v>
      </c>
      <c r="I485" s="8" t="n">
        <f aca="false">J485</f>
        <v>43.5</v>
      </c>
      <c r="J485" s="18" t="n">
        <f aca="false">H485</f>
        <v>43.5</v>
      </c>
      <c r="M485" s="8" t="n">
        <v>975</v>
      </c>
    </row>
    <row r="486" customFormat="false" ht="15" hidden="false" customHeight="false" outlineLevel="0" collapsed="false">
      <c r="B486" s="2" t="s">
        <v>108</v>
      </c>
      <c r="C486" s="66" t="s">
        <v>274</v>
      </c>
      <c r="D486" s="2" t="n">
        <f aca="false">D485+5</f>
        <v>180</v>
      </c>
      <c r="E486" s="38" t="s">
        <v>126</v>
      </c>
      <c r="F486" s="2" t="n">
        <f aca="false">E486*10</f>
        <v>430</v>
      </c>
      <c r="H486" s="71" t="n">
        <f aca="false">E486+1</f>
        <v>44</v>
      </c>
      <c r="I486" s="8" t="n">
        <f aca="false">J486</f>
        <v>44</v>
      </c>
      <c r="J486" s="18" t="n">
        <f aca="false">H486</f>
        <v>44</v>
      </c>
      <c r="M486" s="8" t="n">
        <v>945</v>
      </c>
      <c r="N486" s="2" t="n">
        <f aca="false">VLOOKUP(TRIM(H486),references!B:C,2,0)</f>
        <v>28.5</v>
      </c>
    </row>
    <row r="487" customFormat="false" ht="15" hidden="false" customHeight="false" outlineLevel="0" collapsed="false">
      <c r="B487" s="2" t="s">
        <v>108</v>
      </c>
      <c r="C487" s="66" t="s">
        <v>274</v>
      </c>
      <c r="D487" s="2" t="n">
        <f aca="false">D486+5</f>
        <v>185</v>
      </c>
      <c r="E487" s="38" t="s">
        <v>141</v>
      </c>
      <c r="F487" s="2" t="n">
        <f aca="false">E487*10</f>
        <v>435</v>
      </c>
      <c r="H487" s="71" t="n">
        <f aca="false">E487+1</f>
        <v>44.5</v>
      </c>
      <c r="I487" s="8" t="n">
        <f aca="false">J487</f>
        <v>44.5</v>
      </c>
      <c r="J487" s="18" t="n">
        <f aca="false">H487</f>
        <v>44.5</v>
      </c>
      <c r="M487" s="8" t="n">
        <v>915</v>
      </c>
    </row>
    <row r="488" customFormat="false" ht="15" hidden="false" customHeight="false" outlineLevel="0" collapsed="false">
      <c r="B488" s="2" t="s">
        <v>108</v>
      </c>
      <c r="C488" s="66" t="s">
        <v>274</v>
      </c>
      <c r="D488" s="2" t="n">
        <f aca="false">D487+5</f>
        <v>190</v>
      </c>
      <c r="E488" s="38" t="s">
        <v>127</v>
      </c>
      <c r="F488" s="2" t="n">
        <f aca="false">E488*10</f>
        <v>440</v>
      </c>
      <c r="H488" s="71" t="n">
        <f aca="false">E488+1</f>
        <v>45</v>
      </c>
      <c r="I488" s="8" t="n">
        <f aca="false">J488</f>
        <v>45</v>
      </c>
      <c r="J488" s="18" t="n">
        <f aca="false">H488</f>
        <v>45</v>
      </c>
      <c r="M488" s="8" t="n">
        <v>895</v>
      </c>
      <c r="N488" s="2" t="n">
        <f aca="false">VLOOKUP(TRIM(H488),references!B:C,2,0)</f>
        <v>29</v>
      </c>
    </row>
    <row r="489" customFormat="false" ht="15" hidden="false" customHeight="false" outlineLevel="0" collapsed="false">
      <c r="B489" s="2" t="s">
        <v>108</v>
      </c>
      <c r="C489" s="66" t="s">
        <v>274</v>
      </c>
      <c r="D489" s="2" t="n">
        <f aca="false">D488+5</f>
        <v>195</v>
      </c>
      <c r="E489" s="38" t="s">
        <v>247</v>
      </c>
      <c r="F489" s="2" t="n">
        <f aca="false">E489*10</f>
        <v>445</v>
      </c>
      <c r="H489" s="71" t="n">
        <f aca="false">E489+1</f>
        <v>45.5</v>
      </c>
      <c r="I489" s="8" t="n">
        <f aca="false">J489</f>
        <v>45.5</v>
      </c>
      <c r="J489" s="18" t="n">
        <f aca="false">H489</f>
        <v>45.5</v>
      </c>
      <c r="M489" s="8" t="n">
        <v>875</v>
      </c>
    </row>
    <row r="490" customFormat="false" ht="15" hidden="false" customHeight="false" outlineLevel="0" collapsed="false">
      <c r="B490" s="2" t="s">
        <v>108</v>
      </c>
      <c r="C490" s="66" t="s">
        <v>274</v>
      </c>
      <c r="D490" s="2" t="n">
        <f aca="false">D489+5</f>
        <v>200</v>
      </c>
      <c r="E490" s="38" t="s">
        <v>196</v>
      </c>
      <c r="F490" s="2" t="n">
        <f aca="false">E490*10</f>
        <v>450</v>
      </c>
      <c r="H490" s="71" t="n">
        <f aca="false">E490+1</f>
        <v>46</v>
      </c>
      <c r="I490" s="8" t="n">
        <f aca="false">J490</f>
        <v>46</v>
      </c>
      <c r="J490" s="18" t="n">
        <f aca="false">H490</f>
        <v>46</v>
      </c>
      <c r="M490" s="8" t="n">
        <v>855</v>
      </c>
      <c r="N490" s="2" t="n">
        <f aca="false">VLOOKUP(TRIM(H490),references!B:C,2,0)</f>
        <v>29.5</v>
      </c>
    </row>
    <row r="491" customFormat="false" ht="15" hidden="false" customHeight="false" outlineLevel="0" collapsed="false">
      <c r="B491" s="2" t="s">
        <v>108</v>
      </c>
      <c r="C491" s="66" t="s">
        <v>274</v>
      </c>
      <c r="D491" s="2" t="n">
        <f aca="false">D490+5</f>
        <v>205</v>
      </c>
      <c r="E491" s="38" t="s">
        <v>248</v>
      </c>
      <c r="F491" s="2" t="n">
        <f aca="false">E491*10</f>
        <v>455</v>
      </c>
      <c r="H491" s="71" t="n">
        <f aca="false">E491+1</f>
        <v>46.5</v>
      </c>
      <c r="I491" s="8" t="n">
        <f aca="false">J491</f>
        <v>46.5</v>
      </c>
      <c r="J491" s="18" t="n">
        <f aca="false">H491</f>
        <v>46.5</v>
      </c>
      <c r="M491" s="8" t="n">
        <v>835</v>
      </c>
    </row>
    <row r="492" customFormat="false" ht="15" hidden="false" customHeight="false" outlineLevel="0" collapsed="false">
      <c r="B492" s="2" t="s">
        <v>108</v>
      </c>
      <c r="C492" s="66" t="s">
        <v>274</v>
      </c>
      <c r="D492" s="2" t="n">
        <f aca="false">D491+5</f>
        <v>210</v>
      </c>
      <c r="E492" s="38" t="s">
        <v>241</v>
      </c>
      <c r="F492" s="2" t="n">
        <f aca="false">E492*10</f>
        <v>460</v>
      </c>
      <c r="H492" s="71" t="n">
        <f aca="false">E492+1</f>
        <v>47</v>
      </c>
      <c r="I492" s="8" t="n">
        <f aca="false">J492</f>
        <v>47</v>
      </c>
      <c r="J492" s="18" t="n">
        <f aca="false">H492</f>
        <v>47</v>
      </c>
      <c r="M492" s="8" t="n">
        <v>815</v>
      </c>
    </row>
    <row r="493" customFormat="false" ht="15" hidden="false" customHeight="false" outlineLevel="0" collapsed="false">
      <c r="B493" s="2" t="s">
        <v>108</v>
      </c>
      <c r="C493" s="66" t="s">
        <v>274</v>
      </c>
      <c r="D493" s="2" t="n">
        <f aca="false">D492+5</f>
        <v>215</v>
      </c>
      <c r="E493" s="38" t="s">
        <v>249</v>
      </c>
      <c r="F493" s="2" t="n">
        <f aca="false">E493*10</f>
        <v>465</v>
      </c>
      <c r="H493" s="71" t="n">
        <f aca="false">E493+1</f>
        <v>47.5</v>
      </c>
      <c r="I493" s="8" t="n">
        <f aca="false">J493</f>
        <v>47.5</v>
      </c>
      <c r="J493" s="18" t="n">
        <f aca="false">H493</f>
        <v>47.5</v>
      </c>
      <c r="M493" s="8" t="n">
        <v>795</v>
      </c>
    </row>
    <row r="494" customFormat="false" ht="15" hidden="false" customHeight="false" outlineLevel="0" collapsed="false">
      <c r="B494" s="2" t="s">
        <v>108</v>
      </c>
      <c r="C494" s="66" t="s">
        <v>274</v>
      </c>
      <c r="D494" s="2" t="n">
        <f aca="false">D493+5</f>
        <v>220</v>
      </c>
      <c r="E494" s="38" t="s">
        <v>242</v>
      </c>
      <c r="F494" s="2" t="n">
        <f aca="false">E494*10</f>
        <v>470</v>
      </c>
      <c r="H494" s="71" t="n">
        <f aca="false">E494+1</f>
        <v>48</v>
      </c>
      <c r="I494" s="8" t="n">
        <f aca="false">J494</f>
        <v>48</v>
      </c>
      <c r="J494" s="18" t="n">
        <f aca="false">H494</f>
        <v>48</v>
      </c>
      <c r="M494" s="8" t="n">
        <v>775</v>
      </c>
    </row>
    <row r="495" customFormat="false" ht="15" hidden="false" customHeight="false" outlineLevel="0" collapsed="false">
      <c r="B495" s="2" t="s">
        <v>108</v>
      </c>
      <c r="C495" s="66" t="s">
        <v>274</v>
      </c>
      <c r="D495" s="2" t="n">
        <f aca="false">D494+5</f>
        <v>225</v>
      </c>
      <c r="E495" s="38" t="s">
        <v>250</v>
      </c>
      <c r="F495" s="2" t="n">
        <f aca="false">E495*10</f>
        <v>475</v>
      </c>
      <c r="H495" s="71" t="n">
        <f aca="false">E495+1</f>
        <v>48.5</v>
      </c>
      <c r="I495" s="8" t="n">
        <f aca="false">J495</f>
        <v>48.5</v>
      </c>
      <c r="J495" s="18" t="n">
        <f aca="false">H495</f>
        <v>48.5</v>
      </c>
      <c r="M495" s="8" t="n">
        <v>755</v>
      </c>
    </row>
    <row r="496" customFormat="false" ht="15" hidden="false" customHeight="false" outlineLevel="0" collapsed="false">
      <c r="B496" s="2" t="s">
        <v>108</v>
      </c>
      <c r="C496" s="66" t="s">
        <v>274</v>
      </c>
      <c r="D496" s="2" t="n">
        <f aca="false">D495+5</f>
        <v>230</v>
      </c>
      <c r="E496" s="38" t="s">
        <v>243</v>
      </c>
      <c r="F496" s="2" t="n">
        <f aca="false">E496*10</f>
        <v>480</v>
      </c>
      <c r="H496" s="71" t="n">
        <f aca="false">E496+1</f>
        <v>49</v>
      </c>
      <c r="I496" s="8" t="n">
        <f aca="false">J496</f>
        <v>49</v>
      </c>
      <c r="J496" s="18" t="n">
        <f aca="false">H496</f>
        <v>49</v>
      </c>
      <c r="M496" s="8" t="n">
        <v>735</v>
      </c>
    </row>
    <row r="497" customFormat="false" ht="15" hidden="false" customHeight="false" outlineLevel="0" collapsed="false">
      <c r="B497" s="2" t="s">
        <v>108</v>
      </c>
      <c r="C497" s="66" t="s">
        <v>274</v>
      </c>
      <c r="D497" s="2" t="n">
        <f aca="false">D496+5</f>
        <v>235</v>
      </c>
      <c r="E497" s="38" t="s">
        <v>251</v>
      </c>
      <c r="F497" s="2" t="n">
        <f aca="false">E497*10</f>
        <v>485</v>
      </c>
      <c r="H497" s="71" t="n">
        <f aca="false">E497+1</f>
        <v>49.5</v>
      </c>
      <c r="I497" s="8" t="n">
        <f aca="false">J497</f>
        <v>49.5</v>
      </c>
      <c r="J497" s="18" t="n">
        <f aca="false">H497</f>
        <v>49.5</v>
      </c>
      <c r="M497" s="8" t="n">
        <v>715</v>
      </c>
    </row>
    <row r="498" customFormat="false" ht="15" hidden="false" customHeight="false" outlineLevel="0" collapsed="false">
      <c r="B498" s="2" t="s">
        <v>108</v>
      </c>
      <c r="C498" s="66" t="s">
        <v>274</v>
      </c>
      <c r="D498" s="2" t="n">
        <f aca="false">D497+5</f>
        <v>240</v>
      </c>
      <c r="E498" s="38" t="s">
        <v>244</v>
      </c>
      <c r="F498" s="2" t="n">
        <f aca="false">E498*10</f>
        <v>490</v>
      </c>
      <c r="H498" s="71" t="n">
        <f aca="false">E498+1</f>
        <v>50</v>
      </c>
      <c r="I498" s="8" t="n">
        <f aca="false">J498</f>
        <v>50</v>
      </c>
      <c r="J498" s="18" t="n">
        <f aca="false">H498</f>
        <v>50</v>
      </c>
      <c r="M498" s="8" t="n">
        <v>695</v>
      </c>
    </row>
    <row r="499" customFormat="false" ht="15" hidden="false" customHeight="false" outlineLevel="0" collapsed="false">
      <c r="B499" s="2" t="s">
        <v>108</v>
      </c>
      <c r="C499" s="66" t="s">
        <v>274</v>
      </c>
      <c r="D499" s="2" t="n">
        <f aca="false">D498+5</f>
        <v>245</v>
      </c>
      <c r="E499" s="38" t="s">
        <v>252</v>
      </c>
      <c r="F499" s="2" t="n">
        <f aca="false">E499*10</f>
        <v>495</v>
      </c>
      <c r="H499" s="71" t="n">
        <f aca="false">E499+1</f>
        <v>50.5</v>
      </c>
      <c r="I499" s="8" t="n">
        <f aca="false">J499</f>
        <v>50.5</v>
      </c>
      <c r="J499" s="18" t="n">
        <f aca="false">H499</f>
        <v>50.5</v>
      </c>
      <c r="M499" s="8" t="n">
        <v>665</v>
      </c>
    </row>
    <row r="500" customFormat="false" ht="15" hidden="false" customHeight="false" outlineLevel="0" collapsed="false">
      <c r="B500" s="2" t="s">
        <v>108</v>
      </c>
      <c r="C500" s="66" t="s">
        <v>274</v>
      </c>
      <c r="D500" s="2" t="n">
        <f aca="false">D499+5</f>
        <v>250</v>
      </c>
      <c r="E500" s="38" t="s">
        <v>245</v>
      </c>
      <c r="F500" s="2" t="n">
        <f aca="false">E500*10</f>
        <v>500</v>
      </c>
      <c r="H500" s="71" t="n">
        <f aca="false">E500+1</f>
        <v>51</v>
      </c>
      <c r="I500" s="8" t="n">
        <f aca="false">J500</f>
        <v>51</v>
      </c>
      <c r="J500" s="18" t="n">
        <f aca="false">H500</f>
        <v>51</v>
      </c>
      <c r="M500" s="8" t="n">
        <v>655</v>
      </c>
    </row>
    <row r="502" customFormat="false" ht="15" hidden="false" customHeight="false" outlineLevel="0" collapsed="false">
      <c r="B502" s="2" t="s">
        <v>108</v>
      </c>
      <c r="C502" s="66" t="s">
        <v>275</v>
      </c>
      <c r="D502" s="2" t="n">
        <v>110</v>
      </c>
      <c r="E502" s="38" t="s">
        <v>189</v>
      </c>
      <c r="F502" s="2" t="str">
        <f aca="false">RIGHT("0"&amp;E502*10,3)</f>
        <v>040</v>
      </c>
      <c r="H502" s="8" t="n">
        <f aca="false">VLOOKUP(E502,references!E:I,5,0)</f>
        <v>36</v>
      </c>
      <c r="I502" s="8" t="n">
        <f aca="false">J502</f>
        <v>36</v>
      </c>
      <c r="J502" s="18" t="n">
        <f aca="false">H502</f>
        <v>36</v>
      </c>
      <c r="M502" s="8" t="n">
        <v>745</v>
      </c>
    </row>
    <row r="503" customFormat="false" ht="15" hidden="false" customHeight="false" outlineLevel="0" collapsed="false">
      <c r="B503" s="2" t="s">
        <v>108</v>
      </c>
      <c r="C503" s="66" t="s">
        <v>275</v>
      </c>
      <c r="D503" s="2" t="n">
        <f aca="false">D502+5</f>
        <v>115</v>
      </c>
      <c r="E503" s="38" t="s">
        <v>215</v>
      </c>
      <c r="F503" s="2" t="str">
        <f aca="false">RIGHT("0"&amp;E503*10,3)</f>
        <v>045</v>
      </c>
      <c r="H503" s="8" t="n">
        <f aca="false">VLOOKUP(E503,references!E:I,5,0)</f>
        <v>36.5</v>
      </c>
      <c r="I503" s="8" t="n">
        <f aca="false">J503</f>
        <v>36.5</v>
      </c>
      <c r="J503" s="18" t="n">
        <f aca="false">H503</f>
        <v>36.5</v>
      </c>
      <c r="M503" s="8" t="n">
        <v>765</v>
      </c>
    </row>
    <row r="504" customFormat="false" ht="15" hidden="false" customHeight="false" outlineLevel="0" collapsed="false">
      <c r="B504" s="2" t="s">
        <v>108</v>
      </c>
      <c r="C504" s="66" t="s">
        <v>275</v>
      </c>
      <c r="D504" s="2" t="n">
        <f aca="false">D503+5</f>
        <v>120</v>
      </c>
      <c r="E504" s="38" t="s">
        <v>190</v>
      </c>
      <c r="F504" s="2" t="str">
        <f aca="false">RIGHT("0"&amp;E504*10,3)</f>
        <v>050</v>
      </c>
      <c r="H504" s="8" t="n">
        <f aca="false">VLOOKUP(E504,references!E:I,5,0)</f>
        <v>37</v>
      </c>
      <c r="I504" s="8" t="n">
        <f aca="false">J504</f>
        <v>37</v>
      </c>
      <c r="J504" s="18" t="n">
        <f aca="false">H504</f>
        <v>37</v>
      </c>
      <c r="M504" s="8" t="n">
        <v>785</v>
      </c>
    </row>
    <row r="505" customFormat="false" ht="15" hidden="false" customHeight="false" outlineLevel="0" collapsed="false">
      <c r="B505" s="2" t="s">
        <v>108</v>
      </c>
      <c r="C505" s="66" t="s">
        <v>275</v>
      </c>
      <c r="D505" s="2" t="n">
        <f aca="false">D504+5</f>
        <v>125</v>
      </c>
      <c r="E505" s="38" t="s">
        <v>216</v>
      </c>
      <c r="F505" s="2" t="str">
        <f aca="false">RIGHT("0"&amp;E505*10,3)</f>
        <v>055</v>
      </c>
      <c r="H505" s="8" t="n">
        <f aca="false">VLOOKUP(E505,references!E:I,5,0)</f>
        <v>37.5</v>
      </c>
      <c r="I505" s="8" t="n">
        <f aca="false">J505</f>
        <v>37.5</v>
      </c>
      <c r="J505" s="18" t="n">
        <f aca="false">H505</f>
        <v>37.5</v>
      </c>
      <c r="M505" s="8" t="n">
        <v>805</v>
      </c>
    </row>
    <row r="506" customFormat="false" ht="15" hidden="false" customHeight="false" outlineLevel="0" collapsed="false">
      <c r="B506" s="2" t="s">
        <v>108</v>
      </c>
      <c r="C506" s="66" t="s">
        <v>275</v>
      </c>
      <c r="D506" s="2" t="n">
        <f aca="false">D505+5</f>
        <v>130</v>
      </c>
      <c r="E506" s="38" t="s">
        <v>191</v>
      </c>
      <c r="F506" s="2" t="str">
        <f aca="false">RIGHT("0"&amp;E506*10,3)</f>
        <v>060</v>
      </c>
      <c r="H506" s="8" t="n">
        <f aca="false">VLOOKUP(E506,references!E:I,5,0)</f>
        <v>38</v>
      </c>
      <c r="I506" s="8" t="n">
        <f aca="false">J506</f>
        <v>38</v>
      </c>
      <c r="J506" s="18" t="n">
        <f aca="false">H506</f>
        <v>38</v>
      </c>
      <c r="M506" s="8" t="n">
        <v>825</v>
      </c>
      <c r="N506" s="2" t="n">
        <f aca="false">ROUND(VLOOKUP(E506,references!E:G,3,0),1)</f>
        <v>24.6</v>
      </c>
    </row>
    <row r="507" customFormat="false" ht="15" hidden="false" customHeight="false" outlineLevel="0" collapsed="false">
      <c r="B507" s="2" t="s">
        <v>108</v>
      </c>
      <c r="C507" s="66" t="s">
        <v>275</v>
      </c>
      <c r="D507" s="2" t="n">
        <f aca="false">D506+5</f>
        <v>135</v>
      </c>
      <c r="E507" s="38" t="s">
        <v>217</v>
      </c>
      <c r="F507" s="2" t="str">
        <f aca="false">RIGHT("0"&amp;E507*10,3)</f>
        <v>065</v>
      </c>
      <c r="H507" s="8" t="n">
        <f aca="false">VLOOKUP(E507,references!E:I,5,0)</f>
        <v>39</v>
      </c>
      <c r="I507" s="8" t="n">
        <f aca="false">J507</f>
        <v>39</v>
      </c>
      <c r="J507" s="18" t="n">
        <f aca="false">H507</f>
        <v>39</v>
      </c>
      <c r="M507" s="8" t="n">
        <v>865</v>
      </c>
      <c r="N507" s="2" t="n">
        <f aca="false">ROUND(VLOOKUP(E507,references!E:G,3,0),1)</f>
        <v>25</v>
      </c>
    </row>
    <row r="508" customFormat="false" ht="15" hidden="false" customHeight="false" outlineLevel="0" collapsed="false">
      <c r="B508" s="2" t="s">
        <v>108</v>
      </c>
      <c r="C508" s="66" t="s">
        <v>275</v>
      </c>
      <c r="D508" s="2" t="n">
        <f aca="false">D507+5</f>
        <v>140</v>
      </c>
      <c r="E508" s="38" t="s">
        <v>218</v>
      </c>
      <c r="F508" s="2" t="str">
        <f aca="false">RIGHT("0"&amp;E508*10,3)</f>
        <v>070</v>
      </c>
      <c r="H508" s="8" t="n">
        <f aca="false">VLOOKUP(E508,references!E:I,5,0)</f>
        <v>39.5</v>
      </c>
      <c r="I508" s="8" t="n">
        <f aca="false">J508</f>
        <v>39.5</v>
      </c>
      <c r="J508" s="18" t="n">
        <f aca="false">H508</f>
        <v>39.5</v>
      </c>
      <c r="M508" s="8" t="n">
        <v>885</v>
      </c>
      <c r="N508" s="2" t="n">
        <f aca="false">ROUND(VLOOKUP(E508,references!E:G,3,0),1)</f>
        <v>25.4</v>
      </c>
    </row>
    <row r="509" customFormat="false" ht="15" hidden="false" customHeight="false" outlineLevel="0" collapsed="false">
      <c r="B509" s="2" t="s">
        <v>108</v>
      </c>
      <c r="C509" s="66" t="s">
        <v>275</v>
      </c>
      <c r="D509" s="2" t="n">
        <f aca="false">D508+5</f>
        <v>145</v>
      </c>
      <c r="E509" s="38" t="s">
        <v>219</v>
      </c>
      <c r="F509" s="2" t="str">
        <f aca="false">RIGHT("0"&amp;E509*10,3)</f>
        <v>075</v>
      </c>
      <c r="H509" s="8" t="n">
        <f aca="false">VLOOKUP(E509,references!E:I,5,0)</f>
        <v>40</v>
      </c>
      <c r="I509" s="8" t="n">
        <f aca="false">J509</f>
        <v>40</v>
      </c>
      <c r="J509" s="18" t="n">
        <f aca="false">H509</f>
        <v>40</v>
      </c>
      <c r="M509" s="8" t="n">
        <v>905</v>
      </c>
      <c r="N509" s="2" t="n">
        <f aca="false">ROUND(VLOOKUP(E509,references!E:G,3,0),1)</f>
        <v>25.8</v>
      </c>
    </row>
    <row r="510" customFormat="false" ht="15" hidden="false" customHeight="false" outlineLevel="0" collapsed="false">
      <c r="B510" s="2" t="s">
        <v>108</v>
      </c>
      <c r="C510" s="66" t="s">
        <v>275</v>
      </c>
      <c r="D510" s="2" t="n">
        <f aca="false">D509+5</f>
        <v>150</v>
      </c>
      <c r="E510" s="38" t="s">
        <v>220</v>
      </c>
      <c r="F510" s="2" t="str">
        <f aca="false">RIGHT("0"&amp;E510*10,3)</f>
        <v>080</v>
      </c>
      <c r="H510" s="8" t="n">
        <f aca="false">VLOOKUP(E510,references!E:I,5,0)</f>
        <v>41</v>
      </c>
      <c r="I510" s="8" t="n">
        <f aca="false">J510</f>
        <v>41</v>
      </c>
      <c r="J510" s="18" t="n">
        <f aca="false">H510</f>
        <v>41</v>
      </c>
      <c r="M510" s="8" t="n">
        <v>935</v>
      </c>
      <c r="N510" s="2" t="n">
        <f aca="false">ROUND(VLOOKUP(E510,references!E:G,3,0),1)</f>
        <v>26.2</v>
      </c>
    </row>
    <row r="511" customFormat="false" ht="15" hidden="false" customHeight="false" outlineLevel="0" collapsed="false">
      <c r="B511" s="2" t="s">
        <v>108</v>
      </c>
      <c r="C511" s="66" t="s">
        <v>275</v>
      </c>
      <c r="D511" s="2" t="n">
        <f aca="false">D510+5</f>
        <v>155</v>
      </c>
      <c r="E511" s="38" t="s">
        <v>221</v>
      </c>
      <c r="F511" s="2" t="str">
        <f aca="false">RIGHT("0"&amp;E511*10,3)</f>
        <v>085</v>
      </c>
      <c r="H511" s="8" t="n">
        <f aca="false">VLOOKUP(E511,references!E:I,5,0)</f>
        <v>41.5</v>
      </c>
      <c r="I511" s="8" t="n">
        <f aca="false">J511</f>
        <v>41.5</v>
      </c>
      <c r="J511" s="18" t="n">
        <f aca="false">H511</f>
        <v>41.5</v>
      </c>
      <c r="M511" s="8" t="n">
        <v>955</v>
      </c>
      <c r="N511" s="2" t="n">
        <f aca="false">ROUND(VLOOKUP(E511,references!E:G,3,0),1)</f>
        <v>26.7</v>
      </c>
    </row>
    <row r="512" customFormat="false" ht="15" hidden="false" customHeight="false" outlineLevel="0" collapsed="false">
      <c r="B512" s="2" t="s">
        <v>108</v>
      </c>
      <c r="C512" s="66" t="s">
        <v>275</v>
      </c>
      <c r="D512" s="2" t="n">
        <f aca="false">D511+5</f>
        <v>160</v>
      </c>
      <c r="E512" s="38" t="s">
        <v>222</v>
      </c>
      <c r="F512" s="2" t="str">
        <f aca="false">RIGHT("0"&amp;E512*10,3)</f>
        <v>090</v>
      </c>
      <c r="H512" s="8" t="n">
        <f aca="false">VLOOKUP(E512,references!E:I,5,0)</f>
        <v>42</v>
      </c>
      <c r="I512" s="8" t="n">
        <f aca="false">J512</f>
        <v>42</v>
      </c>
      <c r="J512" s="18" t="n">
        <f aca="false">H512</f>
        <v>42</v>
      </c>
      <c r="M512" s="8" t="n">
        <v>965</v>
      </c>
      <c r="N512" s="2" t="n">
        <f aca="false">ROUND(VLOOKUP(E512,references!E:G,3,0),1)</f>
        <v>27.1</v>
      </c>
    </row>
    <row r="513" customFormat="false" ht="15" hidden="false" customHeight="false" outlineLevel="0" collapsed="false">
      <c r="B513" s="2" t="s">
        <v>108</v>
      </c>
      <c r="C513" s="66" t="s">
        <v>275</v>
      </c>
      <c r="D513" s="2" t="n">
        <f aca="false">D512+5</f>
        <v>165</v>
      </c>
      <c r="E513" s="38" t="s">
        <v>223</v>
      </c>
      <c r="F513" s="2" t="str">
        <f aca="false">RIGHT("0"&amp;E513*10,3)</f>
        <v>095</v>
      </c>
      <c r="H513" s="8" t="n">
        <f aca="false">VLOOKUP(E513,references!E:I,5,0)</f>
        <v>43</v>
      </c>
      <c r="I513" s="8" t="n">
        <f aca="false">J513</f>
        <v>43</v>
      </c>
      <c r="J513" s="18" t="n">
        <f aca="false">H513</f>
        <v>43</v>
      </c>
      <c r="M513" s="8" t="n">
        <v>995</v>
      </c>
      <c r="N513" s="2" t="n">
        <f aca="false">ROUND(VLOOKUP(E513,references!E:G,3,0),1)</f>
        <v>27.5</v>
      </c>
    </row>
    <row r="514" customFormat="false" ht="15" hidden="false" customHeight="false" outlineLevel="0" collapsed="false">
      <c r="B514" s="2" t="s">
        <v>108</v>
      </c>
      <c r="C514" s="66" t="s">
        <v>275</v>
      </c>
      <c r="D514" s="2" t="n">
        <f aca="false">D513+5</f>
        <v>170</v>
      </c>
      <c r="E514" s="38" t="s">
        <v>224</v>
      </c>
      <c r="F514" s="2" t="str">
        <f aca="false">RIGHT("0"&amp;E514*10,3)</f>
        <v>100</v>
      </c>
      <c r="H514" s="8" t="n">
        <f aca="false">VLOOKUP(E514,references!E:I,5,0)</f>
        <v>43.5</v>
      </c>
      <c r="I514" s="8" t="n">
        <f aca="false">J514</f>
        <v>43.5</v>
      </c>
      <c r="J514" s="18" t="n">
        <f aca="false">H514</f>
        <v>43.5</v>
      </c>
      <c r="M514" s="8" t="n">
        <v>975</v>
      </c>
      <c r="N514" s="2" t="n">
        <f aca="false">ROUND(VLOOKUP(E514,references!E:G,3,0),1)</f>
        <v>27.9</v>
      </c>
    </row>
    <row r="515" customFormat="false" ht="15" hidden="false" customHeight="false" outlineLevel="0" collapsed="false">
      <c r="B515" s="2" t="s">
        <v>108</v>
      </c>
      <c r="C515" s="66" t="s">
        <v>275</v>
      </c>
      <c r="D515" s="2" t="n">
        <f aca="false">D514+5</f>
        <v>175</v>
      </c>
      <c r="E515" s="38" t="s">
        <v>225</v>
      </c>
      <c r="F515" s="2" t="str">
        <f aca="false">RIGHT("0"&amp;E515*10,3)</f>
        <v>105</v>
      </c>
      <c r="H515" s="8" t="n">
        <f aca="false">VLOOKUP(E515,references!E:I,5,0)</f>
        <v>44</v>
      </c>
      <c r="I515" s="8" t="n">
        <f aca="false">J515</f>
        <v>44</v>
      </c>
      <c r="J515" s="18" t="n">
        <f aca="false">H515</f>
        <v>44</v>
      </c>
      <c r="M515" s="8" t="n">
        <v>945</v>
      </c>
      <c r="N515" s="2" t="n">
        <f aca="false">ROUND(VLOOKUP(E515,references!E:G,3,0),1)</f>
        <v>28.4</v>
      </c>
    </row>
    <row r="516" customFormat="false" ht="15" hidden="false" customHeight="false" outlineLevel="0" collapsed="false">
      <c r="B516" s="2" t="s">
        <v>108</v>
      </c>
      <c r="C516" s="66" t="s">
        <v>275</v>
      </c>
      <c r="D516" s="2" t="n">
        <f aca="false">D515+5</f>
        <v>180</v>
      </c>
      <c r="E516" s="38" t="s">
        <v>226</v>
      </c>
      <c r="F516" s="2" t="str">
        <f aca="false">RIGHT("0"&amp;E516*10,3)</f>
        <v>110</v>
      </c>
      <c r="H516" s="8" t="n">
        <f aca="false">VLOOKUP(E516,references!E:I,5,0)</f>
        <v>44.5</v>
      </c>
      <c r="I516" s="8" t="n">
        <f aca="false">J516</f>
        <v>44.5</v>
      </c>
      <c r="J516" s="18" t="n">
        <f aca="false">H516</f>
        <v>44.5</v>
      </c>
      <c r="M516" s="8" t="n">
        <v>915</v>
      </c>
      <c r="N516" s="2" t="n">
        <f aca="false">ROUND(VLOOKUP(E516,references!E:G,3,0),1)</f>
        <v>28.8</v>
      </c>
    </row>
    <row r="517" customFormat="false" ht="15" hidden="false" customHeight="false" outlineLevel="0" collapsed="false">
      <c r="B517" s="2" t="s">
        <v>108</v>
      </c>
      <c r="C517" s="66" t="s">
        <v>275</v>
      </c>
      <c r="D517" s="2" t="n">
        <f aca="false">D516+5</f>
        <v>185</v>
      </c>
      <c r="E517" s="38" t="s">
        <v>231</v>
      </c>
      <c r="F517" s="2" t="str">
        <f aca="false">RIGHT("0"&amp;E517*10,3)</f>
        <v>115</v>
      </c>
      <c r="H517" s="8" t="n">
        <f aca="false">VLOOKUP(E517,references!E:I,5,0)</f>
        <v>45</v>
      </c>
      <c r="I517" s="8" t="n">
        <f aca="false">J517</f>
        <v>45</v>
      </c>
      <c r="J517" s="18" t="n">
        <f aca="false">H517</f>
        <v>45</v>
      </c>
      <c r="M517" s="8" t="n">
        <v>895</v>
      </c>
      <c r="N517" s="2" t="n">
        <f aca="false">ROUND(VLOOKUP(E517,references!E:G,3,0),1)</f>
        <v>29.2</v>
      </c>
    </row>
    <row r="518" customFormat="false" ht="15" hidden="false" customHeight="false" outlineLevel="0" collapsed="false">
      <c r="B518" s="2" t="s">
        <v>108</v>
      </c>
      <c r="C518" s="66" t="s">
        <v>275</v>
      </c>
      <c r="D518" s="2" t="n">
        <f aca="false">D517+5</f>
        <v>190</v>
      </c>
      <c r="E518" s="38" t="s">
        <v>232</v>
      </c>
      <c r="F518" s="2" t="str">
        <f aca="false">RIGHT("0"&amp;E518*10,3)</f>
        <v>120</v>
      </c>
      <c r="H518" s="8" t="n">
        <f aca="false">VLOOKUP(E518,references!E:I,5,0)</f>
        <v>46</v>
      </c>
      <c r="I518" s="8" t="n">
        <f aca="false">J518</f>
        <v>46</v>
      </c>
      <c r="J518" s="18" t="n">
        <f aca="false">H518</f>
        <v>46</v>
      </c>
      <c r="M518" s="8" t="n">
        <v>855</v>
      </c>
      <c r="N518" s="2" t="n">
        <f aca="false">ROUND(VLOOKUP(E518,references!E:G,3,0),1)</f>
        <v>29.6</v>
      </c>
    </row>
    <row r="519" customFormat="false" ht="15" hidden="false" customHeight="false" outlineLevel="0" collapsed="false">
      <c r="B519" s="2" t="s">
        <v>108</v>
      </c>
      <c r="C519" s="66" t="s">
        <v>275</v>
      </c>
      <c r="D519" s="2" t="n">
        <f aca="false">D518+5</f>
        <v>195</v>
      </c>
      <c r="E519" s="38" t="s">
        <v>233</v>
      </c>
      <c r="F519" s="2" t="str">
        <f aca="false">RIGHT("0"&amp;E519*10,3)</f>
        <v>125</v>
      </c>
      <c r="H519" s="8" t="n">
        <f aca="false">VLOOKUP(E519,references!E:I,5,0)</f>
        <v>46.5</v>
      </c>
      <c r="I519" s="8" t="n">
        <f aca="false">J519</f>
        <v>46.5</v>
      </c>
      <c r="J519" s="18" t="n">
        <f aca="false">H519</f>
        <v>46.5</v>
      </c>
      <c r="M519" s="8" t="n">
        <v>835</v>
      </c>
    </row>
    <row r="520" customFormat="false" ht="15" hidden="false" customHeight="false" outlineLevel="0" collapsed="false">
      <c r="B520" s="2" t="s">
        <v>108</v>
      </c>
      <c r="C520" s="66" t="s">
        <v>275</v>
      </c>
      <c r="D520" s="2" t="n">
        <f aca="false">D519+5</f>
        <v>200</v>
      </c>
      <c r="E520" s="38" t="s">
        <v>234</v>
      </c>
      <c r="F520" s="2" t="str">
        <f aca="false">RIGHT("0"&amp;E520*10,3)</f>
        <v>130</v>
      </c>
      <c r="H520" s="8" t="n">
        <f aca="false">VLOOKUP(E520,references!E:I,5,0)</f>
        <v>47</v>
      </c>
      <c r="I520" s="8" t="n">
        <f aca="false">J520</f>
        <v>47</v>
      </c>
      <c r="J520" s="18" t="n">
        <f aca="false">H520</f>
        <v>47</v>
      </c>
      <c r="M520" s="8" t="n">
        <v>815</v>
      </c>
    </row>
    <row r="521" customFormat="false" ht="15" hidden="false" customHeight="false" outlineLevel="0" collapsed="false">
      <c r="B521" s="2" t="s">
        <v>108</v>
      </c>
      <c r="C521" s="66" t="s">
        <v>275</v>
      </c>
      <c r="D521" s="2" t="n">
        <f aca="false">D520+5</f>
        <v>205</v>
      </c>
      <c r="E521" s="38" t="s">
        <v>276</v>
      </c>
      <c r="F521" s="2" t="str">
        <f aca="false">RIGHT("0"&amp;E521*10,3)</f>
        <v>135</v>
      </c>
      <c r="H521" s="8" t="n">
        <f aca="false">VLOOKUP(E521,references!E:I,5,0)</f>
        <v>48</v>
      </c>
      <c r="I521" s="8" t="n">
        <f aca="false">J521</f>
        <v>48</v>
      </c>
      <c r="J521" s="18" t="n">
        <f aca="false">H521</f>
        <v>48</v>
      </c>
      <c r="M521" s="8" t="n">
        <v>775</v>
      </c>
    </row>
    <row r="522" customFormat="false" ht="15" hidden="false" customHeight="false" outlineLevel="0" collapsed="false">
      <c r="B522" s="2" t="s">
        <v>108</v>
      </c>
      <c r="C522" s="66" t="s">
        <v>275</v>
      </c>
      <c r="D522" s="2" t="n">
        <f aca="false">D521+5</f>
        <v>210</v>
      </c>
      <c r="E522" s="38" t="s">
        <v>277</v>
      </c>
      <c r="F522" s="2" t="str">
        <f aca="false">RIGHT("0"&amp;E522*10,3)</f>
        <v>140</v>
      </c>
      <c r="H522" s="8" t="n">
        <f aca="false">VLOOKUP(E522,references!E:I,5,0)</f>
        <v>48.5</v>
      </c>
      <c r="I522" s="8" t="n">
        <f aca="false">J522</f>
        <v>48.5</v>
      </c>
      <c r="J522" s="18" t="n">
        <f aca="false">H522</f>
        <v>48.5</v>
      </c>
      <c r="M522" s="8" t="n">
        <v>755</v>
      </c>
    </row>
    <row r="523" customFormat="false" ht="15" hidden="false" customHeight="false" outlineLevel="0" collapsed="false">
      <c r="B523" s="2" t="s">
        <v>108</v>
      </c>
      <c r="C523" s="66" t="s">
        <v>275</v>
      </c>
      <c r="D523" s="2" t="n">
        <f aca="false">D522+5</f>
        <v>215</v>
      </c>
      <c r="E523" s="38" t="s">
        <v>278</v>
      </c>
      <c r="F523" s="2" t="str">
        <f aca="false">RIGHT("0"&amp;E523*10,3)</f>
        <v>145</v>
      </c>
      <c r="H523" s="8" t="n">
        <f aca="false">VLOOKUP(E523,references!E:I,5,0)</f>
        <v>49</v>
      </c>
      <c r="I523" s="8" t="n">
        <f aca="false">J523</f>
        <v>49</v>
      </c>
      <c r="J523" s="18" t="n">
        <f aca="false">H523</f>
        <v>49</v>
      </c>
      <c r="M523" s="8" t="n">
        <v>735</v>
      </c>
    </row>
    <row r="524" customFormat="false" ht="15" hidden="false" customHeight="false" outlineLevel="0" collapsed="false">
      <c r="B524" s="2" t="s">
        <v>108</v>
      </c>
      <c r="C524" s="66" t="s">
        <v>275</v>
      </c>
      <c r="D524" s="2" t="n">
        <f aca="false">D523+5</f>
        <v>220</v>
      </c>
      <c r="E524" s="38" t="s">
        <v>279</v>
      </c>
      <c r="F524" s="2" t="str">
        <f aca="false">RIGHT("0"&amp;E524*10,3)</f>
        <v>150</v>
      </c>
      <c r="H524" s="8" t="n">
        <f aca="false">VLOOKUP(E524,references!E:I,5,0)</f>
        <v>50</v>
      </c>
      <c r="I524" s="8" t="n">
        <f aca="false">J524</f>
        <v>50</v>
      </c>
      <c r="J524" s="18" t="n">
        <f aca="false">H524</f>
        <v>50</v>
      </c>
      <c r="M524" s="8" t="n">
        <v>695</v>
      </c>
    </row>
    <row r="525" customFormat="false" ht="15" hidden="false" customHeight="false" outlineLevel="0" collapsed="false">
      <c r="B525" s="2" t="s">
        <v>108</v>
      </c>
      <c r="C525" s="66" t="s">
        <v>275</v>
      </c>
      <c r="D525" s="2" t="n">
        <f aca="false">D524+5</f>
        <v>225</v>
      </c>
      <c r="E525" s="38" t="s">
        <v>280</v>
      </c>
      <c r="F525" s="2" t="str">
        <f aca="false">RIGHT("0"&amp;E525*10,3)</f>
        <v>155</v>
      </c>
      <c r="H525" s="8" t="n">
        <f aca="false">VLOOKUP(E525,references!E:I,5,0)</f>
        <v>50.5</v>
      </c>
      <c r="I525" s="8" t="n">
        <f aca="false">J525</f>
        <v>50.5</v>
      </c>
      <c r="J525" s="18" t="n">
        <f aca="false">H525</f>
        <v>50.5</v>
      </c>
      <c r="M525" s="8" t="n">
        <v>665</v>
      </c>
    </row>
    <row r="526" customFormat="false" ht="15" hidden="false" customHeight="false" outlineLevel="0" collapsed="false">
      <c r="B526" s="2" t="s">
        <v>108</v>
      </c>
      <c r="C526" s="66" t="s">
        <v>275</v>
      </c>
      <c r="D526" s="2" t="n">
        <f aca="false">D525+5</f>
        <v>230</v>
      </c>
      <c r="E526" s="38" t="s">
        <v>281</v>
      </c>
      <c r="F526" s="2" t="str">
        <f aca="false">RIGHT("0"&amp;E526*10,3)</f>
        <v>160</v>
      </c>
      <c r="H526" s="8" t="n">
        <f aca="false">VLOOKUP(E526,references!E:I,5,0)</f>
        <v>51</v>
      </c>
      <c r="I526" s="8" t="n">
        <f aca="false">J526</f>
        <v>51</v>
      </c>
      <c r="J526" s="18" t="n">
        <f aca="false">H526</f>
        <v>51</v>
      </c>
      <c r="M526" s="8" t="n">
        <v>655</v>
      </c>
    </row>
    <row r="527" customFormat="false" ht="15" hidden="false" customHeight="false" outlineLevel="0" collapsed="false">
      <c r="B527" s="2" t="s">
        <v>108</v>
      </c>
      <c r="C527" s="66" t="s">
        <v>275</v>
      </c>
      <c r="D527" s="2" t="n">
        <f aca="false">D526+5</f>
        <v>235</v>
      </c>
      <c r="E527" s="38" t="s">
        <v>282</v>
      </c>
      <c r="F527" s="2" t="str">
        <f aca="false">RIGHT("0"&amp;E527*10,3)</f>
        <v>165</v>
      </c>
      <c r="H527" s="8" t="n">
        <f aca="false">VLOOKUP(E527,references!E:I,5,0)</f>
        <v>51.5</v>
      </c>
      <c r="I527" s="8" t="n">
        <f aca="false">J527</f>
        <v>51.5</v>
      </c>
      <c r="J527" s="18" t="n">
        <f aca="false">H527</f>
        <v>51.5</v>
      </c>
      <c r="M527" s="8" t="n">
        <v>645</v>
      </c>
    </row>
    <row r="528" customFormat="false" ht="15" hidden="false" customHeight="false" outlineLevel="0" collapsed="false">
      <c r="B528" s="2" t="s">
        <v>108</v>
      </c>
      <c r="C528" s="66" t="s">
        <v>275</v>
      </c>
      <c r="D528" s="2" t="n">
        <f aca="false">D527+5</f>
        <v>240</v>
      </c>
      <c r="E528" s="38" t="s">
        <v>283</v>
      </c>
      <c r="F528" s="2" t="str">
        <f aca="false">RIGHT("0"&amp;E528*10,3)</f>
        <v>170</v>
      </c>
      <c r="H528" s="8" t="n">
        <f aca="false">VLOOKUP(E528,references!E:I,5,0)</f>
        <v>52</v>
      </c>
      <c r="I528" s="8" t="n">
        <f aca="false">J528</f>
        <v>52</v>
      </c>
      <c r="J528" s="18" t="n">
        <f aca="false">H528</f>
        <v>52</v>
      </c>
      <c r="M528" s="8" t="n">
        <v>635</v>
      </c>
    </row>
    <row r="529" customFormat="false" ht="15" hidden="false" customHeight="false" outlineLevel="0" collapsed="false">
      <c r="B529" s="2" t="s">
        <v>108</v>
      </c>
      <c r="C529" s="66" t="s">
        <v>275</v>
      </c>
      <c r="D529" s="2" t="n">
        <f aca="false">D528+5</f>
        <v>245</v>
      </c>
      <c r="E529" s="38" t="s">
        <v>284</v>
      </c>
      <c r="F529" s="2" t="str">
        <f aca="false">RIGHT("0"&amp;E529*10,3)</f>
        <v>175</v>
      </c>
      <c r="H529" s="8" t="n">
        <f aca="false">VLOOKUP(E529,references!E:I,5,0)</f>
        <v>53</v>
      </c>
      <c r="I529" s="8" t="n">
        <f aca="false">J529</f>
        <v>53</v>
      </c>
      <c r="J529" s="18" t="n">
        <f aca="false">H529</f>
        <v>53</v>
      </c>
      <c r="M529" s="8" t="n">
        <v>615</v>
      </c>
    </row>
    <row r="530" customFormat="false" ht="15" hidden="false" customHeight="false" outlineLevel="0" collapsed="false">
      <c r="B530" s="2" t="s">
        <v>108</v>
      </c>
      <c r="C530" s="66" t="s">
        <v>275</v>
      </c>
      <c r="D530" s="2" t="n">
        <f aca="false">D529+5</f>
        <v>250</v>
      </c>
      <c r="E530" s="38" t="s">
        <v>285</v>
      </c>
      <c r="F530" s="2" t="str">
        <f aca="false">RIGHT("0"&amp;E530*10,3)</f>
        <v>180</v>
      </c>
      <c r="H530" s="8" t="n">
        <f aca="false">VLOOKUP(E530,references!E:I,5,0)</f>
        <v>53.5</v>
      </c>
      <c r="I530" s="8" t="n">
        <f aca="false">J530</f>
        <v>53.5</v>
      </c>
      <c r="J530" s="18" t="n">
        <f aca="false">H530</f>
        <v>53.5</v>
      </c>
      <c r="M530" s="8" t="n">
        <v>605</v>
      </c>
    </row>
    <row r="532" customFormat="false" ht="15" hidden="false" customHeight="false" outlineLevel="0" collapsed="false">
      <c r="B532" s="2" t="s">
        <v>108</v>
      </c>
      <c r="C532" s="66" t="s">
        <v>286</v>
      </c>
      <c r="D532" s="2" t="n">
        <v>110</v>
      </c>
      <c r="E532" s="38" t="s">
        <v>189</v>
      </c>
      <c r="F532" s="2" t="str">
        <f aca="false">RIGHT("0"&amp;E532*10,3)</f>
        <v>040</v>
      </c>
      <c r="H532" s="8" t="n">
        <f aca="false">VLOOKUP(E532,references!M:R,6,0)</f>
        <v>35</v>
      </c>
      <c r="I532" s="8" t="n">
        <f aca="false">H532</f>
        <v>35</v>
      </c>
      <c r="J532" s="18" t="n">
        <f aca="false">H532</f>
        <v>35</v>
      </c>
      <c r="M532" s="8" t="n">
        <v>675</v>
      </c>
    </row>
    <row r="533" customFormat="false" ht="15" hidden="false" customHeight="false" outlineLevel="0" collapsed="false">
      <c r="B533" s="2" t="s">
        <v>108</v>
      </c>
      <c r="C533" s="66" t="s">
        <v>286</v>
      </c>
      <c r="D533" s="2" t="n">
        <f aca="false">D532+5</f>
        <v>115</v>
      </c>
      <c r="E533" s="38" t="s">
        <v>215</v>
      </c>
      <c r="F533" s="2" t="str">
        <f aca="false">RIGHT("0"&amp;E533*10,3)</f>
        <v>045</v>
      </c>
      <c r="H533" s="8" t="n">
        <f aca="false">VLOOKUP(E533,references!M:R,6,0)</f>
        <v>36</v>
      </c>
      <c r="I533" s="8" t="n">
        <f aca="false">H533</f>
        <v>36</v>
      </c>
      <c r="J533" s="18" t="n">
        <f aca="false">H533</f>
        <v>36</v>
      </c>
      <c r="M533" s="8" t="n">
        <v>745</v>
      </c>
    </row>
    <row r="534" customFormat="false" ht="15" hidden="false" customHeight="false" outlineLevel="0" collapsed="false">
      <c r="B534" s="2" t="s">
        <v>108</v>
      </c>
      <c r="C534" s="66" t="s">
        <v>286</v>
      </c>
      <c r="D534" s="2" t="n">
        <f aca="false">D533+5</f>
        <v>120</v>
      </c>
      <c r="E534" s="38" t="s">
        <v>190</v>
      </c>
      <c r="F534" s="2" t="str">
        <f aca="false">RIGHT("0"&amp;E534*10,3)</f>
        <v>050</v>
      </c>
      <c r="H534" s="8" t="n">
        <f aca="false">VLOOKUP(E534,references!M:R,6,0)</f>
        <v>36.5</v>
      </c>
      <c r="I534" s="8" t="n">
        <f aca="false">H534</f>
        <v>36.5</v>
      </c>
      <c r="J534" s="18" t="n">
        <f aca="false">H534</f>
        <v>36.5</v>
      </c>
      <c r="M534" s="8" t="n">
        <v>765</v>
      </c>
    </row>
    <row r="535" customFormat="false" ht="15" hidden="false" customHeight="false" outlineLevel="0" collapsed="false">
      <c r="B535" s="2" t="s">
        <v>108</v>
      </c>
      <c r="C535" s="66" t="s">
        <v>286</v>
      </c>
      <c r="D535" s="2" t="n">
        <f aca="false">D534+5</f>
        <v>125</v>
      </c>
      <c r="E535" s="38" t="s">
        <v>216</v>
      </c>
      <c r="F535" s="2" t="str">
        <f aca="false">RIGHT("0"&amp;E535*10,3)</f>
        <v>055</v>
      </c>
      <c r="H535" s="8" t="n">
        <f aca="false">VLOOKUP(E535,references!M:R,6,0)</f>
        <v>37</v>
      </c>
      <c r="I535" s="8" t="n">
        <f aca="false">H535</f>
        <v>37</v>
      </c>
      <c r="J535" s="18" t="n">
        <f aca="false">H535</f>
        <v>37</v>
      </c>
      <c r="M535" s="8" t="n">
        <v>785</v>
      </c>
    </row>
    <row r="536" customFormat="false" ht="15" hidden="false" customHeight="false" outlineLevel="0" collapsed="false">
      <c r="B536" s="2" t="s">
        <v>108</v>
      </c>
      <c r="C536" s="66" t="s">
        <v>286</v>
      </c>
      <c r="D536" s="2" t="n">
        <f aca="false">D535+5</f>
        <v>130</v>
      </c>
      <c r="E536" s="38" t="s">
        <v>191</v>
      </c>
      <c r="F536" s="2" t="str">
        <f aca="false">RIGHT("0"&amp;E536*10,3)</f>
        <v>060</v>
      </c>
      <c r="H536" s="8" t="n">
        <f aca="false">VLOOKUP(E536,references!M:R,6,0)</f>
        <v>37.5</v>
      </c>
      <c r="I536" s="8" t="n">
        <f aca="false">H536</f>
        <v>37.5</v>
      </c>
      <c r="J536" s="18" t="n">
        <f aca="false">H536</f>
        <v>37.5</v>
      </c>
      <c r="M536" s="8" t="n">
        <v>805</v>
      </c>
    </row>
    <row r="537" customFormat="false" ht="15" hidden="false" customHeight="false" outlineLevel="0" collapsed="false">
      <c r="B537" s="2" t="s">
        <v>108</v>
      </c>
      <c r="C537" s="66" t="s">
        <v>286</v>
      </c>
      <c r="D537" s="2" t="n">
        <f aca="false">D536+5</f>
        <v>135</v>
      </c>
      <c r="E537" s="38" t="s">
        <v>217</v>
      </c>
      <c r="F537" s="2" t="str">
        <f aca="false">RIGHT("0"&amp;E537*10,3)</f>
        <v>065</v>
      </c>
      <c r="H537" s="8" t="n">
        <f aca="false">VLOOKUP(E537,references!M:R,6,0)</f>
        <v>38</v>
      </c>
      <c r="I537" s="8" t="n">
        <f aca="false">H537</f>
        <v>38</v>
      </c>
      <c r="J537" s="18" t="n">
        <f aca="false">H537</f>
        <v>38</v>
      </c>
      <c r="M537" s="8" t="n">
        <v>825</v>
      </c>
      <c r="N537" s="2" t="n">
        <f aca="false">ROUND(VLOOKUP(E537,references!M:P,4,0),1)</f>
        <v>24.6</v>
      </c>
    </row>
    <row r="538" customFormat="false" ht="15" hidden="false" customHeight="false" outlineLevel="0" collapsed="false">
      <c r="B538" s="2" t="s">
        <v>108</v>
      </c>
      <c r="C538" s="66" t="s">
        <v>286</v>
      </c>
      <c r="D538" s="2" t="n">
        <f aca="false">D537+5</f>
        <v>140</v>
      </c>
      <c r="E538" s="38" t="s">
        <v>218</v>
      </c>
      <c r="F538" s="2" t="str">
        <f aca="false">RIGHT("0"&amp;E538*10,3)</f>
        <v>070</v>
      </c>
      <c r="H538" s="8" t="n">
        <f aca="false">VLOOKUP(E538,references!M:R,6,0)</f>
        <v>39</v>
      </c>
      <c r="I538" s="8" t="n">
        <f aca="false">H538</f>
        <v>39</v>
      </c>
      <c r="J538" s="18" t="n">
        <f aca="false">H538</f>
        <v>39</v>
      </c>
      <c r="M538" s="8" t="n">
        <v>865</v>
      </c>
      <c r="N538" s="2" t="n">
        <f aca="false">ROUND(VLOOKUP(E538,references!M:P,4,0),1)</f>
        <v>25</v>
      </c>
    </row>
    <row r="539" customFormat="false" ht="15" hidden="false" customHeight="false" outlineLevel="0" collapsed="false">
      <c r="B539" s="2" t="s">
        <v>108</v>
      </c>
      <c r="C539" s="66" t="s">
        <v>286</v>
      </c>
      <c r="D539" s="2" t="n">
        <f aca="false">D538+5</f>
        <v>145</v>
      </c>
      <c r="E539" s="38" t="s">
        <v>219</v>
      </c>
      <c r="F539" s="2" t="str">
        <f aca="false">RIGHT("0"&amp;E539*10,3)</f>
        <v>075</v>
      </c>
      <c r="H539" s="8" t="n">
        <f aca="false">VLOOKUP(E539,references!M:R,6,0)</f>
        <v>39.5</v>
      </c>
      <c r="I539" s="8" t="n">
        <f aca="false">H539</f>
        <v>39.5</v>
      </c>
      <c r="J539" s="18" t="n">
        <f aca="false">H539</f>
        <v>39.5</v>
      </c>
      <c r="M539" s="8" t="n">
        <v>885</v>
      </c>
      <c r="N539" s="2" t="n">
        <f aca="false">ROUND(VLOOKUP(E539,references!M:P,4,0),1)</f>
        <v>25.4</v>
      </c>
    </row>
    <row r="540" customFormat="false" ht="15" hidden="false" customHeight="false" outlineLevel="0" collapsed="false">
      <c r="B540" s="2" t="s">
        <v>108</v>
      </c>
      <c r="C540" s="66" t="s">
        <v>286</v>
      </c>
      <c r="D540" s="2" t="n">
        <f aca="false">D539+5</f>
        <v>150</v>
      </c>
      <c r="E540" s="38" t="s">
        <v>220</v>
      </c>
      <c r="F540" s="2" t="str">
        <f aca="false">RIGHT("0"&amp;E540*10,3)</f>
        <v>080</v>
      </c>
      <c r="H540" s="8" t="n">
        <f aca="false">VLOOKUP(E540,references!M:R,6,0)</f>
        <v>40</v>
      </c>
      <c r="I540" s="8" t="n">
        <f aca="false">H540</f>
        <v>40</v>
      </c>
      <c r="J540" s="18" t="n">
        <f aca="false">H540</f>
        <v>40</v>
      </c>
      <c r="M540" s="8" t="n">
        <v>905</v>
      </c>
      <c r="N540" s="2" t="n">
        <f aca="false">ROUND(VLOOKUP(E540,references!M:P,4,0),1)</f>
        <v>25.8</v>
      </c>
    </row>
    <row r="541" customFormat="false" ht="15" hidden="false" customHeight="false" outlineLevel="0" collapsed="false">
      <c r="B541" s="2" t="s">
        <v>108</v>
      </c>
      <c r="C541" s="66" t="s">
        <v>286</v>
      </c>
      <c r="D541" s="2" t="n">
        <f aca="false">D540+5</f>
        <v>155</v>
      </c>
      <c r="E541" s="38" t="s">
        <v>221</v>
      </c>
      <c r="F541" s="2" t="str">
        <f aca="false">RIGHT("0"&amp;E541*10,3)</f>
        <v>085</v>
      </c>
      <c r="H541" s="8" t="n">
        <f aca="false">VLOOKUP(E541,references!M:R,6,0)</f>
        <v>41</v>
      </c>
      <c r="I541" s="8" t="n">
        <f aca="false">H541</f>
        <v>41</v>
      </c>
      <c r="J541" s="18" t="n">
        <f aca="false">H541</f>
        <v>41</v>
      </c>
      <c r="M541" s="8" t="n">
        <v>935</v>
      </c>
      <c r="N541" s="2" t="n">
        <f aca="false">ROUND(VLOOKUP(E541,references!M:P,4,0),1)</f>
        <v>26.2</v>
      </c>
    </row>
    <row r="542" customFormat="false" ht="15" hidden="false" customHeight="false" outlineLevel="0" collapsed="false">
      <c r="B542" s="2" t="s">
        <v>108</v>
      </c>
      <c r="C542" s="66" t="s">
        <v>286</v>
      </c>
      <c r="D542" s="2" t="n">
        <f aca="false">D541+5</f>
        <v>160</v>
      </c>
      <c r="E542" s="38" t="s">
        <v>222</v>
      </c>
      <c r="F542" s="2" t="str">
        <f aca="false">RIGHT("0"&amp;E542*10,3)</f>
        <v>090</v>
      </c>
      <c r="H542" s="8" t="n">
        <f aca="false">VLOOKUP(E542,references!M:R,6,0)</f>
        <v>41.5</v>
      </c>
      <c r="I542" s="8" t="n">
        <f aca="false">H542</f>
        <v>41.5</v>
      </c>
      <c r="J542" s="18" t="n">
        <f aca="false">H542</f>
        <v>41.5</v>
      </c>
      <c r="M542" s="8" t="n">
        <v>955</v>
      </c>
      <c r="N542" s="2" t="n">
        <f aca="false">ROUND(VLOOKUP(E542,references!M:P,4,0),1)</f>
        <v>26.7</v>
      </c>
    </row>
    <row r="543" customFormat="false" ht="15" hidden="false" customHeight="false" outlineLevel="0" collapsed="false">
      <c r="B543" s="2" t="s">
        <v>108</v>
      </c>
      <c r="C543" s="66" t="s">
        <v>286</v>
      </c>
      <c r="D543" s="2" t="n">
        <f aca="false">D542+5</f>
        <v>165</v>
      </c>
      <c r="E543" s="38" t="s">
        <v>223</v>
      </c>
      <c r="F543" s="2" t="str">
        <f aca="false">RIGHT("0"&amp;E543*10,3)</f>
        <v>095</v>
      </c>
      <c r="H543" s="8" t="n">
        <f aca="false">VLOOKUP(E543,references!M:R,6,0)</f>
        <v>42</v>
      </c>
      <c r="I543" s="8" t="n">
        <f aca="false">H543</f>
        <v>42</v>
      </c>
      <c r="J543" s="18" t="n">
        <f aca="false">H543</f>
        <v>42</v>
      </c>
      <c r="M543" s="8" t="n">
        <v>965</v>
      </c>
      <c r="N543" s="2" t="n">
        <f aca="false">ROUND(VLOOKUP(E543,references!M:P,4,0),1)</f>
        <v>27.1</v>
      </c>
    </row>
    <row r="544" customFormat="false" ht="15" hidden="false" customHeight="false" outlineLevel="0" collapsed="false">
      <c r="B544" s="2" t="s">
        <v>108</v>
      </c>
      <c r="C544" s="66" t="s">
        <v>286</v>
      </c>
      <c r="D544" s="2" t="n">
        <f aca="false">D543+5</f>
        <v>170</v>
      </c>
      <c r="E544" s="38" t="s">
        <v>224</v>
      </c>
      <c r="F544" s="2" t="str">
        <f aca="false">RIGHT("0"&amp;E544*10,3)</f>
        <v>100</v>
      </c>
      <c r="H544" s="8" t="n">
        <f aca="false">VLOOKUP(E544,references!M:R,6,0)</f>
        <v>43</v>
      </c>
      <c r="I544" s="8" t="n">
        <f aca="false">H544</f>
        <v>43</v>
      </c>
      <c r="J544" s="18" t="n">
        <f aca="false">H544</f>
        <v>43</v>
      </c>
      <c r="M544" s="8" t="n">
        <v>995</v>
      </c>
      <c r="N544" s="2" t="n">
        <f aca="false">ROUND(VLOOKUP(E544,references!M:P,4,0),1)</f>
        <v>27.5</v>
      </c>
    </row>
    <row r="545" customFormat="false" ht="15" hidden="false" customHeight="false" outlineLevel="0" collapsed="false">
      <c r="B545" s="2" t="s">
        <v>108</v>
      </c>
      <c r="C545" s="66" t="s">
        <v>286</v>
      </c>
      <c r="D545" s="2" t="n">
        <f aca="false">D544+5</f>
        <v>175</v>
      </c>
      <c r="E545" s="38" t="s">
        <v>225</v>
      </c>
      <c r="F545" s="2" t="str">
        <f aca="false">RIGHT("0"&amp;E545*10,3)</f>
        <v>105</v>
      </c>
      <c r="H545" s="8" t="n">
        <f aca="false">VLOOKUP(E545,references!M:R,6,0)</f>
        <v>43.5</v>
      </c>
      <c r="I545" s="8" t="n">
        <f aca="false">H545</f>
        <v>43.5</v>
      </c>
      <c r="J545" s="18" t="n">
        <f aca="false">H545</f>
        <v>43.5</v>
      </c>
      <c r="M545" s="8" t="n">
        <v>975</v>
      </c>
      <c r="N545" s="2" t="n">
        <f aca="false">ROUND(VLOOKUP(E545,references!M:P,4,0),1)</f>
        <v>27.9</v>
      </c>
    </row>
    <row r="546" customFormat="false" ht="15" hidden="false" customHeight="false" outlineLevel="0" collapsed="false">
      <c r="B546" s="2" t="s">
        <v>108</v>
      </c>
      <c r="C546" s="66" t="s">
        <v>286</v>
      </c>
      <c r="D546" s="2" t="n">
        <f aca="false">D545+5</f>
        <v>180</v>
      </c>
      <c r="E546" s="38" t="s">
        <v>226</v>
      </c>
      <c r="F546" s="2" t="str">
        <f aca="false">RIGHT("0"&amp;E546*10,3)</f>
        <v>110</v>
      </c>
      <c r="H546" s="8" t="n">
        <f aca="false">VLOOKUP(E546,references!M:R,6,0)</f>
        <v>44</v>
      </c>
      <c r="I546" s="8" t="n">
        <f aca="false">H546</f>
        <v>44</v>
      </c>
      <c r="J546" s="18" t="n">
        <f aca="false">H546</f>
        <v>44</v>
      </c>
      <c r="M546" s="8" t="n">
        <v>945</v>
      </c>
      <c r="N546" s="2" t="n">
        <f aca="false">ROUND(VLOOKUP(E546,references!M:P,4,0),1)</f>
        <v>28.4</v>
      </c>
    </row>
    <row r="547" customFormat="false" ht="15" hidden="false" customHeight="false" outlineLevel="0" collapsed="false">
      <c r="B547" s="2" t="s">
        <v>108</v>
      </c>
      <c r="C547" s="66" t="s">
        <v>286</v>
      </c>
      <c r="D547" s="2" t="n">
        <f aca="false">D546+5</f>
        <v>185</v>
      </c>
      <c r="E547" s="38" t="s">
        <v>231</v>
      </c>
      <c r="F547" s="2" t="str">
        <f aca="false">RIGHT("0"&amp;E547*10,3)</f>
        <v>115</v>
      </c>
      <c r="H547" s="8" t="n">
        <f aca="false">VLOOKUP(E547,references!M:R,6,0)</f>
        <v>44.5</v>
      </c>
      <c r="I547" s="8" t="n">
        <f aca="false">H547</f>
        <v>44.5</v>
      </c>
      <c r="J547" s="18" t="n">
        <f aca="false">H547</f>
        <v>44.5</v>
      </c>
      <c r="M547" s="8" t="n">
        <v>915</v>
      </c>
      <c r="N547" s="2" t="n">
        <f aca="false">ROUND(VLOOKUP(E547,references!M:P,4,0),1)</f>
        <v>28.8</v>
      </c>
    </row>
    <row r="548" customFormat="false" ht="15" hidden="false" customHeight="false" outlineLevel="0" collapsed="false">
      <c r="B548" s="2" t="s">
        <v>108</v>
      </c>
      <c r="C548" s="66" t="s">
        <v>286</v>
      </c>
      <c r="D548" s="2" t="n">
        <f aca="false">D547+5</f>
        <v>190</v>
      </c>
      <c r="E548" s="38" t="s">
        <v>232</v>
      </c>
      <c r="F548" s="2" t="str">
        <f aca="false">RIGHT("0"&amp;E548*10,3)</f>
        <v>120</v>
      </c>
      <c r="H548" s="8" t="n">
        <f aca="false">VLOOKUP(E548,references!M:R,6,0)</f>
        <v>45</v>
      </c>
      <c r="I548" s="8" t="n">
        <f aca="false">H548</f>
        <v>45</v>
      </c>
      <c r="J548" s="18" t="n">
        <f aca="false">H548</f>
        <v>45</v>
      </c>
      <c r="M548" s="8" t="n">
        <v>895</v>
      </c>
      <c r="N548" s="2" t="n">
        <f aca="false">ROUND(VLOOKUP(E548,references!M:P,4,0),1)</f>
        <v>29.2</v>
      </c>
    </row>
    <row r="549" customFormat="false" ht="15" hidden="false" customHeight="false" outlineLevel="0" collapsed="false">
      <c r="B549" s="2" t="s">
        <v>108</v>
      </c>
      <c r="C549" s="66" t="s">
        <v>286</v>
      </c>
      <c r="D549" s="2" t="n">
        <f aca="false">D548+5</f>
        <v>195</v>
      </c>
      <c r="E549" s="38" t="s">
        <v>233</v>
      </c>
      <c r="F549" s="2" t="str">
        <f aca="false">RIGHT("0"&amp;E549*10,3)</f>
        <v>125</v>
      </c>
      <c r="H549" s="8" t="n">
        <f aca="false">VLOOKUP(E549,references!M:R,6,0)</f>
        <v>46</v>
      </c>
      <c r="I549" s="8" t="n">
        <f aca="false">H549</f>
        <v>46</v>
      </c>
      <c r="J549" s="18" t="n">
        <f aca="false">H549</f>
        <v>46</v>
      </c>
      <c r="M549" s="8" t="n">
        <v>855</v>
      </c>
      <c r="N549" s="2" t="n">
        <f aca="false">ROUND(VLOOKUP(E549,references!M:P,4,0),1)</f>
        <v>29.6</v>
      </c>
    </row>
    <row r="550" customFormat="false" ht="15" hidden="false" customHeight="false" outlineLevel="0" collapsed="false">
      <c r="B550" s="2" t="s">
        <v>108</v>
      </c>
      <c r="C550" s="66" t="s">
        <v>286</v>
      </c>
      <c r="D550" s="2" t="n">
        <f aca="false">D549+5</f>
        <v>200</v>
      </c>
      <c r="E550" s="38" t="s">
        <v>234</v>
      </c>
      <c r="F550" s="2" t="str">
        <f aca="false">RIGHT("0"&amp;E550*10,3)</f>
        <v>130</v>
      </c>
      <c r="H550" s="8" t="n">
        <f aca="false">VLOOKUP(E550,references!M:R,6,0)</f>
        <v>46.5</v>
      </c>
      <c r="I550" s="8" t="n">
        <f aca="false">H550</f>
        <v>46.5</v>
      </c>
      <c r="J550" s="18" t="n">
        <f aca="false">H550</f>
        <v>46.5</v>
      </c>
      <c r="M550" s="8" t="n">
        <v>835</v>
      </c>
      <c r="N550" s="2" t="n">
        <f aca="false">ROUND(VLOOKUP(E550,references!M:P,4,0),1)</f>
        <v>30.1</v>
      </c>
    </row>
    <row r="551" customFormat="false" ht="15" hidden="false" customHeight="false" outlineLevel="0" collapsed="false">
      <c r="B551" s="2" t="s">
        <v>108</v>
      </c>
      <c r="C551" s="66" t="s">
        <v>286</v>
      </c>
      <c r="D551" s="2" t="n">
        <f aca="false">D550+5</f>
        <v>205</v>
      </c>
      <c r="E551" s="38" t="s">
        <v>276</v>
      </c>
      <c r="F551" s="2" t="str">
        <f aca="false">RIGHT("0"&amp;E551*10,3)</f>
        <v>135</v>
      </c>
      <c r="H551" s="8" t="n">
        <f aca="false">VLOOKUP(E551,references!M:R,6,0)</f>
        <v>47</v>
      </c>
      <c r="I551" s="8" t="n">
        <f aca="false">H551</f>
        <v>47</v>
      </c>
      <c r="J551" s="18" t="n">
        <f aca="false">H551</f>
        <v>47</v>
      </c>
      <c r="M551" s="8" t="n">
        <v>815</v>
      </c>
      <c r="N551" s="2" t="n">
        <f aca="false">ROUND(VLOOKUP(E551,references!M:P,4,0),1)</f>
        <v>30.5</v>
      </c>
    </row>
    <row r="552" customFormat="false" ht="15" hidden="false" customHeight="false" outlineLevel="0" collapsed="false">
      <c r="B552" s="2" t="s">
        <v>108</v>
      </c>
      <c r="C552" s="66" t="s">
        <v>286</v>
      </c>
      <c r="D552" s="2" t="n">
        <f aca="false">D551+5</f>
        <v>210</v>
      </c>
      <c r="E552" s="38" t="s">
        <v>277</v>
      </c>
      <c r="F552" s="2" t="str">
        <f aca="false">RIGHT("0"&amp;E552*10,3)</f>
        <v>140</v>
      </c>
      <c r="H552" s="8" t="n">
        <f aca="false">VLOOKUP(E552,references!M:R,6,0)</f>
        <v>48</v>
      </c>
      <c r="I552" s="8" t="n">
        <f aca="false">H552</f>
        <v>48</v>
      </c>
      <c r="J552" s="18" t="n">
        <f aca="false">H552</f>
        <v>48</v>
      </c>
      <c r="M552" s="8" t="n">
        <v>775</v>
      </c>
      <c r="N552" s="2" t="n">
        <f aca="false">ROUND(VLOOKUP(E552,references!M:P,4,0),1)</f>
        <v>30.9</v>
      </c>
    </row>
    <row r="553" customFormat="false" ht="15" hidden="false" customHeight="false" outlineLevel="0" collapsed="false">
      <c r="B553" s="2" t="s">
        <v>108</v>
      </c>
      <c r="C553" s="66" t="s">
        <v>286</v>
      </c>
      <c r="D553" s="2" t="n">
        <f aca="false">D552+5</f>
        <v>215</v>
      </c>
      <c r="E553" s="38" t="s">
        <v>278</v>
      </c>
      <c r="F553" s="2" t="str">
        <f aca="false">RIGHT("0"&amp;E553*10,3)</f>
        <v>145</v>
      </c>
      <c r="H553" s="8" t="n">
        <f aca="false">VLOOKUP(E553,references!M:R,6,0)</f>
        <v>48.5</v>
      </c>
      <c r="I553" s="8" t="n">
        <f aca="false">H553</f>
        <v>48.5</v>
      </c>
      <c r="J553" s="18" t="n">
        <f aca="false">H553</f>
        <v>48.5</v>
      </c>
      <c r="M553" s="8" t="n">
        <v>755</v>
      </c>
      <c r="N553" s="2" t="n">
        <f aca="false">ROUND(VLOOKUP(E553,references!M:P,4,0),1)</f>
        <v>31.3</v>
      </c>
    </row>
    <row r="554" customFormat="false" ht="15" hidden="false" customHeight="false" outlineLevel="0" collapsed="false">
      <c r="B554" s="2" t="s">
        <v>108</v>
      </c>
      <c r="C554" s="66" t="s">
        <v>286</v>
      </c>
      <c r="D554" s="2" t="n">
        <f aca="false">D553+5</f>
        <v>220</v>
      </c>
      <c r="E554" s="38" t="s">
        <v>279</v>
      </c>
      <c r="F554" s="2" t="str">
        <f aca="false">RIGHT("0"&amp;E554*10,3)</f>
        <v>150</v>
      </c>
      <c r="H554" s="8" t="n">
        <f aca="false">VLOOKUP(E554,references!M:R,6,0)</f>
        <v>49</v>
      </c>
      <c r="I554" s="8" t="n">
        <f aca="false">H554</f>
        <v>49</v>
      </c>
      <c r="J554" s="18" t="n">
        <f aca="false">H554</f>
        <v>49</v>
      </c>
      <c r="M554" s="8" t="n">
        <v>735</v>
      </c>
      <c r="N554" s="2" t="n">
        <f aca="false">ROUND(VLOOKUP(E554,references!M:P,4,0),1)</f>
        <v>31.8</v>
      </c>
    </row>
    <row r="555" customFormat="false" ht="15" hidden="false" customHeight="false" outlineLevel="0" collapsed="false">
      <c r="B555" s="2" t="s">
        <v>108</v>
      </c>
      <c r="C555" s="66" t="s">
        <v>286</v>
      </c>
      <c r="D555" s="2" t="n">
        <f aca="false">D554+5</f>
        <v>225</v>
      </c>
      <c r="E555" s="38" t="s">
        <v>280</v>
      </c>
      <c r="F555" s="2" t="str">
        <f aca="false">RIGHT("0"&amp;E555*10,3)</f>
        <v>155</v>
      </c>
      <c r="H555" s="8" t="n">
        <f aca="false">VLOOKUP(E555,references!M:R,6,0)</f>
        <v>50</v>
      </c>
      <c r="I555" s="8" t="n">
        <f aca="false">H555</f>
        <v>50</v>
      </c>
      <c r="J555" s="18" t="n">
        <f aca="false">H555</f>
        <v>50</v>
      </c>
      <c r="M555" s="8" t="n">
        <v>695</v>
      </c>
      <c r="N555" s="2" t="n">
        <f aca="false">ROUND(VLOOKUP(E555,references!M:P,4,0),1)</f>
        <v>32.2</v>
      </c>
    </row>
    <row r="556" customFormat="false" ht="15" hidden="false" customHeight="false" outlineLevel="0" collapsed="false">
      <c r="B556" s="2" t="s">
        <v>108</v>
      </c>
      <c r="C556" s="66" t="s">
        <v>286</v>
      </c>
      <c r="D556" s="2" t="n">
        <f aca="false">D555+5</f>
        <v>230</v>
      </c>
      <c r="E556" s="38" t="s">
        <v>281</v>
      </c>
      <c r="F556" s="2" t="str">
        <f aca="false">RIGHT("0"&amp;E556*10,3)</f>
        <v>160</v>
      </c>
      <c r="H556" s="8" t="n">
        <f aca="false">VLOOKUP(E556,references!M:R,6,0)</f>
        <v>50.5</v>
      </c>
      <c r="I556" s="8" t="n">
        <f aca="false">H556</f>
        <v>50.5</v>
      </c>
      <c r="J556" s="18" t="n">
        <f aca="false">H556</f>
        <v>50.5</v>
      </c>
      <c r="M556" s="8" t="n">
        <v>665</v>
      </c>
      <c r="N556" s="2" t="n">
        <f aca="false">ROUND(VLOOKUP(E556,references!M:P,4,0),1)</f>
        <v>32.6</v>
      </c>
    </row>
    <row r="557" customFormat="false" ht="15" hidden="false" customHeight="false" outlineLevel="0" collapsed="false">
      <c r="B557" s="2" t="s">
        <v>108</v>
      </c>
      <c r="C557" s="66" t="s">
        <v>286</v>
      </c>
      <c r="D557" s="2" t="n">
        <f aca="false">D556+5</f>
        <v>235</v>
      </c>
      <c r="E557" s="38" t="s">
        <v>282</v>
      </c>
      <c r="F557" s="2" t="str">
        <f aca="false">RIGHT("0"&amp;E557*10,3)</f>
        <v>165</v>
      </c>
      <c r="H557" s="8" t="n">
        <f aca="false">VLOOKUP(E557,references!M:R,6,0)</f>
        <v>51</v>
      </c>
      <c r="I557" s="8" t="n">
        <f aca="false">H557</f>
        <v>51</v>
      </c>
      <c r="J557" s="18" t="n">
        <f aca="false">H557</f>
        <v>51</v>
      </c>
      <c r="M557" s="8" t="n">
        <v>655</v>
      </c>
    </row>
    <row r="558" customFormat="false" ht="15" hidden="false" customHeight="false" outlineLevel="0" collapsed="false">
      <c r="B558" s="2" t="s">
        <v>108</v>
      </c>
      <c r="C558" s="66" t="s">
        <v>286</v>
      </c>
      <c r="D558" s="2" t="n">
        <f aca="false">D557+5</f>
        <v>240</v>
      </c>
      <c r="E558" s="38" t="s">
        <v>283</v>
      </c>
      <c r="F558" s="2" t="str">
        <f aca="false">RIGHT("0"&amp;E558*10,3)</f>
        <v>170</v>
      </c>
      <c r="H558" s="8" t="n">
        <f aca="false">VLOOKUP(E558,references!M:R,6,0)</f>
        <v>51.5</v>
      </c>
      <c r="I558" s="8" t="n">
        <f aca="false">H558</f>
        <v>51.5</v>
      </c>
      <c r="J558" s="18" t="n">
        <f aca="false">H558</f>
        <v>51.5</v>
      </c>
      <c r="M558" s="8" t="n">
        <v>645</v>
      </c>
    </row>
    <row r="559" customFormat="false" ht="15" hidden="false" customHeight="false" outlineLevel="0" collapsed="false">
      <c r="B559" s="2" t="s">
        <v>108</v>
      </c>
      <c r="C559" s="66" t="s">
        <v>286</v>
      </c>
      <c r="D559" s="2" t="n">
        <f aca="false">D558+5</f>
        <v>245</v>
      </c>
      <c r="E559" s="38" t="s">
        <v>284</v>
      </c>
      <c r="F559" s="2" t="str">
        <f aca="false">RIGHT("0"&amp;E559*10,3)</f>
        <v>175</v>
      </c>
      <c r="H559" s="8" t="n">
        <f aca="false">VLOOKUP(E559,references!M:R,6,0)</f>
        <v>52</v>
      </c>
      <c r="I559" s="8" t="n">
        <f aca="false">H559</f>
        <v>52</v>
      </c>
      <c r="J559" s="18" t="n">
        <f aca="false">H559</f>
        <v>52</v>
      </c>
      <c r="M559" s="8" t="n">
        <v>635</v>
      </c>
    </row>
    <row r="560" customFormat="false" ht="15" hidden="false" customHeight="false" outlineLevel="0" collapsed="false">
      <c r="B560" s="2" t="s">
        <v>108</v>
      </c>
      <c r="C560" s="66" t="s">
        <v>286</v>
      </c>
      <c r="D560" s="2" t="n">
        <f aca="false">D559+5</f>
        <v>250</v>
      </c>
      <c r="E560" s="38" t="s">
        <v>285</v>
      </c>
      <c r="F560" s="2" t="str">
        <f aca="false">RIGHT("0"&amp;E560*10,3)</f>
        <v>180</v>
      </c>
      <c r="H560" s="8" t="n">
        <f aca="false">VLOOKUP(E560,references!M:R,6,0)</f>
        <v>53</v>
      </c>
      <c r="I560" s="8" t="n">
        <f aca="false">H560</f>
        <v>53</v>
      </c>
      <c r="J560" s="18" t="n">
        <f aca="false">H560</f>
        <v>53</v>
      </c>
      <c r="M560" s="8" t="n">
        <v>615</v>
      </c>
    </row>
    <row r="562" customFormat="false" ht="15" hidden="false" customHeight="false" outlineLevel="0" collapsed="false">
      <c r="B562" s="2" t="s">
        <v>108</v>
      </c>
      <c r="C562" s="66" t="s">
        <v>287</v>
      </c>
      <c r="D562" s="2" t="n">
        <v>110</v>
      </c>
      <c r="E562" s="38" t="s">
        <v>238</v>
      </c>
      <c r="F562" s="38" t="s">
        <v>2913</v>
      </c>
      <c r="H562" s="8" t="s">
        <v>1174</v>
      </c>
      <c r="I562" s="8" t="str">
        <f aca="false">J562</f>
        <v>41;41,5;42;42,5;43;43,5;44</v>
      </c>
      <c r="J562" s="18" t="s">
        <v>2915</v>
      </c>
      <c r="M562" s="8" t="n">
        <v>992</v>
      </c>
      <c r="N562" s="2" t="str">
        <f aca="false">VLOOKUP(LEFT(H562,2),references!B:C,2,0)&amp;" - "&amp;VLOOKUP(RIGHT(H562,2),references!B:C,2,0)</f>
        <v>26,5 - 28,5</v>
      </c>
    </row>
    <row r="564" customFormat="false" ht="15" hidden="false" customHeight="false" outlineLevel="0" collapsed="false">
      <c r="B564" s="2" t="s">
        <v>108</v>
      </c>
      <c r="C564" s="66" t="s">
        <v>289</v>
      </c>
      <c r="D564" s="2" t="n">
        <v>110</v>
      </c>
      <c r="E564" s="38" t="s">
        <v>115</v>
      </c>
      <c r="F564" s="2" t="n">
        <f aca="false">E564*10</f>
        <v>320</v>
      </c>
      <c r="H564" s="8" t="str">
        <f aca="false">E564</f>
        <v>32</v>
      </c>
      <c r="I564" s="8" t="str">
        <f aca="false">J564</f>
        <v>32</v>
      </c>
      <c r="J564" s="18" t="str">
        <f aca="false">H564</f>
        <v>32</v>
      </c>
      <c r="M564" s="8" t="n">
        <v>765</v>
      </c>
    </row>
    <row r="565" customFormat="false" ht="15" hidden="false" customHeight="false" outlineLevel="0" collapsed="false">
      <c r="B565" s="2" t="s">
        <v>108</v>
      </c>
      <c r="C565" s="66" t="s">
        <v>289</v>
      </c>
      <c r="D565" s="2" t="n">
        <f aca="false">D564+10</f>
        <v>120</v>
      </c>
      <c r="E565" s="38" t="s">
        <v>116</v>
      </c>
      <c r="F565" s="2" t="n">
        <f aca="false">E565*10</f>
        <v>330</v>
      </c>
      <c r="H565" s="8" t="str">
        <f aca="false">E565</f>
        <v>33</v>
      </c>
      <c r="I565" s="8" t="str">
        <f aca="false">J565</f>
        <v>33</v>
      </c>
      <c r="J565" s="18" t="str">
        <f aca="false">H565</f>
        <v>33</v>
      </c>
      <c r="M565" s="8" t="n">
        <v>805</v>
      </c>
    </row>
    <row r="566" customFormat="false" ht="15" hidden="false" customHeight="false" outlineLevel="0" collapsed="false">
      <c r="B566" s="2" t="s">
        <v>108</v>
      </c>
      <c r="C566" s="66" t="s">
        <v>289</v>
      </c>
      <c r="D566" s="2" t="n">
        <f aca="false">D565+10</f>
        <v>130</v>
      </c>
      <c r="E566" s="38" t="s">
        <v>117</v>
      </c>
      <c r="F566" s="2" t="n">
        <f aca="false">E566*10</f>
        <v>340</v>
      </c>
      <c r="H566" s="8" t="str">
        <f aca="false">E566</f>
        <v>34</v>
      </c>
      <c r="I566" s="8" t="str">
        <f aca="false">J566</f>
        <v>34</v>
      </c>
      <c r="J566" s="18" t="str">
        <f aca="false">H566</f>
        <v>34</v>
      </c>
      <c r="M566" s="8" t="n">
        <v>845</v>
      </c>
      <c r="N566" s="2" t="n">
        <f aca="false">VLOOKUP(H566,references!B:C,2,0)</f>
        <v>21.5</v>
      </c>
    </row>
    <row r="567" customFormat="false" ht="15" hidden="false" customHeight="false" outlineLevel="0" collapsed="false">
      <c r="B567" s="2" t="s">
        <v>108</v>
      </c>
      <c r="C567" s="66" t="s">
        <v>289</v>
      </c>
      <c r="D567" s="2" t="n">
        <f aca="false">D566+10</f>
        <v>140</v>
      </c>
      <c r="E567" s="38" t="s">
        <v>118</v>
      </c>
      <c r="F567" s="2" t="n">
        <f aca="false">E567*10</f>
        <v>350</v>
      </c>
      <c r="H567" s="8" t="str">
        <f aca="false">E567</f>
        <v>35</v>
      </c>
      <c r="I567" s="8" t="str">
        <f aca="false">J567</f>
        <v>35</v>
      </c>
      <c r="J567" s="18" t="str">
        <f aca="false">H567</f>
        <v>35</v>
      </c>
      <c r="M567" s="8" t="n">
        <v>885</v>
      </c>
      <c r="N567" s="2" t="n">
        <f aca="false">VLOOKUP(H567,references!B:C,2,0)</f>
        <v>22.5</v>
      </c>
    </row>
    <row r="568" customFormat="false" ht="15" hidden="false" customHeight="false" outlineLevel="0" collapsed="false">
      <c r="B568" s="2" t="s">
        <v>108</v>
      </c>
      <c r="C568" s="66" t="s">
        <v>289</v>
      </c>
      <c r="D568" s="2" t="n">
        <f aca="false">D567+10</f>
        <v>150</v>
      </c>
      <c r="E568" s="38" t="s">
        <v>119</v>
      </c>
      <c r="F568" s="2" t="n">
        <f aca="false">E568*10</f>
        <v>360</v>
      </c>
      <c r="H568" s="8" t="str">
        <f aca="false">E568</f>
        <v>36</v>
      </c>
      <c r="I568" s="8" t="str">
        <f aca="false">J568</f>
        <v>36</v>
      </c>
      <c r="J568" s="18" t="str">
        <f aca="false">H568</f>
        <v>36</v>
      </c>
      <c r="M568" s="8" t="n">
        <v>915</v>
      </c>
      <c r="N568" s="2" t="n">
        <f aca="false">VLOOKUP(H568,references!B:C,2,0)</f>
        <v>23</v>
      </c>
    </row>
    <row r="569" customFormat="false" ht="15" hidden="false" customHeight="false" outlineLevel="0" collapsed="false">
      <c r="B569" s="2" t="s">
        <v>108</v>
      </c>
      <c r="C569" s="66" t="s">
        <v>289</v>
      </c>
      <c r="D569" s="2" t="n">
        <f aca="false">D568+10</f>
        <v>160</v>
      </c>
      <c r="E569" s="38" t="s">
        <v>120</v>
      </c>
      <c r="F569" s="2" t="n">
        <f aca="false">E569*10</f>
        <v>370</v>
      </c>
      <c r="H569" s="8" t="str">
        <f aca="false">E569</f>
        <v>37</v>
      </c>
      <c r="I569" s="8" t="str">
        <f aca="false">J569</f>
        <v>37</v>
      </c>
      <c r="J569" s="18" t="str">
        <f aca="false">H569</f>
        <v>37</v>
      </c>
      <c r="M569" s="8" t="n">
        <v>935</v>
      </c>
      <c r="N569" s="2" t="n">
        <f aca="false">VLOOKUP(H569,references!B:C,2,0)</f>
        <v>23.5</v>
      </c>
    </row>
    <row r="570" customFormat="false" ht="15" hidden="false" customHeight="false" outlineLevel="0" collapsed="false">
      <c r="B570" s="2" t="s">
        <v>108</v>
      </c>
      <c r="C570" s="66" t="s">
        <v>289</v>
      </c>
      <c r="D570" s="2" t="n">
        <f aca="false">D569+10</f>
        <v>170</v>
      </c>
      <c r="E570" s="38" t="s">
        <v>121</v>
      </c>
      <c r="F570" s="2" t="n">
        <f aca="false">E570*10</f>
        <v>380</v>
      </c>
      <c r="H570" s="8" t="str">
        <f aca="false">E570</f>
        <v>38</v>
      </c>
      <c r="I570" s="8" t="str">
        <f aca="false">J570</f>
        <v>38</v>
      </c>
      <c r="J570" s="18" t="str">
        <f aca="false">H570</f>
        <v>38</v>
      </c>
      <c r="M570" s="8" t="n">
        <v>975</v>
      </c>
      <c r="N570" s="2" t="n">
        <f aca="false">VLOOKUP(H570,references!B:C,2,0)</f>
        <v>24.5</v>
      </c>
    </row>
    <row r="571" customFormat="false" ht="15" hidden="false" customHeight="false" outlineLevel="0" collapsed="false">
      <c r="B571" s="2" t="s">
        <v>108</v>
      </c>
      <c r="C571" s="66" t="s">
        <v>289</v>
      </c>
      <c r="D571" s="2" t="n">
        <f aca="false">D570+10</f>
        <v>180</v>
      </c>
      <c r="E571" s="38" t="s">
        <v>122</v>
      </c>
      <c r="F571" s="2" t="n">
        <f aca="false">E571*10</f>
        <v>390</v>
      </c>
      <c r="H571" s="8" t="str">
        <f aca="false">E571</f>
        <v>39</v>
      </c>
      <c r="I571" s="8" t="str">
        <f aca="false">J571</f>
        <v>39</v>
      </c>
      <c r="J571" s="18" t="str">
        <f aca="false">H571</f>
        <v>39</v>
      </c>
      <c r="M571" s="8" t="n">
        <v>985</v>
      </c>
      <c r="N571" s="2" t="n">
        <f aca="false">VLOOKUP(H571,references!B:C,2,0)</f>
        <v>25</v>
      </c>
    </row>
    <row r="572" customFormat="false" ht="15" hidden="false" customHeight="false" outlineLevel="0" collapsed="false">
      <c r="B572" s="2" t="s">
        <v>108</v>
      </c>
      <c r="C572" s="66" t="s">
        <v>289</v>
      </c>
      <c r="D572" s="2" t="n">
        <f aca="false">D571+10</f>
        <v>190</v>
      </c>
      <c r="E572" s="38" t="s">
        <v>123</v>
      </c>
      <c r="F572" s="2" t="n">
        <f aca="false">E572*10</f>
        <v>400</v>
      </c>
      <c r="H572" s="8" t="str">
        <f aca="false">E572</f>
        <v>40</v>
      </c>
      <c r="I572" s="8" t="str">
        <f aca="false">J572</f>
        <v>40</v>
      </c>
      <c r="J572" s="18" t="str">
        <f aca="false">H572</f>
        <v>40</v>
      </c>
      <c r="M572" s="8" t="n">
        <v>955</v>
      </c>
      <c r="N572" s="2" t="n">
        <f aca="false">VLOOKUP(H572,references!B:C,2,0)</f>
        <v>25.5</v>
      </c>
    </row>
    <row r="573" customFormat="false" ht="15" hidden="false" customHeight="false" outlineLevel="0" collapsed="false">
      <c r="B573" s="2" t="s">
        <v>108</v>
      </c>
      <c r="C573" s="66" t="s">
        <v>289</v>
      </c>
      <c r="D573" s="2" t="n">
        <f aca="false">D572+10</f>
        <v>200</v>
      </c>
      <c r="E573" s="38" t="s">
        <v>124</v>
      </c>
      <c r="F573" s="2" t="n">
        <f aca="false">E573*10</f>
        <v>410</v>
      </c>
      <c r="H573" s="8" t="str">
        <f aca="false">E573</f>
        <v>41</v>
      </c>
      <c r="I573" s="8" t="str">
        <f aca="false">J573</f>
        <v>41</v>
      </c>
      <c r="J573" s="18" t="str">
        <f aca="false">H573</f>
        <v>41</v>
      </c>
      <c r="M573" s="8" t="n">
        <v>875</v>
      </c>
      <c r="N573" s="2" t="n">
        <f aca="false">VLOOKUP(H573,references!B:C,2,0)</f>
        <v>26.5</v>
      </c>
    </row>
    <row r="574" customFormat="false" ht="15" hidden="false" customHeight="false" outlineLevel="0" collapsed="false">
      <c r="B574" s="2" t="s">
        <v>108</v>
      </c>
      <c r="C574" s="66" t="s">
        <v>289</v>
      </c>
      <c r="D574" s="2" t="n">
        <f aca="false">D573+10</f>
        <v>210</v>
      </c>
      <c r="E574" s="38" t="s">
        <v>125</v>
      </c>
      <c r="F574" s="2" t="n">
        <f aca="false">E574*10</f>
        <v>420</v>
      </c>
      <c r="H574" s="8" t="str">
        <f aca="false">E574</f>
        <v>42</v>
      </c>
      <c r="I574" s="8" t="str">
        <f aca="false">J574</f>
        <v>42</v>
      </c>
      <c r="J574" s="18" t="str">
        <f aca="false">H574</f>
        <v>42</v>
      </c>
      <c r="M574" s="8" t="n">
        <v>835</v>
      </c>
      <c r="N574" s="2" t="n">
        <f aca="false">VLOOKUP(H574,references!B:C,2,0)</f>
        <v>27</v>
      </c>
    </row>
    <row r="575" customFormat="false" ht="15" hidden="false" customHeight="false" outlineLevel="0" collapsed="false">
      <c r="B575" s="2" t="s">
        <v>108</v>
      </c>
      <c r="C575" s="66" t="s">
        <v>289</v>
      </c>
      <c r="D575" s="2" t="n">
        <f aca="false">D574+10</f>
        <v>220</v>
      </c>
      <c r="E575" s="38" t="s">
        <v>126</v>
      </c>
      <c r="F575" s="2" t="n">
        <f aca="false">E575*10</f>
        <v>430</v>
      </c>
      <c r="H575" s="8" t="str">
        <f aca="false">E575</f>
        <v>43</v>
      </c>
      <c r="I575" s="8" t="str">
        <f aca="false">J575</f>
        <v>43</v>
      </c>
      <c r="J575" s="18" t="str">
        <f aca="false">H575</f>
        <v>43</v>
      </c>
      <c r="M575" s="8" t="n">
        <v>795</v>
      </c>
      <c r="N575" s="2" t="n">
        <f aca="false">VLOOKUP(H575,references!B:C,2,0)</f>
        <v>27.5</v>
      </c>
    </row>
    <row r="576" customFormat="false" ht="15" hidden="false" customHeight="false" outlineLevel="0" collapsed="false">
      <c r="B576" s="2" t="s">
        <v>108</v>
      </c>
      <c r="C576" s="66" t="s">
        <v>289</v>
      </c>
      <c r="D576" s="2" t="n">
        <f aca="false">D575+10</f>
        <v>230</v>
      </c>
      <c r="E576" s="38" t="s">
        <v>127</v>
      </c>
      <c r="F576" s="2" t="n">
        <f aca="false">E576*10</f>
        <v>440</v>
      </c>
      <c r="H576" s="8" t="str">
        <f aca="false">E576</f>
        <v>44</v>
      </c>
      <c r="I576" s="8" t="str">
        <f aca="false">J576</f>
        <v>44</v>
      </c>
      <c r="J576" s="18" t="str">
        <f aca="false">H576</f>
        <v>44</v>
      </c>
      <c r="M576" s="8" t="n">
        <v>755</v>
      </c>
      <c r="N576" s="2" t="n">
        <f aca="false">VLOOKUP(H576,references!B:C,2,0)</f>
        <v>28.5</v>
      </c>
    </row>
    <row r="577" customFormat="false" ht="15" hidden="false" customHeight="false" outlineLevel="0" collapsed="false">
      <c r="B577" s="2" t="s">
        <v>108</v>
      </c>
      <c r="C577" s="66" t="s">
        <v>289</v>
      </c>
      <c r="D577" s="2" t="n">
        <f aca="false">D576+10</f>
        <v>240</v>
      </c>
      <c r="E577" s="38" t="s">
        <v>196</v>
      </c>
      <c r="F577" s="2" t="n">
        <f aca="false">E577*10</f>
        <v>450</v>
      </c>
      <c r="H577" s="8" t="str">
        <f aca="false">E577</f>
        <v>45</v>
      </c>
      <c r="I577" s="8" t="str">
        <f aca="false">J577</f>
        <v>45</v>
      </c>
      <c r="J577" s="18" t="str">
        <f aca="false">H577</f>
        <v>45</v>
      </c>
      <c r="M577" s="8" t="n">
        <v>735</v>
      </c>
      <c r="N577" s="2" t="n">
        <f aca="false">VLOOKUP(H577,references!B:C,2,0)</f>
        <v>29</v>
      </c>
    </row>
    <row r="578" customFormat="false" ht="15" hidden="false" customHeight="false" outlineLevel="0" collapsed="false">
      <c r="B578" s="2" t="s">
        <v>108</v>
      </c>
      <c r="C578" s="66" t="s">
        <v>289</v>
      </c>
      <c r="D578" s="2" t="n">
        <f aca="false">D577+10</f>
        <v>250</v>
      </c>
      <c r="E578" s="38" t="s">
        <v>241</v>
      </c>
      <c r="F578" s="2" t="n">
        <f aca="false">E578*10</f>
        <v>460</v>
      </c>
      <c r="H578" s="8" t="str">
        <f aca="false">E578</f>
        <v>46</v>
      </c>
      <c r="I578" s="8" t="str">
        <f aca="false">J578</f>
        <v>46</v>
      </c>
      <c r="J578" s="18" t="str">
        <f aca="false">H578</f>
        <v>46</v>
      </c>
      <c r="M578" s="8" t="n">
        <v>685</v>
      </c>
      <c r="N578" s="2" t="n">
        <f aca="false">VLOOKUP(H578,references!B:C,2,0)</f>
        <v>29.5</v>
      </c>
    </row>
    <row r="579" customFormat="false" ht="15" hidden="false" customHeight="false" outlineLevel="0" collapsed="false">
      <c r="B579" s="2" t="s">
        <v>108</v>
      </c>
      <c r="C579" s="66" t="s">
        <v>289</v>
      </c>
      <c r="D579" s="2" t="n">
        <f aca="false">D578+10</f>
        <v>260</v>
      </c>
      <c r="E579" s="38" t="s">
        <v>242</v>
      </c>
      <c r="F579" s="2" t="n">
        <f aca="false">E579*10</f>
        <v>470</v>
      </c>
      <c r="H579" s="8" t="str">
        <f aca="false">E579</f>
        <v>47</v>
      </c>
      <c r="I579" s="8" t="str">
        <f aca="false">J579</f>
        <v>47</v>
      </c>
      <c r="J579" s="18" t="str">
        <f aca="false">H579</f>
        <v>47</v>
      </c>
      <c r="M579" s="8" t="n">
        <v>665</v>
      </c>
    </row>
    <row r="580" customFormat="false" ht="15" hidden="false" customHeight="false" outlineLevel="0" collapsed="false">
      <c r="B580" s="2" t="s">
        <v>108</v>
      </c>
      <c r="C580" s="66" t="s">
        <v>289</v>
      </c>
      <c r="D580" s="2" t="n">
        <f aca="false">D579+10</f>
        <v>270</v>
      </c>
      <c r="E580" s="38" t="s">
        <v>243</v>
      </c>
      <c r="F580" s="2" t="n">
        <f aca="false">E580*10</f>
        <v>480</v>
      </c>
      <c r="H580" s="8" t="str">
        <f aca="false">E580</f>
        <v>48</v>
      </c>
      <c r="I580" s="8" t="str">
        <f aca="false">J580</f>
        <v>48</v>
      </c>
      <c r="J580" s="18" t="str">
        <f aca="false">H580</f>
        <v>48</v>
      </c>
      <c r="M580" s="8" t="n">
        <v>645</v>
      </c>
    </row>
    <row r="581" customFormat="false" ht="15" hidden="false" customHeight="false" outlineLevel="0" collapsed="false">
      <c r="B581" s="2" t="s">
        <v>108</v>
      </c>
      <c r="C581" s="66" t="s">
        <v>289</v>
      </c>
      <c r="D581" s="2" t="n">
        <f aca="false">D580+10</f>
        <v>280</v>
      </c>
      <c r="E581" s="38" t="s">
        <v>244</v>
      </c>
      <c r="F581" s="2" t="n">
        <f aca="false">E581*10</f>
        <v>490</v>
      </c>
      <c r="H581" s="8" t="str">
        <f aca="false">E581</f>
        <v>49</v>
      </c>
      <c r="I581" s="8" t="str">
        <f aca="false">J581</f>
        <v>49</v>
      </c>
      <c r="J581" s="18" t="str">
        <f aca="false">H581</f>
        <v>49</v>
      </c>
      <c r="M581" s="8" t="n">
        <v>625</v>
      </c>
    </row>
    <row r="582" customFormat="false" ht="15" hidden="false" customHeight="false" outlineLevel="0" collapsed="false">
      <c r="B582" s="2" t="s">
        <v>108</v>
      </c>
      <c r="C582" s="66" t="s">
        <v>289</v>
      </c>
      <c r="D582" s="2" t="n">
        <f aca="false">D581+10</f>
        <v>290</v>
      </c>
      <c r="E582" s="38" t="s">
        <v>245</v>
      </c>
      <c r="F582" s="2" t="n">
        <f aca="false">E582*10</f>
        <v>500</v>
      </c>
      <c r="H582" s="8" t="str">
        <f aca="false">E582</f>
        <v>50</v>
      </c>
      <c r="I582" s="8" t="str">
        <f aca="false">J582</f>
        <v>50</v>
      </c>
      <c r="J582" s="18" t="str">
        <f aca="false">H582</f>
        <v>50</v>
      </c>
      <c r="M582" s="8" t="n">
        <v>605</v>
      </c>
    </row>
    <row r="584" customFormat="false" ht="15" hidden="false" customHeight="false" outlineLevel="0" collapsed="false">
      <c r="B584" s="2" t="s">
        <v>108</v>
      </c>
      <c r="C584" s="66" t="s">
        <v>290</v>
      </c>
      <c r="D584" s="2" t="n">
        <v>110</v>
      </c>
      <c r="E584" s="38" t="s">
        <v>115</v>
      </c>
      <c r="F584" s="2" t="n">
        <f aca="false">E584*10</f>
        <v>320</v>
      </c>
      <c r="H584" s="8" t="str">
        <f aca="false">E584</f>
        <v>32</v>
      </c>
      <c r="I584" s="8" t="str">
        <f aca="false">J584</f>
        <v>32</v>
      </c>
      <c r="J584" s="18" t="str">
        <f aca="false">H584</f>
        <v>32</v>
      </c>
      <c r="M584" s="8" t="n">
        <v>765</v>
      </c>
    </row>
    <row r="585" customFormat="false" ht="15" hidden="false" customHeight="false" outlineLevel="0" collapsed="false">
      <c r="B585" s="2" t="s">
        <v>108</v>
      </c>
      <c r="C585" s="66" t="s">
        <v>290</v>
      </c>
      <c r="D585" s="2" t="n">
        <f aca="false">D584+5</f>
        <v>115</v>
      </c>
      <c r="E585" s="38" t="s">
        <v>130</v>
      </c>
      <c r="F585" s="2" t="n">
        <f aca="false">E585*10</f>
        <v>325</v>
      </c>
      <c r="H585" s="8" t="str">
        <f aca="false">E585</f>
        <v>32,5</v>
      </c>
      <c r="I585" s="8" t="str">
        <f aca="false">J585</f>
        <v>32,5</v>
      </c>
      <c r="J585" s="18" t="str">
        <f aca="false">H585</f>
        <v>32,5</v>
      </c>
      <c r="M585" s="8" t="n">
        <v>785</v>
      </c>
    </row>
    <row r="586" customFormat="false" ht="15" hidden="false" customHeight="false" outlineLevel="0" collapsed="false">
      <c r="B586" s="2" t="s">
        <v>108</v>
      </c>
      <c r="C586" s="66" t="s">
        <v>290</v>
      </c>
      <c r="D586" s="2" t="n">
        <f aca="false">D585+5</f>
        <v>120</v>
      </c>
      <c r="E586" s="38" t="s">
        <v>116</v>
      </c>
      <c r="F586" s="2" t="n">
        <f aca="false">E586*10</f>
        <v>330</v>
      </c>
      <c r="H586" s="8" t="str">
        <f aca="false">E586</f>
        <v>33</v>
      </c>
      <c r="I586" s="8" t="str">
        <f aca="false">J586</f>
        <v>33</v>
      </c>
      <c r="J586" s="18" t="str">
        <f aca="false">H586</f>
        <v>33</v>
      </c>
      <c r="M586" s="8" t="n">
        <v>805</v>
      </c>
    </row>
    <row r="587" customFormat="false" ht="15" hidden="false" customHeight="false" outlineLevel="0" collapsed="false">
      <c r="B587" s="2" t="s">
        <v>108</v>
      </c>
      <c r="C587" s="66" t="s">
        <v>290</v>
      </c>
      <c r="D587" s="2" t="n">
        <f aca="false">D586+5</f>
        <v>125</v>
      </c>
      <c r="E587" s="38" t="s">
        <v>131</v>
      </c>
      <c r="F587" s="2" t="n">
        <f aca="false">E587*10</f>
        <v>335</v>
      </c>
      <c r="H587" s="8" t="str">
        <f aca="false">E587</f>
        <v>33,5</v>
      </c>
      <c r="I587" s="8" t="str">
        <f aca="false">J587</f>
        <v>33,5</v>
      </c>
      <c r="J587" s="18" t="str">
        <f aca="false">H587</f>
        <v>33,5</v>
      </c>
      <c r="M587" s="8" t="n">
        <v>825</v>
      </c>
    </row>
    <row r="588" customFormat="false" ht="15" hidden="false" customHeight="false" outlineLevel="0" collapsed="false">
      <c r="B588" s="2" t="s">
        <v>108</v>
      </c>
      <c r="C588" s="66" t="s">
        <v>290</v>
      </c>
      <c r="D588" s="2" t="n">
        <f aca="false">D587+5</f>
        <v>130</v>
      </c>
      <c r="E588" s="38" t="s">
        <v>117</v>
      </c>
      <c r="F588" s="2" t="n">
        <f aca="false">E588*10</f>
        <v>340</v>
      </c>
      <c r="H588" s="8" t="str">
        <f aca="false">E588</f>
        <v>34</v>
      </c>
      <c r="I588" s="8" t="str">
        <f aca="false">J588</f>
        <v>34</v>
      </c>
      <c r="J588" s="18" t="str">
        <f aca="false">H588</f>
        <v>34</v>
      </c>
      <c r="M588" s="8" t="n">
        <v>845</v>
      </c>
      <c r="N588" s="2" t="n">
        <f aca="false">VLOOKUP(H588,references!B:C,2,0)</f>
        <v>21.5</v>
      </c>
    </row>
    <row r="589" customFormat="false" ht="15" hidden="false" customHeight="false" outlineLevel="0" collapsed="false">
      <c r="B589" s="2" t="s">
        <v>108</v>
      </c>
      <c r="C589" s="66" t="s">
        <v>290</v>
      </c>
      <c r="D589" s="2" t="n">
        <f aca="false">D588+5</f>
        <v>135</v>
      </c>
      <c r="E589" s="38" t="s">
        <v>132</v>
      </c>
      <c r="F589" s="2" t="n">
        <f aca="false">E589*10</f>
        <v>345</v>
      </c>
      <c r="H589" s="8" t="str">
        <f aca="false">E589</f>
        <v>34,5</v>
      </c>
      <c r="I589" s="8" t="str">
        <f aca="false">J589</f>
        <v>34,5</v>
      </c>
      <c r="J589" s="18" t="str">
        <f aca="false">H589</f>
        <v>34,5</v>
      </c>
      <c r="M589" s="8" t="n">
        <v>865</v>
      </c>
    </row>
    <row r="590" customFormat="false" ht="15" hidden="false" customHeight="false" outlineLevel="0" collapsed="false">
      <c r="B590" s="2" t="s">
        <v>108</v>
      </c>
      <c r="C590" s="66" t="s">
        <v>290</v>
      </c>
      <c r="D590" s="2" t="n">
        <f aca="false">D589+5</f>
        <v>140</v>
      </c>
      <c r="E590" s="38" t="s">
        <v>118</v>
      </c>
      <c r="F590" s="2" t="n">
        <f aca="false">E590*10</f>
        <v>350</v>
      </c>
      <c r="H590" s="8" t="str">
        <f aca="false">E590</f>
        <v>35</v>
      </c>
      <c r="I590" s="8" t="str">
        <f aca="false">J590</f>
        <v>35</v>
      </c>
      <c r="J590" s="18" t="str">
        <f aca="false">H590</f>
        <v>35</v>
      </c>
      <c r="M590" s="8" t="n">
        <v>885</v>
      </c>
      <c r="N590" s="2" t="n">
        <f aca="false">VLOOKUP(H590,references!B:C,2,0)</f>
        <v>22.5</v>
      </c>
    </row>
    <row r="591" customFormat="false" ht="15" hidden="false" customHeight="false" outlineLevel="0" collapsed="false">
      <c r="B591" s="2" t="s">
        <v>108</v>
      </c>
      <c r="C591" s="66" t="s">
        <v>290</v>
      </c>
      <c r="D591" s="2" t="n">
        <f aca="false">D590+5</f>
        <v>145</v>
      </c>
      <c r="E591" s="38" t="s">
        <v>133</v>
      </c>
      <c r="F591" s="2" t="n">
        <f aca="false">E591*10</f>
        <v>355</v>
      </c>
      <c r="H591" s="8" t="str">
        <f aca="false">E591</f>
        <v>35,5</v>
      </c>
      <c r="I591" s="8" t="str">
        <f aca="false">J591</f>
        <v>35,5</v>
      </c>
      <c r="J591" s="18" t="str">
        <f aca="false">H591</f>
        <v>35,5</v>
      </c>
      <c r="M591" s="8" t="n">
        <v>905</v>
      </c>
    </row>
    <row r="592" customFormat="false" ht="15" hidden="false" customHeight="false" outlineLevel="0" collapsed="false">
      <c r="B592" s="2" t="s">
        <v>108</v>
      </c>
      <c r="C592" s="66" t="s">
        <v>290</v>
      </c>
      <c r="D592" s="2" t="n">
        <f aca="false">D591+5</f>
        <v>150</v>
      </c>
      <c r="E592" s="38" t="s">
        <v>119</v>
      </c>
      <c r="F592" s="2" t="n">
        <f aca="false">E592*10</f>
        <v>360</v>
      </c>
      <c r="H592" s="8" t="str">
        <f aca="false">E592</f>
        <v>36</v>
      </c>
      <c r="I592" s="8" t="str">
        <f aca="false">J592</f>
        <v>36</v>
      </c>
      <c r="J592" s="18" t="str">
        <f aca="false">H592</f>
        <v>36</v>
      </c>
      <c r="M592" s="8" t="n">
        <v>915</v>
      </c>
      <c r="N592" s="2" t="n">
        <f aca="false">VLOOKUP(H592,references!B:C,2,0)</f>
        <v>23</v>
      </c>
    </row>
    <row r="593" customFormat="false" ht="15" hidden="false" customHeight="false" outlineLevel="0" collapsed="false">
      <c r="B593" s="2" t="s">
        <v>108</v>
      </c>
      <c r="C593" s="66" t="s">
        <v>290</v>
      </c>
      <c r="D593" s="2" t="n">
        <f aca="false">D592+5</f>
        <v>155</v>
      </c>
      <c r="E593" s="38" t="s">
        <v>134</v>
      </c>
      <c r="F593" s="2" t="n">
        <f aca="false">E593*10</f>
        <v>365</v>
      </c>
      <c r="H593" s="8" t="str">
        <f aca="false">E593</f>
        <v>36,5</v>
      </c>
      <c r="I593" s="8" t="str">
        <f aca="false">J593</f>
        <v>36,5</v>
      </c>
      <c r="J593" s="18" t="str">
        <f aca="false">H593</f>
        <v>36,5</v>
      </c>
      <c r="M593" s="8" t="n">
        <v>925</v>
      </c>
    </row>
    <row r="594" customFormat="false" ht="15" hidden="false" customHeight="false" outlineLevel="0" collapsed="false">
      <c r="B594" s="2" t="s">
        <v>108</v>
      </c>
      <c r="C594" s="66" t="s">
        <v>290</v>
      </c>
      <c r="D594" s="2" t="n">
        <f aca="false">D593+5</f>
        <v>160</v>
      </c>
      <c r="E594" s="38" t="s">
        <v>120</v>
      </c>
      <c r="F594" s="2" t="n">
        <f aca="false">E594*10</f>
        <v>370</v>
      </c>
      <c r="H594" s="8" t="str">
        <f aca="false">E594</f>
        <v>37</v>
      </c>
      <c r="I594" s="8" t="str">
        <f aca="false">J594</f>
        <v>37</v>
      </c>
      <c r="J594" s="18" t="str">
        <f aca="false">H594</f>
        <v>37</v>
      </c>
      <c r="M594" s="8" t="n">
        <v>935</v>
      </c>
      <c r="N594" s="2" t="n">
        <f aca="false">VLOOKUP(H594,references!B:C,2,0)</f>
        <v>23.5</v>
      </c>
    </row>
    <row r="595" customFormat="false" ht="15" hidden="false" customHeight="false" outlineLevel="0" collapsed="false">
      <c r="B595" s="2" t="s">
        <v>108</v>
      </c>
      <c r="C595" s="66" t="s">
        <v>290</v>
      </c>
      <c r="D595" s="2" t="n">
        <f aca="false">D594+5</f>
        <v>165</v>
      </c>
      <c r="E595" s="38" t="s">
        <v>135</v>
      </c>
      <c r="F595" s="2" t="n">
        <f aca="false">E595*10</f>
        <v>375</v>
      </c>
      <c r="H595" s="8" t="str">
        <f aca="false">E595</f>
        <v>37,5</v>
      </c>
      <c r="I595" s="8" t="str">
        <f aca="false">J595</f>
        <v>37,5</v>
      </c>
      <c r="J595" s="18" t="str">
        <f aca="false">H595</f>
        <v>37,5</v>
      </c>
      <c r="M595" s="8" t="n">
        <v>945</v>
      </c>
    </row>
    <row r="596" customFormat="false" ht="15" hidden="false" customHeight="false" outlineLevel="0" collapsed="false">
      <c r="B596" s="2" t="s">
        <v>108</v>
      </c>
      <c r="C596" s="66" t="s">
        <v>290</v>
      </c>
      <c r="D596" s="2" t="n">
        <f aca="false">D595+5</f>
        <v>170</v>
      </c>
      <c r="E596" s="38" t="s">
        <v>121</v>
      </c>
      <c r="F596" s="2" t="n">
        <f aca="false">E596*10</f>
        <v>380</v>
      </c>
      <c r="H596" s="8" t="str">
        <f aca="false">E596</f>
        <v>38</v>
      </c>
      <c r="I596" s="8" t="str">
        <f aca="false">J596</f>
        <v>38</v>
      </c>
      <c r="J596" s="18" t="str">
        <f aca="false">H596</f>
        <v>38</v>
      </c>
      <c r="M596" s="8" t="n">
        <v>975</v>
      </c>
      <c r="N596" s="2" t="n">
        <f aca="false">VLOOKUP(H596,references!B:C,2,0)</f>
        <v>24.5</v>
      </c>
    </row>
    <row r="597" customFormat="false" ht="15" hidden="false" customHeight="false" outlineLevel="0" collapsed="false">
      <c r="B597" s="2" t="s">
        <v>108</v>
      </c>
      <c r="C597" s="66" t="s">
        <v>290</v>
      </c>
      <c r="D597" s="2" t="n">
        <f aca="false">D596+5</f>
        <v>175</v>
      </c>
      <c r="E597" s="38" t="s">
        <v>136</v>
      </c>
      <c r="F597" s="2" t="n">
        <f aca="false">E597*10</f>
        <v>385</v>
      </c>
      <c r="H597" s="8" t="str">
        <f aca="false">E597</f>
        <v>38,5</v>
      </c>
      <c r="I597" s="8" t="str">
        <f aca="false">J597</f>
        <v>38,5</v>
      </c>
      <c r="J597" s="18" t="str">
        <f aca="false">H597</f>
        <v>38,5</v>
      </c>
      <c r="M597" s="8" t="n">
        <v>995</v>
      </c>
    </row>
    <row r="598" customFormat="false" ht="15" hidden="false" customHeight="false" outlineLevel="0" collapsed="false">
      <c r="B598" s="2" t="s">
        <v>108</v>
      </c>
      <c r="C598" s="66" t="s">
        <v>290</v>
      </c>
      <c r="D598" s="2" t="n">
        <f aca="false">D597+5</f>
        <v>180</v>
      </c>
      <c r="E598" s="38" t="s">
        <v>122</v>
      </c>
      <c r="F598" s="2" t="n">
        <f aca="false">E598*10</f>
        <v>390</v>
      </c>
      <c r="H598" s="8" t="str">
        <f aca="false">E598</f>
        <v>39</v>
      </c>
      <c r="I598" s="8" t="str">
        <f aca="false">J598</f>
        <v>39</v>
      </c>
      <c r="J598" s="18" t="str">
        <f aca="false">H598</f>
        <v>39</v>
      </c>
      <c r="M598" s="8" t="n">
        <v>985</v>
      </c>
      <c r="N598" s="2" t="n">
        <f aca="false">VLOOKUP(H598,references!B:C,2,0)</f>
        <v>25</v>
      </c>
    </row>
    <row r="599" customFormat="false" ht="15" hidden="false" customHeight="false" outlineLevel="0" collapsed="false">
      <c r="B599" s="2" t="s">
        <v>108</v>
      </c>
      <c r="C599" s="66" t="s">
        <v>290</v>
      </c>
      <c r="D599" s="2" t="n">
        <f aca="false">D598+5</f>
        <v>185</v>
      </c>
      <c r="E599" s="38" t="s">
        <v>137</v>
      </c>
      <c r="F599" s="2" t="n">
        <f aca="false">E599*10</f>
        <v>395</v>
      </c>
      <c r="H599" s="8" t="str">
        <f aca="false">E599</f>
        <v>39,5</v>
      </c>
      <c r="I599" s="8" t="str">
        <f aca="false">J599</f>
        <v>39,5</v>
      </c>
      <c r="J599" s="18" t="str">
        <f aca="false">H599</f>
        <v>39,5</v>
      </c>
      <c r="M599" s="8" t="n">
        <v>965</v>
      </c>
    </row>
    <row r="600" customFormat="false" ht="15" hidden="false" customHeight="false" outlineLevel="0" collapsed="false">
      <c r="B600" s="2" t="s">
        <v>108</v>
      </c>
      <c r="C600" s="66" t="s">
        <v>290</v>
      </c>
      <c r="D600" s="2" t="n">
        <f aca="false">D599+5</f>
        <v>190</v>
      </c>
      <c r="E600" s="38" t="s">
        <v>123</v>
      </c>
      <c r="F600" s="2" t="n">
        <f aca="false">E600*10</f>
        <v>400</v>
      </c>
      <c r="H600" s="8" t="str">
        <f aca="false">E600</f>
        <v>40</v>
      </c>
      <c r="I600" s="8" t="str">
        <f aca="false">J600</f>
        <v>40</v>
      </c>
      <c r="J600" s="18" t="str">
        <f aca="false">H600</f>
        <v>40</v>
      </c>
      <c r="M600" s="8" t="n">
        <v>955</v>
      </c>
      <c r="N600" s="2" t="n">
        <f aca="false">VLOOKUP(H600,references!B:C,2,0)</f>
        <v>25.5</v>
      </c>
    </row>
    <row r="601" customFormat="false" ht="15" hidden="false" customHeight="false" outlineLevel="0" collapsed="false">
      <c r="B601" s="2" t="s">
        <v>108</v>
      </c>
      <c r="C601" s="66" t="s">
        <v>290</v>
      </c>
      <c r="D601" s="2" t="n">
        <f aca="false">D600+5</f>
        <v>195</v>
      </c>
      <c r="E601" s="38" t="s">
        <v>138</v>
      </c>
      <c r="F601" s="2" t="n">
        <f aca="false">E601*10</f>
        <v>405</v>
      </c>
      <c r="H601" s="8" t="str">
        <f aca="false">E601</f>
        <v>40,5</v>
      </c>
      <c r="I601" s="8" t="str">
        <f aca="false">J601</f>
        <v>40,5</v>
      </c>
      <c r="J601" s="18" t="str">
        <f aca="false">H601</f>
        <v>40,5</v>
      </c>
      <c r="M601" s="8" t="n">
        <v>895</v>
      </c>
    </row>
    <row r="602" customFormat="false" ht="15" hidden="false" customHeight="false" outlineLevel="0" collapsed="false">
      <c r="B602" s="2" t="s">
        <v>108</v>
      </c>
      <c r="C602" s="66" t="s">
        <v>290</v>
      </c>
      <c r="D602" s="2" t="n">
        <f aca="false">D601+5</f>
        <v>200</v>
      </c>
      <c r="E602" s="38" t="s">
        <v>124</v>
      </c>
      <c r="F602" s="2" t="n">
        <f aca="false">E602*10</f>
        <v>410</v>
      </c>
      <c r="H602" s="8" t="str">
        <f aca="false">E602</f>
        <v>41</v>
      </c>
      <c r="I602" s="8" t="str">
        <f aca="false">J602</f>
        <v>41</v>
      </c>
      <c r="J602" s="18" t="str">
        <f aca="false">H602</f>
        <v>41</v>
      </c>
      <c r="M602" s="8" t="n">
        <v>875</v>
      </c>
      <c r="N602" s="2" t="n">
        <f aca="false">VLOOKUP(H602,references!B:C,2,0)</f>
        <v>26.5</v>
      </c>
    </row>
    <row r="603" customFormat="false" ht="15" hidden="false" customHeight="false" outlineLevel="0" collapsed="false">
      <c r="B603" s="2" t="s">
        <v>108</v>
      </c>
      <c r="C603" s="66" t="s">
        <v>290</v>
      </c>
      <c r="D603" s="2" t="n">
        <f aca="false">D602+5</f>
        <v>205</v>
      </c>
      <c r="E603" s="38" t="s">
        <v>139</v>
      </c>
      <c r="F603" s="2" t="n">
        <f aca="false">E603*10</f>
        <v>415</v>
      </c>
      <c r="H603" s="8" t="str">
        <f aca="false">E603</f>
        <v>41,5</v>
      </c>
      <c r="I603" s="8" t="str">
        <f aca="false">J603</f>
        <v>41,5</v>
      </c>
      <c r="J603" s="18" t="str">
        <f aca="false">H603</f>
        <v>41,5</v>
      </c>
      <c r="M603" s="8" t="n">
        <v>855</v>
      </c>
    </row>
    <row r="604" customFormat="false" ht="15" hidden="false" customHeight="false" outlineLevel="0" collapsed="false">
      <c r="B604" s="2" t="s">
        <v>108</v>
      </c>
      <c r="C604" s="66" t="s">
        <v>290</v>
      </c>
      <c r="D604" s="2" t="n">
        <f aca="false">D603+5</f>
        <v>210</v>
      </c>
      <c r="E604" s="38" t="s">
        <v>125</v>
      </c>
      <c r="F604" s="2" t="n">
        <f aca="false">E604*10</f>
        <v>420</v>
      </c>
      <c r="H604" s="8" t="str">
        <f aca="false">E604</f>
        <v>42</v>
      </c>
      <c r="I604" s="8" t="str">
        <f aca="false">J604</f>
        <v>42</v>
      </c>
      <c r="J604" s="18" t="str">
        <f aca="false">H604</f>
        <v>42</v>
      </c>
      <c r="M604" s="8" t="n">
        <v>835</v>
      </c>
      <c r="N604" s="2" t="n">
        <f aca="false">VLOOKUP(H604,references!B:C,2,0)</f>
        <v>27</v>
      </c>
    </row>
    <row r="605" customFormat="false" ht="15" hidden="false" customHeight="false" outlineLevel="0" collapsed="false">
      <c r="B605" s="2" t="s">
        <v>108</v>
      </c>
      <c r="C605" s="66" t="s">
        <v>290</v>
      </c>
      <c r="D605" s="2" t="n">
        <f aca="false">D604+5</f>
        <v>215</v>
      </c>
      <c r="E605" s="38" t="s">
        <v>140</v>
      </c>
      <c r="F605" s="2" t="n">
        <f aca="false">E605*10</f>
        <v>425</v>
      </c>
      <c r="H605" s="8" t="str">
        <f aca="false">E605</f>
        <v>42,5</v>
      </c>
      <c r="I605" s="8" t="str">
        <f aca="false">J605</f>
        <v>42,5</v>
      </c>
      <c r="J605" s="18" t="str">
        <f aca="false">H605</f>
        <v>42,5</v>
      </c>
      <c r="M605" s="8" t="n">
        <v>815</v>
      </c>
    </row>
    <row r="606" customFormat="false" ht="15" hidden="false" customHeight="false" outlineLevel="0" collapsed="false">
      <c r="B606" s="2" t="s">
        <v>108</v>
      </c>
      <c r="C606" s="66" t="s">
        <v>290</v>
      </c>
      <c r="D606" s="2" t="n">
        <f aca="false">D605+5</f>
        <v>220</v>
      </c>
      <c r="E606" s="38" t="s">
        <v>126</v>
      </c>
      <c r="F606" s="2" t="n">
        <f aca="false">E606*10</f>
        <v>430</v>
      </c>
      <c r="H606" s="8" t="str">
        <f aca="false">E606</f>
        <v>43</v>
      </c>
      <c r="I606" s="8" t="str">
        <f aca="false">J606</f>
        <v>43</v>
      </c>
      <c r="J606" s="18" t="str">
        <f aca="false">H606</f>
        <v>43</v>
      </c>
      <c r="M606" s="8" t="n">
        <v>795</v>
      </c>
      <c r="N606" s="2" t="n">
        <f aca="false">VLOOKUP(H606,references!B:C,2,0)</f>
        <v>27.5</v>
      </c>
    </row>
    <row r="607" customFormat="false" ht="15" hidden="false" customHeight="false" outlineLevel="0" collapsed="false">
      <c r="B607" s="2" t="s">
        <v>108</v>
      </c>
      <c r="C607" s="66" t="s">
        <v>290</v>
      </c>
      <c r="D607" s="2" t="n">
        <f aca="false">D606+5</f>
        <v>225</v>
      </c>
      <c r="E607" s="38" t="s">
        <v>141</v>
      </c>
      <c r="F607" s="2" t="n">
        <f aca="false">E607*10</f>
        <v>435</v>
      </c>
      <c r="H607" s="8" t="str">
        <f aca="false">E607</f>
        <v>43,5</v>
      </c>
      <c r="I607" s="8" t="str">
        <f aca="false">J607</f>
        <v>43,5</v>
      </c>
      <c r="J607" s="18" t="str">
        <f aca="false">H607</f>
        <v>43,5</v>
      </c>
      <c r="M607" s="8" t="n">
        <v>775</v>
      </c>
    </row>
    <row r="608" customFormat="false" ht="15" hidden="false" customHeight="false" outlineLevel="0" collapsed="false">
      <c r="B608" s="2" t="s">
        <v>108</v>
      </c>
      <c r="C608" s="66" t="s">
        <v>290</v>
      </c>
      <c r="D608" s="2" t="n">
        <f aca="false">D607+5</f>
        <v>230</v>
      </c>
      <c r="E608" s="38" t="s">
        <v>127</v>
      </c>
      <c r="F608" s="2" t="n">
        <f aca="false">E608*10</f>
        <v>440</v>
      </c>
      <c r="H608" s="8" t="str">
        <f aca="false">E608</f>
        <v>44</v>
      </c>
      <c r="I608" s="8" t="str">
        <f aca="false">J608</f>
        <v>44</v>
      </c>
      <c r="J608" s="18" t="str">
        <f aca="false">H608</f>
        <v>44</v>
      </c>
      <c r="M608" s="8" t="n">
        <v>755</v>
      </c>
      <c r="N608" s="2" t="n">
        <f aca="false">VLOOKUP(H608,references!B:C,2,0)</f>
        <v>28.5</v>
      </c>
    </row>
    <row r="609" customFormat="false" ht="15" hidden="false" customHeight="false" outlineLevel="0" collapsed="false">
      <c r="B609" s="2" t="s">
        <v>108</v>
      </c>
      <c r="C609" s="66" t="s">
        <v>290</v>
      </c>
      <c r="D609" s="2" t="n">
        <f aca="false">D608+5</f>
        <v>235</v>
      </c>
      <c r="E609" s="38" t="s">
        <v>247</v>
      </c>
      <c r="F609" s="2" t="n">
        <f aca="false">E609*10</f>
        <v>445</v>
      </c>
      <c r="H609" s="8" t="str">
        <f aca="false">E609</f>
        <v>44,5</v>
      </c>
      <c r="I609" s="8" t="str">
        <f aca="false">J609</f>
        <v>44,5</v>
      </c>
      <c r="J609" s="18" t="str">
        <f aca="false">H609</f>
        <v>44,5</v>
      </c>
      <c r="M609" s="8" t="n">
        <v>745</v>
      </c>
    </row>
    <row r="610" customFormat="false" ht="15" hidden="false" customHeight="false" outlineLevel="0" collapsed="false">
      <c r="B610" s="2" t="s">
        <v>108</v>
      </c>
      <c r="C610" s="66" t="s">
        <v>290</v>
      </c>
      <c r="D610" s="2" t="n">
        <f aca="false">D609+5</f>
        <v>240</v>
      </c>
      <c r="E610" s="38" t="s">
        <v>196</v>
      </c>
      <c r="F610" s="2" t="n">
        <f aca="false">E610*10</f>
        <v>450</v>
      </c>
      <c r="H610" s="8" t="str">
        <f aca="false">E610</f>
        <v>45</v>
      </c>
      <c r="I610" s="8" t="str">
        <f aca="false">J610</f>
        <v>45</v>
      </c>
      <c r="J610" s="18" t="str">
        <f aca="false">H610</f>
        <v>45</v>
      </c>
      <c r="M610" s="8" t="n">
        <v>735</v>
      </c>
      <c r="N610" s="2" t="n">
        <f aca="false">VLOOKUP(H610,references!B:C,2,0)</f>
        <v>29</v>
      </c>
    </row>
    <row r="611" customFormat="false" ht="15" hidden="false" customHeight="false" outlineLevel="0" collapsed="false">
      <c r="B611" s="2" t="s">
        <v>108</v>
      </c>
      <c r="C611" s="66" t="s">
        <v>290</v>
      </c>
      <c r="D611" s="2" t="n">
        <f aca="false">D610+5</f>
        <v>245</v>
      </c>
      <c r="E611" s="38" t="s">
        <v>248</v>
      </c>
      <c r="F611" s="2" t="n">
        <f aca="false">E611*10</f>
        <v>455</v>
      </c>
      <c r="H611" s="8" t="str">
        <f aca="false">E611</f>
        <v>45,5</v>
      </c>
      <c r="I611" s="8" t="str">
        <f aca="false">J611</f>
        <v>45,5</v>
      </c>
      <c r="J611" s="18" t="str">
        <f aca="false">H611</f>
        <v>45,5</v>
      </c>
      <c r="M611" s="8" t="n">
        <v>695</v>
      </c>
    </row>
    <row r="612" customFormat="false" ht="15" hidden="false" customHeight="false" outlineLevel="0" collapsed="false">
      <c r="B612" s="2" t="s">
        <v>108</v>
      </c>
      <c r="C612" s="66" t="s">
        <v>290</v>
      </c>
      <c r="D612" s="2" t="n">
        <f aca="false">D611+5</f>
        <v>250</v>
      </c>
      <c r="E612" s="38" t="s">
        <v>241</v>
      </c>
      <c r="F612" s="2" t="n">
        <f aca="false">E612*10</f>
        <v>460</v>
      </c>
      <c r="H612" s="8" t="str">
        <f aca="false">E612</f>
        <v>46</v>
      </c>
      <c r="I612" s="8" t="str">
        <f aca="false">J612</f>
        <v>46</v>
      </c>
      <c r="J612" s="18" t="str">
        <f aca="false">H612</f>
        <v>46</v>
      </c>
      <c r="M612" s="8" t="n">
        <v>685</v>
      </c>
      <c r="N612" s="2" t="n">
        <f aca="false">VLOOKUP(H612,references!B:C,2,0)</f>
        <v>29.5</v>
      </c>
    </row>
    <row r="613" customFormat="false" ht="15" hidden="false" customHeight="false" outlineLevel="0" collapsed="false">
      <c r="B613" s="2" t="s">
        <v>108</v>
      </c>
      <c r="C613" s="66" t="s">
        <v>290</v>
      </c>
      <c r="D613" s="2" t="n">
        <f aca="false">D612+5</f>
        <v>255</v>
      </c>
      <c r="E613" s="38" t="s">
        <v>249</v>
      </c>
      <c r="F613" s="2" t="n">
        <f aca="false">E613*10</f>
        <v>465</v>
      </c>
      <c r="H613" s="8" t="str">
        <f aca="false">E613</f>
        <v>46,5</v>
      </c>
      <c r="I613" s="8" t="str">
        <f aca="false">J613</f>
        <v>46,5</v>
      </c>
      <c r="J613" s="18" t="str">
        <f aca="false">H613</f>
        <v>46,5</v>
      </c>
      <c r="M613" s="8" t="n">
        <v>675</v>
      </c>
    </row>
    <row r="614" customFormat="false" ht="15" hidden="false" customHeight="false" outlineLevel="0" collapsed="false">
      <c r="B614" s="2" t="s">
        <v>108</v>
      </c>
      <c r="C614" s="66" t="s">
        <v>290</v>
      </c>
      <c r="D614" s="2" t="n">
        <f aca="false">D613+5</f>
        <v>260</v>
      </c>
      <c r="E614" s="38" t="s">
        <v>242</v>
      </c>
      <c r="F614" s="2" t="n">
        <f aca="false">E614*10</f>
        <v>470</v>
      </c>
      <c r="H614" s="8" t="str">
        <f aca="false">E614</f>
        <v>47</v>
      </c>
      <c r="I614" s="8" t="str">
        <f aca="false">J614</f>
        <v>47</v>
      </c>
      <c r="J614" s="18" t="str">
        <f aca="false">H614</f>
        <v>47</v>
      </c>
      <c r="M614" s="8" t="n">
        <v>665</v>
      </c>
    </row>
    <row r="615" customFormat="false" ht="15" hidden="false" customHeight="false" outlineLevel="0" collapsed="false">
      <c r="B615" s="2" t="s">
        <v>108</v>
      </c>
      <c r="C615" s="66" t="s">
        <v>290</v>
      </c>
      <c r="D615" s="2" t="n">
        <f aca="false">D614+5</f>
        <v>265</v>
      </c>
      <c r="E615" s="38" t="s">
        <v>250</v>
      </c>
      <c r="F615" s="2" t="n">
        <f aca="false">E615*10</f>
        <v>475</v>
      </c>
      <c r="H615" s="8" t="str">
        <f aca="false">E615</f>
        <v>47,5</v>
      </c>
      <c r="I615" s="8" t="str">
        <f aca="false">J615</f>
        <v>47,5</v>
      </c>
      <c r="J615" s="18" t="str">
        <f aca="false">H615</f>
        <v>47,5</v>
      </c>
      <c r="M615" s="8" t="n">
        <v>655</v>
      </c>
    </row>
    <row r="616" customFormat="false" ht="15" hidden="false" customHeight="false" outlineLevel="0" collapsed="false">
      <c r="B616" s="2" t="s">
        <v>108</v>
      </c>
      <c r="C616" s="66" t="s">
        <v>290</v>
      </c>
      <c r="D616" s="2" t="n">
        <f aca="false">D615+5</f>
        <v>270</v>
      </c>
      <c r="E616" s="38" t="s">
        <v>243</v>
      </c>
      <c r="F616" s="2" t="n">
        <f aca="false">E616*10</f>
        <v>480</v>
      </c>
      <c r="H616" s="8" t="str">
        <f aca="false">E616</f>
        <v>48</v>
      </c>
      <c r="I616" s="8" t="str">
        <f aca="false">J616</f>
        <v>48</v>
      </c>
      <c r="J616" s="18" t="str">
        <f aca="false">H616</f>
        <v>48</v>
      </c>
      <c r="M616" s="8" t="n">
        <v>645</v>
      </c>
    </row>
    <row r="617" customFormat="false" ht="15" hidden="false" customHeight="false" outlineLevel="0" collapsed="false">
      <c r="B617" s="2" t="s">
        <v>108</v>
      </c>
      <c r="C617" s="66" t="s">
        <v>290</v>
      </c>
      <c r="D617" s="2" t="n">
        <f aca="false">D616+5</f>
        <v>275</v>
      </c>
      <c r="E617" s="38" t="s">
        <v>251</v>
      </c>
      <c r="F617" s="2" t="n">
        <f aca="false">E617*10</f>
        <v>485</v>
      </c>
      <c r="H617" s="8" t="str">
        <f aca="false">E617</f>
        <v>48,5</v>
      </c>
      <c r="I617" s="8" t="str">
        <f aca="false">J617</f>
        <v>48,5</v>
      </c>
      <c r="J617" s="18" t="str">
        <f aca="false">H617</f>
        <v>48,5</v>
      </c>
      <c r="M617" s="8" t="n">
        <v>635</v>
      </c>
    </row>
    <row r="618" customFormat="false" ht="15" hidden="false" customHeight="false" outlineLevel="0" collapsed="false">
      <c r="B618" s="2" t="s">
        <v>108</v>
      </c>
      <c r="C618" s="66" t="s">
        <v>290</v>
      </c>
      <c r="D618" s="2" t="n">
        <f aca="false">D617+5</f>
        <v>280</v>
      </c>
      <c r="E618" s="38" t="s">
        <v>244</v>
      </c>
      <c r="F618" s="2" t="n">
        <f aca="false">E618*10</f>
        <v>490</v>
      </c>
      <c r="H618" s="8" t="str">
        <f aca="false">E618</f>
        <v>49</v>
      </c>
      <c r="I618" s="8" t="str">
        <f aca="false">J618</f>
        <v>49</v>
      </c>
      <c r="J618" s="18" t="str">
        <f aca="false">H618</f>
        <v>49</v>
      </c>
      <c r="M618" s="8" t="n">
        <v>625</v>
      </c>
    </row>
    <row r="619" customFormat="false" ht="15" hidden="false" customHeight="false" outlineLevel="0" collapsed="false">
      <c r="B619" s="2" t="s">
        <v>108</v>
      </c>
      <c r="C619" s="66" t="s">
        <v>290</v>
      </c>
      <c r="D619" s="2" t="n">
        <f aca="false">D618+5</f>
        <v>285</v>
      </c>
      <c r="E619" s="38" t="s">
        <v>252</v>
      </c>
      <c r="F619" s="2" t="n">
        <f aca="false">E619*10</f>
        <v>495</v>
      </c>
      <c r="H619" s="8" t="str">
        <f aca="false">E619</f>
        <v>49,5</v>
      </c>
      <c r="I619" s="8" t="str">
        <f aca="false">J619</f>
        <v>49,5</v>
      </c>
      <c r="J619" s="18" t="str">
        <f aca="false">H619</f>
        <v>49,5</v>
      </c>
      <c r="M619" s="8" t="n">
        <v>615</v>
      </c>
    </row>
    <row r="620" customFormat="false" ht="15" hidden="false" customHeight="false" outlineLevel="0" collapsed="false">
      <c r="B620" s="2" t="s">
        <v>108</v>
      </c>
      <c r="C620" s="66" t="s">
        <v>290</v>
      </c>
      <c r="D620" s="2" t="n">
        <f aca="false">D619+5</f>
        <v>290</v>
      </c>
      <c r="E620" s="38" t="s">
        <v>245</v>
      </c>
      <c r="F620" s="2" t="n">
        <f aca="false">E620*10</f>
        <v>500</v>
      </c>
      <c r="H620" s="8" t="str">
        <f aca="false">E620</f>
        <v>50</v>
      </c>
      <c r="I620" s="8" t="str">
        <f aca="false">J620</f>
        <v>50</v>
      </c>
      <c r="J620" s="18" t="str">
        <f aca="false">H620</f>
        <v>50</v>
      </c>
      <c r="M620" s="8" t="n">
        <v>605</v>
      </c>
    </row>
    <row r="622" customFormat="false" ht="15" hidden="false" customHeight="false" outlineLevel="0" collapsed="false">
      <c r="B622" s="2" t="s">
        <v>108</v>
      </c>
      <c r="C622" s="66" t="s">
        <v>291</v>
      </c>
      <c r="D622" s="2" t="n">
        <v>110</v>
      </c>
      <c r="E622" s="38" t="s">
        <v>115</v>
      </c>
      <c r="F622" s="2" t="n">
        <f aca="false">IFERROR(E622*10,SUBSTITUTE(E622,"/",""))</f>
        <v>320</v>
      </c>
      <c r="H622" s="8" t="str">
        <f aca="false">E622</f>
        <v>32</v>
      </c>
      <c r="I622" s="8" t="str">
        <f aca="false">J622</f>
        <v>32</v>
      </c>
      <c r="J622" s="18" t="str">
        <f aca="false">IF(LEN(H622)&gt;2,LEFT(H622,2)&amp;";"&amp;LEFT(H622,2)&amp;",5;"&amp;RIGHT(H622,2),H622)</f>
        <v>32</v>
      </c>
      <c r="M622" s="8" t="n">
        <v>765</v>
      </c>
    </row>
    <row r="623" customFormat="false" ht="15" hidden="false" customHeight="false" outlineLevel="0" collapsed="false">
      <c r="B623" s="2" t="s">
        <v>108</v>
      </c>
      <c r="C623" s="66" t="s">
        <v>291</v>
      </c>
      <c r="D623" s="2" t="n">
        <f aca="false">D622+5</f>
        <v>115</v>
      </c>
      <c r="E623" s="38" t="s">
        <v>144</v>
      </c>
      <c r="F623" s="2" t="str">
        <f aca="false">IFERROR(E623*10,SUBSTITUTE(E623,"/",""))</f>
        <v>3233</v>
      </c>
      <c r="H623" s="8" t="str">
        <f aca="false">E623</f>
        <v>32/33</v>
      </c>
      <c r="I623" s="8" t="str">
        <f aca="false">J623</f>
        <v>32;32,5;33</v>
      </c>
      <c r="J623" s="18" t="str">
        <f aca="false">IF(LEN(H623)&gt;2,LEFT(H623,2)&amp;";"&amp;LEFT(H623,2)&amp;",5;"&amp;RIGHT(H623,2),H623)</f>
        <v>32;32,5;33</v>
      </c>
      <c r="M623" s="8" t="n">
        <v>794</v>
      </c>
    </row>
    <row r="624" customFormat="false" ht="15" hidden="false" customHeight="false" outlineLevel="0" collapsed="false">
      <c r="B624" s="2" t="s">
        <v>108</v>
      </c>
      <c r="C624" s="66" t="s">
        <v>291</v>
      </c>
      <c r="D624" s="2" t="n">
        <f aca="false">D623+5</f>
        <v>120</v>
      </c>
      <c r="E624" s="38" t="s">
        <v>116</v>
      </c>
      <c r="F624" s="2" t="n">
        <f aca="false">IFERROR(E624*10,SUBSTITUTE(E624,"/",""))</f>
        <v>330</v>
      </c>
      <c r="H624" s="8" t="str">
        <f aca="false">E624</f>
        <v>33</v>
      </c>
      <c r="I624" s="8" t="str">
        <f aca="false">J624</f>
        <v>33</v>
      </c>
      <c r="J624" s="18" t="str">
        <f aca="false">IF(LEN(H624)&gt;2,LEFT(H624,2)&amp;";"&amp;LEFT(H624,2)&amp;",5;"&amp;RIGHT(H624,2),H624)</f>
        <v>33</v>
      </c>
      <c r="M624" s="8" t="n">
        <v>805</v>
      </c>
    </row>
    <row r="625" customFormat="false" ht="15" hidden="false" customHeight="false" outlineLevel="0" collapsed="false">
      <c r="B625" s="2" t="s">
        <v>108</v>
      </c>
      <c r="C625" s="66" t="s">
        <v>291</v>
      </c>
      <c r="D625" s="2" t="n">
        <f aca="false">D624+5</f>
        <v>125</v>
      </c>
      <c r="E625" s="38" t="s">
        <v>145</v>
      </c>
      <c r="F625" s="2" t="str">
        <f aca="false">IFERROR(E625*10,SUBSTITUTE(E625,"/",""))</f>
        <v>3334</v>
      </c>
      <c r="H625" s="8" t="str">
        <f aca="false">E625</f>
        <v>33/34</v>
      </c>
      <c r="I625" s="8" t="str">
        <f aca="false">J625</f>
        <v>33;33,5;34</v>
      </c>
      <c r="J625" s="18" t="str">
        <f aca="false">IF(LEN(H625)&gt;2,LEFT(H625,2)&amp;";"&amp;LEFT(H625,2)&amp;",5;"&amp;RIGHT(H625,2),H625)</f>
        <v>33;33,5;34</v>
      </c>
      <c r="M625" s="8" t="n">
        <v>834</v>
      </c>
    </row>
    <row r="626" customFormat="false" ht="15" hidden="false" customHeight="false" outlineLevel="0" collapsed="false">
      <c r="B626" s="2" t="s">
        <v>108</v>
      </c>
      <c r="C626" s="66" t="s">
        <v>291</v>
      </c>
      <c r="D626" s="2" t="n">
        <f aca="false">D625+5</f>
        <v>130</v>
      </c>
      <c r="E626" s="38" t="s">
        <v>117</v>
      </c>
      <c r="F626" s="2" t="n">
        <f aca="false">IFERROR(E626*10,SUBSTITUTE(E626,"/",""))</f>
        <v>340</v>
      </c>
      <c r="H626" s="8" t="str">
        <f aca="false">E626</f>
        <v>34</v>
      </c>
      <c r="I626" s="8" t="str">
        <f aca="false">J626</f>
        <v>34</v>
      </c>
      <c r="J626" s="18" t="str">
        <f aca="false">IF(LEN(H626)&gt;2,LEFT(H626,2)&amp;";"&amp;LEFT(H626,2)&amp;",5;"&amp;RIGHT(H626,2),H626)</f>
        <v>34</v>
      </c>
      <c r="M626" s="8" t="n">
        <v>845</v>
      </c>
      <c r="N626" s="2" t="n">
        <f aca="false">VLOOKUP(H626,references!B:C,2,0)</f>
        <v>21.5</v>
      </c>
    </row>
    <row r="627" customFormat="false" ht="15" hidden="false" customHeight="false" outlineLevel="0" collapsed="false">
      <c r="B627" s="2" t="s">
        <v>108</v>
      </c>
      <c r="C627" s="66" t="s">
        <v>291</v>
      </c>
      <c r="D627" s="2" t="n">
        <f aca="false">D626+5</f>
        <v>135</v>
      </c>
      <c r="E627" s="38" t="s">
        <v>146</v>
      </c>
      <c r="F627" s="2" t="str">
        <f aca="false">IFERROR(E627*10,SUBSTITUTE(E627,"/",""))</f>
        <v>3435</v>
      </c>
      <c r="H627" s="8" t="str">
        <f aca="false">E627</f>
        <v>34/35</v>
      </c>
      <c r="I627" s="8" t="str">
        <f aca="false">J627</f>
        <v>34;34,5;35</v>
      </c>
      <c r="J627" s="18" t="str">
        <f aca="false">IF(LEN(H627)&gt;2,LEFT(H627,2)&amp;";"&amp;LEFT(H627,2)&amp;",5;"&amp;RIGHT(H627,2),H627)</f>
        <v>34;34,5;35</v>
      </c>
      <c r="M627" s="8" t="n">
        <v>874</v>
      </c>
    </row>
    <row r="628" customFormat="false" ht="15" hidden="false" customHeight="false" outlineLevel="0" collapsed="false">
      <c r="B628" s="2" t="s">
        <v>108</v>
      </c>
      <c r="C628" s="66" t="s">
        <v>291</v>
      </c>
      <c r="D628" s="2" t="n">
        <f aca="false">D627+5</f>
        <v>140</v>
      </c>
      <c r="E628" s="38" t="s">
        <v>118</v>
      </c>
      <c r="F628" s="2" t="n">
        <f aca="false">IFERROR(E628*10,SUBSTITUTE(E628,"/",""))</f>
        <v>350</v>
      </c>
      <c r="H628" s="8" t="str">
        <f aca="false">E628</f>
        <v>35</v>
      </c>
      <c r="I628" s="8" t="str">
        <f aca="false">J628</f>
        <v>35</v>
      </c>
      <c r="J628" s="18" t="str">
        <f aca="false">IF(LEN(H628)&gt;2,LEFT(H628,2)&amp;";"&amp;LEFT(H628,2)&amp;",5;"&amp;RIGHT(H628,2),H628)</f>
        <v>35</v>
      </c>
      <c r="M628" s="8" t="n">
        <v>885</v>
      </c>
      <c r="N628" s="2" t="n">
        <f aca="false">VLOOKUP(H628,references!B:C,2,0)</f>
        <v>22.5</v>
      </c>
    </row>
    <row r="629" customFormat="false" ht="15" hidden="false" customHeight="false" outlineLevel="0" collapsed="false">
      <c r="B629" s="2" t="s">
        <v>108</v>
      </c>
      <c r="C629" s="66" t="s">
        <v>291</v>
      </c>
      <c r="D629" s="2" t="n">
        <f aca="false">D628+5</f>
        <v>145</v>
      </c>
      <c r="E629" s="38" t="s">
        <v>147</v>
      </c>
      <c r="F629" s="2" t="str">
        <f aca="false">IFERROR(E629*10,SUBSTITUTE(E629,"/",""))</f>
        <v>3536</v>
      </c>
      <c r="H629" s="8" t="str">
        <f aca="false">E629</f>
        <v>35/36</v>
      </c>
      <c r="I629" s="8" t="str">
        <f aca="false">J629</f>
        <v>35;35,5;36</v>
      </c>
      <c r="J629" s="18" t="str">
        <f aca="false">IF(LEN(H629)&gt;2,LEFT(H629,2)&amp;";"&amp;LEFT(H629,2)&amp;",5;"&amp;RIGHT(H629,2),H629)</f>
        <v>35;35,5;36</v>
      </c>
      <c r="M629" s="8" t="n">
        <v>914</v>
      </c>
    </row>
    <row r="630" customFormat="false" ht="15" hidden="false" customHeight="false" outlineLevel="0" collapsed="false">
      <c r="B630" s="2" t="s">
        <v>108</v>
      </c>
      <c r="C630" s="66" t="s">
        <v>291</v>
      </c>
      <c r="D630" s="2" t="n">
        <f aca="false">D629+5</f>
        <v>150</v>
      </c>
      <c r="E630" s="38" t="s">
        <v>119</v>
      </c>
      <c r="F630" s="2" t="n">
        <f aca="false">IFERROR(E630*10,SUBSTITUTE(E630,"/",""))</f>
        <v>360</v>
      </c>
      <c r="H630" s="8" t="str">
        <f aca="false">E630</f>
        <v>36</v>
      </c>
      <c r="I630" s="8" t="str">
        <f aca="false">J630</f>
        <v>36</v>
      </c>
      <c r="J630" s="18" t="str">
        <f aca="false">IF(LEN(H630)&gt;2,LEFT(H630,2)&amp;";"&amp;LEFT(H630,2)&amp;",5;"&amp;RIGHT(H630,2),H630)</f>
        <v>36</v>
      </c>
      <c r="M630" s="8" t="n">
        <v>915</v>
      </c>
      <c r="N630" s="2" t="n">
        <f aca="false">VLOOKUP(H630,references!B:C,2,0)</f>
        <v>23</v>
      </c>
    </row>
    <row r="631" customFormat="false" ht="15" hidden="false" customHeight="false" outlineLevel="0" collapsed="false">
      <c r="B631" s="2" t="s">
        <v>108</v>
      </c>
      <c r="C631" s="66" t="s">
        <v>291</v>
      </c>
      <c r="D631" s="2" t="n">
        <f aca="false">D630+5</f>
        <v>155</v>
      </c>
      <c r="E631" s="38" t="s">
        <v>148</v>
      </c>
      <c r="F631" s="2" t="str">
        <f aca="false">IFERROR(E631*10,SUBSTITUTE(E631,"/",""))</f>
        <v>3637</v>
      </c>
      <c r="H631" s="8" t="str">
        <f aca="false">E631</f>
        <v>36/37</v>
      </c>
      <c r="I631" s="8" t="str">
        <f aca="false">J631</f>
        <v>36;36,5;37</v>
      </c>
      <c r="J631" s="18" t="str">
        <f aca="false">IF(LEN(H631)&gt;2,LEFT(H631,2)&amp;";"&amp;LEFT(H631,2)&amp;",5;"&amp;RIGHT(H631,2),H631)</f>
        <v>36;36,5;37</v>
      </c>
      <c r="M631" s="8" t="n">
        <v>934</v>
      </c>
    </row>
    <row r="632" customFormat="false" ht="15" hidden="false" customHeight="false" outlineLevel="0" collapsed="false">
      <c r="B632" s="2" t="s">
        <v>108</v>
      </c>
      <c r="C632" s="66" t="s">
        <v>291</v>
      </c>
      <c r="D632" s="2" t="n">
        <f aca="false">D631+5</f>
        <v>160</v>
      </c>
      <c r="E632" s="38" t="s">
        <v>120</v>
      </c>
      <c r="F632" s="2" t="n">
        <f aca="false">IFERROR(E632*10,SUBSTITUTE(E632,"/",""))</f>
        <v>370</v>
      </c>
      <c r="H632" s="8" t="str">
        <f aca="false">E632</f>
        <v>37</v>
      </c>
      <c r="I632" s="8" t="str">
        <f aca="false">J632</f>
        <v>37</v>
      </c>
      <c r="J632" s="18" t="str">
        <f aca="false">IF(LEN(H632)&gt;2,LEFT(H632,2)&amp;";"&amp;LEFT(H632,2)&amp;",5;"&amp;RIGHT(H632,2),H632)</f>
        <v>37</v>
      </c>
      <c r="M632" s="8" t="n">
        <v>935</v>
      </c>
      <c r="N632" s="2" t="n">
        <f aca="false">VLOOKUP(H632,references!B:C,2,0)</f>
        <v>23.5</v>
      </c>
    </row>
    <row r="633" customFormat="false" ht="15" hidden="false" customHeight="false" outlineLevel="0" collapsed="false">
      <c r="B633" s="2" t="s">
        <v>108</v>
      </c>
      <c r="C633" s="66" t="s">
        <v>291</v>
      </c>
      <c r="D633" s="2" t="n">
        <f aca="false">D632+5</f>
        <v>165</v>
      </c>
      <c r="E633" s="38" t="s">
        <v>149</v>
      </c>
      <c r="F633" s="2" t="str">
        <f aca="false">IFERROR(E633*10,SUBSTITUTE(E633,"/",""))</f>
        <v>3738</v>
      </c>
      <c r="H633" s="8" t="str">
        <f aca="false">E633</f>
        <v>37/38</v>
      </c>
      <c r="I633" s="8" t="str">
        <f aca="false">J633</f>
        <v>37;37,5;38</v>
      </c>
      <c r="J633" s="18" t="str">
        <f aca="false">IF(LEN(H633)&gt;2,LEFT(H633,2)&amp;";"&amp;LEFT(H633,2)&amp;",5;"&amp;RIGHT(H633,2),H633)</f>
        <v>37;37,5;38</v>
      </c>
      <c r="M633" s="8" t="n">
        <v>944</v>
      </c>
    </row>
    <row r="634" customFormat="false" ht="15" hidden="false" customHeight="false" outlineLevel="0" collapsed="false">
      <c r="B634" s="2" t="s">
        <v>108</v>
      </c>
      <c r="C634" s="66" t="s">
        <v>291</v>
      </c>
      <c r="D634" s="2" t="n">
        <f aca="false">D633+5</f>
        <v>170</v>
      </c>
      <c r="E634" s="38" t="s">
        <v>121</v>
      </c>
      <c r="F634" s="2" t="n">
        <f aca="false">IFERROR(E634*10,SUBSTITUTE(E634,"/",""))</f>
        <v>380</v>
      </c>
      <c r="H634" s="8" t="str">
        <f aca="false">E634</f>
        <v>38</v>
      </c>
      <c r="I634" s="8" t="str">
        <f aca="false">J634</f>
        <v>38</v>
      </c>
      <c r="J634" s="18" t="str">
        <f aca="false">IF(LEN(H634)&gt;2,LEFT(H634,2)&amp;";"&amp;LEFT(H634,2)&amp;",5;"&amp;RIGHT(H634,2),H634)</f>
        <v>38</v>
      </c>
      <c r="M634" s="8" t="n">
        <v>975</v>
      </c>
      <c r="N634" s="2" t="n">
        <f aca="false">VLOOKUP(H634,references!B:C,2,0)</f>
        <v>24.5</v>
      </c>
    </row>
    <row r="635" customFormat="false" ht="15" hidden="false" customHeight="false" outlineLevel="0" collapsed="false">
      <c r="B635" s="2" t="s">
        <v>108</v>
      </c>
      <c r="C635" s="66" t="s">
        <v>291</v>
      </c>
      <c r="D635" s="2" t="n">
        <f aca="false">D634+5</f>
        <v>175</v>
      </c>
      <c r="E635" s="38" t="s">
        <v>150</v>
      </c>
      <c r="F635" s="2" t="str">
        <f aca="false">IFERROR(E635*10,SUBSTITUTE(E635,"/",""))</f>
        <v>3839</v>
      </c>
      <c r="H635" s="8" t="str">
        <f aca="false">E635</f>
        <v>38/39</v>
      </c>
      <c r="I635" s="8" t="str">
        <f aca="false">J635</f>
        <v>38;38,5;39</v>
      </c>
      <c r="J635" s="18" t="str">
        <f aca="false">IF(LEN(H635)&gt;2,LEFT(H635,2)&amp;";"&amp;LEFT(H635,2)&amp;",5;"&amp;RIGHT(H635,2),H635)</f>
        <v>38;38,5;39</v>
      </c>
      <c r="M635" s="8" t="n">
        <v>994</v>
      </c>
    </row>
    <row r="636" customFormat="false" ht="15" hidden="false" customHeight="false" outlineLevel="0" collapsed="false">
      <c r="B636" s="2" t="s">
        <v>108</v>
      </c>
      <c r="C636" s="66" t="s">
        <v>291</v>
      </c>
      <c r="D636" s="2" t="n">
        <f aca="false">D635+5</f>
        <v>180</v>
      </c>
      <c r="E636" s="38" t="s">
        <v>122</v>
      </c>
      <c r="F636" s="2" t="n">
        <f aca="false">IFERROR(E636*10,SUBSTITUTE(E636,"/",""))</f>
        <v>390</v>
      </c>
      <c r="H636" s="8" t="str">
        <f aca="false">E636</f>
        <v>39</v>
      </c>
      <c r="I636" s="8" t="str">
        <f aca="false">J636</f>
        <v>39</v>
      </c>
      <c r="J636" s="18" t="str">
        <f aca="false">IF(LEN(H636)&gt;2,LEFT(H636,2)&amp;";"&amp;LEFT(H636,2)&amp;",5;"&amp;RIGHT(H636,2),H636)</f>
        <v>39</v>
      </c>
      <c r="M636" s="8" t="n">
        <v>985</v>
      </c>
      <c r="N636" s="2" t="n">
        <f aca="false">VLOOKUP(H636,references!B:C,2,0)</f>
        <v>25</v>
      </c>
    </row>
    <row r="637" customFormat="false" ht="15" hidden="false" customHeight="false" outlineLevel="0" collapsed="false">
      <c r="B637" s="2" t="s">
        <v>108</v>
      </c>
      <c r="C637" s="66" t="s">
        <v>291</v>
      </c>
      <c r="D637" s="2" t="n">
        <f aca="false">D636+5</f>
        <v>185</v>
      </c>
      <c r="E637" s="38" t="s">
        <v>151</v>
      </c>
      <c r="F637" s="2" t="str">
        <f aca="false">IFERROR(E637*10,SUBSTITUTE(E637,"/",""))</f>
        <v>3940</v>
      </c>
      <c r="H637" s="8" t="str">
        <f aca="false">E637</f>
        <v>39/40</v>
      </c>
      <c r="I637" s="8" t="str">
        <f aca="false">J637</f>
        <v>39;39,5;40</v>
      </c>
      <c r="J637" s="18" t="str">
        <f aca="false">IF(LEN(H637)&gt;2,LEFT(H637,2)&amp;";"&amp;LEFT(H637,2)&amp;",5;"&amp;RIGHT(H637,2),H637)</f>
        <v>39;39,5;40</v>
      </c>
      <c r="M637" s="8" t="n">
        <v>974</v>
      </c>
    </row>
    <row r="638" customFormat="false" ht="15" hidden="false" customHeight="false" outlineLevel="0" collapsed="false">
      <c r="B638" s="2" t="s">
        <v>108</v>
      </c>
      <c r="C638" s="66" t="s">
        <v>291</v>
      </c>
      <c r="D638" s="2" t="n">
        <f aca="false">D637+5</f>
        <v>190</v>
      </c>
      <c r="E638" s="38" t="s">
        <v>123</v>
      </c>
      <c r="F638" s="2" t="n">
        <f aca="false">IFERROR(E638*10,SUBSTITUTE(E638,"/",""))</f>
        <v>400</v>
      </c>
      <c r="H638" s="8" t="str">
        <f aca="false">E638</f>
        <v>40</v>
      </c>
      <c r="I638" s="8" t="str">
        <f aca="false">J638</f>
        <v>40</v>
      </c>
      <c r="J638" s="18" t="str">
        <f aca="false">IF(LEN(H638)&gt;2,LEFT(H638,2)&amp;";"&amp;LEFT(H638,2)&amp;",5;"&amp;RIGHT(H638,2),H638)</f>
        <v>40</v>
      </c>
      <c r="M638" s="8" t="n">
        <v>955</v>
      </c>
      <c r="N638" s="2" t="n">
        <f aca="false">VLOOKUP(H638,references!B:C,2,0)</f>
        <v>25.5</v>
      </c>
    </row>
    <row r="639" customFormat="false" ht="15" hidden="false" customHeight="false" outlineLevel="0" collapsed="false">
      <c r="B639" s="2" t="s">
        <v>108</v>
      </c>
      <c r="C639" s="66" t="s">
        <v>291</v>
      </c>
      <c r="D639" s="2" t="n">
        <f aca="false">D638+5</f>
        <v>195</v>
      </c>
      <c r="E639" s="38" t="s">
        <v>152</v>
      </c>
      <c r="F639" s="2" t="str">
        <f aca="false">IFERROR(E639*10,SUBSTITUTE(E639,"/",""))</f>
        <v>4041</v>
      </c>
      <c r="H639" s="8" t="str">
        <f aca="false">E639</f>
        <v>40/41</v>
      </c>
      <c r="I639" s="8" t="str">
        <f aca="false">J639</f>
        <v>40;40,5;41</v>
      </c>
      <c r="J639" s="18" t="str">
        <f aca="false">IF(LEN(H639)&gt;2,LEFT(H639,2)&amp;";"&amp;LEFT(H639,2)&amp;",5;"&amp;RIGHT(H639,2),H639)</f>
        <v>40;40,5;41</v>
      </c>
      <c r="M639" s="8" t="n">
        <v>884</v>
      </c>
    </row>
    <row r="640" customFormat="false" ht="15" hidden="false" customHeight="false" outlineLevel="0" collapsed="false">
      <c r="B640" s="2" t="s">
        <v>108</v>
      </c>
      <c r="C640" s="66" t="s">
        <v>291</v>
      </c>
      <c r="D640" s="2" t="n">
        <f aca="false">D639+5</f>
        <v>200</v>
      </c>
      <c r="E640" s="38" t="s">
        <v>124</v>
      </c>
      <c r="F640" s="2" t="n">
        <f aca="false">IFERROR(E640*10,SUBSTITUTE(E640,"/",""))</f>
        <v>410</v>
      </c>
      <c r="H640" s="8" t="str">
        <f aca="false">E640</f>
        <v>41</v>
      </c>
      <c r="I640" s="8" t="str">
        <f aca="false">J640</f>
        <v>41</v>
      </c>
      <c r="J640" s="18" t="str">
        <f aca="false">IF(LEN(H640)&gt;2,LEFT(H640,2)&amp;";"&amp;LEFT(H640,2)&amp;",5;"&amp;RIGHT(H640,2),H640)</f>
        <v>41</v>
      </c>
      <c r="M640" s="8" t="n">
        <v>875</v>
      </c>
      <c r="N640" s="2" t="n">
        <f aca="false">VLOOKUP(H640,references!B:C,2,0)</f>
        <v>26.5</v>
      </c>
    </row>
    <row r="641" customFormat="false" ht="15" hidden="false" customHeight="false" outlineLevel="0" collapsed="false">
      <c r="B641" s="2" t="s">
        <v>108</v>
      </c>
      <c r="C641" s="66" t="s">
        <v>291</v>
      </c>
      <c r="D641" s="2" t="n">
        <f aca="false">D640+5</f>
        <v>205</v>
      </c>
      <c r="E641" s="38" t="s">
        <v>153</v>
      </c>
      <c r="F641" s="2" t="str">
        <f aca="false">IFERROR(E641*10,SUBSTITUTE(E641,"/",""))</f>
        <v>4142</v>
      </c>
      <c r="H641" s="8" t="str">
        <f aca="false">E641</f>
        <v>41/42</v>
      </c>
      <c r="I641" s="8" t="str">
        <f aca="false">J641</f>
        <v>41;41,5;42</v>
      </c>
      <c r="J641" s="18" t="str">
        <f aca="false">IF(LEN(H641)&gt;2,LEFT(H641,2)&amp;";"&amp;LEFT(H641,2)&amp;",5;"&amp;RIGHT(H641,2),H641)</f>
        <v>41;41,5;42</v>
      </c>
      <c r="M641" s="8" t="n">
        <v>844</v>
      </c>
    </row>
    <row r="642" customFormat="false" ht="15" hidden="false" customHeight="false" outlineLevel="0" collapsed="false">
      <c r="B642" s="2" t="s">
        <v>108</v>
      </c>
      <c r="C642" s="66" t="s">
        <v>291</v>
      </c>
      <c r="D642" s="2" t="n">
        <f aca="false">D641+5</f>
        <v>210</v>
      </c>
      <c r="E642" s="38" t="s">
        <v>125</v>
      </c>
      <c r="F642" s="2" t="n">
        <f aca="false">IFERROR(E642*10,SUBSTITUTE(E642,"/",""))</f>
        <v>420</v>
      </c>
      <c r="H642" s="8" t="str">
        <f aca="false">E642</f>
        <v>42</v>
      </c>
      <c r="I642" s="8" t="str">
        <f aca="false">J642</f>
        <v>42</v>
      </c>
      <c r="J642" s="18" t="str">
        <f aca="false">IF(LEN(H642)&gt;2,LEFT(H642,2)&amp;";"&amp;LEFT(H642,2)&amp;",5;"&amp;RIGHT(H642,2),H642)</f>
        <v>42</v>
      </c>
      <c r="M642" s="8" t="n">
        <v>835</v>
      </c>
      <c r="N642" s="2" t="n">
        <f aca="false">VLOOKUP(H642,references!B:C,2,0)</f>
        <v>27</v>
      </c>
    </row>
    <row r="643" customFormat="false" ht="15" hidden="false" customHeight="false" outlineLevel="0" collapsed="false">
      <c r="B643" s="2" t="s">
        <v>108</v>
      </c>
      <c r="C643" s="66" t="s">
        <v>291</v>
      </c>
      <c r="D643" s="2" t="n">
        <f aca="false">D642+5</f>
        <v>215</v>
      </c>
      <c r="E643" s="38" t="s">
        <v>154</v>
      </c>
      <c r="F643" s="2" t="str">
        <f aca="false">IFERROR(E643*10,SUBSTITUTE(E643,"/",""))</f>
        <v>4243</v>
      </c>
      <c r="H643" s="8" t="str">
        <f aca="false">E643</f>
        <v>42/43</v>
      </c>
      <c r="I643" s="8" t="str">
        <f aca="false">J643</f>
        <v>42;42,5;43</v>
      </c>
      <c r="J643" s="18" t="str">
        <f aca="false">IF(LEN(H643)&gt;2,LEFT(H643,2)&amp;";"&amp;LEFT(H643,2)&amp;",5;"&amp;RIGHT(H643,2),H643)</f>
        <v>42;42,5;43</v>
      </c>
      <c r="M643" s="8" t="n">
        <v>804</v>
      </c>
    </row>
    <row r="644" customFormat="false" ht="15" hidden="false" customHeight="false" outlineLevel="0" collapsed="false">
      <c r="B644" s="2" t="s">
        <v>108</v>
      </c>
      <c r="C644" s="66" t="s">
        <v>291</v>
      </c>
      <c r="D644" s="2" t="n">
        <f aca="false">D643+5</f>
        <v>220</v>
      </c>
      <c r="E644" s="38" t="s">
        <v>126</v>
      </c>
      <c r="F644" s="2" t="n">
        <f aca="false">IFERROR(E644*10,SUBSTITUTE(E644,"/",""))</f>
        <v>430</v>
      </c>
      <c r="H644" s="8" t="str">
        <f aca="false">E644</f>
        <v>43</v>
      </c>
      <c r="I644" s="8" t="str">
        <f aca="false">J644</f>
        <v>43</v>
      </c>
      <c r="J644" s="18" t="str">
        <f aca="false">IF(LEN(H644)&gt;2,LEFT(H644,2)&amp;";"&amp;LEFT(H644,2)&amp;",5;"&amp;RIGHT(H644,2),H644)</f>
        <v>43</v>
      </c>
      <c r="M644" s="8" t="n">
        <v>795</v>
      </c>
      <c r="N644" s="2" t="n">
        <f aca="false">VLOOKUP(H644,references!B:C,2,0)</f>
        <v>27.5</v>
      </c>
    </row>
    <row r="645" customFormat="false" ht="15" hidden="false" customHeight="false" outlineLevel="0" collapsed="false">
      <c r="B645" s="2" t="s">
        <v>108</v>
      </c>
      <c r="C645" s="66" t="s">
        <v>291</v>
      </c>
      <c r="D645" s="2" t="n">
        <f aca="false">D644+5</f>
        <v>225</v>
      </c>
      <c r="E645" s="38" t="s">
        <v>155</v>
      </c>
      <c r="F645" s="2" t="str">
        <f aca="false">IFERROR(E645*10,SUBSTITUTE(E645,"/",""))</f>
        <v>4344</v>
      </c>
      <c r="H645" s="8" t="str">
        <f aca="false">E645</f>
        <v>43/44</v>
      </c>
      <c r="I645" s="8" t="str">
        <f aca="false">J645</f>
        <v>43;43,5;44</v>
      </c>
      <c r="J645" s="18" t="str">
        <f aca="false">IF(LEN(H645)&gt;2,LEFT(H645,2)&amp;";"&amp;LEFT(H645,2)&amp;",5;"&amp;RIGHT(H645,2),H645)</f>
        <v>43;43,5;44</v>
      </c>
      <c r="M645" s="8" t="n">
        <v>764</v>
      </c>
    </row>
    <row r="646" customFormat="false" ht="15" hidden="false" customHeight="false" outlineLevel="0" collapsed="false">
      <c r="B646" s="2" t="s">
        <v>108</v>
      </c>
      <c r="C646" s="66" t="s">
        <v>291</v>
      </c>
      <c r="D646" s="2" t="n">
        <f aca="false">D645+5</f>
        <v>230</v>
      </c>
      <c r="E646" s="38" t="s">
        <v>127</v>
      </c>
      <c r="F646" s="2" t="n">
        <f aca="false">IFERROR(E646*10,SUBSTITUTE(E646,"/",""))</f>
        <v>440</v>
      </c>
      <c r="H646" s="8" t="str">
        <f aca="false">E646</f>
        <v>44</v>
      </c>
      <c r="I646" s="8" t="str">
        <f aca="false">J646</f>
        <v>44</v>
      </c>
      <c r="J646" s="18" t="str">
        <f aca="false">IF(LEN(H646)&gt;2,LEFT(H646,2)&amp;";"&amp;LEFT(H646,2)&amp;",5;"&amp;RIGHT(H646,2),H646)</f>
        <v>44</v>
      </c>
      <c r="M646" s="8" t="n">
        <v>755</v>
      </c>
      <c r="N646" s="2" t="n">
        <f aca="false">VLOOKUP(H646,references!B:C,2,0)</f>
        <v>28.5</v>
      </c>
    </row>
    <row r="647" customFormat="false" ht="15" hidden="false" customHeight="false" outlineLevel="0" collapsed="false">
      <c r="B647" s="2" t="s">
        <v>108</v>
      </c>
      <c r="C647" s="66" t="s">
        <v>291</v>
      </c>
      <c r="D647" s="2" t="n">
        <f aca="false">D646+5</f>
        <v>235</v>
      </c>
      <c r="E647" s="38" t="s">
        <v>254</v>
      </c>
      <c r="F647" s="2" t="str">
        <f aca="false">IFERROR(E647*10,SUBSTITUTE(E647,"/",""))</f>
        <v>4445</v>
      </c>
      <c r="H647" s="8" t="str">
        <f aca="false">E647</f>
        <v>44/45</v>
      </c>
      <c r="I647" s="8" t="str">
        <f aca="false">J647</f>
        <v>44;44,5;45</v>
      </c>
      <c r="J647" s="18" t="str">
        <f aca="false">IF(LEN(H647)&gt;2,LEFT(H647,2)&amp;";"&amp;LEFT(H647,2)&amp;",5;"&amp;RIGHT(H647,2),H647)</f>
        <v>44;44,5;45</v>
      </c>
      <c r="M647" s="8" t="n">
        <v>734</v>
      </c>
    </row>
    <row r="648" customFormat="false" ht="15" hidden="false" customHeight="false" outlineLevel="0" collapsed="false">
      <c r="B648" s="2" t="s">
        <v>108</v>
      </c>
      <c r="C648" s="66" t="s">
        <v>291</v>
      </c>
      <c r="D648" s="2" t="n">
        <f aca="false">D647+5</f>
        <v>240</v>
      </c>
      <c r="E648" s="38" t="s">
        <v>196</v>
      </c>
      <c r="F648" s="2" t="n">
        <f aca="false">IFERROR(E648*10,SUBSTITUTE(E648,"/",""))</f>
        <v>450</v>
      </c>
      <c r="H648" s="8" t="str">
        <f aca="false">E648</f>
        <v>45</v>
      </c>
      <c r="I648" s="8" t="str">
        <f aca="false">J648</f>
        <v>45</v>
      </c>
      <c r="J648" s="18" t="str">
        <f aca="false">IF(LEN(H648)&gt;2,LEFT(H648,2)&amp;";"&amp;LEFT(H648,2)&amp;",5;"&amp;RIGHT(H648,2),H648)</f>
        <v>45</v>
      </c>
      <c r="M648" s="8" t="n">
        <v>735</v>
      </c>
      <c r="N648" s="2" t="n">
        <f aca="false">VLOOKUP(H648,references!B:C,2,0)</f>
        <v>29</v>
      </c>
    </row>
    <row r="649" customFormat="false" ht="15" hidden="false" customHeight="false" outlineLevel="0" collapsed="false">
      <c r="B649" s="2" t="s">
        <v>108</v>
      </c>
      <c r="C649" s="66" t="s">
        <v>291</v>
      </c>
      <c r="D649" s="2" t="n">
        <f aca="false">D648+5</f>
        <v>245</v>
      </c>
      <c r="E649" s="38" t="s">
        <v>255</v>
      </c>
      <c r="F649" s="2" t="str">
        <f aca="false">IFERROR(E649*10,SUBSTITUTE(E649,"/",""))</f>
        <v>4546</v>
      </c>
      <c r="H649" s="8" t="str">
        <f aca="false">E649</f>
        <v>45/46</v>
      </c>
      <c r="I649" s="8" t="str">
        <f aca="false">J649</f>
        <v>45;45,5;46</v>
      </c>
      <c r="J649" s="18" t="str">
        <f aca="false">IF(LEN(H649)&gt;2,LEFT(H649,2)&amp;";"&amp;LEFT(H649,2)&amp;",5;"&amp;RIGHT(H649,2),H649)</f>
        <v>45;45,5;46</v>
      </c>
      <c r="M649" s="8" t="n">
        <v>714</v>
      </c>
    </row>
    <row r="650" customFormat="false" ht="15" hidden="false" customHeight="false" outlineLevel="0" collapsed="false">
      <c r="B650" s="2" t="s">
        <v>108</v>
      </c>
      <c r="C650" s="66" t="s">
        <v>291</v>
      </c>
      <c r="D650" s="2" t="n">
        <f aca="false">D649+5</f>
        <v>250</v>
      </c>
      <c r="E650" s="38" t="s">
        <v>241</v>
      </c>
      <c r="F650" s="2" t="n">
        <f aca="false">IFERROR(E650*10,SUBSTITUTE(E650,"/",""))</f>
        <v>460</v>
      </c>
      <c r="H650" s="8" t="str">
        <f aca="false">E650</f>
        <v>46</v>
      </c>
      <c r="I650" s="8" t="str">
        <f aca="false">J650</f>
        <v>46</v>
      </c>
      <c r="J650" s="18" t="str">
        <f aca="false">IF(LEN(H650)&gt;2,LEFT(H650,2)&amp;";"&amp;LEFT(H650,2)&amp;",5;"&amp;RIGHT(H650,2),H650)</f>
        <v>46</v>
      </c>
      <c r="M650" s="8" t="n">
        <v>685</v>
      </c>
      <c r="N650" s="2" t="n">
        <f aca="false">VLOOKUP(H650,references!B:C,2,0)</f>
        <v>29.5</v>
      </c>
    </row>
    <row r="651" customFormat="false" ht="15" hidden="false" customHeight="false" outlineLevel="0" collapsed="false">
      <c r="B651" s="2" t="s">
        <v>108</v>
      </c>
      <c r="C651" s="66" t="s">
        <v>291</v>
      </c>
      <c r="D651" s="2" t="n">
        <f aca="false">D650+5</f>
        <v>255</v>
      </c>
      <c r="E651" s="38" t="s">
        <v>256</v>
      </c>
      <c r="F651" s="2" t="str">
        <f aca="false">IFERROR(E651*10,SUBSTITUTE(E651,"/",""))</f>
        <v>4647</v>
      </c>
      <c r="H651" s="8" t="str">
        <f aca="false">E651</f>
        <v>46/47</v>
      </c>
      <c r="I651" s="8" t="str">
        <f aca="false">J651</f>
        <v>46;46,5;47</v>
      </c>
      <c r="J651" s="18" t="str">
        <f aca="false">IF(LEN(H651)&gt;2,LEFT(H651,2)&amp;";"&amp;LEFT(H651,2)&amp;",5;"&amp;RIGHT(H651,2),H651)</f>
        <v>46;46,5;47</v>
      </c>
      <c r="M651" s="8" t="n">
        <v>694</v>
      </c>
    </row>
    <row r="652" customFormat="false" ht="15" hidden="false" customHeight="false" outlineLevel="0" collapsed="false">
      <c r="B652" s="2" t="s">
        <v>108</v>
      </c>
      <c r="C652" s="66" t="s">
        <v>291</v>
      </c>
      <c r="D652" s="2" t="n">
        <f aca="false">D651+5</f>
        <v>260</v>
      </c>
      <c r="E652" s="38" t="s">
        <v>242</v>
      </c>
      <c r="F652" s="2" t="n">
        <f aca="false">IFERROR(E652*10,SUBSTITUTE(E652,"/",""))</f>
        <v>470</v>
      </c>
      <c r="H652" s="8" t="str">
        <f aca="false">E652</f>
        <v>47</v>
      </c>
      <c r="I652" s="8" t="str">
        <f aca="false">J652</f>
        <v>47</v>
      </c>
      <c r="J652" s="18" t="str">
        <f aca="false">IF(LEN(H652)&gt;2,LEFT(H652,2)&amp;";"&amp;LEFT(H652,2)&amp;",5;"&amp;RIGHT(H652,2),H652)</f>
        <v>47</v>
      </c>
      <c r="M652" s="8" t="n">
        <v>665</v>
      </c>
    </row>
    <row r="653" customFormat="false" ht="15" hidden="false" customHeight="false" outlineLevel="0" collapsed="false">
      <c r="B653" s="2" t="s">
        <v>108</v>
      </c>
      <c r="C653" s="66" t="s">
        <v>291</v>
      </c>
      <c r="D653" s="2" t="n">
        <f aca="false">D652+5</f>
        <v>265</v>
      </c>
      <c r="E653" s="38" t="s">
        <v>257</v>
      </c>
      <c r="F653" s="2" t="str">
        <f aca="false">IFERROR(E653*10,SUBSTITUTE(E653,"/",""))</f>
        <v>4748</v>
      </c>
      <c r="H653" s="8" t="str">
        <f aca="false">E653</f>
        <v>47/48</v>
      </c>
      <c r="I653" s="8" t="str">
        <f aca="false">J653</f>
        <v>47;47,5;48</v>
      </c>
      <c r="J653" s="18" t="str">
        <f aca="false">IF(LEN(H653)&gt;2,LEFT(H653,2)&amp;";"&amp;LEFT(H653,2)&amp;",5;"&amp;RIGHT(H653,2),H653)</f>
        <v>47;47,5;48</v>
      </c>
      <c r="M653" s="8" t="n">
        <v>674</v>
      </c>
    </row>
    <row r="654" customFormat="false" ht="15" hidden="false" customHeight="false" outlineLevel="0" collapsed="false">
      <c r="B654" s="2" t="s">
        <v>108</v>
      </c>
      <c r="C654" s="66" t="s">
        <v>291</v>
      </c>
      <c r="D654" s="2" t="n">
        <f aca="false">D653+5</f>
        <v>270</v>
      </c>
      <c r="E654" s="38" t="s">
        <v>243</v>
      </c>
      <c r="F654" s="2" t="n">
        <f aca="false">IFERROR(E654*10,SUBSTITUTE(E654,"/",""))</f>
        <v>480</v>
      </c>
      <c r="H654" s="8" t="str">
        <f aca="false">E654</f>
        <v>48</v>
      </c>
      <c r="I654" s="8" t="str">
        <f aca="false">J654</f>
        <v>48</v>
      </c>
      <c r="J654" s="18" t="str">
        <f aca="false">IF(LEN(H654)&gt;2,LEFT(H654,2)&amp;";"&amp;LEFT(H654,2)&amp;",5;"&amp;RIGHT(H654,2),H654)</f>
        <v>48</v>
      </c>
      <c r="M654" s="8" t="n">
        <v>645</v>
      </c>
    </row>
    <row r="655" customFormat="false" ht="15" hidden="false" customHeight="false" outlineLevel="0" collapsed="false">
      <c r="B655" s="2" t="s">
        <v>108</v>
      </c>
      <c r="C655" s="66" t="s">
        <v>291</v>
      </c>
      <c r="D655" s="2" t="n">
        <f aca="false">D654+5</f>
        <v>275</v>
      </c>
      <c r="E655" s="38" t="s">
        <v>258</v>
      </c>
      <c r="F655" s="2" t="str">
        <f aca="false">IFERROR(E655*10,SUBSTITUTE(E655,"/",""))</f>
        <v>4849</v>
      </c>
      <c r="H655" s="8" t="str">
        <f aca="false">E655</f>
        <v>48/49</v>
      </c>
      <c r="I655" s="8" t="str">
        <f aca="false">J655</f>
        <v>48;48,5;49</v>
      </c>
      <c r="J655" s="18" t="str">
        <f aca="false">IF(LEN(H655)&gt;2,LEFT(H655,2)&amp;";"&amp;LEFT(H655,2)&amp;",5;"&amp;RIGHT(H655,2),H655)</f>
        <v>48;48,5;49</v>
      </c>
      <c r="M655" s="8" t="n">
        <v>654</v>
      </c>
    </row>
    <row r="656" customFormat="false" ht="15" hidden="false" customHeight="false" outlineLevel="0" collapsed="false">
      <c r="B656" s="2" t="s">
        <v>108</v>
      </c>
      <c r="C656" s="66" t="s">
        <v>291</v>
      </c>
      <c r="D656" s="2" t="n">
        <f aca="false">D655+5</f>
        <v>280</v>
      </c>
      <c r="E656" s="38" t="s">
        <v>244</v>
      </c>
      <c r="F656" s="2" t="n">
        <f aca="false">IFERROR(E656*10,SUBSTITUTE(E656,"/",""))</f>
        <v>490</v>
      </c>
      <c r="H656" s="8" t="str">
        <f aca="false">E656</f>
        <v>49</v>
      </c>
      <c r="I656" s="8" t="str">
        <f aca="false">J656</f>
        <v>49</v>
      </c>
      <c r="J656" s="18" t="str">
        <f aca="false">IF(LEN(H656)&gt;2,LEFT(H656,2)&amp;";"&amp;LEFT(H656,2)&amp;",5;"&amp;RIGHT(H656,2),H656)</f>
        <v>49</v>
      </c>
      <c r="M656" s="8" t="n">
        <v>625</v>
      </c>
    </row>
    <row r="657" customFormat="false" ht="15" hidden="false" customHeight="false" outlineLevel="0" collapsed="false">
      <c r="B657" s="2" t="s">
        <v>108</v>
      </c>
      <c r="C657" s="66" t="s">
        <v>291</v>
      </c>
      <c r="D657" s="2" t="n">
        <f aca="false">D656+5</f>
        <v>285</v>
      </c>
      <c r="E657" s="38" t="s">
        <v>259</v>
      </c>
      <c r="F657" s="2" t="str">
        <f aca="false">IFERROR(E657*10,SUBSTITUTE(E657,"/",""))</f>
        <v>4950</v>
      </c>
      <c r="H657" s="8" t="str">
        <f aca="false">E657</f>
        <v>49/50</v>
      </c>
      <c r="I657" s="8" t="str">
        <f aca="false">J657</f>
        <v>49;49,5;50</v>
      </c>
      <c r="J657" s="18" t="str">
        <f aca="false">IF(LEN(H657)&gt;2,LEFT(H657,2)&amp;";"&amp;LEFT(H657,2)&amp;",5;"&amp;RIGHT(H657,2),H657)</f>
        <v>49;49,5;50</v>
      </c>
      <c r="M657" s="8" t="n">
        <v>634</v>
      </c>
    </row>
    <row r="658" customFormat="false" ht="15" hidden="false" customHeight="false" outlineLevel="0" collapsed="false">
      <c r="B658" s="2" t="s">
        <v>108</v>
      </c>
      <c r="C658" s="66" t="s">
        <v>291</v>
      </c>
      <c r="D658" s="2" t="n">
        <f aca="false">D657+5</f>
        <v>290</v>
      </c>
      <c r="E658" s="38" t="s">
        <v>245</v>
      </c>
      <c r="F658" s="2" t="n">
        <f aca="false">IFERROR(E658*10,SUBSTITUTE(E658,"/",""))</f>
        <v>500</v>
      </c>
      <c r="H658" s="8" t="str">
        <f aca="false">E658</f>
        <v>50</v>
      </c>
      <c r="I658" s="8" t="str">
        <f aca="false">J658</f>
        <v>50</v>
      </c>
      <c r="J658" s="18" t="str">
        <f aca="false">IF(LEN(H658)&gt;2,LEFT(H658,2)&amp;";"&amp;LEFT(H658,2)&amp;",5;"&amp;RIGHT(H658,2),H658)</f>
        <v>50</v>
      </c>
      <c r="M658" s="8" t="n">
        <v>605</v>
      </c>
    </row>
    <row r="660" customFormat="false" ht="15" hidden="false" customHeight="false" outlineLevel="0" collapsed="false">
      <c r="B660" s="10" t="s">
        <v>271</v>
      </c>
      <c r="C660" s="73" t="s">
        <v>292</v>
      </c>
      <c r="D660" s="10" t="n">
        <v>110</v>
      </c>
      <c r="E660" s="20" t="s">
        <v>158</v>
      </c>
      <c r="F660" s="10" t="str">
        <f aca="false">IFERROR(E660*10,SUBSTITUTE(E660,"/",""))</f>
        <v>3234</v>
      </c>
      <c r="G660" s="73"/>
      <c r="H660" s="24" t="str">
        <f aca="false">E660</f>
        <v>32/34</v>
      </c>
      <c r="I660" s="24" t="str">
        <f aca="false">IF(LEN(H660)&gt;2,LEFT(H660,2)&amp;";"&amp;TRIM(LEFT(H660,2)+0.5)&amp;";"&amp;TRIM(LEFT(H660,2)+1)&amp;";"&amp;TRIM(LEFT(H660,2)+1.5)&amp;";"&amp;RIGHT(H660,2),H660)</f>
        <v>32;32,5;33;33,5;34</v>
      </c>
      <c r="J660" s="24" t="str">
        <f aca="false">IF(LEN(H660)&gt;2,LEFT(H660,2)&amp;";"&amp;TRIM(LEFT(H660,2)+0.5)&amp;";"&amp;TRIM(LEFT(H660,2)+1)&amp;";"&amp;TRIM(LEFT(H660,2)+1.5)&amp;";"&amp;RIGHT(H660,2),H660)</f>
        <v>32;32,5;33;33,5;34</v>
      </c>
      <c r="K660" s="24"/>
      <c r="L660" s="24"/>
      <c r="M660" s="24" t="n">
        <v>873</v>
      </c>
    </row>
    <row r="661" customFormat="false" ht="15" hidden="false" customHeight="false" outlineLevel="0" collapsed="false">
      <c r="B661" s="10" t="s">
        <v>271</v>
      </c>
      <c r="C661" s="73" t="s">
        <v>292</v>
      </c>
      <c r="D661" s="10" t="n">
        <f aca="false">D660+10</f>
        <v>120</v>
      </c>
      <c r="E661" s="20" t="s">
        <v>159</v>
      </c>
      <c r="F661" s="10" t="str">
        <f aca="false">IFERROR(E661*10,SUBSTITUTE(E661,"/",""))</f>
        <v>3335</v>
      </c>
      <c r="G661" s="73"/>
      <c r="H661" s="24" t="str">
        <f aca="false">E661</f>
        <v>33/35</v>
      </c>
      <c r="I661" s="24" t="str">
        <f aca="false">IF(LEN(H661)&gt;2,LEFT(H661,2)&amp;";"&amp;TRIM(LEFT(H661,2)+0.5)&amp;";"&amp;TRIM(LEFT(H661,2)+1)&amp;";"&amp;TRIM(LEFT(H661,2)+1.5)&amp;";"&amp;RIGHT(H661,2),H661)</f>
        <v>33;33,5;34;34,5;35</v>
      </c>
      <c r="J661" s="24" t="str">
        <f aca="false">IF(LEN(H661)&gt;2,LEFT(H661,2)&amp;";"&amp;TRIM(LEFT(H661,2)+0.5)&amp;";"&amp;TRIM(LEFT(H661,2)+1)&amp;";"&amp;TRIM(LEFT(H661,2)+1.5)&amp;";"&amp;RIGHT(H661,2),H661)</f>
        <v>33;33,5;34;34,5;35</v>
      </c>
      <c r="K661" s="24"/>
      <c r="L661" s="24"/>
      <c r="M661" s="24" t="n">
        <v>883</v>
      </c>
    </row>
    <row r="662" customFormat="false" ht="15" hidden="false" customHeight="false" outlineLevel="0" collapsed="false">
      <c r="B662" s="10" t="s">
        <v>271</v>
      </c>
      <c r="C662" s="73" t="s">
        <v>292</v>
      </c>
      <c r="D662" s="10" t="n">
        <f aca="false">D661+10</f>
        <v>130</v>
      </c>
      <c r="E662" s="20" t="s">
        <v>160</v>
      </c>
      <c r="F662" s="10" t="str">
        <f aca="false">IFERROR(E662*10,SUBSTITUTE(E662,"/",""))</f>
        <v>3436</v>
      </c>
      <c r="G662" s="73"/>
      <c r="H662" s="24" t="str">
        <f aca="false">E662</f>
        <v>34/36</v>
      </c>
      <c r="I662" s="24" t="str">
        <f aca="false">IF(LEN(H662)&gt;2,LEFT(H662,2)&amp;";"&amp;TRIM(LEFT(H662,2)+0.5)&amp;";"&amp;TRIM(LEFT(H662,2)+1)&amp;";"&amp;TRIM(LEFT(H662,2)+1.5)&amp;";"&amp;RIGHT(H662,2),H662)</f>
        <v>34;34,5;35;35,5;36</v>
      </c>
      <c r="J662" s="24" t="str">
        <f aca="false">IF(LEN(H662)&gt;2,LEFT(H662,2)&amp;";"&amp;TRIM(LEFT(H662,2)+0.5)&amp;";"&amp;TRIM(LEFT(H662,2)+1)&amp;";"&amp;TRIM(LEFT(H662,2)+1.5)&amp;";"&amp;RIGHT(H662,2),H662)</f>
        <v>34;34,5;35;35,5;36</v>
      </c>
      <c r="K662" s="24"/>
      <c r="L662" s="24"/>
      <c r="M662" s="24" t="n">
        <v>893</v>
      </c>
    </row>
    <row r="663" customFormat="false" ht="15" hidden="false" customHeight="false" outlineLevel="0" collapsed="false">
      <c r="B663" s="10" t="s">
        <v>271</v>
      </c>
      <c r="C663" s="73" t="s">
        <v>292</v>
      </c>
      <c r="D663" s="10" t="n">
        <f aca="false">D662+10</f>
        <v>140</v>
      </c>
      <c r="E663" s="20" t="s">
        <v>161</v>
      </c>
      <c r="F663" s="10" t="str">
        <f aca="false">IFERROR(E663*10,SUBSTITUTE(E663,"/",""))</f>
        <v>3537</v>
      </c>
      <c r="G663" s="73"/>
      <c r="H663" s="24" t="str">
        <f aca="false">E663</f>
        <v>35/37</v>
      </c>
      <c r="I663" s="24" t="str">
        <f aca="false">IF(LEN(H663)&gt;2,LEFT(H663,2)&amp;";"&amp;TRIM(LEFT(H663,2)+0.5)&amp;";"&amp;TRIM(LEFT(H663,2)+1)&amp;";"&amp;TRIM(LEFT(H663,2)+1.5)&amp;";"&amp;RIGHT(H663,2),H663)</f>
        <v>35;35,5;36;36,5;37</v>
      </c>
      <c r="J663" s="24" t="str">
        <f aca="false">IF(LEN(H663)&gt;2,LEFT(H663,2)&amp;";"&amp;TRIM(LEFT(H663,2)+0.5)&amp;";"&amp;TRIM(LEFT(H663,2)+1)&amp;";"&amp;TRIM(LEFT(H663,2)+1.5)&amp;";"&amp;RIGHT(H663,2),H663)</f>
        <v>35;35,5;36;36,5;37</v>
      </c>
      <c r="K663" s="24"/>
      <c r="L663" s="24"/>
      <c r="M663" s="24" t="n">
        <v>913</v>
      </c>
    </row>
    <row r="664" customFormat="false" ht="15" hidden="false" customHeight="false" outlineLevel="0" collapsed="false">
      <c r="B664" s="10" t="s">
        <v>271</v>
      </c>
      <c r="C664" s="73" t="s">
        <v>292</v>
      </c>
      <c r="D664" s="10" t="n">
        <f aca="false">D663+10</f>
        <v>150</v>
      </c>
      <c r="E664" s="20" t="s">
        <v>163</v>
      </c>
      <c r="F664" s="10" t="str">
        <f aca="false">IFERROR(E664*10,SUBSTITUTE(E664,"/",""))</f>
        <v>3638</v>
      </c>
      <c r="G664" s="73"/>
      <c r="H664" s="24" t="str">
        <f aca="false">E664</f>
        <v>36/38</v>
      </c>
      <c r="I664" s="24" t="str">
        <f aca="false">IF(LEN(H664)&gt;2,LEFT(H664,2)&amp;";"&amp;TRIM(LEFT(H664,2)+0.5)&amp;";"&amp;TRIM(LEFT(H664,2)+1)&amp;";"&amp;TRIM(LEFT(H664,2)+1.5)&amp;";"&amp;RIGHT(H664,2),H664)</f>
        <v>36;36,5;37;37,5;38</v>
      </c>
      <c r="J664" s="24" t="str">
        <f aca="false">IF(LEN(H664)&gt;2,LEFT(H664,2)&amp;";"&amp;TRIM(LEFT(H664,2)+0.5)&amp;";"&amp;TRIM(LEFT(H664,2)+1)&amp;";"&amp;TRIM(LEFT(H664,2)+1.5)&amp;";"&amp;RIGHT(H664,2),H664)</f>
        <v>36;36,5;37;37,5;38</v>
      </c>
      <c r="K664" s="24"/>
      <c r="L664" s="24"/>
      <c r="M664" s="24" t="n">
        <v>953</v>
      </c>
    </row>
    <row r="665" customFormat="false" ht="15" hidden="false" customHeight="false" outlineLevel="0" collapsed="false">
      <c r="B665" s="10" t="s">
        <v>271</v>
      </c>
      <c r="C665" s="73" t="s">
        <v>292</v>
      </c>
      <c r="D665" s="10" t="n">
        <f aca="false">D664+10</f>
        <v>160</v>
      </c>
      <c r="E665" s="20" t="s">
        <v>165</v>
      </c>
      <c r="F665" s="10" t="str">
        <f aca="false">IFERROR(E665*10,SUBSTITUTE(E665,"/",""))</f>
        <v>3739</v>
      </c>
      <c r="G665" s="73"/>
      <c r="H665" s="24" t="str">
        <f aca="false">E665</f>
        <v>37/39</v>
      </c>
      <c r="I665" s="24" t="str">
        <f aca="false">IF(LEN(H665)&gt;2,LEFT(H665,2)&amp;";"&amp;TRIM(LEFT(H665,2)+0.5)&amp;";"&amp;TRIM(LEFT(H665,2)+1)&amp;";"&amp;TRIM(LEFT(H665,2)+1.5)&amp;";"&amp;RIGHT(H665,2),H665)</f>
        <v>37;37,5;38;38,5;39</v>
      </c>
      <c r="J665" s="24" t="str">
        <f aca="false">IF(LEN(H665)&gt;2,LEFT(H665,2)&amp;";"&amp;TRIM(LEFT(H665,2)+0.5)&amp;";"&amp;TRIM(LEFT(H665,2)+1)&amp;";"&amp;TRIM(LEFT(H665,2)+1.5)&amp;";"&amp;RIGHT(H665,2),H665)</f>
        <v>37;37,5;38;38,5;39</v>
      </c>
      <c r="K665" s="24"/>
      <c r="L665" s="24"/>
      <c r="M665" s="24" t="n">
        <v>983</v>
      </c>
    </row>
    <row r="666" customFormat="false" ht="15" hidden="false" customHeight="false" outlineLevel="0" collapsed="false">
      <c r="B666" s="10" t="s">
        <v>271</v>
      </c>
      <c r="C666" s="73" t="s">
        <v>292</v>
      </c>
      <c r="D666" s="10" t="n">
        <f aca="false">D665+10</f>
        <v>170</v>
      </c>
      <c r="E666" s="20" t="s">
        <v>166</v>
      </c>
      <c r="F666" s="10" t="str">
        <f aca="false">IFERROR(E666*10,SUBSTITUTE(E666,"/",""))</f>
        <v>3840</v>
      </c>
      <c r="G666" s="73"/>
      <c r="H666" s="24" t="str">
        <f aca="false">E666</f>
        <v>38/40</v>
      </c>
      <c r="I666" s="24" t="str">
        <f aca="false">IF(LEN(H666)&gt;2,LEFT(H666,2)&amp;";"&amp;TRIM(LEFT(H666,2)+0.5)&amp;";"&amp;TRIM(LEFT(H666,2)+1)&amp;";"&amp;TRIM(LEFT(H666,2)+1.5)&amp;";"&amp;RIGHT(H666,2),H666)</f>
        <v>38;38,5;39;39,5;40</v>
      </c>
      <c r="J666" s="24" t="str">
        <f aca="false">IF(LEN(H666)&gt;2,LEFT(H666,2)&amp;";"&amp;TRIM(LEFT(H666,2)+0.5)&amp;";"&amp;TRIM(LEFT(H666,2)+1)&amp;";"&amp;TRIM(LEFT(H666,2)+1.5)&amp;";"&amp;RIGHT(H666,2),H666)</f>
        <v>38;38,5;39;39,5;40</v>
      </c>
      <c r="K666" s="24"/>
      <c r="L666" s="24"/>
      <c r="M666" s="24" t="n">
        <v>993</v>
      </c>
    </row>
    <row r="667" customFormat="false" ht="15" hidden="false" customHeight="false" outlineLevel="0" collapsed="false">
      <c r="B667" s="10" t="s">
        <v>271</v>
      </c>
      <c r="C667" s="73" t="s">
        <v>292</v>
      </c>
      <c r="D667" s="10" t="n">
        <f aca="false">D666+10</f>
        <v>180</v>
      </c>
      <c r="E667" s="20" t="s">
        <v>167</v>
      </c>
      <c r="F667" s="10" t="str">
        <f aca="false">IFERROR(E667*10,SUBSTITUTE(E667,"/",""))</f>
        <v>3941</v>
      </c>
      <c r="G667" s="73"/>
      <c r="H667" s="24" t="str">
        <f aca="false">E667</f>
        <v>39/41</v>
      </c>
      <c r="I667" s="24" t="str">
        <f aca="false">IF(LEN(H667)&gt;2,LEFT(H667,2)&amp;";"&amp;TRIM(LEFT(H667,2)+0.5)&amp;";"&amp;TRIM(LEFT(H667,2)+1)&amp;";"&amp;TRIM(LEFT(H667,2)+1.5)&amp;";"&amp;RIGHT(H667,2),H667)</f>
        <v>39;39,5;40;40,5;41</v>
      </c>
      <c r="J667" s="24" t="str">
        <f aca="false">IF(LEN(H667)&gt;2,LEFT(H667,2)&amp;";"&amp;TRIM(LEFT(H667,2)+0.5)&amp;";"&amp;TRIM(LEFT(H667,2)+1)&amp;";"&amp;TRIM(LEFT(H667,2)+1.5)&amp;";"&amp;RIGHT(H667,2),H667)</f>
        <v>39;39,5;40;40,5;41</v>
      </c>
      <c r="K667" s="24"/>
      <c r="L667" s="24"/>
      <c r="M667" s="24" t="n">
        <v>964</v>
      </c>
    </row>
    <row r="668" customFormat="false" ht="15" hidden="false" customHeight="false" outlineLevel="0" collapsed="false">
      <c r="B668" s="10" t="s">
        <v>271</v>
      </c>
      <c r="C668" s="73" t="s">
        <v>292</v>
      </c>
      <c r="D668" s="10" t="n">
        <f aca="false">D667+10</f>
        <v>190</v>
      </c>
      <c r="E668" s="20" t="s">
        <v>169</v>
      </c>
      <c r="F668" s="10" t="str">
        <f aca="false">IFERROR(E668*10,SUBSTITUTE(E668,"/",""))</f>
        <v>4042</v>
      </c>
      <c r="G668" s="73"/>
      <c r="H668" s="24" t="str">
        <f aca="false">E668</f>
        <v>40/42</v>
      </c>
      <c r="I668" s="24" t="str">
        <f aca="false">IF(LEN(H668)&gt;2,LEFT(H668,2)&amp;";"&amp;TRIM(LEFT(H668,2)+0.5)&amp;";"&amp;TRIM(LEFT(H668,2)+1)&amp;";"&amp;TRIM(LEFT(H668,2)+1.5)&amp;";"&amp;RIGHT(H668,2),H668)</f>
        <v>40;40,5;41;41,5;42</v>
      </c>
      <c r="J668" s="24" t="str">
        <f aca="false">IF(LEN(H668)&gt;2,LEFT(H668,2)&amp;";"&amp;TRIM(LEFT(H668,2)+0.5)&amp;";"&amp;TRIM(LEFT(H668,2)+1)&amp;";"&amp;TRIM(LEFT(H668,2)+1.5)&amp;";"&amp;RIGHT(H668,2),H668)</f>
        <v>40;40,5;41;41,5;42</v>
      </c>
      <c r="K668" s="24"/>
      <c r="L668" s="24"/>
      <c r="M668" s="24" t="n">
        <v>943</v>
      </c>
    </row>
    <row r="669" customFormat="false" ht="15" hidden="false" customHeight="false" outlineLevel="0" collapsed="false">
      <c r="B669" s="10" t="s">
        <v>271</v>
      </c>
      <c r="C669" s="73" t="s">
        <v>292</v>
      </c>
      <c r="D669" s="10" t="n">
        <f aca="false">D668+10</f>
        <v>200</v>
      </c>
      <c r="E669" s="20" t="s">
        <v>170</v>
      </c>
      <c r="F669" s="10" t="str">
        <f aca="false">IFERROR(E669*10,SUBSTITUTE(E669,"/",""))</f>
        <v>4143</v>
      </c>
      <c r="G669" s="73"/>
      <c r="H669" s="24" t="str">
        <f aca="false">E669</f>
        <v>41/43</v>
      </c>
      <c r="I669" s="24" t="str">
        <f aca="false">IF(LEN(H669)&gt;2,LEFT(H669,2)&amp;";"&amp;TRIM(LEFT(H669,2)+0.5)&amp;";"&amp;TRIM(LEFT(H669,2)+1)&amp;";"&amp;TRIM(LEFT(H669,2)+1.5)&amp;";"&amp;RIGHT(H669,2),H669)</f>
        <v>41;41,5;42;42,5;43</v>
      </c>
      <c r="J669" s="24" t="str">
        <f aca="false">IF(LEN(H669)&gt;2,LEFT(H669,2)&amp;";"&amp;TRIM(LEFT(H669,2)+0.5)&amp;";"&amp;TRIM(LEFT(H669,2)+1)&amp;";"&amp;TRIM(LEFT(H669,2)+1.5)&amp;";"&amp;RIGHT(H669,2),H669)</f>
        <v>41;41,5;42;42,5;43</v>
      </c>
      <c r="K669" s="24"/>
      <c r="L669" s="24"/>
      <c r="M669" s="24" t="n">
        <v>923</v>
      </c>
    </row>
    <row r="670" customFormat="false" ht="15" hidden="false" customHeight="false" outlineLevel="0" collapsed="false">
      <c r="B670" s="10" t="s">
        <v>271</v>
      </c>
      <c r="C670" s="73" t="s">
        <v>292</v>
      </c>
      <c r="D670" s="10" t="n">
        <f aca="false">D669+10</f>
        <v>210</v>
      </c>
      <c r="E670" s="20" t="s">
        <v>171</v>
      </c>
      <c r="F670" s="10" t="str">
        <f aca="false">IFERROR(E670*10,SUBSTITUTE(E670,"/",""))</f>
        <v>4244</v>
      </c>
      <c r="G670" s="73"/>
      <c r="H670" s="24" t="str">
        <f aca="false">E670</f>
        <v>42/44</v>
      </c>
      <c r="I670" s="24" t="str">
        <f aca="false">IF(LEN(H670)&gt;2,LEFT(H670,2)&amp;";"&amp;TRIM(LEFT(H670,2)+0.5)&amp;";"&amp;TRIM(LEFT(H670,2)+1)&amp;";"&amp;TRIM(LEFT(H670,2)+1.5)&amp;";"&amp;RIGHT(H670,2),H670)</f>
        <v>42;42,5;43;43,5;44</v>
      </c>
      <c r="J670" s="24" t="str">
        <f aca="false">IF(LEN(H670)&gt;2,LEFT(H670,2)&amp;";"&amp;TRIM(LEFT(H670,2)+0.5)&amp;";"&amp;TRIM(LEFT(H670,2)+1)&amp;";"&amp;TRIM(LEFT(H670,2)+1.5)&amp;";"&amp;RIGHT(H670,2),H670)</f>
        <v>42;42,5;43;43,5;44</v>
      </c>
      <c r="K670" s="24"/>
      <c r="L670" s="24"/>
      <c r="M670" s="24" t="n">
        <v>903</v>
      </c>
    </row>
    <row r="671" customFormat="false" ht="15" hidden="false" customHeight="false" outlineLevel="0" collapsed="false">
      <c r="B671" s="10" t="s">
        <v>271</v>
      </c>
      <c r="C671" s="73" t="s">
        <v>292</v>
      </c>
      <c r="D671" s="10" t="n">
        <f aca="false">D670+10</f>
        <v>220</v>
      </c>
      <c r="E671" s="20" t="s">
        <v>261</v>
      </c>
      <c r="F671" s="10" t="str">
        <f aca="false">IFERROR(E671*10,SUBSTITUTE(E671,"/",""))</f>
        <v>4345</v>
      </c>
      <c r="G671" s="73"/>
      <c r="H671" s="24" t="str">
        <f aca="false">E671</f>
        <v>43/45</v>
      </c>
      <c r="I671" s="24" t="str">
        <f aca="false">IF(LEN(H671)&gt;2,LEFT(H671,2)&amp;";"&amp;TRIM(LEFT(H671,2)+0.5)&amp;";"&amp;TRIM(LEFT(H671,2)+1)&amp;";"&amp;TRIM(LEFT(H671,2)+1.5)&amp;";"&amp;RIGHT(H671,2),H671)</f>
        <v>43;43,5;44;44,5;45</v>
      </c>
      <c r="J671" s="24" t="str">
        <f aca="false">IF(LEN(H671)&gt;2,LEFT(H671,2)&amp;";"&amp;TRIM(LEFT(H671,2)+0.5)&amp;";"&amp;TRIM(LEFT(H671,2)+1)&amp;";"&amp;TRIM(LEFT(H671,2)+1.5)&amp;";"&amp;RIGHT(H671,2),H671)</f>
        <v>43;43,5;44;44,5;45</v>
      </c>
      <c r="K671" s="24"/>
      <c r="L671" s="24"/>
      <c r="M671" s="24" t="n">
        <v>754</v>
      </c>
    </row>
    <row r="672" customFormat="false" ht="15" hidden="false" customHeight="false" outlineLevel="0" collapsed="false">
      <c r="B672" s="10" t="s">
        <v>271</v>
      </c>
      <c r="C672" s="73" t="s">
        <v>292</v>
      </c>
      <c r="D672" s="10" t="n">
        <f aca="false">D671+10</f>
        <v>230</v>
      </c>
      <c r="E672" s="20" t="s">
        <v>262</v>
      </c>
      <c r="F672" s="10" t="str">
        <f aca="false">IFERROR(E672*10,SUBSTITUTE(E672,"/",""))</f>
        <v>4446</v>
      </c>
      <c r="G672" s="73"/>
      <c r="H672" s="24" t="str">
        <f aca="false">E672</f>
        <v>44/46</v>
      </c>
      <c r="I672" s="24" t="str">
        <f aca="false">IF(LEN(H672)&gt;2,LEFT(H672,2)&amp;";"&amp;TRIM(LEFT(H672,2)+0.5)&amp;";"&amp;TRIM(LEFT(H672,2)+1)&amp;";"&amp;TRIM(LEFT(H672,2)+1.5)&amp;";"&amp;RIGHT(H672,2),H672)</f>
        <v>44;44,5;45;45,5;46</v>
      </c>
      <c r="J672" s="24" t="str">
        <f aca="false">IF(LEN(H672)&gt;2,LEFT(H672,2)&amp;";"&amp;TRIM(LEFT(H672,2)+0.5)&amp;";"&amp;TRIM(LEFT(H672,2)+1)&amp;";"&amp;TRIM(LEFT(H672,2)+1.5)&amp;";"&amp;RIGHT(H672,2),H672)</f>
        <v>44;44,5;45;45,5;46</v>
      </c>
      <c r="K672" s="24"/>
      <c r="L672" s="24"/>
      <c r="M672" s="24" t="n">
        <v>724</v>
      </c>
    </row>
    <row r="673" customFormat="false" ht="15" hidden="false" customHeight="false" outlineLevel="0" collapsed="false">
      <c r="B673" s="10" t="s">
        <v>271</v>
      </c>
      <c r="C673" s="73" t="s">
        <v>292</v>
      </c>
      <c r="D673" s="10" t="n">
        <f aca="false">D672+10</f>
        <v>240</v>
      </c>
      <c r="E673" s="20" t="s">
        <v>263</v>
      </c>
      <c r="F673" s="10" t="str">
        <f aca="false">IFERROR(E673*10,SUBSTITUTE(E673,"/",""))</f>
        <v>4547</v>
      </c>
      <c r="G673" s="73"/>
      <c r="H673" s="24" t="str">
        <f aca="false">E673</f>
        <v>45/47</v>
      </c>
      <c r="I673" s="24" t="str">
        <f aca="false">IF(LEN(H673)&gt;2,LEFT(H673,2)&amp;";"&amp;TRIM(LEFT(H673,2)+0.5)&amp;";"&amp;TRIM(LEFT(H673,2)+1)&amp;";"&amp;TRIM(LEFT(H673,2)+1.5)&amp;";"&amp;RIGHT(H673,2),H673)</f>
        <v>45;45,5;46;46,5;47</v>
      </c>
      <c r="J673" s="24" t="str">
        <f aca="false">IF(LEN(H673)&gt;2,LEFT(H673,2)&amp;";"&amp;TRIM(LEFT(H673,2)+0.5)&amp;";"&amp;TRIM(LEFT(H673,2)+1)&amp;";"&amp;TRIM(LEFT(H673,2)+1.5)&amp;";"&amp;RIGHT(H673,2),H673)</f>
        <v>45;45,5;46;46,5;47</v>
      </c>
      <c r="K673" s="24"/>
      <c r="L673" s="24"/>
      <c r="M673" s="24" t="n">
        <v>704</v>
      </c>
    </row>
    <row r="674" customFormat="false" ht="15" hidden="false" customHeight="false" outlineLevel="0" collapsed="false">
      <c r="B674" s="10" t="s">
        <v>271</v>
      </c>
      <c r="C674" s="73" t="s">
        <v>292</v>
      </c>
      <c r="D674" s="10" t="n">
        <f aca="false">D673+10</f>
        <v>250</v>
      </c>
      <c r="E674" s="20" t="s">
        <v>264</v>
      </c>
      <c r="F674" s="10" t="str">
        <f aca="false">IFERROR(E674*10,SUBSTITUTE(E674,"/",""))</f>
        <v>4648</v>
      </c>
      <c r="G674" s="73"/>
      <c r="H674" s="24" t="str">
        <f aca="false">E674</f>
        <v>46/48</v>
      </c>
      <c r="I674" s="24" t="str">
        <f aca="false">IF(LEN(H674)&gt;2,LEFT(H674,2)&amp;";"&amp;TRIM(LEFT(H674,2)+0.5)&amp;";"&amp;TRIM(LEFT(H674,2)+1)&amp;";"&amp;TRIM(LEFT(H674,2)+1.5)&amp;";"&amp;RIGHT(H674,2),H674)</f>
        <v>46;46,5;47;47,5;48</v>
      </c>
      <c r="J674" s="24" t="str">
        <f aca="false">IF(LEN(H674)&gt;2,LEFT(H674,2)&amp;";"&amp;TRIM(LEFT(H674,2)+0.5)&amp;";"&amp;TRIM(LEFT(H674,2)+1)&amp;";"&amp;TRIM(LEFT(H674,2)+1.5)&amp;";"&amp;RIGHT(H674,2),H674)</f>
        <v>46;46,5;47;47,5;48</v>
      </c>
      <c r="K674" s="24"/>
      <c r="L674" s="24"/>
      <c r="M674" s="24" t="n">
        <v>684</v>
      </c>
    </row>
    <row r="675" customFormat="false" ht="15" hidden="false" customHeight="false" outlineLevel="0" collapsed="false">
      <c r="B675" s="10" t="s">
        <v>271</v>
      </c>
      <c r="C675" s="73" t="s">
        <v>292</v>
      </c>
      <c r="D675" s="10" t="n">
        <f aca="false">D674+10</f>
        <v>260</v>
      </c>
      <c r="E675" s="20" t="s">
        <v>265</v>
      </c>
      <c r="F675" s="10" t="str">
        <f aca="false">IFERROR(E675*10,SUBSTITUTE(E675,"/",""))</f>
        <v>4749</v>
      </c>
      <c r="G675" s="73"/>
      <c r="H675" s="24" t="str">
        <f aca="false">E675</f>
        <v>47/49</v>
      </c>
      <c r="I675" s="24" t="str">
        <f aca="false">IF(LEN(H675)&gt;2,LEFT(H675,2)&amp;";"&amp;TRIM(LEFT(H675,2)+0.5)&amp;";"&amp;TRIM(LEFT(H675,2)+1)&amp;";"&amp;TRIM(LEFT(H675,2)+1.5)&amp;";"&amp;RIGHT(H675,2),H675)</f>
        <v>47;47,5;48;48,5;49</v>
      </c>
      <c r="J675" s="24" t="str">
        <f aca="false">IF(LEN(H675)&gt;2,LEFT(H675,2)&amp;";"&amp;TRIM(LEFT(H675,2)+0.5)&amp;";"&amp;TRIM(LEFT(H675,2)+1)&amp;";"&amp;TRIM(LEFT(H675,2)+1.5)&amp;";"&amp;RIGHT(H675,2),H675)</f>
        <v>47;47,5;48;48,5;49</v>
      </c>
      <c r="K675" s="24"/>
      <c r="L675" s="24"/>
      <c r="M675" s="24" t="n">
        <v>664</v>
      </c>
    </row>
    <row r="676" customFormat="false" ht="15" hidden="false" customHeight="false" outlineLevel="0" collapsed="false">
      <c r="B676" s="10" t="s">
        <v>271</v>
      </c>
      <c r="C676" s="73" t="s">
        <v>292</v>
      </c>
      <c r="D676" s="10" t="n">
        <f aca="false">D675+10</f>
        <v>270</v>
      </c>
      <c r="E676" s="20" t="s">
        <v>266</v>
      </c>
      <c r="F676" s="10" t="str">
        <f aca="false">IFERROR(E676*10,SUBSTITUTE(E676,"/",""))</f>
        <v>4850</v>
      </c>
      <c r="G676" s="73"/>
      <c r="H676" s="24" t="str">
        <f aca="false">E676</f>
        <v>48/50</v>
      </c>
      <c r="I676" s="24" t="str">
        <f aca="false">IF(LEN(H676)&gt;2,LEFT(H676,2)&amp;";"&amp;TRIM(LEFT(H676,2)+0.5)&amp;";"&amp;TRIM(LEFT(H676,2)+1)&amp;";"&amp;TRIM(LEFT(H676,2)+1.5)&amp;";"&amp;RIGHT(H676,2),H676)</f>
        <v>48;48,5;49;49,5;50</v>
      </c>
      <c r="J676" s="24" t="str">
        <f aca="false">IF(LEN(H676)&gt;2,LEFT(H676,2)&amp;";"&amp;TRIM(LEFT(H676,2)+0.5)&amp;";"&amp;TRIM(LEFT(H676,2)+1)&amp;";"&amp;TRIM(LEFT(H676,2)+1.5)&amp;";"&amp;RIGHT(H676,2),H676)</f>
        <v>48;48,5;49;49,5;50</v>
      </c>
      <c r="K676" s="24"/>
      <c r="L676" s="24"/>
      <c r="M676" s="24" t="n">
        <v>644</v>
      </c>
    </row>
    <row r="678" customFormat="false" ht="15" hidden="false" customHeight="false" outlineLevel="0" collapsed="false">
      <c r="B678" s="2" t="s">
        <v>108</v>
      </c>
      <c r="C678" s="66" t="s">
        <v>293</v>
      </c>
      <c r="D678" s="2" t="n">
        <v>110</v>
      </c>
      <c r="E678" s="38" t="s">
        <v>176</v>
      </c>
      <c r="F678" s="2" t="str">
        <f aca="false">E678</f>
        <v>XXS</v>
      </c>
      <c r="H678" s="8" t="s">
        <v>147</v>
      </c>
      <c r="I678" s="8" t="str">
        <f aca="false">J678</f>
        <v>35;35,5;36</v>
      </c>
      <c r="J678" s="18" t="str">
        <f aca="false">IF(LEN(H678)&gt;2,LEFT(H678,2)&amp;";"&amp;LEFT(H678,2)&amp;",5;"&amp;RIGHT(H678,2),H678)</f>
        <v>35;35,5;36</v>
      </c>
      <c r="M678" s="8" t="n">
        <v>914</v>
      </c>
    </row>
    <row r="679" customFormat="false" ht="15" hidden="false" customHeight="false" outlineLevel="0" collapsed="false">
      <c r="B679" s="2" t="s">
        <v>108</v>
      </c>
      <c r="C679" s="66" t="s">
        <v>293</v>
      </c>
      <c r="D679" s="2" t="n">
        <f aca="false">D678+10</f>
        <v>120</v>
      </c>
      <c r="E679" s="38" t="s">
        <v>177</v>
      </c>
      <c r="F679" s="2" t="str">
        <f aca="false">E679</f>
        <v>XS</v>
      </c>
      <c r="H679" s="8" t="s">
        <v>149</v>
      </c>
      <c r="I679" s="8" t="str">
        <f aca="false">J679</f>
        <v>37;37,5;38</v>
      </c>
      <c r="J679" s="18" t="str">
        <f aca="false">IF(LEN(H679)&gt;2,LEFT(H679,2)&amp;";"&amp;LEFT(H679,2)&amp;",5;"&amp;RIGHT(H679,2),H679)</f>
        <v>37;37,5;38</v>
      </c>
      <c r="M679" s="8" t="n">
        <v>944</v>
      </c>
      <c r="N679" s="2" t="str">
        <f aca="false">VLOOKUP(LEFT(H679,2),references!B:C,2,0)&amp;" - "&amp;VLOOKUP(RIGHT(H679,2),references!B:C,2,0)</f>
        <v>23,5 - 24,5</v>
      </c>
    </row>
    <row r="680" customFormat="false" ht="15" hidden="false" customHeight="false" outlineLevel="0" collapsed="false">
      <c r="B680" s="2" t="s">
        <v>108</v>
      </c>
      <c r="C680" s="66" t="s">
        <v>293</v>
      </c>
      <c r="D680" s="2" t="n">
        <f aca="false">D679+10</f>
        <v>130</v>
      </c>
      <c r="E680" s="38" t="s">
        <v>178</v>
      </c>
      <c r="F680" s="2" t="str">
        <f aca="false">E680</f>
        <v>S</v>
      </c>
      <c r="H680" s="8" t="s">
        <v>151</v>
      </c>
      <c r="I680" s="8" t="str">
        <f aca="false">J680</f>
        <v>39;39,5;40</v>
      </c>
      <c r="J680" s="18" t="str">
        <f aca="false">IF(LEN(H680)&gt;2,LEFT(H680,2)&amp;";"&amp;LEFT(H680,2)&amp;",5;"&amp;RIGHT(H680,2),H680)</f>
        <v>39;39,5;40</v>
      </c>
      <c r="M680" s="8" t="n">
        <v>974</v>
      </c>
      <c r="N680" s="2" t="str">
        <f aca="false">VLOOKUP(LEFT(H680,2),references!B:C,2,0)&amp;" - "&amp;VLOOKUP(RIGHT(H680,2),references!B:C,2,0)</f>
        <v>25 - 25,5</v>
      </c>
    </row>
    <row r="681" customFormat="false" ht="15" hidden="false" customHeight="false" outlineLevel="0" collapsed="false">
      <c r="B681" s="2" t="s">
        <v>108</v>
      </c>
      <c r="C681" s="66" t="s">
        <v>293</v>
      </c>
      <c r="D681" s="2" t="n">
        <f aca="false">D680+10</f>
        <v>140</v>
      </c>
      <c r="E681" s="38" t="s">
        <v>179</v>
      </c>
      <c r="F681" s="2" t="str">
        <f aca="false">E681</f>
        <v>M</v>
      </c>
      <c r="H681" s="8" t="s">
        <v>153</v>
      </c>
      <c r="I681" s="8" t="str">
        <f aca="false">J681</f>
        <v>41;41,5;42</v>
      </c>
      <c r="J681" s="18" t="str">
        <f aca="false">IF(LEN(H681)&gt;2,LEFT(H681,2)&amp;";"&amp;LEFT(H681,2)&amp;",5;"&amp;RIGHT(H681,2),H681)</f>
        <v>41;41,5;42</v>
      </c>
      <c r="M681" s="8" t="n">
        <v>844</v>
      </c>
      <c r="N681" s="2" t="str">
        <f aca="false">VLOOKUP(LEFT(H681,2),references!B:C,2,0)&amp;" - "&amp;VLOOKUP(RIGHT(H681,2),references!B:C,2,0)</f>
        <v>26,5 - 27</v>
      </c>
    </row>
    <row r="682" customFormat="false" ht="15" hidden="false" customHeight="false" outlineLevel="0" collapsed="false">
      <c r="B682" s="2" t="s">
        <v>108</v>
      </c>
      <c r="C682" s="66" t="s">
        <v>293</v>
      </c>
      <c r="D682" s="2" t="n">
        <f aca="false">D681+10</f>
        <v>150</v>
      </c>
      <c r="E682" s="38" t="s">
        <v>180</v>
      </c>
      <c r="F682" s="2" t="str">
        <f aca="false">E682</f>
        <v>L</v>
      </c>
      <c r="H682" s="8" t="s">
        <v>155</v>
      </c>
      <c r="I682" s="8" t="str">
        <f aca="false">J682</f>
        <v>43;43,5;44</v>
      </c>
      <c r="J682" s="18" t="str">
        <f aca="false">IF(LEN(H682)&gt;2,LEFT(H682,2)&amp;";"&amp;LEFT(H682,2)&amp;",5;"&amp;RIGHT(H682,2),H682)</f>
        <v>43;43,5;44</v>
      </c>
      <c r="M682" s="8" t="n">
        <v>764</v>
      </c>
      <c r="N682" s="2" t="str">
        <f aca="false">VLOOKUP(LEFT(H682,2),references!B:C,2,0)&amp;" - "&amp;VLOOKUP(RIGHT(H682,2),references!B:C,2,0)</f>
        <v>27,5 - 28,5</v>
      </c>
    </row>
    <row r="683" customFormat="false" ht="15" hidden="false" customHeight="false" outlineLevel="0" collapsed="false">
      <c r="B683" s="2" t="s">
        <v>108</v>
      </c>
      <c r="C683" s="66" t="s">
        <v>293</v>
      </c>
      <c r="D683" s="2" t="n">
        <f aca="false">D682+10</f>
        <v>160</v>
      </c>
      <c r="E683" s="38" t="s">
        <v>181</v>
      </c>
      <c r="F683" s="2" t="str">
        <f aca="false">E683</f>
        <v>XL</v>
      </c>
      <c r="H683" s="8" t="s">
        <v>255</v>
      </c>
      <c r="I683" s="8" t="str">
        <f aca="false">J683</f>
        <v>45;45,5;46</v>
      </c>
      <c r="J683" s="18" t="str">
        <f aca="false">IF(LEN(H683)&gt;2,LEFT(H683,2)&amp;";"&amp;LEFT(H683,2)&amp;",5;"&amp;RIGHT(H683,2),H683)</f>
        <v>45;45,5;46</v>
      </c>
      <c r="M683" s="8" t="n">
        <v>714</v>
      </c>
      <c r="N683" s="2" t="str">
        <f aca="false">VLOOKUP(LEFT(H683,2),references!B:C,2,0)&amp;" - "&amp;VLOOKUP(RIGHT(H683,2),references!B:C,2,0)</f>
        <v>29 - 29,5</v>
      </c>
    </row>
    <row r="684" customFormat="false" ht="15" hidden="false" customHeight="false" outlineLevel="0" collapsed="false">
      <c r="B684" s="2" t="s">
        <v>108</v>
      </c>
      <c r="C684" s="66" t="s">
        <v>293</v>
      </c>
      <c r="D684" s="2" t="n">
        <f aca="false">D683+10</f>
        <v>170</v>
      </c>
      <c r="E684" s="38" t="s">
        <v>182</v>
      </c>
      <c r="F684" s="2" t="str">
        <f aca="false">E684</f>
        <v>XXL</v>
      </c>
      <c r="H684" s="8" t="s">
        <v>257</v>
      </c>
      <c r="I684" s="8" t="str">
        <f aca="false">J684</f>
        <v>47;47,5;48</v>
      </c>
      <c r="J684" s="18" t="str">
        <f aca="false">IF(LEN(H684)&gt;2,LEFT(H684,2)&amp;";"&amp;LEFT(H684,2)&amp;",5;"&amp;RIGHT(H684,2),H684)</f>
        <v>47;47,5;48</v>
      </c>
      <c r="M684" s="8" t="n">
        <v>674</v>
      </c>
    </row>
    <row r="686" customFormat="false" ht="15" hidden="false" customHeight="false" outlineLevel="0" collapsed="false">
      <c r="B686" s="2" t="s">
        <v>108</v>
      </c>
      <c r="C686" s="66" t="s">
        <v>294</v>
      </c>
      <c r="D686" s="2" t="n">
        <v>110</v>
      </c>
      <c r="E686" s="38" t="s">
        <v>115</v>
      </c>
      <c r="F686" s="2" t="n">
        <f aca="false">E686*10</f>
        <v>320</v>
      </c>
      <c r="H686" s="71" t="n">
        <f aca="false">E686-1</f>
        <v>31</v>
      </c>
      <c r="I686" s="8" t="n">
        <f aca="false">J686</f>
        <v>31</v>
      </c>
      <c r="J686" s="72" t="n">
        <f aca="false">H686</f>
        <v>31</v>
      </c>
      <c r="M686" s="8" t="n">
        <v>715</v>
      </c>
    </row>
    <row r="687" customFormat="false" ht="15" hidden="false" customHeight="false" outlineLevel="0" collapsed="false">
      <c r="B687" s="2" t="s">
        <v>108</v>
      </c>
      <c r="C687" s="66" t="s">
        <v>294</v>
      </c>
      <c r="D687" s="2" t="n">
        <f aca="false">D686+10</f>
        <v>120</v>
      </c>
      <c r="E687" s="38" t="s">
        <v>116</v>
      </c>
      <c r="F687" s="2" t="n">
        <f aca="false">E687*10</f>
        <v>330</v>
      </c>
      <c r="H687" s="71" t="n">
        <f aca="false">E687-1</f>
        <v>32</v>
      </c>
      <c r="I687" s="8" t="n">
        <f aca="false">J687</f>
        <v>32</v>
      </c>
      <c r="J687" s="72" t="n">
        <f aca="false">H687</f>
        <v>32</v>
      </c>
      <c r="M687" s="8" t="n">
        <v>765</v>
      </c>
    </row>
    <row r="688" customFormat="false" ht="15" hidden="false" customHeight="false" outlineLevel="0" collapsed="false">
      <c r="B688" s="2" t="s">
        <v>108</v>
      </c>
      <c r="C688" s="66" t="s">
        <v>294</v>
      </c>
      <c r="D688" s="2" t="n">
        <f aca="false">D687+10</f>
        <v>130</v>
      </c>
      <c r="E688" s="38" t="s">
        <v>117</v>
      </c>
      <c r="F688" s="2" t="n">
        <f aca="false">E688*10</f>
        <v>340</v>
      </c>
      <c r="H688" s="71" t="n">
        <f aca="false">E688-1</f>
        <v>33</v>
      </c>
      <c r="I688" s="8" t="n">
        <f aca="false">J688</f>
        <v>33</v>
      </c>
      <c r="J688" s="72" t="n">
        <f aca="false">H688</f>
        <v>33</v>
      </c>
      <c r="M688" s="8" t="n">
        <v>805</v>
      </c>
    </row>
    <row r="689" customFormat="false" ht="15" hidden="false" customHeight="false" outlineLevel="0" collapsed="false">
      <c r="B689" s="2" t="s">
        <v>108</v>
      </c>
      <c r="C689" s="66" t="s">
        <v>294</v>
      </c>
      <c r="D689" s="2" t="n">
        <f aca="false">D688+10</f>
        <v>140</v>
      </c>
      <c r="E689" s="38" t="s">
        <v>118</v>
      </c>
      <c r="F689" s="2" t="n">
        <f aca="false">E689*10</f>
        <v>350</v>
      </c>
      <c r="H689" s="71" t="n">
        <f aca="false">E689-1</f>
        <v>34</v>
      </c>
      <c r="I689" s="8" t="n">
        <f aca="false">J689</f>
        <v>34</v>
      </c>
      <c r="J689" s="72" t="n">
        <f aca="false">H689</f>
        <v>34</v>
      </c>
      <c r="M689" s="8" t="n">
        <v>845</v>
      </c>
      <c r="N689" s="2" t="n">
        <f aca="false">VLOOKUP(TRIM(H689),references!B:C,2,0)</f>
        <v>21.5</v>
      </c>
    </row>
    <row r="690" customFormat="false" ht="15" hidden="false" customHeight="false" outlineLevel="0" collapsed="false">
      <c r="B690" s="2" t="s">
        <v>108</v>
      </c>
      <c r="C690" s="66" t="s">
        <v>294</v>
      </c>
      <c r="D690" s="2" t="n">
        <f aca="false">D689+10</f>
        <v>150</v>
      </c>
      <c r="E690" s="38" t="s">
        <v>119</v>
      </c>
      <c r="F690" s="2" t="n">
        <f aca="false">E690*10</f>
        <v>360</v>
      </c>
      <c r="H690" s="71" t="n">
        <f aca="false">E690-1</f>
        <v>35</v>
      </c>
      <c r="I690" s="8" t="n">
        <f aca="false">J690</f>
        <v>35</v>
      </c>
      <c r="J690" s="72" t="n">
        <f aca="false">H690</f>
        <v>35</v>
      </c>
      <c r="M690" s="8" t="n">
        <v>885</v>
      </c>
      <c r="N690" s="2" t="n">
        <f aca="false">VLOOKUP(TRIM(H690),references!B:C,2,0)</f>
        <v>22.5</v>
      </c>
    </row>
    <row r="691" customFormat="false" ht="15" hidden="false" customHeight="false" outlineLevel="0" collapsed="false">
      <c r="B691" s="2" t="s">
        <v>108</v>
      </c>
      <c r="C691" s="66" t="s">
        <v>294</v>
      </c>
      <c r="D691" s="2" t="n">
        <f aca="false">D690+10</f>
        <v>160</v>
      </c>
      <c r="E691" s="38" t="s">
        <v>120</v>
      </c>
      <c r="F691" s="2" t="n">
        <f aca="false">E691*10</f>
        <v>370</v>
      </c>
      <c r="H691" s="71" t="n">
        <f aca="false">E691-1</f>
        <v>36</v>
      </c>
      <c r="I691" s="8" t="n">
        <f aca="false">J691</f>
        <v>36</v>
      </c>
      <c r="J691" s="72" t="n">
        <f aca="false">H691</f>
        <v>36</v>
      </c>
      <c r="M691" s="8" t="n">
        <v>915</v>
      </c>
      <c r="N691" s="2" t="n">
        <f aca="false">VLOOKUP(TRIM(H691),references!B:C,2,0)</f>
        <v>23</v>
      </c>
    </row>
    <row r="692" customFormat="false" ht="15" hidden="false" customHeight="false" outlineLevel="0" collapsed="false">
      <c r="B692" s="2" t="s">
        <v>108</v>
      </c>
      <c r="C692" s="66" t="s">
        <v>294</v>
      </c>
      <c r="D692" s="2" t="n">
        <f aca="false">D691+10</f>
        <v>170</v>
      </c>
      <c r="E692" s="38" t="s">
        <v>121</v>
      </c>
      <c r="F692" s="2" t="n">
        <f aca="false">E692*10</f>
        <v>380</v>
      </c>
      <c r="H692" s="71" t="n">
        <f aca="false">E692-1</f>
        <v>37</v>
      </c>
      <c r="I692" s="8" t="n">
        <f aca="false">J692</f>
        <v>37</v>
      </c>
      <c r="J692" s="72" t="n">
        <f aca="false">H692</f>
        <v>37</v>
      </c>
      <c r="M692" s="8" t="n">
        <v>935</v>
      </c>
      <c r="N692" s="2" t="n">
        <f aca="false">VLOOKUP(TRIM(H692),references!B:C,2,0)</f>
        <v>23.5</v>
      </c>
    </row>
    <row r="693" customFormat="false" ht="15" hidden="false" customHeight="false" outlineLevel="0" collapsed="false">
      <c r="B693" s="2" t="s">
        <v>108</v>
      </c>
      <c r="C693" s="66" t="s">
        <v>294</v>
      </c>
      <c r="D693" s="2" t="n">
        <f aca="false">D692+10</f>
        <v>180</v>
      </c>
      <c r="E693" s="38" t="s">
        <v>122</v>
      </c>
      <c r="F693" s="2" t="n">
        <f aca="false">E693*10</f>
        <v>390</v>
      </c>
      <c r="H693" s="71" t="n">
        <f aca="false">E693-1</f>
        <v>38</v>
      </c>
      <c r="I693" s="8" t="n">
        <f aca="false">J693</f>
        <v>38</v>
      </c>
      <c r="J693" s="72" t="n">
        <f aca="false">H693</f>
        <v>38</v>
      </c>
      <c r="M693" s="8" t="n">
        <v>975</v>
      </c>
      <c r="N693" s="2" t="n">
        <f aca="false">VLOOKUP(TRIM(H693),references!B:C,2,0)</f>
        <v>24.5</v>
      </c>
    </row>
    <row r="694" customFormat="false" ht="15" hidden="false" customHeight="false" outlineLevel="0" collapsed="false">
      <c r="B694" s="2" t="s">
        <v>108</v>
      </c>
      <c r="C694" s="66" t="s">
        <v>294</v>
      </c>
      <c r="D694" s="2" t="n">
        <f aca="false">D693+10</f>
        <v>190</v>
      </c>
      <c r="E694" s="38" t="s">
        <v>123</v>
      </c>
      <c r="F694" s="2" t="n">
        <f aca="false">E694*10</f>
        <v>400</v>
      </c>
      <c r="H694" s="71" t="n">
        <f aca="false">E694-1</f>
        <v>39</v>
      </c>
      <c r="I694" s="8" t="n">
        <f aca="false">J694</f>
        <v>39</v>
      </c>
      <c r="J694" s="72" t="n">
        <f aca="false">H694</f>
        <v>39</v>
      </c>
      <c r="M694" s="8" t="n">
        <v>985</v>
      </c>
      <c r="N694" s="2" t="n">
        <f aca="false">VLOOKUP(TRIM(H694),references!B:C,2,0)</f>
        <v>25</v>
      </c>
    </row>
    <row r="695" customFormat="false" ht="15" hidden="false" customHeight="false" outlineLevel="0" collapsed="false">
      <c r="B695" s="2" t="s">
        <v>108</v>
      </c>
      <c r="C695" s="66" t="s">
        <v>294</v>
      </c>
      <c r="D695" s="2" t="n">
        <f aca="false">D694+10</f>
        <v>200</v>
      </c>
      <c r="E695" s="38" t="s">
        <v>124</v>
      </c>
      <c r="F695" s="2" t="n">
        <f aca="false">E695*10</f>
        <v>410</v>
      </c>
      <c r="H695" s="71" t="n">
        <f aca="false">E695-1</f>
        <v>40</v>
      </c>
      <c r="I695" s="8" t="n">
        <f aca="false">J695</f>
        <v>40</v>
      </c>
      <c r="J695" s="72" t="n">
        <f aca="false">H695</f>
        <v>40</v>
      </c>
      <c r="M695" s="8" t="n">
        <v>955</v>
      </c>
      <c r="N695" s="2" t="n">
        <f aca="false">VLOOKUP(TRIM(H695),references!B:C,2,0)</f>
        <v>25.5</v>
      </c>
    </row>
    <row r="696" customFormat="false" ht="15" hidden="false" customHeight="false" outlineLevel="0" collapsed="false">
      <c r="B696" s="2" t="s">
        <v>108</v>
      </c>
      <c r="C696" s="66" t="s">
        <v>294</v>
      </c>
      <c r="D696" s="2" t="n">
        <f aca="false">D695+10</f>
        <v>210</v>
      </c>
      <c r="E696" s="38" t="s">
        <v>125</v>
      </c>
      <c r="F696" s="2" t="n">
        <f aca="false">E696*10</f>
        <v>420</v>
      </c>
      <c r="H696" s="71" t="n">
        <f aca="false">E696-1</f>
        <v>41</v>
      </c>
      <c r="I696" s="8" t="n">
        <f aca="false">J696</f>
        <v>41</v>
      </c>
      <c r="J696" s="72" t="n">
        <f aca="false">H696</f>
        <v>41</v>
      </c>
      <c r="M696" s="8" t="n">
        <v>875</v>
      </c>
      <c r="N696" s="2" t="n">
        <f aca="false">VLOOKUP(TRIM(H696),references!B:C,2,0)</f>
        <v>26.5</v>
      </c>
    </row>
    <row r="697" customFormat="false" ht="15" hidden="false" customHeight="false" outlineLevel="0" collapsed="false">
      <c r="B697" s="2" t="s">
        <v>108</v>
      </c>
      <c r="C697" s="66" t="s">
        <v>294</v>
      </c>
      <c r="D697" s="2" t="n">
        <f aca="false">D696+10</f>
        <v>220</v>
      </c>
      <c r="E697" s="38" t="s">
        <v>126</v>
      </c>
      <c r="F697" s="2" t="n">
        <f aca="false">E697*10</f>
        <v>430</v>
      </c>
      <c r="H697" s="71" t="n">
        <f aca="false">E697-1</f>
        <v>42</v>
      </c>
      <c r="I697" s="8" t="n">
        <f aca="false">J697</f>
        <v>42</v>
      </c>
      <c r="J697" s="72" t="n">
        <f aca="false">H697</f>
        <v>42</v>
      </c>
      <c r="M697" s="8" t="n">
        <v>835</v>
      </c>
      <c r="N697" s="2" t="n">
        <f aca="false">VLOOKUP(TRIM(H697),references!B:C,2,0)</f>
        <v>27</v>
      </c>
    </row>
    <row r="698" customFormat="false" ht="15" hidden="false" customHeight="false" outlineLevel="0" collapsed="false">
      <c r="B698" s="2" t="s">
        <v>108</v>
      </c>
      <c r="C698" s="66" t="s">
        <v>294</v>
      </c>
      <c r="D698" s="2" t="n">
        <f aca="false">D697+10</f>
        <v>230</v>
      </c>
      <c r="E698" s="38" t="s">
        <v>127</v>
      </c>
      <c r="F698" s="2" t="n">
        <f aca="false">E698*10</f>
        <v>440</v>
      </c>
      <c r="H698" s="71" t="n">
        <f aca="false">E698-1</f>
        <v>43</v>
      </c>
      <c r="I698" s="8" t="n">
        <f aca="false">J698</f>
        <v>43</v>
      </c>
      <c r="J698" s="72" t="n">
        <f aca="false">H698</f>
        <v>43</v>
      </c>
      <c r="M698" s="8" t="n">
        <v>795</v>
      </c>
      <c r="N698" s="2" t="n">
        <f aca="false">VLOOKUP(TRIM(H698),references!B:C,2,0)</f>
        <v>27.5</v>
      </c>
    </row>
    <row r="699" customFormat="false" ht="15" hidden="false" customHeight="false" outlineLevel="0" collapsed="false">
      <c r="B699" s="2" t="s">
        <v>108</v>
      </c>
      <c r="C699" s="66" t="s">
        <v>294</v>
      </c>
      <c r="D699" s="2" t="n">
        <f aca="false">D698+10</f>
        <v>240</v>
      </c>
      <c r="E699" s="38" t="s">
        <v>196</v>
      </c>
      <c r="F699" s="2" t="n">
        <f aca="false">E699*10</f>
        <v>450</v>
      </c>
      <c r="H699" s="71" t="n">
        <f aca="false">E699-1</f>
        <v>44</v>
      </c>
      <c r="I699" s="8" t="n">
        <f aca="false">J699</f>
        <v>44</v>
      </c>
      <c r="J699" s="72" t="n">
        <f aca="false">H699</f>
        <v>44</v>
      </c>
      <c r="M699" s="8" t="n">
        <v>755</v>
      </c>
      <c r="N699" s="2" t="n">
        <f aca="false">VLOOKUP(TRIM(H699),references!B:C,2,0)</f>
        <v>28.5</v>
      </c>
    </row>
    <row r="700" customFormat="false" ht="15" hidden="false" customHeight="false" outlineLevel="0" collapsed="false">
      <c r="B700" s="2" t="s">
        <v>108</v>
      </c>
      <c r="C700" s="66" t="s">
        <v>294</v>
      </c>
      <c r="D700" s="2" t="n">
        <f aca="false">D699+10</f>
        <v>250</v>
      </c>
      <c r="E700" s="38" t="s">
        <v>241</v>
      </c>
      <c r="F700" s="2" t="n">
        <f aca="false">E700*10</f>
        <v>460</v>
      </c>
      <c r="H700" s="71" t="n">
        <f aca="false">E700-1</f>
        <v>45</v>
      </c>
      <c r="I700" s="8" t="n">
        <f aca="false">J700</f>
        <v>45</v>
      </c>
      <c r="J700" s="72" t="n">
        <f aca="false">H700</f>
        <v>45</v>
      </c>
      <c r="M700" s="8" t="n">
        <v>735</v>
      </c>
      <c r="N700" s="2" t="n">
        <f aca="false">VLOOKUP(TRIM(H700),references!B:C,2,0)</f>
        <v>29</v>
      </c>
    </row>
    <row r="701" customFormat="false" ht="15" hidden="false" customHeight="false" outlineLevel="0" collapsed="false">
      <c r="B701" s="2" t="s">
        <v>108</v>
      </c>
      <c r="C701" s="66" t="s">
        <v>294</v>
      </c>
      <c r="D701" s="2" t="n">
        <f aca="false">D700+10</f>
        <v>260</v>
      </c>
      <c r="E701" s="38" t="s">
        <v>242</v>
      </c>
      <c r="F701" s="2" t="n">
        <f aca="false">E701*10</f>
        <v>470</v>
      </c>
      <c r="H701" s="71" t="n">
        <f aca="false">E701-1</f>
        <v>46</v>
      </c>
      <c r="I701" s="8" t="n">
        <f aca="false">J701</f>
        <v>46</v>
      </c>
      <c r="J701" s="72" t="n">
        <f aca="false">H701</f>
        <v>46</v>
      </c>
      <c r="M701" s="8" t="n">
        <v>685</v>
      </c>
      <c r="N701" s="2" t="n">
        <f aca="false">VLOOKUP(TRIM(H701),references!B:C,2,0)</f>
        <v>29.5</v>
      </c>
    </row>
    <row r="702" customFormat="false" ht="15" hidden="false" customHeight="false" outlineLevel="0" collapsed="false">
      <c r="B702" s="2" t="s">
        <v>108</v>
      </c>
      <c r="C702" s="66" t="s">
        <v>294</v>
      </c>
      <c r="D702" s="2" t="n">
        <f aca="false">D701+10</f>
        <v>270</v>
      </c>
      <c r="E702" s="38" t="s">
        <v>243</v>
      </c>
      <c r="F702" s="2" t="n">
        <f aca="false">E702*10</f>
        <v>480</v>
      </c>
      <c r="H702" s="71" t="n">
        <f aca="false">E702-1</f>
        <v>47</v>
      </c>
      <c r="I702" s="8" t="n">
        <f aca="false">J702</f>
        <v>47</v>
      </c>
      <c r="J702" s="72" t="n">
        <f aca="false">H702</f>
        <v>47</v>
      </c>
      <c r="M702" s="8" t="n">
        <v>665</v>
      </c>
    </row>
    <row r="703" customFormat="false" ht="15" hidden="false" customHeight="false" outlineLevel="0" collapsed="false">
      <c r="B703" s="2" t="s">
        <v>108</v>
      </c>
      <c r="C703" s="66" t="s">
        <v>294</v>
      </c>
      <c r="D703" s="2" t="n">
        <f aca="false">D702+10</f>
        <v>280</v>
      </c>
      <c r="E703" s="38" t="s">
        <v>244</v>
      </c>
      <c r="F703" s="2" t="n">
        <f aca="false">E703*10</f>
        <v>490</v>
      </c>
      <c r="H703" s="71" t="n">
        <f aca="false">E703-1</f>
        <v>48</v>
      </c>
      <c r="I703" s="8" t="n">
        <f aca="false">J703</f>
        <v>48</v>
      </c>
      <c r="J703" s="72" t="n">
        <f aca="false">H703</f>
        <v>48</v>
      </c>
      <c r="M703" s="8" t="n">
        <v>645</v>
      </c>
    </row>
    <row r="704" customFormat="false" ht="15" hidden="false" customHeight="false" outlineLevel="0" collapsed="false">
      <c r="B704" s="2" t="s">
        <v>108</v>
      </c>
      <c r="C704" s="66" t="s">
        <v>294</v>
      </c>
      <c r="D704" s="2" t="n">
        <f aca="false">D703+10</f>
        <v>290</v>
      </c>
      <c r="E704" s="38" t="s">
        <v>245</v>
      </c>
      <c r="F704" s="2" t="n">
        <f aca="false">E704*10</f>
        <v>500</v>
      </c>
      <c r="H704" s="71" t="n">
        <f aca="false">E704-1</f>
        <v>49</v>
      </c>
      <c r="I704" s="8" t="n">
        <f aca="false">J704</f>
        <v>49</v>
      </c>
      <c r="J704" s="72" t="n">
        <f aca="false">H704</f>
        <v>49</v>
      </c>
      <c r="M704" s="8" t="n">
        <v>625</v>
      </c>
    </row>
    <row r="706" customFormat="false" ht="15" hidden="false" customHeight="false" outlineLevel="0" collapsed="false">
      <c r="B706" s="2" t="s">
        <v>108</v>
      </c>
      <c r="C706" s="66" t="s">
        <v>295</v>
      </c>
      <c r="D706" s="2" t="n">
        <v>110</v>
      </c>
      <c r="E706" s="38" t="s">
        <v>115</v>
      </c>
      <c r="F706" s="2" t="n">
        <f aca="false">E706*10</f>
        <v>320</v>
      </c>
      <c r="H706" s="71" t="n">
        <f aca="false">E706-1</f>
        <v>31</v>
      </c>
      <c r="I706" s="8" t="n">
        <f aca="false">J706</f>
        <v>31</v>
      </c>
      <c r="J706" s="72" t="n">
        <f aca="false">H706</f>
        <v>31</v>
      </c>
      <c r="M706" s="8" t="n">
        <v>715</v>
      </c>
    </row>
    <row r="707" customFormat="false" ht="15" hidden="false" customHeight="false" outlineLevel="0" collapsed="false">
      <c r="B707" s="2" t="s">
        <v>108</v>
      </c>
      <c r="C707" s="66" t="s">
        <v>295</v>
      </c>
      <c r="D707" s="2" t="n">
        <f aca="false">D706+5</f>
        <v>115</v>
      </c>
      <c r="E707" s="38" t="s">
        <v>130</v>
      </c>
      <c r="F707" s="2" t="n">
        <f aca="false">E707*10</f>
        <v>325</v>
      </c>
      <c r="H707" s="71" t="n">
        <f aca="false">E707-1</f>
        <v>31.5</v>
      </c>
      <c r="I707" s="8" t="n">
        <f aca="false">J707</f>
        <v>31.5</v>
      </c>
      <c r="J707" s="72" t="n">
        <f aca="false">H707</f>
        <v>31.5</v>
      </c>
      <c r="M707" s="8" t="n">
        <v>725</v>
      </c>
    </row>
    <row r="708" customFormat="false" ht="15" hidden="false" customHeight="false" outlineLevel="0" collapsed="false">
      <c r="B708" s="2" t="s">
        <v>108</v>
      </c>
      <c r="C708" s="66" t="s">
        <v>295</v>
      </c>
      <c r="D708" s="2" t="n">
        <f aca="false">D707+5</f>
        <v>120</v>
      </c>
      <c r="E708" s="38" t="s">
        <v>116</v>
      </c>
      <c r="F708" s="2" t="n">
        <f aca="false">E708*10</f>
        <v>330</v>
      </c>
      <c r="H708" s="71" t="n">
        <f aca="false">E708-1</f>
        <v>32</v>
      </c>
      <c r="I708" s="8" t="n">
        <f aca="false">J708</f>
        <v>32</v>
      </c>
      <c r="J708" s="72" t="n">
        <f aca="false">H708</f>
        <v>32</v>
      </c>
      <c r="M708" s="8" t="n">
        <v>765</v>
      </c>
    </row>
    <row r="709" customFormat="false" ht="15" hidden="false" customHeight="false" outlineLevel="0" collapsed="false">
      <c r="B709" s="2" t="s">
        <v>108</v>
      </c>
      <c r="C709" s="66" t="s">
        <v>295</v>
      </c>
      <c r="D709" s="2" t="n">
        <f aca="false">D708+5</f>
        <v>125</v>
      </c>
      <c r="E709" s="38" t="s">
        <v>131</v>
      </c>
      <c r="F709" s="2" t="n">
        <f aca="false">E709*10</f>
        <v>335</v>
      </c>
      <c r="H709" s="71" t="n">
        <f aca="false">E709-1</f>
        <v>32.5</v>
      </c>
      <c r="I709" s="8" t="n">
        <f aca="false">J709</f>
        <v>32.5</v>
      </c>
      <c r="J709" s="72" t="n">
        <f aca="false">H709</f>
        <v>32.5</v>
      </c>
      <c r="M709" s="8" t="n">
        <v>785</v>
      </c>
    </row>
    <row r="710" customFormat="false" ht="15" hidden="false" customHeight="false" outlineLevel="0" collapsed="false">
      <c r="B710" s="2" t="s">
        <v>108</v>
      </c>
      <c r="C710" s="66" t="s">
        <v>295</v>
      </c>
      <c r="D710" s="2" t="n">
        <f aca="false">D709+5</f>
        <v>130</v>
      </c>
      <c r="E710" s="38" t="s">
        <v>117</v>
      </c>
      <c r="F710" s="2" t="n">
        <f aca="false">E710*10</f>
        <v>340</v>
      </c>
      <c r="H710" s="71" t="n">
        <f aca="false">E710-1</f>
        <v>33</v>
      </c>
      <c r="I710" s="8" t="n">
        <f aca="false">J710</f>
        <v>33</v>
      </c>
      <c r="J710" s="72" t="n">
        <f aca="false">H710</f>
        <v>33</v>
      </c>
      <c r="M710" s="8" t="n">
        <v>805</v>
      </c>
    </row>
    <row r="711" customFormat="false" ht="15" hidden="false" customHeight="false" outlineLevel="0" collapsed="false">
      <c r="B711" s="2" t="s">
        <v>108</v>
      </c>
      <c r="C711" s="66" t="s">
        <v>295</v>
      </c>
      <c r="D711" s="2" t="n">
        <f aca="false">D710+5</f>
        <v>135</v>
      </c>
      <c r="E711" s="38" t="s">
        <v>132</v>
      </c>
      <c r="F711" s="2" t="n">
        <f aca="false">E711*10</f>
        <v>345</v>
      </c>
      <c r="H711" s="71" t="n">
        <f aca="false">E711-1</f>
        <v>33.5</v>
      </c>
      <c r="I711" s="8" t="n">
        <f aca="false">J711</f>
        <v>33.5</v>
      </c>
      <c r="J711" s="72" t="n">
        <f aca="false">H711</f>
        <v>33.5</v>
      </c>
      <c r="M711" s="8" t="n">
        <v>825</v>
      </c>
    </row>
    <row r="712" customFormat="false" ht="15" hidden="false" customHeight="false" outlineLevel="0" collapsed="false">
      <c r="B712" s="2" t="s">
        <v>108</v>
      </c>
      <c r="C712" s="66" t="s">
        <v>295</v>
      </c>
      <c r="D712" s="2" t="n">
        <f aca="false">D711+5</f>
        <v>140</v>
      </c>
      <c r="E712" s="38" t="s">
        <v>118</v>
      </c>
      <c r="F712" s="2" t="n">
        <f aca="false">E712*10</f>
        <v>350</v>
      </c>
      <c r="H712" s="71" t="n">
        <f aca="false">E712-1</f>
        <v>34</v>
      </c>
      <c r="I712" s="8" t="n">
        <f aca="false">J712</f>
        <v>34</v>
      </c>
      <c r="J712" s="72" t="n">
        <f aca="false">H712</f>
        <v>34</v>
      </c>
      <c r="M712" s="8" t="n">
        <v>845</v>
      </c>
      <c r="N712" s="2" t="n">
        <f aca="false">VLOOKUP(TRIM(H712),references!B:C,2,0)</f>
        <v>21.5</v>
      </c>
    </row>
    <row r="713" customFormat="false" ht="15" hidden="false" customHeight="false" outlineLevel="0" collapsed="false">
      <c r="B713" s="2" t="s">
        <v>108</v>
      </c>
      <c r="C713" s="66" t="s">
        <v>295</v>
      </c>
      <c r="D713" s="2" t="n">
        <f aca="false">D712+5</f>
        <v>145</v>
      </c>
      <c r="E713" s="38" t="s">
        <v>133</v>
      </c>
      <c r="F713" s="2" t="n">
        <f aca="false">E713*10</f>
        <v>355</v>
      </c>
      <c r="H713" s="71" t="n">
        <f aca="false">E713-1</f>
        <v>34.5</v>
      </c>
      <c r="I713" s="8" t="n">
        <f aca="false">J713</f>
        <v>34.5</v>
      </c>
      <c r="J713" s="72" t="n">
        <f aca="false">H713</f>
        <v>34.5</v>
      </c>
      <c r="M713" s="8" t="n">
        <v>865</v>
      </c>
    </row>
    <row r="714" customFormat="false" ht="15" hidden="false" customHeight="false" outlineLevel="0" collapsed="false">
      <c r="B714" s="2" t="s">
        <v>108</v>
      </c>
      <c r="C714" s="66" t="s">
        <v>295</v>
      </c>
      <c r="D714" s="2" t="n">
        <f aca="false">D713+5</f>
        <v>150</v>
      </c>
      <c r="E714" s="38" t="s">
        <v>119</v>
      </c>
      <c r="F714" s="2" t="n">
        <f aca="false">E714*10</f>
        <v>360</v>
      </c>
      <c r="H714" s="71" t="n">
        <f aca="false">E714-1</f>
        <v>35</v>
      </c>
      <c r="I714" s="8" t="n">
        <f aca="false">J714</f>
        <v>35</v>
      </c>
      <c r="J714" s="72" t="n">
        <f aca="false">H714</f>
        <v>35</v>
      </c>
      <c r="M714" s="8" t="n">
        <v>885</v>
      </c>
      <c r="N714" s="2" t="n">
        <f aca="false">VLOOKUP(TRIM(H714),references!B:C,2,0)</f>
        <v>22.5</v>
      </c>
    </row>
    <row r="715" customFormat="false" ht="15" hidden="false" customHeight="false" outlineLevel="0" collapsed="false">
      <c r="B715" s="2" t="s">
        <v>108</v>
      </c>
      <c r="C715" s="66" t="s">
        <v>295</v>
      </c>
      <c r="D715" s="2" t="n">
        <f aca="false">D714+5</f>
        <v>155</v>
      </c>
      <c r="E715" s="38" t="s">
        <v>134</v>
      </c>
      <c r="F715" s="2" t="n">
        <f aca="false">E715*10</f>
        <v>365</v>
      </c>
      <c r="H715" s="71" t="n">
        <f aca="false">E715-1</f>
        <v>35.5</v>
      </c>
      <c r="I715" s="8" t="n">
        <f aca="false">J715</f>
        <v>35.5</v>
      </c>
      <c r="J715" s="72" t="n">
        <f aca="false">H715</f>
        <v>35.5</v>
      </c>
      <c r="M715" s="8" t="n">
        <v>905</v>
      </c>
    </row>
    <row r="716" customFormat="false" ht="15" hidden="false" customHeight="false" outlineLevel="0" collapsed="false">
      <c r="B716" s="2" t="s">
        <v>108</v>
      </c>
      <c r="C716" s="66" t="s">
        <v>295</v>
      </c>
      <c r="D716" s="2" t="n">
        <f aca="false">D715+5</f>
        <v>160</v>
      </c>
      <c r="E716" s="38" t="s">
        <v>120</v>
      </c>
      <c r="F716" s="2" t="n">
        <f aca="false">E716*10</f>
        <v>370</v>
      </c>
      <c r="H716" s="71" t="n">
        <f aca="false">E716-1</f>
        <v>36</v>
      </c>
      <c r="I716" s="8" t="n">
        <f aca="false">J716</f>
        <v>36</v>
      </c>
      <c r="J716" s="72" t="n">
        <f aca="false">H716</f>
        <v>36</v>
      </c>
      <c r="M716" s="8" t="n">
        <v>915</v>
      </c>
      <c r="N716" s="2" t="n">
        <f aca="false">VLOOKUP(TRIM(H716),references!B:C,2,0)</f>
        <v>23</v>
      </c>
    </row>
    <row r="717" customFormat="false" ht="15" hidden="false" customHeight="false" outlineLevel="0" collapsed="false">
      <c r="B717" s="2" t="s">
        <v>108</v>
      </c>
      <c r="C717" s="66" t="s">
        <v>295</v>
      </c>
      <c r="D717" s="2" t="n">
        <f aca="false">D716+5</f>
        <v>165</v>
      </c>
      <c r="E717" s="38" t="s">
        <v>135</v>
      </c>
      <c r="F717" s="2" t="n">
        <f aca="false">E717*10</f>
        <v>375</v>
      </c>
      <c r="H717" s="71" t="n">
        <f aca="false">E717-1</f>
        <v>36.5</v>
      </c>
      <c r="I717" s="8" t="n">
        <f aca="false">J717</f>
        <v>36.5</v>
      </c>
      <c r="J717" s="72" t="n">
        <f aca="false">H717</f>
        <v>36.5</v>
      </c>
      <c r="M717" s="8" t="n">
        <v>925</v>
      </c>
    </row>
    <row r="718" customFormat="false" ht="15" hidden="false" customHeight="false" outlineLevel="0" collapsed="false">
      <c r="B718" s="2" t="s">
        <v>108</v>
      </c>
      <c r="C718" s="66" t="s">
        <v>295</v>
      </c>
      <c r="D718" s="2" t="n">
        <f aca="false">D717+5</f>
        <v>170</v>
      </c>
      <c r="E718" s="38" t="s">
        <v>121</v>
      </c>
      <c r="F718" s="2" t="n">
        <f aca="false">E718*10</f>
        <v>380</v>
      </c>
      <c r="H718" s="71" t="n">
        <f aca="false">E718-1</f>
        <v>37</v>
      </c>
      <c r="I718" s="8" t="n">
        <f aca="false">J718</f>
        <v>37</v>
      </c>
      <c r="J718" s="72" t="n">
        <f aca="false">H718</f>
        <v>37</v>
      </c>
      <c r="M718" s="8" t="n">
        <v>935</v>
      </c>
      <c r="N718" s="2" t="n">
        <f aca="false">VLOOKUP(TRIM(H718),references!B:C,2,0)</f>
        <v>23.5</v>
      </c>
    </row>
    <row r="719" customFormat="false" ht="15" hidden="false" customHeight="false" outlineLevel="0" collapsed="false">
      <c r="B719" s="2" t="s">
        <v>108</v>
      </c>
      <c r="C719" s="66" t="s">
        <v>295</v>
      </c>
      <c r="D719" s="2" t="n">
        <f aca="false">D718+5</f>
        <v>175</v>
      </c>
      <c r="E719" s="38" t="s">
        <v>136</v>
      </c>
      <c r="F719" s="2" t="n">
        <f aca="false">E719*10</f>
        <v>385</v>
      </c>
      <c r="H719" s="71" t="n">
        <f aca="false">E719-1</f>
        <v>37.5</v>
      </c>
      <c r="I719" s="8" t="n">
        <f aca="false">J719</f>
        <v>37.5</v>
      </c>
      <c r="J719" s="72" t="n">
        <f aca="false">H719</f>
        <v>37.5</v>
      </c>
      <c r="M719" s="8" t="n">
        <v>945</v>
      </c>
    </row>
    <row r="720" customFormat="false" ht="15" hidden="false" customHeight="false" outlineLevel="0" collapsed="false">
      <c r="B720" s="2" t="s">
        <v>108</v>
      </c>
      <c r="C720" s="66" t="s">
        <v>295</v>
      </c>
      <c r="D720" s="2" t="n">
        <f aca="false">D719+5</f>
        <v>180</v>
      </c>
      <c r="E720" s="38" t="s">
        <v>122</v>
      </c>
      <c r="F720" s="2" t="n">
        <f aca="false">E720*10</f>
        <v>390</v>
      </c>
      <c r="H720" s="71" t="n">
        <f aca="false">E720-1</f>
        <v>38</v>
      </c>
      <c r="I720" s="8" t="n">
        <f aca="false">J720</f>
        <v>38</v>
      </c>
      <c r="J720" s="72" t="n">
        <f aca="false">H720</f>
        <v>38</v>
      </c>
      <c r="M720" s="8" t="n">
        <v>975</v>
      </c>
      <c r="N720" s="2" t="n">
        <f aca="false">VLOOKUP(TRIM(H720),references!B:C,2,0)</f>
        <v>24.5</v>
      </c>
    </row>
    <row r="721" customFormat="false" ht="15" hidden="false" customHeight="false" outlineLevel="0" collapsed="false">
      <c r="B721" s="2" t="s">
        <v>108</v>
      </c>
      <c r="C721" s="66" t="s">
        <v>295</v>
      </c>
      <c r="D721" s="2" t="n">
        <f aca="false">D720+5</f>
        <v>185</v>
      </c>
      <c r="E721" s="38" t="s">
        <v>137</v>
      </c>
      <c r="F721" s="2" t="n">
        <f aca="false">E721*10</f>
        <v>395</v>
      </c>
      <c r="H721" s="71" t="n">
        <f aca="false">E721-1</f>
        <v>38.5</v>
      </c>
      <c r="I721" s="8" t="n">
        <f aca="false">J721</f>
        <v>38.5</v>
      </c>
      <c r="J721" s="72" t="n">
        <f aca="false">H721</f>
        <v>38.5</v>
      </c>
      <c r="M721" s="8" t="n">
        <v>995</v>
      </c>
    </row>
    <row r="722" customFormat="false" ht="15" hidden="false" customHeight="false" outlineLevel="0" collapsed="false">
      <c r="B722" s="2" t="s">
        <v>108</v>
      </c>
      <c r="C722" s="66" t="s">
        <v>295</v>
      </c>
      <c r="D722" s="2" t="n">
        <f aca="false">D721+5</f>
        <v>190</v>
      </c>
      <c r="E722" s="38" t="s">
        <v>123</v>
      </c>
      <c r="F722" s="2" t="n">
        <f aca="false">E722*10</f>
        <v>400</v>
      </c>
      <c r="H722" s="71" t="n">
        <f aca="false">E722-1</f>
        <v>39</v>
      </c>
      <c r="I722" s="8" t="n">
        <f aca="false">J722</f>
        <v>39</v>
      </c>
      <c r="J722" s="72" t="n">
        <f aca="false">H722</f>
        <v>39</v>
      </c>
      <c r="M722" s="8" t="n">
        <v>985</v>
      </c>
      <c r="N722" s="2" t="n">
        <f aca="false">VLOOKUP(TRIM(H722),references!B:C,2,0)</f>
        <v>25</v>
      </c>
    </row>
    <row r="723" customFormat="false" ht="15" hidden="false" customHeight="false" outlineLevel="0" collapsed="false">
      <c r="B723" s="2" t="s">
        <v>108</v>
      </c>
      <c r="C723" s="66" t="s">
        <v>295</v>
      </c>
      <c r="D723" s="2" t="n">
        <f aca="false">D722+5</f>
        <v>195</v>
      </c>
      <c r="E723" s="38" t="s">
        <v>138</v>
      </c>
      <c r="F723" s="2" t="n">
        <f aca="false">E723*10</f>
        <v>405</v>
      </c>
      <c r="H723" s="71" t="n">
        <f aca="false">E723-1</f>
        <v>39.5</v>
      </c>
      <c r="I723" s="8" t="n">
        <f aca="false">J723</f>
        <v>39.5</v>
      </c>
      <c r="J723" s="72" t="n">
        <f aca="false">H723</f>
        <v>39.5</v>
      </c>
      <c r="M723" s="8" t="n">
        <v>965</v>
      </c>
    </row>
    <row r="724" customFormat="false" ht="15" hidden="false" customHeight="false" outlineLevel="0" collapsed="false">
      <c r="B724" s="2" t="s">
        <v>108</v>
      </c>
      <c r="C724" s="66" t="s">
        <v>295</v>
      </c>
      <c r="D724" s="2" t="n">
        <f aca="false">D723+5</f>
        <v>200</v>
      </c>
      <c r="E724" s="38" t="s">
        <v>124</v>
      </c>
      <c r="F724" s="2" t="n">
        <f aca="false">E724*10</f>
        <v>410</v>
      </c>
      <c r="H724" s="71" t="n">
        <f aca="false">E724-1</f>
        <v>40</v>
      </c>
      <c r="I724" s="8" t="n">
        <f aca="false">J724</f>
        <v>40</v>
      </c>
      <c r="J724" s="72" t="n">
        <f aca="false">H724</f>
        <v>40</v>
      </c>
      <c r="M724" s="8" t="n">
        <v>955</v>
      </c>
      <c r="N724" s="2" t="n">
        <f aca="false">VLOOKUP(TRIM(H724),references!B:C,2,0)</f>
        <v>25.5</v>
      </c>
    </row>
    <row r="725" customFormat="false" ht="15" hidden="false" customHeight="false" outlineLevel="0" collapsed="false">
      <c r="B725" s="2" t="s">
        <v>108</v>
      </c>
      <c r="C725" s="66" t="s">
        <v>295</v>
      </c>
      <c r="D725" s="2" t="n">
        <f aca="false">D724+5</f>
        <v>205</v>
      </c>
      <c r="E725" s="38" t="s">
        <v>139</v>
      </c>
      <c r="F725" s="2" t="n">
        <f aca="false">E725*10</f>
        <v>415</v>
      </c>
      <c r="H725" s="71" t="n">
        <f aca="false">E725-1</f>
        <v>40.5</v>
      </c>
      <c r="I725" s="8" t="n">
        <f aca="false">J725</f>
        <v>40.5</v>
      </c>
      <c r="J725" s="72" t="n">
        <f aca="false">H725</f>
        <v>40.5</v>
      </c>
      <c r="M725" s="8" t="n">
        <v>895</v>
      </c>
    </row>
    <row r="726" customFormat="false" ht="15" hidden="false" customHeight="false" outlineLevel="0" collapsed="false">
      <c r="B726" s="2" t="s">
        <v>108</v>
      </c>
      <c r="C726" s="66" t="s">
        <v>295</v>
      </c>
      <c r="D726" s="2" t="n">
        <f aca="false">D725+5</f>
        <v>210</v>
      </c>
      <c r="E726" s="38" t="s">
        <v>125</v>
      </c>
      <c r="F726" s="2" t="n">
        <f aca="false">E726*10</f>
        <v>420</v>
      </c>
      <c r="H726" s="71" t="n">
        <f aca="false">E726-1</f>
        <v>41</v>
      </c>
      <c r="I726" s="8" t="n">
        <f aca="false">J726</f>
        <v>41</v>
      </c>
      <c r="J726" s="72" t="n">
        <f aca="false">H726</f>
        <v>41</v>
      </c>
      <c r="M726" s="8" t="n">
        <v>875</v>
      </c>
      <c r="N726" s="2" t="n">
        <f aca="false">VLOOKUP(TRIM(H726),references!B:C,2,0)</f>
        <v>26.5</v>
      </c>
    </row>
    <row r="727" customFormat="false" ht="15" hidden="false" customHeight="false" outlineLevel="0" collapsed="false">
      <c r="B727" s="2" t="s">
        <v>108</v>
      </c>
      <c r="C727" s="66" t="s">
        <v>295</v>
      </c>
      <c r="D727" s="2" t="n">
        <f aca="false">D726+5</f>
        <v>215</v>
      </c>
      <c r="E727" s="38" t="s">
        <v>140</v>
      </c>
      <c r="F727" s="2" t="n">
        <f aca="false">E727*10</f>
        <v>425</v>
      </c>
      <c r="H727" s="71" t="n">
        <f aca="false">E727-1</f>
        <v>41.5</v>
      </c>
      <c r="I727" s="8" t="n">
        <f aca="false">J727</f>
        <v>41.5</v>
      </c>
      <c r="J727" s="72" t="n">
        <f aca="false">H727</f>
        <v>41.5</v>
      </c>
      <c r="M727" s="8" t="n">
        <v>855</v>
      </c>
    </row>
    <row r="728" customFormat="false" ht="15" hidden="false" customHeight="false" outlineLevel="0" collapsed="false">
      <c r="B728" s="2" t="s">
        <v>108</v>
      </c>
      <c r="C728" s="66" t="s">
        <v>295</v>
      </c>
      <c r="D728" s="2" t="n">
        <f aca="false">D727+5</f>
        <v>220</v>
      </c>
      <c r="E728" s="38" t="s">
        <v>126</v>
      </c>
      <c r="F728" s="2" t="n">
        <f aca="false">E728*10</f>
        <v>430</v>
      </c>
      <c r="H728" s="71" t="n">
        <f aca="false">E728-1</f>
        <v>42</v>
      </c>
      <c r="I728" s="8" t="n">
        <f aca="false">J728</f>
        <v>42</v>
      </c>
      <c r="J728" s="72" t="n">
        <f aca="false">H728</f>
        <v>42</v>
      </c>
      <c r="M728" s="8" t="n">
        <v>835</v>
      </c>
      <c r="N728" s="2" t="n">
        <f aca="false">VLOOKUP(TRIM(H728),references!B:C,2,0)</f>
        <v>27</v>
      </c>
    </row>
    <row r="729" customFormat="false" ht="15" hidden="false" customHeight="false" outlineLevel="0" collapsed="false">
      <c r="B729" s="2" t="s">
        <v>108</v>
      </c>
      <c r="C729" s="66" t="s">
        <v>295</v>
      </c>
      <c r="D729" s="2" t="n">
        <f aca="false">D728+5</f>
        <v>225</v>
      </c>
      <c r="E729" s="38" t="s">
        <v>141</v>
      </c>
      <c r="F729" s="2" t="n">
        <f aca="false">E729*10</f>
        <v>435</v>
      </c>
      <c r="H729" s="71" t="n">
        <f aca="false">E729-1</f>
        <v>42.5</v>
      </c>
      <c r="I729" s="8" t="n">
        <f aca="false">J729</f>
        <v>42.5</v>
      </c>
      <c r="J729" s="72" t="n">
        <f aca="false">H729</f>
        <v>42.5</v>
      </c>
      <c r="M729" s="8" t="n">
        <v>815</v>
      </c>
    </row>
    <row r="730" customFormat="false" ht="15" hidden="false" customHeight="false" outlineLevel="0" collapsed="false">
      <c r="B730" s="2" t="s">
        <v>108</v>
      </c>
      <c r="C730" s="66" t="s">
        <v>295</v>
      </c>
      <c r="D730" s="2" t="n">
        <f aca="false">D729+5</f>
        <v>230</v>
      </c>
      <c r="E730" s="38" t="s">
        <v>127</v>
      </c>
      <c r="F730" s="2" t="n">
        <f aca="false">E730*10</f>
        <v>440</v>
      </c>
      <c r="H730" s="71" t="n">
        <f aca="false">E730-1</f>
        <v>43</v>
      </c>
      <c r="I730" s="8" t="n">
        <f aca="false">J730</f>
        <v>43</v>
      </c>
      <c r="J730" s="72" t="n">
        <f aca="false">H730</f>
        <v>43</v>
      </c>
      <c r="M730" s="8" t="n">
        <v>795</v>
      </c>
      <c r="N730" s="2" t="n">
        <f aca="false">VLOOKUP(TRIM(H730),references!B:C,2,0)</f>
        <v>27.5</v>
      </c>
    </row>
    <row r="731" customFormat="false" ht="15" hidden="false" customHeight="false" outlineLevel="0" collapsed="false">
      <c r="B731" s="2" t="s">
        <v>108</v>
      </c>
      <c r="C731" s="66" t="s">
        <v>295</v>
      </c>
      <c r="D731" s="2" t="n">
        <f aca="false">D730+5</f>
        <v>235</v>
      </c>
      <c r="E731" s="38" t="s">
        <v>247</v>
      </c>
      <c r="F731" s="2" t="n">
        <f aca="false">E731*10</f>
        <v>445</v>
      </c>
      <c r="H731" s="71" t="n">
        <f aca="false">E731-1</f>
        <v>43.5</v>
      </c>
      <c r="I731" s="8" t="n">
        <f aca="false">J731</f>
        <v>43.5</v>
      </c>
      <c r="J731" s="72" t="n">
        <f aca="false">H731</f>
        <v>43.5</v>
      </c>
      <c r="M731" s="8" t="n">
        <v>775</v>
      </c>
    </row>
    <row r="732" customFormat="false" ht="15" hidden="false" customHeight="false" outlineLevel="0" collapsed="false">
      <c r="B732" s="2" t="s">
        <v>108</v>
      </c>
      <c r="C732" s="66" t="s">
        <v>295</v>
      </c>
      <c r="D732" s="2" t="n">
        <f aca="false">D731+5</f>
        <v>240</v>
      </c>
      <c r="E732" s="38" t="s">
        <v>196</v>
      </c>
      <c r="F732" s="2" t="n">
        <f aca="false">E732*10</f>
        <v>450</v>
      </c>
      <c r="H732" s="71" t="n">
        <f aca="false">E732-1</f>
        <v>44</v>
      </c>
      <c r="I732" s="8" t="n">
        <f aca="false">J732</f>
        <v>44</v>
      </c>
      <c r="J732" s="72" t="n">
        <f aca="false">H732</f>
        <v>44</v>
      </c>
      <c r="M732" s="8" t="n">
        <v>755</v>
      </c>
      <c r="N732" s="2" t="n">
        <f aca="false">VLOOKUP(TRIM(H732),references!B:C,2,0)</f>
        <v>28.5</v>
      </c>
    </row>
    <row r="733" customFormat="false" ht="15" hidden="false" customHeight="false" outlineLevel="0" collapsed="false">
      <c r="B733" s="2" t="s">
        <v>108</v>
      </c>
      <c r="C733" s="66" t="s">
        <v>295</v>
      </c>
      <c r="D733" s="2" t="n">
        <f aca="false">D732+5</f>
        <v>245</v>
      </c>
      <c r="E733" s="38" t="s">
        <v>248</v>
      </c>
      <c r="F733" s="2" t="n">
        <f aca="false">E733*10</f>
        <v>455</v>
      </c>
      <c r="H733" s="71" t="n">
        <f aca="false">E733-1</f>
        <v>44.5</v>
      </c>
      <c r="I733" s="8" t="n">
        <f aca="false">J733</f>
        <v>44.5</v>
      </c>
      <c r="J733" s="72" t="n">
        <f aca="false">H733</f>
        <v>44.5</v>
      </c>
      <c r="M733" s="8" t="n">
        <v>745</v>
      </c>
    </row>
    <row r="734" customFormat="false" ht="15" hidden="false" customHeight="false" outlineLevel="0" collapsed="false">
      <c r="B734" s="2" t="s">
        <v>108</v>
      </c>
      <c r="C734" s="66" t="s">
        <v>295</v>
      </c>
      <c r="D734" s="2" t="n">
        <f aca="false">D733+5</f>
        <v>250</v>
      </c>
      <c r="E734" s="38" t="s">
        <v>241</v>
      </c>
      <c r="F734" s="2" t="n">
        <f aca="false">E734*10</f>
        <v>460</v>
      </c>
      <c r="H734" s="71" t="n">
        <f aca="false">E734-1</f>
        <v>45</v>
      </c>
      <c r="I734" s="8" t="n">
        <f aca="false">J734</f>
        <v>45</v>
      </c>
      <c r="J734" s="72" t="n">
        <f aca="false">H734</f>
        <v>45</v>
      </c>
      <c r="M734" s="8" t="n">
        <v>735</v>
      </c>
      <c r="N734" s="2" t="n">
        <f aca="false">VLOOKUP(TRIM(H734),references!B:C,2,0)</f>
        <v>29</v>
      </c>
    </row>
    <row r="735" customFormat="false" ht="15" hidden="false" customHeight="false" outlineLevel="0" collapsed="false">
      <c r="B735" s="2" t="s">
        <v>108</v>
      </c>
      <c r="C735" s="66" t="s">
        <v>295</v>
      </c>
      <c r="D735" s="2" t="n">
        <f aca="false">D734+5</f>
        <v>255</v>
      </c>
      <c r="E735" s="38" t="s">
        <v>249</v>
      </c>
      <c r="F735" s="2" t="n">
        <f aca="false">E735*10</f>
        <v>465</v>
      </c>
      <c r="H735" s="71" t="n">
        <f aca="false">E735-1</f>
        <v>45.5</v>
      </c>
      <c r="I735" s="8" t="n">
        <f aca="false">J735</f>
        <v>45.5</v>
      </c>
      <c r="J735" s="72" t="n">
        <f aca="false">H735</f>
        <v>45.5</v>
      </c>
      <c r="M735" s="8" t="n">
        <v>695</v>
      </c>
    </row>
    <row r="736" customFormat="false" ht="15" hidden="false" customHeight="false" outlineLevel="0" collapsed="false">
      <c r="B736" s="2" t="s">
        <v>108</v>
      </c>
      <c r="C736" s="66" t="s">
        <v>295</v>
      </c>
      <c r="D736" s="2" t="n">
        <f aca="false">D735+5</f>
        <v>260</v>
      </c>
      <c r="E736" s="38" t="s">
        <v>242</v>
      </c>
      <c r="F736" s="2" t="n">
        <f aca="false">E736*10</f>
        <v>470</v>
      </c>
      <c r="H736" s="71" t="n">
        <f aca="false">E736-1</f>
        <v>46</v>
      </c>
      <c r="I736" s="8" t="n">
        <f aca="false">J736</f>
        <v>46</v>
      </c>
      <c r="J736" s="72" t="n">
        <f aca="false">H736</f>
        <v>46</v>
      </c>
      <c r="M736" s="8" t="n">
        <v>685</v>
      </c>
      <c r="N736" s="2" t="n">
        <f aca="false">VLOOKUP(TRIM(H736),references!B:C,2,0)</f>
        <v>29.5</v>
      </c>
    </row>
    <row r="737" customFormat="false" ht="15" hidden="false" customHeight="false" outlineLevel="0" collapsed="false">
      <c r="B737" s="2" t="s">
        <v>108</v>
      </c>
      <c r="C737" s="66" t="s">
        <v>295</v>
      </c>
      <c r="D737" s="2" t="n">
        <f aca="false">D736+5</f>
        <v>265</v>
      </c>
      <c r="E737" s="38" t="s">
        <v>250</v>
      </c>
      <c r="F737" s="2" t="n">
        <f aca="false">E737*10</f>
        <v>475</v>
      </c>
      <c r="H737" s="71" t="n">
        <f aca="false">E737-1</f>
        <v>46.5</v>
      </c>
      <c r="I737" s="8" t="n">
        <f aca="false">J737</f>
        <v>46.5</v>
      </c>
      <c r="J737" s="72" t="n">
        <f aca="false">H737</f>
        <v>46.5</v>
      </c>
      <c r="M737" s="8" t="n">
        <v>675</v>
      </c>
    </row>
    <row r="738" customFormat="false" ht="15" hidden="false" customHeight="false" outlineLevel="0" collapsed="false">
      <c r="B738" s="2" t="s">
        <v>108</v>
      </c>
      <c r="C738" s="66" t="s">
        <v>295</v>
      </c>
      <c r="D738" s="2" t="n">
        <f aca="false">D737+5</f>
        <v>270</v>
      </c>
      <c r="E738" s="38" t="s">
        <v>243</v>
      </c>
      <c r="F738" s="2" t="n">
        <f aca="false">E738*10</f>
        <v>480</v>
      </c>
      <c r="H738" s="71" t="n">
        <f aca="false">E738-1</f>
        <v>47</v>
      </c>
      <c r="I738" s="8" t="n">
        <f aca="false">J738</f>
        <v>47</v>
      </c>
      <c r="J738" s="72" t="n">
        <f aca="false">H738</f>
        <v>47</v>
      </c>
      <c r="M738" s="8" t="n">
        <v>665</v>
      </c>
    </row>
    <row r="739" customFormat="false" ht="15" hidden="false" customHeight="false" outlineLevel="0" collapsed="false">
      <c r="B739" s="2" t="s">
        <v>108</v>
      </c>
      <c r="C739" s="66" t="s">
        <v>295</v>
      </c>
      <c r="D739" s="2" t="n">
        <f aca="false">D738+5</f>
        <v>275</v>
      </c>
      <c r="E739" s="38" t="s">
        <v>251</v>
      </c>
      <c r="F739" s="2" t="n">
        <f aca="false">E739*10</f>
        <v>485</v>
      </c>
      <c r="H739" s="71" t="n">
        <f aca="false">E739-1</f>
        <v>47.5</v>
      </c>
      <c r="I739" s="8" t="n">
        <f aca="false">J739</f>
        <v>47.5</v>
      </c>
      <c r="J739" s="72" t="n">
        <f aca="false">H739</f>
        <v>47.5</v>
      </c>
      <c r="M739" s="8" t="n">
        <v>655</v>
      </c>
    </row>
    <row r="740" customFormat="false" ht="15" hidden="false" customHeight="false" outlineLevel="0" collapsed="false">
      <c r="B740" s="2" t="s">
        <v>108</v>
      </c>
      <c r="C740" s="66" t="s">
        <v>295</v>
      </c>
      <c r="D740" s="2" t="n">
        <f aca="false">D739+5</f>
        <v>280</v>
      </c>
      <c r="E740" s="38" t="s">
        <v>244</v>
      </c>
      <c r="F740" s="2" t="n">
        <f aca="false">E740*10</f>
        <v>490</v>
      </c>
      <c r="H740" s="71" t="n">
        <f aca="false">E740-1</f>
        <v>48</v>
      </c>
      <c r="I740" s="8" t="n">
        <f aca="false">J740</f>
        <v>48</v>
      </c>
      <c r="J740" s="72" t="n">
        <f aca="false">H740</f>
        <v>48</v>
      </c>
      <c r="M740" s="8" t="n">
        <v>645</v>
      </c>
    </row>
    <row r="741" customFormat="false" ht="15" hidden="false" customHeight="false" outlineLevel="0" collapsed="false">
      <c r="B741" s="2" t="s">
        <v>108</v>
      </c>
      <c r="C741" s="66" t="s">
        <v>295</v>
      </c>
      <c r="D741" s="2" t="n">
        <f aca="false">D740+5</f>
        <v>285</v>
      </c>
      <c r="E741" s="38" t="s">
        <v>252</v>
      </c>
      <c r="F741" s="2" t="n">
        <f aca="false">E741*10</f>
        <v>495</v>
      </c>
      <c r="H741" s="71" t="n">
        <f aca="false">E741-1</f>
        <v>48.5</v>
      </c>
      <c r="I741" s="8" t="n">
        <f aca="false">J741</f>
        <v>48.5</v>
      </c>
      <c r="J741" s="72" t="n">
        <f aca="false">H741</f>
        <v>48.5</v>
      </c>
      <c r="M741" s="8" t="n">
        <v>635</v>
      </c>
    </row>
    <row r="742" customFormat="false" ht="15" hidden="false" customHeight="false" outlineLevel="0" collapsed="false">
      <c r="B742" s="2" t="s">
        <v>108</v>
      </c>
      <c r="C742" s="66" t="s">
        <v>295</v>
      </c>
      <c r="D742" s="2" t="n">
        <f aca="false">D741+5</f>
        <v>290</v>
      </c>
      <c r="E742" s="38" t="s">
        <v>245</v>
      </c>
      <c r="F742" s="2" t="n">
        <f aca="false">E742*10</f>
        <v>500</v>
      </c>
      <c r="H742" s="71" t="n">
        <f aca="false">E742-1</f>
        <v>49</v>
      </c>
      <c r="I742" s="8" t="n">
        <f aca="false">J742</f>
        <v>49</v>
      </c>
      <c r="J742" s="72" t="n">
        <f aca="false">H742</f>
        <v>49</v>
      </c>
      <c r="M742" s="8" t="n">
        <v>625</v>
      </c>
    </row>
    <row r="744" customFormat="false" ht="15" hidden="false" customHeight="false" outlineLevel="0" collapsed="false">
      <c r="B744" s="2" t="s">
        <v>108</v>
      </c>
      <c r="C744" s="66" t="s">
        <v>296</v>
      </c>
      <c r="D744" s="2" t="n">
        <v>110</v>
      </c>
      <c r="E744" s="38" t="s">
        <v>115</v>
      </c>
      <c r="F744" s="2" t="n">
        <f aca="false">IFERROR(E744*10,SUBSTITUTE(E744,"/",""))</f>
        <v>320</v>
      </c>
      <c r="H744" s="71" t="n">
        <f aca="false">IFERROR(E744-1,(LEFT(E744,2)-1)&amp;"/"&amp;(RIGHT(E744,2)-1))</f>
        <v>31</v>
      </c>
      <c r="I744" s="8" t="n">
        <f aca="false">J744</f>
        <v>31</v>
      </c>
      <c r="J744" s="18" t="n">
        <f aca="false">IF(LEN(H744)&gt;2,LEFT(H744,2)&amp;";"&amp;LEFT(H744,2)&amp;",5;"&amp;RIGHT(H744,2),H744)</f>
        <v>31</v>
      </c>
      <c r="M744" s="8" t="n">
        <v>715</v>
      </c>
    </row>
    <row r="745" customFormat="false" ht="15" hidden="false" customHeight="false" outlineLevel="0" collapsed="false">
      <c r="B745" s="2" t="s">
        <v>108</v>
      </c>
      <c r="C745" s="66" t="s">
        <v>296</v>
      </c>
      <c r="D745" s="2" t="n">
        <f aca="false">D744+5</f>
        <v>115</v>
      </c>
      <c r="E745" s="38" t="s">
        <v>144</v>
      </c>
      <c r="F745" s="2" t="str">
        <f aca="false">IFERROR(E745*10,SUBSTITUTE(E745,"/",""))</f>
        <v>3233</v>
      </c>
      <c r="H745" s="71" t="str">
        <f aca="false">IFERROR(E745-1,(LEFT(E745,2)-1)&amp;"/"&amp;(RIGHT(E745,2)-1))</f>
        <v>31/32</v>
      </c>
      <c r="I745" s="8" t="str">
        <f aca="false">J745</f>
        <v>31;31,5;32</v>
      </c>
      <c r="J745" s="18" t="str">
        <f aca="false">IF(LEN(H745)&gt;2,LEFT(H745,2)&amp;";"&amp;LEFT(H745,2)&amp;",5;"&amp;RIGHT(H745,2),H745)</f>
        <v>31;31,5;32</v>
      </c>
      <c r="M745" s="8" t="n">
        <v>744</v>
      </c>
    </row>
    <row r="746" customFormat="false" ht="15" hidden="false" customHeight="false" outlineLevel="0" collapsed="false">
      <c r="B746" s="2" t="s">
        <v>108</v>
      </c>
      <c r="C746" s="66" t="s">
        <v>296</v>
      </c>
      <c r="D746" s="2" t="n">
        <f aca="false">D745+5</f>
        <v>120</v>
      </c>
      <c r="E746" s="38" t="s">
        <v>116</v>
      </c>
      <c r="F746" s="2" t="n">
        <f aca="false">IFERROR(E746*10,SUBSTITUTE(E746,"/",""))</f>
        <v>330</v>
      </c>
      <c r="H746" s="71" t="n">
        <f aca="false">IFERROR(E746-1,(LEFT(E746,2)-1)&amp;"/"&amp;(RIGHT(E746,2)-1))</f>
        <v>32</v>
      </c>
      <c r="I746" s="8" t="n">
        <f aca="false">J746</f>
        <v>32</v>
      </c>
      <c r="J746" s="18" t="n">
        <f aca="false">IF(LEN(H746)&gt;2,LEFT(H746,2)&amp;";"&amp;LEFT(H746,2)&amp;",5;"&amp;RIGHT(H746,2),H746)</f>
        <v>32</v>
      </c>
      <c r="M746" s="8" t="n">
        <v>765</v>
      </c>
    </row>
    <row r="747" customFormat="false" ht="15" hidden="false" customHeight="false" outlineLevel="0" collapsed="false">
      <c r="B747" s="2" t="s">
        <v>108</v>
      </c>
      <c r="C747" s="66" t="s">
        <v>296</v>
      </c>
      <c r="D747" s="2" t="n">
        <f aca="false">D746+5</f>
        <v>125</v>
      </c>
      <c r="E747" s="38" t="s">
        <v>145</v>
      </c>
      <c r="F747" s="2" t="str">
        <f aca="false">IFERROR(E747*10,SUBSTITUTE(E747,"/",""))</f>
        <v>3334</v>
      </c>
      <c r="H747" s="71" t="str">
        <f aca="false">IFERROR(E747-1,(LEFT(E747,2)-1)&amp;"/"&amp;(RIGHT(E747,2)-1))</f>
        <v>32/33</v>
      </c>
      <c r="I747" s="8" t="str">
        <f aca="false">J747</f>
        <v>32;32,5;33</v>
      </c>
      <c r="J747" s="18" t="str">
        <f aca="false">IF(LEN(H747)&gt;2,LEFT(H747,2)&amp;";"&amp;LEFT(H747,2)&amp;",5;"&amp;RIGHT(H747,2),H747)</f>
        <v>32;32,5;33</v>
      </c>
      <c r="M747" s="8" t="n">
        <v>794</v>
      </c>
    </row>
    <row r="748" customFormat="false" ht="15" hidden="false" customHeight="false" outlineLevel="0" collapsed="false">
      <c r="B748" s="2" t="s">
        <v>108</v>
      </c>
      <c r="C748" s="66" t="s">
        <v>296</v>
      </c>
      <c r="D748" s="2" t="n">
        <f aca="false">D747+5</f>
        <v>130</v>
      </c>
      <c r="E748" s="38" t="s">
        <v>117</v>
      </c>
      <c r="F748" s="2" t="n">
        <f aca="false">IFERROR(E748*10,SUBSTITUTE(E748,"/",""))</f>
        <v>340</v>
      </c>
      <c r="H748" s="71" t="n">
        <f aca="false">IFERROR(E748-1,(LEFT(E748,2)-1)&amp;"/"&amp;(RIGHT(E748,2)-1))</f>
        <v>33</v>
      </c>
      <c r="I748" s="8" t="n">
        <f aca="false">J748</f>
        <v>33</v>
      </c>
      <c r="J748" s="18" t="n">
        <f aca="false">IF(LEN(H748)&gt;2,LEFT(H748,2)&amp;";"&amp;LEFT(H748,2)&amp;",5;"&amp;RIGHT(H748,2),H748)</f>
        <v>33</v>
      </c>
      <c r="M748" s="8" t="n">
        <v>805</v>
      </c>
    </row>
    <row r="749" customFormat="false" ht="15" hidden="false" customHeight="false" outlineLevel="0" collapsed="false">
      <c r="B749" s="2" t="s">
        <v>108</v>
      </c>
      <c r="C749" s="66" t="s">
        <v>296</v>
      </c>
      <c r="D749" s="2" t="n">
        <f aca="false">D748+5</f>
        <v>135</v>
      </c>
      <c r="E749" s="38" t="s">
        <v>146</v>
      </c>
      <c r="F749" s="2" t="str">
        <f aca="false">IFERROR(E749*10,SUBSTITUTE(E749,"/",""))</f>
        <v>3435</v>
      </c>
      <c r="H749" s="71" t="str">
        <f aca="false">IFERROR(E749-1,(LEFT(E749,2)-1)&amp;"/"&amp;(RIGHT(E749,2)-1))</f>
        <v>33/34</v>
      </c>
      <c r="I749" s="8" t="str">
        <f aca="false">J749</f>
        <v>33;33,5;34</v>
      </c>
      <c r="J749" s="18" t="str">
        <f aca="false">IF(LEN(H749)&gt;2,LEFT(H749,2)&amp;";"&amp;LEFT(H749,2)&amp;",5;"&amp;RIGHT(H749,2),H749)</f>
        <v>33;33,5;34</v>
      </c>
      <c r="M749" s="8" t="n">
        <v>834</v>
      </c>
    </row>
    <row r="750" customFormat="false" ht="15" hidden="false" customHeight="false" outlineLevel="0" collapsed="false">
      <c r="B750" s="2" t="s">
        <v>108</v>
      </c>
      <c r="C750" s="66" t="s">
        <v>296</v>
      </c>
      <c r="D750" s="2" t="n">
        <f aca="false">D749+5</f>
        <v>140</v>
      </c>
      <c r="E750" s="38" t="s">
        <v>118</v>
      </c>
      <c r="F750" s="2" t="n">
        <f aca="false">IFERROR(E750*10,SUBSTITUTE(E750,"/",""))</f>
        <v>350</v>
      </c>
      <c r="H750" s="71" t="n">
        <f aca="false">IFERROR(E750-1,(LEFT(E750,2)-1)&amp;"/"&amp;(RIGHT(E750,2)-1))</f>
        <v>34</v>
      </c>
      <c r="I750" s="8" t="n">
        <f aca="false">J750</f>
        <v>34</v>
      </c>
      <c r="J750" s="18" t="n">
        <f aca="false">IF(LEN(H750)&gt;2,LEFT(H750,2)&amp;";"&amp;LEFT(H750,2)&amp;",5;"&amp;RIGHT(H750,2),H750)</f>
        <v>34</v>
      </c>
      <c r="M750" s="8" t="n">
        <v>845</v>
      </c>
      <c r="N750" s="2" t="n">
        <f aca="false">VLOOKUP(TRIM(H750),references!B:C,2,0)</f>
        <v>21.5</v>
      </c>
    </row>
    <row r="751" customFormat="false" ht="15" hidden="false" customHeight="false" outlineLevel="0" collapsed="false">
      <c r="B751" s="2" t="s">
        <v>108</v>
      </c>
      <c r="C751" s="66" t="s">
        <v>296</v>
      </c>
      <c r="D751" s="2" t="n">
        <f aca="false">D750+5</f>
        <v>145</v>
      </c>
      <c r="E751" s="38" t="s">
        <v>147</v>
      </c>
      <c r="F751" s="2" t="str">
        <f aca="false">IFERROR(E751*10,SUBSTITUTE(E751,"/",""))</f>
        <v>3536</v>
      </c>
      <c r="H751" s="71" t="str">
        <f aca="false">IFERROR(E751-1,(LEFT(E751,2)-1)&amp;"/"&amp;(RIGHT(E751,2)-1))</f>
        <v>34/35</v>
      </c>
      <c r="I751" s="8" t="str">
        <f aca="false">J751</f>
        <v>34;34,5;35</v>
      </c>
      <c r="J751" s="18" t="str">
        <f aca="false">IF(LEN(H751)&gt;2,LEFT(H751,2)&amp;";"&amp;LEFT(H751,2)&amp;",5;"&amp;RIGHT(H751,2),H751)</f>
        <v>34;34,5;35</v>
      </c>
      <c r="M751" s="8" t="n">
        <v>874</v>
      </c>
    </row>
    <row r="752" customFormat="false" ht="15" hidden="false" customHeight="false" outlineLevel="0" collapsed="false">
      <c r="B752" s="2" t="s">
        <v>108</v>
      </c>
      <c r="C752" s="66" t="s">
        <v>296</v>
      </c>
      <c r="D752" s="2" t="n">
        <f aca="false">D751+5</f>
        <v>150</v>
      </c>
      <c r="E752" s="38" t="s">
        <v>119</v>
      </c>
      <c r="F752" s="2" t="n">
        <f aca="false">IFERROR(E752*10,SUBSTITUTE(E752,"/",""))</f>
        <v>360</v>
      </c>
      <c r="H752" s="71" t="n">
        <f aca="false">IFERROR(E752-1,(LEFT(E752,2)-1)&amp;"/"&amp;(RIGHT(E752,2)-1))</f>
        <v>35</v>
      </c>
      <c r="I752" s="8" t="n">
        <f aca="false">J752</f>
        <v>35</v>
      </c>
      <c r="J752" s="18" t="n">
        <f aca="false">IF(LEN(H752)&gt;2,LEFT(H752,2)&amp;";"&amp;LEFT(H752,2)&amp;",5;"&amp;RIGHT(H752,2),H752)</f>
        <v>35</v>
      </c>
      <c r="M752" s="8" t="n">
        <v>885</v>
      </c>
      <c r="N752" s="2" t="n">
        <f aca="false">VLOOKUP(TRIM(H752),references!B:C,2,0)</f>
        <v>22.5</v>
      </c>
    </row>
    <row r="753" customFormat="false" ht="15" hidden="false" customHeight="false" outlineLevel="0" collapsed="false">
      <c r="B753" s="2" t="s">
        <v>108</v>
      </c>
      <c r="C753" s="66" t="s">
        <v>296</v>
      </c>
      <c r="D753" s="2" t="n">
        <f aca="false">D752+5</f>
        <v>155</v>
      </c>
      <c r="E753" s="38" t="s">
        <v>148</v>
      </c>
      <c r="F753" s="2" t="str">
        <f aca="false">IFERROR(E753*10,SUBSTITUTE(E753,"/",""))</f>
        <v>3637</v>
      </c>
      <c r="H753" s="71" t="str">
        <f aca="false">IFERROR(E753-1,(LEFT(E753,2)-1)&amp;"/"&amp;(RIGHT(E753,2)-1))</f>
        <v>35/36</v>
      </c>
      <c r="I753" s="8" t="str">
        <f aca="false">J753</f>
        <v>35;35,5;36</v>
      </c>
      <c r="J753" s="18" t="str">
        <f aca="false">IF(LEN(H753)&gt;2,LEFT(H753,2)&amp;";"&amp;LEFT(H753,2)&amp;",5;"&amp;RIGHT(H753,2),H753)</f>
        <v>35;35,5;36</v>
      </c>
      <c r="M753" s="8" t="n">
        <v>914</v>
      </c>
    </row>
    <row r="754" customFormat="false" ht="15" hidden="false" customHeight="false" outlineLevel="0" collapsed="false">
      <c r="B754" s="2" t="s">
        <v>108</v>
      </c>
      <c r="C754" s="66" t="s">
        <v>296</v>
      </c>
      <c r="D754" s="2" t="n">
        <f aca="false">D753+5</f>
        <v>160</v>
      </c>
      <c r="E754" s="38" t="s">
        <v>120</v>
      </c>
      <c r="F754" s="2" t="n">
        <f aca="false">IFERROR(E754*10,SUBSTITUTE(E754,"/",""))</f>
        <v>370</v>
      </c>
      <c r="H754" s="71" t="n">
        <f aca="false">IFERROR(E754-1,(LEFT(E754,2)-1)&amp;"/"&amp;(RIGHT(E754,2)-1))</f>
        <v>36</v>
      </c>
      <c r="I754" s="8" t="n">
        <f aca="false">J754</f>
        <v>36</v>
      </c>
      <c r="J754" s="18" t="n">
        <f aca="false">IF(LEN(H754)&gt;2,LEFT(H754,2)&amp;";"&amp;LEFT(H754,2)&amp;",5;"&amp;RIGHT(H754,2),H754)</f>
        <v>36</v>
      </c>
      <c r="M754" s="8" t="n">
        <v>915</v>
      </c>
      <c r="N754" s="2" t="n">
        <f aca="false">VLOOKUP(TRIM(H754),references!B:C,2,0)</f>
        <v>23</v>
      </c>
    </row>
    <row r="755" customFormat="false" ht="15" hidden="false" customHeight="false" outlineLevel="0" collapsed="false">
      <c r="B755" s="2" t="s">
        <v>108</v>
      </c>
      <c r="C755" s="66" t="s">
        <v>296</v>
      </c>
      <c r="D755" s="2" t="n">
        <f aca="false">D754+5</f>
        <v>165</v>
      </c>
      <c r="E755" s="38" t="s">
        <v>149</v>
      </c>
      <c r="F755" s="2" t="str">
        <f aca="false">IFERROR(E755*10,SUBSTITUTE(E755,"/",""))</f>
        <v>3738</v>
      </c>
      <c r="H755" s="71" t="str">
        <f aca="false">IFERROR(E755-1,(LEFT(E755,2)-1)&amp;"/"&amp;(RIGHT(E755,2)-1))</f>
        <v>36/37</v>
      </c>
      <c r="I755" s="8" t="str">
        <f aca="false">J755</f>
        <v>36;36,5;37</v>
      </c>
      <c r="J755" s="18" t="str">
        <f aca="false">IF(LEN(H755)&gt;2,LEFT(H755,2)&amp;";"&amp;LEFT(H755,2)&amp;",5;"&amp;RIGHT(H755,2),H755)</f>
        <v>36;36,5;37</v>
      </c>
      <c r="M755" s="8" t="n">
        <v>934</v>
      </c>
    </row>
    <row r="756" customFormat="false" ht="15" hidden="false" customHeight="false" outlineLevel="0" collapsed="false">
      <c r="B756" s="2" t="s">
        <v>108</v>
      </c>
      <c r="C756" s="66" t="s">
        <v>296</v>
      </c>
      <c r="D756" s="2" t="n">
        <f aca="false">D755+5</f>
        <v>170</v>
      </c>
      <c r="E756" s="38" t="s">
        <v>121</v>
      </c>
      <c r="F756" s="2" t="n">
        <f aca="false">IFERROR(E756*10,SUBSTITUTE(E756,"/",""))</f>
        <v>380</v>
      </c>
      <c r="H756" s="71" t="n">
        <f aca="false">IFERROR(E756-1,(LEFT(E756,2)-1)&amp;"/"&amp;(RIGHT(E756,2)-1))</f>
        <v>37</v>
      </c>
      <c r="I756" s="8" t="n">
        <f aca="false">J756</f>
        <v>37</v>
      </c>
      <c r="J756" s="18" t="n">
        <f aca="false">IF(LEN(H756)&gt;2,LEFT(H756,2)&amp;";"&amp;LEFT(H756,2)&amp;",5;"&amp;RIGHT(H756,2),H756)</f>
        <v>37</v>
      </c>
      <c r="M756" s="8" t="n">
        <v>935</v>
      </c>
      <c r="N756" s="2" t="n">
        <f aca="false">VLOOKUP(TRIM(H756),references!B:C,2,0)</f>
        <v>23.5</v>
      </c>
    </row>
    <row r="757" customFormat="false" ht="15" hidden="false" customHeight="false" outlineLevel="0" collapsed="false">
      <c r="B757" s="2" t="s">
        <v>108</v>
      </c>
      <c r="C757" s="66" t="s">
        <v>296</v>
      </c>
      <c r="D757" s="2" t="n">
        <f aca="false">D756+5</f>
        <v>175</v>
      </c>
      <c r="E757" s="38" t="s">
        <v>150</v>
      </c>
      <c r="F757" s="2" t="str">
        <f aca="false">IFERROR(E757*10,SUBSTITUTE(E757,"/",""))</f>
        <v>3839</v>
      </c>
      <c r="H757" s="71" t="str">
        <f aca="false">IFERROR(E757-1,(LEFT(E757,2)-1)&amp;"/"&amp;(RIGHT(E757,2)-1))</f>
        <v>37/38</v>
      </c>
      <c r="I757" s="8" t="str">
        <f aca="false">J757</f>
        <v>37;37,5;38</v>
      </c>
      <c r="J757" s="18" t="str">
        <f aca="false">IF(LEN(H757)&gt;2,LEFT(H757,2)&amp;";"&amp;LEFT(H757,2)&amp;",5;"&amp;RIGHT(H757,2),H757)</f>
        <v>37;37,5;38</v>
      </c>
      <c r="M757" s="8" t="n">
        <v>944</v>
      </c>
    </row>
    <row r="758" customFormat="false" ht="15" hidden="false" customHeight="false" outlineLevel="0" collapsed="false">
      <c r="B758" s="2" t="s">
        <v>108</v>
      </c>
      <c r="C758" s="66" t="s">
        <v>296</v>
      </c>
      <c r="D758" s="2" t="n">
        <f aca="false">D757+5</f>
        <v>180</v>
      </c>
      <c r="E758" s="38" t="s">
        <v>122</v>
      </c>
      <c r="F758" s="2" t="n">
        <f aca="false">IFERROR(E758*10,SUBSTITUTE(E758,"/",""))</f>
        <v>390</v>
      </c>
      <c r="H758" s="71" t="n">
        <f aca="false">IFERROR(E758-1,(LEFT(E758,2)-1)&amp;"/"&amp;(RIGHT(E758,2)-1))</f>
        <v>38</v>
      </c>
      <c r="I758" s="8" t="n">
        <f aca="false">J758</f>
        <v>38</v>
      </c>
      <c r="J758" s="18" t="n">
        <f aca="false">IF(LEN(H758)&gt;2,LEFT(H758,2)&amp;";"&amp;LEFT(H758,2)&amp;",5;"&amp;RIGHT(H758,2),H758)</f>
        <v>38</v>
      </c>
      <c r="M758" s="8" t="n">
        <v>975</v>
      </c>
      <c r="N758" s="2" t="n">
        <f aca="false">VLOOKUP(TRIM(H758),references!B:C,2,0)</f>
        <v>24.5</v>
      </c>
    </row>
    <row r="759" customFormat="false" ht="15" hidden="false" customHeight="false" outlineLevel="0" collapsed="false">
      <c r="B759" s="2" t="s">
        <v>108</v>
      </c>
      <c r="C759" s="66" t="s">
        <v>296</v>
      </c>
      <c r="D759" s="2" t="n">
        <f aca="false">D758+5</f>
        <v>185</v>
      </c>
      <c r="E759" s="38" t="s">
        <v>151</v>
      </c>
      <c r="F759" s="2" t="str">
        <f aca="false">IFERROR(E759*10,SUBSTITUTE(E759,"/",""))</f>
        <v>3940</v>
      </c>
      <c r="H759" s="71" t="str">
        <f aca="false">IFERROR(E759-1,(LEFT(E759,2)-1)&amp;"/"&amp;(RIGHT(E759,2)-1))</f>
        <v>38/39</v>
      </c>
      <c r="I759" s="8" t="str">
        <f aca="false">J759</f>
        <v>38;38,5;39</v>
      </c>
      <c r="J759" s="18" t="str">
        <f aca="false">IF(LEN(H759)&gt;2,LEFT(H759,2)&amp;";"&amp;LEFT(H759,2)&amp;",5;"&amp;RIGHT(H759,2),H759)</f>
        <v>38;38,5;39</v>
      </c>
      <c r="M759" s="8" t="n">
        <v>994</v>
      </c>
    </row>
    <row r="760" customFormat="false" ht="15" hidden="false" customHeight="false" outlineLevel="0" collapsed="false">
      <c r="B760" s="2" t="s">
        <v>108</v>
      </c>
      <c r="C760" s="66" t="s">
        <v>296</v>
      </c>
      <c r="D760" s="2" t="n">
        <f aca="false">D759+5</f>
        <v>190</v>
      </c>
      <c r="E760" s="38" t="s">
        <v>123</v>
      </c>
      <c r="F760" s="2" t="n">
        <f aca="false">IFERROR(E760*10,SUBSTITUTE(E760,"/",""))</f>
        <v>400</v>
      </c>
      <c r="H760" s="71" t="n">
        <f aca="false">IFERROR(E760-1,(LEFT(E760,2)-1)&amp;"/"&amp;(RIGHT(E760,2)-1))</f>
        <v>39</v>
      </c>
      <c r="I760" s="8" t="n">
        <f aca="false">J760</f>
        <v>39</v>
      </c>
      <c r="J760" s="18" t="n">
        <f aca="false">IF(LEN(H760)&gt;2,LEFT(H760,2)&amp;";"&amp;LEFT(H760,2)&amp;",5;"&amp;RIGHT(H760,2),H760)</f>
        <v>39</v>
      </c>
      <c r="M760" s="8" t="n">
        <v>985</v>
      </c>
      <c r="N760" s="2" t="n">
        <f aca="false">VLOOKUP(TRIM(H760),references!B:C,2,0)</f>
        <v>25</v>
      </c>
    </row>
    <row r="761" customFormat="false" ht="15" hidden="false" customHeight="false" outlineLevel="0" collapsed="false">
      <c r="B761" s="2" t="s">
        <v>108</v>
      </c>
      <c r="C761" s="66" t="s">
        <v>296</v>
      </c>
      <c r="D761" s="2" t="n">
        <f aca="false">D760+5</f>
        <v>195</v>
      </c>
      <c r="E761" s="38" t="s">
        <v>152</v>
      </c>
      <c r="F761" s="2" t="str">
        <f aca="false">IFERROR(E761*10,SUBSTITUTE(E761,"/",""))</f>
        <v>4041</v>
      </c>
      <c r="H761" s="71" t="str">
        <f aca="false">IFERROR(E761-1,(LEFT(E761,2)-1)&amp;"/"&amp;(RIGHT(E761,2)-1))</f>
        <v>39/40</v>
      </c>
      <c r="I761" s="8" t="str">
        <f aca="false">J761</f>
        <v>39;39,5;40</v>
      </c>
      <c r="J761" s="18" t="str">
        <f aca="false">IF(LEN(H761)&gt;2,LEFT(H761,2)&amp;";"&amp;LEFT(H761,2)&amp;",5;"&amp;RIGHT(H761,2),H761)</f>
        <v>39;39,5;40</v>
      </c>
      <c r="M761" s="8" t="n">
        <v>974</v>
      </c>
    </row>
    <row r="762" customFormat="false" ht="15" hidden="false" customHeight="false" outlineLevel="0" collapsed="false">
      <c r="B762" s="2" t="s">
        <v>108</v>
      </c>
      <c r="C762" s="66" t="s">
        <v>296</v>
      </c>
      <c r="D762" s="2" t="n">
        <f aca="false">D761+5</f>
        <v>200</v>
      </c>
      <c r="E762" s="38" t="s">
        <v>124</v>
      </c>
      <c r="F762" s="2" t="n">
        <f aca="false">IFERROR(E762*10,SUBSTITUTE(E762,"/",""))</f>
        <v>410</v>
      </c>
      <c r="H762" s="71" t="n">
        <f aca="false">IFERROR(E762-1,(LEFT(E762,2)-1)&amp;"/"&amp;(RIGHT(E762,2)-1))</f>
        <v>40</v>
      </c>
      <c r="I762" s="8" t="n">
        <f aca="false">J762</f>
        <v>40</v>
      </c>
      <c r="J762" s="18" t="n">
        <f aca="false">IF(LEN(H762)&gt;2,LEFT(H762,2)&amp;";"&amp;LEFT(H762,2)&amp;",5;"&amp;RIGHT(H762,2),H762)</f>
        <v>40</v>
      </c>
      <c r="M762" s="8" t="n">
        <v>955</v>
      </c>
      <c r="N762" s="2" t="n">
        <f aca="false">VLOOKUP(TRIM(H762),references!B:C,2,0)</f>
        <v>25.5</v>
      </c>
    </row>
    <row r="763" customFormat="false" ht="15" hidden="false" customHeight="false" outlineLevel="0" collapsed="false">
      <c r="B763" s="2" t="s">
        <v>108</v>
      </c>
      <c r="C763" s="66" t="s">
        <v>296</v>
      </c>
      <c r="D763" s="2" t="n">
        <f aca="false">D762+5</f>
        <v>205</v>
      </c>
      <c r="E763" s="38" t="s">
        <v>153</v>
      </c>
      <c r="F763" s="2" t="str">
        <f aca="false">IFERROR(E763*10,SUBSTITUTE(E763,"/",""))</f>
        <v>4142</v>
      </c>
      <c r="H763" s="71" t="str">
        <f aca="false">IFERROR(E763-1,(LEFT(E763,2)-1)&amp;"/"&amp;(RIGHT(E763,2)-1))</f>
        <v>40/41</v>
      </c>
      <c r="I763" s="8" t="str">
        <f aca="false">J763</f>
        <v>40;40,5;41</v>
      </c>
      <c r="J763" s="18" t="str">
        <f aca="false">IF(LEN(H763)&gt;2,LEFT(H763,2)&amp;";"&amp;LEFT(H763,2)&amp;",5;"&amp;RIGHT(H763,2),H763)</f>
        <v>40;40,5;41</v>
      </c>
      <c r="M763" s="8" t="n">
        <v>884</v>
      </c>
    </row>
    <row r="764" customFormat="false" ht="15" hidden="false" customHeight="false" outlineLevel="0" collapsed="false">
      <c r="B764" s="2" t="s">
        <v>108</v>
      </c>
      <c r="C764" s="66" t="s">
        <v>296</v>
      </c>
      <c r="D764" s="2" t="n">
        <f aca="false">D763+5</f>
        <v>210</v>
      </c>
      <c r="E764" s="38" t="s">
        <v>125</v>
      </c>
      <c r="F764" s="2" t="n">
        <f aca="false">IFERROR(E764*10,SUBSTITUTE(E764,"/",""))</f>
        <v>420</v>
      </c>
      <c r="H764" s="71" t="n">
        <f aca="false">IFERROR(E764-1,(LEFT(E764,2)-1)&amp;"/"&amp;(RIGHT(E764,2)-1))</f>
        <v>41</v>
      </c>
      <c r="I764" s="8" t="n">
        <f aca="false">J764</f>
        <v>41</v>
      </c>
      <c r="J764" s="18" t="n">
        <f aca="false">IF(LEN(H764)&gt;2,LEFT(H764,2)&amp;";"&amp;LEFT(H764,2)&amp;",5;"&amp;RIGHT(H764,2),H764)</f>
        <v>41</v>
      </c>
      <c r="M764" s="8" t="n">
        <v>875</v>
      </c>
      <c r="N764" s="2" t="n">
        <f aca="false">VLOOKUP(TRIM(H764),references!B:C,2,0)</f>
        <v>26.5</v>
      </c>
    </row>
    <row r="765" customFormat="false" ht="15" hidden="false" customHeight="false" outlineLevel="0" collapsed="false">
      <c r="B765" s="2" t="s">
        <v>108</v>
      </c>
      <c r="C765" s="66" t="s">
        <v>296</v>
      </c>
      <c r="D765" s="2" t="n">
        <f aca="false">D764+5</f>
        <v>215</v>
      </c>
      <c r="E765" s="38" t="s">
        <v>154</v>
      </c>
      <c r="F765" s="2" t="str">
        <f aca="false">IFERROR(E765*10,SUBSTITUTE(E765,"/",""))</f>
        <v>4243</v>
      </c>
      <c r="H765" s="71" t="str">
        <f aca="false">IFERROR(E765-1,(LEFT(E765,2)-1)&amp;"/"&amp;(RIGHT(E765,2)-1))</f>
        <v>41/42</v>
      </c>
      <c r="I765" s="8" t="str">
        <f aca="false">J765</f>
        <v>41;41,5;42</v>
      </c>
      <c r="J765" s="18" t="str">
        <f aca="false">IF(LEN(H765)&gt;2,LEFT(H765,2)&amp;";"&amp;LEFT(H765,2)&amp;",5;"&amp;RIGHT(H765,2),H765)</f>
        <v>41;41,5;42</v>
      </c>
      <c r="M765" s="8" t="n">
        <v>844</v>
      </c>
    </row>
    <row r="766" customFormat="false" ht="15" hidden="false" customHeight="false" outlineLevel="0" collapsed="false">
      <c r="B766" s="2" t="s">
        <v>108</v>
      </c>
      <c r="C766" s="66" t="s">
        <v>296</v>
      </c>
      <c r="D766" s="2" t="n">
        <f aca="false">D765+5</f>
        <v>220</v>
      </c>
      <c r="E766" s="38" t="s">
        <v>126</v>
      </c>
      <c r="F766" s="2" t="n">
        <f aca="false">IFERROR(E766*10,SUBSTITUTE(E766,"/",""))</f>
        <v>430</v>
      </c>
      <c r="H766" s="71" t="n">
        <f aca="false">IFERROR(E766-1,(LEFT(E766,2)-1)&amp;"/"&amp;(RIGHT(E766,2)-1))</f>
        <v>42</v>
      </c>
      <c r="I766" s="8" t="n">
        <f aca="false">J766</f>
        <v>42</v>
      </c>
      <c r="J766" s="18" t="n">
        <f aca="false">IF(LEN(H766)&gt;2,LEFT(H766,2)&amp;";"&amp;LEFT(H766,2)&amp;",5;"&amp;RIGHT(H766,2),H766)</f>
        <v>42</v>
      </c>
      <c r="M766" s="8" t="n">
        <v>835</v>
      </c>
      <c r="N766" s="2" t="n">
        <f aca="false">VLOOKUP(TRIM(H766),references!B:C,2,0)</f>
        <v>27</v>
      </c>
    </row>
    <row r="767" customFormat="false" ht="15" hidden="false" customHeight="false" outlineLevel="0" collapsed="false">
      <c r="B767" s="2" t="s">
        <v>108</v>
      </c>
      <c r="C767" s="66" t="s">
        <v>296</v>
      </c>
      <c r="D767" s="2" t="n">
        <f aca="false">D766+5</f>
        <v>225</v>
      </c>
      <c r="E767" s="38" t="s">
        <v>155</v>
      </c>
      <c r="F767" s="2" t="str">
        <f aca="false">IFERROR(E767*10,SUBSTITUTE(E767,"/",""))</f>
        <v>4344</v>
      </c>
      <c r="H767" s="71" t="str">
        <f aca="false">IFERROR(E767-1,(LEFT(E767,2)-1)&amp;"/"&amp;(RIGHT(E767,2)-1))</f>
        <v>42/43</v>
      </c>
      <c r="I767" s="8" t="str">
        <f aca="false">J767</f>
        <v>42;42,5;43</v>
      </c>
      <c r="J767" s="18" t="str">
        <f aca="false">IF(LEN(H767)&gt;2,LEFT(H767,2)&amp;";"&amp;LEFT(H767,2)&amp;",5;"&amp;RIGHT(H767,2),H767)</f>
        <v>42;42,5;43</v>
      </c>
      <c r="M767" s="8" t="n">
        <v>804</v>
      </c>
    </row>
    <row r="768" customFormat="false" ht="15" hidden="false" customHeight="false" outlineLevel="0" collapsed="false">
      <c r="B768" s="2" t="s">
        <v>108</v>
      </c>
      <c r="C768" s="66" t="s">
        <v>296</v>
      </c>
      <c r="D768" s="2" t="n">
        <f aca="false">D767+5</f>
        <v>230</v>
      </c>
      <c r="E768" s="38" t="s">
        <v>127</v>
      </c>
      <c r="F768" s="2" t="n">
        <f aca="false">IFERROR(E768*10,SUBSTITUTE(E768,"/",""))</f>
        <v>440</v>
      </c>
      <c r="H768" s="71" t="n">
        <f aca="false">IFERROR(E768-1,(LEFT(E768,2)-1)&amp;"/"&amp;(RIGHT(E768,2)-1))</f>
        <v>43</v>
      </c>
      <c r="I768" s="8" t="n">
        <f aca="false">J768</f>
        <v>43</v>
      </c>
      <c r="J768" s="18" t="n">
        <f aca="false">IF(LEN(H768)&gt;2,LEFT(H768,2)&amp;";"&amp;LEFT(H768,2)&amp;",5;"&amp;RIGHT(H768,2),H768)</f>
        <v>43</v>
      </c>
      <c r="M768" s="8" t="n">
        <v>795</v>
      </c>
      <c r="N768" s="2" t="n">
        <f aca="false">VLOOKUP(TRIM(H768),references!B:C,2,0)</f>
        <v>27.5</v>
      </c>
    </row>
    <row r="769" customFormat="false" ht="15" hidden="false" customHeight="false" outlineLevel="0" collapsed="false">
      <c r="B769" s="2" t="s">
        <v>108</v>
      </c>
      <c r="C769" s="66" t="s">
        <v>296</v>
      </c>
      <c r="D769" s="2" t="n">
        <f aca="false">D768+5</f>
        <v>235</v>
      </c>
      <c r="E769" s="38" t="s">
        <v>254</v>
      </c>
      <c r="F769" s="2" t="str">
        <f aca="false">IFERROR(E769*10,SUBSTITUTE(E769,"/",""))</f>
        <v>4445</v>
      </c>
      <c r="H769" s="71" t="str">
        <f aca="false">IFERROR(E769-1,(LEFT(E769,2)-1)&amp;"/"&amp;(RIGHT(E769,2)-1))</f>
        <v>43/44</v>
      </c>
      <c r="I769" s="8" t="str">
        <f aca="false">J769</f>
        <v>43;43,5;44</v>
      </c>
      <c r="J769" s="18" t="str">
        <f aca="false">IF(LEN(H769)&gt;2,LEFT(H769,2)&amp;";"&amp;LEFT(H769,2)&amp;",5;"&amp;RIGHT(H769,2),H769)</f>
        <v>43;43,5;44</v>
      </c>
      <c r="M769" s="8" t="n">
        <v>764</v>
      </c>
    </row>
    <row r="770" customFormat="false" ht="15" hidden="false" customHeight="false" outlineLevel="0" collapsed="false">
      <c r="B770" s="2" t="s">
        <v>108</v>
      </c>
      <c r="C770" s="66" t="s">
        <v>296</v>
      </c>
      <c r="D770" s="2" t="n">
        <f aca="false">D769+5</f>
        <v>240</v>
      </c>
      <c r="E770" s="38" t="s">
        <v>196</v>
      </c>
      <c r="F770" s="2" t="n">
        <f aca="false">IFERROR(E770*10,SUBSTITUTE(E770,"/",""))</f>
        <v>450</v>
      </c>
      <c r="H770" s="71" t="n">
        <f aca="false">IFERROR(E770-1,(LEFT(E770,2)-1)&amp;"/"&amp;(RIGHT(E770,2)-1))</f>
        <v>44</v>
      </c>
      <c r="I770" s="8" t="n">
        <f aca="false">J770</f>
        <v>44</v>
      </c>
      <c r="J770" s="18" t="n">
        <f aca="false">IF(LEN(H770)&gt;2,LEFT(H770,2)&amp;";"&amp;LEFT(H770,2)&amp;",5;"&amp;RIGHT(H770,2),H770)</f>
        <v>44</v>
      </c>
      <c r="M770" s="8" t="n">
        <v>755</v>
      </c>
      <c r="N770" s="2" t="n">
        <f aca="false">VLOOKUP(TRIM(H770),references!B:C,2,0)</f>
        <v>28.5</v>
      </c>
    </row>
    <row r="771" customFormat="false" ht="15" hidden="false" customHeight="false" outlineLevel="0" collapsed="false">
      <c r="B771" s="2" t="s">
        <v>108</v>
      </c>
      <c r="C771" s="66" t="s">
        <v>296</v>
      </c>
      <c r="D771" s="2" t="n">
        <f aca="false">D770+5</f>
        <v>245</v>
      </c>
      <c r="E771" s="38" t="s">
        <v>255</v>
      </c>
      <c r="F771" s="2" t="str">
        <f aca="false">IFERROR(E771*10,SUBSTITUTE(E771,"/",""))</f>
        <v>4546</v>
      </c>
      <c r="H771" s="71" t="str">
        <f aca="false">IFERROR(E771-1,(LEFT(E771,2)-1)&amp;"/"&amp;(RIGHT(E771,2)-1))</f>
        <v>44/45</v>
      </c>
      <c r="I771" s="8" t="str">
        <f aca="false">J771</f>
        <v>44;44,5;45</v>
      </c>
      <c r="J771" s="18" t="str">
        <f aca="false">IF(LEN(H771)&gt;2,LEFT(H771,2)&amp;";"&amp;LEFT(H771,2)&amp;",5;"&amp;RIGHT(H771,2),H771)</f>
        <v>44;44,5;45</v>
      </c>
      <c r="M771" s="8" t="n">
        <v>734</v>
      </c>
    </row>
    <row r="772" customFormat="false" ht="15" hidden="false" customHeight="false" outlineLevel="0" collapsed="false">
      <c r="B772" s="2" t="s">
        <v>108</v>
      </c>
      <c r="C772" s="66" t="s">
        <v>296</v>
      </c>
      <c r="D772" s="2" t="n">
        <f aca="false">D771+5</f>
        <v>250</v>
      </c>
      <c r="E772" s="38" t="s">
        <v>241</v>
      </c>
      <c r="F772" s="2" t="n">
        <f aca="false">IFERROR(E772*10,SUBSTITUTE(E772,"/",""))</f>
        <v>460</v>
      </c>
      <c r="H772" s="71" t="n">
        <f aca="false">IFERROR(E772-1,(LEFT(E772,2)-1)&amp;"/"&amp;(RIGHT(E772,2)-1))</f>
        <v>45</v>
      </c>
      <c r="I772" s="8" t="n">
        <f aca="false">J772</f>
        <v>45</v>
      </c>
      <c r="J772" s="18" t="n">
        <f aca="false">IF(LEN(H772)&gt;2,LEFT(H772,2)&amp;";"&amp;LEFT(H772,2)&amp;",5;"&amp;RIGHT(H772,2),H772)</f>
        <v>45</v>
      </c>
      <c r="M772" s="8" t="n">
        <v>735</v>
      </c>
      <c r="N772" s="2" t="n">
        <f aca="false">VLOOKUP(TRIM(H772),references!B:C,2,0)</f>
        <v>29</v>
      </c>
    </row>
    <row r="773" customFormat="false" ht="15" hidden="false" customHeight="false" outlineLevel="0" collapsed="false">
      <c r="B773" s="2" t="s">
        <v>108</v>
      </c>
      <c r="C773" s="66" t="s">
        <v>296</v>
      </c>
      <c r="D773" s="2" t="n">
        <f aca="false">D772+5</f>
        <v>255</v>
      </c>
      <c r="E773" s="38" t="s">
        <v>256</v>
      </c>
      <c r="F773" s="2" t="str">
        <f aca="false">IFERROR(E773*10,SUBSTITUTE(E773,"/",""))</f>
        <v>4647</v>
      </c>
      <c r="H773" s="71" t="str">
        <f aca="false">IFERROR(E773-1,(LEFT(E773,2)-1)&amp;"/"&amp;(RIGHT(E773,2)-1))</f>
        <v>45/46</v>
      </c>
      <c r="I773" s="8" t="str">
        <f aca="false">J773</f>
        <v>45;45,5;46</v>
      </c>
      <c r="J773" s="18" t="str">
        <f aca="false">IF(LEN(H773)&gt;2,LEFT(H773,2)&amp;";"&amp;LEFT(H773,2)&amp;",5;"&amp;RIGHT(H773,2),H773)</f>
        <v>45;45,5;46</v>
      </c>
      <c r="M773" s="8" t="n">
        <v>714</v>
      </c>
    </row>
    <row r="774" customFormat="false" ht="15" hidden="false" customHeight="false" outlineLevel="0" collapsed="false">
      <c r="B774" s="2" t="s">
        <v>108</v>
      </c>
      <c r="C774" s="66" t="s">
        <v>296</v>
      </c>
      <c r="D774" s="2" t="n">
        <f aca="false">D773+5</f>
        <v>260</v>
      </c>
      <c r="E774" s="38" t="s">
        <v>242</v>
      </c>
      <c r="F774" s="2" t="n">
        <f aca="false">IFERROR(E774*10,SUBSTITUTE(E774,"/",""))</f>
        <v>470</v>
      </c>
      <c r="H774" s="71" t="n">
        <f aca="false">IFERROR(E774-1,(LEFT(E774,2)-1)&amp;"/"&amp;(RIGHT(E774,2)-1))</f>
        <v>46</v>
      </c>
      <c r="I774" s="8" t="n">
        <f aca="false">J774</f>
        <v>46</v>
      </c>
      <c r="J774" s="18" t="n">
        <f aca="false">IF(LEN(H774)&gt;2,LEFT(H774,2)&amp;";"&amp;LEFT(H774,2)&amp;",5;"&amp;RIGHT(H774,2),H774)</f>
        <v>46</v>
      </c>
      <c r="M774" s="8" t="n">
        <v>685</v>
      </c>
      <c r="N774" s="2" t="n">
        <f aca="false">VLOOKUP(TRIM(H774),references!B:C,2,0)</f>
        <v>29.5</v>
      </c>
    </row>
    <row r="775" customFormat="false" ht="15" hidden="false" customHeight="false" outlineLevel="0" collapsed="false">
      <c r="B775" s="2" t="s">
        <v>108</v>
      </c>
      <c r="C775" s="66" t="s">
        <v>296</v>
      </c>
      <c r="D775" s="2" t="n">
        <f aca="false">D774+5</f>
        <v>265</v>
      </c>
      <c r="E775" s="38" t="s">
        <v>257</v>
      </c>
      <c r="F775" s="2" t="str">
        <f aca="false">IFERROR(E775*10,SUBSTITUTE(E775,"/",""))</f>
        <v>4748</v>
      </c>
      <c r="H775" s="71" t="str">
        <f aca="false">IFERROR(E775-1,(LEFT(E775,2)-1)&amp;"/"&amp;(RIGHT(E775,2)-1))</f>
        <v>46/47</v>
      </c>
      <c r="I775" s="8" t="str">
        <f aca="false">J775</f>
        <v>46;46,5;47</v>
      </c>
      <c r="J775" s="18" t="str">
        <f aca="false">IF(LEN(H775)&gt;2,LEFT(H775,2)&amp;";"&amp;LEFT(H775,2)&amp;",5;"&amp;RIGHT(H775,2),H775)</f>
        <v>46;46,5;47</v>
      </c>
      <c r="M775" s="8" t="n">
        <v>694</v>
      </c>
    </row>
    <row r="776" customFormat="false" ht="15" hidden="false" customHeight="false" outlineLevel="0" collapsed="false">
      <c r="B776" s="2" t="s">
        <v>108</v>
      </c>
      <c r="C776" s="66" t="s">
        <v>296</v>
      </c>
      <c r="D776" s="2" t="n">
        <f aca="false">D775+5</f>
        <v>270</v>
      </c>
      <c r="E776" s="38" t="s">
        <v>243</v>
      </c>
      <c r="F776" s="2" t="n">
        <f aca="false">IFERROR(E776*10,SUBSTITUTE(E776,"/",""))</f>
        <v>480</v>
      </c>
      <c r="H776" s="71" t="n">
        <f aca="false">IFERROR(E776-1,(LEFT(E776,2)-1)&amp;"/"&amp;(RIGHT(E776,2)-1))</f>
        <v>47</v>
      </c>
      <c r="I776" s="8" t="n">
        <f aca="false">J776</f>
        <v>47</v>
      </c>
      <c r="J776" s="18" t="n">
        <f aca="false">IF(LEN(H776)&gt;2,LEFT(H776,2)&amp;";"&amp;LEFT(H776,2)&amp;",5;"&amp;RIGHT(H776,2),H776)</f>
        <v>47</v>
      </c>
      <c r="M776" s="8" t="n">
        <v>665</v>
      </c>
    </row>
    <row r="777" customFormat="false" ht="15" hidden="false" customHeight="false" outlineLevel="0" collapsed="false">
      <c r="B777" s="2" t="s">
        <v>108</v>
      </c>
      <c r="C777" s="66" t="s">
        <v>296</v>
      </c>
      <c r="D777" s="2" t="n">
        <f aca="false">D776+5</f>
        <v>275</v>
      </c>
      <c r="E777" s="38" t="s">
        <v>258</v>
      </c>
      <c r="F777" s="2" t="str">
        <f aca="false">IFERROR(E777*10,SUBSTITUTE(E777,"/",""))</f>
        <v>4849</v>
      </c>
      <c r="H777" s="71" t="str">
        <f aca="false">IFERROR(E777-1,(LEFT(E777,2)-1)&amp;"/"&amp;(RIGHT(E777,2)-1))</f>
        <v>47/48</v>
      </c>
      <c r="I777" s="8" t="str">
        <f aca="false">J777</f>
        <v>47;47,5;48</v>
      </c>
      <c r="J777" s="18" t="str">
        <f aca="false">IF(LEN(H777)&gt;2,LEFT(H777,2)&amp;";"&amp;LEFT(H777,2)&amp;",5;"&amp;RIGHT(H777,2),H777)</f>
        <v>47;47,5;48</v>
      </c>
      <c r="M777" s="8" t="n">
        <v>674</v>
      </c>
    </row>
    <row r="778" customFormat="false" ht="15" hidden="false" customHeight="false" outlineLevel="0" collapsed="false">
      <c r="B778" s="2" t="s">
        <v>108</v>
      </c>
      <c r="C778" s="66" t="s">
        <v>296</v>
      </c>
      <c r="D778" s="2" t="n">
        <f aca="false">D777+5</f>
        <v>280</v>
      </c>
      <c r="E778" s="38" t="s">
        <v>244</v>
      </c>
      <c r="F778" s="2" t="n">
        <f aca="false">IFERROR(E778*10,SUBSTITUTE(E778,"/",""))</f>
        <v>490</v>
      </c>
      <c r="H778" s="71" t="n">
        <f aca="false">IFERROR(E778-1,(LEFT(E778,2)-1)&amp;"/"&amp;(RIGHT(E778,2)-1))</f>
        <v>48</v>
      </c>
      <c r="I778" s="8" t="n">
        <f aca="false">J778</f>
        <v>48</v>
      </c>
      <c r="J778" s="18" t="n">
        <f aca="false">IF(LEN(H778)&gt;2,LEFT(H778,2)&amp;";"&amp;LEFT(H778,2)&amp;",5;"&amp;RIGHT(H778,2),H778)</f>
        <v>48</v>
      </c>
      <c r="M778" s="8" t="n">
        <v>645</v>
      </c>
    </row>
    <row r="779" customFormat="false" ht="15" hidden="false" customHeight="false" outlineLevel="0" collapsed="false">
      <c r="B779" s="2" t="s">
        <v>108</v>
      </c>
      <c r="C779" s="66" t="s">
        <v>296</v>
      </c>
      <c r="D779" s="2" t="n">
        <f aca="false">D778+5</f>
        <v>285</v>
      </c>
      <c r="E779" s="38" t="s">
        <v>259</v>
      </c>
      <c r="F779" s="2" t="str">
        <f aca="false">IFERROR(E779*10,SUBSTITUTE(E779,"/",""))</f>
        <v>4950</v>
      </c>
      <c r="H779" s="71" t="str">
        <f aca="false">IFERROR(E779-1,(LEFT(E779,2)-1)&amp;"/"&amp;(RIGHT(E779,2)-1))</f>
        <v>48/49</v>
      </c>
      <c r="I779" s="8" t="str">
        <f aca="false">J779</f>
        <v>48;48,5;49</v>
      </c>
      <c r="J779" s="18" t="str">
        <f aca="false">IF(LEN(H779)&gt;2,LEFT(H779,2)&amp;";"&amp;LEFT(H779,2)&amp;",5;"&amp;RIGHT(H779,2),H779)</f>
        <v>48;48,5;49</v>
      </c>
      <c r="M779" s="8" t="n">
        <v>654</v>
      </c>
    </row>
    <row r="780" customFormat="false" ht="15" hidden="false" customHeight="false" outlineLevel="0" collapsed="false">
      <c r="B780" s="2" t="s">
        <v>108</v>
      </c>
      <c r="C780" s="66" t="s">
        <v>296</v>
      </c>
      <c r="D780" s="2" t="n">
        <f aca="false">D779+5</f>
        <v>290</v>
      </c>
      <c r="E780" s="38" t="s">
        <v>245</v>
      </c>
      <c r="F780" s="2" t="n">
        <f aca="false">IFERROR(E780*10,SUBSTITUTE(E780,"/",""))</f>
        <v>500</v>
      </c>
      <c r="H780" s="71" t="n">
        <f aca="false">IFERROR(E780-1,(LEFT(E780,2)-1)&amp;"/"&amp;(RIGHT(E780,2)-1))</f>
        <v>49</v>
      </c>
      <c r="I780" s="8" t="n">
        <f aca="false">J780</f>
        <v>49</v>
      </c>
      <c r="J780" s="18" t="n">
        <f aca="false">IF(LEN(H780)&gt;2,LEFT(H780,2)&amp;";"&amp;LEFT(H780,2)&amp;",5;"&amp;RIGHT(H780,2),H780)</f>
        <v>49</v>
      </c>
      <c r="M780" s="8" t="n">
        <v>625</v>
      </c>
    </row>
    <row r="782" customFormat="false" ht="15" hidden="false" customHeight="false" outlineLevel="0" collapsed="false">
      <c r="B782" s="2" t="s">
        <v>108</v>
      </c>
      <c r="C782" s="66" t="s">
        <v>297</v>
      </c>
      <c r="D782" s="2" t="n">
        <v>110</v>
      </c>
      <c r="E782" s="38" t="s">
        <v>158</v>
      </c>
      <c r="F782" s="2" t="str">
        <f aca="false">IFERROR(E782*10,SUBSTITUTE(E782,"/",""))</f>
        <v>3234</v>
      </c>
      <c r="H782" s="71" t="str">
        <f aca="false">IFERROR(E782-1,(LEFT(E782,2)-1)&amp;"/"&amp;(RIGHT(E782,2)-1))</f>
        <v>31/33</v>
      </c>
      <c r="I782" s="8" t="str">
        <f aca="false">J782</f>
        <v>31;31,5;32;32,5;33</v>
      </c>
      <c r="J782" s="18" t="str">
        <f aca="false">IF(LEN(H782)&gt;2,LEFT(H782,2)&amp;";"&amp;TRIM(LEFT(H782,2)+0.5)&amp;";"&amp;TRIM(LEFT(H782,2)+1)&amp;";"&amp;TRIM(LEFT(H782,2)+1.5)&amp;";"&amp;RIGHT(H782,2),H782)</f>
        <v>31;31,5;32;32,5;33</v>
      </c>
      <c r="M782" s="8" t="n">
        <v>793</v>
      </c>
    </row>
    <row r="783" customFormat="false" ht="15" hidden="false" customHeight="false" outlineLevel="0" collapsed="false">
      <c r="B783" s="2" t="s">
        <v>108</v>
      </c>
      <c r="C783" s="66" t="s">
        <v>297</v>
      </c>
      <c r="D783" s="2" t="n">
        <f aca="false">D782+10</f>
        <v>120</v>
      </c>
      <c r="E783" s="38" t="s">
        <v>159</v>
      </c>
      <c r="F783" s="2" t="str">
        <f aca="false">IFERROR(E783*10,SUBSTITUTE(E783,"/",""))</f>
        <v>3335</v>
      </c>
      <c r="H783" s="71" t="str">
        <f aca="false">IFERROR(E783-1,(LEFT(E783,2)-1)&amp;"/"&amp;(RIGHT(E783,2)-1))</f>
        <v>32/34</v>
      </c>
      <c r="I783" s="8" t="str">
        <f aca="false">J783</f>
        <v>32;32,5;33;33,5;34</v>
      </c>
      <c r="J783" s="18" t="str">
        <f aca="false">IF(LEN(H783)&gt;2,LEFT(H783,2)&amp;";"&amp;TRIM(LEFT(H783,2)+0.5)&amp;";"&amp;TRIM(LEFT(H783,2)+1)&amp;";"&amp;TRIM(LEFT(H783,2)+1.5)&amp;";"&amp;RIGHT(H783,2),H783)</f>
        <v>32;32,5;33;33,5;34</v>
      </c>
      <c r="M783" s="8" t="n">
        <v>873</v>
      </c>
    </row>
    <row r="784" customFormat="false" ht="15" hidden="false" customHeight="false" outlineLevel="0" collapsed="false">
      <c r="B784" s="2" t="s">
        <v>108</v>
      </c>
      <c r="C784" s="66" t="s">
        <v>297</v>
      </c>
      <c r="D784" s="2" t="n">
        <f aca="false">D783+10</f>
        <v>130</v>
      </c>
      <c r="E784" s="38" t="s">
        <v>160</v>
      </c>
      <c r="F784" s="2" t="str">
        <f aca="false">IFERROR(E784*10,SUBSTITUTE(E784,"/",""))</f>
        <v>3436</v>
      </c>
      <c r="H784" s="71" t="str">
        <f aca="false">IFERROR(E784-1,(LEFT(E784,2)-1)&amp;"/"&amp;(RIGHT(E784,2)-1))</f>
        <v>33/35</v>
      </c>
      <c r="I784" s="8" t="str">
        <f aca="false">J784</f>
        <v>33;33,5;34;34,5;35</v>
      </c>
      <c r="J784" s="18" t="str">
        <f aca="false">IF(LEN(H784)&gt;2,LEFT(H784,2)&amp;";"&amp;TRIM(LEFT(H784,2)+0.5)&amp;";"&amp;TRIM(LEFT(H784,2)+1)&amp;";"&amp;TRIM(LEFT(H784,2)+1.5)&amp;";"&amp;RIGHT(H784,2),H784)</f>
        <v>33;33,5;34;34,5;35</v>
      </c>
      <c r="M784" s="8" t="n">
        <v>883</v>
      </c>
      <c r="N784" s="2" t="str">
        <f aca="false">VLOOKUP(LEFT(H784,2),references!B:C,2,0)&amp;" - "&amp;VLOOKUP(RIGHT(H784,2),references!B:C,2,0)</f>
        <v>21 - 22,5</v>
      </c>
    </row>
    <row r="785" customFormat="false" ht="15" hidden="false" customHeight="false" outlineLevel="0" collapsed="false">
      <c r="B785" s="2" t="s">
        <v>108</v>
      </c>
      <c r="C785" s="66" t="s">
        <v>297</v>
      </c>
      <c r="D785" s="2" t="n">
        <f aca="false">D784+10</f>
        <v>140</v>
      </c>
      <c r="E785" s="38" t="s">
        <v>161</v>
      </c>
      <c r="F785" s="2" t="str">
        <f aca="false">IFERROR(E785*10,SUBSTITUTE(E785,"/",""))</f>
        <v>3537</v>
      </c>
      <c r="H785" s="71" t="str">
        <f aca="false">IFERROR(E785-1,(LEFT(E785,2)-1)&amp;"/"&amp;(RIGHT(E785,2)-1))</f>
        <v>34/36</v>
      </c>
      <c r="I785" s="8" t="str">
        <f aca="false">J785</f>
        <v>34;34,5;35;35,5;36</v>
      </c>
      <c r="J785" s="18" t="str">
        <f aca="false">IF(LEN(H785)&gt;2,LEFT(H785,2)&amp;";"&amp;TRIM(LEFT(H785,2)+0.5)&amp;";"&amp;TRIM(LEFT(H785,2)+1)&amp;";"&amp;TRIM(LEFT(H785,2)+1.5)&amp;";"&amp;RIGHT(H785,2),H785)</f>
        <v>34;34,5;35;35,5;36</v>
      </c>
      <c r="M785" s="8" t="n">
        <v>893</v>
      </c>
    </row>
    <row r="786" customFormat="false" ht="15" hidden="false" customHeight="false" outlineLevel="0" collapsed="false">
      <c r="B786" s="2" t="s">
        <v>108</v>
      </c>
      <c r="C786" s="66" t="s">
        <v>297</v>
      </c>
      <c r="D786" s="2" t="n">
        <f aca="false">D785+10</f>
        <v>150</v>
      </c>
      <c r="E786" s="38" t="s">
        <v>163</v>
      </c>
      <c r="F786" s="2" t="str">
        <f aca="false">IFERROR(E786*10,SUBSTITUTE(E786,"/",""))</f>
        <v>3638</v>
      </c>
      <c r="H786" s="71" t="str">
        <f aca="false">IFERROR(E786-1,(LEFT(E786,2)-1)&amp;"/"&amp;(RIGHT(E786,2)-1))</f>
        <v>35/37</v>
      </c>
      <c r="I786" s="8" t="str">
        <f aca="false">J786</f>
        <v>35;35,5;36;36,5;37</v>
      </c>
      <c r="J786" s="18" t="str">
        <f aca="false">IF(LEN(H786)&gt;2,LEFT(H786,2)&amp;";"&amp;TRIM(LEFT(H786,2)+0.5)&amp;";"&amp;TRIM(LEFT(H786,2)+1)&amp;";"&amp;TRIM(LEFT(H786,2)+1.5)&amp;";"&amp;RIGHT(H786,2),H786)</f>
        <v>35;35,5;36;36,5;37</v>
      </c>
      <c r="M786" s="8" t="n">
        <v>913</v>
      </c>
    </row>
    <row r="787" customFormat="false" ht="15" hidden="false" customHeight="false" outlineLevel="0" collapsed="false">
      <c r="B787" s="2" t="s">
        <v>108</v>
      </c>
      <c r="C787" s="66" t="s">
        <v>297</v>
      </c>
      <c r="D787" s="2" t="n">
        <f aca="false">D786+10</f>
        <v>160</v>
      </c>
      <c r="E787" s="38" t="s">
        <v>165</v>
      </c>
      <c r="F787" s="2" t="str">
        <f aca="false">IFERROR(E787*10,SUBSTITUTE(E787,"/",""))</f>
        <v>3739</v>
      </c>
      <c r="H787" s="71" t="str">
        <f aca="false">IFERROR(E787-1,(LEFT(E787,2)-1)&amp;"/"&amp;(RIGHT(E787,2)-1))</f>
        <v>36/38</v>
      </c>
      <c r="I787" s="8" t="str">
        <f aca="false">J787</f>
        <v>36;36,5;37;37,5;38</v>
      </c>
      <c r="J787" s="18" t="str">
        <f aca="false">IF(LEN(H787)&gt;2,LEFT(H787,2)&amp;";"&amp;TRIM(LEFT(H787,2)+0.5)&amp;";"&amp;TRIM(LEFT(H787,2)+1)&amp;";"&amp;TRIM(LEFT(H787,2)+1.5)&amp;";"&amp;RIGHT(H787,2),H787)</f>
        <v>36;36,5;37;37,5;38</v>
      </c>
      <c r="M787" s="8" t="n">
        <v>953</v>
      </c>
      <c r="N787" s="2" t="str">
        <f aca="false">VLOOKUP(LEFT(H787,2),references!B:C,2,0)&amp;" - "&amp;VLOOKUP(RIGHT(H787,2),references!B:C,2,0)</f>
        <v>23 - 24,5</v>
      </c>
    </row>
    <row r="788" customFormat="false" ht="15" hidden="false" customHeight="false" outlineLevel="0" collapsed="false">
      <c r="B788" s="2" t="s">
        <v>108</v>
      </c>
      <c r="C788" s="66" t="s">
        <v>297</v>
      </c>
      <c r="D788" s="2" t="n">
        <f aca="false">D787+10</f>
        <v>170</v>
      </c>
      <c r="E788" s="38" t="s">
        <v>166</v>
      </c>
      <c r="F788" s="2" t="str">
        <f aca="false">IFERROR(E788*10,SUBSTITUTE(E788,"/",""))</f>
        <v>3840</v>
      </c>
      <c r="H788" s="71" t="str">
        <f aca="false">IFERROR(E788-1,(LEFT(E788,2)-1)&amp;"/"&amp;(RIGHT(E788,2)-1))</f>
        <v>37/39</v>
      </c>
      <c r="I788" s="8" t="str">
        <f aca="false">J788</f>
        <v>37;37,5;38;38,5;39</v>
      </c>
      <c r="J788" s="18" t="str">
        <f aca="false">IF(LEN(H788)&gt;2,LEFT(H788,2)&amp;";"&amp;TRIM(LEFT(H788,2)+0.5)&amp;";"&amp;TRIM(LEFT(H788,2)+1)&amp;";"&amp;TRIM(LEFT(H788,2)+1.5)&amp;";"&amp;RIGHT(H788,2),H788)</f>
        <v>37;37,5;38;38,5;39</v>
      </c>
      <c r="M788" s="8" t="n">
        <v>983</v>
      </c>
    </row>
    <row r="789" customFormat="false" ht="15" hidden="false" customHeight="false" outlineLevel="0" collapsed="false">
      <c r="B789" s="2" t="s">
        <v>108</v>
      </c>
      <c r="C789" s="66" t="s">
        <v>297</v>
      </c>
      <c r="D789" s="2" t="n">
        <f aca="false">D788+10</f>
        <v>180</v>
      </c>
      <c r="E789" s="38" t="s">
        <v>167</v>
      </c>
      <c r="F789" s="2" t="str">
        <f aca="false">IFERROR(E789*10,SUBSTITUTE(E789,"/",""))</f>
        <v>3941</v>
      </c>
      <c r="H789" s="71" t="str">
        <f aca="false">IFERROR(E789-1,(LEFT(E789,2)-1)&amp;"/"&amp;(RIGHT(E789,2)-1))</f>
        <v>38/40</v>
      </c>
      <c r="I789" s="8" t="str">
        <f aca="false">J789</f>
        <v>38;38,5;39;39,5;40</v>
      </c>
      <c r="J789" s="18" t="str">
        <f aca="false">IF(LEN(H789)&gt;2,LEFT(H789,2)&amp;";"&amp;TRIM(LEFT(H789,2)+0.5)&amp;";"&amp;TRIM(LEFT(H789,2)+1)&amp;";"&amp;TRIM(LEFT(H789,2)+1.5)&amp;";"&amp;RIGHT(H789,2),H789)</f>
        <v>38;38,5;39;39,5;40</v>
      </c>
      <c r="M789" s="8" t="n">
        <v>993</v>
      </c>
    </row>
    <row r="790" customFormat="false" ht="15" hidden="false" customHeight="false" outlineLevel="0" collapsed="false">
      <c r="B790" s="2" t="s">
        <v>108</v>
      </c>
      <c r="C790" s="66" t="s">
        <v>297</v>
      </c>
      <c r="D790" s="2" t="n">
        <f aca="false">D789+10</f>
        <v>190</v>
      </c>
      <c r="E790" s="38" t="s">
        <v>169</v>
      </c>
      <c r="F790" s="2" t="str">
        <f aca="false">IFERROR(E790*10,SUBSTITUTE(E790,"/",""))</f>
        <v>4042</v>
      </c>
      <c r="H790" s="71" t="str">
        <f aca="false">IFERROR(E790-1,(LEFT(E790,2)-1)&amp;"/"&amp;(RIGHT(E790,2)-1))</f>
        <v>39/41</v>
      </c>
      <c r="I790" s="8" t="str">
        <f aca="false">J790</f>
        <v>39;39,5;40;40,5;41</v>
      </c>
      <c r="J790" s="18" t="str">
        <f aca="false">IF(LEN(H790)&gt;2,LEFT(H790,2)&amp;";"&amp;TRIM(LEFT(H790,2)+0.5)&amp;";"&amp;TRIM(LEFT(H790,2)+1)&amp;";"&amp;TRIM(LEFT(H790,2)+1.5)&amp;";"&amp;RIGHT(H790,2),H790)</f>
        <v>39;39,5;40;40,5;41</v>
      </c>
      <c r="M790" s="8" t="n">
        <v>964</v>
      </c>
      <c r="N790" s="2" t="str">
        <f aca="false">VLOOKUP(LEFT(H790,2),references!B:C,2,0)&amp;" - "&amp;VLOOKUP(RIGHT(H790,2),references!B:C,2,0)</f>
        <v>25 - 26,5</v>
      </c>
    </row>
    <row r="791" customFormat="false" ht="15" hidden="false" customHeight="false" outlineLevel="0" collapsed="false">
      <c r="B791" s="2" t="s">
        <v>108</v>
      </c>
      <c r="C791" s="66" t="s">
        <v>297</v>
      </c>
      <c r="D791" s="2" t="n">
        <f aca="false">D790+10</f>
        <v>200</v>
      </c>
      <c r="E791" s="38" t="s">
        <v>170</v>
      </c>
      <c r="F791" s="2" t="str">
        <f aca="false">IFERROR(E791*10,SUBSTITUTE(E791,"/",""))</f>
        <v>4143</v>
      </c>
      <c r="H791" s="71" t="str">
        <f aca="false">IFERROR(E791-1,(LEFT(E791,2)-1)&amp;"/"&amp;(RIGHT(E791,2)-1))</f>
        <v>40/42</v>
      </c>
      <c r="I791" s="8" t="str">
        <f aca="false">J791</f>
        <v>40;40,5;41;41,5;42</v>
      </c>
      <c r="J791" s="18" t="str">
        <f aca="false">IF(LEN(H791)&gt;2,LEFT(H791,2)&amp;";"&amp;TRIM(LEFT(H791,2)+0.5)&amp;";"&amp;TRIM(LEFT(H791,2)+1)&amp;";"&amp;TRIM(LEFT(H791,2)+1.5)&amp;";"&amp;RIGHT(H791,2),H791)</f>
        <v>40;40,5;41;41,5;42</v>
      </c>
      <c r="M791" s="8" t="n">
        <v>943</v>
      </c>
    </row>
    <row r="792" customFormat="false" ht="15" hidden="false" customHeight="false" outlineLevel="0" collapsed="false">
      <c r="B792" s="2" t="s">
        <v>108</v>
      </c>
      <c r="C792" s="66" t="s">
        <v>297</v>
      </c>
      <c r="D792" s="2" t="n">
        <f aca="false">D791+10</f>
        <v>210</v>
      </c>
      <c r="E792" s="38" t="s">
        <v>171</v>
      </c>
      <c r="F792" s="2" t="str">
        <f aca="false">IFERROR(E792*10,SUBSTITUTE(E792,"/",""))</f>
        <v>4244</v>
      </c>
      <c r="H792" s="71" t="str">
        <f aca="false">IFERROR(E792-1,(LEFT(E792,2)-1)&amp;"/"&amp;(RIGHT(E792,2)-1))</f>
        <v>41/43</v>
      </c>
      <c r="I792" s="8" t="str">
        <f aca="false">J792</f>
        <v>41;41,5;42;42,5;43</v>
      </c>
      <c r="J792" s="18" t="str">
        <f aca="false">IF(LEN(H792)&gt;2,LEFT(H792,2)&amp;";"&amp;TRIM(LEFT(H792,2)+0.5)&amp;";"&amp;TRIM(LEFT(H792,2)+1)&amp;";"&amp;TRIM(LEFT(H792,2)+1.5)&amp;";"&amp;RIGHT(H792,2),H792)</f>
        <v>41;41,5;42;42,5;43</v>
      </c>
      <c r="M792" s="8" t="n">
        <v>923</v>
      </c>
    </row>
    <row r="793" customFormat="false" ht="15" hidden="false" customHeight="false" outlineLevel="0" collapsed="false">
      <c r="B793" s="2" t="s">
        <v>108</v>
      </c>
      <c r="C793" s="66" t="s">
        <v>297</v>
      </c>
      <c r="D793" s="2" t="n">
        <f aca="false">D792+10</f>
        <v>220</v>
      </c>
      <c r="E793" s="38" t="s">
        <v>261</v>
      </c>
      <c r="F793" s="2" t="str">
        <f aca="false">IFERROR(E793*10,SUBSTITUTE(E793,"/",""))</f>
        <v>4345</v>
      </c>
      <c r="H793" s="71" t="str">
        <f aca="false">IFERROR(E793-1,(LEFT(E793,2)-1)&amp;"/"&amp;(RIGHT(E793,2)-1))</f>
        <v>42/44</v>
      </c>
      <c r="I793" s="8" t="str">
        <f aca="false">J793</f>
        <v>42;42,5;43;43,5;44</v>
      </c>
      <c r="J793" s="18" t="str">
        <f aca="false">IF(LEN(H793)&gt;2,LEFT(H793,2)&amp;";"&amp;TRIM(LEFT(H793,2)+0.5)&amp;";"&amp;TRIM(LEFT(H793,2)+1)&amp;";"&amp;TRIM(LEFT(H793,2)+1.5)&amp;";"&amp;RIGHT(H793,2),H793)</f>
        <v>42;42,5;43;43,5;44</v>
      </c>
      <c r="M793" s="8" t="n">
        <v>903</v>
      </c>
      <c r="N793" s="2" t="str">
        <f aca="false">VLOOKUP(LEFT(H793,2),references!B:C,2,0)&amp;" - "&amp;VLOOKUP(RIGHT(H793,2),references!B:C,2,0)</f>
        <v>27 - 28,5</v>
      </c>
    </row>
    <row r="794" customFormat="false" ht="15" hidden="false" customHeight="false" outlineLevel="0" collapsed="false">
      <c r="B794" s="2" t="s">
        <v>108</v>
      </c>
      <c r="C794" s="66" t="s">
        <v>297</v>
      </c>
      <c r="D794" s="2" t="n">
        <f aca="false">D793+10</f>
        <v>230</v>
      </c>
      <c r="E794" s="38" t="s">
        <v>262</v>
      </c>
      <c r="F794" s="2" t="str">
        <f aca="false">IFERROR(E794*10,SUBSTITUTE(E794,"/",""))</f>
        <v>4446</v>
      </c>
      <c r="H794" s="71" t="str">
        <f aca="false">IFERROR(E794-1,(LEFT(E794,2)-1)&amp;"/"&amp;(RIGHT(E794,2)-1))</f>
        <v>43/45</v>
      </c>
      <c r="I794" s="8" t="str">
        <f aca="false">J794</f>
        <v>43;43,5;44;44,5;45</v>
      </c>
      <c r="J794" s="18" t="str">
        <f aca="false">IF(LEN(H794)&gt;2,LEFT(H794,2)&amp;";"&amp;TRIM(LEFT(H794,2)+0.5)&amp;";"&amp;TRIM(LEFT(H794,2)+1)&amp;";"&amp;TRIM(LEFT(H794,2)+1.5)&amp;";"&amp;RIGHT(H794,2),H794)</f>
        <v>43;43,5;44;44,5;45</v>
      </c>
      <c r="M794" s="8" t="n">
        <v>754</v>
      </c>
    </row>
    <row r="795" customFormat="false" ht="15" hidden="false" customHeight="false" outlineLevel="0" collapsed="false">
      <c r="B795" s="2" t="s">
        <v>108</v>
      </c>
      <c r="C795" s="66" t="s">
        <v>297</v>
      </c>
      <c r="D795" s="2" t="n">
        <f aca="false">D794+10</f>
        <v>240</v>
      </c>
      <c r="E795" s="38" t="s">
        <v>263</v>
      </c>
      <c r="F795" s="2" t="str">
        <f aca="false">IFERROR(E795*10,SUBSTITUTE(E795,"/",""))</f>
        <v>4547</v>
      </c>
      <c r="H795" s="71" t="str">
        <f aca="false">IFERROR(E795-1,(LEFT(E795,2)-1)&amp;"/"&amp;(RIGHT(E795,2)-1))</f>
        <v>44/46</v>
      </c>
      <c r="I795" s="8" t="str">
        <f aca="false">J795</f>
        <v>44;44,5;45;45,5;46</v>
      </c>
      <c r="J795" s="18" t="str">
        <f aca="false">IF(LEN(H795)&gt;2,LEFT(H795,2)&amp;";"&amp;TRIM(LEFT(H795,2)+0.5)&amp;";"&amp;TRIM(LEFT(H795,2)+1)&amp;";"&amp;TRIM(LEFT(H795,2)+1.5)&amp;";"&amp;RIGHT(H795,2),H795)</f>
        <v>44;44,5;45;45,5;46</v>
      </c>
      <c r="M795" s="8" t="n">
        <v>724</v>
      </c>
    </row>
    <row r="796" customFormat="false" ht="15" hidden="false" customHeight="false" outlineLevel="0" collapsed="false">
      <c r="B796" s="2" t="s">
        <v>108</v>
      </c>
      <c r="C796" s="66" t="s">
        <v>297</v>
      </c>
      <c r="D796" s="2" t="n">
        <f aca="false">D795+10</f>
        <v>250</v>
      </c>
      <c r="E796" s="38" t="s">
        <v>264</v>
      </c>
      <c r="F796" s="2" t="str">
        <f aca="false">IFERROR(E796*10,SUBSTITUTE(E796,"/",""))</f>
        <v>4648</v>
      </c>
      <c r="H796" s="71" t="str">
        <f aca="false">IFERROR(E796-1,(LEFT(E796,2)-1)&amp;"/"&amp;(RIGHT(E796,2)-1))</f>
        <v>45/47</v>
      </c>
      <c r="I796" s="8" t="str">
        <f aca="false">J796</f>
        <v>45;45,5;46;46,5;47</v>
      </c>
      <c r="J796" s="18" t="str">
        <f aca="false">IF(LEN(H796)&gt;2,LEFT(H796,2)&amp;";"&amp;TRIM(LEFT(H796,2)+0.5)&amp;";"&amp;TRIM(LEFT(H796,2)+1)&amp;";"&amp;TRIM(LEFT(H796,2)+1.5)&amp;";"&amp;RIGHT(H796,2),H796)</f>
        <v>45;45,5;46;46,5;47</v>
      </c>
      <c r="M796" s="8" t="n">
        <v>704</v>
      </c>
      <c r="N796" s="2" t="str">
        <f aca="false">VLOOKUP(LEFT(H796,2),references!B:C,2,0)&amp;" - "&amp;VLOOKUP(RIGHT(H796,2),references!B:C,2,0)</f>
        <v>29 - 30,5</v>
      </c>
    </row>
    <row r="797" customFormat="false" ht="15" hidden="false" customHeight="false" outlineLevel="0" collapsed="false">
      <c r="B797" s="2" t="s">
        <v>108</v>
      </c>
      <c r="C797" s="66" t="s">
        <v>297</v>
      </c>
      <c r="D797" s="2" t="n">
        <f aca="false">D796+10</f>
        <v>260</v>
      </c>
      <c r="E797" s="38" t="s">
        <v>265</v>
      </c>
      <c r="F797" s="2" t="str">
        <f aca="false">IFERROR(E797*10,SUBSTITUTE(E797,"/",""))</f>
        <v>4749</v>
      </c>
      <c r="H797" s="71" t="str">
        <f aca="false">IFERROR(E797-1,(LEFT(E797,2)-1)&amp;"/"&amp;(RIGHT(E797,2)-1))</f>
        <v>46/48</v>
      </c>
      <c r="I797" s="8" t="str">
        <f aca="false">J797</f>
        <v>46;46,5;47;47,5;48</v>
      </c>
      <c r="J797" s="18" t="str">
        <f aca="false">IF(LEN(H797)&gt;2,LEFT(H797,2)&amp;";"&amp;TRIM(LEFT(H797,2)+0.5)&amp;";"&amp;TRIM(LEFT(H797,2)+1)&amp;";"&amp;TRIM(LEFT(H797,2)+1.5)&amp;";"&amp;RIGHT(H797,2),H797)</f>
        <v>46;46,5;47;47,5;48</v>
      </c>
      <c r="M797" s="8" t="n">
        <v>684</v>
      </c>
    </row>
    <row r="798" customFormat="false" ht="15" hidden="false" customHeight="false" outlineLevel="0" collapsed="false">
      <c r="B798" s="2" t="s">
        <v>108</v>
      </c>
      <c r="C798" s="66" t="s">
        <v>297</v>
      </c>
      <c r="D798" s="2" t="n">
        <f aca="false">D797+10</f>
        <v>270</v>
      </c>
      <c r="E798" s="38" t="s">
        <v>266</v>
      </c>
      <c r="F798" s="2" t="str">
        <f aca="false">IFERROR(E798*10,SUBSTITUTE(E798,"/",""))</f>
        <v>4850</v>
      </c>
      <c r="H798" s="71" t="str">
        <f aca="false">IFERROR(E798-1,(LEFT(E798,2)-1)&amp;"/"&amp;(RIGHT(E798,2)-1))</f>
        <v>47/49</v>
      </c>
      <c r="I798" s="8" t="str">
        <f aca="false">J798</f>
        <v>47;47,5;48;48,5;49</v>
      </c>
      <c r="J798" s="18" t="str">
        <f aca="false">IF(LEN(H798)&gt;2,LEFT(H798,2)&amp;";"&amp;TRIM(LEFT(H798,2)+0.5)&amp;";"&amp;TRIM(LEFT(H798,2)+1)&amp;";"&amp;TRIM(LEFT(H798,2)+1.5)&amp;";"&amp;RIGHT(H798,2),H798)</f>
        <v>47;47,5;48;48,5;49</v>
      </c>
      <c r="M798" s="8" t="n">
        <v>664</v>
      </c>
    </row>
    <row r="800" customFormat="false" ht="15" hidden="false" customHeight="false" outlineLevel="0" collapsed="false">
      <c r="B800" s="2" t="s">
        <v>108</v>
      </c>
      <c r="C800" s="66" t="s">
        <v>298</v>
      </c>
      <c r="D800" s="2" t="n">
        <v>110</v>
      </c>
      <c r="E800" s="38" t="s">
        <v>115</v>
      </c>
      <c r="F800" s="2" t="n">
        <f aca="false">E800*10</f>
        <v>320</v>
      </c>
      <c r="H800" s="8" t="str">
        <f aca="false">E800</f>
        <v>32</v>
      </c>
      <c r="I800" s="8" t="str">
        <f aca="false">J800</f>
        <v>32</v>
      </c>
      <c r="J800" s="18" t="str">
        <f aca="false">H800</f>
        <v>32</v>
      </c>
      <c r="M800" s="8" t="n">
        <v>765</v>
      </c>
    </row>
    <row r="801" customFormat="false" ht="15" hidden="false" customHeight="false" outlineLevel="0" collapsed="false">
      <c r="B801" s="2" t="s">
        <v>108</v>
      </c>
      <c r="C801" s="66" t="s">
        <v>298</v>
      </c>
      <c r="D801" s="2" t="n">
        <f aca="false">D800+10</f>
        <v>120</v>
      </c>
      <c r="E801" s="38" t="s">
        <v>116</v>
      </c>
      <c r="F801" s="2" t="n">
        <f aca="false">E801*10</f>
        <v>330</v>
      </c>
      <c r="H801" s="8" t="str">
        <f aca="false">E801</f>
        <v>33</v>
      </c>
      <c r="I801" s="8" t="str">
        <f aca="false">J801</f>
        <v>33</v>
      </c>
      <c r="J801" s="18" t="str">
        <f aca="false">H801</f>
        <v>33</v>
      </c>
      <c r="M801" s="8" t="n">
        <v>805</v>
      </c>
    </row>
    <row r="802" customFormat="false" ht="15" hidden="false" customHeight="false" outlineLevel="0" collapsed="false">
      <c r="B802" s="2" t="s">
        <v>108</v>
      </c>
      <c r="C802" s="66" t="s">
        <v>298</v>
      </c>
      <c r="D802" s="2" t="n">
        <f aca="false">D801+10</f>
        <v>130</v>
      </c>
      <c r="E802" s="38" t="s">
        <v>117</v>
      </c>
      <c r="F802" s="2" t="n">
        <f aca="false">E802*10</f>
        <v>340</v>
      </c>
      <c r="H802" s="8" t="str">
        <f aca="false">E802</f>
        <v>34</v>
      </c>
      <c r="I802" s="8" t="str">
        <f aca="false">J802</f>
        <v>34</v>
      </c>
      <c r="J802" s="18" t="str">
        <f aca="false">H802</f>
        <v>34</v>
      </c>
      <c r="M802" s="8" t="n">
        <v>845</v>
      </c>
      <c r="N802" s="2" t="n">
        <f aca="false">VLOOKUP(H802,references!B:C,2,0)</f>
        <v>21.5</v>
      </c>
    </row>
    <row r="803" customFormat="false" ht="15" hidden="false" customHeight="false" outlineLevel="0" collapsed="false">
      <c r="B803" s="2" t="s">
        <v>108</v>
      </c>
      <c r="C803" s="66" t="s">
        <v>298</v>
      </c>
      <c r="D803" s="2" t="n">
        <f aca="false">D802+10</f>
        <v>140</v>
      </c>
      <c r="E803" s="38" t="s">
        <v>118</v>
      </c>
      <c r="F803" s="2" t="n">
        <f aca="false">E803*10</f>
        <v>350</v>
      </c>
      <c r="H803" s="8" t="str">
        <f aca="false">E803</f>
        <v>35</v>
      </c>
      <c r="I803" s="8" t="str">
        <f aca="false">J803</f>
        <v>35</v>
      </c>
      <c r="J803" s="18" t="str">
        <f aca="false">H803</f>
        <v>35</v>
      </c>
      <c r="M803" s="8" t="n">
        <v>885</v>
      </c>
      <c r="N803" s="2" t="n">
        <f aca="false">VLOOKUP(H803,references!B:C,2,0)</f>
        <v>22.5</v>
      </c>
    </row>
    <row r="804" customFormat="false" ht="15" hidden="false" customHeight="false" outlineLevel="0" collapsed="false">
      <c r="B804" s="2" t="s">
        <v>108</v>
      </c>
      <c r="C804" s="66" t="s">
        <v>298</v>
      </c>
      <c r="D804" s="2" t="n">
        <f aca="false">D803+10</f>
        <v>150</v>
      </c>
      <c r="E804" s="38" t="s">
        <v>119</v>
      </c>
      <c r="F804" s="2" t="n">
        <f aca="false">E804*10</f>
        <v>360</v>
      </c>
      <c r="H804" s="8" t="str">
        <f aca="false">E804</f>
        <v>36</v>
      </c>
      <c r="I804" s="8" t="str">
        <f aca="false">J804</f>
        <v>36</v>
      </c>
      <c r="J804" s="18" t="str">
        <f aca="false">H804</f>
        <v>36</v>
      </c>
      <c r="M804" s="8" t="n">
        <v>915</v>
      </c>
      <c r="N804" s="2" t="n">
        <f aca="false">VLOOKUP(H804,references!B:C,2,0)</f>
        <v>23</v>
      </c>
    </row>
    <row r="805" customFormat="false" ht="15" hidden="false" customHeight="false" outlineLevel="0" collapsed="false">
      <c r="B805" s="2" t="s">
        <v>108</v>
      </c>
      <c r="C805" s="66" t="s">
        <v>298</v>
      </c>
      <c r="D805" s="2" t="n">
        <f aca="false">D804+10</f>
        <v>160</v>
      </c>
      <c r="E805" s="38" t="s">
        <v>120</v>
      </c>
      <c r="F805" s="2" t="n">
        <f aca="false">E805*10</f>
        <v>370</v>
      </c>
      <c r="H805" s="8" t="str">
        <f aca="false">E805</f>
        <v>37</v>
      </c>
      <c r="I805" s="8" t="str">
        <f aca="false">J805</f>
        <v>37</v>
      </c>
      <c r="J805" s="18" t="str">
        <f aca="false">H805</f>
        <v>37</v>
      </c>
      <c r="M805" s="8" t="n">
        <v>935</v>
      </c>
      <c r="N805" s="2" t="n">
        <f aca="false">VLOOKUP(H805,references!B:C,2,0)</f>
        <v>23.5</v>
      </c>
    </row>
    <row r="806" customFormat="false" ht="15" hidden="false" customHeight="false" outlineLevel="0" collapsed="false">
      <c r="B806" s="2" t="s">
        <v>108</v>
      </c>
      <c r="C806" s="66" t="s">
        <v>298</v>
      </c>
      <c r="D806" s="2" t="n">
        <f aca="false">D805+10</f>
        <v>170</v>
      </c>
      <c r="E806" s="38" t="s">
        <v>121</v>
      </c>
      <c r="F806" s="2" t="n">
        <f aca="false">E806*10</f>
        <v>380</v>
      </c>
      <c r="H806" s="8" t="str">
        <f aca="false">E806</f>
        <v>38</v>
      </c>
      <c r="I806" s="8" t="str">
        <f aca="false">J806</f>
        <v>38</v>
      </c>
      <c r="J806" s="18" t="str">
        <f aca="false">H806</f>
        <v>38</v>
      </c>
      <c r="M806" s="8" t="n">
        <v>975</v>
      </c>
      <c r="N806" s="2" t="n">
        <f aca="false">VLOOKUP(H806,references!B:C,2,0)</f>
        <v>24.5</v>
      </c>
    </row>
    <row r="807" customFormat="false" ht="15" hidden="false" customHeight="false" outlineLevel="0" collapsed="false">
      <c r="B807" s="2" t="s">
        <v>108</v>
      </c>
      <c r="C807" s="66" t="s">
        <v>298</v>
      </c>
      <c r="D807" s="2" t="n">
        <f aca="false">D806+10</f>
        <v>180</v>
      </c>
      <c r="E807" s="38" t="s">
        <v>122</v>
      </c>
      <c r="F807" s="2" t="n">
        <f aca="false">E807*10</f>
        <v>390</v>
      </c>
      <c r="H807" s="8" t="str">
        <f aca="false">E807</f>
        <v>39</v>
      </c>
      <c r="I807" s="8" t="str">
        <f aca="false">J807</f>
        <v>39</v>
      </c>
      <c r="J807" s="18" t="str">
        <f aca="false">H807</f>
        <v>39</v>
      </c>
      <c r="M807" s="8" t="n">
        <v>985</v>
      </c>
      <c r="N807" s="2" t="n">
        <f aca="false">VLOOKUP(H807,references!B:C,2,0)</f>
        <v>25</v>
      </c>
    </row>
    <row r="808" customFormat="false" ht="15" hidden="false" customHeight="false" outlineLevel="0" collapsed="false">
      <c r="B808" s="2" t="s">
        <v>108</v>
      </c>
      <c r="C808" s="66" t="s">
        <v>298</v>
      </c>
      <c r="D808" s="2" t="n">
        <f aca="false">D807+10</f>
        <v>190</v>
      </c>
      <c r="E808" s="38" t="s">
        <v>123</v>
      </c>
      <c r="F808" s="2" t="n">
        <f aca="false">E808*10</f>
        <v>400</v>
      </c>
      <c r="H808" s="8" t="str">
        <f aca="false">E808</f>
        <v>40</v>
      </c>
      <c r="I808" s="8" t="str">
        <f aca="false">J808</f>
        <v>40</v>
      </c>
      <c r="J808" s="18" t="str">
        <f aca="false">H808</f>
        <v>40</v>
      </c>
      <c r="M808" s="8" t="n">
        <v>955</v>
      </c>
      <c r="N808" s="2" t="n">
        <f aca="false">VLOOKUP(H808,references!B:C,2,0)</f>
        <v>25.5</v>
      </c>
    </row>
    <row r="809" customFormat="false" ht="15" hidden="false" customHeight="false" outlineLevel="0" collapsed="false">
      <c r="B809" s="2" t="s">
        <v>108</v>
      </c>
      <c r="C809" s="66" t="s">
        <v>298</v>
      </c>
      <c r="D809" s="2" t="n">
        <f aca="false">D808+10</f>
        <v>200</v>
      </c>
      <c r="E809" s="38" t="s">
        <v>124</v>
      </c>
      <c r="F809" s="2" t="n">
        <f aca="false">E809*10</f>
        <v>410</v>
      </c>
      <c r="H809" s="8" t="str">
        <f aca="false">E809</f>
        <v>41</v>
      </c>
      <c r="I809" s="8" t="str">
        <f aca="false">J809</f>
        <v>41</v>
      </c>
      <c r="J809" s="18" t="str">
        <f aca="false">H809</f>
        <v>41</v>
      </c>
      <c r="M809" s="8" t="n">
        <v>875</v>
      </c>
      <c r="N809" s="2" t="n">
        <f aca="false">VLOOKUP(H809,references!B:C,2,0)</f>
        <v>26.5</v>
      </c>
    </row>
    <row r="810" customFormat="false" ht="15" hidden="false" customHeight="false" outlineLevel="0" collapsed="false">
      <c r="B810" s="2" t="s">
        <v>108</v>
      </c>
      <c r="C810" s="66" t="s">
        <v>298</v>
      </c>
      <c r="D810" s="2" t="n">
        <f aca="false">D809+10</f>
        <v>210</v>
      </c>
      <c r="E810" s="38" t="s">
        <v>125</v>
      </c>
      <c r="F810" s="2" t="n">
        <f aca="false">E810*10</f>
        <v>420</v>
      </c>
      <c r="H810" s="8" t="str">
        <f aca="false">E810</f>
        <v>42</v>
      </c>
      <c r="I810" s="8" t="str">
        <f aca="false">J810</f>
        <v>42</v>
      </c>
      <c r="J810" s="18" t="str">
        <f aca="false">H810</f>
        <v>42</v>
      </c>
      <c r="M810" s="8" t="n">
        <v>835</v>
      </c>
      <c r="N810" s="2" t="n">
        <f aca="false">VLOOKUP(H810,references!B:C,2,0)</f>
        <v>27</v>
      </c>
    </row>
    <row r="811" customFormat="false" ht="15" hidden="false" customHeight="false" outlineLevel="0" collapsed="false">
      <c r="B811" s="2" t="s">
        <v>108</v>
      </c>
      <c r="C811" s="66" t="s">
        <v>298</v>
      </c>
      <c r="D811" s="2" t="n">
        <f aca="false">D810+10</f>
        <v>220</v>
      </c>
      <c r="E811" s="38" t="s">
        <v>126</v>
      </c>
      <c r="F811" s="2" t="n">
        <f aca="false">E811*10</f>
        <v>430</v>
      </c>
      <c r="H811" s="8" t="str">
        <f aca="false">E811</f>
        <v>43</v>
      </c>
      <c r="I811" s="8" t="str">
        <f aca="false">J811</f>
        <v>43</v>
      </c>
      <c r="J811" s="18" t="str">
        <f aca="false">H811</f>
        <v>43</v>
      </c>
      <c r="M811" s="8" t="n">
        <v>795</v>
      </c>
      <c r="N811" s="2" t="n">
        <f aca="false">VLOOKUP(H811,references!B:C,2,0)</f>
        <v>27.5</v>
      </c>
    </row>
    <row r="812" customFormat="false" ht="15" hidden="false" customHeight="false" outlineLevel="0" collapsed="false">
      <c r="B812" s="2" t="s">
        <v>108</v>
      </c>
      <c r="C812" s="66" t="s">
        <v>298</v>
      </c>
      <c r="D812" s="2" t="n">
        <f aca="false">D811+10</f>
        <v>230</v>
      </c>
      <c r="E812" s="38" t="s">
        <v>127</v>
      </c>
      <c r="F812" s="2" t="n">
        <f aca="false">E812*10</f>
        <v>440</v>
      </c>
      <c r="H812" s="8" t="str">
        <f aca="false">E812</f>
        <v>44</v>
      </c>
      <c r="I812" s="8" t="str">
        <f aca="false">J812</f>
        <v>44</v>
      </c>
      <c r="J812" s="18" t="str">
        <f aca="false">H812</f>
        <v>44</v>
      </c>
      <c r="M812" s="8" t="n">
        <v>755</v>
      </c>
      <c r="N812" s="2" t="n">
        <f aca="false">VLOOKUP(H812,references!B:C,2,0)</f>
        <v>28.5</v>
      </c>
    </row>
    <row r="813" customFormat="false" ht="15" hidden="false" customHeight="false" outlineLevel="0" collapsed="false">
      <c r="B813" s="2" t="s">
        <v>108</v>
      </c>
      <c r="C813" s="66" t="s">
        <v>298</v>
      </c>
      <c r="D813" s="2" t="n">
        <f aca="false">D812+10</f>
        <v>240</v>
      </c>
      <c r="E813" s="38" t="s">
        <v>196</v>
      </c>
      <c r="F813" s="2" t="n">
        <f aca="false">E813*10</f>
        <v>450</v>
      </c>
      <c r="H813" s="8" t="str">
        <f aca="false">E813</f>
        <v>45</v>
      </c>
      <c r="I813" s="8" t="str">
        <f aca="false">J813</f>
        <v>45</v>
      </c>
      <c r="J813" s="18" t="str">
        <f aca="false">H813</f>
        <v>45</v>
      </c>
      <c r="M813" s="8" t="n">
        <v>735</v>
      </c>
      <c r="N813" s="2" t="n">
        <f aca="false">VLOOKUP(H813,references!B:C,2,0)</f>
        <v>29</v>
      </c>
    </row>
    <row r="814" customFormat="false" ht="15" hidden="false" customHeight="false" outlineLevel="0" collapsed="false">
      <c r="B814" s="2" t="s">
        <v>108</v>
      </c>
      <c r="C814" s="66" t="s">
        <v>298</v>
      </c>
      <c r="D814" s="2" t="n">
        <f aca="false">D813+10</f>
        <v>250</v>
      </c>
      <c r="E814" s="38" t="s">
        <v>241</v>
      </c>
      <c r="F814" s="2" t="n">
        <f aca="false">E814*10</f>
        <v>460</v>
      </c>
      <c r="H814" s="8" t="str">
        <f aca="false">E814</f>
        <v>46</v>
      </c>
      <c r="I814" s="8" t="str">
        <f aca="false">J814</f>
        <v>46</v>
      </c>
      <c r="J814" s="18" t="str">
        <f aca="false">H814</f>
        <v>46</v>
      </c>
      <c r="M814" s="8" t="n">
        <v>685</v>
      </c>
      <c r="N814" s="2" t="n">
        <f aca="false">VLOOKUP(H814,references!B:C,2,0)</f>
        <v>29.5</v>
      </c>
    </row>
    <row r="815" customFormat="false" ht="15" hidden="false" customHeight="false" outlineLevel="0" collapsed="false">
      <c r="B815" s="2" t="s">
        <v>108</v>
      </c>
      <c r="C815" s="66" t="s">
        <v>298</v>
      </c>
      <c r="D815" s="2" t="n">
        <f aca="false">D814+10</f>
        <v>260</v>
      </c>
      <c r="E815" s="38" t="s">
        <v>242</v>
      </c>
      <c r="F815" s="2" t="n">
        <f aca="false">E815*10</f>
        <v>470</v>
      </c>
      <c r="H815" s="8" t="str">
        <f aca="false">E815</f>
        <v>47</v>
      </c>
      <c r="I815" s="8" t="str">
        <f aca="false">J815</f>
        <v>47</v>
      </c>
      <c r="J815" s="18" t="str">
        <f aca="false">H815</f>
        <v>47</v>
      </c>
      <c r="M815" s="8" t="n">
        <v>665</v>
      </c>
    </row>
    <row r="816" customFormat="false" ht="15" hidden="false" customHeight="false" outlineLevel="0" collapsed="false">
      <c r="B816" s="2" t="s">
        <v>108</v>
      </c>
      <c r="C816" s="66" t="s">
        <v>298</v>
      </c>
      <c r="D816" s="2" t="n">
        <f aca="false">D815+10</f>
        <v>270</v>
      </c>
      <c r="E816" s="38" t="s">
        <v>243</v>
      </c>
      <c r="F816" s="2" t="n">
        <f aca="false">E816*10</f>
        <v>480</v>
      </c>
      <c r="H816" s="8" t="str">
        <f aca="false">E816</f>
        <v>48</v>
      </c>
      <c r="I816" s="8" t="str">
        <f aca="false">J816</f>
        <v>48</v>
      </c>
      <c r="J816" s="18" t="str">
        <f aca="false">H816</f>
        <v>48</v>
      </c>
      <c r="M816" s="8" t="n">
        <v>645</v>
      </c>
    </row>
    <row r="817" customFormat="false" ht="15" hidden="false" customHeight="false" outlineLevel="0" collapsed="false">
      <c r="B817" s="2" t="s">
        <v>108</v>
      </c>
      <c r="C817" s="66" t="s">
        <v>298</v>
      </c>
      <c r="D817" s="2" t="n">
        <f aca="false">D816+10</f>
        <v>280</v>
      </c>
      <c r="E817" s="38" t="s">
        <v>244</v>
      </c>
      <c r="F817" s="2" t="n">
        <f aca="false">E817*10</f>
        <v>490</v>
      </c>
      <c r="H817" s="8" t="str">
        <f aca="false">E817</f>
        <v>49</v>
      </c>
      <c r="I817" s="8" t="str">
        <f aca="false">J817</f>
        <v>49</v>
      </c>
      <c r="J817" s="18" t="str">
        <f aca="false">H817</f>
        <v>49</v>
      </c>
      <c r="M817" s="8" t="n">
        <v>625</v>
      </c>
    </row>
    <row r="818" customFormat="false" ht="15" hidden="false" customHeight="false" outlineLevel="0" collapsed="false">
      <c r="B818" s="2" t="s">
        <v>108</v>
      </c>
      <c r="C818" s="66" t="s">
        <v>298</v>
      </c>
      <c r="D818" s="2" t="n">
        <f aca="false">D817+10</f>
        <v>290</v>
      </c>
      <c r="E818" s="38" t="s">
        <v>245</v>
      </c>
      <c r="F818" s="2" t="n">
        <f aca="false">E818*10</f>
        <v>500</v>
      </c>
      <c r="H818" s="8" t="str">
        <f aca="false">E818</f>
        <v>50</v>
      </c>
      <c r="I818" s="8" t="str">
        <f aca="false">J818</f>
        <v>50</v>
      </c>
      <c r="J818" s="18" t="str">
        <f aca="false">H818</f>
        <v>50</v>
      </c>
      <c r="M818" s="8" t="n">
        <v>605</v>
      </c>
    </row>
    <row r="820" customFormat="false" ht="15" hidden="false" customHeight="false" outlineLevel="0" collapsed="false">
      <c r="B820" s="10" t="s">
        <v>271</v>
      </c>
      <c r="C820" s="73" t="s">
        <v>299</v>
      </c>
      <c r="D820" s="10" t="n">
        <v>110</v>
      </c>
      <c r="E820" s="20" t="s">
        <v>115</v>
      </c>
      <c r="F820" s="10" t="n">
        <f aca="false">E820*10</f>
        <v>320</v>
      </c>
      <c r="G820" s="73"/>
      <c r="H820" s="74" t="n">
        <f aca="false">E820+1</f>
        <v>33</v>
      </c>
      <c r="I820" s="24" t="n">
        <f aca="false">H820</f>
        <v>33</v>
      </c>
      <c r="J820" s="24" t="n">
        <f aca="false">H820</f>
        <v>33</v>
      </c>
      <c r="K820" s="24"/>
      <c r="L820" s="24"/>
      <c r="M820" s="24" t="n">
        <v>805</v>
      </c>
    </row>
    <row r="821" customFormat="false" ht="15" hidden="false" customHeight="false" outlineLevel="0" collapsed="false">
      <c r="B821" s="10" t="s">
        <v>271</v>
      </c>
      <c r="C821" s="73" t="s">
        <v>299</v>
      </c>
      <c r="D821" s="10" t="n">
        <f aca="false">D820+5</f>
        <v>115</v>
      </c>
      <c r="E821" s="20" t="s">
        <v>130</v>
      </c>
      <c r="F821" s="10" t="n">
        <f aca="false">E821*10</f>
        <v>325</v>
      </c>
      <c r="G821" s="73"/>
      <c r="H821" s="74" t="n">
        <f aca="false">E821+1</f>
        <v>33.5</v>
      </c>
      <c r="I821" s="24" t="n">
        <f aca="false">H821</f>
        <v>33.5</v>
      </c>
      <c r="J821" s="24" t="n">
        <f aca="false">H821</f>
        <v>33.5</v>
      </c>
      <c r="K821" s="24"/>
      <c r="L821" s="24"/>
      <c r="M821" s="24" t="n">
        <v>825</v>
      </c>
    </row>
    <row r="822" customFormat="false" ht="15" hidden="false" customHeight="false" outlineLevel="0" collapsed="false">
      <c r="B822" s="10" t="s">
        <v>271</v>
      </c>
      <c r="C822" s="73" t="s">
        <v>299</v>
      </c>
      <c r="D822" s="10" t="n">
        <f aca="false">D821+5</f>
        <v>120</v>
      </c>
      <c r="E822" s="20" t="s">
        <v>116</v>
      </c>
      <c r="F822" s="10" t="n">
        <f aca="false">E822*10</f>
        <v>330</v>
      </c>
      <c r="G822" s="73"/>
      <c r="H822" s="74" t="n">
        <f aca="false">E822+1</f>
        <v>34</v>
      </c>
      <c r="I822" s="24" t="n">
        <f aca="false">H822</f>
        <v>34</v>
      </c>
      <c r="J822" s="24" t="n">
        <f aca="false">H822</f>
        <v>34</v>
      </c>
      <c r="K822" s="24"/>
      <c r="L822" s="24"/>
      <c r="M822" s="24" t="n">
        <v>845</v>
      </c>
    </row>
    <row r="823" customFormat="false" ht="15" hidden="false" customHeight="false" outlineLevel="0" collapsed="false">
      <c r="B823" s="10" t="s">
        <v>271</v>
      </c>
      <c r="C823" s="73" t="s">
        <v>299</v>
      </c>
      <c r="D823" s="10" t="n">
        <f aca="false">D822+5</f>
        <v>125</v>
      </c>
      <c r="E823" s="20" t="s">
        <v>131</v>
      </c>
      <c r="F823" s="10" t="n">
        <f aca="false">E823*10</f>
        <v>335</v>
      </c>
      <c r="G823" s="73"/>
      <c r="H823" s="74" t="n">
        <f aca="false">E823+1</f>
        <v>34.5</v>
      </c>
      <c r="I823" s="24" t="n">
        <f aca="false">H823</f>
        <v>34.5</v>
      </c>
      <c r="J823" s="24" t="n">
        <f aca="false">H823</f>
        <v>34.5</v>
      </c>
      <c r="K823" s="24"/>
      <c r="L823" s="24"/>
      <c r="M823" s="24" t="n">
        <v>865</v>
      </c>
    </row>
    <row r="824" customFormat="false" ht="15" hidden="false" customHeight="false" outlineLevel="0" collapsed="false">
      <c r="B824" s="10" t="s">
        <v>271</v>
      </c>
      <c r="C824" s="73" t="s">
        <v>299</v>
      </c>
      <c r="D824" s="10" t="n">
        <f aca="false">D823+5</f>
        <v>130</v>
      </c>
      <c r="E824" s="20" t="s">
        <v>117</v>
      </c>
      <c r="F824" s="10" t="n">
        <f aca="false">E824*10</f>
        <v>340</v>
      </c>
      <c r="G824" s="73"/>
      <c r="H824" s="74" t="n">
        <f aca="false">E824+1</f>
        <v>35</v>
      </c>
      <c r="I824" s="24" t="n">
        <f aca="false">H824</f>
        <v>35</v>
      </c>
      <c r="J824" s="24" t="n">
        <f aca="false">H824</f>
        <v>35</v>
      </c>
      <c r="K824" s="24"/>
      <c r="L824" s="24"/>
      <c r="M824" s="24" t="n">
        <v>885</v>
      </c>
    </row>
    <row r="825" customFormat="false" ht="15" hidden="false" customHeight="false" outlineLevel="0" collapsed="false">
      <c r="B825" s="10" t="s">
        <v>271</v>
      </c>
      <c r="C825" s="73" t="s">
        <v>299</v>
      </c>
      <c r="D825" s="10" t="n">
        <f aca="false">D824+5</f>
        <v>135</v>
      </c>
      <c r="E825" s="20" t="s">
        <v>132</v>
      </c>
      <c r="F825" s="10" t="n">
        <f aca="false">E825*10</f>
        <v>345</v>
      </c>
      <c r="G825" s="73"/>
      <c r="H825" s="74" t="n">
        <f aca="false">E825+1</f>
        <v>35.5</v>
      </c>
      <c r="I825" s="24" t="n">
        <f aca="false">H825</f>
        <v>35.5</v>
      </c>
      <c r="J825" s="24" t="n">
        <f aca="false">H825</f>
        <v>35.5</v>
      </c>
      <c r="K825" s="24"/>
      <c r="L825" s="24"/>
      <c r="M825" s="24" t="n">
        <v>905</v>
      </c>
    </row>
    <row r="826" customFormat="false" ht="15" hidden="false" customHeight="false" outlineLevel="0" collapsed="false">
      <c r="B826" s="10" t="s">
        <v>271</v>
      </c>
      <c r="C826" s="73" t="s">
        <v>299</v>
      </c>
      <c r="D826" s="10" t="n">
        <f aca="false">D825+5</f>
        <v>140</v>
      </c>
      <c r="E826" s="20" t="s">
        <v>118</v>
      </c>
      <c r="F826" s="10" t="n">
        <f aca="false">E826*10</f>
        <v>350</v>
      </c>
      <c r="G826" s="73"/>
      <c r="H826" s="74" t="n">
        <f aca="false">E826+1</f>
        <v>36</v>
      </c>
      <c r="I826" s="24" t="n">
        <f aca="false">H826</f>
        <v>36</v>
      </c>
      <c r="J826" s="24" t="n">
        <f aca="false">H826</f>
        <v>36</v>
      </c>
      <c r="K826" s="24"/>
      <c r="L826" s="24"/>
      <c r="M826" s="24" t="n">
        <v>915</v>
      </c>
    </row>
    <row r="827" customFormat="false" ht="15" hidden="false" customHeight="false" outlineLevel="0" collapsed="false">
      <c r="B827" s="10" t="s">
        <v>271</v>
      </c>
      <c r="C827" s="73" t="s">
        <v>299</v>
      </c>
      <c r="D827" s="10" t="n">
        <f aca="false">D826+5</f>
        <v>145</v>
      </c>
      <c r="E827" s="20" t="s">
        <v>133</v>
      </c>
      <c r="F827" s="10" t="n">
        <f aca="false">E827*10</f>
        <v>355</v>
      </c>
      <c r="G827" s="73"/>
      <c r="H827" s="74" t="n">
        <f aca="false">E827+1</f>
        <v>36.5</v>
      </c>
      <c r="I827" s="24" t="n">
        <f aca="false">H827</f>
        <v>36.5</v>
      </c>
      <c r="J827" s="24" t="n">
        <f aca="false">H827</f>
        <v>36.5</v>
      </c>
      <c r="K827" s="24"/>
      <c r="L827" s="24"/>
      <c r="M827" s="24" t="n">
        <v>925</v>
      </c>
    </row>
    <row r="828" customFormat="false" ht="15" hidden="false" customHeight="false" outlineLevel="0" collapsed="false">
      <c r="B828" s="10" t="s">
        <v>271</v>
      </c>
      <c r="C828" s="73" t="s">
        <v>299</v>
      </c>
      <c r="D828" s="10" t="n">
        <f aca="false">D827+5</f>
        <v>150</v>
      </c>
      <c r="E828" s="20" t="s">
        <v>119</v>
      </c>
      <c r="F828" s="10" t="n">
        <f aca="false">E828*10</f>
        <v>360</v>
      </c>
      <c r="G828" s="73"/>
      <c r="H828" s="74" t="n">
        <f aca="false">E828+1</f>
        <v>37</v>
      </c>
      <c r="I828" s="24" t="n">
        <f aca="false">H828</f>
        <v>37</v>
      </c>
      <c r="J828" s="24" t="n">
        <f aca="false">H828</f>
        <v>37</v>
      </c>
      <c r="K828" s="24"/>
      <c r="L828" s="24"/>
      <c r="M828" s="24" t="n">
        <v>935</v>
      </c>
    </row>
    <row r="829" customFormat="false" ht="15" hidden="false" customHeight="false" outlineLevel="0" collapsed="false">
      <c r="B829" s="10" t="s">
        <v>271</v>
      </c>
      <c r="C829" s="73" t="s">
        <v>299</v>
      </c>
      <c r="D829" s="10" t="n">
        <f aca="false">D828+5</f>
        <v>155</v>
      </c>
      <c r="E829" s="20" t="s">
        <v>134</v>
      </c>
      <c r="F829" s="10" t="n">
        <f aca="false">E829*10</f>
        <v>365</v>
      </c>
      <c r="G829" s="73"/>
      <c r="H829" s="74" t="n">
        <f aca="false">E829+1</f>
        <v>37.5</v>
      </c>
      <c r="I829" s="24" t="n">
        <f aca="false">H829</f>
        <v>37.5</v>
      </c>
      <c r="J829" s="24" t="n">
        <f aca="false">H829</f>
        <v>37.5</v>
      </c>
      <c r="K829" s="24"/>
      <c r="L829" s="24"/>
      <c r="M829" s="24" t="n">
        <v>945</v>
      </c>
    </row>
    <row r="830" customFormat="false" ht="15" hidden="false" customHeight="false" outlineLevel="0" collapsed="false">
      <c r="B830" s="10" t="s">
        <v>271</v>
      </c>
      <c r="C830" s="73" t="s">
        <v>299</v>
      </c>
      <c r="D830" s="10" t="n">
        <f aca="false">D829+5</f>
        <v>160</v>
      </c>
      <c r="E830" s="20" t="s">
        <v>120</v>
      </c>
      <c r="F830" s="10" t="n">
        <f aca="false">E830*10</f>
        <v>370</v>
      </c>
      <c r="G830" s="73"/>
      <c r="H830" s="74" t="n">
        <f aca="false">E830+1</f>
        <v>38</v>
      </c>
      <c r="I830" s="24" t="n">
        <f aca="false">H830</f>
        <v>38</v>
      </c>
      <c r="J830" s="24" t="n">
        <f aca="false">H830</f>
        <v>38</v>
      </c>
      <c r="K830" s="24"/>
      <c r="L830" s="24"/>
      <c r="M830" s="24" t="n">
        <v>975</v>
      </c>
    </row>
    <row r="831" customFormat="false" ht="15" hidden="false" customHeight="false" outlineLevel="0" collapsed="false">
      <c r="B831" s="10" t="s">
        <v>271</v>
      </c>
      <c r="C831" s="73" t="s">
        <v>299</v>
      </c>
      <c r="D831" s="10" t="n">
        <f aca="false">D830+5</f>
        <v>165</v>
      </c>
      <c r="E831" s="20" t="s">
        <v>135</v>
      </c>
      <c r="F831" s="10" t="n">
        <f aca="false">E831*10</f>
        <v>375</v>
      </c>
      <c r="G831" s="73"/>
      <c r="H831" s="74" t="n">
        <f aca="false">E831+1</f>
        <v>38.5</v>
      </c>
      <c r="I831" s="24" t="n">
        <f aca="false">H831</f>
        <v>38.5</v>
      </c>
      <c r="J831" s="24" t="n">
        <f aca="false">H831</f>
        <v>38.5</v>
      </c>
      <c r="K831" s="24"/>
      <c r="L831" s="24"/>
      <c r="M831" s="24" t="n">
        <v>995</v>
      </c>
    </row>
    <row r="832" customFormat="false" ht="15" hidden="false" customHeight="false" outlineLevel="0" collapsed="false">
      <c r="B832" s="10" t="s">
        <v>271</v>
      </c>
      <c r="C832" s="73" t="s">
        <v>299</v>
      </c>
      <c r="D832" s="10" t="n">
        <f aca="false">D831+5</f>
        <v>170</v>
      </c>
      <c r="E832" s="20" t="s">
        <v>121</v>
      </c>
      <c r="F832" s="10" t="n">
        <f aca="false">E832*10</f>
        <v>380</v>
      </c>
      <c r="G832" s="73"/>
      <c r="H832" s="74" t="n">
        <f aca="false">E832+1</f>
        <v>39</v>
      </c>
      <c r="I832" s="24" t="n">
        <f aca="false">H832</f>
        <v>39</v>
      </c>
      <c r="J832" s="24" t="n">
        <f aca="false">H832</f>
        <v>39</v>
      </c>
      <c r="K832" s="24"/>
      <c r="L832" s="24"/>
      <c r="M832" s="24" t="n">
        <v>985</v>
      </c>
    </row>
    <row r="833" customFormat="false" ht="15" hidden="false" customHeight="false" outlineLevel="0" collapsed="false">
      <c r="B833" s="10" t="s">
        <v>271</v>
      </c>
      <c r="C833" s="73" t="s">
        <v>299</v>
      </c>
      <c r="D833" s="10" t="n">
        <f aca="false">D832+5</f>
        <v>175</v>
      </c>
      <c r="E833" s="20" t="s">
        <v>136</v>
      </c>
      <c r="F833" s="10" t="n">
        <f aca="false">E833*10</f>
        <v>385</v>
      </c>
      <c r="G833" s="73"/>
      <c r="H833" s="74" t="n">
        <f aca="false">E833+1</f>
        <v>39.5</v>
      </c>
      <c r="I833" s="24" t="n">
        <f aca="false">H833</f>
        <v>39.5</v>
      </c>
      <c r="J833" s="24" t="n">
        <f aca="false">H833</f>
        <v>39.5</v>
      </c>
      <c r="K833" s="24"/>
      <c r="L833" s="24"/>
      <c r="M833" s="24" t="n">
        <v>965</v>
      </c>
    </row>
    <row r="834" customFormat="false" ht="15" hidden="false" customHeight="false" outlineLevel="0" collapsed="false">
      <c r="B834" s="10" t="s">
        <v>271</v>
      </c>
      <c r="C834" s="73" t="s">
        <v>299</v>
      </c>
      <c r="D834" s="10" t="n">
        <f aca="false">D833+5</f>
        <v>180</v>
      </c>
      <c r="E834" s="20" t="s">
        <v>122</v>
      </c>
      <c r="F834" s="10" t="n">
        <f aca="false">E834*10</f>
        <v>390</v>
      </c>
      <c r="G834" s="73"/>
      <c r="H834" s="74" t="n">
        <f aca="false">E834+1</f>
        <v>40</v>
      </c>
      <c r="I834" s="24" t="n">
        <f aca="false">H834</f>
        <v>40</v>
      </c>
      <c r="J834" s="24" t="n">
        <f aca="false">H834</f>
        <v>40</v>
      </c>
      <c r="K834" s="24"/>
      <c r="L834" s="24"/>
      <c r="M834" s="24" t="n">
        <v>955</v>
      </c>
    </row>
    <row r="835" customFormat="false" ht="15" hidden="false" customHeight="false" outlineLevel="0" collapsed="false">
      <c r="B835" s="10" t="s">
        <v>271</v>
      </c>
      <c r="C835" s="73" t="s">
        <v>299</v>
      </c>
      <c r="D835" s="10" t="n">
        <f aca="false">D834+5</f>
        <v>185</v>
      </c>
      <c r="E835" s="20" t="s">
        <v>137</v>
      </c>
      <c r="F835" s="10" t="n">
        <f aca="false">E835*10</f>
        <v>395</v>
      </c>
      <c r="G835" s="73"/>
      <c r="H835" s="74" t="n">
        <f aca="false">E835+1</f>
        <v>40.5</v>
      </c>
      <c r="I835" s="24" t="n">
        <f aca="false">H835</f>
        <v>40.5</v>
      </c>
      <c r="J835" s="24" t="n">
        <f aca="false">H835</f>
        <v>40.5</v>
      </c>
      <c r="K835" s="24"/>
      <c r="L835" s="24"/>
      <c r="M835" s="24" t="n">
        <v>895</v>
      </c>
    </row>
    <row r="836" customFormat="false" ht="15" hidden="false" customHeight="false" outlineLevel="0" collapsed="false">
      <c r="B836" s="10" t="s">
        <v>271</v>
      </c>
      <c r="C836" s="73" t="s">
        <v>299</v>
      </c>
      <c r="D836" s="10" t="n">
        <f aca="false">D835+5</f>
        <v>190</v>
      </c>
      <c r="E836" s="20" t="s">
        <v>123</v>
      </c>
      <c r="F836" s="10" t="n">
        <f aca="false">E836*10</f>
        <v>400</v>
      </c>
      <c r="G836" s="73"/>
      <c r="H836" s="74" t="n">
        <f aca="false">E836+1</f>
        <v>41</v>
      </c>
      <c r="I836" s="24" t="n">
        <f aca="false">H836</f>
        <v>41</v>
      </c>
      <c r="J836" s="24" t="n">
        <f aca="false">H836</f>
        <v>41</v>
      </c>
      <c r="K836" s="24"/>
      <c r="L836" s="24"/>
      <c r="M836" s="24" t="n">
        <v>875</v>
      </c>
    </row>
    <row r="837" customFormat="false" ht="15" hidden="false" customHeight="false" outlineLevel="0" collapsed="false">
      <c r="B837" s="10" t="s">
        <v>271</v>
      </c>
      <c r="C837" s="73" t="s">
        <v>299</v>
      </c>
      <c r="D837" s="10" t="n">
        <f aca="false">D836+5</f>
        <v>195</v>
      </c>
      <c r="E837" s="20" t="s">
        <v>138</v>
      </c>
      <c r="F837" s="10" t="n">
        <f aca="false">E837*10</f>
        <v>405</v>
      </c>
      <c r="G837" s="73"/>
      <c r="H837" s="74" t="n">
        <f aca="false">E837+1</f>
        <v>41.5</v>
      </c>
      <c r="I837" s="24" t="n">
        <f aca="false">H837</f>
        <v>41.5</v>
      </c>
      <c r="J837" s="24" t="n">
        <f aca="false">H837</f>
        <v>41.5</v>
      </c>
      <c r="K837" s="24"/>
      <c r="L837" s="24"/>
      <c r="M837" s="24" t="n">
        <v>855</v>
      </c>
    </row>
    <row r="838" customFormat="false" ht="15" hidden="false" customHeight="false" outlineLevel="0" collapsed="false">
      <c r="B838" s="10" t="s">
        <v>271</v>
      </c>
      <c r="C838" s="73" t="s">
        <v>299</v>
      </c>
      <c r="D838" s="10" t="n">
        <f aca="false">D837+5</f>
        <v>200</v>
      </c>
      <c r="E838" s="20" t="s">
        <v>124</v>
      </c>
      <c r="F838" s="10" t="n">
        <f aca="false">E838*10</f>
        <v>410</v>
      </c>
      <c r="G838" s="73"/>
      <c r="H838" s="74" t="n">
        <f aca="false">E838+1</f>
        <v>42</v>
      </c>
      <c r="I838" s="24" t="n">
        <f aca="false">H838</f>
        <v>42</v>
      </c>
      <c r="J838" s="24" t="n">
        <f aca="false">H838</f>
        <v>42</v>
      </c>
      <c r="K838" s="24"/>
      <c r="L838" s="24"/>
      <c r="M838" s="24" t="n">
        <v>835</v>
      </c>
    </row>
    <row r="839" customFormat="false" ht="15" hidden="false" customHeight="false" outlineLevel="0" collapsed="false">
      <c r="B839" s="10" t="s">
        <v>271</v>
      </c>
      <c r="C839" s="73" t="s">
        <v>299</v>
      </c>
      <c r="D839" s="10" t="n">
        <f aca="false">D838+5</f>
        <v>205</v>
      </c>
      <c r="E839" s="20" t="s">
        <v>139</v>
      </c>
      <c r="F839" s="10" t="n">
        <f aca="false">E839*10</f>
        <v>415</v>
      </c>
      <c r="G839" s="73"/>
      <c r="H839" s="74" t="n">
        <f aca="false">E839+1</f>
        <v>42.5</v>
      </c>
      <c r="I839" s="24" t="n">
        <f aca="false">H839</f>
        <v>42.5</v>
      </c>
      <c r="J839" s="24" t="n">
        <f aca="false">H839</f>
        <v>42.5</v>
      </c>
      <c r="K839" s="24"/>
      <c r="L839" s="24"/>
      <c r="M839" s="24" t="n">
        <v>815</v>
      </c>
    </row>
    <row r="840" customFormat="false" ht="15" hidden="false" customHeight="false" outlineLevel="0" collapsed="false">
      <c r="B840" s="10" t="s">
        <v>271</v>
      </c>
      <c r="C840" s="73" t="s">
        <v>299</v>
      </c>
      <c r="D840" s="10" t="n">
        <f aca="false">D839+5</f>
        <v>210</v>
      </c>
      <c r="E840" s="20" t="s">
        <v>125</v>
      </c>
      <c r="F840" s="10" t="n">
        <f aca="false">E840*10</f>
        <v>420</v>
      </c>
      <c r="G840" s="73"/>
      <c r="H840" s="74" t="n">
        <f aca="false">E840+1</f>
        <v>43</v>
      </c>
      <c r="I840" s="24" t="n">
        <f aca="false">H840</f>
        <v>43</v>
      </c>
      <c r="J840" s="24" t="n">
        <f aca="false">H840</f>
        <v>43</v>
      </c>
      <c r="K840" s="24"/>
      <c r="L840" s="24"/>
      <c r="M840" s="24" t="n">
        <v>795</v>
      </c>
    </row>
    <row r="841" customFormat="false" ht="15" hidden="false" customHeight="false" outlineLevel="0" collapsed="false">
      <c r="B841" s="10" t="s">
        <v>271</v>
      </c>
      <c r="C841" s="73" t="s">
        <v>299</v>
      </c>
      <c r="D841" s="10" t="n">
        <f aca="false">D840+5</f>
        <v>215</v>
      </c>
      <c r="E841" s="20" t="s">
        <v>140</v>
      </c>
      <c r="F841" s="10" t="n">
        <f aca="false">E841*10</f>
        <v>425</v>
      </c>
      <c r="G841" s="73"/>
      <c r="H841" s="74" t="n">
        <f aca="false">E841+1</f>
        <v>43.5</v>
      </c>
      <c r="I841" s="24" t="n">
        <f aca="false">H841</f>
        <v>43.5</v>
      </c>
      <c r="J841" s="24" t="n">
        <f aca="false">H841</f>
        <v>43.5</v>
      </c>
      <c r="K841" s="24"/>
      <c r="L841" s="24"/>
      <c r="M841" s="24" t="n">
        <v>775</v>
      </c>
    </row>
    <row r="842" customFormat="false" ht="15" hidden="false" customHeight="false" outlineLevel="0" collapsed="false">
      <c r="B842" s="10" t="s">
        <v>271</v>
      </c>
      <c r="C842" s="73" t="s">
        <v>299</v>
      </c>
      <c r="D842" s="10" t="n">
        <f aca="false">D841+5</f>
        <v>220</v>
      </c>
      <c r="E842" s="20" t="s">
        <v>126</v>
      </c>
      <c r="F842" s="10" t="n">
        <f aca="false">E842*10</f>
        <v>430</v>
      </c>
      <c r="G842" s="73"/>
      <c r="H842" s="74" t="n">
        <f aca="false">E842+1</f>
        <v>44</v>
      </c>
      <c r="I842" s="24" t="n">
        <f aca="false">H842</f>
        <v>44</v>
      </c>
      <c r="J842" s="24" t="n">
        <f aca="false">H842</f>
        <v>44</v>
      </c>
      <c r="K842" s="24"/>
      <c r="L842" s="24"/>
      <c r="M842" s="24" t="n">
        <v>755</v>
      </c>
    </row>
    <row r="843" customFormat="false" ht="15" hidden="false" customHeight="false" outlineLevel="0" collapsed="false">
      <c r="B843" s="10" t="s">
        <v>271</v>
      </c>
      <c r="C843" s="73" t="s">
        <v>299</v>
      </c>
      <c r="D843" s="10" t="n">
        <f aca="false">D842+5</f>
        <v>225</v>
      </c>
      <c r="E843" s="20" t="s">
        <v>141</v>
      </c>
      <c r="F843" s="10" t="n">
        <f aca="false">E843*10</f>
        <v>435</v>
      </c>
      <c r="G843" s="73"/>
      <c r="H843" s="74" t="n">
        <f aca="false">E843+1</f>
        <v>44.5</v>
      </c>
      <c r="I843" s="24" t="n">
        <f aca="false">H843</f>
        <v>44.5</v>
      </c>
      <c r="J843" s="24" t="n">
        <f aca="false">H843</f>
        <v>44.5</v>
      </c>
      <c r="K843" s="24"/>
      <c r="L843" s="24"/>
      <c r="M843" s="24" t="n">
        <v>745</v>
      </c>
    </row>
    <row r="844" customFormat="false" ht="15" hidden="false" customHeight="false" outlineLevel="0" collapsed="false">
      <c r="B844" s="10" t="s">
        <v>271</v>
      </c>
      <c r="C844" s="73" t="s">
        <v>299</v>
      </c>
      <c r="D844" s="10" t="n">
        <f aca="false">D843+5</f>
        <v>230</v>
      </c>
      <c r="E844" s="20" t="s">
        <v>127</v>
      </c>
      <c r="F844" s="10" t="n">
        <f aca="false">E844*10</f>
        <v>440</v>
      </c>
      <c r="G844" s="73"/>
      <c r="H844" s="74" t="n">
        <f aca="false">E844+1</f>
        <v>45</v>
      </c>
      <c r="I844" s="24" t="n">
        <f aca="false">H844</f>
        <v>45</v>
      </c>
      <c r="J844" s="24" t="n">
        <f aca="false">H844</f>
        <v>45</v>
      </c>
      <c r="K844" s="24"/>
      <c r="L844" s="24"/>
      <c r="M844" s="24" t="n">
        <v>735</v>
      </c>
    </row>
    <row r="845" customFormat="false" ht="15" hidden="false" customHeight="false" outlineLevel="0" collapsed="false">
      <c r="B845" s="10" t="s">
        <v>271</v>
      </c>
      <c r="C845" s="73" t="s">
        <v>299</v>
      </c>
      <c r="D845" s="10" t="n">
        <f aca="false">D844+5</f>
        <v>235</v>
      </c>
      <c r="E845" s="20" t="s">
        <v>247</v>
      </c>
      <c r="F845" s="10" t="n">
        <f aca="false">E845*10</f>
        <v>445</v>
      </c>
      <c r="G845" s="73"/>
      <c r="H845" s="74" t="n">
        <f aca="false">E845+1</f>
        <v>45.5</v>
      </c>
      <c r="I845" s="24" t="n">
        <f aca="false">H845</f>
        <v>45.5</v>
      </c>
      <c r="J845" s="24" t="n">
        <f aca="false">H845</f>
        <v>45.5</v>
      </c>
      <c r="K845" s="24"/>
      <c r="L845" s="24"/>
      <c r="M845" s="24" t="n">
        <v>695</v>
      </c>
    </row>
    <row r="846" customFormat="false" ht="15" hidden="false" customHeight="false" outlineLevel="0" collapsed="false">
      <c r="B846" s="10" t="s">
        <v>271</v>
      </c>
      <c r="C846" s="73" t="s">
        <v>299</v>
      </c>
      <c r="D846" s="10" t="n">
        <f aca="false">D845+5</f>
        <v>240</v>
      </c>
      <c r="E846" s="20" t="s">
        <v>196</v>
      </c>
      <c r="F846" s="10" t="n">
        <f aca="false">E846*10</f>
        <v>450</v>
      </c>
      <c r="G846" s="73"/>
      <c r="H846" s="74" t="n">
        <f aca="false">E846+1</f>
        <v>46</v>
      </c>
      <c r="I846" s="24" t="n">
        <f aca="false">H846</f>
        <v>46</v>
      </c>
      <c r="J846" s="24" t="n">
        <f aca="false">H846</f>
        <v>46</v>
      </c>
      <c r="K846" s="24"/>
      <c r="L846" s="24"/>
      <c r="M846" s="24" t="n">
        <v>685</v>
      </c>
    </row>
    <row r="847" customFormat="false" ht="15" hidden="false" customHeight="false" outlineLevel="0" collapsed="false">
      <c r="B847" s="10" t="s">
        <v>271</v>
      </c>
      <c r="C847" s="73" t="s">
        <v>299</v>
      </c>
      <c r="D847" s="10" t="n">
        <f aca="false">D846+5</f>
        <v>245</v>
      </c>
      <c r="E847" s="20" t="s">
        <v>248</v>
      </c>
      <c r="F847" s="10" t="n">
        <f aca="false">E847*10</f>
        <v>455</v>
      </c>
      <c r="G847" s="73"/>
      <c r="H847" s="74" t="n">
        <f aca="false">E847+1</f>
        <v>46.5</v>
      </c>
      <c r="I847" s="24" t="n">
        <f aca="false">H847</f>
        <v>46.5</v>
      </c>
      <c r="J847" s="24" t="n">
        <f aca="false">H847</f>
        <v>46.5</v>
      </c>
      <c r="K847" s="24"/>
      <c r="L847" s="24"/>
      <c r="M847" s="24" t="n">
        <v>675</v>
      </c>
    </row>
    <row r="848" customFormat="false" ht="15" hidden="false" customHeight="false" outlineLevel="0" collapsed="false">
      <c r="B848" s="10" t="s">
        <v>271</v>
      </c>
      <c r="C848" s="73" t="s">
        <v>299</v>
      </c>
      <c r="D848" s="10" t="n">
        <f aca="false">D847+5</f>
        <v>250</v>
      </c>
      <c r="E848" s="20" t="s">
        <v>241</v>
      </c>
      <c r="F848" s="10" t="n">
        <f aca="false">E848*10</f>
        <v>460</v>
      </c>
      <c r="G848" s="73"/>
      <c r="H848" s="74" t="n">
        <f aca="false">E848+1</f>
        <v>47</v>
      </c>
      <c r="I848" s="24" t="n">
        <f aca="false">H848</f>
        <v>47</v>
      </c>
      <c r="J848" s="24" t="n">
        <f aca="false">H848</f>
        <v>47</v>
      </c>
      <c r="K848" s="24"/>
      <c r="L848" s="24"/>
      <c r="M848" s="24" t="n">
        <v>665</v>
      </c>
    </row>
    <row r="849" customFormat="false" ht="15" hidden="false" customHeight="false" outlineLevel="0" collapsed="false">
      <c r="B849" s="10" t="s">
        <v>271</v>
      </c>
      <c r="C849" s="73" t="s">
        <v>299</v>
      </c>
      <c r="D849" s="10" t="n">
        <f aca="false">D848+5</f>
        <v>255</v>
      </c>
      <c r="E849" s="20" t="s">
        <v>249</v>
      </c>
      <c r="F849" s="10" t="n">
        <f aca="false">E849*10</f>
        <v>465</v>
      </c>
      <c r="G849" s="73"/>
      <c r="H849" s="74" t="n">
        <f aca="false">E849+1</f>
        <v>47.5</v>
      </c>
      <c r="I849" s="24" t="n">
        <f aca="false">H849</f>
        <v>47.5</v>
      </c>
      <c r="J849" s="24" t="n">
        <f aca="false">H849</f>
        <v>47.5</v>
      </c>
      <c r="K849" s="24"/>
      <c r="L849" s="24"/>
      <c r="M849" s="24" t="n">
        <v>655</v>
      </c>
    </row>
    <row r="850" customFormat="false" ht="15" hidden="false" customHeight="false" outlineLevel="0" collapsed="false">
      <c r="B850" s="10" t="s">
        <v>271</v>
      </c>
      <c r="C850" s="73" t="s">
        <v>299</v>
      </c>
      <c r="D850" s="10" t="n">
        <f aca="false">D849+5</f>
        <v>260</v>
      </c>
      <c r="E850" s="20" t="s">
        <v>242</v>
      </c>
      <c r="F850" s="10" t="n">
        <f aca="false">E850*10</f>
        <v>470</v>
      </c>
      <c r="G850" s="73"/>
      <c r="H850" s="74" t="n">
        <f aca="false">E850+1</f>
        <v>48</v>
      </c>
      <c r="I850" s="24" t="n">
        <f aca="false">H850</f>
        <v>48</v>
      </c>
      <c r="J850" s="24" t="n">
        <f aca="false">H850</f>
        <v>48</v>
      </c>
      <c r="K850" s="24"/>
      <c r="L850" s="24"/>
      <c r="M850" s="24" t="n">
        <v>645</v>
      </c>
    </row>
    <row r="851" customFormat="false" ht="15" hidden="false" customHeight="false" outlineLevel="0" collapsed="false">
      <c r="B851" s="10" t="s">
        <v>271</v>
      </c>
      <c r="C851" s="73" t="s">
        <v>299</v>
      </c>
      <c r="D851" s="10" t="n">
        <f aca="false">D850+5</f>
        <v>265</v>
      </c>
      <c r="E851" s="20" t="s">
        <v>250</v>
      </c>
      <c r="F851" s="10" t="n">
        <f aca="false">E851*10</f>
        <v>475</v>
      </c>
      <c r="G851" s="73"/>
      <c r="H851" s="74" t="n">
        <f aca="false">E851+1</f>
        <v>48.5</v>
      </c>
      <c r="I851" s="24" t="n">
        <f aca="false">H851</f>
        <v>48.5</v>
      </c>
      <c r="J851" s="24" t="n">
        <f aca="false">H851</f>
        <v>48.5</v>
      </c>
      <c r="K851" s="24"/>
      <c r="L851" s="24"/>
      <c r="M851" s="24" t="n">
        <v>635</v>
      </c>
    </row>
    <row r="852" customFormat="false" ht="15" hidden="false" customHeight="false" outlineLevel="0" collapsed="false">
      <c r="B852" s="10" t="s">
        <v>271</v>
      </c>
      <c r="C852" s="73" t="s">
        <v>299</v>
      </c>
      <c r="D852" s="10" t="n">
        <f aca="false">D851+5</f>
        <v>270</v>
      </c>
      <c r="E852" s="20" t="s">
        <v>243</v>
      </c>
      <c r="F852" s="10" t="n">
        <f aca="false">E852*10</f>
        <v>480</v>
      </c>
      <c r="G852" s="73"/>
      <c r="H852" s="74" t="n">
        <f aca="false">E852+1</f>
        <v>49</v>
      </c>
      <c r="I852" s="24" t="n">
        <f aca="false">H852</f>
        <v>49</v>
      </c>
      <c r="J852" s="24" t="n">
        <f aca="false">H852</f>
        <v>49</v>
      </c>
      <c r="K852" s="24"/>
      <c r="L852" s="24"/>
      <c r="M852" s="24" t="n">
        <v>625</v>
      </c>
    </row>
    <row r="853" customFormat="false" ht="15" hidden="false" customHeight="false" outlineLevel="0" collapsed="false">
      <c r="B853" s="10" t="s">
        <v>271</v>
      </c>
      <c r="C853" s="73" t="s">
        <v>299</v>
      </c>
      <c r="D853" s="10" t="n">
        <f aca="false">D852+5</f>
        <v>275</v>
      </c>
      <c r="E853" s="20" t="s">
        <v>251</v>
      </c>
      <c r="F853" s="10" t="n">
        <f aca="false">E853*10</f>
        <v>485</v>
      </c>
      <c r="G853" s="73"/>
      <c r="H853" s="74" t="n">
        <f aca="false">E853+1</f>
        <v>49.5</v>
      </c>
      <c r="I853" s="24" t="n">
        <f aca="false">H853</f>
        <v>49.5</v>
      </c>
      <c r="J853" s="24" t="n">
        <f aca="false">H853</f>
        <v>49.5</v>
      </c>
      <c r="K853" s="24"/>
      <c r="L853" s="24"/>
      <c r="M853" s="24" t="n">
        <v>615</v>
      </c>
    </row>
    <row r="854" customFormat="false" ht="15" hidden="false" customHeight="false" outlineLevel="0" collapsed="false">
      <c r="B854" s="10" t="s">
        <v>271</v>
      </c>
      <c r="C854" s="73" t="s">
        <v>299</v>
      </c>
      <c r="D854" s="10" t="n">
        <f aca="false">D853+5</f>
        <v>280</v>
      </c>
      <c r="E854" s="20" t="s">
        <v>244</v>
      </c>
      <c r="F854" s="10" t="n">
        <f aca="false">E854*10</f>
        <v>490</v>
      </c>
      <c r="G854" s="73"/>
      <c r="H854" s="74" t="n">
        <f aca="false">E854+1</f>
        <v>50</v>
      </c>
      <c r="I854" s="24" t="n">
        <f aca="false">H854</f>
        <v>50</v>
      </c>
      <c r="J854" s="24" t="n">
        <f aca="false">H854</f>
        <v>50</v>
      </c>
      <c r="K854" s="24"/>
      <c r="L854" s="24"/>
      <c r="M854" s="24" t="n">
        <v>605</v>
      </c>
    </row>
    <row r="855" customFormat="false" ht="15" hidden="false" customHeight="false" outlineLevel="0" collapsed="false">
      <c r="B855" s="10" t="s">
        <v>271</v>
      </c>
      <c r="C855" s="73" t="s">
        <v>299</v>
      </c>
      <c r="D855" s="10" t="n">
        <f aca="false">D854+5</f>
        <v>285</v>
      </c>
      <c r="E855" s="20" t="s">
        <v>252</v>
      </c>
      <c r="F855" s="10" t="n">
        <f aca="false">E855*10</f>
        <v>495</v>
      </c>
      <c r="G855" s="73"/>
      <c r="H855" s="74" t="n">
        <f aca="false">E855+1</f>
        <v>50.5</v>
      </c>
      <c r="I855" s="24" t="n">
        <f aca="false">H855</f>
        <v>50.5</v>
      </c>
      <c r="J855" s="24" t="n">
        <f aca="false">H855</f>
        <v>50.5</v>
      </c>
      <c r="K855" s="24"/>
      <c r="L855" s="24"/>
      <c r="M855" s="24" t="n">
        <v>595</v>
      </c>
    </row>
    <row r="856" customFormat="false" ht="15" hidden="false" customHeight="false" outlineLevel="0" collapsed="false">
      <c r="B856" s="10" t="s">
        <v>271</v>
      </c>
      <c r="C856" s="73" t="s">
        <v>299</v>
      </c>
      <c r="D856" s="10" t="n">
        <f aca="false">D855+5</f>
        <v>290</v>
      </c>
      <c r="E856" s="20" t="s">
        <v>245</v>
      </c>
      <c r="F856" s="10" t="n">
        <f aca="false">E856*10</f>
        <v>500</v>
      </c>
      <c r="G856" s="73"/>
      <c r="H856" s="74" t="n">
        <f aca="false">E856+1</f>
        <v>51</v>
      </c>
      <c r="I856" s="24" t="n">
        <f aca="false">H856</f>
        <v>51</v>
      </c>
      <c r="J856" s="24" t="n">
        <f aca="false">H856</f>
        <v>51</v>
      </c>
      <c r="K856" s="24"/>
      <c r="L856" s="24"/>
      <c r="M856" s="24" t="n">
        <v>585</v>
      </c>
    </row>
    <row r="858" customFormat="false" ht="15" hidden="false" customHeight="false" outlineLevel="0" collapsed="false">
      <c r="B858" s="2" t="s">
        <v>108</v>
      </c>
      <c r="C858" s="66" t="s">
        <v>300</v>
      </c>
      <c r="D858" s="2" t="n">
        <v>110</v>
      </c>
      <c r="E858" s="38" t="s">
        <v>186</v>
      </c>
      <c r="F858" s="2" t="str">
        <f aca="false">RIGHT("0"&amp;E858*10,3)</f>
        <v>010</v>
      </c>
      <c r="H858" s="8" t="n">
        <f aca="false">VLOOKUP(E858,references!E:I,5,0)</f>
        <v>32</v>
      </c>
      <c r="I858" s="8" t="n">
        <f aca="false">J858</f>
        <v>32</v>
      </c>
      <c r="J858" s="18" t="n">
        <f aca="false">H858</f>
        <v>32</v>
      </c>
      <c r="M858" s="8" t="n">
        <v>765</v>
      </c>
    </row>
    <row r="859" customFormat="false" ht="15" hidden="false" customHeight="false" outlineLevel="0" collapsed="false">
      <c r="B859" s="2" t="s">
        <v>108</v>
      </c>
      <c r="C859" s="66" t="s">
        <v>300</v>
      </c>
      <c r="D859" s="2" t="n">
        <f aca="false">D858+5</f>
        <v>115</v>
      </c>
      <c r="E859" s="38" t="s">
        <v>212</v>
      </c>
      <c r="F859" s="2" t="str">
        <f aca="false">RIGHT("0"&amp;E859*10,3)</f>
        <v>015</v>
      </c>
      <c r="H859" s="8" t="n">
        <f aca="false">VLOOKUP(E859,references!E:I,5,0)</f>
        <v>32.5</v>
      </c>
      <c r="I859" s="8" t="n">
        <f aca="false">J859</f>
        <v>32.5</v>
      </c>
      <c r="J859" s="18" t="n">
        <f aca="false">H859</f>
        <v>32.5</v>
      </c>
      <c r="M859" s="8" t="n">
        <v>785</v>
      </c>
    </row>
    <row r="860" customFormat="false" ht="15" hidden="false" customHeight="false" outlineLevel="0" collapsed="false">
      <c r="B860" s="2" t="s">
        <v>108</v>
      </c>
      <c r="C860" s="66" t="s">
        <v>300</v>
      </c>
      <c r="D860" s="2" t="n">
        <f aca="false">D859+5</f>
        <v>120</v>
      </c>
      <c r="E860" s="38" t="s">
        <v>187</v>
      </c>
      <c r="F860" s="2" t="str">
        <f aca="false">RIGHT("0"&amp;E860*10,3)</f>
        <v>020</v>
      </c>
      <c r="H860" s="8" t="n">
        <f aca="false">VLOOKUP(E860,references!E:I,5,0)</f>
        <v>33</v>
      </c>
      <c r="I860" s="8" t="n">
        <f aca="false">J860</f>
        <v>33</v>
      </c>
      <c r="J860" s="18" t="n">
        <f aca="false">H860</f>
        <v>33</v>
      </c>
      <c r="M860" s="8" t="n">
        <v>805</v>
      </c>
    </row>
    <row r="861" customFormat="false" ht="15" hidden="false" customHeight="false" outlineLevel="0" collapsed="false">
      <c r="B861" s="2" t="s">
        <v>108</v>
      </c>
      <c r="C861" s="66" t="s">
        <v>300</v>
      </c>
      <c r="D861" s="2" t="n">
        <f aca="false">D860+5</f>
        <v>125</v>
      </c>
      <c r="E861" s="38" t="s">
        <v>213</v>
      </c>
      <c r="F861" s="2" t="str">
        <f aca="false">RIGHT("0"&amp;E861*10,3)</f>
        <v>025</v>
      </c>
      <c r="H861" s="8" t="n">
        <f aca="false">VLOOKUP(E861,references!E:I,5,0)</f>
        <v>34</v>
      </c>
      <c r="I861" s="8" t="n">
        <f aca="false">J861</f>
        <v>34</v>
      </c>
      <c r="J861" s="18" t="n">
        <f aca="false">H861</f>
        <v>34</v>
      </c>
      <c r="M861" s="8" t="n">
        <v>845</v>
      </c>
      <c r="N861" s="2" t="n">
        <f aca="false">ROUND(VLOOKUP(E861,references!E:G,3,0),1)</f>
        <v>21.6</v>
      </c>
    </row>
    <row r="862" customFormat="false" ht="15" hidden="false" customHeight="false" outlineLevel="0" collapsed="false">
      <c r="B862" s="2" t="s">
        <v>108</v>
      </c>
      <c r="C862" s="66" t="s">
        <v>300</v>
      </c>
      <c r="D862" s="2" t="n">
        <f aca="false">D861+5</f>
        <v>130</v>
      </c>
      <c r="E862" s="38" t="s">
        <v>188</v>
      </c>
      <c r="F862" s="2" t="str">
        <f aca="false">RIGHT("0"&amp;E862*10,3)</f>
        <v>030</v>
      </c>
      <c r="H862" s="8" t="n">
        <f aca="false">VLOOKUP(E862,references!E:I,5,0)</f>
        <v>34.5</v>
      </c>
      <c r="I862" s="8" t="n">
        <f aca="false">J862</f>
        <v>34.5</v>
      </c>
      <c r="J862" s="18" t="n">
        <f aca="false">H862</f>
        <v>34.5</v>
      </c>
      <c r="M862" s="8" t="n">
        <v>865</v>
      </c>
      <c r="N862" s="2" t="n">
        <f aca="false">ROUND(VLOOKUP(E862,references!E:G,3,0),1)</f>
        <v>22</v>
      </c>
    </row>
    <row r="863" customFormat="false" ht="15" hidden="false" customHeight="false" outlineLevel="0" collapsed="false">
      <c r="B863" s="2" t="s">
        <v>108</v>
      </c>
      <c r="C863" s="66" t="s">
        <v>300</v>
      </c>
      <c r="D863" s="2" t="n">
        <f aca="false">D862+5</f>
        <v>135</v>
      </c>
      <c r="E863" s="38" t="s">
        <v>214</v>
      </c>
      <c r="F863" s="2" t="str">
        <f aca="false">RIGHT("0"&amp;E863*10,3)</f>
        <v>035</v>
      </c>
      <c r="H863" s="8" t="n">
        <f aca="false">VLOOKUP(E863,references!E:I,5,0)</f>
        <v>35</v>
      </c>
      <c r="I863" s="8" t="n">
        <f aca="false">J863</f>
        <v>35</v>
      </c>
      <c r="J863" s="18" t="n">
        <f aca="false">H863</f>
        <v>35</v>
      </c>
      <c r="M863" s="8" t="n">
        <v>885</v>
      </c>
      <c r="N863" s="2" t="n">
        <f aca="false">ROUND(VLOOKUP(E863,references!E:G,3,0),1)</f>
        <v>22.4</v>
      </c>
    </row>
    <row r="864" customFormat="false" ht="15" hidden="false" customHeight="false" outlineLevel="0" collapsed="false">
      <c r="B864" s="2" t="s">
        <v>108</v>
      </c>
      <c r="C864" s="66" t="s">
        <v>300</v>
      </c>
      <c r="D864" s="2" t="n">
        <f aca="false">D863+5</f>
        <v>140</v>
      </c>
      <c r="E864" s="38" t="s">
        <v>189</v>
      </c>
      <c r="F864" s="2" t="str">
        <f aca="false">RIGHT("0"&amp;E864*10,3)</f>
        <v>040</v>
      </c>
      <c r="H864" s="8" t="n">
        <f aca="false">VLOOKUP(E864,references!E:I,5,0)</f>
        <v>36</v>
      </c>
      <c r="I864" s="8" t="n">
        <f aca="false">J864</f>
        <v>36</v>
      </c>
      <c r="J864" s="18" t="n">
        <f aca="false">H864</f>
        <v>36</v>
      </c>
      <c r="M864" s="8" t="n">
        <v>915</v>
      </c>
      <c r="N864" s="2" t="n">
        <f aca="false">ROUND(VLOOKUP(E864,references!E:G,3,0),1)</f>
        <v>22.9</v>
      </c>
    </row>
    <row r="865" customFormat="false" ht="15" hidden="false" customHeight="false" outlineLevel="0" collapsed="false">
      <c r="B865" s="2" t="s">
        <v>108</v>
      </c>
      <c r="C865" s="66" t="s">
        <v>300</v>
      </c>
      <c r="D865" s="2" t="n">
        <f aca="false">D864+5</f>
        <v>145</v>
      </c>
      <c r="E865" s="38" t="s">
        <v>215</v>
      </c>
      <c r="F865" s="2" t="str">
        <f aca="false">RIGHT("0"&amp;E865*10,3)</f>
        <v>045</v>
      </c>
      <c r="H865" s="8" t="n">
        <f aca="false">VLOOKUP(E865,references!E:I,5,0)</f>
        <v>36.5</v>
      </c>
      <c r="I865" s="8" t="n">
        <f aca="false">J865</f>
        <v>36.5</v>
      </c>
      <c r="J865" s="18" t="n">
        <f aca="false">H865</f>
        <v>36.5</v>
      </c>
      <c r="M865" s="8" t="n">
        <v>925</v>
      </c>
      <c r="N865" s="2" t="n">
        <f aca="false">ROUND(VLOOKUP(E865,references!E:G,3,0),1)</f>
        <v>23.3</v>
      </c>
    </row>
    <row r="866" customFormat="false" ht="15" hidden="false" customHeight="false" outlineLevel="0" collapsed="false">
      <c r="B866" s="2" t="s">
        <v>108</v>
      </c>
      <c r="C866" s="66" t="s">
        <v>300</v>
      </c>
      <c r="D866" s="2" t="n">
        <f aca="false">D865+5</f>
        <v>150</v>
      </c>
      <c r="E866" s="38" t="s">
        <v>190</v>
      </c>
      <c r="F866" s="2" t="str">
        <f aca="false">RIGHT("0"&amp;E866*10,3)</f>
        <v>050</v>
      </c>
      <c r="H866" s="8" t="n">
        <f aca="false">VLOOKUP(E866,references!E:I,5,0)</f>
        <v>37</v>
      </c>
      <c r="I866" s="8" t="n">
        <f aca="false">J866</f>
        <v>37</v>
      </c>
      <c r="J866" s="18" t="n">
        <f aca="false">H866</f>
        <v>37</v>
      </c>
      <c r="M866" s="8" t="n">
        <v>935</v>
      </c>
      <c r="N866" s="2" t="n">
        <f aca="false">ROUND(VLOOKUP(E866,references!E:G,3,0),1)</f>
        <v>23.7</v>
      </c>
    </row>
    <row r="867" customFormat="false" ht="15" hidden="false" customHeight="false" outlineLevel="0" collapsed="false">
      <c r="B867" s="2" t="s">
        <v>108</v>
      </c>
      <c r="C867" s="66" t="s">
        <v>300</v>
      </c>
      <c r="D867" s="2" t="n">
        <f aca="false">D866+5</f>
        <v>155</v>
      </c>
      <c r="E867" s="38" t="s">
        <v>216</v>
      </c>
      <c r="F867" s="2" t="str">
        <f aca="false">RIGHT("0"&amp;E867*10,3)</f>
        <v>055</v>
      </c>
      <c r="H867" s="8" t="n">
        <f aca="false">VLOOKUP(E867,references!E:I,5,0)</f>
        <v>37.5</v>
      </c>
      <c r="I867" s="8" t="n">
        <f aca="false">J867</f>
        <v>37.5</v>
      </c>
      <c r="J867" s="18" t="n">
        <f aca="false">H867</f>
        <v>37.5</v>
      </c>
      <c r="M867" s="8" t="n">
        <v>945</v>
      </c>
      <c r="N867" s="2" t="n">
        <f aca="false">ROUND(VLOOKUP(E867,references!E:G,3,0),1)</f>
        <v>24.1</v>
      </c>
    </row>
    <row r="868" customFormat="false" ht="15" hidden="false" customHeight="false" outlineLevel="0" collapsed="false">
      <c r="B868" s="2" t="s">
        <v>108</v>
      </c>
      <c r="C868" s="66" t="s">
        <v>300</v>
      </c>
      <c r="D868" s="2" t="n">
        <f aca="false">D867+5</f>
        <v>160</v>
      </c>
      <c r="E868" s="38" t="s">
        <v>191</v>
      </c>
      <c r="F868" s="2" t="str">
        <f aca="false">RIGHT("0"&amp;E868*10,3)</f>
        <v>060</v>
      </c>
      <c r="H868" s="8" t="n">
        <f aca="false">VLOOKUP(E868,references!E:I,5,0)</f>
        <v>38</v>
      </c>
      <c r="I868" s="8" t="n">
        <f aca="false">J868</f>
        <v>38</v>
      </c>
      <c r="J868" s="18" t="n">
        <f aca="false">H868</f>
        <v>38</v>
      </c>
      <c r="M868" s="8" t="n">
        <v>975</v>
      </c>
      <c r="N868" s="2" t="n">
        <f aca="false">ROUND(VLOOKUP(E868,references!E:G,3,0),1)</f>
        <v>24.6</v>
      </c>
    </row>
    <row r="869" customFormat="false" ht="15" hidden="false" customHeight="false" outlineLevel="0" collapsed="false">
      <c r="B869" s="2" t="s">
        <v>108</v>
      </c>
      <c r="C869" s="66" t="s">
        <v>300</v>
      </c>
      <c r="D869" s="2" t="n">
        <f aca="false">D868+5</f>
        <v>165</v>
      </c>
      <c r="E869" s="38" t="s">
        <v>217</v>
      </c>
      <c r="F869" s="2" t="str">
        <f aca="false">RIGHT("0"&amp;E869*10,3)</f>
        <v>065</v>
      </c>
      <c r="H869" s="8" t="n">
        <f aca="false">VLOOKUP(E869,references!E:I,5,0)</f>
        <v>39</v>
      </c>
      <c r="I869" s="8" t="n">
        <f aca="false">J869</f>
        <v>39</v>
      </c>
      <c r="J869" s="18" t="n">
        <f aca="false">H869</f>
        <v>39</v>
      </c>
      <c r="M869" s="8" t="n">
        <v>985</v>
      </c>
      <c r="N869" s="2" t="n">
        <f aca="false">ROUND(VLOOKUP(E869,references!E:G,3,0),1)</f>
        <v>25</v>
      </c>
    </row>
    <row r="870" customFormat="false" ht="15" hidden="false" customHeight="false" outlineLevel="0" collapsed="false">
      <c r="B870" s="2" t="s">
        <v>108</v>
      </c>
      <c r="C870" s="66" t="s">
        <v>300</v>
      </c>
      <c r="D870" s="2" t="n">
        <f aca="false">D869+5</f>
        <v>170</v>
      </c>
      <c r="E870" s="38" t="s">
        <v>218</v>
      </c>
      <c r="F870" s="2" t="str">
        <f aca="false">RIGHT("0"&amp;E870*10,3)</f>
        <v>070</v>
      </c>
      <c r="H870" s="8" t="n">
        <f aca="false">VLOOKUP(E870,references!E:I,5,0)</f>
        <v>39.5</v>
      </c>
      <c r="I870" s="8" t="n">
        <f aca="false">J870</f>
        <v>39.5</v>
      </c>
      <c r="J870" s="18" t="n">
        <f aca="false">H870</f>
        <v>39.5</v>
      </c>
      <c r="M870" s="8" t="n">
        <v>965</v>
      </c>
      <c r="N870" s="2" t="n">
        <f aca="false">ROUND(VLOOKUP(E870,references!E:G,3,0),1)</f>
        <v>25.4</v>
      </c>
    </row>
    <row r="871" customFormat="false" ht="15" hidden="false" customHeight="false" outlineLevel="0" collapsed="false">
      <c r="B871" s="2" t="s">
        <v>108</v>
      </c>
      <c r="C871" s="66" t="s">
        <v>300</v>
      </c>
      <c r="D871" s="2" t="n">
        <f aca="false">D870+5</f>
        <v>175</v>
      </c>
      <c r="E871" s="38" t="s">
        <v>219</v>
      </c>
      <c r="F871" s="2" t="str">
        <f aca="false">RIGHT("0"&amp;E871*10,3)</f>
        <v>075</v>
      </c>
      <c r="H871" s="8" t="n">
        <f aca="false">VLOOKUP(E871,references!E:I,5,0)</f>
        <v>40</v>
      </c>
      <c r="I871" s="8" t="n">
        <f aca="false">J871</f>
        <v>40</v>
      </c>
      <c r="J871" s="18" t="n">
        <f aca="false">H871</f>
        <v>40</v>
      </c>
      <c r="M871" s="8" t="n">
        <v>955</v>
      </c>
      <c r="N871" s="2" t="n">
        <f aca="false">ROUND(VLOOKUP(E871,references!E:G,3,0),1)</f>
        <v>25.8</v>
      </c>
    </row>
    <row r="872" customFormat="false" ht="15" hidden="false" customHeight="false" outlineLevel="0" collapsed="false">
      <c r="B872" s="2" t="s">
        <v>108</v>
      </c>
      <c r="C872" s="66" t="s">
        <v>300</v>
      </c>
      <c r="D872" s="2" t="n">
        <f aca="false">D871+5</f>
        <v>180</v>
      </c>
      <c r="E872" s="38" t="s">
        <v>220</v>
      </c>
      <c r="F872" s="2" t="str">
        <f aca="false">RIGHT("0"&amp;E872*10,3)</f>
        <v>080</v>
      </c>
      <c r="H872" s="8" t="n">
        <f aca="false">VLOOKUP(E872,references!E:I,5,0)</f>
        <v>41</v>
      </c>
      <c r="I872" s="8" t="n">
        <f aca="false">J872</f>
        <v>41</v>
      </c>
      <c r="J872" s="18" t="n">
        <f aca="false">H872</f>
        <v>41</v>
      </c>
      <c r="M872" s="8" t="n">
        <v>875</v>
      </c>
      <c r="N872" s="2" t="n">
        <f aca="false">ROUND(VLOOKUP(E872,references!E:G,3,0),1)</f>
        <v>26.2</v>
      </c>
    </row>
    <row r="873" customFormat="false" ht="15" hidden="false" customHeight="false" outlineLevel="0" collapsed="false">
      <c r="B873" s="2" t="s">
        <v>108</v>
      </c>
      <c r="C873" s="66" t="s">
        <v>300</v>
      </c>
      <c r="D873" s="2" t="n">
        <f aca="false">D872+5</f>
        <v>185</v>
      </c>
      <c r="E873" s="38" t="s">
        <v>221</v>
      </c>
      <c r="F873" s="2" t="str">
        <f aca="false">RIGHT("0"&amp;E873*10,3)</f>
        <v>085</v>
      </c>
      <c r="H873" s="8" t="n">
        <f aca="false">VLOOKUP(E873,references!E:I,5,0)</f>
        <v>41.5</v>
      </c>
      <c r="I873" s="8" t="n">
        <f aca="false">J873</f>
        <v>41.5</v>
      </c>
      <c r="J873" s="18" t="n">
        <f aca="false">H873</f>
        <v>41.5</v>
      </c>
      <c r="M873" s="8" t="n">
        <v>855</v>
      </c>
      <c r="N873" s="2" t="n">
        <f aca="false">ROUND(VLOOKUP(E873,references!E:G,3,0),1)</f>
        <v>26.7</v>
      </c>
    </row>
    <row r="874" customFormat="false" ht="15" hidden="false" customHeight="false" outlineLevel="0" collapsed="false">
      <c r="B874" s="2" t="s">
        <v>108</v>
      </c>
      <c r="C874" s="66" t="s">
        <v>300</v>
      </c>
      <c r="D874" s="2" t="n">
        <f aca="false">D873+5</f>
        <v>190</v>
      </c>
      <c r="E874" s="38" t="s">
        <v>222</v>
      </c>
      <c r="F874" s="2" t="str">
        <f aca="false">RIGHT("0"&amp;E874*10,3)</f>
        <v>090</v>
      </c>
      <c r="H874" s="8" t="n">
        <f aca="false">VLOOKUP(E874,references!E:I,5,0)</f>
        <v>42</v>
      </c>
      <c r="I874" s="8" t="n">
        <f aca="false">J874</f>
        <v>42</v>
      </c>
      <c r="J874" s="18" t="n">
        <f aca="false">H874</f>
        <v>42</v>
      </c>
      <c r="M874" s="8" t="n">
        <v>835</v>
      </c>
      <c r="N874" s="2" t="n">
        <f aca="false">ROUND(VLOOKUP(E874,references!E:G,3,0),1)</f>
        <v>27.1</v>
      </c>
    </row>
    <row r="875" customFormat="false" ht="15" hidden="false" customHeight="false" outlineLevel="0" collapsed="false">
      <c r="B875" s="2" t="s">
        <v>108</v>
      </c>
      <c r="C875" s="66" t="s">
        <v>300</v>
      </c>
      <c r="D875" s="2" t="n">
        <f aca="false">D874+5</f>
        <v>195</v>
      </c>
      <c r="E875" s="38" t="s">
        <v>223</v>
      </c>
      <c r="F875" s="2" t="str">
        <f aca="false">RIGHT("0"&amp;E875*10,3)</f>
        <v>095</v>
      </c>
      <c r="H875" s="8" t="n">
        <f aca="false">VLOOKUP(E875,references!E:I,5,0)</f>
        <v>43</v>
      </c>
      <c r="I875" s="8" t="n">
        <f aca="false">J875</f>
        <v>43</v>
      </c>
      <c r="J875" s="18" t="n">
        <f aca="false">H875</f>
        <v>43</v>
      </c>
      <c r="M875" s="8" t="n">
        <v>795</v>
      </c>
      <c r="N875" s="2" t="n">
        <f aca="false">ROUND(VLOOKUP(E875,references!E:G,3,0),1)</f>
        <v>27.5</v>
      </c>
    </row>
    <row r="876" customFormat="false" ht="15" hidden="false" customHeight="false" outlineLevel="0" collapsed="false">
      <c r="B876" s="2" t="s">
        <v>108</v>
      </c>
      <c r="C876" s="66" t="s">
        <v>300</v>
      </c>
      <c r="D876" s="2" t="n">
        <f aca="false">D875+5</f>
        <v>200</v>
      </c>
      <c r="E876" s="38" t="s">
        <v>224</v>
      </c>
      <c r="F876" s="2" t="str">
        <f aca="false">RIGHT("0"&amp;E876*10,3)</f>
        <v>100</v>
      </c>
      <c r="H876" s="8" t="n">
        <f aca="false">VLOOKUP(E876,references!E:I,5,0)</f>
        <v>43.5</v>
      </c>
      <c r="I876" s="8" t="n">
        <f aca="false">J876</f>
        <v>43.5</v>
      </c>
      <c r="J876" s="18" t="n">
        <f aca="false">H876</f>
        <v>43.5</v>
      </c>
      <c r="M876" s="8" t="n">
        <v>775</v>
      </c>
      <c r="N876" s="2" t="n">
        <f aca="false">ROUND(VLOOKUP(E876,references!E:G,3,0),1)</f>
        <v>27.9</v>
      </c>
    </row>
    <row r="877" customFormat="false" ht="15" hidden="false" customHeight="false" outlineLevel="0" collapsed="false">
      <c r="B877" s="2" t="s">
        <v>108</v>
      </c>
      <c r="C877" s="66" t="s">
        <v>300</v>
      </c>
      <c r="D877" s="2" t="n">
        <f aca="false">D876+5</f>
        <v>205</v>
      </c>
      <c r="E877" s="38" t="s">
        <v>225</v>
      </c>
      <c r="F877" s="2" t="str">
        <f aca="false">RIGHT("0"&amp;E877*10,3)</f>
        <v>105</v>
      </c>
      <c r="H877" s="8" t="n">
        <f aca="false">VLOOKUP(E877,references!E:I,5,0)</f>
        <v>44</v>
      </c>
      <c r="I877" s="8" t="n">
        <f aca="false">J877</f>
        <v>44</v>
      </c>
      <c r="J877" s="18" t="n">
        <f aca="false">H877</f>
        <v>44</v>
      </c>
      <c r="M877" s="8" t="n">
        <v>755</v>
      </c>
      <c r="N877" s="2" t="n">
        <f aca="false">ROUND(VLOOKUP(E877,references!E:G,3,0),1)</f>
        <v>28.4</v>
      </c>
    </row>
    <row r="878" customFormat="false" ht="15" hidden="false" customHeight="false" outlineLevel="0" collapsed="false">
      <c r="B878" s="2" t="s">
        <v>108</v>
      </c>
      <c r="C878" s="66" t="s">
        <v>300</v>
      </c>
      <c r="D878" s="2" t="n">
        <f aca="false">D877+5</f>
        <v>210</v>
      </c>
      <c r="E878" s="38" t="s">
        <v>226</v>
      </c>
      <c r="F878" s="2" t="str">
        <f aca="false">RIGHT("0"&amp;E878*10,3)</f>
        <v>110</v>
      </c>
      <c r="H878" s="8" t="n">
        <f aca="false">VLOOKUP(E878,references!E:I,5,0)</f>
        <v>44.5</v>
      </c>
      <c r="I878" s="8" t="n">
        <f aca="false">J878</f>
        <v>44.5</v>
      </c>
      <c r="J878" s="18" t="n">
        <f aca="false">H878</f>
        <v>44.5</v>
      </c>
      <c r="M878" s="8" t="n">
        <v>745</v>
      </c>
      <c r="N878" s="2" t="n">
        <f aca="false">ROUND(VLOOKUP(E878,references!E:G,3,0),1)</f>
        <v>28.8</v>
      </c>
    </row>
    <row r="879" customFormat="false" ht="15" hidden="false" customHeight="false" outlineLevel="0" collapsed="false">
      <c r="B879" s="2" t="s">
        <v>108</v>
      </c>
      <c r="C879" s="66" t="s">
        <v>300</v>
      </c>
      <c r="D879" s="2" t="n">
        <f aca="false">D878+5</f>
        <v>215</v>
      </c>
      <c r="E879" s="38" t="s">
        <v>231</v>
      </c>
      <c r="F879" s="2" t="str">
        <f aca="false">RIGHT("0"&amp;E879*10,3)</f>
        <v>115</v>
      </c>
      <c r="H879" s="8" t="n">
        <f aca="false">VLOOKUP(E879,references!E:I,5,0)</f>
        <v>45</v>
      </c>
      <c r="I879" s="8" t="n">
        <f aca="false">J879</f>
        <v>45</v>
      </c>
      <c r="J879" s="18" t="n">
        <f aca="false">H879</f>
        <v>45</v>
      </c>
      <c r="M879" s="8" t="n">
        <v>735</v>
      </c>
      <c r="N879" s="2" t="n">
        <f aca="false">ROUND(VLOOKUP(E879,references!E:G,3,0),1)</f>
        <v>29.2</v>
      </c>
    </row>
    <row r="880" customFormat="false" ht="15" hidden="false" customHeight="false" outlineLevel="0" collapsed="false">
      <c r="B880" s="2" t="s">
        <v>108</v>
      </c>
      <c r="C880" s="66" t="s">
        <v>300</v>
      </c>
      <c r="D880" s="2" t="n">
        <f aca="false">D879+5</f>
        <v>220</v>
      </c>
      <c r="E880" s="38" t="s">
        <v>232</v>
      </c>
      <c r="F880" s="2" t="str">
        <f aca="false">RIGHT("0"&amp;E880*10,3)</f>
        <v>120</v>
      </c>
      <c r="H880" s="8" t="n">
        <f aca="false">VLOOKUP(E880,references!E:I,5,0)</f>
        <v>46</v>
      </c>
      <c r="I880" s="8" t="n">
        <f aca="false">J880</f>
        <v>46</v>
      </c>
      <c r="J880" s="18" t="n">
        <f aca="false">H880</f>
        <v>46</v>
      </c>
      <c r="M880" s="8" t="n">
        <v>685</v>
      </c>
      <c r="N880" s="2" t="n">
        <f aca="false">ROUND(VLOOKUP(E880,references!E:G,3,0),1)</f>
        <v>29.6</v>
      </c>
    </row>
    <row r="881" customFormat="false" ht="15" hidden="false" customHeight="false" outlineLevel="0" collapsed="false">
      <c r="B881" s="2" t="s">
        <v>108</v>
      </c>
      <c r="C881" s="66" t="s">
        <v>300</v>
      </c>
      <c r="D881" s="2" t="n">
        <f aca="false">D880+5</f>
        <v>225</v>
      </c>
      <c r="E881" s="38" t="s">
        <v>233</v>
      </c>
      <c r="F881" s="2" t="str">
        <f aca="false">RIGHT("0"&amp;E881*10,3)</f>
        <v>125</v>
      </c>
      <c r="H881" s="8" t="n">
        <f aca="false">VLOOKUP(E881,references!E:I,5,0)</f>
        <v>46.5</v>
      </c>
      <c r="I881" s="8" t="n">
        <f aca="false">J881</f>
        <v>46.5</v>
      </c>
      <c r="J881" s="18" t="n">
        <f aca="false">H881</f>
        <v>46.5</v>
      </c>
      <c r="M881" s="8" t="n">
        <v>675</v>
      </c>
    </row>
    <row r="882" customFormat="false" ht="15" hidden="false" customHeight="false" outlineLevel="0" collapsed="false">
      <c r="B882" s="2" t="s">
        <v>108</v>
      </c>
      <c r="C882" s="66" t="s">
        <v>300</v>
      </c>
      <c r="D882" s="2" t="n">
        <f aca="false">D881+5</f>
        <v>230</v>
      </c>
      <c r="E882" s="38" t="s">
        <v>234</v>
      </c>
      <c r="F882" s="2" t="str">
        <f aca="false">RIGHT("0"&amp;E882*10,3)</f>
        <v>130</v>
      </c>
      <c r="H882" s="8" t="n">
        <f aca="false">VLOOKUP(E882,references!E:I,5,0)</f>
        <v>47</v>
      </c>
      <c r="I882" s="8" t="n">
        <f aca="false">J882</f>
        <v>47</v>
      </c>
      <c r="J882" s="18" t="n">
        <f aca="false">H882</f>
        <v>47</v>
      </c>
      <c r="M882" s="8" t="n">
        <v>665</v>
      </c>
    </row>
    <row r="883" customFormat="false" ht="15" hidden="false" customHeight="false" outlineLevel="0" collapsed="false">
      <c r="B883" s="2" t="s">
        <v>108</v>
      </c>
      <c r="C883" s="66" t="s">
        <v>300</v>
      </c>
      <c r="D883" s="2" t="n">
        <f aca="false">D882+5</f>
        <v>235</v>
      </c>
      <c r="E883" s="38" t="s">
        <v>276</v>
      </c>
      <c r="F883" s="2" t="str">
        <f aca="false">RIGHT("0"&amp;E883*10,3)</f>
        <v>135</v>
      </c>
      <c r="H883" s="8" t="n">
        <f aca="false">VLOOKUP(E883,references!E:I,5,0)</f>
        <v>48</v>
      </c>
      <c r="I883" s="8" t="n">
        <f aca="false">J883</f>
        <v>48</v>
      </c>
      <c r="J883" s="18" t="n">
        <f aca="false">H883</f>
        <v>48</v>
      </c>
      <c r="M883" s="8" t="n">
        <v>645</v>
      </c>
    </row>
    <row r="884" customFormat="false" ht="15" hidden="false" customHeight="false" outlineLevel="0" collapsed="false">
      <c r="B884" s="2" t="s">
        <v>108</v>
      </c>
      <c r="C884" s="66" t="s">
        <v>300</v>
      </c>
      <c r="D884" s="2" t="n">
        <f aca="false">D883+5</f>
        <v>240</v>
      </c>
      <c r="E884" s="38" t="s">
        <v>277</v>
      </c>
      <c r="F884" s="2" t="str">
        <f aca="false">RIGHT("0"&amp;E884*10,3)</f>
        <v>140</v>
      </c>
      <c r="H884" s="8" t="n">
        <f aca="false">VLOOKUP(E884,references!E:I,5,0)</f>
        <v>48.5</v>
      </c>
      <c r="I884" s="8" t="n">
        <f aca="false">J884</f>
        <v>48.5</v>
      </c>
      <c r="J884" s="18" t="n">
        <f aca="false">H884</f>
        <v>48.5</v>
      </c>
      <c r="M884" s="8" t="n">
        <v>635</v>
      </c>
    </row>
    <row r="885" customFormat="false" ht="15" hidden="false" customHeight="false" outlineLevel="0" collapsed="false">
      <c r="B885" s="2" t="s">
        <v>108</v>
      </c>
      <c r="C885" s="66" t="s">
        <v>300</v>
      </c>
      <c r="D885" s="2" t="n">
        <f aca="false">D884+5</f>
        <v>245</v>
      </c>
      <c r="E885" s="38" t="s">
        <v>278</v>
      </c>
      <c r="F885" s="2" t="str">
        <f aca="false">RIGHT("0"&amp;E885*10,3)</f>
        <v>145</v>
      </c>
      <c r="H885" s="8" t="n">
        <f aca="false">VLOOKUP(E885,references!E:I,5,0)</f>
        <v>49</v>
      </c>
      <c r="I885" s="8" t="n">
        <f aca="false">J885</f>
        <v>49</v>
      </c>
      <c r="J885" s="18" t="n">
        <f aca="false">H885</f>
        <v>49</v>
      </c>
      <c r="M885" s="8" t="n">
        <v>625</v>
      </c>
    </row>
    <row r="886" customFormat="false" ht="15" hidden="false" customHeight="false" outlineLevel="0" collapsed="false">
      <c r="B886" s="2" t="s">
        <v>108</v>
      </c>
      <c r="C886" s="66" t="s">
        <v>300</v>
      </c>
      <c r="D886" s="2" t="n">
        <f aca="false">D885+5</f>
        <v>250</v>
      </c>
      <c r="E886" s="38" t="s">
        <v>279</v>
      </c>
      <c r="F886" s="2" t="str">
        <f aca="false">RIGHT("0"&amp;E886*10,3)</f>
        <v>150</v>
      </c>
      <c r="H886" s="8" t="n">
        <f aca="false">VLOOKUP(E886,references!E:I,5,0)</f>
        <v>50</v>
      </c>
      <c r="I886" s="8" t="n">
        <f aca="false">J886</f>
        <v>50</v>
      </c>
      <c r="J886" s="18" t="n">
        <f aca="false">H886</f>
        <v>50</v>
      </c>
      <c r="M886" s="8" t="n">
        <v>605</v>
      </c>
    </row>
    <row r="887" customFormat="false" ht="15" hidden="false" customHeight="false" outlineLevel="0" collapsed="false">
      <c r="B887" s="2" t="s">
        <v>108</v>
      </c>
      <c r="C887" s="66" t="s">
        <v>300</v>
      </c>
      <c r="D887" s="2" t="n">
        <f aca="false">D886+5</f>
        <v>255</v>
      </c>
      <c r="E887" s="38" t="s">
        <v>280</v>
      </c>
      <c r="F887" s="2" t="str">
        <f aca="false">RIGHT("0"&amp;E887*10,3)</f>
        <v>155</v>
      </c>
      <c r="H887" s="8" t="n">
        <f aca="false">VLOOKUP(E887,references!E:I,5,0)</f>
        <v>50.5</v>
      </c>
      <c r="I887" s="8" t="n">
        <f aca="false">J887</f>
        <v>50.5</v>
      </c>
      <c r="J887" s="18" t="n">
        <f aca="false">H887</f>
        <v>50.5</v>
      </c>
      <c r="M887" s="8" t="n">
        <v>595</v>
      </c>
    </row>
    <row r="888" customFormat="false" ht="15" hidden="false" customHeight="false" outlineLevel="0" collapsed="false">
      <c r="B888" s="2" t="s">
        <v>108</v>
      </c>
      <c r="C888" s="66" t="s">
        <v>300</v>
      </c>
      <c r="D888" s="2" t="n">
        <f aca="false">D887+5</f>
        <v>260</v>
      </c>
      <c r="E888" s="38" t="s">
        <v>281</v>
      </c>
      <c r="F888" s="2" t="str">
        <f aca="false">RIGHT("0"&amp;E888*10,3)</f>
        <v>160</v>
      </c>
      <c r="H888" s="8" t="n">
        <f aca="false">VLOOKUP(E888,references!E:I,5,0)</f>
        <v>51</v>
      </c>
      <c r="I888" s="8" t="n">
        <f aca="false">J888</f>
        <v>51</v>
      </c>
      <c r="J888" s="18" t="n">
        <f aca="false">H888</f>
        <v>51</v>
      </c>
      <c r="M888" s="8" t="n">
        <v>585</v>
      </c>
    </row>
    <row r="889" customFormat="false" ht="15" hidden="false" customHeight="false" outlineLevel="0" collapsed="false">
      <c r="B889" s="2" t="s">
        <v>108</v>
      </c>
      <c r="C889" s="66" t="s">
        <v>300</v>
      </c>
      <c r="D889" s="2" t="n">
        <f aca="false">D888+5</f>
        <v>265</v>
      </c>
      <c r="E889" s="38" t="s">
        <v>282</v>
      </c>
      <c r="F889" s="2" t="str">
        <f aca="false">RIGHT("0"&amp;E889*10,3)</f>
        <v>165</v>
      </c>
      <c r="H889" s="8" t="n">
        <f aca="false">VLOOKUP(E889,references!E:I,5,0)</f>
        <v>51.5</v>
      </c>
      <c r="I889" s="8" t="n">
        <f aca="false">J889</f>
        <v>51.5</v>
      </c>
      <c r="J889" s="18" t="n">
        <f aca="false">H889</f>
        <v>51.5</v>
      </c>
      <c r="M889" s="8" t="n">
        <v>575</v>
      </c>
    </row>
    <row r="890" customFormat="false" ht="15" hidden="false" customHeight="false" outlineLevel="0" collapsed="false">
      <c r="B890" s="2" t="s">
        <v>108</v>
      </c>
      <c r="C890" s="66" t="s">
        <v>300</v>
      </c>
      <c r="D890" s="2" t="n">
        <f aca="false">D889+5</f>
        <v>270</v>
      </c>
      <c r="E890" s="38" t="s">
        <v>283</v>
      </c>
      <c r="F890" s="2" t="str">
        <f aca="false">RIGHT("0"&amp;E890*10,3)</f>
        <v>170</v>
      </c>
      <c r="H890" s="8" t="n">
        <f aca="false">VLOOKUP(E890,references!E:I,5,0)</f>
        <v>52</v>
      </c>
      <c r="I890" s="8" t="n">
        <f aca="false">J890</f>
        <v>52</v>
      </c>
      <c r="J890" s="18" t="n">
        <f aca="false">H890</f>
        <v>52</v>
      </c>
      <c r="M890" s="8" t="n">
        <v>565</v>
      </c>
    </row>
    <row r="891" customFormat="false" ht="15" hidden="false" customHeight="false" outlineLevel="0" collapsed="false">
      <c r="B891" s="2" t="s">
        <v>108</v>
      </c>
      <c r="C891" s="66" t="s">
        <v>300</v>
      </c>
      <c r="D891" s="2" t="n">
        <f aca="false">D890+5</f>
        <v>275</v>
      </c>
      <c r="E891" s="38" t="s">
        <v>284</v>
      </c>
      <c r="F891" s="2" t="str">
        <f aca="false">RIGHT("0"&amp;E891*10,3)</f>
        <v>175</v>
      </c>
      <c r="H891" s="8" t="n">
        <f aca="false">VLOOKUP(E891,references!E:I,5,0)</f>
        <v>53</v>
      </c>
      <c r="I891" s="8" t="n">
        <f aca="false">J891</f>
        <v>53</v>
      </c>
      <c r="J891" s="18" t="n">
        <f aca="false">H891</f>
        <v>53</v>
      </c>
      <c r="M891" s="8" t="n">
        <v>545</v>
      </c>
    </row>
    <row r="892" customFormat="false" ht="15" hidden="false" customHeight="false" outlineLevel="0" collapsed="false">
      <c r="B892" s="2" t="s">
        <v>108</v>
      </c>
      <c r="C892" s="66" t="s">
        <v>300</v>
      </c>
      <c r="D892" s="2" t="n">
        <f aca="false">D891+5</f>
        <v>280</v>
      </c>
      <c r="E892" s="38" t="s">
        <v>285</v>
      </c>
      <c r="F892" s="2" t="str">
        <f aca="false">RIGHT("0"&amp;E892*10,3)</f>
        <v>180</v>
      </c>
      <c r="H892" s="8" t="n">
        <f aca="false">VLOOKUP(E892,references!E:I,5,0)</f>
        <v>53.5</v>
      </c>
      <c r="I892" s="8" t="n">
        <f aca="false">J892</f>
        <v>53.5</v>
      </c>
      <c r="J892" s="18" t="n">
        <f aca="false">H892</f>
        <v>53.5</v>
      </c>
      <c r="M892" s="8" t="n">
        <v>535</v>
      </c>
    </row>
    <row r="894" customFormat="false" ht="15" hidden="false" customHeight="false" outlineLevel="0" collapsed="false">
      <c r="B894" s="2" t="s">
        <v>108</v>
      </c>
      <c r="C894" s="66" t="s">
        <v>301</v>
      </c>
      <c r="D894" s="2" t="n">
        <v>110</v>
      </c>
      <c r="E894" s="38" t="s">
        <v>186</v>
      </c>
      <c r="F894" s="2" t="str">
        <f aca="false">RIGHT("0"&amp;E894*10,3)</f>
        <v>010</v>
      </c>
      <c r="H894" s="8" t="n">
        <f aca="false">VLOOKUP(E894,references!M:R,6,0)</f>
        <v>31.5</v>
      </c>
      <c r="I894" s="8" t="n">
        <f aca="false">J894</f>
        <v>31.5</v>
      </c>
      <c r="J894" s="18" t="n">
        <f aca="false">H894</f>
        <v>31.5</v>
      </c>
      <c r="M894" s="8" t="n">
        <v>725</v>
      </c>
    </row>
    <row r="895" customFormat="false" ht="15" hidden="false" customHeight="false" outlineLevel="0" collapsed="false">
      <c r="B895" s="2" t="s">
        <v>108</v>
      </c>
      <c r="C895" s="66" t="s">
        <v>301</v>
      </c>
      <c r="D895" s="2" t="n">
        <f aca="false">D894+5</f>
        <v>115</v>
      </c>
      <c r="E895" s="38" t="s">
        <v>212</v>
      </c>
      <c r="F895" s="2" t="str">
        <f aca="false">RIGHT("0"&amp;E895*10,3)</f>
        <v>015</v>
      </c>
      <c r="H895" s="8" t="n">
        <f aca="false">VLOOKUP(E895,references!M:R,6,0)</f>
        <v>32</v>
      </c>
      <c r="I895" s="8" t="n">
        <f aca="false">J895</f>
        <v>32</v>
      </c>
      <c r="J895" s="18" t="n">
        <f aca="false">H895</f>
        <v>32</v>
      </c>
      <c r="M895" s="8" t="n">
        <v>765</v>
      </c>
    </row>
    <row r="896" customFormat="false" ht="15" hidden="false" customHeight="false" outlineLevel="0" collapsed="false">
      <c r="B896" s="2" t="s">
        <v>108</v>
      </c>
      <c r="C896" s="66" t="s">
        <v>301</v>
      </c>
      <c r="D896" s="2" t="n">
        <f aca="false">D895+5</f>
        <v>120</v>
      </c>
      <c r="E896" s="38" t="s">
        <v>187</v>
      </c>
      <c r="F896" s="2" t="str">
        <f aca="false">RIGHT("0"&amp;E896*10,3)</f>
        <v>020</v>
      </c>
      <c r="H896" s="8" t="n">
        <f aca="false">VLOOKUP(E896,references!M:R,6,0)</f>
        <v>32.5</v>
      </c>
      <c r="I896" s="8" t="n">
        <f aca="false">J896</f>
        <v>32.5</v>
      </c>
      <c r="J896" s="18" t="n">
        <f aca="false">H896</f>
        <v>32.5</v>
      </c>
      <c r="M896" s="8" t="n">
        <v>785</v>
      </c>
    </row>
    <row r="897" customFormat="false" ht="15" hidden="false" customHeight="false" outlineLevel="0" collapsed="false">
      <c r="B897" s="2" t="s">
        <v>108</v>
      </c>
      <c r="C897" s="66" t="s">
        <v>301</v>
      </c>
      <c r="D897" s="2" t="n">
        <f aca="false">D896+5</f>
        <v>125</v>
      </c>
      <c r="E897" s="38" t="s">
        <v>213</v>
      </c>
      <c r="F897" s="2" t="str">
        <f aca="false">RIGHT("0"&amp;E897*10,3)</f>
        <v>025</v>
      </c>
      <c r="H897" s="8" t="n">
        <f aca="false">VLOOKUP(E897,references!M:R,6,0)</f>
        <v>33</v>
      </c>
      <c r="I897" s="8" t="n">
        <f aca="false">J897</f>
        <v>33</v>
      </c>
      <c r="J897" s="18" t="n">
        <f aca="false">H897</f>
        <v>33</v>
      </c>
      <c r="M897" s="8" t="n">
        <v>805</v>
      </c>
    </row>
    <row r="898" customFormat="false" ht="15" hidden="false" customHeight="false" outlineLevel="0" collapsed="false">
      <c r="B898" s="2" t="s">
        <v>108</v>
      </c>
      <c r="C898" s="66" t="s">
        <v>301</v>
      </c>
      <c r="D898" s="2" t="n">
        <f aca="false">D897+5</f>
        <v>130</v>
      </c>
      <c r="E898" s="38" t="s">
        <v>188</v>
      </c>
      <c r="F898" s="2" t="str">
        <f aca="false">RIGHT("0"&amp;E898*10,3)</f>
        <v>030</v>
      </c>
      <c r="H898" s="8" t="n">
        <f aca="false">VLOOKUP(E898,references!M:R,6,0)</f>
        <v>34</v>
      </c>
      <c r="I898" s="8" t="n">
        <f aca="false">J898</f>
        <v>34</v>
      </c>
      <c r="J898" s="18" t="n">
        <f aca="false">H898</f>
        <v>34</v>
      </c>
      <c r="M898" s="8" t="n">
        <v>845</v>
      </c>
      <c r="N898" s="2" t="n">
        <f aca="false">ROUND(VLOOKUP(E898,references!M:P,4,0),1)</f>
        <v>21.6</v>
      </c>
    </row>
    <row r="899" customFormat="false" ht="15" hidden="false" customHeight="false" outlineLevel="0" collapsed="false">
      <c r="B899" s="2" t="s">
        <v>108</v>
      </c>
      <c r="C899" s="66" t="s">
        <v>301</v>
      </c>
      <c r="D899" s="2" t="n">
        <f aca="false">D898+5</f>
        <v>135</v>
      </c>
      <c r="E899" s="38" t="s">
        <v>214</v>
      </c>
      <c r="F899" s="2" t="str">
        <f aca="false">RIGHT("0"&amp;E899*10,3)</f>
        <v>035</v>
      </c>
      <c r="H899" s="8" t="n">
        <f aca="false">VLOOKUP(E899,references!M:R,6,0)</f>
        <v>34.5</v>
      </c>
      <c r="I899" s="8" t="n">
        <f aca="false">J899</f>
        <v>34.5</v>
      </c>
      <c r="J899" s="18" t="n">
        <f aca="false">H899</f>
        <v>34.5</v>
      </c>
      <c r="M899" s="8" t="n">
        <v>865</v>
      </c>
      <c r="N899" s="2" t="n">
        <f aca="false">ROUND(VLOOKUP(E899,references!M:P,4,0),1)</f>
        <v>22</v>
      </c>
    </row>
    <row r="900" customFormat="false" ht="15" hidden="false" customHeight="false" outlineLevel="0" collapsed="false">
      <c r="B900" s="2" t="s">
        <v>108</v>
      </c>
      <c r="C900" s="66" t="s">
        <v>301</v>
      </c>
      <c r="D900" s="2" t="n">
        <f aca="false">D899+5</f>
        <v>140</v>
      </c>
      <c r="E900" s="38" t="s">
        <v>189</v>
      </c>
      <c r="F900" s="2" t="str">
        <f aca="false">RIGHT("0"&amp;E900*10,3)</f>
        <v>040</v>
      </c>
      <c r="H900" s="8" t="n">
        <f aca="false">VLOOKUP(E900,references!M:R,6,0)</f>
        <v>35</v>
      </c>
      <c r="I900" s="8" t="n">
        <f aca="false">J900</f>
        <v>35</v>
      </c>
      <c r="J900" s="18" t="n">
        <f aca="false">H900</f>
        <v>35</v>
      </c>
      <c r="M900" s="8" t="n">
        <v>885</v>
      </c>
      <c r="N900" s="2" t="n">
        <f aca="false">ROUND(VLOOKUP(E900,references!M:P,4,0),1)</f>
        <v>22.4</v>
      </c>
    </row>
    <row r="901" customFormat="false" ht="15" hidden="false" customHeight="false" outlineLevel="0" collapsed="false">
      <c r="B901" s="2" t="s">
        <v>108</v>
      </c>
      <c r="C901" s="66" t="s">
        <v>301</v>
      </c>
      <c r="D901" s="2" t="n">
        <f aca="false">D900+5</f>
        <v>145</v>
      </c>
      <c r="E901" s="38" t="s">
        <v>215</v>
      </c>
      <c r="F901" s="2" t="str">
        <f aca="false">RIGHT("0"&amp;E901*10,3)</f>
        <v>045</v>
      </c>
      <c r="H901" s="8" t="n">
        <f aca="false">VLOOKUP(E901,references!M:R,6,0)</f>
        <v>36</v>
      </c>
      <c r="I901" s="8" t="n">
        <f aca="false">J901</f>
        <v>36</v>
      </c>
      <c r="J901" s="18" t="n">
        <f aca="false">H901</f>
        <v>36</v>
      </c>
      <c r="M901" s="8" t="n">
        <v>915</v>
      </c>
      <c r="N901" s="2" t="n">
        <f aca="false">ROUND(VLOOKUP(E901,references!M:P,4,0),1)</f>
        <v>22.9</v>
      </c>
    </row>
    <row r="902" customFormat="false" ht="15" hidden="false" customHeight="false" outlineLevel="0" collapsed="false">
      <c r="B902" s="2" t="s">
        <v>108</v>
      </c>
      <c r="C902" s="66" t="s">
        <v>301</v>
      </c>
      <c r="D902" s="2" t="n">
        <f aca="false">D901+5</f>
        <v>150</v>
      </c>
      <c r="E902" s="38" t="s">
        <v>190</v>
      </c>
      <c r="F902" s="2" t="str">
        <f aca="false">RIGHT("0"&amp;E902*10,3)</f>
        <v>050</v>
      </c>
      <c r="H902" s="8" t="n">
        <f aca="false">VLOOKUP(E902,references!M:R,6,0)</f>
        <v>36.5</v>
      </c>
      <c r="I902" s="8" t="n">
        <f aca="false">J902</f>
        <v>36.5</v>
      </c>
      <c r="J902" s="18" t="n">
        <f aca="false">H902</f>
        <v>36.5</v>
      </c>
      <c r="M902" s="8" t="n">
        <v>925</v>
      </c>
      <c r="N902" s="2" t="n">
        <f aca="false">ROUND(VLOOKUP(E902,references!M:P,4,0),1)</f>
        <v>23.3</v>
      </c>
    </row>
    <row r="903" customFormat="false" ht="15" hidden="false" customHeight="false" outlineLevel="0" collapsed="false">
      <c r="B903" s="2" t="s">
        <v>108</v>
      </c>
      <c r="C903" s="66" t="s">
        <v>301</v>
      </c>
      <c r="D903" s="2" t="n">
        <f aca="false">D902+5</f>
        <v>155</v>
      </c>
      <c r="E903" s="38" t="s">
        <v>216</v>
      </c>
      <c r="F903" s="2" t="str">
        <f aca="false">RIGHT("0"&amp;E903*10,3)</f>
        <v>055</v>
      </c>
      <c r="H903" s="8" t="n">
        <f aca="false">VLOOKUP(E903,references!M:R,6,0)</f>
        <v>37</v>
      </c>
      <c r="I903" s="8" t="n">
        <f aca="false">J903</f>
        <v>37</v>
      </c>
      <c r="J903" s="18" t="n">
        <f aca="false">H903</f>
        <v>37</v>
      </c>
      <c r="M903" s="8" t="n">
        <v>935</v>
      </c>
      <c r="N903" s="2" t="n">
        <f aca="false">ROUND(VLOOKUP(E903,references!M:P,4,0),1)</f>
        <v>23.7</v>
      </c>
    </row>
    <row r="904" customFormat="false" ht="15" hidden="false" customHeight="false" outlineLevel="0" collapsed="false">
      <c r="B904" s="2" t="s">
        <v>108</v>
      </c>
      <c r="C904" s="66" t="s">
        <v>301</v>
      </c>
      <c r="D904" s="2" t="n">
        <f aca="false">D903+5</f>
        <v>160</v>
      </c>
      <c r="E904" s="38" t="s">
        <v>191</v>
      </c>
      <c r="F904" s="2" t="str">
        <f aca="false">RIGHT("0"&amp;E904*10,3)</f>
        <v>060</v>
      </c>
      <c r="H904" s="8" t="n">
        <f aca="false">VLOOKUP(E904,references!M:R,6,0)</f>
        <v>37.5</v>
      </c>
      <c r="I904" s="8" t="n">
        <f aca="false">J904</f>
        <v>37.5</v>
      </c>
      <c r="J904" s="18" t="n">
        <f aca="false">H904</f>
        <v>37.5</v>
      </c>
      <c r="M904" s="8" t="n">
        <v>945</v>
      </c>
      <c r="N904" s="2" t="n">
        <f aca="false">ROUND(VLOOKUP(E904,references!M:P,4,0),1)</f>
        <v>24.1</v>
      </c>
    </row>
    <row r="905" customFormat="false" ht="15" hidden="false" customHeight="false" outlineLevel="0" collapsed="false">
      <c r="B905" s="2" t="s">
        <v>108</v>
      </c>
      <c r="C905" s="66" t="s">
        <v>301</v>
      </c>
      <c r="D905" s="2" t="n">
        <f aca="false">D904+5</f>
        <v>165</v>
      </c>
      <c r="E905" s="38" t="s">
        <v>217</v>
      </c>
      <c r="F905" s="2" t="str">
        <f aca="false">RIGHT("0"&amp;E905*10,3)</f>
        <v>065</v>
      </c>
      <c r="H905" s="8" t="n">
        <f aca="false">VLOOKUP(E905,references!M:R,6,0)</f>
        <v>38</v>
      </c>
      <c r="I905" s="8" t="n">
        <f aca="false">J905</f>
        <v>38</v>
      </c>
      <c r="J905" s="18" t="n">
        <f aca="false">H905</f>
        <v>38</v>
      </c>
      <c r="M905" s="8" t="n">
        <v>975</v>
      </c>
      <c r="N905" s="2" t="n">
        <f aca="false">ROUND(VLOOKUP(E905,references!M:P,4,0),1)</f>
        <v>24.6</v>
      </c>
    </row>
    <row r="906" customFormat="false" ht="15" hidden="false" customHeight="false" outlineLevel="0" collapsed="false">
      <c r="B906" s="2" t="s">
        <v>108</v>
      </c>
      <c r="C906" s="66" t="s">
        <v>301</v>
      </c>
      <c r="D906" s="2" t="n">
        <f aca="false">D905+5</f>
        <v>170</v>
      </c>
      <c r="E906" s="38" t="s">
        <v>218</v>
      </c>
      <c r="F906" s="2" t="str">
        <f aca="false">RIGHT("0"&amp;E906*10,3)</f>
        <v>070</v>
      </c>
      <c r="H906" s="8" t="n">
        <f aca="false">VLOOKUP(E906,references!M:R,6,0)</f>
        <v>39</v>
      </c>
      <c r="I906" s="8" t="n">
        <f aca="false">J906</f>
        <v>39</v>
      </c>
      <c r="J906" s="18" t="n">
        <f aca="false">H906</f>
        <v>39</v>
      </c>
      <c r="M906" s="8" t="n">
        <v>985</v>
      </c>
      <c r="N906" s="2" t="n">
        <f aca="false">ROUND(VLOOKUP(E906,references!M:P,4,0),1)</f>
        <v>25</v>
      </c>
    </row>
    <row r="907" customFormat="false" ht="15" hidden="false" customHeight="false" outlineLevel="0" collapsed="false">
      <c r="B907" s="2" t="s">
        <v>108</v>
      </c>
      <c r="C907" s="66" t="s">
        <v>301</v>
      </c>
      <c r="D907" s="2" t="n">
        <f aca="false">D906+5</f>
        <v>175</v>
      </c>
      <c r="E907" s="38" t="s">
        <v>219</v>
      </c>
      <c r="F907" s="2" t="str">
        <f aca="false">RIGHT("0"&amp;E907*10,3)</f>
        <v>075</v>
      </c>
      <c r="H907" s="8" t="n">
        <f aca="false">VLOOKUP(E907,references!M:R,6,0)</f>
        <v>39.5</v>
      </c>
      <c r="I907" s="8" t="n">
        <f aca="false">J907</f>
        <v>39.5</v>
      </c>
      <c r="J907" s="18" t="n">
        <f aca="false">H907</f>
        <v>39.5</v>
      </c>
      <c r="M907" s="8" t="n">
        <v>965</v>
      </c>
      <c r="N907" s="2" t="n">
        <f aca="false">ROUND(VLOOKUP(E907,references!M:P,4,0),1)</f>
        <v>25.4</v>
      </c>
    </row>
    <row r="908" customFormat="false" ht="15" hidden="false" customHeight="false" outlineLevel="0" collapsed="false">
      <c r="B908" s="2" t="s">
        <v>108</v>
      </c>
      <c r="C908" s="66" t="s">
        <v>301</v>
      </c>
      <c r="D908" s="2" t="n">
        <f aca="false">D907+5</f>
        <v>180</v>
      </c>
      <c r="E908" s="38" t="s">
        <v>220</v>
      </c>
      <c r="F908" s="2" t="str">
        <f aca="false">RIGHT("0"&amp;E908*10,3)</f>
        <v>080</v>
      </c>
      <c r="H908" s="8" t="n">
        <f aca="false">VLOOKUP(E908,references!M:R,6,0)</f>
        <v>40</v>
      </c>
      <c r="I908" s="8" t="n">
        <f aca="false">J908</f>
        <v>40</v>
      </c>
      <c r="J908" s="18" t="n">
        <f aca="false">H908</f>
        <v>40</v>
      </c>
      <c r="M908" s="8" t="n">
        <v>955</v>
      </c>
      <c r="N908" s="2" t="n">
        <f aca="false">ROUND(VLOOKUP(E908,references!M:P,4,0),1)</f>
        <v>25.8</v>
      </c>
    </row>
    <row r="909" customFormat="false" ht="15" hidden="false" customHeight="false" outlineLevel="0" collapsed="false">
      <c r="B909" s="2" t="s">
        <v>108</v>
      </c>
      <c r="C909" s="66" t="s">
        <v>301</v>
      </c>
      <c r="D909" s="2" t="n">
        <f aca="false">D908+5</f>
        <v>185</v>
      </c>
      <c r="E909" s="38" t="s">
        <v>221</v>
      </c>
      <c r="F909" s="2" t="str">
        <f aca="false">RIGHT("0"&amp;E909*10,3)</f>
        <v>085</v>
      </c>
      <c r="H909" s="8" t="n">
        <f aca="false">VLOOKUP(E909,references!M:R,6,0)</f>
        <v>41</v>
      </c>
      <c r="I909" s="8" t="n">
        <f aca="false">J909</f>
        <v>41</v>
      </c>
      <c r="J909" s="18" t="n">
        <f aca="false">H909</f>
        <v>41</v>
      </c>
      <c r="M909" s="8" t="n">
        <v>875</v>
      </c>
      <c r="N909" s="2" t="n">
        <f aca="false">ROUND(VLOOKUP(E909,references!M:P,4,0),1)</f>
        <v>26.2</v>
      </c>
    </row>
    <row r="910" customFormat="false" ht="15" hidden="false" customHeight="false" outlineLevel="0" collapsed="false">
      <c r="B910" s="2" t="s">
        <v>108</v>
      </c>
      <c r="C910" s="66" t="s">
        <v>301</v>
      </c>
      <c r="D910" s="2" t="n">
        <f aca="false">D909+5</f>
        <v>190</v>
      </c>
      <c r="E910" s="38" t="s">
        <v>222</v>
      </c>
      <c r="F910" s="2" t="str">
        <f aca="false">RIGHT("0"&amp;E910*10,3)</f>
        <v>090</v>
      </c>
      <c r="H910" s="8" t="n">
        <f aca="false">VLOOKUP(E910,references!M:R,6,0)</f>
        <v>41.5</v>
      </c>
      <c r="I910" s="8" t="n">
        <f aca="false">J910</f>
        <v>41.5</v>
      </c>
      <c r="J910" s="18" t="n">
        <f aca="false">H910</f>
        <v>41.5</v>
      </c>
      <c r="M910" s="8" t="n">
        <v>855</v>
      </c>
      <c r="N910" s="2" t="n">
        <f aca="false">ROUND(VLOOKUP(E910,references!M:P,4,0),1)</f>
        <v>26.7</v>
      </c>
    </row>
    <row r="911" customFormat="false" ht="15" hidden="false" customHeight="false" outlineLevel="0" collapsed="false">
      <c r="B911" s="2" t="s">
        <v>108</v>
      </c>
      <c r="C911" s="66" t="s">
        <v>301</v>
      </c>
      <c r="D911" s="2" t="n">
        <f aca="false">D910+5</f>
        <v>195</v>
      </c>
      <c r="E911" s="38" t="s">
        <v>223</v>
      </c>
      <c r="F911" s="2" t="str">
        <f aca="false">RIGHT("0"&amp;E911*10,3)</f>
        <v>095</v>
      </c>
      <c r="H911" s="8" t="n">
        <f aca="false">VLOOKUP(E911,references!M:R,6,0)</f>
        <v>42</v>
      </c>
      <c r="I911" s="8" t="n">
        <f aca="false">J911</f>
        <v>42</v>
      </c>
      <c r="J911" s="18" t="n">
        <f aca="false">H911</f>
        <v>42</v>
      </c>
      <c r="M911" s="8" t="n">
        <v>835</v>
      </c>
      <c r="N911" s="2" t="n">
        <f aca="false">ROUND(VLOOKUP(E911,references!M:P,4,0),1)</f>
        <v>27.1</v>
      </c>
    </row>
    <row r="912" customFormat="false" ht="15" hidden="false" customHeight="false" outlineLevel="0" collapsed="false">
      <c r="B912" s="2" t="s">
        <v>108</v>
      </c>
      <c r="C912" s="66" t="s">
        <v>301</v>
      </c>
      <c r="D912" s="2" t="n">
        <f aca="false">D911+5</f>
        <v>200</v>
      </c>
      <c r="E912" s="38" t="s">
        <v>224</v>
      </c>
      <c r="F912" s="2" t="str">
        <f aca="false">RIGHT("0"&amp;E912*10,3)</f>
        <v>100</v>
      </c>
      <c r="H912" s="8" t="n">
        <f aca="false">VLOOKUP(E912,references!M:R,6,0)</f>
        <v>43</v>
      </c>
      <c r="I912" s="8" t="n">
        <f aca="false">J912</f>
        <v>43</v>
      </c>
      <c r="J912" s="18" t="n">
        <f aca="false">H912</f>
        <v>43</v>
      </c>
      <c r="M912" s="8" t="n">
        <v>795</v>
      </c>
      <c r="N912" s="2" t="n">
        <f aca="false">ROUND(VLOOKUP(E912,references!M:P,4,0),1)</f>
        <v>27.5</v>
      </c>
    </row>
    <row r="913" customFormat="false" ht="15" hidden="false" customHeight="false" outlineLevel="0" collapsed="false">
      <c r="B913" s="2" t="s">
        <v>108</v>
      </c>
      <c r="C913" s="66" t="s">
        <v>301</v>
      </c>
      <c r="D913" s="2" t="n">
        <f aca="false">D912+5</f>
        <v>205</v>
      </c>
      <c r="E913" s="38" t="s">
        <v>225</v>
      </c>
      <c r="F913" s="2" t="str">
        <f aca="false">RIGHT("0"&amp;E913*10,3)</f>
        <v>105</v>
      </c>
      <c r="H913" s="8" t="n">
        <f aca="false">VLOOKUP(E913,references!M:R,6,0)</f>
        <v>43.5</v>
      </c>
      <c r="I913" s="8" t="n">
        <f aca="false">J913</f>
        <v>43.5</v>
      </c>
      <c r="J913" s="18" t="n">
        <f aca="false">H913</f>
        <v>43.5</v>
      </c>
      <c r="M913" s="8" t="n">
        <v>775</v>
      </c>
      <c r="N913" s="2" t="n">
        <f aca="false">ROUND(VLOOKUP(E913,references!M:P,4,0),1)</f>
        <v>27.9</v>
      </c>
    </row>
    <row r="914" customFormat="false" ht="15" hidden="false" customHeight="false" outlineLevel="0" collapsed="false">
      <c r="B914" s="2" t="s">
        <v>108</v>
      </c>
      <c r="C914" s="66" t="s">
        <v>301</v>
      </c>
      <c r="D914" s="2" t="n">
        <f aca="false">D913+5</f>
        <v>210</v>
      </c>
      <c r="E914" s="38" t="s">
        <v>226</v>
      </c>
      <c r="F914" s="2" t="str">
        <f aca="false">RIGHT("0"&amp;E914*10,3)</f>
        <v>110</v>
      </c>
      <c r="H914" s="8" t="n">
        <f aca="false">VLOOKUP(E914,references!M:R,6,0)</f>
        <v>44</v>
      </c>
      <c r="I914" s="8" t="n">
        <f aca="false">J914</f>
        <v>44</v>
      </c>
      <c r="J914" s="18" t="n">
        <f aca="false">H914</f>
        <v>44</v>
      </c>
      <c r="M914" s="8" t="n">
        <v>755</v>
      </c>
      <c r="N914" s="2" t="n">
        <f aca="false">ROUND(VLOOKUP(E914,references!M:P,4,0),1)</f>
        <v>28.4</v>
      </c>
    </row>
    <row r="915" customFormat="false" ht="15" hidden="false" customHeight="false" outlineLevel="0" collapsed="false">
      <c r="B915" s="2" t="s">
        <v>108</v>
      </c>
      <c r="C915" s="66" t="s">
        <v>301</v>
      </c>
      <c r="D915" s="2" t="n">
        <f aca="false">D914+5</f>
        <v>215</v>
      </c>
      <c r="E915" s="38" t="s">
        <v>231</v>
      </c>
      <c r="F915" s="2" t="str">
        <f aca="false">RIGHT("0"&amp;E915*10,3)</f>
        <v>115</v>
      </c>
      <c r="H915" s="8" t="n">
        <f aca="false">VLOOKUP(E915,references!M:R,6,0)</f>
        <v>44.5</v>
      </c>
      <c r="I915" s="8" t="n">
        <f aca="false">J915</f>
        <v>44.5</v>
      </c>
      <c r="J915" s="18" t="n">
        <f aca="false">H915</f>
        <v>44.5</v>
      </c>
      <c r="M915" s="8" t="n">
        <v>745</v>
      </c>
      <c r="N915" s="2" t="n">
        <f aca="false">ROUND(VLOOKUP(E915,references!M:P,4,0),1)</f>
        <v>28.8</v>
      </c>
    </row>
    <row r="916" customFormat="false" ht="15" hidden="false" customHeight="false" outlineLevel="0" collapsed="false">
      <c r="B916" s="2" t="s">
        <v>108</v>
      </c>
      <c r="C916" s="66" t="s">
        <v>301</v>
      </c>
      <c r="D916" s="2" t="n">
        <f aca="false">D915+5</f>
        <v>220</v>
      </c>
      <c r="E916" s="38" t="s">
        <v>232</v>
      </c>
      <c r="F916" s="2" t="str">
        <f aca="false">RIGHT("0"&amp;E916*10,3)</f>
        <v>120</v>
      </c>
      <c r="H916" s="8" t="n">
        <f aca="false">VLOOKUP(E916,references!M:R,6,0)</f>
        <v>45</v>
      </c>
      <c r="I916" s="8" t="n">
        <f aca="false">J916</f>
        <v>45</v>
      </c>
      <c r="J916" s="18" t="n">
        <f aca="false">H916</f>
        <v>45</v>
      </c>
      <c r="M916" s="8" t="n">
        <v>735</v>
      </c>
      <c r="N916" s="2" t="n">
        <f aca="false">ROUND(VLOOKUP(E916,references!M:P,4,0),1)</f>
        <v>29.2</v>
      </c>
    </row>
    <row r="917" customFormat="false" ht="15" hidden="false" customHeight="false" outlineLevel="0" collapsed="false">
      <c r="B917" s="2" t="s">
        <v>108</v>
      </c>
      <c r="C917" s="66" t="s">
        <v>301</v>
      </c>
      <c r="D917" s="2" t="n">
        <f aca="false">D916+5</f>
        <v>225</v>
      </c>
      <c r="E917" s="38" t="s">
        <v>233</v>
      </c>
      <c r="F917" s="2" t="str">
        <f aca="false">RIGHT("0"&amp;E917*10,3)</f>
        <v>125</v>
      </c>
      <c r="H917" s="8" t="n">
        <f aca="false">VLOOKUP(E917,references!M:R,6,0)</f>
        <v>46</v>
      </c>
      <c r="I917" s="8" t="n">
        <f aca="false">J917</f>
        <v>46</v>
      </c>
      <c r="J917" s="18" t="n">
        <f aca="false">H917</f>
        <v>46</v>
      </c>
      <c r="M917" s="8" t="n">
        <v>685</v>
      </c>
      <c r="N917" s="2" t="n">
        <f aca="false">ROUND(VLOOKUP(E917,references!M:P,4,0),1)</f>
        <v>29.6</v>
      </c>
    </row>
    <row r="918" customFormat="false" ht="15" hidden="false" customHeight="false" outlineLevel="0" collapsed="false">
      <c r="B918" s="2" t="s">
        <v>108</v>
      </c>
      <c r="C918" s="66" t="s">
        <v>301</v>
      </c>
      <c r="D918" s="2" t="n">
        <f aca="false">D917+5</f>
        <v>230</v>
      </c>
      <c r="E918" s="38" t="s">
        <v>234</v>
      </c>
      <c r="F918" s="2" t="str">
        <f aca="false">RIGHT("0"&amp;E918*10,3)</f>
        <v>130</v>
      </c>
      <c r="H918" s="8" t="n">
        <f aca="false">VLOOKUP(E918,references!M:R,6,0)</f>
        <v>46.5</v>
      </c>
      <c r="I918" s="8" t="n">
        <f aca="false">J918</f>
        <v>46.5</v>
      </c>
      <c r="J918" s="18" t="n">
        <f aca="false">H918</f>
        <v>46.5</v>
      </c>
      <c r="M918" s="8" t="n">
        <v>675</v>
      </c>
    </row>
    <row r="919" customFormat="false" ht="15" hidden="false" customHeight="false" outlineLevel="0" collapsed="false">
      <c r="B919" s="2" t="s">
        <v>108</v>
      </c>
      <c r="C919" s="66" t="s">
        <v>301</v>
      </c>
      <c r="D919" s="2" t="n">
        <f aca="false">D918+5</f>
        <v>235</v>
      </c>
      <c r="E919" s="38" t="s">
        <v>276</v>
      </c>
      <c r="F919" s="2" t="str">
        <f aca="false">RIGHT("0"&amp;E919*10,3)</f>
        <v>135</v>
      </c>
      <c r="H919" s="8" t="n">
        <f aca="false">VLOOKUP(E919,references!M:R,6,0)</f>
        <v>47</v>
      </c>
      <c r="I919" s="8" t="n">
        <f aca="false">J919</f>
        <v>47</v>
      </c>
      <c r="J919" s="18" t="n">
        <f aca="false">H919</f>
        <v>47</v>
      </c>
      <c r="M919" s="8" t="n">
        <v>665</v>
      </c>
    </row>
    <row r="920" customFormat="false" ht="15" hidden="false" customHeight="false" outlineLevel="0" collapsed="false">
      <c r="B920" s="2" t="s">
        <v>108</v>
      </c>
      <c r="C920" s="66" t="s">
        <v>301</v>
      </c>
      <c r="D920" s="2" t="n">
        <f aca="false">D919+5</f>
        <v>240</v>
      </c>
      <c r="E920" s="38" t="s">
        <v>277</v>
      </c>
      <c r="F920" s="2" t="str">
        <f aca="false">RIGHT("0"&amp;E920*10,3)</f>
        <v>140</v>
      </c>
      <c r="H920" s="8" t="n">
        <f aca="false">VLOOKUP(E920,references!M:R,6,0)</f>
        <v>48</v>
      </c>
      <c r="I920" s="8" t="n">
        <f aca="false">J920</f>
        <v>48</v>
      </c>
      <c r="J920" s="18" t="n">
        <f aca="false">H920</f>
        <v>48</v>
      </c>
      <c r="M920" s="8" t="n">
        <v>645</v>
      </c>
    </row>
    <row r="921" customFormat="false" ht="15" hidden="false" customHeight="false" outlineLevel="0" collapsed="false">
      <c r="B921" s="2" t="s">
        <v>108</v>
      </c>
      <c r="C921" s="66" t="s">
        <v>301</v>
      </c>
      <c r="D921" s="2" t="n">
        <f aca="false">D920+5</f>
        <v>245</v>
      </c>
      <c r="E921" s="38" t="s">
        <v>278</v>
      </c>
      <c r="F921" s="2" t="str">
        <f aca="false">RIGHT("0"&amp;E921*10,3)</f>
        <v>145</v>
      </c>
      <c r="H921" s="8" t="n">
        <f aca="false">VLOOKUP(E921,references!M:R,6,0)</f>
        <v>48.5</v>
      </c>
      <c r="I921" s="8" t="n">
        <f aca="false">J921</f>
        <v>48.5</v>
      </c>
      <c r="J921" s="18" t="n">
        <f aca="false">H921</f>
        <v>48.5</v>
      </c>
      <c r="M921" s="8" t="n">
        <v>635</v>
      </c>
    </row>
    <row r="922" customFormat="false" ht="15" hidden="false" customHeight="false" outlineLevel="0" collapsed="false">
      <c r="B922" s="2" t="s">
        <v>108</v>
      </c>
      <c r="C922" s="66" t="s">
        <v>301</v>
      </c>
      <c r="D922" s="2" t="n">
        <f aca="false">D921+5</f>
        <v>250</v>
      </c>
      <c r="E922" s="38" t="s">
        <v>279</v>
      </c>
      <c r="F922" s="2" t="str">
        <f aca="false">RIGHT("0"&amp;E922*10,3)</f>
        <v>150</v>
      </c>
      <c r="H922" s="8" t="n">
        <f aca="false">VLOOKUP(E922,references!M:R,6,0)</f>
        <v>49</v>
      </c>
      <c r="I922" s="8" t="n">
        <f aca="false">J922</f>
        <v>49</v>
      </c>
      <c r="J922" s="18" t="n">
        <f aca="false">H922</f>
        <v>49</v>
      </c>
      <c r="M922" s="8" t="n">
        <v>625</v>
      </c>
    </row>
    <row r="923" customFormat="false" ht="15" hidden="false" customHeight="false" outlineLevel="0" collapsed="false">
      <c r="B923" s="2" t="s">
        <v>108</v>
      </c>
      <c r="C923" s="66" t="s">
        <v>301</v>
      </c>
      <c r="D923" s="2" t="n">
        <f aca="false">D922+5</f>
        <v>255</v>
      </c>
      <c r="E923" s="38" t="s">
        <v>280</v>
      </c>
      <c r="F923" s="2" t="str">
        <f aca="false">RIGHT("0"&amp;E923*10,3)</f>
        <v>155</v>
      </c>
      <c r="H923" s="8" t="n">
        <f aca="false">VLOOKUP(E923,references!M:R,6,0)</f>
        <v>50</v>
      </c>
      <c r="I923" s="8" t="n">
        <f aca="false">J923</f>
        <v>50</v>
      </c>
      <c r="J923" s="18" t="n">
        <f aca="false">H923</f>
        <v>50</v>
      </c>
      <c r="M923" s="8" t="n">
        <v>605</v>
      </c>
    </row>
    <row r="924" customFormat="false" ht="15" hidden="false" customHeight="false" outlineLevel="0" collapsed="false">
      <c r="B924" s="2" t="s">
        <v>108</v>
      </c>
      <c r="C924" s="66" t="s">
        <v>301</v>
      </c>
      <c r="D924" s="2" t="n">
        <f aca="false">D923+5</f>
        <v>260</v>
      </c>
      <c r="E924" s="38" t="s">
        <v>281</v>
      </c>
      <c r="F924" s="2" t="str">
        <f aca="false">RIGHT("0"&amp;E924*10,3)</f>
        <v>160</v>
      </c>
      <c r="H924" s="8" t="n">
        <f aca="false">VLOOKUP(E924,references!M:R,6,0)</f>
        <v>50.5</v>
      </c>
      <c r="I924" s="8" t="n">
        <f aca="false">J924</f>
        <v>50.5</v>
      </c>
      <c r="J924" s="18" t="n">
        <f aca="false">H924</f>
        <v>50.5</v>
      </c>
      <c r="M924" s="8" t="n">
        <v>595</v>
      </c>
    </row>
    <row r="925" customFormat="false" ht="15" hidden="false" customHeight="false" outlineLevel="0" collapsed="false">
      <c r="B925" s="2" t="s">
        <v>108</v>
      </c>
      <c r="C925" s="66" t="s">
        <v>301</v>
      </c>
      <c r="D925" s="2" t="n">
        <f aca="false">D924+5</f>
        <v>265</v>
      </c>
      <c r="E925" s="38" t="s">
        <v>282</v>
      </c>
      <c r="F925" s="2" t="str">
        <f aca="false">RIGHT("0"&amp;E925*10,3)</f>
        <v>165</v>
      </c>
      <c r="H925" s="8" t="n">
        <f aca="false">VLOOKUP(E925,references!M:R,6,0)</f>
        <v>51</v>
      </c>
      <c r="I925" s="8" t="n">
        <f aca="false">J925</f>
        <v>51</v>
      </c>
      <c r="J925" s="18" t="n">
        <f aca="false">H925</f>
        <v>51</v>
      </c>
      <c r="M925" s="8" t="n">
        <v>585</v>
      </c>
    </row>
    <row r="926" customFormat="false" ht="15" hidden="false" customHeight="false" outlineLevel="0" collapsed="false">
      <c r="B926" s="2" t="s">
        <v>108</v>
      </c>
      <c r="C926" s="66" t="s">
        <v>301</v>
      </c>
      <c r="D926" s="2" t="n">
        <f aca="false">D925+5</f>
        <v>270</v>
      </c>
      <c r="E926" s="38" t="s">
        <v>283</v>
      </c>
      <c r="F926" s="2" t="str">
        <f aca="false">RIGHT("0"&amp;E926*10,3)</f>
        <v>170</v>
      </c>
      <c r="H926" s="8" t="n">
        <f aca="false">VLOOKUP(E926,references!M:R,6,0)</f>
        <v>51.5</v>
      </c>
      <c r="I926" s="8" t="n">
        <f aca="false">J926</f>
        <v>51.5</v>
      </c>
      <c r="J926" s="18" t="n">
        <f aca="false">H926</f>
        <v>51.5</v>
      </c>
      <c r="M926" s="8" t="n">
        <v>575</v>
      </c>
    </row>
    <row r="927" customFormat="false" ht="15" hidden="false" customHeight="false" outlineLevel="0" collapsed="false">
      <c r="B927" s="2" t="s">
        <v>108</v>
      </c>
      <c r="C927" s="66" t="s">
        <v>301</v>
      </c>
      <c r="D927" s="2" t="n">
        <f aca="false">D926+5</f>
        <v>275</v>
      </c>
      <c r="E927" s="38" t="s">
        <v>284</v>
      </c>
      <c r="F927" s="2" t="str">
        <f aca="false">RIGHT("0"&amp;E927*10,3)</f>
        <v>175</v>
      </c>
      <c r="H927" s="8" t="n">
        <f aca="false">VLOOKUP(E927,references!M:R,6,0)</f>
        <v>52</v>
      </c>
      <c r="I927" s="8" t="n">
        <f aca="false">J927</f>
        <v>52</v>
      </c>
      <c r="J927" s="18" t="n">
        <f aca="false">H927</f>
        <v>52</v>
      </c>
      <c r="M927" s="8" t="n">
        <v>565</v>
      </c>
    </row>
    <row r="928" customFormat="false" ht="15" hidden="false" customHeight="false" outlineLevel="0" collapsed="false">
      <c r="B928" s="2" t="s">
        <v>108</v>
      </c>
      <c r="C928" s="66" t="s">
        <v>301</v>
      </c>
      <c r="D928" s="2" t="n">
        <f aca="false">D927+5</f>
        <v>280</v>
      </c>
      <c r="E928" s="38" t="s">
        <v>285</v>
      </c>
      <c r="F928" s="2" t="str">
        <f aca="false">RIGHT("0"&amp;E928*10,3)</f>
        <v>180</v>
      </c>
      <c r="H928" s="8" t="n">
        <f aca="false">VLOOKUP(E928,references!M:R,6,0)</f>
        <v>53</v>
      </c>
      <c r="I928" s="8" t="n">
        <f aca="false">J928</f>
        <v>53</v>
      </c>
      <c r="J928" s="18" t="n">
        <f aca="false">H928</f>
        <v>53</v>
      </c>
      <c r="M928" s="8" t="n">
        <v>545</v>
      </c>
    </row>
    <row r="930" customFormat="false" ht="15" hidden="false" customHeight="false" outlineLevel="0" collapsed="false">
      <c r="B930" s="2" t="s">
        <v>108</v>
      </c>
      <c r="C930" s="66" t="s">
        <v>302</v>
      </c>
      <c r="D930" s="2" t="n">
        <v>110</v>
      </c>
      <c r="E930" s="38" t="s">
        <v>238</v>
      </c>
      <c r="F930" s="38" t="s">
        <v>2913</v>
      </c>
      <c r="H930" s="8" t="s">
        <v>1174</v>
      </c>
      <c r="I930" s="8" t="str">
        <f aca="false">J930</f>
        <v>41;41,5;42;42,5;43;43,5;44</v>
      </c>
      <c r="J930" s="18" t="s">
        <v>2915</v>
      </c>
      <c r="M930" s="8" t="n">
        <v>774</v>
      </c>
      <c r="N930" s="2" t="str">
        <f aca="false">VLOOKUP(LEFT(H930,2),references!B:C,2,0)&amp;" - "&amp;VLOOKUP(RIGHT(H930,2),references!B:C,2,0)</f>
        <v>26,5 - 28,5</v>
      </c>
    </row>
    <row r="932" customFormat="false" ht="15" hidden="false" customHeight="false" outlineLevel="0" collapsed="false">
      <c r="B932" s="2" t="s">
        <v>108</v>
      </c>
      <c r="C932" s="66" t="s">
        <v>304</v>
      </c>
      <c r="D932" s="2" t="n">
        <v>110</v>
      </c>
      <c r="E932" s="38" t="s">
        <v>281</v>
      </c>
      <c r="F932" s="2" t="n">
        <f aca="false">E932*10</f>
        <v>160</v>
      </c>
      <c r="H932" s="8" t="str">
        <f aca="false">E932</f>
        <v>16</v>
      </c>
      <c r="I932" s="8" t="str">
        <f aca="false">J932</f>
        <v>16</v>
      </c>
      <c r="J932" s="18" t="str">
        <f aca="false">H932</f>
        <v>16</v>
      </c>
      <c r="M932" s="8" t="n">
        <v>839</v>
      </c>
      <c r="N932" s="2" t="n">
        <f aca="false">VLOOKUP(TRIM(H932),references!B:C,2,0)</f>
        <v>9.5</v>
      </c>
    </row>
    <row r="933" customFormat="false" ht="15" hidden="false" customHeight="false" outlineLevel="0" collapsed="false">
      <c r="B933" s="2" t="s">
        <v>108</v>
      </c>
      <c r="C933" s="66" t="s">
        <v>304</v>
      </c>
      <c r="D933" s="2" t="n">
        <f aca="false">D932+10</f>
        <v>120</v>
      </c>
      <c r="E933" s="38" t="s">
        <v>283</v>
      </c>
      <c r="F933" s="2" t="n">
        <f aca="false">E933*10</f>
        <v>170</v>
      </c>
      <c r="H933" s="8" t="str">
        <f aca="false">E933</f>
        <v>17</v>
      </c>
      <c r="I933" s="8" t="str">
        <f aca="false">J933</f>
        <v>17</v>
      </c>
      <c r="J933" s="18" t="str">
        <f aca="false">H933</f>
        <v>17</v>
      </c>
      <c r="M933" s="8" t="n">
        <v>819</v>
      </c>
      <c r="N933" s="2" t="n">
        <f aca="false">VLOOKUP(TRIM(H933),references!B:C,2,0)</f>
        <v>10.5</v>
      </c>
    </row>
    <row r="934" customFormat="false" ht="15" hidden="false" customHeight="false" outlineLevel="0" collapsed="false">
      <c r="B934" s="2" t="s">
        <v>108</v>
      </c>
      <c r="C934" s="66" t="s">
        <v>304</v>
      </c>
      <c r="D934" s="2" t="n">
        <f aca="false">D933+10</f>
        <v>130</v>
      </c>
      <c r="E934" s="38" t="s">
        <v>285</v>
      </c>
      <c r="F934" s="2" t="n">
        <f aca="false">E934*10</f>
        <v>180</v>
      </c>
      <c r="H934" s="8" t="str">
        <f aca="false">E934</f>
        <v>18</v>
      </c>
      <c r="I934" s="8" t="str">
        <f aca="false">J934</f>
        <v>18</v>
      </c>
      <c r="J934" s="18" t="str">
        <f aca="false">H934</f>
        <v>18</v>
      </c>
      <c r="M934" s="8" t="n">
        <v>799</v>
      </c>
      <c r="N934" s="2" t="n">
        <f aca="false">VLOOKUP(TRIM(H934),references!B:C,2,0)</f>
        <v>11</v>
      </c>
    </row>
    <row r="935" customFormat="false" ht="15" hidden="false" customHeight="false" outlineLevel="0" collapsed="false">
      <c r="B935" s="2" t="s">
        <v>108</v>
      </c>
      <c r="C935" s="66" t="s">
        <v>304</v>
      </c>
      <c r="D935" s="2" t="n">
        <f aca="false">D934+10</f>
        <v>140</v>
      </c>
      <c r="E935" s="38" t="s">
        <v>305</v>
      </c>
      <c r="F935" s="2" t="n">
        <f aca="false">E935*10</f>
        <v>190</v>
      </c>
      <c r="H935" s="8" t="str">
        <f aca="false">E935</f>
        <v>19</v>
      </c>
      <c r="I935" s="8" t="str">
        <f aca="false">J935</f>
        <v>19</v>
      </c>
      <c r="J935" s="18" t="str">
        <f aca="false">H935</f>
        <v>19</v>
      </c>
      <c r="M935" s="8" t="n">
        <v>779</v>
      </c>
      <c r="N935" s="2" t="n">
        <f aca="false">VLOOKUP(TRIM(H935),references!B:C,2,0)</f>
        <v>11.5</v>
      </c>
    </row>
    <row r="936" customFormat="false" ht="15" hidden="false" customHeight="false" outlineLevel="0" collapsed="false">
      <c r="B936" s="2" t="s">
        <v>108</v>
      </c>
      <c r="C936" s="66" t="s">
        <v>304</v>
      </c>
      <c r="D936" s="2" t="n">
        <f aca="false">D935+10</f>
        <v>150</v>
      </c>
      <c r="E936" s="38" t="s">
        <v>306</v>
      </c>
      <c r="F936" s="2" t="n">
        <f aca="false">E936*10</f>
        <v>200</v>
      </c>
      <c r="H936" s="8" t="str">
        <f aca="false">E936</f>
        <v>20</v>
      </c>
      <c r="I936" s="8" t="str">
        <f aca="false">J936</f>
        <v>20</v>
      </c>
      <c r="J936" s="18" t="str">
        <f aca="false">H936</f>
        <v>20</v>
      </c>
      <c r="M936" s="8" t="n">
        <v>759</v>
      </c>
      <c r="N936" s="2" t="n">
        <f aca="false">VLOOKUP(TRIM(H936),references!B:C,2,0)</f>
        <v>12.5</v>
      </c>
    </row>
    <row r="937" customFormat="false" ht="15" hidden="false" customHeight="false" outlineLevel="0" collapsed="false">
      <c r="B937" s="2" t="s">
        <v>108</v>
      </c>
      <c r="C937" s="66" t="s">
        <v>304</v>
      </c>
      <c r="D937" s="2" t="n">
        <f aca="false">D936+10</f>
        <v>160</v>
      </c>
      <c r="E937" s="38" t="s">
        <v>307</v>
      </c>
      <c r="F937" s="2" t="n">
        <f aca="false">E937*10</f>
        <v>210</v>
      </c>
      <c r="H937" s="8" t="str">
        <f aca="false">E937</f>
        <v>21</v>
      </c>
      <c r="I937" s="8" t="str">
        <f aca="false">J937</f>
        <v>21</v>
      </c>
      <c r="J937" s="18" t="str">
        <f aca="false">H937</f>
        <v>21</v>
      </c>
      <c r="M937" s="8" t="n">
        <v>739</v>
      </c>
      <c r="N937" s="2" t="n">
        <f aca="false">VLOOKUP(TRIM(H937),references!B:C,2,0)</f>
        <v>13</v>
      </c>
    </row>
    <row r="938" customFormat="false" ht="15" hidden="false" customHeight="false" outlineLevel="0" collapsed="false">
      <c r="B938" s="2" t="s">
        <v>108</v>
      </c>
      <c r="C938" s="66" t="s">
        <v>304</v>
      </c>
      <c r="D938" s="2" t="n">
        <f aca="false">D937+10</f>
        <v>170</v>
      </c>
      <c r="E938" s="38" t="s">
        <v>308</v>
      </c>
      <c r="F938" s="2" t="n">
        <f aca="false">E938*10</f>
        <v>220</v>
      </c>
      <c r="H938" s="8" t="str">
        <f aca="false">E938</f>
        <v>22</v>
      </c>
      <c r="I938" s="8" t="str">
        <f aca="false">J938</f>
        <v>22</v>
      </c>
      <c r="J938" s="18" t="str">
        <f aca="false">H938</f>
        <v>22</v>
      </c>
      <c r="M938" s="8" t="n">
        <v>719</v>
      </c>
      <c r="N938" s="2" t="n">
        <f aca="false">VLOOKUP(TRIM(H938),references!B:C,2,0)</f>
        <v>13.5</v>
      </c>
    </row>
    <row r="939" customFormat="false" ht="15" hidden="false" customHeight="false" outlineLevel="0" collapsed="false">
      <c r="B939" s="2" t="s">
        <v>108</v>
      </c>
      <c r="C939" s="66" t="s">
        <v>304</v>
      </c>
      <c r="D939" s="2" t="n">
        <f aca="false">D938+10</f>
        <v>180</v>
      </c>
      <c r="E939" s="38" t="s">
        <v>309</v>
      </c>
      <c r="F939" s="2" t="n">
        <f aca="false">E939*10</f>
        <v>230</v>
      </c>
      <c r="H939" s="8" t="str">
        <f aca="false">E939</f>
        <v>23</v>
      </c>
      <c r="I939" s="8" t="str">
        <f aca="false">J939</f>
        <v>23</v>
      </c>
      <c r="J939" s="18" t="str">
        <f aca="false">H939</f>
        <v>23</v>
      </c>
      <c r="M939" s="8" t="n">
        <v>699</v>
      </c>
      <c r="N939" s="2" t="n">
        <f aca="false">VLOOKUP(TRIM(H939),references!B:C,2,0)</f>
        <v>14.5</v>
      </c>
    </row>
    <row r="940" customFormat="false" ht="15" hidden="false" customHeight="false" outlineLevel="0" collapsed="false">
      <c r="B940" s="2" t="s">
        <v>108</v>
      </c>
      <c r="C940" s="66" t="s">
        <v>304</v>
      </c>
      <c r="D940" s="2" t="n">
        <f aca="false">D939+10</f>
        <v>190</v>
      </c>
      <c r="E940" s="38" t="s">
        <v>310</v>
      </c>
      <c r="F940" s="2" t="n">
        <f aca="false">E940*10</f>
        <v>240</v>
      </c>
      <c r="H940" s="8" t="str">
        <f aca="false">E940</f>
        <v>24</v>
      </c>
      <c r="I940" s="8" t="str">
        <f aca="false">J940</f>
        <v>24</v>
      </c>
      <c r="J940" s="18" t="str">
        <f aca="false">H940</f>
        <v>24</v>
      </c>
      <c r="M940" s="8" t="n">
        <v>679</v>
      </c>
      <c r="N940" s="2" t="n">
        <f aca="false">VLOOKUP(TRIM(H940),references!B:C,2,0)</f>
        <v>15</v>
      </c>
    </row>
    <row r="941" customFormat="false" ht="15" hidden="false" customHeight="false" outlineLevel="0" collapsed="false">
      <c r="B941" s="2" t="s">
        <v>108</v>
      </c>
      <c r="C941" s="66" t="s">
        <v>304</v>
      </c>
      <c r="D941" s="2" t="n">
        <f aca="false">D940+10</f>
        <v>200</v>
      </c>
      <c r="E941" s="38" t="s">
        <v>311</v>
      </c>
      <c r="F941" s="2" t="n">
        <f aca="false">E941*10</f>
        <v>250</v>
      </c>
      <c r="H941" s="8" t="str">
        <f aca="false">E941</f>
        <v>25</v>
      </c>
      <c r="I941" s="8" t="str">
        <f aca="false">J941</f>
        <v>25</v>
      </c>
      <c r="J941" s="18" t="str">
        <f aca="false">H941</f>
        <v>25</v>
      </c>
      <c r="M941" s="8" t="n">
        <v>659</v>
      </c>
      <c r="N941" s="2" t="n">
        <f aca="false">VLOOKUP(TRIM(H941),references!B:C,2,0)</f>
        <v>15.5</v>
      </c>
    </row>
    <row r="942" customFormat="false" ht="15" hidden="false" customHeight="false" outlineLevel="0" collapsed="false">
      <c r="B942" s="2" t="s">
        <v>108</v>
      </c>
      <c r="C942" s="66" t="s">
        <v>304</v>
      </c>
      <c r="D942" s="2" t="n">
        <f aca="false">D941+10</f>
        <v>210</v>
      </c>
      <c r="E942" s="38" t="s">
        <v>312</v>
      </c>
      <c r="F942" s="2" t="n">
        <f aca="false">E942*10</f>
        <v>260</v>
      </c>
      <c r="H942" s="8" t="str">
        <f aca="false">E942</f>
        <v>26</v>
      </c>
      <c r="I942" s="8" t="str">
        <f aca="false">J942</f>
        <v>26</v>
      </c>
      <c r="J942" s="18" t="str">
        <f aca="false">H942</f>
        <v>26</v>
      </c>
      <c r="M942" s="8" t="n">
        <v>929</v>
      </c>
      <c r="N942" s="2" t="n">
        <f aca="false">VLOOKUP(TRIM(H942),references!B:C,2,0)</f>
        <v>16.5</v>
      </c>
    </row>
    <row r="943" customFormat="false" ht="15" hidden="false" customHeight="false" outlineLevel="0" collapsed="false">
      <c r="B943" s="2" t="s">
        <v>108</v>
      </c>
      <c r="C943" s="66" t="s">
        <v>304</v>
      </c>
      <c r="D943" s="2" t="n">
        <f aca="false">D942+10</f>
        <v>220</v>
      </c>
      <c r="E943" s="38" t="s">
        <v>313</v>
      </c>
      <c r="F943" s="2" t="n">
        <f aca="false">E943*10</f>
        <v>270</v>
      </c>
      <c r="H943" s="8" t="str">
        <f aca="false">E943</f>
        <v>27</v>
      </c>
      <c r="I943" s="8" t="str">
        <f aca="false">J943</f>
        <v>27</v>
      </c>
      <c r="J943" s="18" t="str">
        <f aca="false">H943</f>
        <v>27</v>
      </c>
      <c r="M943" s="8" t="n">
        <v>969</v>
      </c>
      <c r="N943" s="2" t="n">
        <f aca="false">VLOOKUP(TRIM(H943),references!B:C,2,0)</f>
        <v>17</v>
      </c>
    </row>
    <row r="944" customFormat="false" ht="15" hidden="false" customHeight="false" outlineLevel="0" collapsed="false">
      <c r="B944" s="2" t="s">
        <v>108</v>
      </c>
      <c r="C944" s="66" t="s">
        <v>304</v>
      </c>
      <c r="D944" s="2" t="n">
        <f aca="false">D943+10</f>
        <v>230</v>
      </c>
      <c r="E944" s="38" t="s">
        <v>314</v>
      </c>
      <c r="F944" s="2" t="n">
        <f aca="false">E944*10</f>
        <v>280</v>
      </c>
      <c r="H944" s="8" t="str">
        <f aca="false">E944</f>
        <v>28</v>
      </c>
      <c r="I944" s="8" t="str">
        <f aca="false">J944</f>
        <v>28</v>
      </c>
      <c r="J944" s="18" t="str">
        <f aca="false">H944</f>
        <v>28</v>
      </c>
      <c r="M944" s="8" t="n">
        <v>999</v>
      </c>
      <c r="N944" s="2" t="n">
        <f aca="false">VLOOKUP(TRIM(H944),references!B:C,2,0)</f>
        <v>17.5</v>
      </c>
    </row>
    <row r="945" customFormat="false" ht="15" hidden="false" customHeight="false" outlineLevel="0" collapsed="false">
      <c r="B945" s="2" t="s">
        <v>108</v>
      </c>
      <c r="C945" s="66" t="s">
        <v>304</v>
      </c>
      <c r="D945" s="2" t="n">
        <f aca="false">D944+10</f>
        <v>240</v>
      </c>
      <c r="E945" s="38" t="s">
        <v>315</v>
      </c>
      <c r="F945" s="2" t="n">
        <f aca="false">E945*10</f>
        <v>290</v>
      </c>
      <c r="H945" s="8" t="str">
        <f aca="false">E945</f>
        <v>29</v>
      </c>
      <c r="I945" s="8" t="str">
        <f aca="false">J945</f>
        <v>29</v>
      </c>
      <c r="J945" s="18" t="str">
        <f aca="false">H945</f>
        <v>29</v>
      </c>
      <c r="M945" s="8" t="n">
        <v>959</v>
      </c>
      <c r="N945" s="2" t="n">
        <f aca="false">VLOOKUP(TRIM(H945),references!B:C,2,0)</f>
        <v>18.5</v>
      </c>
    </row>
    <row r="946" customFormat="false" ht="15" hidden="false" customHeight="false" outlineLevel="0" collapsed="false">
      <c r="B946" s="2" t="s">
        <v>108</v>
      </c>
      <c r="C946" s="66" t="s">
        <v>304</v>
      </c>
      <c r="D946" s="2" t="n">
        <f aca="false">D945+10</f>
        <v>250</v>
      </c>
      <c r="E946" s="38" t="s">
        <v>316</v>
      </c>
      <c r="F946" s="2" t="n">
        <f aca="false">E946*10</f>
        <v>300</v>
      </c>
      <c r="H946" s="8" t="str">
        <f aca="false">E946</f>
        <v>30</v>
      </c>
      <c r="I946" s="8" t="str">
        <f aca="false">J946</f>
        <v>30</v>
      </c>
      <c r="J946" s="18" t="str">
        <f aca="false">H946</f>
        <v>30</v>
      </c>
      <c r="M946" s="8" t="n">
        <v>899</v>
      </c>
      <c r="N946" s="2" t="n">
        <f aca="false">VLOOKUP(TRIM(H946),references!B:C,2,0)</f>
        <v>19</v>
      </c>
    </row>
    <row r="947" customFormat="false" ht="15" hidden="false" customHeight="false" outlineLevel="0" collapsed="false">
      <c r="B947" s="2" t="s">
        <v>108</v>
      </c>
      <c r="C947" s="66" t="s">
        <v>304</v>
      </c>
      <c r="D947" s="2" t="n">
        <f aca="false">D946+10</f>
        <v>260</v>
      </c>
      <c r="E947" s="38" t="s">
        <v>317</v>
      </c>
      <c r="F947" s="2" t="n">
        <f aca="false">E947*10</f>
        <v>310</v>
      </c>
      <c r="H947" s="8" t="str">
        <f aca="false">E947</f>
        <v>31</v>
      </c>
      <c r="I947" s="8" t="str">
        <f aca="false">J947</f>
        <v>31</v>
      </c>
      <c r="J947" s="18" t="str">
        <f aca="false">H947</f>
        <v>31</v>
      </c>
      <c r="M947" s="8" t="n">
        <v>629</v>
      </c>
      <c r="N947" s="2" t="n">
        <f aca="false">VLOOKUP(TRIM(H947),references!B:C,2,0)</f>
        <v>19.5</v>
      </c>
    </row>
    <row r="948" customFormat="false" ht="15" hidden="false" customHeight="false" outlineLevel="0" collapsed="false">
      <c r="B948" s="2" t="s">
        <v>108</v>
      </c>
      <c r="C948" s="66" t="s">
        <v>304</v>
      </c>
      <c r="D948" s="2" t="n">
        <f aca="false">D947+10</f>
        <v>270</v>
      </c>
      <c r="E948" s="38" t="s">
        <v>115</v>
      </c>
      <c r="F948" s="2" t="n">
        <f aca="false">E948*10</f>
        <v>320</v>
      </c>
      <c r="H948" s="8" t="str">
        <f aca="false">E948</f>
        <v>32</v>
      </c>
      <c r="I948" s="8" t="str">
        <f aca="false">J948</f>
        <v>32</v>
      </c>
      <c r="J948" s="18" t="str">
        <f aca="false">H948</f>
        <v>32</v>
      </c>
      <c r="M948" s="8" t="n">
        <v>609</v>
      </c>
      <c r="N948" s="2" t="n">
        <f aca="false">VLOOKUP(TRIM(H948),references!B:C,2,0)</f>
        <v>20.5</v>
      </c>
    </row>
    <row r="949" customFormat="false" ht="15" hidden="false" customHeight="false" outlineLevel="0" collapsed="false">
      <c r="B949" s="2" t="s">
        <v>108</v>
      </c>
      <c r="C949" s="66" t="s">
        <v>304</v>
      </c>
      <c r="D949" s="2" t="n">
        <f aca="false">D948+10</f>
        <v>280</v>
      </c>
      <c r="E949" s="38" t="s">
        <v>116</v>
      </c>
      <c r="F949" s="2" t="n">
        <f aca="false">E949*10</f>
        <v>330</v>
      </c>
      <c r="H949" s="8" t="str">
        <f aca="false">E949</f>
        <v>33</v>
      </c>
      <c r="I949" s="8" t="str">
        <f aca="false">J949</f>
        <v>33</v>
      </c>
      <c r="J949" s="18" t="str">
        <f aca="false">H949</f>
        <v>33</v>
      </c>
      <c r="M949" s="8" t="n">
        <v>589</v>
      </c>
      <c r="N949" s="2" t="n">
        <f aca="false">VLOOKUP(TRIM(H949),references!B:C,2,0)</f>
        <v>21</v>
      </c>
    </row>
    <row r="950" customFormat="false" ht="15" hidden="false" customHeight="false" outlineLevel="0" collapsed="false">
      <c r="B950" s="2" t="s">
        <v>108</v>
      </c>
      <c r="C950" s="66" t="s">
        <v>304</v>
      </c>
      <c r="D950" s="2" t="n">
        <f aca="false">D949+10</f>
        <v>290</v>
      </c>
      <c r="E950" s="38" t="s">
        <v>117</v>
      </c>
      <c r="F950" s="2" t="n">
        <f aca="false">E950*10</f>
        <v>340</v>
      </c>
      <c r="H950" s="8" t="str">
        <f aca="false">E950</f>
        <v>34</v>
      </c>
      <c r="I950" s="8" t="str">
        <f aca="false">J950</f>
        <v>34</v>
      </c>
      <c r="J950" s="18" t="str">
        <f aca="false">H950</f>
        <v>34</v>
      </c>
      <c r="M950" s="8" t="n">
        <v>569</v>
      </c>
      <c r="N950" s="2" t="n">
        <f aca="false">VLOOKUP(TRIM(H950),references!B:C,2,0)</f>
        <v>21.5</v>
      </c>
    </row>
    <row r="951" customFormat="false" ht="15" hidden="false" customHeight="false" outlineLevel="0" collapsed="false">
      <c r="B951" s="2" t="s">
        <v>108</v>
      </c>
      <c r="C951" s="66" t="s">
        <v>304</v>
      </c>
      <c r="D951" s="2" t="n">
        <f aca="false">D950+10</f>
        <v>300</v>
      </c>
      <c r="E951" s="38" t="s">
        <v>118</v>
      </c>
      <c r="F951" s="2" t="n">
        <f aca="false">E951*10</f>
        <v>350</v>
      </c>
      <c r="H951" s="8" t="str">
        <f aca="false">E951</f>
        <v>35</v>
      </c>
      <c r="I951" s="8" t="str">
        <f aca="false">J951</f>
        <v>35</v>
      </c>
      <c r="J951" s="18" t="str">
        <f aca="false">H951</f>
        <v>35</v>
      </c>
      <c r="M951" s="8" t="n">
        <v>549</v>
      </c>
      <c r="N951" s="2" t="n">
        <f aca="false">VLOOKUP(TRIM(H951),references!B:C,2,0)</f>
        <v>22.5</v>
      </c>
    </row>
    <row r="952" customFormat="false" ht="15" hidden="false" customHeight="false" outlineLevel="0" collapsed="false">
      <c r="B952" s="2" t="s">
        <v>108</v>
      </c>
      <c r="C952" s="66" t="s">
        <v>304</v>
      </c>
      <c r="D952" s="2" t="n">
        <f aca="false">D951+10</f>
        <v>310</v>
      </c>
      <c r="E952" s="38" t="s">
        <v>119</v>
      </c>
      <c r="F952" s="2" t="n">
        <f aca="false">E952*10</f>
        <v>360</v>
      </c>
      <c r="H952" s="8" t="str">
        <f aca="false">E952</f>
        <v>36</v>
      </c>
      <c r="I952" s="8" t="str">
        <f aca="false">J952</f>
        <v>36</v>
      </c>
      <c r="J952" s="18" t="str">
        <f aca="false">H952</f>
        <v>36</v>
      </c>
      <c r="M952" s="8" t="n">
        <v>529</v>
      </c>
      <c r="N952" s="2" t="n">
        <f aca="false">VLOOKUP(TRIM(H952),references!B:C,2,0)</f>
        <v>23</v>
      </c>
    </row>
    <row r="953" customFormat="false" ht="15" hidden="false" customHeight="false" outlineLevel="0" collapsed="false">
      <c r="B953" s="2" t="s">
        <v>108</v>
      </c>
      <c r="C953" s="66" t="s">
        <v>304</v>
      </c>
      <c r="D953" s="2" t="n">
        <f aca="false">D952+10</f>
        <v>320</v>
      </c>
      <c r="E953" s="38" t="s">
        <v>120</v>
      </c>
      <c r="F953" s="2" t="n">
        <f aca="false">E953*10</f>
        <v>370</v>
      </c>
      <c r="H953" s="8" t="str">
        <f aca="false">E953</f>
        <v>37</v>
      </c>
      <c r="I953" s="8" t="str">
        <f aca="false">J953</f>
        <v>37</v>
      </c>
      <c r="J953" s="18" t="str">
        <f aca="false">H953</f>
        <v>37</v>
      </c>
      <c r="M953" s="8" t="n">
        <v>849</v>
      </c>
      <c r="N953" s="2" t="n">
        <f aca="false">VLOOKUP(TRIM(H953),references!B:C,2,0)</f>
        <v>23.5</v>
      </c>
    </row>
    <row r="954" customFormat="false" ht="15" hidden="false" customHeight="false" outlineLevel="0" collapsed="false">
      <c r="B954" s="2" t="s">
        <v>108</v>
      </c>
      <c r="C954" s="66" t="s">
        <v>304</v>
      </c>
      <c r="D954" s="2" t="n">
        <f aca="false">D953+10</f>
        <v>330</v>
      </c>
      <c r="E954" s="38" t="s">
        <v>121</v>
      </c>
      <c r="F954" s="2" t="n">
        <f aca="false">E954*10</f>
        <v>380</v>
      </c>
      <c r="H954" s="8" t="str">
        <f aca="false">E954</f>
        <v>38</v>
      </c>
      <c r="I954" s="8" t="str">
        <f aca="false">J954</f>
        <v>38</v>
      </c>
      <c r="J954" s="18" t="str">
        <f aca="false">H954</f>
        <v>38</v>
      </c>
      <c r="M954" s="8" t="n">
        <v>889</v>
      </c>
      <c r="N954" s="2" t="n">
        <f aca="false">VLOOKUP(TRIM(H954),references!B:C,2,0)</f>
        <v>24.5</v>
      </c>
    </row>
    <row r="955" customFormat="false" ht="15" hidden="false" customHeight="false" outlineLevel="0" collapsed="false">
      <c r="B955" s="2" t="s">
        <v>108</v>
      </c>
      <c r="C955" s="66" t="s">
        <v>304</v>
      </c>
      <c r="D955" s="2" t="n">
        <f aca="false">D954+10</f>
        <v>340</v>
      </c>
      <c r="E955" s="38" t="s">
        <v>122</v>
      </c>
      <c r="F955" s="2" t="n">
        <f aca="false">E955*10</f>
        <v>390</v>
      </c>
      <c r="H955" s="8" t="str">
        <f aca="false">E955</f>
        <v>39</v>
      </c>
      <c r="I955" s="8" t="str">
        <f aca="false">J955</f>
        <v>39</v>
      </c>
      <c r="J955" s="18" t="str">
        <f aca="false">H955</f>
        <v>39</v>
      </c>
      <c r="M955" s="8" t="n">
        <v>859</v>
      </c>
      <c r="N955" s="2" t="n">
        <f aca="false">VLOOKUP(TRIM(H955),references!B:C,2,0)</f>
        <v>25</v>
      </c>
    </row>
    <row r="956" customFormat="false" ht="15" hidden="false" customHeight="false" outlineLevel="0" collapsed="false">
      <c r="B956" s="2" t="s">
        <v>108</v>
      </c>
      <c r="C956" s="66" t="s">
        <v>304</v>
      </c>
      <c r="D956" s="2" t="n">
        <f aca="false">D955+10</f>
        <v>350</v>
      </c>
      <c r="E956" s="38" t="s">
        <v>123</v>
      </c>
      <c r="F956" s="2" t="n">
        <f aca="false">E956*10</f>
        <v>400</v>
      </c>
      <c r="H956" s="8" t="str">
        <f aca="false">E956</f>
        <v>40</v>
      </c>
      <c r="I956" s="8" t="str">
        <f aca="false">J956</f>
        <v>40</v>
      </c>
      <c r="J956" s="18" t="str">
        <f aca="false">H956</f>
        <v>40</v>
      </c>
      <c r="M956" s="8" t="n">
        <v>499</v>
      </c>
      <c r="N956" s="2" t="n">
        <f aca="false">VLOOKUP(TRIM(H956),references!B:C,2,0)</f>
        <v>25.5</v>
      </c>
    </row>
    <row r="957" customFormat="false" ht="15" hidden="false" customHeight="false" outlineLevel="0" collapsed="false">
      <c r="B957" s="2" t="s">
        <v>108</v>
      </c>
      <c r="C957" s="66" t="s">
        <v>304</v>
      </c>
      <c r="D957" s="2" t="n">
        <f aca="false">D956+10</f>
        <v>360</v>
      </c>
      <c r="E957" s="38" t="s">
        <v>124</v>
      </c>
      <c r="F957" s="2" t="n">
        <f aca="false">E957*10</f>
        <v>410</v>
      </c>
      <c r="H957" s="8" t="str">
        <f aca="false">E957</f>
        <v>41</v>
      </c>
      <c r="I957" s="8" t="str">
        <f aca="false">J957</f>
        <v>41</v>
      </c>
      <c r="J957" s="18" t="str">
        <f aca="false">H957</f>
        <v>41</v>
      </c>
      <c r="M957" s="8" t="n">
        <v>479</v>
      </c>
    </row>
    <row r="958" customFormat="false" ht="15" hidden="false" customHeight="false" outlineLevel="0" collapsed="false">
      <c r="B958" s="2" t="s">
        <v>108</v>
      </c>
      <c r="C958" s="66" t="s">
        <v>304</v>
      </c>
      <c r="D958" s="2" t="n">
        <f aca="false">D957+10</f>
        <v>370</v>
      </c>
      <c r="E958" s="38" t="s">
        <v>125</v>
      </c>
      <c r="F958" s="2" t="n">
        <f aca="false">E958*10</f>
        <v>420</v>
      </c>
      <c r="H958" s="8" t="str">
        <f aca="false">E958</f>
        <v>42</v>
      </c>
      <c r="I958" s="8" t="str">
        <f aca="false">J958</f>
        <v>42</v>
      </c>
      <c r="J958" s="18" t="str">
        <f aca="false">H958</f>
        <v>42</v>
      </c>
      <c r="M958" s="8" t="n">
        <v>459</v>
      </c>
    </row>
    <row r="959" customFormat="false" ht="15" hidden="false" customHeight="false" outlineLevel="0" collapsed="false">
      <c r="B959" s="2" t="s">
        <v>108</v>
      </c>
      <c r="C959" s="66" t="s">
        <v>304</v>
      </c>
      <c r="D959" s="2" t="n">
        <f aca="false">D958+10</f>
        <v>380</v>
      </c>
      <c r="E959" s="38" t="s">
        <v>126</v>
      </c>
      <c r="F959" s="2" t="n">
        <f aca="false">E959*10</f>
        <v>430</v>
      </c>
      <c r="H959" s="8" t="str">
        <f aca="false">E959</f>
        <v>43</v>
      </c>
      <c r="I959" s="8" t="str">
        <f aca="false">J959</f>
        <v>43</v>
      </c>
      <c r="J959" s="18" t="str">
        <f aca="false">H959</f>
        <v>43</v>
      </c>
      <c r="M959" s="8" t="n">
        <v>439</v>
      </c>
    </row>
    <row r="960" customFormat="false" ht="15" hidden="false" customHeight="false" outlineLevel="0" collapsed="false">
      <c r="B960" s="2" t="s">
        <v>108</v>
      </c>
      <c r="C960" s="66" t="s">
        <v>304</v>
      </c>
      <c r="D960" s="2" t="n">
        <f aca="false">D959+10</f>
        <v>390</v>
      </c>
      <c r="E960" s="38" t="s">
        <v>127</v>
      </c>
      <c r="F960" s="2" t="n">
        <f aca="false">E960*10</f>
        <v>440</v>
      </c>
      <c r="H960" s="8" t="str">
        <f aca="false">E960</f>
        <v>44</v>
      </c>
      <c r="I960" s="8" t="str">
        <f aca="false">J960</f>
        <v>44</v>
      </c>
      <c r="J960" s="18" t="str">
        <f aca="false">H960</f>
        <v>44</v>
      </c>
      <c r="M960" s="8" t="n">
        <v>419</v>
      </c>
    </row>
    <row r="962" customFormat="false" ht="15" hidden="false" customHeight="false" outlineLevel="0" collapsed="false">
      <c r="B962" s="2" t="s">
        <v>108</v>
      </c>
      <c r="C962" s="66" t="s">
        <v>318</v>
      </c>
      <c r="D962" s="2" t="n">
        <v>110</v>
      </c>
      <c r="E962" s="38" t="s">
        <v>281</v>
      </c>
      <c r="F962" s="2" t="n">
        <f aca="false">E962*10</f>
        <v>160</v>
      </c>
      <c r="H962" s="8" t="str">
        <f aca="false">E962</f>
        <v>16</v>
      </c>
      <c r="I962" s="8" t="str">
        <f aca="false">J962</f>
        <v>16</v>
      </c>
      <c r="J962" s="18" t="str">
        <f aca="false">H962</f>
        <v>16</v>
      </c>
      <c r="M962" s="8" t="n">
        <v>839</v>
      </c>
      <c r="N962" s="2" t="n">
        <f aca="false">VLOOKUP(TRIM(H962),references!B:C,2,0)</f>
        <v>9.5</v>
      </c>
    </row>
    <row r="963" customFormat="false" ht="15" hidden="false" customHeight="false" outlineLevel="0" collapsed="false">
      <c r="B963" s="2" t="s">
        <v>108</v>
      </c>
      <c r="C963" s="66" t="s">
        <v>318</v>
      </c>
      <c r="D963" s="2" t="n">
        <f aca="false">D962+5</f>
        <v>115</v>
      </c>
      <c r="E963" s="38" t="s">
        <v>282</v>
      </c>
      <c r="F963" s="2" t="n">
        <f aca="false">E963*10</f>
        <v>165</v>
      </c>
      <c r="H963" s="8" t="str">
        <f aca="false">E963</f>
        <v>16,5</v>
      </c>
      <c r="I963" s="8" t="str">
        <f aca="false">J963</f>
        <v>16,5</v>
      </c>
      <c r="J963" s="18" t="str">
        <f aca="false">H963</f>
        <v>16,5</v>
      </c>
      <c r="M963" s="8" t="n">
        <v>829</v>
      </c>
    </row>
    <row r="964" customFormat="false" ht="15" hidden="false" customHeight="false" outlineLevel="0" collapsed="false">
      <c r="B964" s="2" t="s">
        <v>108</v>
      </c>
      <c r="C964" s="66" t="s">
        <v>318</v>
      </c>
      <c r="D964" s="2" t="n">
        <f aca="false">D963+5</f>
        <v>120</v>
      </c>
      <c r="E964" s="38" t="s">
        <v>283</v>
      </c>
      <c r="F964" s="2" t="n">
        <f aca="false">E964*10</f>
        <v>170</v>
      </c>
      <c r="H964" s="8" t="str">
        <f aca="false">E964</f>
        <v>17</v>
      </c>
      <c r="I964" s="8" t="str">
        <f aca="false">J964</f>
        <v>17</v>
      </c>
      <c r="J964" s="18" t="str">
        <f aca="false">H964</f>
        <v>17</v>
      </c>
      <c r="M964" s="8" t="n">
        <v>819</v>
      </c>
      <c r="N964" s="2" t="n">
        <f aca="false">VLOOKUP(TRIM(H964),references!B:C,2,0)</f>
        <v>10.5</v>
      </c>
    </row>
    <row r="965" customFormat="false" ht="15" hidden="false" customHeight="false" outlineLevel="0" collapsed="false">
      <c r="B965" s="2" t="s">
        <v>108</v>
      </c>
      <c r="C965" s="66" t="s">
        <v>318</v>
      </c>
      <c r="D965" s="2" t="n">
        <f aca="false">D964+5</f>
        <v>125</v>
      </c>
      <c r="E965" s="38" t="s">
        <v>284</v>
      </c>
      <c r="F965" s="2" t="n">
        <f aca="false">E965*10</f>
        <v>175</v>
      </c>
      <c r="H965" s="8" t="str">
        <f aca="false">E965</f>
        <v>17,5</v>
      </c>
      <c r="I965" s="8" t="str">
        <f aca="false">J965</f>
        <v>17,5</v>
      </c>
      <c r="J965" s="18" t="str">
        <f aca="false">H965</f>
        <v>17,5</v>
      </c>
      <c r="M965" s="8" t="n">
        <v>809</v>
      </c>
    </row>
    <row r="966" customFormat="false" ht="15" hidden="false" customHeight="false" outlineLevel="0" collapsed="false">
      <c r="B966" s="2" t="s">
        <v>108</v>
      </c>
      <c r="C966" s="66" t="s">
        <v>318</v>
      </c>
      <c r="D966" s="2" t="n">
        <f aca="false">D965+5</f>
        <v>130</v>
      </c>
      <c r="E966" s="38" t="s">
        <v>285</v>
      </c>
      <c r="F966" s="2" t="n">
        <f aca="false">E966*10</f>
        <v>180</v>
      </c>
      <c r="H966" s="8" t="str">
        <f aca="false">E966</f>
        <v>18</v>
      </c>
      <c r="I966" s="8" t="str">
        <f aca="false">J966</f>
        <v>18</v>
      </c>
      <c r="J966" s="18" t="str">
        <f aca="false">H966</f>
        <v>18</v>
      </c>
      <c r="M966" s="8" t="n">
        <v>799</v>
      </c>
      <c r="N966" s="2" t="n">
        <f aca="false">VLOOKUP(TRIM(H966),references!B:C,2,0)</f>
        <v>11</v>
      </c>
    </row>
    <row r="967" customFormat="false" ht="15" hidden="false" customHeight="false" outlineLevel="0" collapsed="false">
      <c r="B967" s="2" t="s">
        <v>108</v>
      </c>
      <c r="C967" s="66" t="s">
        <v>318</v>
      </c>
      <c r="D967" s="2" t="n">
        <f aca="false">D966+5</f>
        <v>135</v>
      </c>
      <c r="E967" s="38" t="s">
        <v>319</v>
      </c>
      <c r="F967" s="2" t="n">
        <f aca="false">E967*10</f>
        <v>185</v>
      </c>
      <c r="H967" s="8" t="str">
        <f aca="false">E967</f>
        <v>18,5</v>
      </c>
      <c r="I967" s="8" t="str">
        <f aca="false">J967</f>
        <v>18,5</v>
      </c>
      <c r="J967" s="18" t="str">
        <f aca="false">H967</f>
        <v>18,5</v>
      </c>
      <c r="M967" s="8" t="n">
        <v>789</v>
      </c>
    </row>
    <row r="968" customFormat="false" ht="15" hidden="false" customHeight="false" outlineLevel="0" collapsed="false">
      <c r="B968" s="2" t="s">
        <v>108</v>
      </c>
      <c r="C968" s="66" t="s">
        <v>318</v>
      </c>
      <c r="D968" s="2" t="n">
        <f aca="false">D967+5</f>
        <v>140</v>
      </c>
      <c r="E968" s="38" t="s">
        <v>305</v>
      </c>
      <c r="F968" s="2" t="n">
        <f aca="false">E968*10</f>
        <v>190</v>
      </c>
      <c r="H968" s="8" t="str">
        <f aca="false">E968</f>
        <v>19</v>
      </c>
      <c r="I968" s="8" t="str">
        <f aca="false">J968</f>
        <v>19</v>
      </c>
      <c r="J968" s="18" t="str">
        <f aca="false">H968</f>
        <v>19</v>
      </c>
      <c r="M968" s="8" t="n">
        <v>779</v>
      </c>
      <c r="N968" s="2" t="n">
        <f aca="false">VLOOKUP(TRIM(H968),references!B:C,2,0)</f>
        <v>11.5</v>
      </c>
    </row>
    <row r="969" customFormat="false" ht="15" hidden="false" customHeight="false" outlineLevel="0" collapsed="false">
      <c r="B969" s="2" t="s">
        <v>108</v>
      </c>
      <c r="C969" s="66" t="s">
        <v>318</v>
      </c>
      <c r="D969" s="2" t="n">
        <f aca="false">D968+5</f>
        <v>145</v>
      </c>
      <c r="E969" s="38" t="s">
        <v>320</v>
      </c>
      <c r="F969" s="2" t="n">
        <f aca="false">E969*10</f>
        <v>195</v>
      </c>
      <c r="H969" s="8" t="str">
        <f aca="false">E969</f>
        <v>19,5</v>
      </c>
      <c r="I969" s="8" t="str">
        <f aca="false">J969</f>
        <v>19,5</v>
      </c>
      <c r="J969" s="18" t="str">
        <f aca="false">H969</f>
        <v>19,5</v>
      </c>
      <c r="M969" s="8" t="n">
        <v>769</v>
      </c>
    </row>
    <row r="970" customFormat="false" ht="15" hidden="false" customHeight="false" outlineLevel="0" collapsed="false">
      <c r="B970" s="2" t="s">
        <v>108</v>
      </c>
      <c r="C970" s="66" t="s">
        <v>318</v>
      </c>
      <c r="D970" s="2" t="n">
        <f aca="false">D969+5</f>
        <v>150</v>
      </c>
      <c r="E970" s="38" t="s">
        <v>306</v>
      </c>
      <c r="F970" s="2" t="n">
        <f aca="false">E970*10</f>
        <v>200</v>
      </c>
      <c r="H970" s="8" t="str">
        <f aca="false">E970</f>
        <v>20</v>
      </c>
      <c r="I970" s="8" t="str">
        <f aca="false">J970</f>
        <v>20</v>
      </c>
      <c r="J970" s="18" t="str">
        <f aca="false">H970</f>
        <v>20</v>
      </c>
      <c r="M970" s="8" t="n">
        <v>759</v>
      </c>
      <c r="N970" s="2" t="n">
        <f aca="false">VLOOKUP(TRIM(H970),references!B:C,2,0)</f>
        <v>12.5</v>
      </c>
    </row>
    <row r="971" customFormat="false" ht="15" hidden="false" customHeight="false" outlineLevel="0" collapsed="false">
      <c r="B971" s="2" t="s">
        <v>108</v>
      </c>
      <c r="C971" s="66" t="s">
        <v>318</v>
      </c>
      <c r="D971" s="2" t="n">
        <f aca="false">D970+5</f>
        <v>155</v>
      </c>
      <c r="E971" s="38" t="s">
        <v>321</v>
      </c>
      <c r="F971" s="2" t="n">
        <f aca="false">E971*10</f>
        <v>205</v>
      </c>
      <c r="H971" s="8" t="str">
        <f aca="false">E971</f>
        <v>20,5</v>
      </c>
      <c r="I971" s="8" t="str">
        <f aca="false">J971</f>
        <v>20,5</v>
      </c>
      <c r="J971" s="18" t="str">
        <f aca="false">H971</f>
        <v>20,5</v>
      </c>
      <c r="M971" s="8" t="n">
        <v>749</v>
      </c>
    </row>
    <row r="972" customFormat="false" ht="15" hidden="false" customHeight="false" outlineLevel="0" collapsed="false">
      <c r="B972" s="2" t="s">
        <v>108</v>
      </c>
      <c r="C972" s="66" t="s">
        <v>318</v>
      </c>
      <c r="D972" s="2" t="n">
        <f aca="false">D971+5</f>
        <v>160</v>
      </c>
      <c r="E972" s="38" t="s">
        <v>307</v>
      </c>
      <c r="F972" s="2" t="n">
        <f aca="false">E972*10</f>
        <v>210</v>
      </c>
      <c r="H972" s="8" t="str">
        <f aca="false">E972</f>
        <v>21</v>
      </c>
      <c r="I972" s="8" t="str">
        <f aca="false">J972</f>
        <v>21</v>
      </c>
      <c r="J972" s="18" t="str">
        <f aca="false">H972</f>
        <v>21</v>
      </c>
      <c r="M972" s="8" t="n">
        <v>739</v>
      </c>
      <c r="N972" s="2" t="n">
        <f aca="false">VLOOKUP(TRIM(H972),references!B:C,2,0)</f>
        <v>13</v>
      </c>
    </row>
    <row r="973" customFormat="false" ht="15" hidden="false" customHeight="false" outlineLevel="0" collapsed="false">
      <c r="B973" s="2" t="s">
        <v>108</v>
      </c>
      <c r="C973" s="66" t="s">
        <v>318</v>
      </c>
      <c r="D973" s="2" t="n">
        <f aca="false">D972+5</f>
        <v>165</v>
      </c>
      <c r="E973" s="38" t="s">
        <v>322</v>
      </c>
      <c r="F973" s="2" t="n">
        <f aca="false">E973*10</f>
        <v>215</v>
      </c>
      <c r="H973" s="8" t="str">
        <f aca="false">E973</f>
        <v>21,5</v>
      </c>
      <c r="I973" s="8" t="str">
        <f aca="false">J973</f>
        <v>21,5</v>
      </c>
      <c r="J973" s="18" t="str">
        <f aca="false">H973</f>
        <v>21,5</v>
      </c>
      <c r="M973" s="8" t="n">
        <v>729</v>
      </c>
    </row>
    <row r="974" customFormat="false" ht="15" hidden="false" customHeight="false" outlineLevel="0" collapsed="false">
      <c r="B974" s="2" t="s">
        <v>108</v>
      </c>
      <c r="C974" s="66" t="s">
        <v>318</v>
      </c>
      <c r="D974" s="2" t="n">
        <f aca="false">D973+5</f>
        <v>170</v>
      </c>
      <c r="E974" s="38" t="s">
        <v>308</v>
      </c>
      <c r="F974" s="2" t="n">
        <f aca="false">E974*10</f>
        <v>220</v>
      </c>
      <c r="H974" s="8" t="str">
        <f aca="false">E974</f>
        <v>22</v>
      </c>
      <c r="I974" s="8" t="str">
        <f aca="false">J974</f>
        <v>22</v>
      </c>
      <c r="J974" s="18" t="str">
        <f aca="false">H974</f>
        <v>22</v>
      </c>
      <c r="M974" s="8" t="n">
        <v>719</v>
      </c>
      <c r="N974" s="2" t="n">
        <f aca="false">VLOOKUP(TRIM(H974),references!B:C,2,0)</f>
        <v>13.5</v>
      </c>
    </row>
    <row r="975" customFormat="false" ht="15" hidden="false" customHeight="false" outlineLevel="0" collapsed="false">
      <c r="B975" s="2" t="s">
        <v>108</v>
      </c>
      <c r="C975" s="66" t="s">
        <v>318</v>
      </c>
      <c r="D975" s="2" t="n">
        <f aca="false">D974+5</f>
        <v>175</v>
      </c>
      <c r="E975" s="38" t="s">
        <v>323</v>
      </c>
      <c r="F975" s="2" t="n">
        <f aca="false">E975*10</f>
        <v>225</v>
      </c>
      <c r="H975" s="8" t="str">
        <f aca="false">E975</f>
        <v>22,5</v>
      </c>
      <c r="I975" s="8" t="str">
        <f aca="false">J975</f>
        <v>22,5</v>
      </c>
      <c r="J975" s="18" t="str">
        <f aca="false">H975</f>
        <v>22,5</v>
      </c>
      <c r="M975" s="8" t="n">
        <v>709</v>
      </c>
    </row>
    <row r="976" customFormat="false" ht="15" hidden="false" customHeight="false" outlineLevel="0" collapsed="false">
      <c r="B976" s="2" t="s">
        <v>108</v>
      </c>
      <c r="C976" s="66" t="s">
        <v>318</v>
      </c>
      <c r="D976" s="2" t="n">
        <f aca="false">D975+5</f>
        <v>180</v>
      </c>
      <c r="E976" s="38" t="s">
        <v>309</v>
      </c>
      <c r="F976" s="2" t="n">
        <f aca="false">E976*10</f>
        <v>230</v>
      </c>
      <c r="H976" s="8" t="str">
        <f aca="false">E976</f>
        <v>23</v>
      </c>
      <c r="I976" s="8" t="str">
        <f aca="false">J976</f>
        <v>23</v>
      </c>
      <c r="J976" s="18" t="str">
        <f aca="false">H976</f>
        <v>23</v>
      </c>
      <c r="M976" s="8" t="n">
        <v>699</v>
      </c>
      <c r="N976" s="2" t="n">
        <f aca="false">VLOOKUP(TRIM(H976),references!B:C,2,0)</f>
        <v>14.5</v>
      </c>
    </row>
    <row r="977" customFormat="false" ht="15" hidden="false" customHeight="false" outlineLevel="0" collapsed="false">
      <c r="B977" s="2" t="s">
        <v>108</v>
      </c>
      <c r="C977" s="66" t="s">
        <v>318</v>
      </c>
      <c r="D977" s="2" t="n">
        <f aca="false">D976+5</f>
        <v>185</v>
      </c>
      <c r="E977" s="38" t="s">
        <v>324</v>
      </c>
      <c r="F977" s="2" t="n">
        <f aca="false">E977*10</f>
        <v>235</v>
      </c>
      <c r="H977" s="8" t="str">
        <f aca="false">E977</f>
        <v>23,5</v>
      </c>
      <c r="I977" s="8" t="str">
        <f aca="false">J977</f>
        <v>23,5</v>
      </c>
      <c r="J977" s="18" t="str">
        <f aca="false">H977</f>
        <v>23,5</v>
      </c>
      <c r="M977" s="8" t="n">
        <v>689</v>
      </c>
    </row>
    <row r="978" customFormat="false" ht="15" hidden="false" customHeight="false" outlineLevel="0" collapsed="false">
      <c r="B978" s="2" t="s">
        <v>108</v>
      </c>
      <c r="C978" s="66" t="s">
        <v>318</v>
      </c>
      <c r="D978" s="2" t="n">
        <f aca="false">D977+5</f>
        <v>190</v>
      </c>
      <c r="E978" s="38" t="s">
        <v>310</v>
      </c>
      <c r="F978" s="2" t="n">
        <f aca="false">E978*10</f>
        <v>240</v>
      </c>
      <c r="H978" s="8" t="str">
        <f aca="false">E978</f>
        <v>24</v>
      </c>
      <c r="I978" s="8" t="str">
        <f aca="false">J978</f>
        <v>24</v>
      </c>
      <c r="J978" s="18" t="str">
        <f aca="false">H978</f>
        <v>24</v>
      </c>
      <c r="M978" s="8" t="n">
        <v>679</v>
      </c>
      <c r="N978" s="2" t="n">
        <f aca="false">VLOOKUP(TRIM(H978),references!B:C,2,0)</f>
        <v>15</v>
      </c>
    </row>
    <row r="979" customFormat="false" ht="15" hidden="false" customHeight="false" outlineLevel="0" collapsed="false">
      <c r="B979" s="2" t="s">
        <v>108</v>
      </c>
      <c r="C979" s="66" t="s">
        <v>318</v>
      </c>
      <c r="D979" s="2" t="n">
        <f aca="false">D978+5</f>
        <v>195</v>
      </c>
      <c r="E979" s="38" t="s">
        <v>325</v>
      </c>
      <c r="F979" s="2" t="n">
        <f aca="false">E979*10</f>
        <v>245</v>
      </c>
      <c r="H979" s="8" t="str">
        <f aca="false">E979</f>
        <v>24,5</v>
      </c>
      <c r="I979" s="8" t="str">
        <f aca="false">J979</f>
        <v>24,5</v>
      </c>
      <c r="J979" s="18" t="str">
        <f aca="false">H979</f>
        <v>24,5</v>
      </c>
      <c r="M979" s="8" t="n">
        <v>669</v>
      </c>
    </row>
    <row r="980" customFormat="false" ht="15" hidden="false" customHeight="false" outlineLevel="0" collapsed="false">
      <c r="B980" s="2" t="s">
        <v>108</v>
      </c>
      <c r="C980" s="66" t="s">
        <v>318</v>
      </c>
      <c r="D980" s="2" t="n">
        <f aca="false">D979+5</f>
        <v>200</v>
      </c>
      <c r="E980" s="38" t="s">
        <v>311</v>
      </c>
      <c r="F980" s="2" t="n">
        <f aca="false">E980*10</f>
        <v>250</v>
      </c>
      <c r="H980" s="8" t="str">
        <f aca="false">E980</f>
        <v>25</v>
      </c>
      <c r="I980" s="8" t="str">
        <f aca="false">J980</f>
        <v>25</v>
      </c>
      <c r="J980" s="18" t="str">
        <f aca="false">H980</f>
        <v>25</v>
      </c>
      <c r="M980" s="8" t="n">
        <v>659</v>
      </c>
      <c r="N980" s="2" t="n">
        <f aca="false">VLOOKUP(TRIM(H980),references!B:C,2,0)</f>
        <v>15.5</v>
      </c>
    </row>
    <row r="981" customFormat="false" ht="15" hidden="false" customHeight="false" outlineLevel="0" collapsed="false">
      <c r="B981" s="2" t="s">
        <v>108</v>
      </c>
      <c r="C981" s="66" t="s">
        <v>318</v>
      </c>
      <c r="D981" s="2" t="n">
        <f aca="false">D980+5</f>
        <v>205</v>
      </c>
      <c r="E981" s="38" t="s">
        <v>326</v>
      </c>
      <c r="F981" s="2" t="n">
        <f aca="false">E981*10</f>
        <v>255</v>
      </c>
      <c r="H981" s="8" t="str">
        <f aca="false">E981</f>
        <v>25,5</v>
      </c>
      <c r="I981" s="8" t="str">
        <f aca="false">J981</f>
        <v>25,5</v>
      </c>
      <c r="J981" s="18" t="str">
        <f aca="false">H981</f>
        <v>25,5</v>
      </c>
      <c r="M981" s="8" t="n">
        <v>649</v>
      </c>
    </row>
    <row r="982" customFormat="false" ht="15" hidden="false" customHeight="false" outlineLevel="0" collapsed="false">
      <c r="B982" s="2" t="s">
        <v>108</v>
      </c>
      <c r="C982" s="66" t="s">
        <v>318</v>
      </c>
      <c r="D982" s="2" t="n">
        <f aca="false">D981+5</f>
        <v>210</v>
      </c>
      <c r="E982" s="38" t="s">
        <v>312</v>
      </c>
      <c r="F982" s="2" t="n">
        <f aca="false">E982*10</f>
        <v>260</v>
      </c>
      <c r="H982" s="8" t="str">
        <f aca="false">E982</f>
        <v>26</v>
      </c>
      <c r="I982" s="8" t="str">
        <f aca="false">J982</f>
        <v>26</v>
      </c>
      <c r="J982" s="18" t="str">
        <f aca="false">H982</f>
        <v>26</v>
      </c>
      <c r="M982" s="8" t="n">
        <v>929</v>
      </c>
      <c r="N982" s="2" t="n">
        <f aca="false">VLOOKUP(TRIM(H982),references!B:C,2,0)</f>
        <v>16.5</v>
      </c>
    </row>
    <row r="983" customFormat="false" ht="15" hidden="false" customHeight="false" outlineLevel="0" collapsed="false">
      <c r="B983" s="2" t="s">
        <v>108</v>
      </c>
      <c r="C983" s="66" t="s">
        <v>318</v>
      </c>
      <c r="D983" s="2" t="n">
        <f aca="false">D982+5</f>
        <v>215</v>
      </c>
      <c r="E983" s="38" t="s">
        <v>327</v>
      </c>
      <c r="F983" s="2" t="n">
        <f aca="false">E983*10</f>
        <v>265</v>
      </c>
      <c r="H983" s="8" t="str">
        <f aca="false">E983</f>
        <v>26,5</v>
      </c>
      <c r="I983" s="8" t="str">
        <f aca="false">J983</f>
        <v>26,5</v>
      </c>
      <c r="J983" s="18" t="str">
        <f aca="false">H983</f>
        <v>26,5</v>
      </c>
      <c r="M983" s="8" t="n">
        <v>949</v>
      </c>
    </row>
    <row r="984" customFormat="false" ht="15" hidden="false" customHeight="false" outlineLevel="0" collapsed="false">
      <c r="B984" s="2" t="s">
        <v>108</v>
      </c>
      <c r="C984" s="66" t="s">
        <v>318</v>
      </c>
      <c r="D984" s="2" t="n">
        <f aca="false">D983+5</f>
        <v>220</v>
      </c>
      <c r="E984" s="38" t="s">
        <v>313</v>
      </c>
      <c r="F984" s="2" t="n">
        <f aca="false">E984*10</f>
        <v>270</v>
      </c>
      <c r="H984" s="8" t="str">
        <f aca="false">E984</f>
        <v>27</v>
      </c>
      <c r="I984" s="8" t="str">
        <f aca="false">J984</f>
        <v>27</v>
      </c>
      <c r="J984" s="18" t="str">
        <f aca="false">H984</f>
        <v>27</v>
      </c>
      <c r="M984" s="8" t="n">
        <v>969</v>
      </c>
      <c r="N984" s="2" t="n">
        <f aca="false">VLOOKUP(TRIM(H984),references!B:C,2,0)</f>
        <v>17</v>
      </c>
    </row>
    <row r="985" customFormat="false" ht="15" hidden="false" customHeight="false" outlineLevel="0" collapsed="false">
      <c r="B985" s="2" t="s">
        <v>108</v>
      </c>
      <c r="C985" s="66" t="s">
        <v>318</v>
      </c>
      <c r="D985" s="2" t="n">
        <f aca="false">D984+5</f>
        <v>225</v>
      </c>
      <c r="E985" s="38" t="s">
        <v>328</v>
      </c>
      <c r="F985" s="2" t="n">
        <f aca="false">E985*10</f>
        <v>275</v>
      </c>
      <c r="H985" s="8" t="str">
        <f aca="false">E985</f>
        <v>27,5</v>
      </c>
      <c r="I985" s="8" t="str">
        <f aca="false">J985</f>
        <v>27,5</v>
      </c>
      <c r="J985" s="18" t="str">
        <f aca="false">H985</f>
        <v>27,5</v>
      </c>
      <c r="M985" s="8" t="n">
        <v>989</v>
      </c>
    </row>
    <row r="986" customFormat="false" ht="15" hidden="false" customHeight="false" outlineLevel="0" collapsed="false">
      <c r="B986" s="2" t="s">
        <v>108</v>
      </c>
      <c r="C986" s="66" t="s">
        <v>318</v>
      </c>
      <c r="D986" s="2" t="n">
        <f aca="false">D985+5</f>
        <v>230</v>
      </c>
      <c r="E986" s="38" t="s">
        <v>314</v>
      </c>
      <c r="F986" s="2" t="n">
        <f aca="false">E986*10</f>
        <v>280</v>
      </c>
      <c r="H986" s="8" t="str">
        <f aca="false">E986</f>
        <v>28</v>
      </c>
      <c r="I986" s="8" t="str">
        <f aca="false">J986</f>
        <v>28</v>
      </c>
      <c r="J986" s="18" t="str">
        <f aca="false">H986</f>
        <v>28</v>
      </c>
      <c r="M986" s="8" t="n">
        <v>999</v>
      </c>
      <c r="N986" s="2" t="n">
        <f aca="false">VLOOKUP(TRIM(H986),references!B:C,2,0)</f>
        <v>17.5</v>
      </c>
    </row>
    <row r="987" customFormat="false" ht="15" hidden="false" customHeight="false" outlineLevel="0" collapsed="false">
      <c r="B987" s="2" t="s">
        <v>108</v>
      </c>
      <c r="C987" s="66" t="s">
        <v>318</v>
      </c>
      <c r="D987" s="2" t="n">
        <f aca="false">D986+5</f>
        <v>235</v>
      </c>
      <c r="E987" s="38" t="s">
        <v>329</v>
      </c>
      <c r="F987" s="2" t="n">
        <f aca="false">E987*10</f>
        <v>285</v>
      </c>
      <c r="H987" s="8" t="str">
        <f aca="false">E987</f>
        <v>28,5</v>
      </c>
      <c r="I987" s="8" t="str">
        <f aca="false">J987</f>
        <v>28,5</v>
      </c>
      <c r="J987" s="18" t="str">
        <f aca="false">H987</f>
        <v>28,5</v>
      </c>
      <c r="M987" s="8" t="n">
        <v>979</v>
      </c>
    </row>
    <row r="988" customFormat="false" ht="15" hidden="false" customHeight="false" outlineLevel="0" collapsed="false">
      <c r="B988" s="2" t="s">
        <v>108</v>
      </c>
      <c r="C988" s="66" t="s">
        <v>318</v>
      </c>
      <c r="D988" s="2" t="n">
        <f aca="false">D987+5</f>
        <v>240</v>
      </c>
      <c r="E988" s="38" t="s">
        <v>315</v>
      </c>
      <c r="F988" s="2" t="n">
        <f aca="false">E988*10</f>
        <v>290</v>
      </c>
      <c r="H988" s="8" t="str">
        <f aca="false">E988</f>
        <v>29</v>
      </c>
      <c r="I988" s="8" t="str">
        <f aca="false">J988</f>
        <v>29</v>
      </c>
      <c r="J988" s="18" t="str">
        <f aca="false">H988</f>
        <v>29</v>
      </c>
      <c r="M988" s="8" t="n">
        <v>959</v>
      </c>
      <c r="N988" s="2" t="n">
        <f aca="false">VLOOKUP(TRIM(H988),references!B:C,2,0)</f>
        <v>18.5</v>
      </c>
    </row>
    <row r="989" customFormat="false" ht="15" hidden="false" customHeight="false" outlineLevel="0" collapsed="false">
      <c r="B989" s="2" t="s">
        <v>108</v>
      </c>
      <c r="C989" s="66" t="s">
        <v>318</v>
      </c>
      <c r="D989" s="2" t="n">
        <f aca="false">D988+5</f>
        <v>245</v>
      </c>
      <c r="E989" s="38" t="s">
        <v>330</v>
      </c>
      <c r="F989" s="2" t="n">
        <f aca="false">E989*10</f>
        <v>295</v>
      </c>
      <c r="H989" s="8" t="str">
        <f aca="false">E989</f>
        <v>29,5</v>
      </c>
      <c r="I989" s="8" t="str">
        <f aca="false">J989</f>
        <v>29,5</v>
      </c>
      <c r="J989" s="18" t="str">
        <f aca="false">H989</f>
        <v>29,5</v>
      </c>
      <c r="M989" s="8" t="n">
        <v>939</v>
      </c>
    </row>
    <row r="990" customFormat="false" ht="15" hidden="false" customHeight="false" outlineLevel="0" collapsed="false">
      <c r="B990" s="2" t="s">
        <v>108</v>
      </c>
      <c r="C990" s="66" t="s">
        <v>318</v>
      </c>
      <c r="D990" s="2" t="n">
        <f aca="false">D989+5</f>
        <v>250</v>
      </c>
      <c r="E990" s="38" t="s">
        <v>316</v>
      </c>
      <c r="F990" s="2" t="n">
        <f aca="false">E990*10</f>
        <v>300</v>
      </c>
      <c r="H990" s="8" t="str">
        <f aca="false">E990</f>
        <v>30</v>
      </c>
      <c r="I990" s="8" t="str">
        <f aca="false">J990</f>
        <v>30</v>
      </c>
      <c r="J990" s="18" t="str">
        <f aca="false">H990</f>
        <v>30</v>
      </c>
      <c r="M990" s="8" t="n">
        <v>899</v>
      </c>
      <c r="N990" s="2" t="n">
        <f aca="false">VLOOKUP(TRIM(H990),references!B:C,2,0)</f>
        <v>19</v>
      </c>
    </row>
    <row r="991" customFormat="false" ht="15" hidden="false" customHeight="false" outlineLevel="0" collapsed="false">
      <c r="B991" s="2" t="s">
        <v>108</v>
      </c>
      <c r="C991" s="66" t="s">
        <v>318</v>
      </c>
      <c r="D991" s="2" t="n">
        <f aca="false">D990+5</f>
        <v>255</v>
      </c>
      <c r="E991" s="38" t="s">
        <v>331</v>
      </c>
      <c r="F991" s="2" t="n">
        <f aca="false">E991*10</f>
        <v>305</v>
      </c>
      <c r="H991" s="8" t="str">
        <f aca="false">E991</f>
        <v>30,5</v>
      </c>
      <c r="I991" s="8" t="str">
        <f aca="false">J991</f>
        <v>30,5</v>
      </c>
      <c r="J991" s="18" t="str">
        <f aca="false">H991</f>
        <v>30,5</v>
      </c>
      <c r="M991" s="8" t="n">
        <v>639</v>
      </c>
    </row>
    <row r="992" customFormat="false" ht="15" hidden="false" customHeight="false" outlineLevel="0" collapsed="false">
      <c r="B992" s="2" t="s">
        <v>108</v>
      </c>
      <c r="C992" s="66" t="s">
        <v>318</v>
      </c>
      <c r="D992" s="2" t="n">
        <f aca="false">D991+5</f>
        <v>260</v>
      </c>
      <c r="E992" s="38" t="s">
        <v>317</v>
      </c>
      <c r="F992" s="2" t="n">
        <f aca="false">E992*10</f>
        <v>310</v>
      </c>
      <c r="H992" s="8" t="str">
        <f aca="false">E992</f>
        <v>31</v>
      </c>
      <c r="I992" s="8" t="str">
        <f aca="false">J992</f>
        <v>31</v>
      </c>
      <c r="J992" s="18" t="str">
        <f aca="false">H992</f>
        <v>31</v>
      </c>
      <c r="M992" s="8" t="n">
        <v>629</v>
      </c>
      <c r="N992" s="2" t="n">
        <f aca="false">VLOOKUP(TRIM(H992),references!B:C,2,0)</f>
        <v>19.5</v>
      </c>
    </row>
    <row r="993" customFormat="false" ht="15" hidden="false" customHeight="false" outlineLevel="0" collapsed="false">
      <c r="B993" s="2" t="s">
        <v>108</v>
      </c>
      <c r="C993" s="66" t="s">
        <v>318</v>
      </c>
      <c r="D993" s="2" t="n">
        <f aca="false">D992+5</f>
        <v>265</v>
      </c>
      <c r="E993" s="38" t="s">
        <v>332</v>
      </c>
      <c r="F993" s="2" t="n">
        <f aca="false">E993*10</f>
        <v>315</v>
      </c>
      <c r="H993" s="8" t="str">
        <f aca="false">E993</f>
        <v>31,5</v>
      </c>
      <c r="I993" s="8" t="str">
        <f aca="false">J993</f>
        <v>31,5</v>
      </c>
      <c r="J993" s="18" t="str">
        <f aca="false">H993</f>
        <v>31,5</v>
      </c>
      <c r="M993" s="8" t="n">
        <v>619</v>
      </c>
    </row>
    <row r="994" customFormat="false" ht="15" hidden="false" customHeight="false" outlineLevel="0" collapsed="false">
      <c r="B994" s="2" t="s">
        <v>108</v>
      </c>
      <c r="C994" s="66" t="s">
        <v>318</v>
      </c>
      <c r="D994" s="2" t="n">
        <f aca="false">D993+5</f>
        <v>270</v>
      </c>
      <c r="E994" s="38" t="s">
        <v>115</v>
      </c>
      <c r="F994" s="2" t="n">
        <f aca="false">E994*10</f>
        <v>320</v>
      </c>
      <c r="H994" s="8" t="str">
        <f aca="false">E994</f>
        <v>32</v>
      </c>
      <c r="I994" s="8" t="str">
        <f aca="false">J994</f>
        <v>32</v>
      </c>
      <c r="J994" s="18" t="str">
        <f aca="false">H994</f>
        <v>32</v>
      </c>
      <c r="M994" s="8" t="n">
        <v>609</v>
      </c>
      <c r="N994" s="2" t="n">
        <f aca="false">VLOOKUP(TRIM(H994),references!B:C,2,0)</f>
        <v>20.5</v>
      </c>
    </row>
    <row r="995" customFormat="false" ht="15" hidden="false" customHeight="false" outlineLevel="0" collapsed="false">
      <c r="B995" s="2" t="s">
        <v>108</v>
      </c>
      <c r="C995" s="66" t="s">
        <v>318</v>
      </c>
      <c r="D995" s="2" t="n">
        <f aca="false">D994+5</f>
        <v>275</v>
      </c>
      <c r="E995" s="38" t="s">
        <v>130</v>
      </c>
      <c r="F995" s="2" t="n">
        <f aca="false">E995*10</f>
        <v>325</v>
      </c>
      <c r="H995" s="8" t="str">
        <f aca="false">E995</f>
        <v>32,5</v>
      </c>
      <c r="I995" s="8" t="str">
        <f aca="false">J995</f>
        <v>32,5</v>
      </c>
      <c r="J995" s="18" t="str">
        <f aca="false">H995</f>
        <v>32,5</v>
      </c>
      <c r="M995" s="8" t="n">
        <v>599</v>
      </c>
    </row>
    <row r="996" customFormat="false" ht="15" hidden="false" customHeight="false" outlineLevel="0" collapsed="false">
      <c r="B996" s="2" t="s">
        <v>108</v>
      </c>
      <c r="C996" s="66" t="s">
        <v>318</v>
      </c>
      <c r="D996" s="2" t="n">
        <f aca="false">D995+5</f>
        <v>280</v>
      </c>
      <c r="E996" s="38" t="s">
        <v>116</v>
      </c>
      <c r="F996" s="2" t="n">
        <f aca="false">E996*10</f>
        <v>330</v>
      </c>
      <c r="H996" s="8" t="str">
        <f aca="false">E996</f>
        <v>33</v>
      </c>
      <c r="I996" s="8" t="str">
        <f aca="false">J996</f>
        <v>33</v>
      </c>
      <c r="J996" s="18" t="str">
        <f aca="false">H996</f>
        <v>33</v>
      </c>
      <c r="M996" s="8" t="n">
        <v>589</v>
      </c>
      <c r="N996" s="2" t="n">
        <f aca="false">VLOOKUP(TRIM(H996),references!B:C,2,0)</f>
        <v>21</v>
      </c>
    </row>
    <row r="997" customFormat="false" ht="15" hidden="false" customHeight="false" outlineLevel="0" collapsed="false">
      <c r="B997" s="2" t="s">
        <v>108</v>
      </c>
      <c r="C997" s="66" t="s">
        <v>318</v>
      </c>
      <c r="D997" s="2" t="n">
        <f aca="false">D996+5</f>
        <v>285</v>
      </c>
      <c r="E997" s="38" t="s">
        <v>131</v>
      </c>
      <c r="F997" s="2" t="n">
        <f aca="false">E997*10</f>
        <v>335</v>
      </c>
      <c r="H997" s="8" t="str">
        <f aca="false">E997</f>
        <v>33,5</v>
      </c>
      <c r="I997" s="8" t="str">
        <f aca="false">J997</f>
        <v>33,5</v>
      </c>
      <c r="J997" s="18" t="str">
        <f aca="false">H997</f>
        <v>33,5</v>
      </c>
      <c r="M997" s="8" t="n">
        <v>579</v>
      </c>
    </row>
    <row r="998" customFormat="false" ht="15" hidden="false" customHeight="false" outlineLevel="0" collapsed="false">
      <c r="B998" s="2" t="s">
        <v>108</v>
      </c>
      <c r="C998" s="66" t="s">
        <v>318</v>
      </c>
      <c r="D998" s="2" t="n">
        <f aca="false">D997+5</f>
        <v>290</v>
      </c>
      <c r="E998" s="38" t="s">
        <v>117</v>
      </c>
      <c r="F998" s="2" t="n">
        <f aca="false">E998*10</f>
        <v>340</v>
      </c>
      <c r="H998" s="8" t="str">
        <f aca="false">E998</f>
        <v>34</v>
      </c>
      <c r="I998" s="8" t="str">
        <f aca="false">J998</f>
        <v>34</v>
      </c>
      <c r="J998" s="18" t="str">
        <f aca="false">H998</f>
        <v>34</v>
      </c>
      <c r="M998" s="8" t="n">
        <v>569</v>
      </c>
      <c r="N998" s="2" t="n">
        <f aca="false">VLOOKUP(TRIM(H998),references!B:C,2,0)</f>
        <v>21.5</v>
      </c>
    </row>
    <row r="999" customFormat="false" ht="15" hidden="false" customHeight="false" outlineLevel="0" collapsed="false">
      <c r="B999" s="2" t="s">
        <v>108</v>
      </c>
      <c r="C999" s="66" t="s">
        <v>318</v>
      </c>
      <c r="D999" s="2" t="n">
        <f aca="false">D998+5</f>
        <v>295</v>
      </c>
      <c r="E999" s="38" t="s">
        <v>132</v>
      </c>
      <c r="F999" s="2" t="n">
        <f aca="false">E999*10</f>
        <v>345</v>
      </c>
      <c r="H999" s="8" t="str">
        <f aca="false">E999</f>
        <v>34,5</v>
      </c>
      <c r="I999" s="8" t="str">
        <f aca="false">J999</f>
        <v>34,5</v>
      </c>
      <c r="J999" s="18" t="str">
        <f aca="false">H999</f>
        <v>34,5</v>
      </c>
      <c r="M999" s="8" t="n">
        <v>559</v>
      </c>
    </row>
    <row r="1000" customFormat="false" ht="15" hidden="false" customHeight="false" outlineLevel="0" collapsed="false">
      <c r="B1000" s="2" t="s">
        <v>108</v>
      </c>
      <c r="C1000" s="66" t="s">
        <v>318</v>
      </c>
      <c r="D1000" s="2" t="n">
        <f aca="false">D999+5</f>
        <v>300</v>
      </c>
      <c r="E1000" s="38" t="s">
        <v>118</v>
      </c>
      <c r="F1000" s="2" t="n">
        <f aca="false">E1000*10</f>
        <v>350</v>
      </c>
      <c r="H1000" s="8" t="str">
        <f aca="false">E1000</f>
        <v>35</v>
      </c>
      <c r="I1000" s="8" t="str">
        <f aca="false">J1000</f>
        <v>35</v>
      </c>
      <c r="J1000" s="18" t="str">
        <f aca="false">H1000</f>
        <v>35</v>
      </c>
      <c r="M1000" s="8" t="n">
        <v>549</v>
      </c>
      <c r="N1000" s="2" t="n">
        <f aca="false">VLOOKUP(TRIM(H1000),references!B:C,2,0)</f>
        <v>22.5</v>
      </c>
    </row>
    <row r="1001" customFormat="false" ht="15" hidden="false" customHeight="false" outlineLevel="0" collapsed="false">
      <c r="B1001" s="2" t="s">
        <v>108</v>
      </c>
      <c r="C1001" s="66" t="s">
        <v>318</v>
      </c>
      <c r="D1001" s="2" t="n">
        <f aca="false">D1000+5</f>
        <v>305</v>
      </c>
      <c r="E1001" s="38" t="s">
        <v>133</v>
      </c>
      <c r="F1001" s="2" t="n">
        <f aca="false">E1001*10</f>
        <v>355</v>
      </c>
      <c r="H1001" s="8" t="str">
        <f aca="false">E1001</f>
        <v>35,5</v>
      </c>
      <c r="I1001" s="8" t="str">
        <f aca="false">J1001</f>
        <v>35,5</v>
      </c>
      <c r="J1001" s="18" t="str">
        <f aca="false">H1001</f>
        <v>35,5</v>
      </c>
      <c r="M1001" s="8" t="n">
        <v>539</v>
      </c>
    </row>
    <row r="1002" customFormat="false" ht="15" hidden="false" customHeight="false" outlineLevel="0" collapsed="false">
      <c r="B1002" s="2" t="s">
        <v>108</v>
      </c>
      <c r="C1002" s="66" t="s">
        <v>318</v>
      </c>
      <c r="D1002" s="2" t="n">
        <f aca="false">D1001+5</f>
        <v>310</v>
      </c>
      <c r="E1002" s="38" t="s">
        <v>119</v>
      </c>
      <c r="F1002" s="2" t="n">
        <f aca="false">E1002*10</f>
        <v>360</v>
      </c>
      <c r="H1002" s="8" t="str">
        <f aca="false">E1002</f>
        <v>36</v>
      </c>
      <c r="I1002" s="8" t="str">
        <f aca="false">J1002</f>
        <v>36</v>
      </c>
      <c r="J1002" s="18" t="str">
        <f aca="false">H1002</f>
        <v>36</v>
      </c>
      <c r="M1002" s="8" t="n">
        <v>529</v>
      </c>
      <c r="N1002" s="2" t="n">
        <f aca="false">VLOOKUP(TRIM(H1002),references!B:C,2,0)</f>
        <v>23</v>
      </c>
    </row>
    <row r="1003" customFormat="false" ht="15" hidden="false" customHeight="false" outlineLevel="0" collapsed="false">
      <c r="B1003" s="2" t="s">
        <v>108</v>
      </c>
      <c r="C1003" s="66" t="s">
        <v>318</v>
      </c>
      <c r="D1003" s="2" t="n">
        <f aca="false">D1002+5</f>
        <v>315</v>
      </c>
      <c r="E1003" s="38" t="s">
        <v>134</v>
      </c>
      <c r="F1003" s="2" t="n">
        <f aca="false">E1003*10</f>
        <v>365</v>
      </c>
      <c r="H1003" s="8" t="str">
        <f aca="false">E1003</f>
        <v>36,5</v>
      </c>
      <c r="I1003" s="8" t="str">
        <f aca="false">J1003</f>
        <v>36,5</v>
      </c>
      <c r="J1003" s="18" t="str">
        <f aca="false">H1003</f>
        <v>36,5</v>
      </c>
      <c r="M1003" s="8" t="n">
        <v>519</v>
      </c>
    </row>
    <row r="1004" customFormat="false" ht="15" hidden="false" customHeight="false" outlineLevel="0" collapsed="false">
      <c r="B1004" s="2" t="s">
        <v>108</v>
      </c>
      <c r="C1004" s="66" t="s">
        <v>318</v>
      </c>
      <c r="D1004" s="2" t="n">
        <f aca="false">D1003+5</f>
        <v>320</v>
      </c>
      <c r="E1004" s="38" t="s">
        <v>120</v>
      </c>
      <c r="F1004" s="2" t="n">
        <f aca="false">E1004*10</f>
        <v>370</v>
      </c>
      <c r="H1004" s="8" t="str">
        <f aca="false">E1004</f>
        <v>37</v>
      </c>
      <c r="I1004" s="8" t="str">
        <f aca="false">J1004</f>
        <v>37</v>
      </c>
      <c r="J1004" s="18" t="str">
        <f aca="false">H1004</f>
        <v>37</v>
      </c>
      <c r="M1004" s="8" t="n">
        <v>849</v>
      </c>
      <c r="N1004" s="2" t="n">
        <f aca="false">VLOOKUP(TRIM(H1004),references!B:C,2,0)</f>
        <v>23.5</v>
      </c>
    </row>
    <row r="1005" customFormat="false" ht="15" hidden="false" customHeight="false" outlineLevel="0" collapsed="false">
      <c r="B1005" s="2" t="s">
        <v>108</v>
      </c>
      <c r="C1005" s="66" t="s">
        <v>318</v>
      </c>
      <c r="D1005" s="2" t="n">
        <f aca="false">D1004+5</f>
        <v>325</v>
      </c>
      <c r="E1005" s="38" t="s">
        <v>135</v>
      </c>
      <c r="F1005" s="2" t="n">
        <f aca="false">E1005*10</f>
        <v>375</v>
      </c>
      <c r="H1005" s="8" t="str">
        <f aca="false">E1005</f>
        <v>37,5</v>
      </c>
      <c r="I1005" s="8" t="str">
        <f aca="false">J1005</f>
        <v>37,5</v>
      </c>
      <c r="J1005" s="18" t="str">
        <f aca="false">H1005</f>
        <v>37,5</v>
      </c>
      <c r="M1005" s="8" t="n">
        <v>869</v>
      </c>
    </row>
    <row r="1006" customFormat="false" ht="15" hidden="false" customHeight="false" outlineLevel="0" collapsed="false">
      <c r="B1006" s="2" t="s">
        <v>108</v>
      </c>
      <c r="C1006" s="66" t="s">
        <v>318</v>
      </c>
      <c r="D1006" s="2" t="n">
        <f aca="false">D1005+5</f>
        <v>330</v>
      </c>
      <c r="E1006" s="38" t="s">
        <v>121</v>
      </c>
      <c r="F1006" s="2" t="n">
        <f aca="false">E1006*10</f>
        <v>380</v>
      </c>
      <c r="H1006" s="8" t="str">
        <f aca="false">E1006</f>
        <v>38</v>
      </c>
      <c r="I1006" s="8" t="str">
        <f aca="false">J1006</f>
        <v>38</v>
      </c>
      <c r="J1006" s="18" t="str">
        <f aca="false">H1006</f>
        <v>38</v>
      </c>
      <c r="M1006" s="8" t="n">
        <v>889</v>
      </c>
      <c r="N1006" s="2" t="n">
        <f aca="false">VLOOKUP(TRIM(H1006),references!B:C,2,0)</f>
        <v>24.5</v>
      </c>
    </row>
    <row r="1007" customFormat="false" ht="15" hidden="false" customHeight="false" outlineLevel="0" collapsed="false">
      <c r="B1007" s="2" t="s">
        <v>108</v>
      </c>
      <c r="C1007" s="66" t="s">
        <v>318</v>
      </c>
      <c r="D1007" s="2" t="n">
        <f aca="false">D1006+5</f>
        <v>335</v>
      </c>
      <c r="E1007" s="38" t="s">
        <v>136</v>
      </c>
      <c r="F1007" s="2" t="n">
        <f aca="false">E1007*10</f>
        <v>385</v>
      </c>
      <c r="H1007" s="8" t="str">
        <f aca="false">E1007</f>
        <v>38,5</v>
      </c>
      <c r="I1007" s="8" t="str">
        <f aca="false">J1007</f>
        <v>38,5</v>
      </c>
      <c r="J1007" s="18" t="str">
        <f aca="false">H1007</f>
        <v>38,5</v>
      </c>
      <c r="M1007" s="8" t="n">
        <v>879</v>
      </c>
    </row>
    <row r="1008" customFormat="false" ht="15" hidden="false" customHeight="false" outlineLevel="0" collapsed="false">
      <c r="B1008" s="2" t="s">
        <v>108</v>
      </c>
      <c r="C1008" s="66" t="s">
        <v>318</v>
      </c>
      <c r="D1008" s="2" t="n">
        <f aca="false">D1007+5</f>
        <v>340</v>
      </c>
      <c r="E1008" s="38" t="s">
        <v>122</v>
      </c>
      <c r="F1008" s="2" t="n">
        <f aca="false">E1008*10</f>
        <v>390</v>
      </c>
      <c r="H1008" s="8" t="str">
        <f aca="false">E1008</f>
        <v>39</v>
      </c>
      <c r="I1008" s="8" t="str">
        <f aca="false">J1008</f>
        <v>39</v>
      </c>
      <c r="J1008" s="18" t="str">
        <f aca="false">H1008</f>
        <v>39</v>
      </c>
      <c r="M1008" s="8" t="n">
        <v>859</v>
      </c>
      <c r="N1008" s="2" t="n">
        <f aca="false">VLOOKUP(TRIM(H1008),references!B:C,2,0)</f>
        <v>25</v>
      </c>
    </row>
    <row r="1009" customFormat="false" ht="15" hidden="false" customHeight="false" outlineLevel="0" collapsed="false">
      <c r="B1009" s="2" t="s">
        <v>108</v>
      </c>
      <c r="C1009" s="66" t="s">
        <v>318</v>
      </c>
      <c r="D1009" s="2" t="n">
        <f aca="false">D1008+5</f>
        <v>345</v>
      </c>
      <c r="E1009" s="38" t="s">
        <v>137</v>
      </c>
      <c r="F1009" s="2" t="n">
        <f aca="false">E1009*10</f>
        <v>395</v>
      </c>
      <c r="H1009" s="8" t="str">
        <f aca="false">E1009</f>
        <v>39,5</v>
      </c>
      <c r="I1009" s="8" t="str">
        <f aca="false">J1009</f>
        <v>39,5</v>
      </c>
      <c r="J1009" s="18" t="str">
        <f aca="false">H1009</f>
        <v>39,5</v>
      </c>
      <c r="M1009" s="8" t="n">
        <v>509</v>
      </c>
    </row>
    <row r="1010" customFormat="false" ht="15" hidden="false" customHeight="false" outlineLevel="0" collapsed="false">
      <c r="B1010" s="2" t="s">
        <v>108</v>
      </c>
      <c r="C1010" s="66" t="s">
        <v>318</v>
      </c>
      <c r="D1010" s="2" t="n">
        <f aca="false">D1009+5</f>
        <v>350</v>
      </c>
      <c r="E1010" s="38" t="s">
        <v>123</v>
      </c>
      <c r="F1010" s="2" t="n">
        <f aca="false">E1010*10</f>
        <v>400</v>
      </c>
      <c r="H1010" s="8" t="str">
        <f aca="false">E1010</f>
        <v>40</v>
      </c>
      <c r="I1010" s="8" t="str">
        <f aca="false">J1010</f>
        <v>40</v>
      </c>
      <c r="J1010" s="18" t="str">
        <f aca="false">H1010</f>
        <v>40</v>
      </c>
      <c r="M1010" s="8" t="n">
        <v>499</v>
      </c>
      <c r="N1010" s="2" t="n">
        <f aca="false">VLOOKUP(TRIM(H1010),references!B:C,2,0)</f>
        <v>25.5</v>
      </c>
    </row>
    <row r="1011" customFormat="false" ht="15" hidden="false" customHeight="false" outlineLevel="0" collapsed="false">
      <c r="B1011" s="2" t="s">
        <v>108</v>
      </c>
      <c r="C1011" s="66" t="s">
        <v>318</v>
      </c>
      <c r="D1011" s="2" t="n">
        <f aca="false">D1010+5</f>
        <v>355</v>
      </c>
      <c r="E1011" s="38" t="s">
        <v>138</v>
      </c>
      <c r="F1011" s="2" t="n">
        <f aca="false">E1011*10</f>
        <v>405</v>
      </c>
      <c r="H1011" s="8" t="str">
        <f aca="false">E1011</f>
        <v>40,5</v>
      </c>
      <c r="I1011" s="8" t="str">
        <f aca="false">J1011</f>
        <v>40,5</v>
      </c>
      <c r="J1011" s="18" t="str">
        <f aca="false">H1011</f>
        <v>40,5</v>
      </c>
      <c r="M1011" s="8" t="n">
        <v>489</v>
      </c>
    </row>
    <row r="1012" customFormat="false" ht="15" hidden="false" customHeight="false" outlineLevel="0" collapsed="false">
      <c r="B1012" s="2" t="s">
        <v>108</v>
      </c>
      <c r="C1012" s="66" t="s">
        <v>318</v>
      </c>
      <c r="D1012" s="2" t="n">
        <f aca="false">D1011+5</f>
        <v>360</v>
      </c>
      <c r="E1012" s="38" t="s">
        <v>124</v>
      </c>
      <c r="F1012" s="2" t="n">
        <f aca="false">E1012*10</f>
        <v>410</v>
      </c>
      <c r="H1012" s="8" t="str">
        <f aca="false">E1012</f>
        <v>41</v>
      </c>
      <c r="I1012" s="8" t="str">
        <f aca="false">J1012</f>
        <v>41</v>
      </c>
      <c r="J1012" s="18" t="str">
        <f aca="false">H1012</f>
        <v>41</v>
      </c>
      <c r="M1012" s="8" t="n">
        <v>479</v>
      </c>
    </row>
    <row r="1013" customFormat="false" ht="15" hidden="false" customHeight="false" outlineLevel="0" collapsed="false">
      <c r="B1013" s="2" t="s">
        <v>108</v>
      </c>
      <c r="C1013" s="66" t="s">
        <v>318</v>
      </c>
      <c r="D1013" s="2" t="n">
        <f aca="false">D1012+5</f>
        <v>365</v>
      </c>
      <c r="E1013" s="38" t="s">
        <v>139</v>
      </c>
      <c r="F1013" s="2" t="n">
        <f aca="false">E1013*10</f>
        <v>415</v>
      </c>
      <c r="H1013" s="8" t="str">
        <f aca="false">E1013</f>
        <v>41,5</v>
      </c>
      <c r="I1013" s="8" t="str">
        <f aca="false">J1013</f>
        <v>41,5</v>
      </c>
      <c r="J1013" s="18" t="str">
        <f aca="false">H1013</f>
        <v>41,5</v>
      </c>
      <c r="M1013" s="8" t="n">
        <v>469</v>
      </c>
    </row>
    <row r="1014" customFormat="false" ht="15" hidden="false" customHeight="false" outlineLevel="0" collapsed="false">
      <c r="B1014" s="2" t="s">
        <v>108</v>
      </c>
      <c r="C1014" s="66" t="s">
        <v>318</v>
      </c>
      <c r="D1014" s="2" t="n">
        <f aca="false">D1013+5</f>
        <v>370</v>
      </c>
      <c r="E1014" s="38" t="s">
        <v>125</v>
      </c>
      <c r="F1014" s="2" t="n">
        <f aca="false">E1014*10</f>
        <v>420</v>
      </c>
      <c r="H1014" s="8" t="str">
        <f aca="false">E1014</f>
        <v>42</v>
      </c>
      <c r="I1014" s="8" t="str">
        <f aca="false">J1014</f>
        <v>42</v>
      </c>
      <c r="J1014" s="18" t="str">
        <f aca="false">H1014</f>
        <v>42</v>
      </c>
      <c r="M1014" s="8" t="n">
        <v>459</v>
      </c>
    </row>
    <row r="1015" customFormat="false" ht="15" hidden="false" customHeight="false" outlineLevel="0" collapsed="false">
      <c r="B1015" s="2" t="s">
        <v>108</v>
      </c>
      <c r="C1015" s="66" t="s">
        <v>318</v>
      </c>
      <c r="D1015" s="2" t="n">
        <f aca="false">D1014+5</f>
        <v>375</v>
      </c>
      <c r="E1015" s="38" t="s">
        <v>140</v>
      </c>
      <c r="F1015" s="2" t="n">
        <f aca="false">E1015*10</f>
        <v>425</v>
      </c>
      <c r="H1015" s="8" t="str">
        <f aca="false">E1015</f>
        <v>42,5</v>
      </c>
      <c r="I1015" s="8" t="str">
        <f aca="false">J1015</f>
        <v>42,5</v>
      </c>
      <c r="J1015" s="18" t="str">
        <f aca="false">H1015</f>
        <v>42,5</v>
      </c>
      <c r="M1015" s="8" t="n">
        <v>449</v>
      </c>
    </row>
    <row r="1016" customFormat="false" ht="15" hidden="false" customHeight="false" outlineLevel="0" collapsed="false">
      <c r="B1016" s="2" t="s">
        <v>108</v>
      </c>
      <c r="C1016" s="66" t="s">
        <v>318</v>
      </c>
      <c r="D1016" s="2" t="n">
        <f aca="false">D1015+5</f>
        <v>380</v>
      </c>
      <c r="E1016" s="38" t="s">
        <v>126</v>
      </c>
      <c r="F1016" s="2" t="n">
        <f aca="false">E1016*10</f>
        <v>430</v>
      </c>
      <c r="H1016" s="8" t="str">
        <f aca="false">E1016</f>
        <v>43</v>
      </c>
      <c r="I1016" s="8" t="str">
        <f aca="false">J1016</f>
        <v>43</v>
      </c>
      <c r="J1016" s="18" t="str">
        <f aca="false">H1016</f>
        <v>43</v>
      </c>
      <c r="M1016" s="8" t="n">
        <v>439</v>
      </c>
    </row>
    <row r="1017" customFormat="false" ht="15" hidden="false" customHeight="false" outlineLevel="0" collapsed="false">
      <c r="B1017" s="2" t="s">
        <v>108</v>
      </c>
      <c r="C1017" s="66" t="s">
        <v>318</v>
      </c>
      <c r="D1017" s="2" t="n">
        <f aca="false">D1016+5</f>
        <v>385</v>
      </c>
      <c r="E1017" s="38" t="s">
        <v>141</v>
      </c>
      <c r="F1017" s="2" t="n">
        <f aca="false">E1017*10</f>
        <v>435</v>
      </c>
      <c r="H1017" s="8" t="str">
        <f aca="false">E1017</f>
        <v>43,5</v>
      </c>
      <c r="I1017" s="8" t="str">
        <f aca="false">J1017</f>
        <v>43,5</v>
      </c>
      <c r="J1017" s="18" t="str">
        <f aca="false">H1017</f>
        <v>43,5</v>
      </c>
      <c r="M1017" s="8" t="n">
        <v>429</v>
      </c>
    </row>
    <row r="1018" customFormat="false" ht="15" hidden="false" customHeight="false" outlineLevel="0" collapsed="false">
      <c r="B1018" s="2" t="s">
        <v>108</v>
      </c>
      <c r="C1018" s="66" t="s">
        <v>318</v>
      </c>
      <c r="D1018" s="2" t="n">
        <f aca="false">D1017+5</f>
        <v>390</v>
      </c>
      <c r="E1018" s="38" t="s">
        <v>127</v>
      </c>
      <c r="F1018" s="2" t="n">
        <f aca="false">E1018*10</f>
        <v>440</v>
      </c>
      <c r="H1018" s="8" t="str">
        <f aca="false">E1018</f>
        <v>44</v>
      </c>
      <c r="I1018" s="8" t="str">
        <f aca="false">J1018</f>
        <v>44</v>
      </c>
      <c r="J1018" s="18" t="str">
        <f aca="false">H1018</f>
        <v>44</v>
      </c>
      <c r="M1018" s="8" t="n">
        <v>419</v>
      </c>
    </row>
    <row r="1020" customFormat="false" ht="15" hidden="false" customHeight="false" outlineLevel="0" collapsed="false">
      <c r="B1020" s="2" t="s">
        <v>108</v>
      </c>
      <c r="C1020" s="66" t="s">
        <v>333</v>
      </c>
      <c r="D1020" s="2" t="n">
        <v>110</v>
      </c>
      <c r="E1020" s="38" t="s">
        <v>281</v>
      </c>
      <c r="F1020" s="2" t="n">
        <f aca="false">IFERROR(E1020*10,SUBSTITUTE(E1020,"/",""))</f>
        <v>160</v>
      </c>
      <c r="H1020" s="8" t="str">
        <f aca="false">E1020</f>
        <v>16</v>
      </c>
      <c r="I1020" s="8" t="str">
        <f aca="false">J1020</f>
        <v>16</v>
      </c>
      <c r="J1020" s="18" t="str">
        <f aca="false">IF(LEN(H1020)&gt;2,LEFT(H1020,2)&amp;";"&amp;LEFT(H1020,2)&amp;",5;"&amp;RIGHT(H1020,2),H1020)</f>
        <v>16</v>
      </c>
      <c r="M1020" s="8" t="n">
        <v>839</v>
      </c>
      <c r="N1020" s="2" t="n">
        <f aca="false">VLOOKUP(TRIM(H1020),references!B:C,2,0)</f>
        <v>9.5</v>
      </c>
    </row>
    <row r="1021" customFormat="false" ht="15" hidden="false" customHeight="false" outlineLevel="0" collapsed="false">
      <c r="B1021" s="2" t="s">
        <v>108</v>
      </c>
      <c r="C1021" s="66" t="s">
        <v>333</v>
      </c>
      <c r="D1021" s="2" t="n">
        <f aca="false">D1020+5</f>
        <v>115</v>
      </c>
      <c r="E1021" s="38" t="s">
        <v>334</v>
      </c>
      <c r="F1021" s="2" t="str">
        <f aca="false">IFERROR(E1021*10,SUBSTITUTE(E1021,"/",""))</f>
        <v>1617</v>
      </c>
      <c r="H1021" s="8" t="str">
        <f aca="false">E1021</f>
        <v>16/17</v>
      </c>
      <c r="I1021" s="8" t="str">
        <f aca="false">J1021</f>
        <v>16;16,5;17</v>
      </c>
      <c r="J1021" s="18" t="str">
        <f aca="false">IF(LEN(H1021)&gt;2,LEFT(H1021,2)&amp;";"&amp;LEFT(H1021,2)&amp;",5;"&amp;RIGHT(H1021,2),H1021)</f>
        <v>16;16,5;17</v>
      </c>
      <c r="M1021" s="8" t="n">
        <v>888</v>
      </c>
    </row>
    <row r="1022" customFormat="false" ht="15" hidden="false" customHeight="false" outlineLevel="0" collapsed="false">
      <c r="B1022" s="2" t="s">
        <v>108</v>
      </c>
      <c r="C1022" s="66" t="s">
        <v>333</v>
      </c>
      <c r="D1022" s="2" t="n">
        <f aca="false">D1021+5</f>
        <v>120</v>
      </c>
      <c r="E1022" s="38" t="s">
        <v>283</v>
      </c>
      <c r="F1022" s="2" t="n">
        <f aca="false">IFERROR(E1022*10,SUBSTITUTE(E1022,"/",""))</f>
        <v>170</v>
      </c>
      <c r="H1022" s="8" t="str">
        <f aca="false">E1022</f>
        <v>17</v>
      </c>
      <c r="I1022" s="8" t="str">
        <f aca="false">J1022</f>
        <v>17</v>
      </c>
      <c r="J1022" s="18" t="str">
        <f aca="false">IF(LEN(H1022)&gt;2,LEFT(H1022,2)&amp;";"&amp;LEFT(H1022,2)&amp;",5;"&amp;RIGHT(H1022,2),H1022)</f>
        <v>17</v>
      </c>
      <c r="M1022" s="8" t="n">
        <v>819</v>
      </c>
      <c r="N1022" s="2" t="n">
        <f aca="false">VLOOKUP(TRIM(H1022),references!B:C,2,0)</f>
        <v>10.5</v>
      </c>
    </row>
    <row r="1023" customFormat="false" ht="15" hidden="false" customHeight="false" outlineLevel="0" collapsed="false">
      <c r="B1023" s="2" t="s">
        <v>108</v>
      </c>
      <c r="C1023" s="66" t="s">
        <v>333</v>
      </c>
      <c r="D1023" s="2" t="n">
        <f aca="false">D1022+5</f>
        <v>125</v>
      </c>
      <c r="E1023" s="38" t="s">
        <v>335</v>
      </c>
      <c r="F1023" s="2" t="str">
        <f aca="false">IFERROR(E1023*10,SUBSTITUTE(E1023,"/",""))</f>
        <v>1718</v>
      </c>
      <c r="H1023" s="8" t="str">
        <f aca="false">E1023</f>
        <v>17/18</v>
      </c>
      <c r="I1023" s="8" t="str">
        <f aca="false">J1023</f>
        <v>17;17,5;18</v>
      </c>
      <c r="J1023" s="18" t="str">
        <f aca="false">IF(LEN(H1023)&gt;2,LEFT(H1023,2)&amp;";"&amp;LEFT(H1023,2)&amp;",5;"&amp;RIGHT(H1023,2),H1023)</f>
        <v>17;17,5;18</v>
      </c>
      <c r="M1023" s="8" t="n">
        <v>868</v>
      </c>
    </row>
    <row r="1024" customFormat="false" ht="15" hidden="false" customHeight="false" outlineLevel="0" collapsed="false">
      <c r="B1024" s="2" t="s">
        <v>108</v>
      </c>
      <c r="C1024" s="66" t="s">
        <v>333</v>
      </c>
      <c r="D1024" s="2" t="n">
        <f aca="false">D1023+5</f>
        <v>130</v>
      </c>
      <c r="E1024" s="38" t="s">
        <v>285</v>
      </c>
      <c r="F1024" s="2" t="n">
        <f aca="false">IFERROR(E1024*10,SUBSTITUTE(E1024,"/",""))</f>
        <v>180</v>
      </c>
      <c r="H1024" s="8" t="str">
        <f aca="false">E1024</f>
        <v>18</v>
      </c>
      <c r="I1024" s="8" t="str">
        <f aca="false">J1024</f>
        <v>18</v>
      </c>
      <c r="J1024" s="18" t="str">
        <f aca="false">IF(LEN(H1024)&gt;2,LEFT(H1024,2)&amp;";"&amp;LEFT(H1024,2)&amp;",5;"&amp;RIGHT(H1024,2),H1024)</f>
        <v>18</v>
      </c>
      <c r="M1024" s="8" t="n">
        <v>799</v>
      </c>
      <c r="N1024" s="2" t="n">
        <f aca="false">VLOOKUP(TRIM(H1024),references!B:C,2,0)</f>
        <v>11</v>
      </c>
    </row>
    <row r="1025" customFormat="false" ht="15" hidden="false" customHeight="false" outlineLevel="0" collapsed="false">
      <c r="B1025" s="2" t="s">
        <v>108</v>
      </c>
      <c r="C1025" s="66" t="s">
        <v>333</v>
      </c>
      <c r="D1025" s="2" t="n">
        <f aca="false">D1024+5</f>
        <v>135</v>
      </c>
      <c r="E1025" s="38" t="s">
        <v>336</v>
      </c>
      <c r="F1025" s="2" t="str">
        <f aca="false">IFERROR(E1025*10,SUBSTITUTE(E1025,"/",""))</f>
        <v>1819</v>
      </c>
      <c r="H1025" s="8" t="str">
        <f aca="false">E1025</f>
        <v>18/19</v>
      </c>
      <c r="I1025" s="8" t="str">
        <f aca="false">J1025</f>
        <v>18;18,5;19</v>
      </c>
      <c r="J1025" s="18" t="str">
        <f aca="false">IF(LEN(H1025)&gt;2,LEFT(H1025,2)&amp;";"&amp;LEFT(H1025,2)&amp;",5;"&amp;RIGHT(H1025,2),H1025)</f>
        <v>18;18,5;19</v>
      </c>
      <c r="M1025" s="8" t="n">
        <v>788</v>
      </c>
    </row>
    <row r="1026" customFormat="false" ht="15" hidden="false" customHeight="false" outlineLevel="0" collapsed="false">
      <c r="B1026" s="2" t="s">
        <v>108</v>
      </c>
      <c r="C1026" s="66" t="s">
        <v>333</v>
      </c>
      <c r="D1026" s="2" t="n">
        <f aca="false">D1025+5</f>
        <v>140</v>
      </c>
      <c r="E1026" s="38" t="s">
        <v>305</v>
      </c>
      <c r="F1026" s="2" t="n">
        <f aca="false">IFERROR(E1026*10,SUBSTITUTE(E1026,"/",""))</f>
        <v>190</v>
      </c>
      <c r="H1026" s="8" t="str">
        <f aca="false">E1026</f>
        <v>19</v>
      </c>
      <c r="I1026" s="8" t="str">
        <f aca="false">J1026</f>
        <v>19</v>
      </c>
      <c r="J1026" s="18" t="str">
        <f aca="false">IF(LEN(H1026)&gt;2,LEFT(H1026,2)&amp;";"&amp;LEFT(H1026,2)&amp;",5;"&amp;RIGHT(H1026,2),H1026)</f>
        <v>19</v>
      </c>
      <c r="M1026" s="8" t="n">
        <v>779</v>
      </c>
      <c r="N1026" s="2" t="n">
        <f aca="false">VLOOKUP(TRIM(H1026),references!B:C,2,0)</f>
        <v>11.5</v>
      </c>
    </row>
    <row r="1027" customFormat="false" ht="15" hidden="false" customHeight="false" outlineLevel="0" collapsed="false">
      <c r="B1027" s="2" t="s">
        <v>108</v>
      </c>
      <c r="C1027" s="66" t="s">
        <v>333</v>
      </c>
      <c r="D1027" s="2" t="n">
        <f aca="false">D1026+5</f>
        <v>145</v>
      </c>
      <c r="E1027" s="38" t="s">
        <v>337</v>
      </c>
      <c r="F1027" s="2" t="str">
        <f aca="false">IFERROR(E1027*10,SUBSTITUTE(E1027,"/",""))</f>
        <v>1920</v>
      </c>
      <c r="H1027" s="8" t="str">
        <f aca="false">E1027</f>
        <v>19/20</v>
      </c>
      <c r="I1027" s="8" t="str">
        <f aca="false">J1027</f>
        <v>19;19,5;20</v>
      </c>
      <c r="J1027" s="18" t="str">
        <f aca="false">IF(LEN(H1027)&gt;2,LEFT(H1027,2)&amp;";"&amp;LEFT(H1027,2)&amp;",5;"&amp;RIGHT(H1027,2),H1027)</f>
        <v>19;19,5;20</v>
      </c>
      <c r="M1027" s="8" t="n">
        <v>768</v>
      </c>
    </row>
    <row r="1028" customFormat="false" ht="15" hidden="false" customHeight="false" outlineLevel="0" collapsed="false">
      <c r="B1028" s="2" t="s">
        <v>108</v>
      </c>
      <c r="C1028" s="66" t="s">
        <v>333</v>
      </c>
      <c r="D1028" s="2" t="n">
        <f aca="false">D1027+5</f>
        <v>150</v>
      </c>
      <c r="E1028" s="38" t="s">
        <v>306</v>
      </c>
      <c r="F1028" s="2" t="n">
        <f aca="false">IFERROR(E1028*10,SUBSTITUTE(E1028,"/",""))</f>
        <v>200</v>
      </c>
      <c r="H1028" s="8" t="str">
        <f aca="false">E1028</f>
        <v>20</v>
      </c>
      <c r="I1028" s="8" t="str">
        <f aca="false">J1028</f>
        <v>20</v>
      </c>
      <c r="J1028" s="18" t="str">
        <f aca="false">IF(LEN(H1028)&gt;2,LEFT(H1028,2)&amp;";"&amp;LEFT(H1028,2)&amp;",5;"&amp;RIGHT(H1028,2),H1028)</f>
        <v>20</v>
      </c>
      <c r="M1028" s="8" t="n">
        <v>759</v>
      </c>
      <c r="N1028" s="2" t="n">
        <f aca="false">VLOOKUP(TRIM(H1028),references!B:C,2,0)</f>
        <v>12.5</v>
      </c>
    </row>
    <row r="1029" customFormat="false" ht="15" hidden="false" customHeight="false" outlineLevel="0" collapsed="false">
      <c r="B1029" s="2" t="s">
        <v>108</v>
      </c>
      <c r="C1029" s="66" t="s">
        <v>333</v>
      </c>
      <c r="D1029" s="2" t="n">
        <f aca="false">D1028+5</f>
        <v>155</v>
      </c>
      <c r="E1029" s="38" t="s">
        <v>338</v>
      </c>
      <c r="F1029" s="2" t="str">
        <f aca="false">IFERROR(E1029*10,SUBSTITUTE(E1029,"/",""))</f>
        <v>2021</v>
      </c>
      <c r="H1029" s="8" t="str">
        <f aca="false">E1029</f>
        <v>20/21</v>
      </c>
      <c r="I1029" s="8" t="str">
        <f aca="false">J1029</f>
        <v>20;20,5;21</v>
      </c>
      <c r="J1029" s="18" t="str">
        <f aca="false">IF(LEN(H1029)&gt;2,LEFT(H1029,2)&amp;";"&amp;LEFT(H1029,2)&amp;",5;"&amp;RIGHT(H1029,2),H1029)</f>
        <v>20;20,5;21</v>
      </c>
      <c r="M1029" s="8" t="n">
        <v>748</v>
      </c>
    </row>
    <row r="1030" customFormat="false" ht="15" hidden="false" customHeight="false" outlineLevel="0" collapsed="false">
      <c r="B1030" s="2" t="s">
        <v>108</v>
      </c>
      <c r="C1030" s="66" t="s">
        <v>333</v>
      </c>
      <c r="D1030" s="2" t="n">
        <f aca="false">D1029+5</f>
        <v>160</v>
      </c>
      <c r="E1030" s="38" t="s">
        <v>307</v>
      </c>
      <c r="F1030" s="2" t="n">
        <f aca="false">IFERROR(E1030*10,SUBSTITUTE(E1030,"/",""))</f>
        <v>210</v>
      </c>
      <c r="H1030" s="8" t="str">
        <f aca="false">E1030</f>
        <v>21</v>
      </c>
      <c r="I1030" s="8" t="str">
        <f aca="false">J1030</f>
        <v>21</v>
      </c>
      <c r="J1030" s="18" t="str">
        <f aca="false">IF(LEN(H1030)&gt;2,LEFT(H1030,2)&amp;";"&amp;LEFT(H1030,2)&amp;",5;"&amp;RIGHT(H1030,2),H1030)</f>
        <v>21</v>
      </c>
      <c r="M1030" s="8" t="n">
        <v>739</v>
      </c>
      <c r="N1030" s="2" t="n">
        <f aca="false">VLOOKUP(TRIM(H1030),references!B:C,2,0)</f>
        <v>13</v>
      </c>
    </row>
    <row r="1031" customFormat="false" ht="15" hidden="false" customHeight="false" outlineLevel="0" collapsed="false">
      <c r="B1031" s="2" t="s">
        <v>108</v>
      </c>
      <c r="C1031" s="66" t="s">
        <v>333</v>
      </c>
      <c r="D1031" s="2" t="n">
        <f aca="false">D1030+5</f>
        <v>165</v>
      </c>
      <c r="E1031" s="38" t="s">
        <v>339</v>
      </c>
      <c r="F1031" s="2" t="str">
        <f aca="false">IFERROR(E1031*10,SUBSTITUTE(E1031,"/",""))</f>
        <v>2122</v>
      </c>
      <c r="H1031" s="8" t="str">
        <f aca="false">E1031</f>
        <v>21/22</v>
      </c>
      <c r="I1031" s="8" t="str">
        <f aca="false">J1031</f>
        <v>21;21,5;22</v>
      </c>
      <c r="J1031" s="18" t="str">
        <f aca="false">IF(LEN(H1031)&gt;2,LEFT(H1031,2)&amp;";"&amp;LEFT(H1031,2)&amp;",5;"&amp;RIGHT(H1031,2),H1031)</f>
        <v>21;21,5;22</v>
      </c>
      <c r="M1031" s="8" t="n">
        <v>728</v>
      </c>
    </row>
    <row r="1032" customFormat="false" ht="15" hidden="false" customHeight="false" outlineLevel="0" collapsed="false">
      <c r="B1032" s="2" t="s">
        <v>108</v>
      </c>
      <c r="C1032" s="66" t="s">
        <v>333</v>
      </c>
      <c r="D1032" s="2" t="n">
        <f aca="false">D1031+5</f>
        <v>170</v>
      </c>
      <c r="E1032" s="38" t="s">
        <v>308</v>
      </c>
      <c r="F1032" s="2" t="n">
        <f aca="false">IFERROR(E1032*10,SUBSTITUTE(E1032,"/",""))</f>
        <v>220</v>
      </c>
      <c r="H1032" s="8" t="str">
        <f aca="false">E1032</f>
        <v>22</v>
      </c>
      <c r="I1032" s="8" t="str">
        <f aca="false">J1032</f>
        <v>22</v>
      </c>
      <c r="J1032" s="18" t="str">
        <f aca="false">IF(LEN(H1032)&gt;2,LEFT(H1032,2)&amp;";"&amp;LEFT(H1032,2)&amp;",5;"&amp;RIGHT(H1032,2),H1032)</f>
        <v>22</v>
      </c>
      <c r="M1032" s="8" t="n">
        <v>719</v>
      </c>
      <c r="N1032" s="2" t="n">
        <f aca="false">VLOOKUP(TRIM(H1032),references!B:C,2,0)</f>
        <v>13.5</v>
      </c>
    </row>
    <row r="1033" customFormat="false" ht="15" hidden="false" customHeight="false" outlineLevel="0" collapsed="false">
      <c r="B1033" s="2" t="s">
        <v>108</v>
      </c>
      <c r="C1033" s="66" t="s">
        <v>333</v>
      </c>
      <c r="D1033" s="2" t="n">
        <f aca="false">D1032+5</f>
        <v>175</v>
      </c>
      <c r="E1033" s="38" t="s">
        <v>340</v>
      </c>
      <c r="F1033" s="2" t="str">
        <f aca="false">IFERROR(E1033*10,SUBSTITUTE(E1033,"/",""))</f>
        <v>2223</v>
      </c>
      <c r="H1033" s="8" t="str">
        <f aca="false">E1033</f>
        <v>22/23</v>
      </c>
      <c r="I1033" s="8" t="str">
        <f aca="false">J1033</f>
        <v>22;22,5;23</v>
      </c>
      <c r="J1033" s="18" t="str">
        <f aca="false">IF(LEN(H1033)&gt;2,LEFT(H1033,2)&amp;";"&amp;LEFT(H1033,2)&amp;",5;"&amp;RIGHT(H1033,2),H1033)</f>
        <v>22;22,5;23</v>
      </c>
      <c r="M1033" s="8" t="n">
        <v>708</v>
      </c>
    </row>
    <row r="1034" customFormat="false" ht="15" hidden="false" customHeight="false" outlineLevel="0" collapsed="false">
      <c r="B1034" s="2" t="s">
        <v>108</v>
      </c>
      <c r="C1034" s="66" t="s">
        <v>333</v>
      </c>
      <c r="D1034" s="2" t="n">
        <f aca="false">D1033+5</f>
        <v>180</v>
      </c>
      <c r="E1034" s="38" t="s">
        <v>309</v>
      </c>
      <c r="F1034" s="2" t="n">
        <f aca="false">IFERROR(E1034*10,SUBSTITUTE(E1034,"/",""))</f>
        <v>230</v>
      </c>
      <c r="H1034" s="8" t="str">
        <f aca="false">E1034</f>
        <v>23</v>
      </c>
      <c r="I1034" s="8" t="str">
        <f aca="false">J1034</f>
        <v>23</v>
      </c>
      <c r="J1034" s="18" t="str">
        <f aca="false">IF(LEN(H1034)&gt;2,LEFT(H1034,2)&amp;";"&amp;LEFT(H1034,2)&amp;",5;"&amp;RIGHT(H1034,2),H1034)</f>
        <v>23</v>
      </c>
      <c r="M1034" s="8" t="n">
        <v>699</v>
      </c>
      <c r="N1034" s="2" t="n">
        <f aca="false">VLOOKUP(TRIM(H1034),references!B:C,2,0)</f>
        <v>14.5</v>
      </c>
    </row>
    <row r="1035" customFormat="false" ht="15" hidden="false" customHeight="false" outlineLevel="0" collapsed="false">
      <c r="B1035" s="2" t="s">
        <v>108</v>
      </c>
      <c r="C1035" s="66" t="s">
        <v>333</v>
      </c>
      <c r="D1035" s="2" t="n">
        <f aca="false">D1034+5</f>
        <v>185</v>
      </c>
      <c r="E1035" s="38" t="s">
        <v>341</v>
      </c>
      <c r="F1035" s="2" t="str">
        <f aca="false">IFERROR(E1035*10,SUBSTITUTE(E1035,"/",""))</f>
        <v>2324</v>
      </c>
      <c r="H1035" s="8" t="str">
        <f aca="false">E1035</f>
        <v>23/24</v>
      </c>
      <c r="I1035" s="8" t="str">
        <f aca="false">J1035</f>
        <v>23;23,5;24</v>
      </c>
      <c r="J1035" s="18" t="str">
        <f aca="false">IF(LEN(H1035)&gt;2,LEFT(H1035,2)&amp;";"&amp;LEFT(H1035,2)&amp;",5;"&amp;RIGHT(H1035,2),H1035)</f>
        <v>23;23,5;24</v>
      </c>
      <c r="M1035" s="8" t="n">
        <v>688</v>
      </c>
    </row>
    <row r="1036" customFormat="false" ht="15" hidden="false" customHeight="false" outlineLevel="0" collapsed="false">
      <c r="B1036" s="2" t="s">
        <v>108</v>
      </c>
      <c r="C1036" s="66" t="s">
        <v>333</v>
      </c>
      <c r="D1036" s="2" t="n">
        <f aca="false">D1035+5</f>
        <v>190</v>
      </c>
      <c r="E1036" s="38" t="s">
        <v>310</v>
      </c>
      <c r="F1036" s="2" t="n">
        <f aca="false">IFERROR(E1036*10,SUBSTITUTE(E1036,"/",""))</f>
        <v>240</v>
      </c>
      <c r="H1036" s="8" t="str">
        <f aca="false">E1036</f>
        <v>24</v>
      </c>
      <c r="I1036" s="8" t="str">
        <f aca="false">J1036</f>
        <v>24</v>
      </c>
      <c r="J1036" s="18" t="str">
        <f aca="false">IF(LEN(H1036)&gt;2,LEFT(H1036,2)&amp;";"&amp;LEFT(H1036,2)&amp;",5;"&amp;RIGHT(H1036,2),H1036)</f>
        <v>24</v>
      </c>
      <c r="M1036" s="8" t="n">
        <v>679</v>
      </c>
      <c r="N1036" s="2" t="n">
        <f aca="false">VLOOKUP(TRIM(H1036),references!B:C,2,0)</f>
        <v>15</v>
      </c>
    </row>
    <row r="1037" customFormat="false" ht="15" hidden="false" customHeight="false" outlineLevel="0" collapsed="false">
      <c r="B1037" s="2" t="s">
        <v>108</v>
      </c>
      <c r="C1037" s="66" t="s">
        <v>333</v>
      </c>
      <c r="D1037" s="2" t="n">
        <f aca="false">D1036+5</f>
        <v>195</v>
      </c>
      <c r="E1037" s="38" t="s">
        <v>342</v>
      </c>
      <c r="F1037" s="2" t="str">
        <f aca="false">IFERROR(E1037*10,SUBSTITUTE(E1037,"/",""))</f>
        <v>2425</v>
      </c>
      <c r="H1037" s="8" t="str">
        <f aca="false">E1037</f>
        <v>24/25</v>
      </c>
      <c r="I1037" s="8" t="str">
        <f aca="false">J1037</f>
        <v>24;24,5;25</v>
      </c>
      <c r="J1037" s="18" t="str">
        <f aca="false">IF(LEN(H1037)&gt;2,LEFT(H1037,2)&amp;";"&amp;LEFT(H1037,2)&amp;",5;"&amp;RIGHT(H1037,2),H1037)</f>
        <v>24;24,5;25</v>
      </c>
      <c r="M1037" s="8" t="n">
        <v>668</v>
      </c>
    </row>
    <row r="1038" customFormat="false" ht="15" hidden="false" customHeight="false" outlineLevel="0" collapsed="false">
      <c r="B1038" s="2" t="s">
        <v>108</v>
      </c>
      <c r="C1038" s="66" t="s">
        <v>333</v>
      </c>
      <c r="D1038" s="2" t="n">
        <f aca="false">D1037+5</f>
        <v>200</v>
      </c>
      <c r="E1038" s="38" t="s">
        <v>311</v>
      </c>
      <c r="F1038" s="2" t="n">
        <f aca="false">IFERROR(E1038*10,SUBSTITUTE(E1038,"/",""))</f>
        <v>250</v>
      </c>
      <c r="H1038" s="8" t="str">
        <f aca="false">E1038</f>
        <v>25</v>
      </c>
      <c r="I1038" s="8" t="str">
        <f aca="false">J1038</f>
        <v>25</v>
      </c>
      <c r="J1038" s="18" t="str">
        <f aca="false">IF(LEN(H1038)&gt;2,LEFT(H1038,2)&amp;";"&amp;LEFT(H1038,2)&amp;",5;"&amp;RIGHT(H1038,2),H1038)</f>
        <v>25</v>
      </c>
      <c r="M1038" s="8" t="n">
        <v>659</v>
      </c>
      <c r="N1038" s="2" t="n">
        <f aca="false">VLOOKUP(TRIM(H1038),references!B:C,2,0)</f>
        <v>15.5</v>
      </c>
    </row>
    <row r="1039" customFormat="false" ht="15" hidden="false" customHeight="false" outlineLevel="0" collapsed="false">
      <c r="B1039" s="2" t="s">
        <v>108</v>
      </c>
      <c r="C1039" s="66" t="s">
        <v>333</v>
      </c>
      <c r="D1039" s="2" t="n">
        <f aca="false">D1038+5</f>
        <v>205</v>
      </c>
      <c r="E1039" s="38" t="s">
        <v>343</v>
      </c>
      <c r="F1039" s="2" t="str">
        <f aca="false">IFERROR(E1039*10,SUBSTITUTE(E1039,"/",""))</f>
        <v>2526</v>
      </c>
      <c r="H1039" s="8" t="str">
        <f aca="false">E1039</f>
        <v>25/26</v>
      </c>
      <c r="I1039" s="8" t="str">
        <f aca="false">J1039</f>
        <v>25;25,5;26</v>
      </c>
      <c r="J1039" s="18" t="str">
        <f aca="false">IF(LEN(H1039)&gt;2,LEFT(H1039,2)&amp;";"&amp;LEFT(H1039,2)&amp;",5;"&amp;RIGHT(H1039,2),H1039)</f>
        <v>25;25,5;26</v>
      </c>
      <c r="M1039" s="8" t="n">
        <v>648</v>
      </c>
    </row>
    <row r="1040" customFormat="false" ht="15" hidden="false" customHeight="false" outlineLevel="0" collapsed="false">
      <c r="B1040" s="2" t="s">
        <v>108</v>
      </c>
      <c r="C1040" s="66" t="s">
        <v>333</v>
      </c>
      <c r="D1040" s="2" t="n">
        <f aca="false">D1039+5</f>
        <v>210</v>
      </c>
      <c r="E1040" s="38" t="s">
        <v>312</v>
      </c>
      <c r="F1040" s="2" t="n">
        <f aca="false">IFERROR(E1040*10,SUBSTITUTE(E1040,"/",""))</f>
        <v>260</v>
      </c>
      <c r="H1040" s="8" t="str">
        <f aca="false">E1040</f>
        <v>26</v>
      </c>
      <c r="I1040" s="8" t="str">
        <f aca="false">J1040</f>
        <v>26</v>
      </c>
      <c r="J1040" s="18" t="str">
        <f aca="false">IF(LEN(H1040)&gt;2,LEFT(H1040,2)&amp;";"&amp;LEFT(H1040,2)&amp;",5;"&amp;RIGHT(H1040,2),H1040)</f>
        <v>26</v>
      </c>
      <c r="M1040" s="8" t="n">
        <v>929</v>
      </c>
      <c r="N1040" s="2" t="n">
        <f aca="false">VLOOKUP(TRIM(H1040),references!B:C,2,0)</f>
        <v>16.5</v>
      </c>
    </row>
    <row r="1041" customFormat="false" ht="15" hidden="false" customHeight="false" outlineLevel="0" collapsed="false">
      <c r="B1041" s="2" t="s">
        <v>108</v>
      </c>
      <c r="C1041" s="66" t="s">
        <v>333</v>
      </c>
      <c r="D1041" s="2" t="n">
        <f aca="false">D1040+5</f>
        <v>215</v>
      </c>
      <c r="E1041" s="38" t="s">
        <v>344</v>
      </c>
      <c r="F1041" s="2" t="str">
        <f aca="false">IFERROR(E1041*10,SUBSTITUTE(E1041,"/",""))</f>
        <v>2627</v>
      </c>
      <c r="H1041" s="8" t="str">
        <f aca="false">E1041</f>
        <v>26/27</v>
      </c>
      <c r="I1041" s="8" t="str">
        <f aca="false">J1041</f>
        <v>26;26,5;27</v>
      </c>
      <c r="J1041" s="18" t="str">
        <f aca="false">IF(LEN(H1041)&gt;2,LEFT(H1041,2)&amp;";"&amp;LEFT(H1041,2)&amp;",5;"&amp;RIGHT(H1041,2),H1041)</f>
        <v>26;26,5;27</v>
      </c>
      <c r="M1041" s="8" t="n">
        <v>938</v>
      </c>
    </row>
    <row r="1042" customFormat="false" ht="15" hidden="false" customHeight="false" outlineLevel="0" collapsed="false">
      <c r="B1042" s="2" t="s">
        <v>108</v>
      </c>
      <c r="C1042" s="66" t="s">
        <v>333</v>
      </c>
      <c r="D1042" s="2" t="n">
        <f aca="false">D1041+5</f>
        <v>220</v>
      </c>
      <c r="E1042" s="38" t="s">
        <v>313</v>
      </c>
      <c r="F1042" s="2" t="n">
        <f aca="false">IFERROR(E1042*10,SUBSTITUTE(E1042,"/",""))</f>
        <v>270</v>
      </c>
      <c r="H1042" s="8" t="str">
        <f aca="false">E1042</f>
        <v>27</v>
      </c>
      <c r="I1042" s="8" t="str">
        <f aca="false">J1042</f>
        <v>27</v>
      </c>
      <c r="J1042" s="18" t="str">
        <f aca="false">IF(LEN(H1042)&gt;2,LEFT(H1042,2)&amp;";"&amp;LEFT(H1042,2)&amp;",5;"&amp;RIGHT(H1042,2),H1042)</f>
        <v>27</v>
      </c>
      <c r="M1042" s="8" t="n">
        <v>969</v>
      </c>
      <c r="N1042" s="2" t="n">
        <f aca="false">VLOOKUP(TRIM(H1042),references!B:C,2,0)</f>
        <v>17</v>
      </c>
    </row>
    <row r="1043" customFormat="false" ht="15" hidden="false" customHeight="false" outlineLevel="0" collapsed="false">
      <c r="B1043" s="2" t="s">
        <v>108</v>
      </c>
      <c r="C1043" s="66" t="s">
        <v>333</v>
      </c>
      <c r="D1043" s="2" t="n">
        <f aca="false">D1042+5</f>
        <v>225</v>
      </c>
      <c r="E1043" s="38" t="s">
        <v>345</v>
      </c>
      <c r="F1043" s="2" t="str">
        <f aca="false">IFERROR(E1043*10,SUBSTITUTE(E1043,"/",""))</f>
        <v>2728</v>
      </c>
      <c r="H1043" s="8" t="str">
        <f aca="false">E1043</f>
        <v>27/28</v>
      </c>
      <c r="I1043" s="8" t="str">
        <f aca="false">J1043</f>
        <v>27;27,5;28</v>
      </c>
      <c r="J1043" s="18" t="str">
        <f aca="false">IF(LEN(H1043)&gt;2,LEFT(H1043,2)&amp;";"&amp;LEFT(H1043,2)&amp;",5;"&amp;RIGHT(H1043,2),H1043)</f>
        <v>27;27,5;28</v>
      </c>
      <c r="M1043" s="8" t="n">
        <v>978</v>
      </c>
    </row>
    <row r="1044" customFormat="false" ht="15" hidden="false" customHeight="false" outlineLevel="0" collapsed="false">
      <c r="B1044" s="2" t="s">
        <v>108</v>
      </c>
      <c r="C1044" s="66" t="s">
        <v>333</v>
      </c>
      <c r="D1044" s="2" t="n">
        <f aca="false">D1043+5</f>
        <v>230</v>
      </c>
      <c r="E1044" s="38" t="s">
        <v>314</v>
      </c>
      <c r="F1044" s="2" t="n">
        <f aca="false">IFERROR(E1044*10,SUBSTITUTE(E1044,"/",""))</f>
        <v>280</v>
      </c>
      <c r="H1044" s="8" t="str">
        <f aca="false">E1044</f>
        <v>28</v>
      </c>
      <c r="I1044" s="8" t="str">
        <f aca="false">J1044</f>
        <v>28</v>
      </c>
      <c r="J1044" s="18" t="str">
        <f aca="false">IF(LEN(H1044)&gt;2,LEFT(H1044,2)&amp;";"&amp;LEFT(H1044,2)&amp;",5;"&amp;RIGHT(H1044,2),H1044)</f>
        <v>28</v>
      </c>
      <c r="M1044" s="8" t="n">
        <v>999</v>
      </c>
      <c r="N1044" s="2" t="n">
        <f aca="false">VLOOKUP(TRIM(H1044),references!B:C,2,0)</f>
        <v>17.5</v>
      </c>
    </row>
    <row r="1045" customFormat="false" ht="15" hidden="false" customHeight="false" outlineLevel="0" collapsed="false">
      <c r="B1045" s="2" t="s">
        <v>108</v>
      </c>
      <c r="C1045" s="66" t="s">
        <v>333</v>
      </c>
      <c r="D1045" s="2" t="n">
        <f aca="false">D1044+5</f>
        <v>235</v>
      </c>
      <c r="E1045" s="38" t="s">
        <v>346</v>
      </c>
      <c r="F1045" s="2" t="str">
        <f aca="false">IFERROR(E1045*10,SUBSTITUTE(E1045,"/",""))</f>
        <v>2829</v>
      </c>
      <c r="H1045" s="8" t="str">
        <f aca="false">E1045</f>
        <v>28/29</v>
      </c>
      <c r="I1045" s="8" t="str">
        <f aca="false">J1045</f>
        <v>28;28,5;29</v>
      </c>
      <c r="J1045" s="18" t="str">
        <f aca="false">IF(LEN(H1045)&gt;2,LEFT(H1045,2)&amp;";"&amp;LEFT(H1045,2)&amp;",5;"&amp;RIGHT(H1045,2),H1045)</f>
        <v>28;28,5;29</v>
      </c>
      <c r="M1045" s="8" t="n">
        <v>988</v>
      </c>
    </row>
    <row r="1046" customFormat="false" ht="15" hidden="false" customHeight="false" outlineLevel="0" collapsed="false">
      <c r="B1046" s="2" t="s">
        <v>108</v>
      </c>
      <c r="C1046" s="66" t="s">
        <v>333</v>
      </c>
      <c r="D1046" s="2" t="n">
        <f aca="false">D1045+5</f>
        <v>240</v>
      </c>
      <c r="E1046" s="38" t="s">
        <v>315</v>
      </c>
      <c r="F1046" s="2" t="n">
        <f aca="false">IFERROR(E1046*10,SUBSTITUTE(E1046,"/",""))</f>
        <v>290</v>
      </c>
      <c r="H1046" s="8" t="str">
        <f aca="false">E1046</f>
        <v>29</v>
      </c>
      <c r="I1046" s="8" t="str">
        <f aca="false">J1046</f>
        <v>29</v>
      </c>
      <c r="J1046" s="18" t="str">
        <f aca="false">IF(LEN(H1046)&gt;2,LEFT(H1046,2)&amp;";"&amp;LEFT(H1046,2)&amp;",5;"&amp;RIGHT(H1046,2),H1046)</f>
        <v>29</v>
      </c>
      <c r="M1046" s="8" t="n">
        <v>959</v>
      </c>
      <c r="N1046" s="2" t="n">
        <f aca="false">VLOOKUP(TRIM(H1046),references!B:C,2,0)</f>
        <v>18.5</v>
      </c>
    </row>
    <row r="1047" customFormat="false" ht="15" hidden="false" customHeight="false" outlineLevel="0" collapsed="false">
      <c r="B1047" s="2" t="s">
        <v>108</v>
      </c>
      <c r="C1047" s="66" t="s">
        <v>333</v>
      </c>
      <c r="D1047" s="2" t="n">
        <f aca="false">D1046+5</f>
        <v>245</v>
      </c>
      <c r="E1047" s="38" t="s">
        <v>347</v>
      </c>
      <c r="F1047" s="2" t="str">
        <f aca="false">IFERROR(E1047*10,SUBSTITUTE(E1047,"/",""))</f>
        <v>2930</v>
      </c>
      <c r="H1047" s="8" t="str">
        <f aca="false">E1047</f>
        <v>29/30</v>
      </c>
      <c r="I1047" s="8" t="str">
        <f aca="false">J1047</f>
        <v>29;29,5;30</v>
      </c>
      <c r="J1047" s="18" t="str">
        <f aca="false">IF(LEN(H1047)&gt;2,LEFT(H1047,2)&amp;";"&amp;LEFT(H1047,2)&amp;",5;"&amp;RIGHT(H1047,2),H1047)</f>
        <v>29;29,5;30</v>
      </c>
      <c r="M1047" s="8" t="n">
        <v>948</v>
      </c>
    </row>
    <row r="1048" customFormat="false" ht="15" hidden="false" customHeight="false" outlineLevel="0" collapsed="false">
      <c r="B1048" s="2" t="s">
        <v>108</v>
      </c>
      <c r="C1048" s="66" t="s">
        <v>333</v>
      </c>
      <c r="D1048" s="2" t="n">
        <f aca="false">D1047+5</f>
        <v>250</v>
      </c>
      <c r="E1048" s="38" t="s">
        <v>316</v>
      </c>
      <c r="F1048" s="2" t="n">
        <f aca="false">IFERROR(E1048*10,SUBSTITUTE(E1048,"/",""))</f>
        <v>300</v>
      </c>
      <c r="H1048" s="8" t="str">
        <f aca="false">E1048</f>
        <v>30</v>
      </c>
      <c r="I1048" s="8" t="str">
        <f aca="false">J1048</f>
        <v>30</v>
      </c>
      <c r="J1048" s="18" t="str">
        <f aca="false">IF(LEN(H1048)&gt;2,LEFT(H1048,2)&amp;";"&amp;LEFT(H1048,2)&amp;",5;"&amp;RIGHT(H1048,2),H1048)</f>
        <v>30</v>
      </c>
      <c r="M1048" s="8" t="n">
        <v>899</v>
      </c>
      <c r="N1048" s="2" t="n">
        <f aca="false">VLOOKUP(TRIM(H1048),references!B:C,2,0)</f>
        <v>19</v>
      </c>
    </row>
    <row r="1049" customFormat="false" ht="15" hidden="false" customHeight="false" outlineLevel="0" collapsed="false">
      <c r="B1049" s="2" t="s">
        <v>108</v>
      </c>
      <c r="C1049" s="66" t="s">
        <v>333</v>
      </c>
      <c r="D1049" s="2" t="n">
        <f aca="false">D1048+5</f>
        <v>255</v>
      </c>
      <c r="E1049" s="38" t="s">
        <v>348</v>
      </c>
      <c r="F1049" s="2" t="str">
        <f aca="false">IFERROR(E1049*10,SUBSTITUTE(E1049,"/",""))</f>
        <v>3031</v>
      </c>
      <c r="H1049" s="8" t="str">
        <f aca="false">E1049</f>
        <v>30/31</v>
      </c>
      <c r="I1049" s="8" t="str">
        <f aca="false">J1049</f>
        <v>30;30,5;31</v>
      </c>
      <c r="J1049" s="18" t="str">
        <f aca="false">IF(LEN(H1049)&gt;2,LEFT(H1049,2)&amp;";"&amp;LEFT(H1049,2)&amp;",5;"&amp;RIGHT(H1049,2),H1049)</f>
        <v>30;30,5;31</v>
      </c>
      <c r="M1049" s="8" t="n">
        <v>638</v>
      </c>
    </row>
    <row r="1050" customFormat="false" ht="15" hidden="false" customHeight="false" outlineLevel="0" collapsed="false">
      <c r="B1050" s="2" t="s">
        <v>108</v>
      </c>
      <c r="C1050" s="66" t="s">
        <v>333</v>
      </c>
      <c r="D1050" s="2" t="n">
        <f aca="false">D1049+5</f>
        <v>260</v>
      </c>
      <c r="E1050" s="38" t="s">
        <v>317</v>
      </c>
      <c r="F1050" s="2" t="n">
        <f aca="false">IFERROR(E1050*10,SUBSTITUTE(E1050,"/",""))</f>
        <v>310</v>
      </c>
      <c r="H1050" s="8" t="str">
        <f aca="false">E1050</f>
        <v>31</v>
      </c>
      <c r="I1050" s="8" t="str">
        <f aca="false">J1050</f>
        <v>31</v>
      </c>
      <c r="J1050" s="18" t="str">
        <f aca="false">IF(LEN(H1050)&gt;2,LEFT(H1050,2)&amp;";"&amp;LEFT(H1050,2)&amp;",5;"&amp;RIGHT(H1050,2),H1050)</f>
        <v>31</v>
      </c>
      <c r="M1050" s="8" t="n">
        <v>629</v>
      </c>
      <c r="N1050" s="2" t="n">
        <f aca="false">VLOOKUP(TRIM(H1050),references!B:C,2,0)</f>
        <v>19.5</v>
      </c>
    </row>
    <row r="1051" customFormat="false" ht="15" hidden="false" customHeight="false" outlineLevel="0" collapsed="false">
      <c r="B1051" s="2" t="s">
        <v>108</v>
      </c>
      <c r="C1051" s="66" t="s">
        <v>333</v>
      </c>
      <c r="D1051" s="2" t="n">
        <f aca="false">D1050+5</f>
        <v>265</v>
      </c>
      <c r="E1051" s="38" t="s">
        <v>349</v>
      </c>
      <c r="F1051" s="2" t="str">
        <f aca="false">IFERROR(E1051*10,SUBSTITUTE(E1051,"/",""))</f>
        <v>3132</v>
      </c>
      <c r="H1051" s="8" t="str">
        <f aca="false">E1051</f>
        <v>31/32</v>
      </c>
      <c r="I1051" s="8" t="str">
        <f aca="false">J1051</f>
        <v>31;31,5;32</v>
      </c>
      <c r="J1051" s="18" t="str">
        <f aca="false">IF(LEN(H1051)&gt;2,LEFT(H1051,2)&amp;";"&amp;LEFT(H1051,2)&amp;",5;"&amp;RIGHT(H1051,2),H1051)</f>
        <v>31;31,5;32</v>
      </c>
      <c r="M1051" s="8" t="n">
        <v>618</v>
      </c>
    </row>
    <row r="1052" customFormat="false" ht="15" hidden="false" customHeight="false" outlineLevel="0" collapsed="false">
      <c r="B1052" s="2" t="s">
        <v>108</v>
      </c>
      <c r="C1052" s="66" t="s">
        <v>333</v>
      </c>
      <c r="D1052" s="2" t="n">
        <f aca="false">D1051+5</f>
        <v>270</v>
      </c>
      <c r="E1052" s="38" t="s">
        <v>115</v>
      </c>
      <c r="F1052" s="2" t="n">
        <f aca="false">IFERROR(E1052*10,SUBSTITUTE(E1052,"/",""))</f>
        <v>320</v>
      </c>
      <c r="H1052" s="8" t="str">
        <f aca="false">E1052</f>
        <v>32</v>
      </c>
      <c r="I1052" s="8" t="str">
        <f aca="false">J1052</f>
        <v>32</v>
      </c>
      <c r="J1052" s="18" t="str">
        <f aca="false">IF(LEN(H1052)&gt;2,LEFT(H1052,2)&amp;";"&amp;LEFT(H1052,2)&amp;",5;"&amp;RIGHT(H1052,2),H1052)</f>
        <v>32</v>
      </c>
      <c r="M1052" s="8" t="n">
        <v>609</v>
      </c>
      <c r="N1052" s="2" t="n">
        <f aca="false">VLOOKUP(TRIM(H1052),references!B:C,2,0)</f>
        <v>20.5</v>
      </c>
    </row>
    <row r="1053" customFormat="false" ht="15" hidden="false" customHeight="false" outlineLevel="0" collapsed="false">
      <c r="B1053" s="2" t="s">
        <v>108</v>
      </c>
      <c r="C1053" s="66" t="s">
        <v>333</v>
      </c>
      <c r="D1053" s="2" t="n">
        <f aca="false">D1052+5</f>
        <v>275</v>
      </c>
      <c r="E1053" s="38" t="s">
        <v>144</v>
      </c>
      <c r="F1053" s="2" t="str">
        <f aca="false">IFERROR(E1053*10,SUBSTITUTE(E1053,"/",""))</f>
        <v>3233</v>
      </c>
      <c r="H1053" s="8" t="str">
        <f aca="false">E1053</f>
        <v>32/33</v>
      </c>
      <c r="I1053" s="8" t="str">
        <f aca="false">J1053</f>
        <v>32;32,5;33</v>
      </c>
      <c r="J1053" s="18" t="str">
        <f aca="false">IF(LEN(H1053)&gt;2,LEFT(H1053,2)&amp;";"&amp;LEFT(H1053,2)&amp;",5;"&amp;RIGHT(H1053,2),H1053)</f>
        <v>32;32,5;33</v>
      </c>
      <c r="M1053" s="8" t="n">
        <v>598</v>
      </c>
    </row>
    <row r="1054" customFormat="false" ht="15" hidden="false" customHeight="false" outlineLevel="0" collapsed="false">
      <c r="B1054" s="2" t="s">
        <v>108</v>
      </c>
      <c r="C1054" s="66" t="s">
        <v>333</v>
      </c>
      <c r="D1054" s="2" t="n">
        <f aca="false">D1053+5</f>
        <v>280</v>
      </c>
      <c r="E1054" s="38" t="s">
        <v>116</v>
      </c>
      <c r="F1054" s="2" t="n">
        <f aca="false">IFERROR(E1054*10,SUBSTITUTE(E1054,"/",""))</f>
        <v>330</v>
      </c>
      <c r="H1054" s="8" t="str">
        <f aca="false">E1054</f>
        <v>33</v>
      </c>
      <c r="I1054" s="8" t="str">
        <f aca="false">J1054</f>
        <v>33</v>
      </c>
      <c r="J1054" s="18" t="str">
        <f aca="false">IF(LEN(H1054)&gt;2,LEFT(H1054,2)&amp;";"&amp;LEFT(H1054,2)&amp;",5;"&amp;RIGHT(H1054,2),H1054)</f>
        <v>33</v>
      </c>
      <c r="M1054" s="8" t="n">
        <v>589</v>
      </c>
      <c r="N1054" s="2" t="n">
        <f aca="false">VLOOKUP(TRIM(H1054),references!B:C,2,0)</f>
        <v>21</v>
      </c>
    </row>
    <row r="1055" customFormat="false" ht="15" hidden="false" customHeight="false" outlineLevel="0" collapsed="false">
      <c r="B1055" s="2" t="s">
        <v>108</v>
      </c>
      <c r="C1055" s="66" t="s">
        <v>333</v>
      </c>
      <c r="D1055" s="2" t="n">
        <f aca="false">D1054+5</f>
        <v>285</v>
      </c>
      <c r="E1055" s="38" t="s">
        <v>145</v>
      </c>
      <c r="F1055" s="2" t="str">
        <f aca="false">IFERROR(E1055*10,SUBSTITUTE(E1055,"/",""))</f>
        <v>3334</v>
      </c>
      <c r="H1055" s="8" t="str">
        <f aca="false">E1055</f>
        <v>33/34</v>
      </c>
      <c r="I1055" s="8" t="str">
        <f aca="false">J1055</f>
        <v>33;33,5;34</v>
      </c>
      <c r="J1055" s="18" t="str">
        <f aca="false">IF(LEN(H1055)&gt;2,LEFT(H1055,2)&amp;";"&amp;LEFT(H1055,2)&amp;",5;"&amp;RIGHT(H1055,2),H1055)</f>
        <v>33;33,5;34</v>
      </c>
      <c r="M1055" s="8" t="n">
        <v>578</v>
      </c>
    </row>
    <row r="1056" customFormat="false" ht="15" hidden="false" customHeight="false" outlineLevel="0" collapsed="false">
      <c r="B1056" s="2" t="s">
        <v>108</v>
      </c>
      <c r="C1056" s="66" t="s">
        <v>333</v>
      </c>
      <c r="D1056" s="2" t="n">
        <f aca="false">D1055+5</f>
        <v>290</v>
      </c>
      <c r="E1056" s="38" t="s">
        <v>117</v>
      </c>
      <c r="F1056" s="2" t="n">
        <f aca="false">IFERROR(E1056*10,SUBSTITUTE(E1056,"/",""))</f>
        <v>340</v>
      </c>
      <c r="H1056" s="8" t="str">
        <f aca="false">E1056</f>
        <v>34</v>
      </c>
      <c r="I1056" s="8" t="str">
        <f aca="false">J1056</f>
        <v>34</v>
      </c>
      <c r="J1056" s="18" t="str">
        <f aca="false">IF(LEN(H1056)&gt;2,LEFT(H1056,2)&amp;";"&amp;LEFT(H1056,2)&amp;",5;"&amp;RIGHT(H1056,2),H1056)</f>
        <v>34</v>
      </c>
      <c r="M1056" s="8" t="n">
        <v>569</v>
      </c>
      <c r="N1056" s="2" t="n">
        <f aca="false">VLOOKUP(TRIM(H1056),references!B:C,2,0)</f>
        <v>21.5</v>
      </c>
    </row>
    <row r="1057" customFormat="false" ht="15" hidden="false" customHeight="false" outlineLevel="0" collapsed="false">
      <c r="B1057" s="2" t="s">
        <v>108</v>
      </c>
      <c r="C1057" s="66" t="s">
        <v>333</v>
      </c>
      <c r="D1057" s="2" t="n">
        <f aca="false">D1056+5</f>
        <v>295</v>
      </c>
      <c r="E1057" s="38" t="s">
        <v>146</v>
      </c>
      <c r="F1057" s="2" t="str">
        <f aca="false">IFERROR(E1057*10,SUBSTITUTE(E1057,"/",""))</f>
        <v>3435</v>
      </c>
      <c r="H1057" s="8" t="str">
        <f aca="false">E1057</f>
        <v>34/35</v>
      </c>
      <c r="I1057" s="8" t="str">
        <f aca="false">J1057</f>
        <v>34;34,5;35</v>
      </c>
      <c r="J1057" s="18" t="str">
        <f aca="false">IF(LEN(H1057)&gt;2,LEFT(H1057,2)&amp;";"&amp;LEFT(H1057,2)&amp;",5;"&amp;RIGHT(H1057,2),H1057)</f>
        <v>34;34,5;35</v>
      </c>
      <c r="M1057" s="8" t="n">
        <v>558</v>
      </c>
    </row>
    <row r="1058" customFormat="false" ht="15" hidden="false" customHeight="false" outlineLevel="0" collapsed="false">
      <c r="B1058" s="2" t="s">
        <v>108</v>
      </c>
      <c r="C1058" s="66" t="s">
        <v>333</v>
      </c>
      <c r="D1058" s="2" t="n">
        <f aca="false">D1057+5</f>
        <v>300</v>
      </c>
      <c r="E1058" s="38" t="s">
        <v>118</v>
      </c>
      <c r="F1058" s="2" t="n">
        <f aca="false">IFERROR(E1058*10,SUBSTITUTE(E1058,"/",""))</f>
        <v>350</v>
      </c>
      <c r="H1058" s="8" t="str">
        <f aca="false">E1058</f>
        <v>35</v>
      </c>
      <c r="I1058" s="8" t="str">
        <f aca="false">J1058</f>
        <v>35</v>
      </c>
      <c r="J1058" s="18" t="str">
        <f aca="false">IF(LEN(H1058)&gt;2,LEFT(H1058,2)&amp;";"&amp;LEFT(H1058,2)&amp;",5;"&amp;RIGHT(H1058,2),H1058)</f>
        <v>35</v>
      </c>
      <c r="M1058" s="8" t="n">
        <v>549</v>
      </c>
      <c r="N1058" s="2" t="n">
        <f aca="false">VLOOKUP(TRIM(H1058),references!B:C,2,0)</f>
        <v>22.5</v>
      </c>
    </row>
    <row r="1059" customFormat="false" ht="15" hidden="false" customHeight="false" outlineLevel="0" collapsed="false">
      <c r="B1059" s="2" t="s">
        <v>108</v>
      </c>
      <c r="C1059" s="66" t="s">
        <v>333</v>
      </c>
      <c r="D1059" s="2" t="n">
        <f aca="false">D1058+5</f>
        <v>305</v>
      </c>
      <c r="E1059" s="38" t="s">
        <v>147</v>
      </c>
      <c r="F1059" s="2" t="str">
        <f aca="false">IFERROR(E1059*10,SUBSTITUTE(E1059,"/",""))</f>
        <v>3536</v>
      </c>
      <c r="H1059" s="8" t="str">
        <f aca="false">E1059</f>
        <v>35/36</v>
      </c>
      <c r="I1059" s="8" t="str">
        <f aca="false">J1059</f>
        <v>35;35,5;36</v>
      </c>
      <c r="J1059" s="18" t="str">
        <f aca="false">IF(LEN(H1059)&gt;2,LEFT(H1059,2)&amp;";"&amp;LEFT(H1059,2)&amp;",5;"&amp;RIGHT(H1059,2),H1059)</f>
        <v>35;35,5;36</v>
      </c>
      <c r="M1059" s="8" t="n">
        <v>538</v>
      </c>
    </row>
    <row r="1060" customFormat="false" ht="15" hidden="false" customHeight="false" outlineLevel="0" collapsed="false">
      <c r="B1060" s="2" t="s">
        <v>108</v>
      </c>
      <c r="C1060" s="66" t="s">
        <v>333</v>
      </c>
      <c r="D1060" s="2" t="n">
        <f aca="false">D1059+5</f>
        <v>310</v>
      </c>
      <c r="E1060" s="38" t="s">
        <v>119</v>
      </c>
      <c r="F1060" s="2" t="n">
        <f aca="false">IFERROR(E1060*10,SUBSTITUTE(E1060,"/",""))</f>
        <v>360</v>
      </c>
      <c r="H1060" s="8" t="str">
        <f aca="false">E1060</f>
        <v>36</v>
      </c>
      <c r="I1060" s="8" t="str">
        <f aca="false">J1060</f>
        <v>36</v>
      </c>
      <c r="J1060" s="18" t="str">
        <f aca="false">IF(LEN(H1060)&gt;2,LEFT(H1060,2)&amp;";"&amp;LEFT(H1060,2)&amp;",5;"&amp;RIGHT(H1060,2),H1060)</f>
        <v>36</v>
      </c>
      <c r="M1060" s="8" t="n">
        <v>529</v>
      </c>
      <c r="N1060" s="2" t="n">
        <f aca="false">VLOOKUP(TRIM(H1060),references!B:C,2,0)</f>
        <v>23</v>
      </c>
    </row>
    <row r="1061" customFormat="false" ht="15" hidden="false" customHeight="false" outlineLevel="0" collapsed="false">
      <c r="B1061" s="2" t="s">
        <v>108</v>
      </c>
      <c r="C1061" s="66" t="s">
        <v>333</v>
      </c>
      <c r="D1061" s="2" t="n">
        <f aca="false">D1060+5</f>
        <v>315</v>
      </c>
      <c r="E1061" s="38" t="s">
        <v>148</v>
      </c>
      <c r="F1061" s="2" t="str">
        <f aca="false">IFERROR(E1061*10,SUBSTITUTE(E1061,"/",""))</f>
        <v>3637</v>
      </c>
      <c r="H1061" s="8" t="str">
        <f aca="false">E1061</f>
        <v>36/37</v>
      </c>
      <c r="I1061" s="8" t="str">
        <f aca="false">J1061</f>
        <v>36;36,5;37</v>
      </c>
      <c r="J1061" s="18" t="str">
        <f aca="false">IF(LEN(H1061)&gt;2,LEFT(H1061,2)&amp;";"&amp;LEFT(H1061,2)&amp;",5;"&amp;RIGHT(H1061,2),H1061)</f>
        <v>36;36,5;37</v>
      </c>
      <c r="M1061" s="8" t="n">
        <v>518</v>
      </c>
    </row>
    <row r="1062" customFormat="false" ht="15" hidden="false" customHeight="false" outlineLevel="0" collapsed="false">
      <c r="B1062" s="2" t="s">
        <v>108</v>
      </c>
      <c r="C1062" s="66" t="s">
        <v>333</v>
      </c>
      <c r="D1062" s="2" t="n">
        <f aca="false">D1061+5</f>
        <v>320</v>
      </c>
      <c r="E1062" s="38" t="s">
        <v>120</v>
      </c>
      <c r="F1062" s="2" t="n">
        <f aca="false">IFERROR(E1062*10,SUBSTITUTE(E1062,"/",""))</f>
        <v>370</v>
      </c>
      <c r="H1062" s="8" t="str">
        <f aca="false">E1062</f>
        <v>37</v>
      </c>
      <c r="I1062" s="8" t="str">
        <f aca="false">J1062</f>
        <v>37</v>
      </c>
      <c r="J1062" s="18" t="str">
        <f aca="false">IF(LEN(H1062)&gt;2,LEFT(H1062,2)&amp;";"&amp;LEFT(H1062,2)&amp;",5;"&amp;RIGHT(H1062,2),H1062)</f>
        <v>37</v>
      </c>
      <c r="M1062" s="8" t="n">
        <v>849</v>
      </c>
      <c r="N1062" s="2" t="n">
        <f aca="false">VLOOKUP(TRIM(H1062),references!B:C,2,0)</f>
        <v>23.5</v>
      </c>
    </row>
    <row r="1063" customFormat="false" ht="15" hidden="false" customHeight="false" outlineLevel="0" collapsed="false">
      <c r="B1063" s="2" t="s">
        <v>108</v>
      </c>
      <c r="C1063" s="66" t="s">
        <v>333</v>
      </c>
      <c r="D1063" s="2" t="n">
        <f aca="false">D1062+5</f>
        <v>325</v>
      </c>
      <c r="E1063" s="38" t="s">
        <v>149</v>
      </c>
      <c r="F1063" s="2" t="str">
        <f aca="false">IFERROR(E1063*10,SUBSTITUTE(E1063,"/",""))</f>
        <v>3738</v>
      </c>
      <c r="H1063" s="8" t="str">
        <f aca="false">E1063</f>
        <v>37/38</v>
      </c>
      <c r="I1063" s="8" t="str">
        <f aca="false">J1063</f>
        <v>37;37,5;38</v>
      </c>
      <c r="J1063" s="18" t="str">
        <f aca="false">IF(LEN(H1063)&gt;2,LEFT(H1063,2)&amp;";"&amp;LEFT(H1063,2)&amp;",5;"&amp;RIGHT(H1063,2),H1063)</f>
        <v>37;37,5;38</v>
      </c>
      <c r="M1063" s="8" t="n">
        <v>828</v>
      </c>
    </row>
    <row r="1064" customFormat="false" ht="15" hidden="false" customHeight="false" outlineLevel="0" collapsed="false">
      <c r="B1064" s="2" t="s">
        <v>108</v>
      </c>
      <c r="C1064" s="66" t="s">
        <v>333</v>
      </c>
      <c r="D1064" s="2" t="n">
        <f aca="false">D1063+5</f>
        <v>330</v>
      </c>
      <c r="E1064" s="38" t="s">
        <v>121</v>
      </c>
      <c r="F1064" s="2" t="n">
        <f aca="false">IFERROR(E1064*10,SUBSTITUTE(E1064,"/",""))</f>
        <v>380</v>
      </c>
      <c r="H1064" s="8" t="str">
        <f aca="false">E1064</f>
        <v>38</v>
      </c>
      <c r="I1064" s="8" t="str">
        <f aca="false">J1064</f>
        <v>38</v>
      </c>
      <c r="J1064" s="18" t="str">
        <f aca="false">IF(LEN(H1064)&gt;2,LEFT(H1064,2)&amp;";"&amp;LEFT(H1064,2)&amp;",5;"&amp;RIGHT(H1064,2),H1064)</f>
        <v>38</v>
      </c>
      <c r="M1064" s="8" t="n">
        <v>889</v>
      </c>
      <c r="N1064" s="2" t="n">
        <f aca="false">VLOOKUP(TRIM(H1064),references!B:C,2,0)</f>
        <v>24.5</v>
      </c>
    </row>
    <row r="1065" customFormat="false" ht="15" hidden="false" customHeight="false" outlineLevel="0" collapsed="false">
      <c r="B1065" s="2" t="s">
        <v>108</v>
      </c>
      <c r="C1065" s="66" t="s">
        <v>333</v>
      </c>
      <c r="D1065" s="2" t="n">
        <f aca="false">D1064+5</f>
        <v>335</v>
      </c>
      <c r="E1065" s="38" t="s">
        <v>150</v>
      </c>
      <c r="F1065" s="2" t="str">
        <f aca="false">IFERROR(E1065*10,SUBSTITUTE(E1065,"/",""))</f>
        <v>3839</v>
      </c>
      <c r="H1065" s="8" t="str">
        <f aca="false">E1065</f>
        <v>38/39</v>
      </c>
      <c r="I1065" s="8" t="str">
        <f aca="false">J1065</f>
        <v>38;38,5;39</v>
      </c>
      <c r="J1065" s="18" t="str">
        <f aca="false">IF(LEN(H1065)&gt;2,LEFT(H1065,2)&amp;";"&amp;LEFT(H1065,2)&amp;",5;"&amp;RIGHT(H1065,2),H1065)</f>
        <v>38;38,5;39</v>
      </c>
      <c r="M1065" s="8" t="n">
        <v>838</v>
      </c>
    </row>
    <row r="1066" customFormat="false" ht="15" hidden="false" customHeight="false" outlineLevel="0" collapsed="false">
      <c r="B1066" s="2" t="s">
        <v>108</v>
      </c>
      <c r="C1066" s="66" t="s">
        <v>333</v>
      </c>
      <c r="D1066" s="2" t="n">
        <f aca="false">D1065+5</f>
        <v>340</v>
      </c>
      <c r="E1066" s="38" t="s">
        <v>122</v>
      </c>
      <c r="F1066" s="2" t="n">
        <f aca="false">IFERROR(E1066*10,SUBSTITUTE(E1066,"/",""))</f>
        <v>390</v>
      </c>
      <c r="H1066" s="8" t="str">
        <f aca="false">E1066</f>
        <v>39</v>
      </c>
      <c r="I1066" s="8" t="str">
        <f aca="false">J1066</f>
        <v>39</v>
      </c>
      <c r="J1066" s="18" t="str">
        <f aca="false">IF(LEN(H1066)&gt;2,LEFT(H1066,2)&amp;";"&amp;LEFT(H1066,2)&amp;",5;"&amp;RIGHT(H1066,2),H1066)</f>
        <v>39</v>
      </c>
      <c r="M1066" s="8" t="n">
        <v>859</v>
      </c>
      <c r="N1066" s="2" t="n">
        <f aca="false">VLOOKUP(TRIM(H1066),references!B:C,2,0)</f>
        <v>25</v>
      </c>
    </row>
    <row r="1067" customFormat="false" ht="15" hidden="false" customHeight="false" outlineLevel="0" collapsed="false">
      <c r="B1067" s="2" t="s">
        <v>108</v>
      </c>
      <c r="C1067" s="66" t="s">
        <v>333</v>
      </c>
      <c r="D1067" s="2" t="n">
        <f aca="false">D1066+5</f>
        <v>345</v>
      </c>
      <c r="E1067" s="38" t="s">
        <v>151</v>
      </c>
      <c r="F1067" s="2" t="str">
        <f aca="false">IFERROR(E1067*10,SUBSTITUTE(E1067,"/",""))</f>
        <v>3940</v>
      </c>
      <c r="H1067" s="8" t="str">
        <f aca="false">E1067</f>
        <v>39/40</v>
      </c>
      <c r="I1067" s="8" t="str">
        <f aca="false">J1067</f>
        <v>39;39,5;40</v>
      </c>
      <c r="J1067" s="18" t="str">
        <f aca="false">IF(LEN(H1067)&gt;2,LEFT(H1067,2)&amp;";"&amp;LEFT(H1067,2)&amp;",5;"&amp;RIGHT(H1067,2),H1067)</f>
        <v>39;39,5;40</v>
      </c>
      <c r="M1067" s="8" t="n">
        <v>798</v>
      </c>
    </row>
    <row r="1068" customFormat="false" ht="15" hidden="false" customHeight="false" outlineLevel="0" collapsed="false">
      <c r="B1068" s="2" t="s">
        <v>108</v>
      </c>
      <c r="C1068" s="66" t="s">
        <v>333</v>
      </c>
      <c r="D1068" s="2" t="n">
        <f aca="false">D1067+5</f>
        <v>350</v>
      </c>
      <c r="E1068" s="38" t="s">
        <v>123</v>
      </c>
      <c r="F1068" s="2" t="n">
        <f aca="false">IFERROR(E1068*10,SUBSTITUTE(E1068,"/",""))</f>
        <v>400</v>
      </c>
      <c r="H1068" s="8" t="str">
        <f aca="false">E1068</f>
        <v>40</v>
      </c>
      <c r="I1068" s="8" t="str">
        <f aca="false">J1068</f>
        <v>40</v>
      </c>
      <c r="J1068" s="18" t="str">
        <f aca="false">IF(LEN(H1068)&gt;2,LEFT(H1068,2)&amp;";"&amp;LEFT(H1068,2)&amp;",5;"&amp;RIGHT(H1068,2),H1068)</f>
        <v>40</v>
      </c>
      <c r="M1068" s="8" t="n">
        <v>499</v>
      </c>
      <c r="N1068" s="2" t="n">
        <f aca="false">VLOOKUP(TRIM(H1068),references!B:C,2,0)</f>
        <v>25.5</v>
      </c>
    </row>
    <row r="1069" customFormat="false" ht="15" hidden="false" customHeight="false" outlineLevel="0" collapsed="false">
      <c r="B1069" s="2" t="s">
        <v>108</v>
      </c>
      <c r="C1069" s="66" t="s">
        <v>333</v>
      </c>
      <c r="D1069" s="2" t="n">
        <f aca="false">D1068+5</f>
        <v>355</v>
      </c>
      <c r="E1069" s="38" t="s">
        <v>152</v>
      </c>
      <c r="F1069" s="2" t="str">
        <f aca="false">IFERROR(E1069*10,SUBSTITUTE(E1069,"/",""))</f>
        <v>4041</v>
      </c>
      <c r="H1069" s="8" t="str">
        <f aca="false">E1069</f>
        <v>40/41</v>
      </c>
      <c r="I1069" s="8" t="str">
        <f aca="false">J1069</f>
        <v>40;40,5;41</v>
      </c>
      <c r="J1069" s="18" t="str">
        <f aca="false">IF(LEN(H1069)&gt;2,LEFT(H1069,2)&amp;";"&amp;LEFT(H1069,2)&amp;",5;"&amp;RIGHT(H1069,2),H1069)</f>
        <v>40;40,5;41</v>
      </c>
      <c r="M1069" s="8" t="n">
        <v>498</v>
      </c>
    </row>
    <row r="1070" customFormat="false" ht="15" hidden="false" customHeight="false" outlineLevel="0" collapsed="false">
      <c r="B1070" s="2" t="s">
        <v>108</v>
      </c>
      <c r="C1070" s="66" t="s">
        <v>333</v>
      </c>
      <c r="D1070" s="2" t="n">
        <f aca="false">D1069+5</f>
        <v>360</v>
      </c>
      <c r="E1070" s="38" t="s">
        <v>124</v>
      </c>
      <c r="F1070" s="2" t="n">
        <f aca="false">IFERROR(E1070*10,SUBSTITUTE(E1070,"/",""))</f>
        <v>410</v>
      </c>
      <c r="H1070" s="8" t="str">
        <f aca="false">E1070</f>
        <v>41</v>
      </c>
      <c r="I1070" s="8" t="str">
        <f aca="false">J1070</f>
        <v>41</v>
      </c>
      <c r="J1070" s="18" t="str">
        <f aca="false">IF(LEN(H1070)&gt;2,LEFT(H1070,2)&amp;";"&amp;LEFT(H1070,2)&amp;",5;"&amp;RIGHT(H1070,2),H1070)</f>
        <v>41</v>
      </c>
      <c r="M1070" s="8" t="n">
        <v>479</v>
      </c>
    </row>
    <row r="1071" customFormat="false" ht="15" hidden="false" customHeight="false" outlineLevel="0" collapsed="false">
      <c r="B1071" s="2" t="s">
        <v>108</v>
      </c>
      <c r="C1071" s="66" t="s">
        <v>333</v>
      </c>
      <c r="D1071" s="2" t="n">
        <f aca="false">D1070+5</f>
        <v>365</v>
      </c>
      <c r="E1071" s="38" t="s">
        <v>153</v>
      </c>
      <c r="F1071" s="2" t="str">
        <f aca="false">IFERROR(E1071*10,SUBSTITUTE(E1071,"/",""))</f>
        <v>4142</v>
      </c>
      <c r="H1071" s="8" t="str">
        <f aca="false">E1071</f>
        <v>41/42</v>
      </c>
      <c r="I1071" s="8" t="str">
        <f aca="false">J1071</f>
        <v>41;41,5;42</v>
      </c>
      <c r="J1071" s="18" t="str">
        <f aca="false">IF(LEN(H1071)&gt;2,LEFT(H1071,2)&amp;";"&amp;LEFT(H1071,2)&amp;",5;"&amp;RIGHT(H1071,2),H1071)</f>
        <v>41;41,5;42</v>
      </c>
      <c r="M1071" s="8" t="n">
        <v>478</v>
      </c>
    </row>
    <row r="1072" customFormat="false" ht="15" hidden="false" customHeight="false" outlineLevel="0" collapsed="false">
      <c r="B1072" s="2" t="s">
        <v>108</v>
      </c>
      <c r="C1072" s="66" t="s">
        <v>333</v>
      </c>
      <c r="D1072" s="2" t="n">
        <f aca="false">D1071+5</f>
        <v>370</v>
      </c>
      <c r="E1072" s="38" t="s">
        <v>125</v>
      </c>
      <c r="F1072" s="2" t="n">
        <f aca="false">IFERROR(E1072*10,SUBSTITUTE(E1072,"/",""))</f>
        <v>420</v>
      </c>
      <c r="H1072" s="8" t="str">
        <f aca="false">E1072</f>
        <v>42</v>
      </c>
      <c r="I1072" s="8" t="str">
        <f aca="false">J1072</f>
        <v>42</v>
      </c>
      <c r="J1072" s="18" t="str">
        <f aca="false">IF(LEN(H1072)&gt;2,LEFT(H1072,2)&amp;";"&amp;LEFT(H1072,2)&amp;",5;"&amp;RIGHT(H1072,2),H1072)</f>
        <v>42</v>
      </c>
      <c r="M1072" s="8" t="n">
        <v>459</v>
      </c>
    </row>
    <row r="1073" customFormat="false" ht="15" hidden="false" customHeight="false" outlineLevel="0" collapsed="false">
      <c r="B1073" s="2" t="s">
        <v>108</v>
      </c>
      <c r="C1073" s="66" t="s">
        <v>333</v>
      </c>
      <c r="D1073" s="2" t="n">
        <f aca="false">D1072+5</f>
        <v>375</v>
      </c>
      <c r="E1073" s="38" t="s">
        <v>154</v>
      </c>
      <c r="F1073" s="2" t="str">
        <f aca="false">IFERROR(E1073*10,SUBSTITUTE(E1073,"/",""))</f>
        <v>4243</v>
      </c>
      <c r="H1073" s="8" t="str">
        <f aca="false">E1073</f>
        <v>42/43</v>
      </c>
      <c r="I1073" s="8" t="str">
        <f aca="false">J1073</f>
        <v>42;42,5;43</v>
      </c>
      <c r="J1073" s="18" t="str">
        <f aca="false">IF(LEN(H1073)&gt;2,LEFT(H1073,2)&amp;";"&amp;LEFT(H1073,2)&amp;",5;"&amp;RIGHT(H1073,2),H1073)</f>
        <v>42;42,5;43</v>
      </c>
      <c r="M1073" s="8" t="n">
        <v>458</v>
      </c>
    </row>
    <row r="1074" customFormat="false" ht="15" hidden="false" customHeight="false" outlineLevel="0" collapsed="false">
      <c r="B1074" s="2" t="s">
        <v>108</v>
      </c>
      <c r="C1074" s="66" t="s">
        <v>333</v>
      </c>
      <c r="D1074" s="2" t="n">
        <f aca="false">D1073+5</f>
        <v>380</v>
      </c>
      <c r="E1074" s="38" t="s">
        <v>126</v>
      </c>
      <c r="F1074" s="2" t="n">
        <f aca="false">IFERROR(E1074*10,SUBSTITUTE(E1074,"/",""))</f>
        <v>430</v>
      </c>
      <c r="H1074" s="8" t="str">
        <f aca="false">E1074</f>
        <v>43</v>
      </c>
      <c r="I1074" s="8" t="str">
        <f aca="false">J1074</f>
        <v>43</v>
      </c>
      <c r="J1074" s="18" t="str">
        <f aca="false">IF(LEN(H1074)&gt;2,LEFT(H1074,2)&amp;";"&amp;LEFT(H1074,2)&amp;",5;"&amp;RIGHT(H1074,2),H1074)</f>
        <v>43</v>
      </c>
      <c r="M1074" s="8" t="n">
        <v>439</v>
      </c>
    </row>
    <row r="1075" customFormat="false" ht="15" hidden="false" customHeight="false" outlineLevel="0" collapsed="false">
      <c r="B1075" s="2" t="s">
        <v>108</v>
      </c>
      <c r="C1075" s="66" t="s">
        <v>333</v>
      </c>
      <c r="D1075" s="2" t="n">
        <f aca="false">D1074+5</f>
        <v>385</v>
      </c>
      <c r="E1075" s="38" t="s">
        <v>155</v>
      </c>
      <c r="F1075" s="2" t="str">
        <f aca="false">IFERROR(E1075*10,SUBSTITUTE(E1075,"/",""))</f>
        <v>4344</v>
      </c>
      <c r="H1075" s="8" t="str">
        <f aca="false">E1075</f>
        <v>43/44</v>
      </c>
      <c r="I1075" s="8" t="str">
        <f aca="false">J1075</f>
        <v>43;43,5;44</v>
      </c>
      <c r="J1075" s="18" t="str">
        <f aca="false">IF(LEN(H1075)&gt;2,LEFT(H1075,2)&amp;";"&amp;LEFT(H1075,2)&amp;",5;"&amp;RIGHT(H1075,2),H1075)</f>
        <v>43;43,5;44</v>
      </c>
      <c r="M1075" s="8" t="n">
        <v>438</v>
      </c>
    </row>
    <row r="1076" customFormat="false" ht="15" hidden="false" customHeight="false" outlineLevel="0" collapsed="false">
      <c r="B1076" s="2" t="s">
        <v>108</v>
      </c>
      <c r="C1076" s="66" t="s">
        <v>333</v>
      </c>
      <c r="D1076" s="2" t="n">
        <f aca="false">D1075+5</f>
        <v>390</v>
      </c>
      <c r="E1076" s="38" t="s">
        <v>127</v>
      </c>
      <c r="F1076" s="2" t="n">
        <f aca="false">IFERROR(E1076*10,SUBSTITUTE(E1076,"/",""))</f>
        <v>440</v>
      </c>
      <c r="H1076" s="8" t="str">
        <f aca="false">E1076</f>
        <v>44</v>
      </c>
      <c r="I1076" s="8" t="str">
        <f aca="false">J1076</f>
        <v>44</v>
      </c>
      <c r="J1076" s="18" t="str">
        <f aca="false">IF(LEN(H1076)&gt;2,LEFT(H1076,2)&amp;";"&amp;LEFT(H1076,2)&amp;",5;"&amp;RIGHT(H1076,2),H1076)</f>
        <v>44</v>
      </c>
      <c r="M1076" s="8" t="n">
        <v>419</v>
      </c>
    </row>
    <row r="1077" customFormat="false" ht="15" hidden="false" customHeight="false" outlineLevel="0" collapsed="false">
      <c r="B1077" s="10" t="s">
        <v>271</v>
      </c>
      <c r="C1077" s="73" t="s">
        <v>333</v>
      </c>
      <c r="D1077" s="10" t="n">
        <v>400</v>
      </c>
      <c r="E1077" s="20" t="s">
        <v>350</v>
      </c>
      <c r="F1077" s="10" t="str">
        <f aca="false">IFERROR(E1077*10,SUBSTITUTE(E1077,"/",""))</f>
        <v>2931</v>
      </c>
      <c r="G1077" s="73"/>
      <c r="H1077" s="24" t="str">
        <f aca="false">E1077</f>
        <v>29/31</v>
      </c>
      <c r="I1077" s="24" t="str">
        <f aca="false">J1077</f>
        <v>29;29,5;30;30,5;31</v>
      </c>
      <c r="J1077" s="24" t="str">
        <f aca="false">IF(LEN(H1077)&gt;2,LEFT(H1077,2)&amp;";"&amp;TRIM(LEFT(H1077,2)+0.5)&amp;";"&amp;TRIM(LEFT(H1077,2)+1)&amp;";"&amp;TRIM(LEFT(H1077,2)+1.5)&amp;";"&amp;RIGHT(H1077,2),H1077)</f>
        <v>29;29,5;30;30,5;31</v>
      </c>
      <c r="K1077" s="24"/>
      <c r="L1077" s="24"/>
      <c r="M1077" s="24" t="n">
        <v>928</v>
      </c>
    </row>
    <row r="1079" customFormat="false" ht="15" hidden="false" customHeight="false" outlineLevel="0" collapsed="false">
      <c r="B1079" s="2" t="s">
        <v>108</v>
      </c>
      <c r="C1079" s="66" t="s">
        <v>351</v>
      </c>
      <c r="D1079" s="2" t="n">
        <v>110</v>
      </c>
      <c r="E1079" s="38" t="s">
        <v>352</v>
      </c>
      <c r="F1079" s="2" t="str">
        <f aca="false">IFERROR(E1079*10,SUBSTITUTE(E1079,"/",""))</f>
        <v>1618</v>
      </c>
      <c r="H1079" s="8" t="str">
        <f aca="false">E1079</f>
        <v>16/18</v>
      </c>
      <c r="I1079" s="8" t="str">
        <f aca="false">J1079</f>
        <v>16;16,5;17;17,5;18</v>
      </c>
      <c r="J1079" s="18" t="str">
        <f aca="false">IF(LEN(H1079)&gt;2,LEFT(H1079,2)&amp;";"&amp;TRIM(LEFT(H1079,2)+0.5)&amp;";"&amp;TRIM(LEFT(H1079,2)+1)&amp;";"&amp;TRIM(LEFT(H1079,2)+1.5)&amp;";"&amp;RIGHT(H1079,2),H1079)</f>
        <v>16;16,5;17;17,5;18</v>
      </c>
      <c r="M1079" s="8" t="n">
        <v>878</v>
      </c>
      <c r="N1079" s="2" t="str">
        <f aca="false">VLOOKUP(LEFT(H1079,2),references!B:C,2,0)&amp;" - "&amp;VLOOKUP(RIGHT(H1079,2),references!B:C,2,0)</f>
        <v>9,5 - 11</v>
      </c>
    </row>
    <row r="1080" customFormat="false" ht="15" hidden="false" customHeight="false" outlineLevel="0" collapsed="false">
      <c r="B1080" s="2" t="s">
        <v>108</v>
      </c>
      <c r="C1080" s="66" t="s">
        <v>351</v>
      </c>
      <c r="D1080" s="2" t="n">
        <f aca="false">D1079+10</f>
        <v>120</v>
      </c>
      <c r="E1080" s="38" t="s">
        <v>353</v>
      </c>
      <c r="F1080" s="2" t="str">
        <f aca="false">IFERROR(E1080*10,SUBSTITUTE(E1080,"/",""))</f>
        <v>1719</v>
      </c>
      <c r="H1080" s="8" t="str">
        <f aca="false">E1080</f>
        <v>17/19</v>
      </c>
      <c r="I1080" s="8" t="str">
        <f aca="false">J1080</f>
        <v>17;17,5;18;18,5;19</v>
      </c>
      <c r="J1080" s="18" t="str">
        <f aca="false">IF(LEN(H1080)&gt;2,LEFT(H1080,2)&amp;";"&amp;TRIM(LEFT(H1080,2)+0.5)&amp;";"&amp;TRIM(LEFT(H1080,2)+1)&amp;";"&amp;TRIM(LEFT(H1080,2)+1.5)&amp;";"&amp;RIGHT(H1080,2),H1080)</f>
        <v>17;17,5;18;18,5;19</v>
      </c>
      <c r="M1080" s="8" t="n">
        <v>858</v>
      </c>
    </row>
    <row r="1081" customFormat="false" ht="15" hidden="false" customHeight="false" outlineLevel="0" collapsed="false">
      <c r="B1081" s="2" t="s">
        <v>108</v>
      </c>
      <c r="C1081" s="66" t="s">
        <v>351</v>
      </c>
      <c r="D1081" s="2" t="n">
        <f aca="false">D1080+10</f>
        <v>130</v>
      </c>
      <c r="E1081" s="38" t="s">
        <v>354</v>
      </c>
      <c r="F1081" s="2" t="str">
        <f aca="false">IFERROR(E1081*10,SUBSTITUTE(E1081,"/",""))</f>
        <v>1820</v>
      </c>
      <c r="H1081" s="8" t="str">
        <f aca="false">E1081</f>
        <v>18/20</v>
      </c>
      <c r="I1081" s="8" t="str">
        <f aca="false">J1081</f>
        <v>18;18,5;19;19,5;20</v>
      </c>
      <c r="J1081" s="18" t="str">
        <f aca="false">IF(LEN(H1081)&gt;2,LEFT(H1081,2)&amp;";"&amp;TRIM(LEFT(H1081,2)+0.5)&amp;";"&amp;TRIM(LEFT(H1081,2)+1)&amp;";"&amp;TRIM(LEFT(H1081,2)+1.5)&amp;";"&amp;RIGHT(H1081,2),H1081)</f>
        <v>18;18,5;19;19,5;20</v>
      </c>
      <c r="M1081" s="8" t="n">
        <v>778</v>
      </c>
      <c r="N1081" s="2" t="str">
        <f aca="false">VLOOKUP(LEFT(H1081,2),references!B:C,2,0)&amp;" - "&amp;VLOOKUP(RIGHT(H1081,2),references!B:C,2,0)</f>
        <v>11 - 12,5</v>
      </c>
    </row>
    <row r="1082" customFormat="false" ht="15" hidden="false" customHeight="false" outlineLevel="0" collapsed="false">
      <c r="B1082" s="2" t="s">
        <v>108</v>
      </c>
      <c r="C1082" s="66" t="s">
        <v>351</v>
      </c>
      <c r="D1082" s="2" t="n">
        <f aca="false">D1081+10</f>
        <v>140</v>
      </c>
      <c r="E1082" s="38" t="s">
        <v>355</v>
      </c>
      <c r="F1082" s="2" t="str">
        <f aca="false">IFERROR(E1082*10,SUBSTITUTE(E1082,"/",""))</f>
        <v>1921</v>
      </c>
      <c r="H1082" s="8" t="str">
        <f aca="false">E1082</f>
        <v>19/21</v>
      </c>
      <c r="I1082" s="8" t="str">
        <f aca="false">J1082</f>
        <v>19;19,5;20;20,5;21</v>
      </c>
      <c r="J1082" s="18" t="str">
        <f aca="false">IF(LEN(H1082)&gt;2,LEFT(H1082,2)&amp;";"&amp;TRIM(LEFT(H1082,2)+0.5)&amp;";"&amp;TRIM(LEFT(H1082,2)+1)&amp;";"&amp;TRIM(LEFT(H1082,2)+1.5)&amp;";"&amp;RIGHT(H1082,2),H1082)</f>
        <v>19;19,5;20;20,5;21</v>
      </c>
      <c r="M1082" s="8" t="n">
        <v>758</v>
      </c>
    </row>
    <row r="1083" customFormat="false" ht="15" hidden="false" customHeight="false" outlineLevel="0" collapsed="false">
      <c r="B1083" s="2" t="s">
        <v>108</v>
      </c>
      <c r="C1083" s="66" t="s">
        <v>351</v>
      </c>
      <c r="D1083" s="2" t="n">
        <f aca="false">D1082+10</f>
        <v>150</v>
      </c>
      <c r="E1083" s="38" t="s">
        <v>356</v>
      </c>
      <c r="F1083" s="2" t="str">
        <f aca="false">IFERROR(E1083*10,SUBSTITUTE(E1083,"/",""))</f>
        <v>2022</v>
      </c>
      <c r="H1083" s="8" t="str">
        <f aca="false">E1083</f>
        <v>20/22</v>
      </c>
      <c r="I1083" s="8" t="str">
        <f aca="false">J1083</f>
        <v>20;20,5;21;21,5;22</v>
      </c>
      <c r="J1083" s="18" t="str">
        <f aca="false">IF(LEN(H1083)&gt;2,LEFT(H1083,2)&amp;";"&amp;TRIM(LEFT(H1083,2)+0.5)&amp;";"&amp;TRIM(LEFT(H1083,2)+1)&amp;";"&amp;TRIM(LEFT(H1083,2)+1.5)&amp;";"&amp;RIGHT(H1083,2),H1083)</f>
        <v>20;20,5;21;21,5;22</v>
      </c>
      <c r="M1083" s="8" t="n">
        <v>738</v>
      </c>
      <c r="N1083" s="2" t="str">
        <f aca="false">VLOOKUP(LEFT(H1083,2),references!B:C,2,0)&amp;" - "&amp;VLOOKUP(RIGHT(H1083,2),references!B:C,2,0)</f>
        <v>12,5 - 13,5</v>
      </c>
    </row>
    <row r="1084" customFormat="false" ht="15" hidden="false" customHeight="false" outlineLevel="0" collapsed="false">
      <c r="B1084" s="2" t="s">
        <v>108</v>
      </c>
      <c r="C1084" s="66" t="s">
        <v>351</v>
      </c>
      <c r="D1084" s="2" t="n">
        <f aca="false">D1083+10</f>
        <v>160</v>
      </c>
      <c r="E1084" s="38" t="s">
        <v>357</v>
      </c>
      <c r="F1084" s="2" t="str">
        <f aca="false">IFERROR(E1084*10,SUBSTITUTE(E1084,"/",""))</f>
        <v>2123</v>
      </c>
      <c r="H1084" s="8" t="str">
        <f aca="false">E1084</f>
        <v>21/23</v>
      </c>
      <c r="I1084" s="8" t="str">
        <f aca="false">J1084</f>
        <v>21;21,5;22;22,5;23</v>
      </c>
      <c r="J1084" s="18" t="str">
        <f aca="false">IF(LEN(H1084)&gt;2,LEFT(H1084,2)&amp;";"&amp;TRIM(LEFT(H1084,2)+0.5)&amp;";"&amp;TRIM(LEFT(H1084,2)+1)&amp;";"&amp;TRIM(LEFT(H1084,2)+1.5)&amp;";"&amp;RIGHT(H1084,2),H1084)</f>
        <v>21;21,5;22;22,5;23</v>
      </c>
      <c r="M1084" s="8" t="n">
        <v>718</v>
      </c>
    </row>
    <row r="1085" customFormat="false" ht="15" hidden="false" customHeight="false" outlineLevel="0" collapsed="false">
      <c r="B1085" s="2" t="s">
        <v>108</v>
      </c>
      <c r="C1085" s="66" t="s">
        <v>351</v>
      </c>
      <c r="D1085" s="2" t="n">
        <f aca="false">D1084+10</f>
        <v>170</v>
      </c>
      <c r="E1085" s="38" t="s">
        <v>358</v>
      </c>
      <c r="F1085" s="2" t="str">
        <f aca="false">IFERROR(E1085*10,SUBSTITUTE(E1085,"/",""))</f>
        <v>2224</v>
      </c>
      <c r="H1085" s="8" t="str">
        <f aca="false">E1085</f>
        <v>22/24</v>
      </c>
      <c r="I1085" s="8" t="str">
        <f aca="false">J1085</f>
        <v>22;22,5;23;23,5;24</v>
      </c>
      <c r="J1085" s="18" t="str">
        <f aca="false">IF(LEN(H1085)&gt;2,LEFT(H1085,2)&amp;";"&amp;TRIM(LEFT(H1085,2)+0.5)&amp;";"&amp;TRIM(LEFT(H1085,2)+1)&amp;";"&amp;TRIM(LEFT(H1085,2)+1.5)&amp;";"&amp;RIGHT(H1085,2),H1085)</f>
        <v>22;22,5;23;23,5;24</v>
      </c>
      <c r="M1085" s="8" t="n">
        <v>698</v>
      </c>
      <c r="N1085" s="2" t="str">
        <f aca="false">VLOOKUP(LEFT(H1085,2),references!B:C,2,0)&amp;" - "&amp;VLOOKUP(RIGHT(H1085,2),references!B:C,2,0)</f>
        <v>13,5 - 15</v>
      </c>
    </row>
    <row r="1086" customFormat="false" ht="15" hidden="false" customHeight="false" outlineLevel="0" collapsed="false">
      <c r="B1086" s="2" t="s">
        <v>108</v>
      </c>
      <c r="C1086" s="66" t="s">
        <v>351</v>
      </c>
      <c r="D1086" s="2" t="n">
        <f aca="false">D1085+10</f>
        <v>180</v>
      </c>
      <c r="E1086" s="38" t="s">
        <v>359</v>
      </c>
      <c r="F1086" s="2" t="str">
        <f aca="false">IFERROR(E1086*10,SUBSTITUTE(E1086,"/",""))</f>
        <v>2325</v>
      </c>
      <c r="H1086" s="8" t="str">
        <f aca="false">E1086</f>
        <v>23/25</v>
      </c>
      <c r="I1086" s="8" t="str">
        <f aca="false">J1086</f>
        <v>23;23,5;24;24,5;25</v>
      </c>
      <c r="J1086" s="18" t="str">
        <f aca="false">IF(LEN(H1086)&gt;2,LEFT(H1086,2)&amp;";"&amp;TRIM(LEFT(H1086,2)+0.5)&amp;";"&amp;TRIM(LEFT(H1086,2)+1)&amp;";"&amp;TRIM(LEFT(H1086,2)+1.5)&amp;";"&amp;RIGHT(H1086,2),H1086)</f>
        <v>23;23,5;24;24,5;25</v>
      </c>
      <c r="M1086" s="8" t="n">
        <v>678</v>
      </c>
    </row>
    <row r="1087" customFormat="false" ht="15" hidden="false" customHeight="false" outlineLevel="0" collapsed="false">
      <c r="B1087" s="2" t="s">
        <v>108</v>
      </c>
      <c r="C1087" s="66" t="s">
        <v>351</v>
      </c>
      <c r="D1087" s="2" t="n">
        <f aca="false">D1086+10</f>
        <v>190</v>
      </c>
      <c r="E1087" s="38" t="s">
        <v>360</v>
      </c>
      <c r="F1087" s="2" t="str">
        <f aca="false">IFERROR(E1087*10,SUBSTITUTE(E1087,"/",""))</f>
        <v>2426</v>
      </c>
      <c r="H1087" s="8" t="str">
        <f aca="false">E1087</f>
        <v>24/26</v>
      </c>
      <c r="I1087" s="8" t="str">
        <f aca="false">J1087</f>
        <v>24;24,5;25;25,5;26</v>
      </c>
      <c r="J1087" s="18" t="str">
        <f aca="false">IF(LEN(H1087)&gt;2,LEFT(H1087,2)&amp;";"&amp;TRIM(LEFT(H1087,2)+0.5)&amp;";"&amp;TRIM(LEFT(H1087,2)+1)&amp;";"&amp;TRIM(LEFT(H1087,2)+1.5)&amp;";"&amp;RIGHT(H1087,2),H1087)</f>
        <v>24;24,5;25;25,5;26</v>
      </c>
      <c r="M1087" s="8" t="n">
        <v>658</v>
      </c>
      <c r="N1087" s="2" t="str">
        <f aca="false">VLOOKUP(LEFT(H1087,2),references!B:C,2,0)&amp;" - "&amp;VLOOKUP(RIGHT(H1087,2),references!B:C,2,0)</f>
        <v>15 - 16,5</v>
      </c>
    </row>
    <row r="1088" customFormat="false" ht="15" hidden="false" customHeight="false" outlineLevel="0" collapsed="false">
      <c r="B1088" s="2" t="s">
        <v>108</v>
      </c>
      <c r="C1088" s="66" t="s">
        <v>351</v>
      </c>
      <c r="D1088" s="2" t="n">
        <f aca="false">D1087+10</f>
        <v>200</v>
      </c>
      <c r="E1088" s="38" t="s">
        <v>361</v>
      </c>
      <c r="F1088" s="2" t="str">
        <f aca="false">IFERROR(E1088*10,SUBSTITUTE(E1088,"/",""))</f>
        <v>2527</v>
      </c>
      <c r="H1088" s="8" t="str">
        <f aca="false">E1088</f>
        <v>25/27</v>
      </c>
      <c r="I1088" s="8" t="str">
        <f aca="false">J1088</f>
        <v>25;25,5;26;26,5;27</v>
      </c>
      <c r="J1088" s="18" t="str">
        <f aca="false">IF(LEN(H1088)&gt;2,LEFT(H1088,2)&amp;";"&amp;TRIM(LEFT(H1088,2)+0.5)&amp;";"&amp;TRIM(LEFT(H1088,2)+1)&amp;";"&amp;TRIM(LEFT(H1088,2)+1.5)&amp;";"&amp;RIGHT(H1088,2),H1088)</f>
        <v>25;25,5;26;26,5;27</v>
      </c>
      <c r="M1088" s="8" t="n">
        <v>918</v>
      </c>
    </row>
    <row r="1089" customFormat="false" ht="15" hidden="false" customHeight="false" outlineLevel="0" collapsed="false">
      <c r="B1089" s="2" t="s">
        <v>108</v>
      </c>
      <c r="C1089" s="66" t="s">
        <v>351</v>
      </c>
      <c r="D1089" s="2" t="n">
        <f aca="false">D1088+10</f>
        <v>210</v>
      </c>
      <c r="E1089" s="38" t="s">
        <v>362</v>
      </c>
      <c r="F1089" s="2" t="str">
        <f aca="false">IFERROR(E1089*10,SUBSTITUTE(E1089,"/",""))</f>
        <v>2628</v>
      </c>
      <c r="H1089" s="8" t="str">
        <f aca="false">E1089</f>
        <v>26/28</v>
      </c>
      <c r="I1089" s="8" t="str">
        <f aca="false">J1089</f>
        <v>26;26,5;27;27,5;28</v>
      </c>
      <c r="J1089" s="18" t="str">
        <f aca="false">IF(LEN(H1089)&gt;2,LEFT(H1089,2)&amp;";"&amp;TRIM(LEFT(H1089,2)+0.5)&amp;";"&amp;TRIM(LEFT(H1089,2)+1)&amp;";"&amp;TRIM(LEFT(H1089,2)+1.5)&amp;";"&amp;RIGHT(H1089,2),H1089)</f>
        <v>26;26,5;27;27,5;28</v>
      </c>
      <c r="M1089" s="8" t="n">
        <v>958</v>
      </c>
      <c r="N1089" s="2" t="str">
        <f aca="false">VLOOKUP(LEFT(H1089,2),references!B:C,2,0)&amp;" - "&amp;VLOOKUP(RIGHT(H1089,2),references!B:C,2,0)</f>
        <v>16,5 - 17,5</v>
      </c>
    </row>
    <row r="1090" customFormat="false" ht="15" hidden="false" customHeight="false" outlineLevel="0" collapsed="false">
      <c r="B1090" s="2" t="s">
        <v>108</v>
      </c>
      <c r="C1090" s="66" t="s">
        <v>351</v>
      </c>
      <c r="D1090" s="2" t="n">
        <f aca="false">D1089+10</f>
        <v>220</v>
      </c>
      <c r="E1090" s="38" t="s">
        <v>363</v>
      </c>
      <c r="F1090" s="2" t="str">
        <f aca="false">IFERROR(E1090*10,SUBSTITUTE(E1090,"/",""))</f>
        <v>2729</v>
      </c>
      <c r="H1090" s="8" t="str">
        <f aca="false">E1090</f>
        <v>27/29</v>
      </c>
      <c r="I1090" s="8" t="str">
        <f aca="false">J1090</f>
        <v>27;27,5;28;28,5;29</v>
      </c>
      <c r="J1090" s="18" t="str">
        <f aca="false">IF(LEN(H1090)&gt;2,LEFT(H1090,2)&amp;";"&amp;TRIM(LEFT(H1090,2)+0.5)&amp;";"&amp;TRIM(LEFT(H1090,2)+1)&amp;";"&amp;TRIM(LEFT(H1090,2)+1.5)&amp;";"&amp;RIGHT(H1090,2),H1090)</f>
        <v>27;27,5;28;28,5;29</v>
      </c>
      <c r="M1090" s="8" t="n">
        <v>998</v>
      </c>
    </row>
    <row r="1091" customFormat="false" ht="15" hidden="false" customHeight="false" outlineLevel="0" collapsed="false">
      <c r="B1091" s="2" t="s">
        <v>108</v>
      </c>
      <c r="C1091" s="66" t="s">
        <v>351</v>
      </c>
      <c r="D1091" s="2" t="n">
        <f aca="false">D1090+10</f>
        <v>230</v>
      </c>
      <c r="E1091" s="38" t="s">
        <v>364</v>
      </c>
      <c r="F1091" s="2" t="str">
        <f aca="false">IFERROR(E1091*10,SUBSTITUTE(E1091,"/",""))</f>
        <v>2830</v>
      </c>
      <c r="H1091" s="8" t="str">
        <f aca="false">E1091</f>
        <v>28/30</v>
      </c>
      <c r="I1091" s="8" t="str">
        <f aca="false">J1091</f>
        <v>28;28,5;29;29,5;30</v>
      </c>
      <c r="J1091" s="18" t="str">
        <f aca="false">IF(LEN(H1091)&gt;2,LEFT(H1091,2)&amp;";"&amp;TRIM(LEFT(H1091,2)+0.5)&amp;";"&amp;TRIM(LEFT(H1091,2)+1)&amp;";"&amp;TRIM(LEFT(H1091,2)+1.5)&amp;";"&amp;RIGHT(H1091,2),H1091)</f>
        <v>28;28,5;29;29,5;30</v>
      </c>
      <c r="M1091" s="8" t="n">
        <v>968</v>
      </c>
      <c r="N1091" s="2" t="str">
        <f aca="false">VLOOKUP(LEFT(H1091,2),references!B:C,2,0)&amp;" - "&amp;VLOOKUP(RIGHT(H1091,2),references!B:C,2,0)</f>
        <v>17,5 - 19</v>
      </c>
    </row>
    <row r="1092" customFormat="false" ht="15" hidden="false" customHeight="false" outlineLevel="0" collapsed="false">
      <c r="B1092" s="2" t="s">
        <v>108</v>
      </c>
      <c r="C1092" s="66" t="s">
        <v>351</v>
      </c>
      <c r="D1092" s="2" t="n">
        <f aca="false">D1091+10</f>
        <v>240</v>
      </c>
      <c r="E1092" s="38" t="s">
        <v>350</v>
      </c>
      <c r="F1092" s="2" t="str">
        <f aca="false">IFERROR(E1092*10,SUBSTITUTE(E1092,"/",""))</f>
        <v>2931</v>
      </c>
      <c r="H1092" s="8" t="str">
        <f aca="false">E1092</f>
        <v>29/31</v>
      </c>
      <c r="I1092" s="8" t="str">
        <f aca="false">J1092</f>
        <v>29;29,5;30;30,5;31</v>
      </c>
      <c r="J1092" s="18" t="str">
        <f aca="false">IF(LEN(H1092)&gt;2,LEFT(H1092,2)&amp;";"&amp;TRIM(LEFT(H1092,2)+0.5)&amp;";"&amp;TRIM(LEFT(H1092,2)+1)&amp;";"&amp;TRIM(LEFT(H1092,2)+1.5)&amp;";"&amp;RIGHT(H1092,2),H1092)</f>
        <v>29;29,5;30;30,5;31</v>
      </c>
      <c r="M1092" s="8" t="n">
        <v>928</v>
      </c>
    </row>
    <row r="1093" customFormat="false" ht="15" hidden="false" customHeight="false" outlineLevel="0" collapsed="false">
      <c r="B1093" s="2" t="s">
        <v>108</v>
      </c>
      <c r="C1093" s="66" t="s">
        <v>351</v>
      </c>
      <c r="D1093" s="2" t="n">
        <f aca="false">D1092+10</f>
        <v>250</v>
      </c>
      <c r="E1093" s="38" t="s">
        <v>365</v>
      </c>
      <c r="F1093" s="2" t="str">
        <f aca="false">IFERROR(E1093*10,SUBSTITUTE(E1093,"/",""))</f>
        <v>3032</v>
      </c>
      <c r="H1093" s="8" t="str">
        <f aca="false">E1093</f>
        <v>30/32</v>
      </c>
      <c r="I1093" s="8" t="str">
        <f aca="false">J1093</f>
        <v>30;30,5;31;31,5;32</v>
      </c>
      <c r="J1093" s="18" t="str">
        <f aca="false">IF(LEN(H1093)&gt;2,LEFT(H1093,2)&amp;";"&amp;TRIM(LEFT(H1093,2)+0.5)&amp;";"&amp;TRIM(LEFT(H1093,2)+1)&amp;";"&amp;TRIM(LEFT(H1093,2)+1.5)&amp;";"&amp;RIGHT(H1093,2),H1093)</f>
        <v>30;30,5;31;31,5;32</v>
      </c>
      <c r="M1093" s="8" t="n">
        <v>628</v>
      </c>
      <c r="N1093" s="2" t="str">
        <f aca="false">VLOOKUP(LEFT(H1093,2),references!B:C,2,0)&amp;" - "&amp;VLOOKUP(RIGHT(H1093,2),references!B:C,2,0)</f>
        <v>19 - 20,5</v>
      </c>
    </row>
    <row r="1094" customFormat="false" ht="15" hidden="false" customHeight="false" outlineLevel="0" collapsed="false">
      <c r="B1094" s="2" t="s">
        <v>108</v>
      </c>
      <c r="C1094" s="66" t="s">
        <v>351</v>
      </c>
      <c r="D1094" s="2" t="n">
        <f aca="false">D1093+10</f>
        <v>260</v>
      </c>
      <c r="E1094" s="38" t="s">
        <v>366</v>
      </c>
      <c r="F1094" s="2" t="str">
        <f aca="false">IFERROR(E1094*10,SUBSTITUTE(E1094,"/",""))</f>
        <v>3133</v>
      </c>
      <c r="H1094" s="8" t="str">
        <f aca="false">E1094</f>
        <v>31/33</v>
      </c>
      <c r="I1094" s="8" t="str">
        <f aca="false">J1094</f>
        <v>31;31,5;32;32,5;33</v>
      </c>
      <c r="J1094" s="18" t="str">
        <f aca="false">IF(LEN(H1094)&gt;2,LEFT(H1094,2)&amp;";"&amp;TRIM(LEFT(H1094,2)+0.5)&amp;";"&amp;TRIM(LEFT(H1094,2)+1)&amp;";"&amp;TRIM(LEFT(H1094,2)+1.5)&amp;";"&amp;RIGHT(H1094,2),H1094)</f>
        <v>31;31,5;32;32,5;33</v>
      </c>
      <c r="M1094" s="8" t="n">
        <v>608</v>
      </c>
    </row>
    <row r="1095" customFormat="false" ht="15" hidden="false" customHeight="false" outlineLevel="0" collapsed="false">
      <c r="B1095" s="2" t="s">
        <v>108</v>
      </c>
      <c r="C1095" s="66" t="s">
        <v>351</v>
      </c>
      <c r="D1095" s="2" t="n">
        <f aca="false">D1094+10</f>
        <v>270</v>
      </c>
      <c r="E1095" s="38" t="s">
        <v>158</v>
      </c>
      <c r="F1095" s="2" t="str">
        <f aca="false">IFERROR(E1095*10,SUBSTITUTE(E1095,"/",""))</f>
        <v>3234</v>
      </c>
      <c r="H1095" s="8" t="str">
        <f aca="false">E1095</f>
        <v>32/34</v>
      </c>
      <c r="I1095" s="8" t="str">
        <f aca="false">J1095</f>
        <v>32;32,5;33;33,5;34</v>
      </c>
      <c r="J1095" s="18" t="str">
        <f aca="false">IF(LEN(H1095)&gt;2,LEFT(H1095,2)&amp;";"&amp;TRIM(LEFT(H1095,2)+0.5)&amp;";"&amp;TRIM(LEFT(H1095,2)+1)&amp;";"&amp;TRIM(LEFT(H1095,2)+1.5)&amp;";"&amp;RIGHT(H1095,2),H1095)</f>
        <v>32;32,5;33;33,5;34</v>
      </c>
      <c r="M1095" s="8" t="n">
        <v>588</v>
      </c>
      <c r="N1095" s="2" t="str">
        <f aca="false">VLOOKUP(LEFT(H1095,2),references!B:C,2,0)&amp;" - "&amp;VLOOKUP(RIGHT(H1095,2),references!B:C,2,0)</f>
        <v>20,5 - 21,5</v>
      </c>
    </row>
    <row r="1096" customFormat="false" ht="15" hidden="false" customHeight="false" outlineLevel="0" collapsed="false">
      <c r="B1096" s="2" t="s">
        <v>108</v>
      </c>
      <c r="C1096" s="66" t="s">
        <v>351</v>
      </c>
      <c r="D1096" s="2" t="n">
        <f aca="false">D1095+10</f>
        <v>280</v>
      </c>
      <c r="E1096" s="38" t="s">
        <v>159</v>
      </c>
      <c r="F1096" s="2" t="str">
        <f aca="false">IFERROR(E1096*10,SUBSTITUTE(E1096,"/",""))</f>
        <v>3335</v>
      </c>
      <c r="H1096" s="8" t="str">
        <f aca="false">E1096</f>
        <v>33/35</v>
      </c>
      <c r="I1096" s="8" t="str">
        <f aca="false">J1096</f>
        <v>33;33,5;34;34,5;35</v>
      </c>
      <c r="J1096" s="18" t="str">
        <f aca="false">IF(LEN(H1096)&gt;2,LEFT(H1096,2)&amp;";"&amp;TRIM(LEFT(H1096,2)+0.5)&amp;";"&amp;TRIM(LEFT(H1096,2)+1)&amp;";"&amp;TRIM(LEFT(H1096,2)+1.5)&amp;";"&amp;RIGHT(H1096,2),H1096)</f>
        <v>33;33,5;34;34,5;35</v>
      </c>
      <c r="M1096" s="8" t="n">
        <v>568</v>
      </c>
    </row>
    <row r="1097" customFormat="false" ht="15" hidden="false" customHeight="false" outlineLevel="0" collapsed="false">
      <c r="B1097" s="2" t="s">
        <v>108</v>
      </c>
      <c r="C1097" s="66" t="s">
        <v>351</v>
      </c>
      <c r="D1097" s="2" t="n">
        <f aca="false">D1096+10</f>
        <v>290</v>
      </c>
      <c r="E1097" s="38" t="s">
        <v>160</v>
      </c>
      <c r="F1097" s="2" t="str">
        <f aca="false">IFERROR(E1097*10,SUBSTITUTE(E1097,"/",""))</f>
        <v>3436</v>
      </c>
      <c r="H1097" s="8" t="str">
        <f aca="false">E1097</f>
        <v>34/36</v>
      </c>
      <c r="I1097" s="8" t="str">
        <f aca="false">J1097</f>
        <v>34;34,5;35;35,5;36</v>
      </c>
      <c r="J1097" s="18" t="str">
        <f aca="false">IF(LEN(H1097)&gt;2,LEFT(H1097,2)&amp;";"&amp;TRIM(LEFT(H1097,2)+0.5)&amp;";"&amp;TRIM(LEFT(H1097,2)+1)&amp;";"&amp;TRIM(LEFT(H1097,2)+1.5)&amp;";"&amp;RIGHT(H1097,2),H1097)</f>
        <v>34;34,5;35;35,5;36</v>
      </c>
      <c r="M1097" s="8" t="n">
        <v>548</v>
      </c>
      <c r="N1097" s="2" t="str">
        <f aca="false">VLOOKUP(LEFT(H1097,2),references!B:C,2,0)&amp;" - "&amp;VLOOKUP(RIGHT(H1097,2),references!B:C,2,0)</f>
        <v>21,5 - 23</v>
      </c>
    </row>
    <row r="1098" customFormat="false" ht="15" hidden="false" customHeight="false" outlineLevel="0" collapsed="false">
      <c r="B1098" s="2" t="s">
        <v>108</v>
      </c>
      <c r="C1098" s="66" t="s">
        <v>351</v>
      </c>
      <c r="D1098" s="2" t="n">
        <f aca="false">D1097+10</f>
        <v>300</v>
      </c>
      <c r="E1098" s="38" t="s">
        <v>161</v>
      </c>
      <c r="F1098" s="2" t="str">
        <f aca="false">IFERROR(E1098*10,SUBSTITUTE(E1098,"/",""))</f>
        <v>3537</v>
      </c>
      <c r="H1098" s="8" t="str">
        <f aca="false">E1098</f>
        <v>35/37</v>
      </c>
      <c r="I1098" s="8" t="str">
        <f aca="false">J1098</f>
        <v>35;35,5;36;36,5;37</v>
      </c>
      <c r="J1098" s="18" t="str">
        <f aca="false">IF(LEN(H1098)&gt;2,LEFT(H1098,2)&amp;";"&amp;TRIM(LEFT(H1098,2)+0.5)&amp;";"&amp;TRIM(LEFT(H1098,2)+1)&amp;";"&amp;TRIM(LEFT(H1098,2)+1.5)&amp;";"&amp;RIGHT(H1098,2),H1098)</f>
        <v>35;35,5;36;36,5;37</v>
      </c>
      <c r="M1098" s="8" t="n">
        <v>528</v>
      </c>
    </row>
    <row r="1099" customFormat="false" ht="15" hidden="false" customHeight="false" outlineLevel="0" collapsed="false">
      <c r="B1099" s="2" t="s">
        <v>108</v>
      </c>
      <c r="C1099" s="66" t="s">
        <v>351</v>
      </c>
      <c r="D1099" s="2" t="n">
        <f aca="false">D1098+10</f>
        <v>310</v>
      </c>
      <c r="E1099" s="38" t="s">
        <v>163</v>
      </c>
      <c r="F1099" s="2" t="str">
        <f aca="false">IFERROR(E1099*10,SUBSTITUTE(E1099,"/",""))</f>
        <v>3638</v>
      </c>
      <c r="H1099" s="8" t="str">
        <f aca="false">E1099</f>
        <v>36/38</v>
      </c>
      <c r="I1099" s="8" t="str">
        <f aca="false">J1099</f>
        <v>36;36,5;37;37,5;38</v>
      </c>
      <c r="J1099" s="18" t="str">
        <f aca="false">IF(LEN(H1099)&gt;2,LEFT(H1099,2)&amp;";"&amp;TRIM(LEFT(H1099,2)+0.5)&amp;";"&amp;TRIM(LEFT(H1099,2)+1)&amp;";"&amp;TRIM(LEFT(H1099,2)+1.5)&amp;";"&amp;RIGHT(H1099,2),H1099)</f>
        <v>36;36,5;37;37,5;38</v>
      </c>
      <c r="M1099" s="8" t="n">
        <v>808</v>
      </c>
      <c r="N1099" s="2" t="str">
        <f aca="false">VLOOKUP(LEFT(H1099,2),references!B:C,2,0)&amp;" - "&amp;VLOOKUP(RIGHT(H1099,2),references!B:C,2,0)</f>
        <v>23 - 24,5</v>
      </c>
    </row>
    <row r="1100" customFormat="false" ht="15" hidden="false" customHeight="false" outlineLevel="0" collapsed="false">
      <c r="B1100" s="2" t="s">
        <v>108</v>
      </c>
      <c r="C1100" s="66" t="s">
        <v>351</v>
      </c>
      <c r="D1100" s="2" t="n">
        <f aca="false">D1099+10</f>
        <v>320</v>
      </c>
      <c r="E1100" s="38" t="s">
        <v>165</v>
      </c>
      <c r="F1100" s="2" t="str">
        <f aca="false">IFERROR(E1100*10,SUBSTITUTE(E1100,"/",""))</f>
        <v>3739</v>
      </c>
      <c r="H1100" s="8" t="str">
        <f aca="false">E1100</f>
        <v>37/39</v>
      </c>
      <c r="I1100" s="8" t="str">
        <f aca="false">J1100</f>
        <v>37;37,5;38;38,5;39</v>
      </c>
      <c r="J1100" s="18" t="str">
        <f aca="false">IF(LEN(H1100)&gt;2,LEFT(H1100,2)&amp;";"&amp;TRIM(LEFT(H1100,2)+0.5)&amp;";"&amp;TRIM(LEFT(H1100,2)+1)&amp;";"&amp;TRIM(LEFT(H1100,2)+1.5)&amp;";"&amp;RIGHT(H1100,2),H1100)</f>
        <v>37;37,5;38;38,5;39</v>
      </c>
      <c r="M1100" s="8" t="n">
        <v>848</v>
      </c>
    </row>
    <row r="1101" customFormat="false" ht="15" hidden="false" customHeight="false" outlineLevel="0" collapsed="false">
      <c r="B1101" s="2" t="s">
        <v>108</v>
      </c>
      <c r="C1101" s="66" t="s">
        <v>351</v>
      </c>
      <c r="D1101" s="2" t="n">
        <f aca="false">D1100+10</f>
        <v>330</v>
      </c>
      <c r="E1101" s="38" t="s">
        <v>166</v>
      </c>
      <c r="F1101" s="2" t="str">
        <f aca="false">IFERROR(E1101*10,SUBSTITUTE(E1101,"/",""))</f>
        <v>3840</v>
      </c>
      <c r="H1101" s="8" t="str">
        <f aca="false">E1101</f>
        <v>38/40</v>
      </c>
      <c r="I1101" s="8" t="str">
        <f aca="false">J1101</f>
        <v>38;38,5;39;39,5;40</v>
      </c>
      <c r="J1101" s="18" t="str">
        <f aca="false">IF(LEN(H1101)&gt;2,LEFT(H1101,2)&amp;";"&amp;TRIM(LEFT(H1101,2)+0.5)&amp;";"&amp;TRIM(LEFT(H1101,2)+1)&amp;";"&amp;TRIM(LEFT(H1101,2)+1.5)&amp;";"&amp;RIGHT(H1101,2),H1101)</f>
        <v>38;38,5;39;39,5;40</v>
      </c>
      <c r="M1101" s="8" t="n">
        <v>818</v>
      </c>
      <c r="N1101" s="2" t="str">
        <f aca="false">VLOOKUP(LEFT(H1101,2),references!B:C,2,0)&amp;" - "&amp;VLOOKUP(RIGHT(H1101,2),references!B:C,2,0)</f>
        <v>24,5 - 25,5</v>
      </c>
    </row>
    <row r="1102" customFormat="false" ht="15" hidden="false" customHeight="false" outlineLevel="0" collapsed="false">
      <c r="B1102" s="2" t="s">
        <v>108</v>
      </c>
      <c r="C1102" s="66" t="s">
        <v>351</v>
      </c>
      <c r="D1102" s="2" t="n">
        <f aca="false">D1101+10</f>
        <v>340</v>
      </c>
      <c r="E1102" s="38" t="s">
        <v>167</v>
      </c>
      <c r="F1102" s="2" t="str">
        <f aca="false">IFERROR(E1102*10,SUBSTITUTE(E1102,"/",""))</f>
        <v>3941</v>
      </c>
      <c r="H1102" s="8" t="str">
        <f aca="false">E1102</f>
        <v>39/41</v>
      </c>
      <c r="I1102" s="8" t="str">
        <f aca="false">J1102</f>
        <v>39;39,5;40;40,5;41</v>
      </c>
      <c r="J1102" s="18" t="str">
        <f aca="false">IF(LEN(H1102)&gt;2,LEFT(H1102,2)&amp;";"&amp;TRIM(LEFT(H1102,2)+0.5)&amp;";"&amp;TRIM(LEFT(H1102,2)+1)&amp;";"&amp;TRIM(LEFT(H1102,2)+1.5)&amp;";"&amp;RIGHT(H1102,2),H1102)</f>
        <v>39;39,5;40;40,5;41</v>
      </c>
      <c r="M1102" s="8" t="n">
        <v>508</v>
      </c>
    </row>
    <row r="1103" customFormat="false" ht="15" hidden="false" customHeight="false" outlineLevel="0" collapsed="false">
      <c r="B1103" s="2" t="s">
        <v>108</v>
      </c>
      <c r="C1103" s="66" t="s">
        <v>351</v>
      </c>
      <c r="D1103" s="2" t="n">
        <f aca="false">D1102+10</f>
        <v>350</v>
      </c>
      <c r="E1103" s="38" t="s">
        <v>169</v>
      </c>
      <c r="F1103" s="2" t="str">
        <f aca="false">IFERROR(E1103*10,SUBSTITUTE(E1103,"/",""))</f>
        <v>4042</v>
      </c>
      <c r="H1103" s="8" t="str">
        <f aca="false">E1103</f>
        <v>40/42</v>
      </c>
      <c r="I1103" s="8" t="str">
        <f aca="false">J1103</f>
        <v>40;40,5;41;41,5;42</v>
      </c>
      <c r="J1103" s="18" t="str">
        <f aca="false">IF(LEN(H1103)&gt;2,LEFT(H1103,2)&amp;";"&amp;TRIM(LEFT(H1103,2)+0.5)&amp;";"&amp;TRIM(LEFT(H1103,2)+1)&amp;";"&amp;TRIM(LEFT(H1103,2)+1.5)&amp;";"&amp;RIGHT(H1103,2),H1103)</f>
        <v>40;40,5;41;41,5;42</v>
      </c>
      <c r="M1103" s="8" t="n">
        <v>488</v>
      </c>
    </row>
    <row r="1104" customFormat="false" ht="15" hidden="false" customHeight="false" outlineLevel="0" collapsed="false">
      <c r="B1104" s="2" t="s">
        <v>108</v>
      </c>
      <c r="C1104" s="66" t="s">
        <v>351</v>
      </c>
      <c r="D1104" s="2" t="n">
        <f aca="false">D1103+10</f>
        <v>360</v>
      </c>
      <c r="E1104" s="38" t="s">
        <v>170</v>
      </c>
      <c r="F1104" s="2" t="str">
        <f aca="false">IFERROR(E1104*10,SUBSTITUTE(E1104,"/",""))</f>
        <v>4143</v>
      </c>
      <c r="H1104" s="8" t="str">
        <f aca="false">E1104</f>
        <v>41/43</v>
      </c>
      <c r="I1104" s="8" t="str">
        <f aca="false">J1104</f>
        <v>41;41,5;42;42,5;43</v>
      </c>
      <c r="J1104" s="18" t="str">
        <f aca="false">IF(LEN(H1104)&gt;2,LEFT(H1104,2)&amp;";"&amp;TRIM(LEFT(H1104,2)+0.5)&amp;";"&amp;TRIM(LEFT(H1104,2)+1)&amp;";"&amp;TRIM(LEFT(H1104,2)+1.5)&amp;";"&amp;RIGHT(H1104,2),H1104)</f>
        <v>41;41,5;42;42,5;43</v>
      </c>
      <c r="M1104" s="8" t="n">
        <v>468</v>
      </c>
    </row>
    <row r="1105" customFormat="false" ht="15" hidden="false" customHeight="false" outlineLevel="0" collapsed="false">
      <c r="B1105" s="2" t="s">
        <v>108</v>
      </c>
      <c r="C1105" s="66" t="s">
        <v>351</v>
      </c>
      <c r="D1105" s="2" t="n">
        <f aca="false">D1104+10</f>
        <v>370</v>
      </c>
      <c r="E1105" s="38" t="s">
        <v>171</v>
      </c>
      <c r="F1105" s="2" t="str">
        <f aca="false">IFERROR(E1105*10,SUBSTITUTE(E1105,"/",""))</f>
        <v>4244</v>
      </c>
      <c r="H1105" s="8" t="str">
        <f aca="false">E1105</f>
        <v>42/44</v>
      </c>
      <c r="I1105" s="8" t="str">
        <f aca="false">J1105</f>
        <v>42;42,5;43;43,5;44</v>
      </c>
      <c r="J1105" s="18" t="str">
        <f aca="false">IF(LEN(H1105)&gt;2,LEFT(H1105,2)&amp;";"&amp;TRIM(LEFT(H1105,2)+0.5)&amp;";"&amp;TRIM(LEFT(H1105,2)+1)&amp;";"&amp;TRIM(LEFT(H1105,2)+1.5)&amp;";"&amp;RIGHT(H1105,2),H1105)</f>
        <v>42;42,5;43;43,5;44</v>
      </c>
      <c r="M1105" s="8" t="n">
        <v>448</v>
      </c>
    </row>
    <row r="1107" customFormat="false" ht="15" hidden="false" customHeight="false" outlineLevel="0" collapsed="false">
      <c r="B1107" s="10" t="s">
        <v>271</v>
      </c>
      <c r="C1107" s="73" t="s">
        <v>367</v>
      </c>
      <c r="D1107" s="10" t="n">
        <v>110</v>
      </c>
      <c r="E1107" s="20" t="s">
        <v>176</v>
      </c>
      <c r="F1107" s="10" t="str">
        <f aca="false">E1107</f>
        <v>XXS</v>
      </c>
      <c r="G1107" s="73"/>
      <c r="H1107" s="24"/>
      <c r="I1107" s="24"/>
      <c r="J1107" s="24"/>
      <c r="K1107" s="24"/>
      <c r="L1107" s="24"/>
      <c r="M1107" s="24" t="n">
        <v>0</v>
      </c>
    </row>
    <row r="1108" customFormat="false" ht="15" hidden="false" customHeight="false" outlineLevel="0" collapsed="false">
      <c r="B1108" s="10" t="s">
        <v>271</v>
      </c>
      <c r="C1108" s="73" t="s">
        <v>367</v>
      </c>
      <c r="D1108" s="10" t="n">
        <f aca="false">D1107+10</f>
        <v>120</v>
      </c>
      <c r="E1108" s="20" t="s">
        <v>177</v>
      </c>
      <c r="F1108" s="10" t="str">
        <f aca="false">E1108</f>
        <v>XS</v>
      </c>
      <c r="G1108" s="73"/>
      <c r="H1108" s="24"/>
      <c r="I1108" s="24"/>
      <c r="J1108" s="24"/>
      <c r="K1108" s="24"/>
      <c r="L1108" s="24"/>
      <c r="M1108" s="24" t="n">
        <v>0</v>
      </c>
    </row>
    <row r="1109" customFormat="false" ht="15" hidden="false" customHeight="false" outlineLevel="0" collapsed="false">
      <c r="B1109" s="10" t="s">
        <v>271</v>
      </c>
      <c r="C1109" s="73" t="s">
        <v>367</v>
      </c>
      <c r="D1109" s="10" t="n">
        <f aca="false">D1108+10</f>
        <v>130</v>
      </c>
      <c r="E1109" s="20" t="s">
        <v>178</v>
      </c>
      <c r="F1109" s="10" t="str">
        <f aca="false">E1109</f>
        <v>S</v>
      </c>
      <c r="G1109" s="73"/>
      <c r="H1109" s="24"/>
      <c r="I1109" s="24"/>
      <c r="J1109" s="24"/>
      <c r="K1109" s="24"/>
      <c r="L1109" s="24"/>
      <c r="M1109" s="24" t="n">
        <v>0</v>
      </c>
    </row>
    <row r="1110" customFormat="false" ht="15" hidden="false" customHeight="false" outlineLevel="0" collapsed="false">
      <c r="B1110" s="10" t="s">
        <v>271</v>
      </c>
      <c r="C1110" s="73" t="s">
        <v>367</v>
      </c>
      <c r="D1110" s="10" t="n">
        <f aca="false">D1109+10</f>
        <v>140</v>
      </c>
      <c r="E1110" s="20" t="s">
        <v>179</v>
      </c>
      <c r="F1110" s="10" t="str">
        <f aca="false">E1110</f>
        <v>M</v>
      </c>
      <c r="G1110" s="73"/>
      <c r="H1110" s="24"/>
      <c r="I1110" s="24"/>
      <c r="J1110" s="24"/>
      <c r="K1110" s="24"/>
      <c r="L1110" s="24"/>
      <c r="M1110" s="24" t="n">
        <v>0</v>
      </c>
    </row>
    <row r="1111" customFormat="false" ht="15" hidden="false" customHeight="false" outlineLevel="0" collapsed="false">
      <c r="B1111" s="10" t="s">
        <v>271</v>
      </c>
      <c r="C1111" s="73" t="s">
        <v>367</v>
      </c>
      <c r="D1111" s="10" t="n">
        <f aca="false">D1110+10</f>
        <v>150</v>
      </c>
      <c r="E1111" s="20" t="s">
        <v>180</v>
      </c>
      <c r="F1111" s="10" t="str">
        <f aca="false">E1111</f>
        <v>L</v>
      </c>
      <c r="G1111" s="73"/>
      <c r="H1111" s="24"/>
      <c r="I1111" s="24"/>
      <c r="J1111" s="24"/>
      <c r="K1111" s="24"/>
      <c r="L1111" s="24"/>
      <c r="M1111" s="24" t="n">
        <v>0</v>
      </c>
    </row>
    <row r="1112" customFormat="false" ht="15" hidden="false" customHeight="false" outlineLevel="0" collapsed="false">
      <c r="B1112" s="10" t="s">
        <v>271</v>
      </c>
      <c r="C1112" s="73" t="s">
        <v>367</v>
      </c>
      <c r="D1112" s="10" t="n">
        <f aca="false">D1111+10</f>
        <v>160</v>
      </c>
      <c r="E1112" s="20" t="s">
        <v>181</v>
      </c>
      <c r="F1112" s="10" t="str">
        <f aca="false">E1112</f>
        <v>XL</v>
      </c>
      <c r="G1112" s="73"/>
      <c r="H1112" s="24"/>
      <c r="I1112" s="24"/>
      <c r="J1112" s="24"/>
      <c r="K1112" s="24"/>
      <c r="L1112" s="24"/>
      <c r="M1112" s="24" t="n">
        <v>0</v>
      </c>
    </row>
    <row r="1113" customFormat="false" ht="15" hidden="false" customHeight="false" outlineLevel="0" collapsed="false">
      <c r="B1113" s="10" t="s">
        <v>271</v>
      </c>
      <c r="C1113" s="73" t="s">
        <v>367</v>
      </c>
      <c r="D1113" s="10" t="n">
        <f aca="false">D1112+10</f>
        <v>170</v>
      </c>
      <c r="E1113" s="20" t="s">
        <v>182</v>
      </c>
      <c r="F1113" s="10" t="str">
        <f aca="false">E1113</f>
        <v>XXL</v>
      </c>
      <c r="G1113" s="73"/>
      <c r="H1113" s="24"/>
      <c r="I1113" s="24"/>
      <c r="J1113" s="24"/>
      <c r="K1113" s="24"/>
      <c r="L1113" s="24"/>
      <c r="M1113" s="24" t="n">
        <v>0</v>
      </c>
    </row>
    <row r="1115" customFormat="false" ht="15" hidden="false" customHeight="false" outlineLevel="0" collapsed="false">
      <c r="B1115" s="2" t="s">
        <v>108</v>
      </c>
      <c r="C1115" s="76" t="s">
        <v>368</v>
      </c>
      <c r="D1115" s="2" t="n">
        <v>110</v>
      </c>
      <c r="E1115" s="61" t="s">
        <v>281</v>
      </c>
      <c r="F1115" s="2" t="n">
        <f aca="false">E1115*10</f>
        <v>160</v>
      </c>
      <c r="H1115" s="71" t="n">
        <f aca="false">E1115-1</f>
        <v>15</v>
      </c>
      <c r="I1115" s="8" t="n">
        <f aca="false">J1115</f>
        <v>15</v>
      </c>
      <c r="J1115" s="72" t="n">
        <f aca="false">H1115</f>
        <v>15</v>
      </c>
      <c r="M1115" s="8" t="n">
        <v>919</v>
      </c>
    </row>
    <row r="1116" customFormat="false" ht="15" hidden="false" customHeight="false" outlineLevel="0" collapsed="false">
      <c r="B1116" s="2" t="s">
        <v>108</v>
      </c>
      <c r="C1116" s="76" t="s">
        <v>368</v>
      </c>
      <c r="D1116" s="2" t="n">
        <f aca="false">D1115+10</f>
        <v>120</v>
      </c>
      <c r="E1116" s="61" t="s">
        <v>283</v>
      </c>
      <c r="F1116" s="2" t="n">
        <f aca="false">E1116*10</f>
        <v>170</v>
      </c>
      <c r="H1116" s="71" t="n">
        <f aca="false">E1116-1</f>
        <v>16</v>
      </c>
      <c r="I1116" s="8" t="n">
        <f aca="false">J1116</f>
        <v>16</v>
      </c>
      <c r="J1116" s="72" t="n">
        <f aca="false">H1116</f>
        <v>16</v>
      </c>
      <c r="M1116" s="8" t="n">
        <v>839</v>
      </c>
      <c r="N1116" s="2" t="n">
        <f aca="false">VLOOKUP(TRIM(H1116),references!B:C,2,0)</f>
        <v>9.5</v>
      </c>
    </row>
    <row r="1117" customFormat="false" ht="15" hidden="false" customHeight="false" outlineLevel="0" collapsed="false">
      <c r="B1117" s="2" t="s">
        <v>108</v>
      </c>
      <c r="C1117" s="76" t="s">
        <v>368</v>
      </c>
      <c r="D1117" s="2" t="n">
        <f aca="false">D1116+10</f>
        <v>130</v>
      </c>
      <c r="E1117" s="61" t="s">
        <v>285</v>
      </c>
      <c r="F1117" s="2" t="n">
        <f aca="false">E1117*10</f>
        <v>180</v>
      </c>
      <c r="H1117" s="71" t="n">
        <f aca="false">E1117-1</f>
        <v>17</v>
      </c>
      <c r="I1117" s="8" t="n">
        <f aca="false">J1117</f>
        <v>17</v>
      </c>
      <c r="J1117" s="72" t="n">
        <f aca="false">H1117</f>
        <v>17</v>
      </c>
      <c r="M1117" s="8" t="n">
        <v>819</v>
      </c>
      <c r="N1117" s="2" t="n">
        <f aca="false">VLOOKUP(TRIM(H1117),references!B:C,2,0)</f>
        <v>10.5</v>
      </c>
    </row>
    <row r="1118" customFormat="false" ht="15" hidden="false" customHeight="false" outlineLevel="0" collapsed="false">
      <c r="B1118" s="2" t="s">
        <v>108</v>
      </c>
      <c r="C1118" s="76" t="s">
        <v>368</v>
      </c>
      <c r="D1118" s="2" t="n">
        <f aca="false">D1117+10</f>
        <v>140</v>
      </c>
      <c r="E1118" s="61" t="s">
        <v>305</v>
      </c>
      <c r="F1118" s="2" t="n">
        <f aca="false">E1118*10</f>
        <v>190</v>
      </c>
      <c r="H1118" s="71" t="n">
        <f aca="false">E1118-1</f>
        <v>18</v>
      </c>
      <c r="I1118" s="8" t="n">
        <f aca="false">J1118</f>
        <v>18</v>
      </c>
      <c r="J1118" s="72" t="n">
        <f aca="false">H1118</f>
        <v>18</v>
      </c>
      <c r="M1118" s="8" t="n">
        <v>799</v>
      </c>
      <c r="N1118" s="2" t="n">
        <f aca="false">VLOOKUP(TRIM(H1118),references!B:C,2,0)</f>
        <v>11</v>
      </c>
    </row>
    <row r="1119" customFormat="false" ht="15" hidden="false" customHeight="false" outlineLevel="0" collapsed="false">
      <c r="B1119" s="2" t="s">
        <v>108</v>
      </c>
      <c r="C1119" s="76" t="s">
        <v>368</v>
      </c>
      <c r="D1119" s="2" t="n">
        <f aca="false">D1118+10</f>
        <v>150</v>
      </c>
      <c r="E1119" s="61" t="s">
        <v>306</v>
      </c>
      <c r="F1119" s="2" t="n">
        <f aca="false">E1119*10</f>
        <v>200</v>
      </c>
      <c r="H1119" s="71" t="n">
        <f aca="false">E1119-1</f>
        <v>19</v>
      </c>
      <c r="I1119" s="8" t="n">
        <f aca="false">J1119</f>
        <v>19</v>
      </c>
      <c r="J1119" s="72" t="n">
        <f aca="false">H1119</f>
        <v>19</v>
      </c>
      <c r="M1119" s="8" t="n">
        <v>779</v>
      </c>
      <c r="N1119" s="2" t="n">
        <f aca="false">VLOOKUP(TRIM(H1119),references!B:C,2,0)</f>
        <v>11.5</v>
      </c>
    </row>
    <row r="1120" customFormat="false" ht="15" hidden="false" customHeight="false" outlineLevel="0" collapsed="false">
      <c r="B1120" s="2" t="s">
        <v>108</v>
      </c>
      <c r="C1120" s="76" t="s">
        <v>368</v>
      </c>
      <c r="D1120" s="2" t="n">
        <f aca="false">D1119+10</f>
        <v>160</v>
      </c>
      <c r="E1120" s="61" t="s">
        <v>307</v>
      </c>
      <c r="F1120" s="2" t="n">
        <f aca="false">E1120*10</f>
        <v>210</v>
      </c>
      <c r="H1120" s="71" t="n">
        <f aca="false">E1120-1</f>
        <v>20</v>
      </c>
      <c r="I1120" s="8" t="n">
        <f aca="false">J1120</f>
        <v>20</v>
      </c>
      <c r="J1120" s="72" t="n">
        <f aca="false">H1120</f>
        <v>20</v>
      </c>
      <c r="M1120" s="8" t="n">
        <v>759</v>
      </c>
      <c r="N1120" s="2" t="n">
        <f aca="false">VLOOKUP(TRIM(H1120),references!B:C,2,0)</f>
        <v>12.5</v>
      </c>
    </row>
    <row r="1121" customFormat="false" ht="15" hidden="false" customHeight="false" outlineLevel="0" collapsed="false">
      <c r="B1121" s="2" t="s">
        <v>108</v>
      </c>
      <c r="C1121" s="76" t="s">
        <v>368</v>
      </c>
      <c r="D1121" s="2" t="n">
        <f aca="false">D1120+10</f>
        <v>170</v>
      </c>
      <c r="E1121" s="61" t="s">
        <v>308</v>
      </c>
      <c r="F1121" s="2" t="n">
        <f aca="false">E1121*10</f>
        <v>220</v>
      </c>
      <c r="H1121" s="71" t="n">
        <f aca="false">E1121-1</f>
        <v>21</v>
      </c>
      <c r="I1121" s="8" t="n">
        <f aca="false">J1121</f>
        <v>21</v>
      </c>
      <c r="J1121" s="72" t="n">
        <f aca="false">H1121</f>
        <v>21</v>
      </c>
      <c r="M1121" s="8" t="n">
        <v>739</v>
      </c>
      <c r="N1121" s="2" t="n">
        <f aca="false">VLOOKUP(TRIM(H1121),references!B:C,2,0)</f>
        <v>13</v>
      </c>
    </row>
    <row r="1122" customFormat="false" ht="15" hidden="false" customHeight="false" outlineLevel="0" collapsed="false">
      <c r="B1122" s="2" t="s">
        <v>108</v>
      </c>
      <c r="C1122" s="76" t="s">
        <v>368</v>
      </c>
      <c r="D1122" s="2" t="n">
        <f aca="false">D1121+10</f>
        <v>180</v>
      </c>
      <c r="E1122" s="61" t="s">
        <v>309</v>
      </c>
      <c r="F1122" s="2" t="n">
        <f aca="false">E1122*10</f>
        <v>230</v>
      </c>
      <c r="H1122" s="71" t="n">
        <f aca="false">E1122-1</f>
        <v>22</v>
      </c>
      <c r="I1122" s="8" t="n">
        <f aca="false">J1122</f>
        <v>22</v>
      </c>
      <c r="J1122" s="72" t="n">
        <f aca="false">H1122</f>
        <v>22</v>
      </c>
      <c r="M1122" s="8" t="n">
        <v>719</v>
      </c>
      <c r="N1122" s="2" t="n">
        <f aca="false">VLOOKUP(TRIM(H1122),references!B:C,2,0)</f>
        <v>13.5</v>
      </c>
    </row>
    <row r="1123" customFormat="false" ht="15" hidden="false" customHeight="false" outlineLevel="0" collapsed="false">
      <c r="B1123" s="2" t="s">
        <v>108</v>
      </c>
      <c r="C1123" s="76" t="s">
        <v>368</v>
      </c>
      <c r="D1123" s="2" t="n">
        <f aca="false">D1122+10</f>
        <v>190</v>
      </c>
      <c r="E1123" s="61" t="s">
        <v>310</v>
      </c>
      <c r="F1123" s="2" t="n">
        <f aca="false">E1123*10</f>
        <v>240</v>
      </c>
      <c r="H1123" s="71" t="n">
        <f aca="false">E1123-1</f>
        <v>23</v>
      </c>
      <c r="I1123" s="8" t="n">
        <f aca="false">J1123</f>
        <v>23</v>
      </c>
      <c r="J1123" s="72" t="n">
        <f aca="false">H1123</f>
        <v>23</v>
      </c>
      <c r="M1123" s="8" t="n">
        <v>699</v>
      </c>
      <c r="N1123" s="2" t="n">
        <f aca="false">VLOOKUP(TRIM(H1123),references!B:C,2,0)</f>
        <v>14.5</v>
      </c>
    </row>
    <row r="1124" customFormat="false" ht="15" hidden="false" customHeight="false" outlineLevel="0" collapsed="false">
      <c r="B1124" s="2" t="s">
        <v>108</v>
      </c>
      <c r="C1124" s="76" t="s">
        <v>368</v>
      </c>
      <c r="D1124" s="2" t="n">
        <f aca="false">D1123+10</f>
        <v>200</v>
      </c>
      <c r="E1124" s="61" t="s">
        <v>311</v>
      </c>
      <c r="F1124" s="2" t="n">
        <f aca="false">E1124*10</f>
        <v>250</v>
      </c>
      <c r="H1124" s="71" t="n">
        <f aca="false">E1124-1</f>
        <v>24</v>
      </c>
      <c r="I1124" s="8" t="n">
        <f aca="false">J1124</f>
        <v>24</v>
      </c>
      <c r="J1124" s="72" t="n">
        <f aca="false">H1124</f>
        <v>24</v>
      </c>
      <c r="M1124" s="8" t="n">
        <v>679</v>
      </c>
      <c r="N1124" s="2" t="n">
        <f aca="false">VLOOKUP(TRIM(H1124),references!B:C,2,0)</f>
        <v>15</v>
      </c>
    </row>
    <row r="1125" customFormat="false" ht="15" hidden="false" customHeight="false" outlineLevel="0" collapsed="false">
      <c r="B1125" s="2" t="s">
        <v>108</v>
      </c>
      <c r="C1125" s="76" t="s">
        <v>368</v>
      </c>
      <c r="D1125" s="2" t="n">
        <f aca="false">D1124+10</f>
        <v>210</v>
      </c>
      <c r="E1125" s="61" t="s">
        <v>312</v>
      </c>
      <c r="F1125" s="2" t="n">
        <f aca="false">E1125*10</f>
        <v>260</v>
      </c>
      <c r="H1125" s="71" t="n">
        <f aca="false">E1125-1</f>
        <v>25</v>
      </c>
      <c r="I1125" s="8" t="n">
        <f aca="false">J1125</f>
        <v>25</v>
      </c>
      <c r="J1125" s="72" t="n">
        <f aca="false">H1125</f>
        <v>25</v>
      </c>
      <c r="M1125" s="8" t="n">
        <v>659</v>
      </c>
      <c r="N1125" s="2" t="n">
        <f aca="false">VLOOKUP(TRIM(H1125),references!B:C,2,0)</f>
        <v>15.5</v>
      </c>
    </row>
    <row r="1126" customFormat="false" ht="15" hidden="false" customHeight="false" outlineLevel="0" collapsed="false">
      <c r="B1126" s="2" t="s">
        <v>108</v>
      </c>
      <c r="C1126" s="76" t="s">
        <v>368</v>
      </c>
      <c r="D1126" s="2" t="n">
        <f aca="false">D1125+10</f>
        <v>220</v>
      </c>
      <c r="E1126" s="61" t="s">
        <v>313</v>
      </c>
      <c r="F1126" s="2" t="n">
        <f aca="false">E1126*10</f>
        <v>270</v>
      </c>
      <c r="H1126" s="71" t="n">
        <f aca="false">E1126-1</f>
        <v>26</v>
      </c>
      <c r="I1126" s="8" t="n">
        <f aca="false">J1126</f>
        <v>26</v>
      </c>
      <c r="J1126" s="72" t="n">
        <f aca="false">H1126</f>
        <v>26</v>
      </c>
      <c r="M1126" s="8" t="n">
        <v>929</v>
      </c>
      <c r="N1126" s="2" t="n">
        <f aca="false">VLOOKUP(TRIM(H1126),references!B:C,2,0)</f>
        <v>16.5</v>
      </c>
    </row>
    <row r="1127" customFormat="false" ht="15" hidden="false" customHeight="false" outlineLevel="0" collapsed="false">
      <c r="B1127" s="2" t="s">
        <v>108</v>
      </c>
      <c r="C1127" s="76" t="s">
        <v>368</v>
      </c>
      <c r="D1127" s="2" t="n">
        <f aca="false">D1126+10</f>
        <v>230</v>
      </c>
      <c r="E1127" s="61" t="s">
        <v>314</v>
      </c>
      <c r="F1127" s="2" t="n">
        <f aca="false">E1127*10</f>
        <v>280</v>
      </c>
      <c r="H1127" s="71" t="n">
        <f aca="false">E1127-1</f>
        <v>27</v>
      </c>
      <c r="I1127" s="8" t="n">
        <f aca="false">J1127</f>
        <v>27</v>
      </c>
      <c r="J1127" s="72" t="n">
        <f aca="false">H1127</f>
        <v>27</v>
      </c>
      <c r="M1127" s="8" t="n">
        <v>969</v>
      </c>
      <c r="N1127" s="2" t="n">
        <f aca="false">VLOOKUP(TRIM(H1127),references!B:C,2,0)</f>
        <v>17</v>
      </c>
    </row>
    <row r="1128" customFormat="false" ht="15" hidden="false" customHeight="false" outlineLevel="0" collapsed="false">
      <c r="B1128" s="2" t="s">
        <v>108</v>
      </c>
      <c r="C1128" s="76" t="s">
        <v>368</v>
      </c>
      <c r="D1128" s="2" t="n">
        <f aca="false">D1127+10</f>
        <v>240</v>
      </c>
      <c r="E1128" s="61" t="s">
        <v>315</v>
      </c>
      <c r="F1128" s="2" t="n">
        <f aca="false">E1128*10</f>
        <v>290</v>
      </c>
      <c r="H1128" s="71" t="n">
        <f aca="false">E1128-1</f>
        <v>28</v>
      </c>
      <c r="I1128" s="8" t="n">
        <f aca="false">J1128</f>
        <v>28</v>
      </c>
      <c r="J1128" s="72" t="n">
        <f aca="false">H1128</f>
        <v>28</v>
      </c>
      <c r="M1128" s="8" t="n">
        <v>999</v>
      </c>
      <c r="N1128" s="2" t="n">
        <f aca="false">VLOOKUP(TRIM(H1128),references!B:C,2,0)</f>
        <v>17.5</v>
      </c>
    </row>
    <row r="1129" customFormat="false" ht="15" hidden="false" customHeight="false" outlineLevel="0" collapsed="false">
      <c r="B1129" s="2" t="s">
        <v>108</v>
      </c>
      <c r="C1129" s="76" t="s">
        <v>368</v>
      </c>
      <c r="D1129" s="2" t="n">
        <f aca="false">D1128+10</f>
        <v>250</v>
      </c>
      <c r="E1129" s="61" t="s">
        <v>316</v>
      </c>
      <c r="F1129" s="2" t="n">
        <f aca="false">E1129*10</f>
        <v>300</v>
      </c>
      <c r="H1129" s="71" t="n">
        <f aca="false">E1129-1</f>
        <v>29</v>
      </c>
      <c r="I1129" s="8" t="n">
        <f aca="false">J1129</f>
        <v>29</v>
      </c>
      <c r="J1129" s="72" t="n">
        <f aca="false">H1129</f>
        <v>29</v>
      </c>
      <c r="M1129" s="8" t="n">
        <v>959</v>
      </c>
      <c r="N1129" s="2" t="n">
        <f aca="false">VLOOKUP(TRIM(H1129),references!B:C,2,0)</f>
        <v>18.5</v>
      </c>
    </row>
    <row r="1130" customFormat="false" ht="15" hidden="false" customHeight="false" outlineLevel="0" collapsed="false">
      <c r="B1130" s="2" t="s">
        <v>108</v>
      </c>
      <c r="C1130" s="76" t="s">
        <v>368</v>
      </c>
      <c r="D1130" s="2" t="n">
        <f aca="false">D1129+10</f>
        <v>260</v>
      </c>
      <c r="E1130" s="61" t="s">
        <v>317</v>
      </c>
      <c r="F1130" s="2" t="n">
        <f aca="false">E1130*10</f>
        <v>310</v>
      </c>
      <c r="H1130" s="71" t="n">
        <f aca="false">E1130-1</f>
        <v>30</v>
      </c>
      <c r="I1130" s="8" t="n">
        <f aca="false">J1130</f>
        <v>30</v>
      </c>
      <c r="J1130" s="72" t="n">
        <f aca="false">H1130</f>
        <v>30</v>
      </c>
      <c r="M1130" s="8" t="n">
        <v>899</v>
      </c>
      <c r="N1130" s="2" t="n">
        <f aca="false">VLOOKUP(TRIM(H1130),references!B:C,2,0)</f>
        <v>19</v>
      </c>
    </row>
    <row r="1131" customFormat="false" ht="15" hidden="false" customHeight="false" outlineLevel="0" collapsed="false">
      <c r="B1131" s="2" t="s">
        <v>108</v>
      </c>
      <c r="C1131" s="76" t="s">
        <v>368</v>
      </c>
      <c r="D1131" s="2" t="n">
        <f aca="false">D1130+10</f>
        <v>270</v>
      </c>
      <c r="E1131" s="61" t="s">
        <v>115</v>
      </c>
      <c r="F1131" s="2" t="n">
        <f aca="false">E1131*10</f>
        <v>320</v>
      </c>
      <c r="H1131" s="71" t="n">
        <f aca="false">E1131-1</f>
        <v>31</v>
      </c>
      <c r="I1131" s="8" t="n">
        <f aca="false">J1131</f>
        <v>31</v>
      </c>
      <c r="J1131" s="72" t="n">
        <f aca="false">H1131</f>
        <v>31</v>
      </c>
      <c r="M1131" s="8" t="n">
        <v>629</v>
      </c>
      <c r="N1131" s="2" t="n">
        <f aca="false">VLOOKUP(TRIM(H1131),references!B:C,2,0)</f>
        <v>19.5</v>
      </c>
    </row>
    <row r="1132" customFormat="false" ht="15" hidden="false" customHeight="false" outlineLevel="0" collapsed="false">
      <c r="B1132" s="2" t="s">
        <v>108</v>
      </c>
      <c r="C1132" s="76" t="s">
        <v>368</v>
      </c>
      <c r="D1132" s="2" t="n">
        <f aca="false">D1131+10</f>
        <v>280</v>
      </c>
      <c r="E1132" s="61" t="s">
        <v>116</v>
      </c>
      <c r="F1132" s="2" t="n">
        <f aca="false">E1132*10</f>
        <v>330</v>
      </c>
      <c r="H1132" s="71" t="n">
        <f aca="false">E1132-1</f>
        <v>32</v>
      </c>
      <c r="I1132" s="8" t="n">
        <f aca="false">J1132</f>
        <v>32</v>
      </c>
      <c r="J1132" s="72" t="n">
        <f aca="false">H1132</f>
        <v>32</v>
      </c>
      <c r="M1132" s="8" t="n">
        <v>609</v>
      </c>
      <c r="N1132" s="2" t="n">
        <f aca="false">VLOOKUP(TRIM(H1132),references!B:C,2,0)</f>
        <v>20.5</v>
      </c>
    </row>
    <row r="1133" customFormat="false" ht="15" hidden="false" customHeight="false" outlineLevel="0" collapsed="false">
      <c r="B1133" s="2" t="s">
        <v>108</v>
      </c>
      <c r="C1133" s="76" t="s">
        <v>368</v>
      </c>
      <c r="D1133" s="2" t="n">
        <f aca="false">D1132+10</f>
        <v>290</v>
      </c>
      <c r="E1133" s="61" t="s">
        <v>117</v>
      </c>
      <c r="F1133" s="2" t="n">
        <f aca="false">E1133*10</f>
        <v>340</v>
      </c>
      <c r="H1133" s="71" t="n">
        <f aca="false">E1133-1</f>
        <v>33</v>
      </c>
      <c r="I1133" s="8" t="n">
        <f aca="false">J1133</f>
        <v>33</v>
      </c>
      <c r="J1133" s="72" t="n">
        <f aca="false">H1133</f>
        <v>33</v>
      </c>
      <c r="M1133" s="8" t="n">
        <v>589</v>
      </c>
      <c r="N1133" s="2" t="n">
        <f aca="false">VLOOKUP(TRIM(H1133),references!B:C,2,0)</f>
        <v>21</v>
      </c>
    </row>
    <row r="1134" customFormat="false" ht="15" hidden="false" customHeight="false" outlineLevel="0" collapsed="false">
      <c r="B1134" s="2" t="s">
        <v>108</v>
      </c>
      <c r="C1134" s="76" t="s">
        <v>368</v>
      </c>
      <c r="D1134" s="2" t="n">
        <f aca="false">D1133+10</f>
        <v>300</v>
      </c>
      <c r="E1134" s="61" t="s">
        <v>118</v>
      </c>
      <c r="F1134" s="2" t="n">
        <f aca="false">E1134*10</f>
        <v>350</v>
      </c>
      <c r="H1134" s="71" t="n">
        <f aca="false">E1134-1</f>
        <v>34</v>
      </c>
      <c r="I1134" s="8" t="n">
        <f aca="false">J1134</f>
        <v>34</v>
      </c>
      <c r="J1134" s="72" t="n">
        <f aca="false">H1134</f>
        <v>34</v>
      </c>
      <c r="M1134" s="8" t="n">
        <v>569</v>
      </c>
      <c r="N1134" s="2" t="n">
        <f aca="false">VLOOKUP(TRIM(H1134),references!B:C,2,0)</f>
        <v>21.5</v>
      </c>
    </row>
    <row r="1135" customFormat="false" ht="15" hidden="false" customHeight="false" outlineLevel="0" collapsed="false">
      <c r="B1135" s="2" t="s">
        <v>108</v>
      </c>
      <c r="C1135" s="76" t="s">
        <v>368</v>
      </c>
      <c r="D1135" s="2" t="n">
        <f aca="false">D1134+10</f>
        <v>310</v>
      </c>
      <c r="E1135" s="61" t="s">
        <v>119</v>
      </c>
      <c r="F1135" s="2" t="n">
        <f aca="false">E1135*10</f>
        <v>360</v>
      </c>
      <c r="H1135" s="71" t="n">
        <f aca="false">E1135-1</f>
        <v>35</v>
      </c>
      <c r="I1135" s="8" t="n">
        <f aca="false">J1135</f>
        <v>35</v>
      </c>
      <c r="J1135" s="72" t="n">
        <f aca="false">H1135</f>
        <v>35</v>
      </c>
      <c r="M1135" s="8" t="n">
        <v>549</v>
      </c>
      <c r="N1135" s="2" t="n">
        <f aca="false">VLOOKUP(TRIM(H1135),references!B:C,2,0)</f>
        <v>22.5</v>
      </c>
    </row>
    <row r="1136" customFormat="false" ht="15" hidden="false" customHeight="false" outlineLevel="0" collapsed="false">
      <c r="B1136" s="2" t="s">
        <v>108</v>
      </c>
      <c r="C1136" s="76" t="s">
        <v>368</v>
      </c>
      <c r="D1136" s="2" t="n">
        <f aca="false">D1135+10</f>
        <v>320</v>
      </c>
      <c r="E1136" s="61" t="s">
        <v>120</v>
      </c>
      <c r="F1136" s="2" t="n">
        <f aca="false">E1136*10</f>
        <v>370</v>
      </c>
      <c r="H1136" s="71" t="n">
        <f aca="false">E1136-1</f>
        <v>36</v>
      </c>
      <c r="I1136" s="8" t="n">
        <f aca="false">J1136</f>
        <v>36</v>
      </c>
      <c r="J1136" s="72" t="n">
        <f aca="false">H1136</f>
        <v>36</v>
      </c>
      <c r="M1136" s="8" t="n">
        <v>529</v>
      </c>
      <c r="N1136" s="2" t="n">
        <f aca="false">VLOOKUP(TRIM(H1136),references!B:C,2,0)</f>
        <v>23</v>
      </c>
    </row>
    <row r="1137" customFormat="false" ht="15" hidden="false" customHeight="false" outlineLevel="0" collapsed="false">
      <c r="B1137" s="2" t="s">
        <v>108</v>
      </c>
      <c r="C1137" s="76" t="s">
        <v>368</v>
      </c>
      <c r="D1137" s="2" t="n">
        <f aca="false">D1136+10</f>
        <v>330</v>
      </c>
      <c r="E1137" s="61" t="s">
        <v>121</v>
      </c>
      <c r="F1137" s="2" t="n">
        <f aca="false">E1137*10</f>
        <v>380</v>
      </c>
      <c r="H1137" s="71" t="n">
        <f aca="false">E1137-1</f>
        <v>37</v>
      </c>
      <c r="I1137" s="8" t="n">
        <f aca="false">J1137</f>
        <v>37</v>
      </c>
      <c r="J1137" s="72" t="n">
        <f aca="false">H1137</f>
        <v>37</v>
      </c>
      <c r="M1137" s="8" t="n">
        <v>849</v>
      </c>
      <c r="N1137" s="2" t="n">
        <f aca="false">VLOOKUP(TRIM(H1137),references!B:C,2,0)</f>
        <v>23.5</v>
      </c>
    </row>
    <row r="1138" customFormat="false" ht="15" hidden="false" customHeight="false" outlineLevel="0" collapsed="false">
      <c r="B1138" s="2" t="s">
        <v>108</v>
      </c>
      <c r="C1138" s="76" t="s">
        <v>368</v>
      </c>
      <c r="D1138" s="2" t="n">
        <f aca="false">D1137+10</f>
        <v>340</v>
      </c>
      <c r="E1138" s="61" t="s">
        <v>122</v>
      </c>
      <c r="F1138" s="2" t="n">
        <f aca="false">E1138*10</f>
        <v>390</v>
      </c>
      <c r="H1138" s="71" t="n">
        <f aca="false">E1138-1</f>
        <v>38</v>
      </c>
      <c r="I1138" s="8" t="n">
        <f aca="false">J1138</f>
        <v>38</v>
      </c>
      <c r="J1138" s="72" t="n">
        <f aca="false">H1138</f>
        <v>38</v>
      </c>
      <c r="M1138" s="8" t="n">
        <v>889</v>
      </c>
      <c r="N1138" s="2" t="n">
        <f aca="false">VLOOKUP(TRIM(H1138),references!B:C,2,0)</f>
        <v>24.5</v>
      </c>
    </row>
    <row r="1139" customFormat="false" ht="15" hidden="false" customHeight="false" outlineLevel="0" collapsed="false">
      <c r="B1139" s="2" t="s">
        <v>108</v>
      </c>
      <c r="C1139" s="76" t="s">
        <v>368</v>
      </c>
      <c r="D1139" s="2" t="n">
        <f aca="false">D1138+10</f>
        <v>350</v>
      </c>
      <c r="E1139" s="61" t="s">
        <v>123</v>
      </c>
      <c r="F1139" s="2" t="n">
        <f aca="false">E1139*10</f>
        <v>400</v>
      </c>
      <c r="H1139" s="71" t="n">
        <f aca="false">E1139-1</f>
        <v>39</v>
      </c>
      <c r="I1139" s="8" t="n">
        <f aca="false">J1139</f>
        <v>39</v>
      </c>
      <c r="J1139" s="72" t="n">
        <f aca="false">H1139</f>
        <v>39</v>
      </c>
      <c r="M1139" s="8" t="n">
        <v>859</v>
      </c>
      <c r="N1139" s="2" t="n">
        <f aca="false">VLOOKUP(TRIM(H1139),references!B:C,2,0)</f>
        <v>25</v>
      </c>
    </row>
    <row r="1140" customFormat="false" ht="15" hidden="false" customHeight="false" outlineLevel="0" collapsed="false">
      <c r="B1140" s="2" t="s">
        <v>108</v>
      </c>
      <c r="C1140" s="76" t="s">
        <v>368</v>
      </c>
      <c r="D1140" s="2" t="n">
        <f aca="false">D1139+10</f>
        <v>360</v>
      </c>
      <c r="E1140" s="61" t="s">
        <v>124</v>
      </c>
      <c r="F1140" s="2" t="n">
        <f aca="false">E1140*10</f>
        <v>410</v>
      </c>
      <c r="H1140" s="71" t="n">
        <f aca="false">E1140-1</f>
        <v>40</v>
      </c>
      <c r="I1140" s="8" t="n">
        <f aca="false">J1140</f>
        <v>40</v>
      </c>
      <c r="J1140" s="72" t="n">
        <f aca="false">H1140</f>
        <v>40</v>
      </c>
      <c r="M1140" s="8" t="n">
        <v>499</v>
      </c>
      <c r="N1140" s="2" t="n">
        <f aca="false">VLOOKUP(TRIM(H1140),references!B:C,2,0)</f>
        <v>25.5</v>
      </c>
    </row>
    <row r="1141" customFormat="false" ht="15" hidden="false" customHeight="false" outlineLevel="0" collapsed="false">
      <c r="B1141" s="2" t="s">
        <v>108</v>
      </c>
      <c r="C1141" s="76" t="s">
        <v>368</v>
      </c>
      <c r="D1141" s="2" t="n">
        <f aca="false">D1140+10</f>
        <v>370</v>
      </c>
      <c r="E1141" s="61" t="s">
        <v>125</v>
      </c>
      <c r="F1141" s="2" t="n">
        <f aca="false">E1141*10</f>
        <v>420</v>
      </c>
      <c r="H1141" s="71" t="n">
        <f aca="false">E1141-1</f>
        <v>41</v>
      </c>
      <c r="I1141" s="8" t="n">
        <f aca="false">J1141</f>
        <v>41</v>
      </c>
      <c r="J1141" s="72" t="n">
        <f aca="false">H1141</f>
        <v>41</v>
      </c>
      <c r="M1141" s="8" t="n">
        <v>479</v>
      </c>
    </row>
    <row r="1142" customFormat="false" ht="15" hidden="false" customHeight="false" outlineLevel="0" collapsed="false">
      <c r="B1142" s="2" t="s">
        <v>108</v>
      </c>
      <c r="C1142" s="76" t="s">
        <v>368</v>
      </c>
      <c r="D1142" s="2" t="n">
        <f aca="false">D1141+10</f>
        <v>380</v>
      </c>
      <c r="E1142" s="61" t="s">
        <v>126</v>
      </c>
      <c r="F1142" s="2" t="n">
        <f aca="false">E1142*10</f>
        <v>430</v>
      </c>
      <c r="H1142" s="71" t="n">
        <f aca="false">E1142-1</f>
        <v>42</v>
      </c>
      <c r="I1142" s="8" t="n">
        <f aca="false">J1142</f>
        <v>42</v>
      </c>
      <c r="J1142" s="72" t="n">
        <f aca="false">H1142</f>
        <v>42</v>
      </c>
      <c r="M1142" s="8" t="n">
        <v>459</v>
      </c>
    </row>
    <row r="1143" customFormat="false" ht="15" hidden="false" customHeight="false" outlineLevel="0" collapsed="false">
      <c r="B1143" s="2" t="s">
        <v>108</v>
      </c>
      <c r="C1143" s="76" t="s">
        <v>368</v>
      </c>
      <c r="D1143" s="2" t="n">
        <f aca="false">D1142+10</f>
        <v>390</v>
      </c>
      <c r="E1143" s="61" t="s">
        <v>127</v>
      </c>
      <c r="F1143" s="2" t="n">
        <f aca="false">E1143*10</f>
        <v>440</v>
      </c>
      <c r="H1143" s="71" t="n">
        <f aca="false">E1143-1</f>
        <v>43</v>
      </c>
      <c r="I1143" s="8" t="n">
        <f aca="false">J1143</f>
        <v>43</v>
      </c>
      <c r="J1143" s="72" t="n">
        <f aca="false">H1143</f>
        <v>43</v>
      </c>
      <c r="M1143" s="8" t="n">
        <v>439</v>
      </c>
    </row>
    <row r="1145" customFormat="false" ht="15" hidden="false" customHeight="false" outlineLevel="0" collapsed="false">
      <c r="B1145" s="2" t="s">
        <v>108</v>
      </c>
      <c r="C1145" s="76" t="s">
        <v>369</v>
      </c>
      <c r="D1145" s="2" t="n">
        <v>110</v>
      </c>
      <c r="E1145" s="38" t="s">
        <v>281</v>
      </c>
      <c r="F1145" s="2" t="n">
        <f aca="false">E1145*10</f>
        <v>160</v>
      </c>
      <c r="H1145" s="71" t="n">
        <f aca="false">E1145-1</f>
        <v>15</v>
      </c>
      <c r="I1145" s="8" t="n">
        <f aca="false">J1145</f>
        <v>15</v>
      </c>
      <c r="J1145" s="72" t="n">
        <f aca="false">H1145</f>
        <v>15</v>
      </c>
      <c r="M1145" s="8" t="n">
        <v>919</v>
      </c>
    </row>
    <row r="1146" customFormat="false" ht="15" hidden="false" customHeight="false" outlineLevel="0" collapsed="false">
      <c r="B1146" s="2" t="s">
        <v>108</v>
      </c>
      <c r="C1146" s="76" t="s">
        <v>369</v>
      </c>
      <c r="D1146" s="2" t="n">
        <f aca="false">D1145+5</f>
        <v>115</v>
      </c>
      <c r="E1146" s="38" t="s">
        <v>282</v>
      </c>
      <c r="F1146" s="2" t="n">
        <f aca="false">E1146*10</f>
        <v>165</v>
      </c>
      <c r="H1146" s="71" t="n">
        <f aca="false">E1146-1</f>
        <v>15.5</v>
      </c>
      <c r="I1146" s="8" t="n">
        <f aca="false">J1146</f>
        <v>15.5</v>
      </c>
      <c r="J1146" s="72" t="n">
        <f aca="false">H1146</f>
        <v>15.5</v>
      </c>
      <c r="M1146" s="8" t="n">
        <v>909</v>
      </c>
    </row>
    <row r="1147" customFormat="false" ht="15" hidden="false" customHeight="false" outlineLevel="0" collapsed="false">
      <c r="B1147" s="2" t="s">
        <v>108</v>
      </c>
      <c r="C1147" s="76" t="s">
        <v>369</v>
      </c>
      <c r="D1147" s="2" t="n">
        <f aca="false">D1146+5</f>
        <v>120</v>
      </c>
      <c r="E1147" s="38" t="s">
        <v>283</v>
      </c>
      <c r="F1147" s="2" t="n">
        <f aca="false">E1147*10</f>
        <v>170</v>
      </c>
      <c r="H1147" s="71" t="n">
        <f aca="false">E1147-1</f>
        <v>16</v>
      </c>
      <c r="I1147" s="8" t="n">
        <f aca="false">J1147</f>
        <v>16</v>
      </c>
      <c r="J1147" s="72" t="n">
        <f aca="false">H1147</f>
        <v>16</v>
      </c>
      <c r="M1147" s="8" t="n">
        <v>839</v>
      </c>
      <c r="N1147" s="2" t="n">
        <f aca="false">VLOOKUP(TRIM(H1147),references!B:C,2,0)</f>
        <v>9.5</v>
      </c>
    </row>
    <row r="1148" customFormat="false" ht="15" hidden="false" customHeight="false" outlineLevel="0" collapsed="false">
      <c r="B1148" s="2" t="s">
        <v>108</v>
      </c>
      <c r="C1148" s="76" t="s">
        <v>369</v>
      </c>
      <c r="D1148" s="2" t="n">
        <f aca="false">D1147+5</f>
        <v>125</v>
      </c>
      <c r="E1148" s="38" t="s">
        <v>284</v>
      </c>
      <c r="F1148" s="2" t="n">
        <f aca="false">E1148*10</f>
        <v>175</v>
      </c>
      <c r="H1148" s="71" t="n">
        <f aca="false">E1148-1</f>
        <v>16.5</v>
      </c>
      <c r="I1148" s="8" t="n">
        <f aca="false">J1148</f>
        <v>16.5</v>
      </c>
      <c r="J1148" s="72" t="n">
        <f aca="false">H1148</f>
        <v>16.5</v>
      </c>
      <c r="M1148" s="8" t="n">
        <v>829</v>
      </c>
    </row>
    <row r="1149" customFormat="false" ht="15" hidden="false" customHeight="false" outlineLevel="0" collapsed="false">
      <c r="B1149" s="2" t="s">
        <v>108</v>
      </c>
      <c r="C1149" s="76" t="s">
        <v>369</v>
      </c>
      <c r="D1149" s="2" t="n">
        <f aca="false">D1148+5</f>
        <v>130</v>
      </c>
      <c r="E1149" s="38" t="s">
        <v>285</v>
      </c>
      <c r="F1149" s="2" t="n">
        <f aca="false">E1149*10</f>
        <v>180</v>
      </c>
      <c r="H1149" s="71" t="n">
        <f aca="false">E1149-1</f>
        <v>17</v>
      </c>
      <c r="I1149" s="8" t="n">
        <f aca="false">J1149</f>
        <v>17</v>
      </c>
      <c r="J1149" s="72" t="n">
        <f aca="false">H1149</f>
        <v>17</v>
      </c>
      <c r="M1149" s="8" t="n">
        <v>819</v>
      </c>
      <c r="N1149" s="2" t="n">
        <f aca="false">VLOOKUP(TRIM(H1149),references!B:C,2,0)</f>
        <v>10.5</v>
      </c>
    </row>
    <row r="1150" customFormat="false" ht="15" hidden="false" customHeight="false" outlineLevel="0" collapsed="false">
      <c r="B1150" s="2" t="s">
        <v>108</v>
      </c>
      <c r="C1150" s="76" t="s">
        <v>369</v>
      </c>
      <c r="D1150" s="2" t="n">
        <f aca="false">D1149+5</f>
        <v>135</v>
      </c>
      <c r="E1150" s="38" t="s">
        <v>319</v>
      </c>
      <c r="F1150" s="2" t="n">
        <f aca="false">E1150*10</f>
        <v>185</v>
      </c>
      <c r="H1150" s="71" t="n">
        <f aca="false">E1150-1</f>
        <v>17.5</v>
      </c>
      <c r="I1150" s="8" t="n">
        <f aca="false">J1150</f>
        <v>17.5</v>
      </c>
      <c r="J1150" s="72" t="n">
        <f aca="false">H1150</f>
        <v>17.5</v>
      </c>
      <c r="M1150" s="8" t="n">
        <v>809</v>
      </c>
    </row>
    <row r="1151" customFormat="false" ht="15" hidden="false" customHeight="false" outlineLevel="0" collapsed="false">
      <c r="B1151" s="2" t="s">
        <v>108</v>
      </c>
      <c r="C1151" s="76" t="s">
        <v>369</v>
      </c>
      <c r="D1151" s="2" t="n">
        <f aca="false">D1150+5</f>
        <v>140</v>
      </c>
      <c r="E1151" s="38" t="s">
        <v>305</v>
      </c>
      <c r="F1151" s="2" t="n">
        <f aca="false">E1151*10</f>
        <v>190</v>
      </c>
      <c r="H1151" s="71" t="n">
        <f aca="false">E1151-1</f>
        <v>18</v>
      </c>
      <c r="I1151" s="8" t="n">
        <f aca="false">J1151</f>
        <v>18</v>
      </c>
      <c r="J1151" s="72" t="n">
        <f aca="false">H1151</f>
        <v>18</v>
      </c>
      <c r="M1151" s="8" t="n">
        <v>799</v>
      </c>
      <c r="N1151" s="2" t="n">
        <f aca="false">VLOOKUP(TRIM(H1151),references!B:C,2,0)</f>
        <v>11</v>
      </c>
    </row>
    <row r="1152" customFormat="false" ht="15" hidden="false" customHeight="false" outlineLevel="0" collapsed="false">
      <c r="B1152" s="2" t="s">
        <v>108</v>
      </c>
      <c r="C1152" s="76" t="s">
        <v>369</v>
      </c>
      <c r="D1152" s="2" t="n">
        <f aca="false">D1151+5</f>
        <v>145</v>
      </c>
      <c r="E1152" s="38" t="s">
        <v>320</v>
      </c>
      <c r="F1152" s="2" t="n">
        <f aca="false">E1152*10</f>
        <v>195</v>
      </c>
      <c r="H1152" s="71" t="n">
        <f aca="false">E1152-1</f>
        <v>18.5</v>
      </c>
      <c r="I1152" s="8" t="n">
        <f aca="false">J1152</f>
        <v>18.5</v>
      </c>
      <c r="J1152" s="72" t="n">
        <f aca="false">H1152</f>
        <v>18.5</v>
      </c>
      <c r="M1152" s="8" t="n">
        <v>789</v>
      </c>
    </row>
    <row r="1153" customFormat="false" ht="15" hidden="false" customHeight="false" outlineLevel="0" collapsed="false">
      <c r="B1153" s="2" t="s">
        <v>108</v>
      </c>
      <c r="C1153" s="76" t="s">
        <v>369</v>
      </c>
      <c r="D1153" s="2" t="n">
        <f aca="false">D1152+5</f>
        <v>150</v>
      </c>
      <c r="E1153" s="38" t="s">
        <v>306</v>
      </c>
      <c r="F1153" s="2" t="n">
        <f aca="false">E1153*10</f>
        <v>200</v>
      </c>
      <c r="H1153" s="71" t="n">
        <f aca="false">E1153-1</f>
        <v>19</v>
      </c>
      <c r="I1153" s="8" t="n">
        <f aca="false">J1153</f>
        <v>19</v>
      </c>
      <c r="J1153" s="72" t="n">
        <f aca="false">H1153</f>
        <v>19</v>
      </c>
      <c r="M1153" s="8" t="n">
        <v>779</v>
      </c>
      <c r="N1153" s="2" t="n">
        <f aca="false">VLOOKUP(TRIM(H1153),references!B:C,2,0)</f>
        <v>11.5</v>
      </c>
    </row>
    <row r="1154" customFormat="false" ht="15" hidden="false" customHeight="false" outlineLevel="0" collapsed="false">
      <c r="B1154" s="2" t="s">
        <v>108</v>
      </c>
      <c r="C1154" s="76" t="s">
        <v>369</v>
      </c>
      <c r="D1154" s="2" t="n">
        <f aca="false">D1153+5</f>
        <v>155</v>
      </c>
      <c r="E1154" s="38" t="s">
        <v>321</v>
      </c>
      <c r="F1154" s="2" t="n">
        <f aca="false">E1154*10</f>
        <v>205</v>
      </c>
      <c r="H1154" s="71" t="n">
        <f aca="false">E1154-1</f>
        <v>19.5</v>
      </c>
      <c r="I1154" s="8" t="n">
        <f aca="false">J1154</f>
        <v>19.5</v>
      </c>
      <c r="J1154" s="72" t="n">
        <f aca="false">H1154</f>
        <v>19.5</v>
      </c>
      <c r="M1154" s="8" t="n">
        <v>769</v>
      </c>
    </row>
    <row r="1155" customFormat="false" ht="15" hidden="false" customHeight="false" outlineLevel="0" collapsed="false">
      <c r="B1155" s="2" t="s">
        <v>108</v>
      </c>
      <c r="C1155" s="76" t="s">
        <v>369</v>
      </c>
      <c r="D1155" s="2" t="n">
        <f aca="false">D1154+5</f>
        <v>160</v>
      </c>
      <c r="E1155" s="38" t="s">
        <v>307</v>
      </c>
      <c r="F1155" s="2" t="n">
        <f aca="false">E1155*10</f>
        <v>210</v>
      </c>
      <c r="H1155" s="71" t="n">
        <f aca="false">E1155-1</f>
        <v>20</v>
      </c>
      <c r="I1155" s="8" t="n">
        <f aca="false">J1155</f>
        <v>20</v>
      </c>
      <c r="J1155" s="72" t="n">
        <f aca="false">H1155</f>
        <v>20</v>
      </c>
      <c r="M1155" s="8" t="n">
        <v>759</v>
      </c>
      <c r="N1155" s="2" t="n">
        <f aca="false">VLOOKUP(TRIM(H1155),references!B:C,2,0)</f>
        <v>12.5</v>
      </c>
    </row>
    <row r="1156" customFormat="false" ht="15" hidden="false" customHeight="false" outlineLevel="0" collapsed="false">
      <c r="B1156" s="2" t="s">
        <v>108</v>
      </c>
      <c r="C1156" s="76" t="s">
        <v>369</v>
      </c>
      <c r="D1156" s="2" t="n">
        <f aca="false">D1155+5</f>
        <v>165</v>
      </c>
      <c r="E1156" s="38" t="s">
        <v>322</v>
      </c>
      <c r="F1156" s="2" t="n">
        <f aca="false">E1156*10</f>
        <v>215</v>
      </c>
      <c r="H1156" s="71" t="n">
        <f aca="false">E1156-1</f>
        <v>20.5</v>
      </c>
      <c r="I1156" s="8" t="n">
        <f aca="false">J1156</f>
        <v>20.5</v>
      </c>
      <c r="J1156" s="72" t="n">
        <f aca="false">H1156</f>
        <v>20.5</v>
      </c>
      <c r="M1156" s="8" t="n">
        <v>749</v>
      </c>
    </row>
    <row r="1157" customFormat="false" ht="15" hidden="false" customHeight="false" outlineLevel="0" collapsed="false">
      <c r="B1157" s="2" t="s">
        <v>108</v>
      </c>
      <c r="C1157" s="76" t="s">
        <v>369</v>
      </c>
      <c r="D1157" s="2" t="n">
        <f aca="false">D1156+5</f>
        <v>170</v>
      </c>
      <c r="E1157" s="38" t="s">
        <v>308</v>
      </c>
      <c r="F1157" s="2" t="n">
        <f aca="false">E1157*10</f>
        <v>220</v>
      </c>
      <c r="H1157" s="71" t="n">
        <f aca="false">E1157-1</f>
        <v>21</v>
      </c>
      <c r="I1157" s="8" t="n">
        <f aca="false">J1157</f>
        <v>21</v>
      </c>
      <c r="J1157" s="72" t="n">
        <f aca="false">H1157</f>
        <v>21</v>
      </c>
      <c r="M1157" s="8" t="n">
        <v>739</v>
      </c>
      <c r="N1157" s="2" t="n">
        <f aca="false">VLOOKUP(TRIM(H1157),references!B:C,2,0)</f>
        <v>13</v>
      </c>
    </row>
    <row r="1158" customFormat="false" ht="15" hidden="false" customHeight="false" outlineLevel="0" collapsed="false">
      <c r="B1158" s="2" t="s">
        <v>108</v>
      </c>
      <c r="C1158" s="76" t="s">
        <v>369</v>
      </c>
      <c r="D1158" s="2" t="n">
        <f aca="false">D1157+5</f>
        <v>175</v>
      </c>
      <c r="E1158" s="38" t="s">
        <v>323</v>
      </c>
      <c r="F1158" s="2" t="n">
        <f aca="false">E1158*10</f>
        <v>225</v>
      </c>
      <c r="H1158" s="71" t="n">
        <f aca="false">E1158-1</f>
        <v>21.5</v>
      </c>
      <c r="I1158" s="8" t="n">
        <f aca="false">J1158</f>
        <v>21.5</v>
      </c>
      <c r="J1158" s="72" t="n">
        <f aca="false">H1158</f>
        <v>21.5</v>
      </c>
      <c r="M1158" s="8" t="n">
        <v>729</v>
      </c>
    </row>
    <row r="1159" customFormat="false" ht="15" hidden="false" customHeight="false" outlineLevel="0" collapsed="false">
      <c r="B1159" s="2" t="s">
        <v>108</v>
      </c>
      <c r="C1159" s="76" t="s">
        <v>369</v>
      </c>
      <c r="D1159" s="2" t="n">
        <f aca="false">D1158+5</f>
        <v>180</v>
      </c>
      <c r="E1159" s="38" t="s">
        <v>309</v>
      </c>
      <c r="F1159" s="2" t="n">
        <f aca="false">E1159*10</f>
        <v>230</v>
      </c>
      <c r="H1159" s="71" t="n">
        <f aca="false">E1159-1</f>
        <v>22</v>
      </c>
      <c r="I1159" s="8" t="n">
        <f aca="false">J1159</f>
        <v>22</v>
      </c>
      <c r="J1159" s="72" t="n">
        <f aca="false">H1159</f>
        <v>22</v>
      </c>
      <c r="M1159" s="8" t="n">
        <v>719</v>
      </c>
      <c r="N1159" s="2" t="n">
        <f aca="false">VLOOKUP(TRIM(H1159),references!B:C,2,0)</f>
        <v>13.5</v>
      </c>
    </row>
    <row r="1160" customFormat="false" ht="15" hidden="false" customHeight="false" outlineLevel="0" collapsed="false">
      <c r="B1160" s="2" t="s">
        <v>108</v>
      </c>
      <c r="C1160" s="76" t="s">
        <v>369</v>
      </c>
      <c r="D1160" s="2" t="n">
        <f aca="false">D1159+5</f>
        <v>185</v>
      </c>
      <c r="E1160" s="38" t="s">
        <v>324</v>
      </c>
      <c r="F1160" s="2" t="n">
        <f aca="false">E1160*10</f>
        <v>235</v>
      </c>
      <c r="H1160" s="71" t="n">
        <f aca="false">E1160-1</f>
        <v>22.5</v>
      </c>
      <c r="I1160" s="8" t="n">
        <f aca="false">J1160</f>
        <v>22.5</v>
      </c>
      <c r="J1160" s="72" t="n">
        <f aca="false">H1160</f>
        <v>22.5</v>
      </c>
      <c r="M1160" s="8" t="n">
        <v>709</v>
      </c>
    </row>
    <row r="1161" customFormat="false" ht="15" hidden="false" customHeight="false" outlineLevel="0" collapsed="false">
      <c r="B1161" s="2" t="s">
        <v>108</v>
      </c>
      <c r="C1161" s="76" t="s">
        <v>369</v>
      </c>
      <c r="D1161" s="2" t="n">
        <f aca="false">D1160+5</f>
        <v>190</v>
      </c>
      <c r="E1161" s="38" t="s">
        <v>310</v>
      </c>
      <c r="F1161" s="2" t="n">
        <f aca="false">E1161*10</f>
        <v>240</v>
      </c>
      <c r="H1161" s="71" t="n">
        <f aca="false">E1161-1</f>
        <v>23</v>
      </c>
      <c r="I1161" s="8" t="n">
        <f aca="false">J1161</f>
        <v>23</v>
      </c>
      <c r="J1161" s="72" t="n">
        <f aca="false">H1161</f>
        <v>23</v>
      </c>
      <c r="M1161" s="8" t="n">
        <v>699</v>
      </c>
      <c r="N1161" s="2" t="n">
        <f aca="false">VLOOKUP(TRIM(H1161),references!B:C,2,0)</f>
        <v>14.5</v>
      </c>
    </row>
    <row r="1162" customFormat="false" ht="15" hidden="false" customHeight="false" outlineLevel="0" collapsed="false">
      <c r="B1162" s="2" t="s">
        <v>108</v>
      </c>
      <c r="C1162" s="76" t="s">
        <v>369</v>
      </c>
      <c r="D1162" s="2" t="n">
        <f aca="false">D1161+5</f>
        <v>195</v>
      </c>
      <c r="E1162" s="38" t="s">
        <v>325</v>
      </c>
      <c r="F1162" s="2" t="n">
        <f aca="false">E1162*10</f>
        <v>245</v>
      </c>
      <c r="H1162" s="71" t="n">
        <f aca="false">E1162-1</f>
        <v>23.5</v>
      </c>
      <c r="I1162" s="8" t="n">
        <f aca="false">J1162</f>
        <v>23.5</v>
      </c>
      <c r="J1162" s="72" t="n">
        <f aca="false">H1162</f>
        <v>23.5</v>
      </c>
      <c r="M1162" s="8" t="n">
        <v>689</v>
      </c>
    </row>
    <row r="1163" customFormat="false" ht="15" hidden="false" customHeight="false" outlineLevel="0" collapsed="false">
      <c r="B1163" s="2" t="s">
        <v>108</v>
      </c>
      <c r="C1163" s="76" t="s">
        <v>369</v>
      </c>
      <c r="D1163" s="2" t="n">
        <f aca="false">D1162+5</f>
        <v>200</v>
      </c>
      <c r="E1163" s="38" t="s">
        <v>311</v>
      </c>
      <c r="F1163" s="2" t="n">
        <f aca="false">E1163*10</f>
        <v>250</v>
      </c>
      <c r="H1163" s="71" t="n">
        <f aca="false">E1163-1</f>
        <v>24</v>
      </c>
      <c r="I1163" s="8" t="n">
        <f aca="false">J1163</f>
        <v>24</v>
      </c>
      <c r="J1163" s="72" t="n">
        <f aca="false">H1163</f>
        <v>24</v>
      </c>
      <c r="M1163" s="8" t="n">
        <v>679</v>
      </c>
      <c r="N1163" s="2" t="n">
        <f aca="false">VLOOKUP(TRIM(H1163),references!B:C,2,0)</f>
        <v>15</v>
      </c>
    </row>
    <row r="1164" customFormat="false" ht="15" hidden="false" customHeight="false" outlineLevel="0" collapsed="false">
      <c r="B1164" s="2" t="s">
        <v>108</v>
      </c>
      <c r="C1164" s="76" t="s">
        <v>369</v>
      </c>
      <c r="D1164" s="2" t="n">
        <f aca="false">D1163+5</f>
        <v>205</v>
      </c>
      <c r="E1164" s="38" t="s">
        <v>326</v>
      </c>
      <c r="F1164" s="2" t="n">
        <f aca="false">E1164*10</f>
        <v>255</v>
      </c>
      <c r="H1164" s="71" t="n">
        <f aca="false">E1164-1</f>
        <v>24.5</v>
      </c>
      <c r="I1164" s="8" t="n">
        <f aca="false">J1164</f>
        <v>24.5</v>
      </c>
      <c r="J1164" s="72" t="n">
        <f aca="false">H1164</f>
        <v>24.5</v>
      </c>
      <c r="M1164" s="8" t="n">
        <v>669</v>
      </c>
    </row>
    <row r="1165" customFormat="false" ht="15" hidden="false" customHeight="false" outlineLevel="0" collapsed="false">
      <c r="B1165" s="2" t="s">
        <v>108</v>
      </c>
      <c r="C1165" s="76" t="s">
        <v>369</v>
      </c>
      <c r="D1165" s="2" t="n">
        <f aca="false">D1164+5</f>
        <v>210</v>
      </c>
      <c r="E1165" s="38" t="s">
        <v>312</v>
      </c>
      <c r="F1165" s="2" t="n">
        <f aca="false">E1165*10</f>
        <v>260</v>
      </c>
      <c r="H1165" s="71" t="n">
        <f aca="false">E1165-1</f>
        <v>25</v>
      </c>
      <c r="I1165" s="8" t="n">
        <f aca="false">J1165</f>
        <v>25</v>
      </c>
      <c r="J1165" s="72" t="n">
        <f aca="false">H1165</f>
        <v>25</v>
      </c>
      <c r="M1165" s="8" t="n">
        <v>659</v>
      </c>
      <c r="N1165" s="2" t="n">
        <f aca="false">VLOOKUP(TRIM(H1165),references!B:C,2,0)</f>
        <v>15.5</v>
      </c>
    </row>
    <row r="1166" customFormat="false" ht="15" hidden="false" customHeight="false" outlineLevel="0" collapsed="false">
      <c r="B1166" s="2" t="s">
        <v>108</v>
      </c>
      <c r="C1166" s="76" t="s">
        <v>369</v>
      </c>
      <c r="D1166" s="2" t="n">
        <f aca="false">D1165+5</f>
        <v>215</v>
      </c>
      <c r="E1166" s="38" t="s">
        <v>327</v>
      </c>
      <c r="F1166" s="2" t="n">
        <f aca="false">E1166*10</f>
        <v>265</v>
      </c>
      <c r="H1166" s="71" t="n">
        <f aca="false">E1166-1</f>
        <v>25.5</v>
      </c>
      <c r="I1166" s="8" t="n">
        <f aca="false">J1166</f>
        <v>25.5</v>
      </c>
      <c r="J1166" s="72" t="n">
        <f aca="false">H1166</f>
        <v>25.5</v>
      </c>
      <c r="M1166" s="8" t="n">
        <v>649</v>
      </c>
    </row>
    <row r="1167" customFormat="false" ht="15" hidden="false" customHeight="false" outlineLevel="0" collapsed="false">
      <c r="B1167" s="2" t="s">
        <v>108</v>
      </c>
      <c r="C1167" s="76" t="s">
        <v>369</v>
      </c>
      <c r="D1167" s="2" t="n">
        <f aca="false">D1166+5</f>
        <v>220</v>
      </c>
      <c r="E1167" s="38" t="s">
        <v>313</v>
      </c>
      <c r="F1167" s="2" t="n">
        <f aca="false">E1167*10</f>
        <v>270</v>
      </c>
      <c r="H1167" s="71" t="n">
        <f aca="false">E1167-1</f>
        <v>26</v>
      </c>
      <c r="I1167" s="8" t="n">
        <f aca="false">J1167</f>
        <v>26</v>
      </c>
      <c r="J1167" s="72" t="n">
        <f aca="false">H1167</f>
        <v>26</v>
      </c>
      <c r="M1167" s="8" t="n">
        <v>929</v>
      </c>
      <c r="N1167" s="2" t="n">
        <f aca="false">VLOOKUP(TRIM(H1167),references!B:C,2,0)</f>
        <v>16.5</v>
      </c>
    </row>
    <row r="1168" customFormat="false" ht="15" hidden="false" customHeight="false" outlineLevel="0" collapsed="false">
      <c r="B1168" s="2" t="s">
        <v>108</v>
      </c>
      <c r="C1168" s="76" t="s">
        <v>369</v>
      </c>
      <c r="D1168" s="2" t="n">
        <f aca="false">D1167+5</f>
        <v>225</v>
      </c>
      <c r="E1168" s="38" t="s">
        <v>328</v>
      </c>
      <c r="F1168" s="2" t="n">
        <f aca="false">E1168*10</f>
        <v>275</v>
      </c>
      <c r="H1168" s="71" t="n">
        <f aca="false">E1168-1</f>
        <v>26.5</v>
      </c>
      <c r="I1168" s="8" t="n">
        <f aca="false">J1168</f>
        <v>26.5</v>
      </c>
      <c r="J1168" s="72" t="n">
        <f aca="false">H1168</f>
        <v>26.5</v>
      </c>
      <c r="M1168" s="8" t="n">
        <v>949</v>
      </c>
    </row>
    <row r="1169" customFormat="false" ht="15" hidden="false" customHeight="false" outlineLevel="0" collapsed="false">
      <c r="B1169" s="2" t="s">
        <v>108</v>
      </c>
      <c r="C1169" s="76" t="s">
        <v>369</v>
      </c>
      <c r="D1169" s="2" t="n">
        <f aca="false">D1168+5</f>
        <v>230</v>
      </c>
      <c r="E1169" s="38" t="s">
        <v>314</v>
      </c>
      <c r="F1169" s="2" t="n">
        <f aca="false">E1169*10</f>
        <v>280</v>
      </c>
      <c r="H1169" s="71" t="n">
        <f aca="false">E1169-1</f>
        <v>27</v>
      </c>
      <c r="I1169" s="8" t="n">
        <f aca="false">J1169</f>
        <v>27</v>
      </c>
      <c r="J1169" s="72" t="n">
        <f aca="false">H1169</f>
        <v>27</v>
      </c>
      <c r="M1169" s="8" t="n">
        <v>969</v>
      </c>
      <c r="N1169" s="2" t="n">
        <f aca="false">VLOOKUP(TRIM(H1169),references!B:C,2,0)</f>
        <v>17</v>
      </c>
    </row>
    <row r="1170" customFormat="false" ht="15" hidden="false" customHeight="false" outlineLevel="0" collapsed="false">
      <c r="B1170" s="2" t="s">
        <v>108</v>
      </c>
      <c r="C1170" s="76" t="s">
        <v>369</v>
      </c>
      <c r="D1170" s="2" t="n">
        <f aca="false">D1169+5</f>
        <v>235</v>
      </c>
      <c r="E1170" s="38" t="s">
        <v>329</v>
      </c>
      <c r="F1170" s="2" t="n">
        <f aca="false">E1170*10</f>
        <v>285</v>
      </c>
      <c r="H1170" s="71" t="n">
        <f aca="false">E1170-1</f>
        <v>27.5</v>
      </c>
      <c r="I1170" s="8" t="n">
        <f aca="false">J1170</f>
        <v>27.5</v>
      </c>
      <c r="J1170" s="72" t="n">
        <f aca="false">H1170</f>
        <v>27.5</v>
      </c>
      <c r="M1170" s="8" t="n">
        <v>989</v>
      </c>
    </row>
    <row r="1171" customFormat="false" ht="15" hidden="false" customHeight="false" outlineLevel="0" collapsed="false">
      <c r="B1171" s="2" t="s">
        <v>108</v>
      </c>
      <c r="C1171" s="76" t="s">
        <v>369</v>
      </c>
      <c r="D1171" s="2" t="n">
        <f aca="false">D1170+5</f>
        <v>240</v>
      </c>
      <c r="E1171" s="38" t="s">
        <v>315</v>
      </c>
      <c r="F1171" s="2" t="n">
        <f aca="false">E1171*10</f>
        <v>290</v>
      </c>
      <c r="H1171" s="71" t="n">
        <f aca="false">E1171-1</f>
        <v>28</v>
      </c>
      <c r="I1171" s="8" t="n">
        <f aca="false">J1171</f>
        <v>28</v>
      </c>
      <c r="J1171" s="72" t="n">
        <f aca="false">H1171</f>
        <v>28</v>
      </c>
      <c r="M1171" s="8" t="n">
        <v>999</v>
      </c>
      <c r="N1171" s="2" t="n">
        <f aca="false">VLOOKUP(TRIM(H1171),references!B:C,2,0)</f>
        <v>17.5</v>
      </c>
    </row>
    <row r="1172" customFormat="false" ht="15" hidden="false" customHeight="false" outlineLevel="0" collapsed="false">
      <c r="B1172" s="2" t="s">
        <v>108</v>
      </c>
      <c r="C1172" s="76" t="s">
        <v>369</v>
      </c>
      <c r="D1172" s="2" t="n">
        <f aca="false">D1171+5</f>
        <v>245</v>
      </c>
      <c r="E1172" s="38" t="s">
        <v>330</v>
      </c>
      <c r="F1172" s="2" t="n">
        <f aca="false">E1172*10</f>
        <v>295</v>
      </c>
      <c r="H1172" s="71" t="n">
        <f aca="false">E1172-1</f>
        <v>28.5</v>
      </c>
      <c r="I1172" s="8" t="n">
        <f aca="false">J1172</f>
        <v>28.5</v>
      </c>
      <c r="J1172" s="72" t="n">
        <f aca="false">H1172</f>
        <v>28.5</v>
      </c>
      <c r="M1172" s="8" t="n">
        <v>979</v>
      </c>
    </row>
    <row r="1173" customFormat="false" ht="15" hidden="false" customHeight="false" outlineLevel="0" collapsed="false">
      <c r="B1173" s="2" t="s">
        <v>108</v>
      </c>
      <c r="C1173" s="76" t="s">
        <v>369</v>
      </c>
      <c r="D1173" s="2" t="n">
        <f aca="false">D1172+5</f>
        <v>250</v>
      </c>
      <c r="E1173" s="38" t="s">
        <v>316</v>
      </c>
      <c r="F1173" s="2" t="n">
        <f aca="false">E1173*10</f>
        <v>300</v>
      </c>
      <c r="H1173" s="71" t="n">
        <f aca="false">E1173-1</f>
        <v>29</v>
      </c>
      <c r="I1173" s="8" t="n">
        <f aca="false">J1173</f>
        <v>29</v>
      </c>
      <c r="J1173" s="72" t="n">
        <f aca="false">H1173</f>
        <v>29</v>
      </c>
      <c r="M1173" s="8" t="n">
        <v>959</v>
      </c>
      <c r="N1173" s="2" t="n">
        <f aca="false">VLOOKUP(TRIM(H1173),references!B:C,2,0)</f>
        <v>18.5</v>
      </c>
    </row>
    <row r="1174" customFormat="false" ht="15" hidden="false" customHeight="false" outlineLevel="0" collapsed="false">
      <c r="B1174" s="2" t="s">
        <v>108</v>
      </c>
      <c r="C1174" s="76" t="s">
        <v>369</v>
      </c>
      <c r="D1174" s="2" t="n">
        <f aca="false">D1173+5</f>
        <v>255</v>
      </c>
      <c r="E1174" s="38" t="s">
        <v>331</v>
      </c>
      <c r="F1174" s="2" t="n">
        <f aca="false">E1174*10</f>
        <v>305</v>
      </c>
      <c r="H1174" s="71" t="n">
        <f aca="false">E1174-1</f>
        <v>29.5</v>
      </c>
      <c r="I1174" s="8" t="n">
        <f aca="false">J1174</f>
        <v>29.5</v>
      </c>
      <c r="J1174" s="72" t="n">
        <f aca="false">H1174</f>
        <v>29.5</v>
      </c>
      <c r="M1174" s="8" t="n">
        <v>939</v>
      </c>
    </row>
    <row r="1175" customFormat="false" ht="15" hidden="false" customHeight="false" outlineLevel="0" collapsed="false">
      <c r="B1175" s="2" t="s">
        <v>108</v>
      </c>
      <c r="C1175" s="76" t="s">
        <v>369</v>
      </c>
      <c r="D1175" s="2" t="n">
        <f aca="false">D1174+5</f>
        <v>260</v>
      </c>
      <c r="E1175" s="38" t="s">
        <v>317</v>
      </c>
      <c r="F1175" s="2" t="n">
        <f aca="false">E1175*10</f>
        <v>310</v>
      </c>
      <c r="H1175" s="71" t="n">
        <f aca="false">E1175-1</f>
        <v>30</v>
      </c>
      <c r="I1175" s="8" t="n">
        <f aca="false">J1175</f>
        <v>30</v>
      </c>
      <c r="J1175" s="72" t="n">
        <f aca="false">H1175</f>
        <v>30</v>
      </c>
      <c r="M1175" s="8" t="n">
        <v>899</v>
      </c>
      <c r="N1175" s="2" t="n">
        <f aca="false">VLOOKUP(TRIM(H1175),references!B:C,2,0)</f>
        <v>19</v>
      </c>
    </row>
    <row r="1176" customFormat="false" ht="15" hidden="false" customHeight="false" outlineLevel="0" collapsed="false">
      <c r="B1176" s="2" t="s">
        <v>108</v>
      </c>
      <c r="C1176" s="76" t="s">
        <v>369</v>
      </c>
      <c r="D1176" s="2" t="n">
        <f aca="false">D1175+5</f>
        <v>265</v>
      </c>
      <c r="E1176" s="38" t="s">
        <v>332</v>
      </c>
      <c r="F1176" s="2" t="n">
        <f aca="false">E1176*10</f>
        <v>315</v>
      </c>
      <c r="H1176" s="71" t="n">
        <f aca="false">E1176-1</f>
        <v>30.5</v>
      </c>
      <c r="I1176" s="8" t="n">
        <f aca="false">J1176</f>
        <v>30.5</v>
      </c>
      <c r="J1176" s="72" t="n">
        <f aca="false">H1176</f>
        <v>30.5</v>
      </c>
      <c r="M1176" s="8" t="n">
        <v>639</v>
      </c>
    </row>
    <row r="1177" customFormat="false" ht="15" hidden="false" customHeight="false" outlineLevel="0" collapsed="false">
      <c r="B1177" s="2" t="s">
        <v>108</v>
      </c>
      <c r="C1177" s="76" t="s">
        <v>369</v>
      </c>
      <c r="D1177" s="2" t="n">
        <f aca="false">D1176+5</f>
        <v>270</v>
      </c>
      <c r="E1177" s="38" t="s">
        <v>115</v>
      </c>
      <c r="F1177" s="2" t="n">
        <f aca="false">E1177*10</f>
        <v>320</v>
      </c>
      <c r="H1177" s="71" t="n">
        <f aca="false">E1177-1</f>
        <v>31</v>
      </c>
      <c r="I1177" s="8" t="n">
        <f aca="false">J1177</f>
        <v>31</v>
      </c>
      <c r="J1177" s="72" t="n">
        <f aca="false">H1177</f>
        <v>31</v>
      </c>
      <c r="M1177" s="8" t="n">
        <v>629</v>
      </c>
      <c r="N1177" s="2" t="n">
        <f aca="false">VLOOKUP(TRIM(H1177),references!B:C,2,0)</f>
        <v>19.5</v>
      </c>
    </row>
    <row r="1178" customFormat="false" ht="15" hidden="false" customHeight="false" outlineLevel="0" collapsed="false">
      <c r="B1178" s="2" t="s">
        <v>108</v>
      </c>
      <c r="C1178" s="76" t="s">
        <v>369</v>
      </c>
      <c r="D1178" s="2" t="n">
        <f aca="false">D1177+5</f>
        <v>275</v>
      </c>
      <c r="E1178" s="38" t="s">
        <v>130</v>
      </c>
      <c r="F1178" s="2" t="n">
        <f aca="false">E1178*10</f>
        <v>325</v>
      </c>
      <c r="H1178" s="71" t="n">
        <f aca="false">E1178-1</f>
        <v>31.5</v>
      </c>
      <c r="I1178" s="8" t="n">
        <f aca="false">J1178</f>
        <v>31.5</v>
      </c>
      <c r="J1178" s="72" t="n">
        <f aca="false">H1178</f>
        <v>31.5</v>
      </c>
      <c r="M1178" s="8" t="n">
        <v>619</v>
      </c>
    </row>
    <row r="1179" customFormat="false" ht="15" hidden="false" customHeight="false" outlineLevel="0" collapsed="false">
      <c r="B1179" s="2" t="s">
        <v>108</v>
      </c>
      <c r="C1179" s="76" t="s">
        <v>369</v>
      </c>
      <c r="D1179" s="2" t="n">
        <f aca="false">D1178+5</f>
        <v>280</v>
      </c>
      <c r="E1179" s="38" t="s">
        <v>116</v>
      </c>
      <c r="F1179" s="2" t="n">
        <f aca="false">E1179*10</f>
        <v>330</v>
      </c>
      <c r="H1179" s="71" t="n">
        <f aca="false">E1179-1</f>
        <v>32</v>
      </c>
      <c r="I1179" s="8" t="n">
        <f aca="false">J1179</f>
        <v>32</v>
      </c>
      <c r="J1179" s="72" t="n">
        <f aca="false">H1179</f>
        <v>32</v>
      </c>
      <c r="M1179" s="8" t="n">
        <v>609</v>
      </c>
      <c r="N1179" s="2" t="n">
        <f aca="false">VLOOKUP(TRIM(H1179),references!B:C,2,0)</f>
        <v>20.5</v>
      </c>
    </row>
    <row r="1180" customFormat="false" ht="15" hidden="false" customHeight="false" outlineLevel="0" collapsed="false">
      <c r="B1180" s="2" t="s">
        <v>108</v>
      </c>
      <c r="C1180" s="76" t="s">
        <v>369</v>
      </c>
      <c r="D1180" s="2" t="n">
        <f aca="false">D1179+5</f>
        <v>285</v>
      </c>
      <c r="E1180" s="38" t="s">
        <v>131</v>
      </c>
      <c r="F1180" s="2" t="n">
        <f aca="false">E1180*10</f>
        <v>335</v>
      </c>
      <c r="H1180" s="71" t="n">
        <f aca="false">E1180-1</f>
        <v>32.5</v>
      </c>
      <c r="I1180" s="8" t="n">
        <f aca="false">J1180</f>
        <v>32.5</v>
      </c>
      <c r="J1180" s="72" t="n">
        <f aca="false">H1180</f>
        <v>32.5</v>
      </c>
      <c r="M1180" s="8" t="n">
        <v>599</v>
      </c>
    </row>
    <row r="1181" customFormat="false" ht="15" hidden="false" customHeight="false" outlineLevel="0" collapsed="false">
      <c r="B1181" s="2" t="s">
        <v>108</v>
      </c>
      <c r="C1181" s="76" t="s">
        <v>369</v>
      </c>
      <c r="D1181" s="2" t="n">
        <f aca="false">D1180+5</f>
        <v>290</v>
      </c>
      <c r="E1181" s="38" t="s">
        <v>117</v>
      </c>
      <c r="F1181" s="2" t="n">
        <f aca="false">E1181*10</f>
        <v>340</v>
      </c>
      <c r="H1181" s="71" t="n">
        <f aca="false">E1181-1</f>
        <v>33</v>
      </c>
      <c r="I1181" s="8" t="n">
        <f aca="false">J1181</f>
        <v>33</v>
      </c>
      <c r="J1181" s="72" t="n">
        <f aca="false">H1181</f>
        <v>33</v>
      </c>
      <c r="M1181" s="8" t="n">
        <v>589</v>
      </c>
      <c r="N1181" s="2" t="n">
        <f aca="false">VLOOKUP(TRIM(H1181),references!B:C,2,0)</f>
        <v>21</v>
      </c>
    </row>
    <row r="1182" customFormat="false" ht="15" hidden="false" customHeight="false" outlineLevel="0" collapsed="false">
      <c r="B1182" s="2" t="s">
        <v>108</v>
      </c>
      <c r="C1182" s="76" t="s">
        <v>369</v>
      </c>
      <c r="D1182" s="2" t="n">
        <f aca="false">D1181+5</f>
        <v>295</v>
      </c>
      <c r="E1182" s="38" t="s">
        <v>132</v>
      </c>
      <c r="F1182" s="2" t="n">
        <f aca="false">E1182*10</f>
        <v>345</v>
      </c>
      <c r="H1182" s="71" t="n">
        <f aca="false">E1182-1</f>
        <v>33.5</v>
      </c>
      <c r="I1182" s="8" t="n">
        <f aca="false">J1182</f>
        <v>33.5</v>
      </c>
      <c r="J1182" s="72" t="n">
        <f aca="false">H1182</f>
        <v>33.5</v>
      </c>
      <c r="M1182" s="8" t="n">
        <v>579</v>
      </c>
    </row>
    <row r="1183" customFormat="false" ht="15" hidden="false" customHeight="false" outlineLevel="0" collapsed="false">
      <c r="B1183" s="2" t="s">
        <v>108</v>
      </c>
      <c r="C1183" s="76" t="s">
        <v>369</v>
      </c>
      <c r="D1183" s="2" t="n">
        <f aca="false">D1182+5</f>
        <v>300</v>
      </c>
      <c r="E1183" s="38" t="s">
        <v>118</v>
      </c>
      <c r="F1183" s="2" t="n">
        <f aca="false">E1183*10</f>
        <v>350</v>
      </c>
      <c r="H1183" s="71" t="n">
        <f aca="false">E1183-1</f>
        <v>34</v>
      </c>
      <c r="I1183" s="8" t="n">
        <f aca="false">J1183</f>
        <v>34</v>
      </c>
      <c r="J1183" s="72" t="n">
        <f aca="false">H1183</f>
        <v>34</v>
      </c>
      <c r="M1183" s="8" t="n">
        <v>569</v>
      </c>
      <c r="N1183" s="2" t="n">
        <f aca="false">VLOOKUP(TRIM(H1183),references!B:C,2,0)</f>
        <v>21.5</v>
      </c>
    </row>
    <row r="1184" customFormat="false" ht="15" hidden="false" customHeight="false" outlineLevel="0" collapsed="false">
      <c r="B1184" s="2" t="s">
        <v>108</v>
      </c>
      <c r="C1184" s="76" t="s">
        <v>369</v>
      </c>
      <c r="D1184" s="2" t="n">
        <f aca="false">D1183+5</f>
        <v>305</v>
      </c>
      <c r="E1184" s="38" t="s">
        <v>133</v>
      </c>
      <c r="F1184" s="2" t="n">
        <f aca="false">E1184*10</f>
        <v>355</v>
      </c>
      <c r="H1184" s="71" t="n">
        <f aca="false">E1184-1</f>
        <v>34.5</v>
      </c>
      <c r="I1184" s="8" t="n">
        <f aca="false">J1184</f>
        <v>34.5</v>
      </c>
      <c r="J1184" s="72" t="n">
        <f aca="false">H1184</f>
        <v>34.5</v>
      </c>
      <c r="M1184" s="8" t="n">
        <v>559</v>
      </c>
    </row>
    <row r="1185" customFormat="false" ht="15" hidden="false" customHeight="false" outlineLevel="0" collapsed="false">
      <c r="B1185" s="2" t="s">
        <v>108</v>
      </c>
      <c r="C1185" s="76" t="s">
        <v>369</v>
      </c>
      <c r="D1185" s="2" t="n">
        <f aca="false">D1184+5</f>
        <v>310</v>
      </c>
      <c r="E1185" s="38" t="s">
        <v>119</v>
      </c>
      <c r="F1185" s="2" t="n">
        <f aca="false">E1185*10</f>
        <v>360</v>
      </c>
      <c r="H1185" s="71" t="n">
        <f aca="false">E1185-1</f>
        <v>35</v>
      </c>
      <c r="I1185" s="8" t="n">
        <f aca="false">J1185</f>
        <v>35</v>
      </c>
      <c r="J1185" s="72" t="n">
        <f aca="false">H1185</f>
        <v>35</v>
      </c>
      <c r="M1185" s="8" t="n">
        <v>549</v>
      </c>
      <c r="N1185" s="2" t="n">
        <f aca="false">VLOOKUP(TRIM(H1185),references!B:C,2,0)</f>
        <v>22.5</v>
      </c>
    </row>
    <row r="1186" customFormat="false" ht="15" hidden="false" customHeight="false" outlineLevel="0" collapsed="false">
      <c r="B1186" s="2" t="s">
        <v>108</v>
      </c>
      <c r="C1186" s="76" t="s">
        <v>369</v>
      </c>
      <c r="D1186" s="2" t="n">
        <f aca="false">D1185+5</f>
        <v>315</v>
      </c>
      <c r="E1186" s="38" t="s">
        <v>134</v>
      </c>
      <c r="F1186" s="2" t="n">
        <f aca="false">E1186*10</f>
        <v>365</v>
      </c>
      <c r="H1186" s="71" t="n">
        <f aca="false">E1186-1</f>
        <v>35.5</v>
      </c>
      <c r="I1186" s="8" t="n">
        <f aca="false">J1186</f>
        <v>35.5</v>
      </c>
      <c r="J1186" s="72" t="n">
        <f aca="false">H1186</f>
        <v>35.5</v>
      </c>
      <c r="M1186" s="8" t="n">
        <v>539</v>
      </c>
    </row>
    <row r="1187" customFormat="false" ht="15" hidden="false" customHeight="false" outlineLevel="0" collapsed="false">
      <c r="B1187" s="2" t="s">
        <v>108</v>
      </c>
      <c r="C1187" s="76" t="s">
        <v>369</v>
      </c>
      <c r="D1187" s="2" t="n">
        <f aca="false">D1186+5</f>
        <v>320</v>
      </c>
      <c r="E1187" s="38" t="s">
        <v>120</v>
      </c>
      <c r="F1187" s="2" t="n">
        <f aca="false">E1187*10</f>
        <v>370</v>
      </c>
      <c r="H1187" s="71" t="n">
        <f aca="false">E1187-1</f>
        <v>36</v>
      </c>
      <c r="I1187" s="8" t="n">
        <f aca="false">J1187</f>
        <v>36</v>
      </c>
      <c r="J1187" s="72" t="n">
        <f aca="false">H1187</f>
        <v>36</v>
      </c>
      <c r="M1187" s="8" t="n">
        <v>529</v>
      </c>
      <c r="N1187" s="2" t="n">
        <f aca="false">VLOOKUP(TRIM(H1187),references!B:C,2,0)</f>
        <v>23</v>
      </c>
    </row>
    <row r="1188" customFormat="false" ht="15" hidden="false" customHeight="false" outlineLevel="0" collapsed="false">
      <c r="B1188" s="2" t="s">
        <v>108</v>
      </c>
      <c r="C1188" s="76" t="s">
        <v>369</v>
      </c>
      <c r="D1188" s="2" t="n">
        <f aca="false">D1187+5</f>
        <v>325</v>
      </c>
      <c r="E1188" s="38" t="s">
        <v>135</v>
      </c>
      <c r="F1188" s="2" t="n">
        <f aca="false">E1188*10</f>
        <v>375</v>
      </c>
      <c r="H1188" s="71" t="n">
        <f aca="false">E1188-1</f>
        <v>36.5</v>
      </c>
      <c r="I1188" s="8" t="n">
        <f aca="false">J1188</f>
        <v>36.5</v>
      </c>
      <c r="J1188" s="72" t="n">
        <f aca="false">H1188</f>
        <v>36.5</v>
      </c>
      <c r="M1188" s="8" t="n">
        <v>519</v>
      </c>
    </row>
    <row r="1189" customFormat="false" ht="15" hidden="false" customHeight="false" outlineLevel="0" collapsed="false">
      <c r="B1189" s="2" t="s">
        <v>108</v>
      </c>
      <c r="C1189" s="76" t="s">
        <v>369</v>
      </c>
      <c r="D1189" s="2" t="n">
        <f aca="false">D1188+5</f>
        <v>330</v>
      </c>
      <c r="E1189" s="38" t="s">
        <v>121</v>
      </c>
      <c r="F1189" s="2" t="n">
        <f aca="false">E1189*10</f>
        <v>380</v>
      </c>
      <c r="H1189" s="71" t="n">
        <f aca="false">E1189-1</f>
        <v>37</v>
      </c>
      <c r="I1189" s="8" t="n">
        <f aca="false">J1189</f>
        <v>37</v>
      </c>
      <c r="J1189" s="72" t="n">
        <f aca="false">H1189</f>
        <v>37</v>
      </c>
      <c r="M1189" s="8" t="n">
        <v>849</v>
      </c>
      <c r="N1189" s="2" t="n">
        <f aca="false">VLOOKUP(TRIM(H1189),references!B:C,2,0)</f>
        <v>23.5</v>
      </c>
    </row>
    <row r="1190" customFormat="false" ht="15" hidden="false" customHeight="false" outlineLevel="0" collapsed="false">
      <c r="B1190" s="2" t="s">
        <v>108</v>
      </c>
      <c r="C1190" s="76" t="s">
        <v>369</v>
      </c>
      <c r="D1190" s="2" t="n">
        <f aca="false">D1189+5</f>
        <v>335</v>
      </c>
      <c r="E1190" s="38" t="s">
        <v>136</v>
      </c>
      <c r="F1190" s="2" t="n">
        <f aca="false">E1190*10</f>
        <v>385</v>
      </c>
      <c r="H1190" s="71" t="n">
        <f aca="false">E1190-1</f>
        <v>37.5</v>
      </c>
      <c r="I1190" s="8" t="n">
        <f aca="false">J1190</f>
        <v>37.5</v>
      </c>
      <c r="J1190" s="72" t="n">
        <f aca="false">H1190</f>
        <v>37.5</v>
      </c>
      <c r="M1190" s="8" t="n">
        <v>869</v>
      </c>
    </row>
    <row r="1191" customFormat="false" ht="15" hidden="false" customHeight="false" outlineLevel="0" collapsed="false">
      <c r="B1191" s="2" t="s">
        <v>108</v>
      </c>
      <c r="C1191" s="76" t="s">
        <v>369</v>
      </c>
      <c r="D1191" s="2" t="n">
        <f aca="false">D1190+5</f>
        <v>340</v>
      </c>
      <c r="E1191" s="38" t="s">
        <v>122</v>
      </c>
      <c r="F1191" s="2" t="n">
        <f aca="false">E1191*10</f>
        <v>390</v>
      </c>
      <c r="H1191" s="71" t="n">
        <f aca="false">E1191-1</f>
        <v>38</v>
      </c>
      <c r="I1191" s="8" t="n">
        <f aca="false">J1191</f>
        <v>38</v>
      </c>
      <c r="J1191" s="72" t="n">
        <f aca="false">H1191</f>
        <v>38</v>
      </c>
      <c r="M1191" s="8" t="n">
        <v>889</v>
      </c>
      <c r="N1191" s="2" t="n">
        <f aca="false">VLOOKUP(TRIM(H1191),references!B:C,2,0)</f>
        <v>24.5</v>
      </c>
    </row>
    <row r="1192" customFormat="false" ht="15" hidden="false" customHeight="false" outlineLevel="0" collapsed="false">
      <c r="B1192" s="2" t="s">
        <v>108</v>
      </c>
      <c r="C1192" s="76" t="s">
        <v>369</v>
      </c>
      <c r="D1192" s="2" t="n">
        <f aca="false">D1191+5</f>
        <v>345</v>
      </c>
      <c r="E1192" s="38" t="s">
        <v>137</v>
      </c>
      <c r="F1192" s="2" t="n">
        <f aca="false">E1192*10</f>
        <v>395</v>
      </c>
      <c r="H1192" s="71" t="n">
        <f aca="false">E1192-1</f>
        <v>38.5</v>
      </c>
      <c r="I1192" s="8" t="n">
        <f aca="false">J1192</f>
        <v>38.5</v>
      </c>
      <c r="J1192" s="72" t="n">
        <f aca="false">H1192</f>
        <v>38.5</v>
      </c>
      <c r="M1192" s="8" t="n">
        <v>879</v>
      </c>
    </row>
    <row r="1193" customFormat="false" ht="15" hidden="false" customHeight="false" outlineLevel="0" collapsed="false">
      <c r="B1193" s="2" t="s">
        <v>108</v>
      </c>
      <c r="C1193" s="76" t="s">
        <v>369</v>
      </c>
      <c r="D1193" s="2" t="n">
        <f aca="false">D1192+5</f>
        <v>350</v>
      </c>
      <c r="E1193" s="38" t="s">
        <v>123</v>
      </c>
      <c r="F1193" s="2" t="n">
        <f aca="false">E1193*10</f>
        <v>400</v>
      </c>
      <c r="H1193" s="71" t="n">
        <f aca="false">E1193-1</f>
        <v>39</v>
      </c>
      <c r="I1193" s="8" t="n">
        <f aca="false">J1193</f>
        <v>39</v>
      </c>
      <c r="J1193" s="72" t="n">
        <f aca="false">H1193</f>
        <v>39</v>
      </c>
      <c r="M1193" s="8" t="n">
        <v>859</v>
      </c>
      <c r="N1193" s="2" t="n">
        <f aca="false">VLOOKUP(TRIM(H1193),references!B:C,2,0)</f>
        <v>25</v>
      </c>
    </row>
    <row r="1194" customFormat="false" ht="15" hidden="false" customHeight="false" outlineLevel="0" collapsed="false">
      <c r="B1194" s="2" t="s">
        <v>108</v>
      </c>
      <c r="C1194" s="76" t="s">
        <v>369</v>
      </c>
      <c r="D1194" s="2" t="n">
        <f aca="false">D1193+5</f>
        <v>355</v>
      </c>
      <c r="E1194" s="38" t="s">
        <v>138</v>
      </c>
      <c r="F1194" s="2" t="n">
        <f aca="false">E1194*10</f>
        <v>405</v>
      </c>
      <c r="H1194" s="71" t="n">
        <f aca="false">E1194-1</f>
        <v>39.5</v>
      </c>
      <c r="I1194" s="8" t="n">
        <f aca="false">J1194</f>
        <v>39.5</v>
      </c>
      <c r="J1194" s="72" t="n">
        <f aca="false">H1194</f>
        <v>39.5</v>
      </c>
      <c r="M1194" s="8" t="n">
        <v>509</v>
      </c>
    </row>
    <row r="1195" customFormat="false" ht="15" hidden="false" customHeight="false" outlineLevel="0" collapsed="false">
      <c r="B1195" s="2" t="s">
        <v>108</v>
      </c>
      <c r="C1195" s="76" t="s">
        <v>369</v>
      </c>
      <c r="D1195" s="2" t="n">
        <f aca="false">D1194+5</f>
        <v>360</v>
      </c>
      <c r="E1195" s="38" t="s">
        <v>124</v>
      </c>
      <c r="F1195" s="2" t="n">
        <f aca="false">E1195*10</f>
        <v>410</v>
      </c>
      <c r="H1195" s="71" t="n">
        <f aca="false">E1195-1</f>
        <v>40</v>
      </c>
      <c r="I1195" s="8" t="n">
        <f aca="false">J1195</f>
        <v>40</v>
      </c>
      <c r="J1195" s="72" t="n">
        <f aca="false">H1195</f>
        <v>40</v>
      </c>
      <c r="M1195" s="8" t="n">
        <v>499</v>
      </c>
      <c r="N1195" s="2" t="n">
        <f aca="false">VLOOKUP(TRIM(H1195),references!B:C,2,0)</f>
        <v>25.5</v>
      </c>
    </row>
    <row r="1196" customFormat="false" ht="15" hidden="false" customHeight="false" outlineLevel="0" collapsed="false">
      <c r="B1196" s="2" t="s">
        <v>108</v>
      </c>
      <c r="C1196" s="76" t="s">
        <v>369</v>
      </c>
      <c r="D1196" s="2" t="n">
        <f aca="false">D1195+5</f>
        <v>365</v>
      </c>
      <c r="E1196" s="38" t="s">
        <v>139</v>
      </c>
      <c r="F1196" s="2" t="n">
        <f aca="false">E1196*10</f>
        <v>415</v>
      </c>
      <c r="H1196" s="71" t="n">
        <f aca="false">E1196-1</f>
        <v>40.5</v>
      </c>
      <c r="I1196" s="8" t="n">
        <f aca="false">J1196</f>
        <v>40.5</v>
      </c>
      <c r="J1196" s="72" t="n">
        <f aca="false">H1196</f>
        <v>40.5</v>
      </c>
      <c r="M1196" s="8" t="n">
        <v>489</v>
      </c>
    </row>
    <row r="1197" customFormat="false" ht="15" hidden="false" customHeight="false" outlineLevel="0" collapsed="false">
      <c r="B1197" s="2" t="s">
        <v>108</v>
      </c>
      <c r="C1197" s="76" t="s">
        <v>369</v>
      </c>
      <c r="D1197" s="2" t="n">
        <f aca="false">D1196+5</f>
        <v>370</v>
      </c>
      <c r="E1197" s="38" t="s">
        <v>125</v>
      </c>
      <c r="F1197" s="2" t="n">
        <f aca="false">E1197*10</f>
        <v>420</v>
      </c>
      <c r="H1197" s="71" t="n">
        <f aca="false">E1197-1</f>
        <v>41</v>
      </c>
      <c r="I1197" s="8" t="n">
        <f aca="false">J1197</f>
        <v>41</v>
      </c>
      <c r="J1197" s="72" t="n">
        <f aca="false">H1197</f>
        <v>41</v>
      </c>
      <c r="M1197" s="8" t="n">
        <v>479</v>
      </c>
    </row>
    <row r="1198" customFormat="false" ht="15" hidden="false" customHeight="false" outlineLevel="0" collapsed="false">
      <c r="B1198" s="2" t="s">
        <v>108</v>
      </c>
      <c r="C1198" s="76" t="s">
        <v>369</v>
      </c>
      <c r="D1198" s="2" t="n">
        <f aca="false">D1197+5</f>
        <v>375</v>
      </c>
      <c r="E1198" s="38" t="s">
        <v>140</v>
      </c>
      <c r="F1198" s="2" t="n">
        <f aca="false">E1198*10</f>
        <v>425</v>
      </c>
      <c r="H1198" s="71" t="n">
        <f aca="false">E1198-1</f>
        <v>41.5</v>
      </c>
      <c r="I1198" s="8" t="n">
        <f aca="false">J1198</f>
        <v>41.5</v>
      </c>
      <c r="J1198" s="72" t="n">
        <f aca="false">H1198</f>
        <v>41.5</v>
      </c>
      <c r="M1198" s="8" t="n">
        <v>469</v>
      </c>
    </row>
    <row r="1199" customFormat="false" ht="15" hidden="false" customHeight="false" outlineLevel="0" collapsed="false">
      <c r="B1199" s="2" t="s">
        <v>108</v>
      </c>
      <c r="C1199" s="76" t="s">
        <v>369</v>
      </c>
      <c r="D1199" s="2" t="n">
        <f aca="false">D1198+5</f>
        <v>380</v>
      </c>
      <c r="E1199" s="38" t="s">
        <v>126</v>
      </c>
      <c r="F1199" s="2" t="n">
        <f aca="false">E1199*10</f>
        <v>430</v>
      </c>
      <c r="H1199" s="71" t="n">
        <f aca="false">E1199-1</f>
        <v>42</v>
      </c>
      <c r="I1199" s="8" t="n">
        <f aca="false">J1199</f>
        <v>42</v>
      </c>
      <c r="J1199" s="72" t="n">
        <f aca="false">H1199</f>
        <v>42</v>
      </c>
      <c r="M1199" s="8" t="n">
        <v>459</v>
      </c>
    </row>
    <row r="1200" customFormat="false" ht="15" hidden="false" customHeight="false" outlineLevel="0" collapsed="false">
      <c r="B1200" s="2" t="s">
        <v>108</v>
      </c>
      <c r="C1200" s="76" t="s">
        <v>369</v>
      </c>
      <c r="D1200" s="2" t="n">
        <f aca="false">D1199+5</f>
        <v>385</v>
      </c>
      <c r="E1200" s="38" t="s">
        <v>141</v>
      </c>
      <c r="F1200" s="2" t="n">
        <f aca="false">E1200*10</f>
        <v>435</v>
      </c>
      <c r="H1200" s="71" t="n">
        <f aca="false">E1200-1</f>
        <v>42.5</v>
      </c>
      <c r="I1200" s="8" t="n">
        <f aca="false">J1200</f>
        <v>42.5</v>
      </c>
      <c r="J1200" s="72" t="n">
        <f aca="false">H1200</f>
        <v>42.5</v>
      </c>
      <c r="M1200" s="8" t="n">
        <v>449</v>
      </c>
    </row>
    <row r="1201" customFormat="false" ht="15" hidden="false" customHeight="false" outlineLevel="0" collapsed="false">
      <c r="B1201" s="2" t="s">
        <v>108</v>
      </c>
      <c r="C1201" s="76" t="s">
        <v>369</v>
      </c>
      <c r="D1201" s="2" t="n">
        <f aca="false">D1200+5</f>
        <v>390</v>
      </c>
      <c r="E1201" s="38" t="s">
        <v>127</v>
      </c>
      <c r="F1201" s="2" t="n">
        <f aca="false">E1201*10</f>
        <v>440</v>
      </c>
      <c r="H1201" s="71" t="n">
        <f aca="false">E1201-1</f>
        <v>43</v>
      </c>
      <c r="I1201" s="8" t="n">
        <f aca="false">J1201</f>
        <v>43</v>
      </c>
      <c r="J1201" s="72" t="n">
        <f aca="false">H1201</f>
        <v>43</v>
      </c>
      <c r="M1201" s="8" t="n">
        <v>439</v>
      </c>
    </row>
    <row r="1203" customFormat="false" ht="15" hidden="false" customHeight="false" outlineLevel="0" collapsed="false">
      <c r="B1203" s="2" t="s">
        <v>108</v>
      </c>
      <c r="C1203" s="76" t="s">
        <v>370</v>
      </c>
      <c r="D1203" s="18" t="n">
        <v>110</v>
      </c>
      <c r="E1203" s="61" t="s">
        <v>281</v>
      </c>
      <c r="F1203" s="18" t="n">
        <f aca="false">IFERROR(E1203*10,SUBSTITUTE(E1203,"/",""))</f>
        <v>160</v>
      </c>
      <c r="G1203" s="76"/>
      <c r="H1203" s="71" t="n">
        <f aca="false">IFERROR(E1203-1,(LEFT(E1203,2)-1)&amp;"/"&amp;(RIGHT(E1203,2)-1))</f>
        <v>15</v>
      </c>
      <c r="I1203" s="8" t="n">
        <f aca="false">J1203</f>
        <v>15</v>
      </c>
      <c r="J1203" s="18" t="n">
        <f aca="false">IF(LEN(H1203)&gt;2,LEFT(H1203,2)&amp;";"&amp;LEFT(H1203,2)&amp;",5;"&amp;RIGHT(H1203,2),H1203)</f>
        <v>15</v>
      </c>
      <c r="M1203" s="8" t="n">
        <v>919</v>
      </c>
    </row>
    <row r="1204" customFormat="false" ht="15" hidden="false" customHeight="false" outlineLevel="0" collapsed="false">
      <c r="B1204" s="2" t="s">
        <v>108</v>
      </c>
      <c r="C1204" s="76" t="s">
        <v>370</v>
      </c>
      <c r="D1204" s="18" t="n">
        <f aca="false">D1203+5</f>
        <v>115</v>
      </c>
      <c r="E1204" s="61" t="s">
        <v>334</v>
      </c>
      <c r="F1204" s="18" t="str">
        <f aca="false">IFERROR(E1204*10,SUBSTITUTE(E1204,"/",""))</f>
        <v>1617</v>
      </c>
      <c r="G1204" s="76"/>
      <c r="H1204" s="71" t="str">
        <f aca="false">IFERROR(E1204-1,(LEFT(E1204,2)-1)&amp;"/"&amp;(RIGHT(E1204,2)-1))</f>
        <v>15/16</v>
      </c>
      <c r="I1204" s="8" t="str">
        <f aca="false">J1204</f>
        <v>15;15,5;16</v>
      </c>
      <c r="J1204" s="18" t="str">
        <f aca="false">IF(LEN(H1204)&gt;2,LEFT(H1204,2)&amp;";"&amp;LEFT(H1204,2)&amp;",5;"&amp;RIGHT(H1204,2),H1204)</f>
        <v>15;15,5;16</v>
      </c>
      <c r="M1204" s="8" t="n">
        <v>908</v>
      </c>
    </row>
    <row r="1205" customFormat="false" ht="15" hidden="false" customHeight="false" outlineLevel="0" collapsed="false">
      <c r="B1205" s="2" t="s">
        <v>108</v>
      </c>
      <c r="C1205" s="76" t="s">
        <v>370</v>
      </c>
      <c r="D1205" s="18" t="n">
        <f aca="false">D1204+5</f>
        <v>120</v>
      </c>
      <c r="E1205" s="61" t="s">
        <v>283</v>
      </c>
      <c r="F1205" s="18" t="n">
        <f aca="false">IFERROR(E1205*10,SUBSTITUTE(E1205,"/",""))</f>
        <v>170</v>
      </c>
      <c r="G1205" s="76"/>
      <c r="H1205" s="71" t="n">
        <f aca="false">IFERROR(E1205-1,(LEFT(E1205,2)-1)&amp;"/"&amp;(RIGHT(E1205,2)-1))</f>
        <v>16</v>
      </c>
      <c r="I1205" s="8" t="n">
        <f aca="false">J1205</f>
        <v>16</v>
      </c>
      <c r="J1205" s="18" t="n">
        <f aca="false">IF(LEN(H1205)&gt;2,LEFT(H1205,2)&amp;";"&amp;LEFT(H1205,2)&amp;",5;"&amp;RIGHT(H1205,2),H1205)</f>
        <v>16</v>
      </c>
      <c r="M1205" s="8" t="n">
        <v>839</v>
      </c>
      <c r="N1205" s="2" t="n">
        <f aca="false">VLOOKUP(TRIM(H1205),references!B:C,2,0)</f>
        <v>9.5</v>
      </c>
    </row>
    <row r="1206" customFormat="false" ht="15" hidden="false" customHeight="false" outlineLevel="0" collapsed="false">
      <c r="B1206" s="2" t="s">
        <v>108</v>
      </c>
      <c r="C1206" s="76" t="s">
        <v>370</v>
      </c>
      <c r="D1206" s="18" t="n">
        <f aca="false">D1205+5</f>
        <v>125</v>
      </c>
      <c r="E1206" s="61" t="s">
        <v>335</v>
      </c>
      <c r="F1206" s="18" t="str">
        <f aca="false">IFERROR(E1206*10,SUBSTITUTE(E1206,"/",""))</f>
        <v>1718</v>
      </c>
      <c r="G1206" s="76"/>
      <c r="H1206" s="71" t="str">
        <f aca="false">IFERROR(E1206-1,(LEFT(E1206,2)-1)&amp;"/"&amp;(RIGHT(E1206,2)-1))</f>
        <v>16/17</v>
      </c>
      <c r="I1206" s="8" t="str">
        <f aca="false">J1206</f>
        <v>16;16,5;17</v>
      </c>
      <c r="J1206" s="18" t="str">
        <f aca="false">IF(LEN(H1206)&gt;2,LEFT(H1206,2)&amp;";"&amp;LEFT(H1206,2)&amp;",5;"&amp;RIGHT(H1206,2),H1206)</f>
        <v>16;16,5;17</v>
      </c>
      <c r="M1206" s="8" t="n">
        <v>888</v>
      </c>
    </row>
    <row r="1207" customFormat="false" ht="15" hidden="false" customHeight="false" outlineLevel="0" collapsed="false">
      <c r="B1207" s="2" t="s">
        <v>108</v>
      </c>
      <c r="C1207" s="76" t="s">
        <v>370</v>
      </c>
      <c r="D1207" s="18" t="n">
        <f aca="false">D1206+5</f>
        <v>130</v>
      </c>
      <c r="E1207" s="61" t="s">
        <v>285</v>
      </c>
      <c r="F1207" s="18" t="n">
        <f aca="false">IFERROR(E1207*10,SUBSTITUTE(E1207,"/",""))</f>
        <v>180</v>
      </c>
      <c r="G1207" s="76"/>
      <c r="H1207" s="71" t="n">
        <f aca="false">IFERROR(E1207-1,(LEFT(E1207,2)-1)&amp;"/"&amp;(RIGHT(E1207,2)-1))</f>
        <v>17</v>
      </c>
      <c r="I1207" s="8" t="n">
        <f aca="false">J1207</f>
        <v>17</v>
      </c>
      <c r="J1207" s="18" t="n">
        <f aca="false">IF(LEN(H1207)&gt;2,LEFT(H1207,2)&amp;";"&amp;LEFT(H1207,2)&amp;",5;"&amp;RIGHT(H1207,2),H1207)</f>
        <v>17</v>
      </c>
      <c r="M1207" s="8" t="n">
        <v>819</v>
      </c>
      <c r="N1207" s="2" t="n">
        <f aca="false">VLOOKUP(TRIM(H1207),references!B:C,2,0)</f>
        <v>10.5</v>
      </c>
    </row>
    <row r="1208" customFormat="false" ht="15" hidden="false" customHeight="false" outlineLevel="0" collapsed="false">
      <c r="B1208" s="2" t="s">
        <v>108</v>
      </c>
      <c r="C1208" s="76" t="s">
        <v>370</v>
      </c>
      <c r="D1208" s="18" t="n">
        <f aca="false">D1207+5</f>
        <v>135</v>
      </c>
      <c r="E1208" s="61" t="s">
        <v>336</v>
      </c>
      <c r="F1208" s="18" t="str">
        <f aca="false">IFERROR(E1208*10,SUBSTITUTE(E1208,"/",""))</f>
        <v>1819</v>
      </c>
      <c r="G1208" s="76"/>
      <c r="H1208" s="71" t="str">
        <f aca="false">IFERROR(E1208-1,(LEFT(E1208,2)-1)&amp;"/"&amp;(RIGHT(E1208,2)-1))</f>
        <v>17/18</v>
      </c>
      <c r="I1208" s="8" t="str">
        <f aca="false">J1208</f>
        <v>17;17,5;18</v>
      </c>
      <c r="J1208" s="18" t="str">
        <f aca="false">IF(LEN(H1208)&gt;2,LEFT(H1208,2)&amp;";"&amp;LEFT(H1208,2)&amp;",5;"&amp;RIGHT(H1208,2),H1208)</f>
        <v>17;17,5;18</v>
      </c>
      <c r="M1208" s="8" t="n">
        <v>868</v>
      </c>
    </row>
    <row r="1209" customFormat="false" ht="15" hidden="false" customHeight="false" outlineLevel="0" collapsed="false">
      <c r="B1209" s="2" t="s">
        <v>108</v>
      </c>
      <c r="C1209" s="76" t="s">
        <v>370</v>
      </c>
      <c r="D1209" s="18" t="n">
        <f aca="false">D1208+5</f>
        <v>140</v>
      </c>
      <c r="E1209" s="61" t="s">
        <v>305</v>
      </c>
      <c r="F1209" s="18" t="n">
        <f aca="false">IFERROR(E1209*10,SUBSTITUTE(E1209,"/",""))</f>
        <v>190</v>
      </c>
      <c r="G1209" s="76"/>
      <c r="H1209" s="71" t="n">
        <f aca="false">IFERROR(E1209-1,(LEFT(E1209,2)-1)&amp;"/"&amp;(RIGHT(E1209,2)-1))</f>
        <v>18</v>
      </c>
      <c r="I1209" s="8" t="n">
        <f aca="false">J1209</f>
        <v>18</v>
      </c>
      <c r="J1209" s="18" t="n">
        <f aca="false">IF(LEN(H1209)&gt;2,LEFT(H1209,2)&amp;";"&amp;LEFT(H1209,2)&amp;",5;"&amp;RIGHT(H1209,2),H1209)</f>
        <v>18</v>
      </c>
      <c r="M1209" s="8" t="n">
        <v>799</v>
      </c>
      <c r="N1209" s="2" t="n">
        <f aca="false">VLOOKUP(TRIM(H1209),references!B:C,2,0)</f>
        <v>11</v>
      </c>
    </row>
    <row r="1210" customFormat="false" ht="15" hidden="false" customHeight="false" outlineLevel="0" collapsed="false">
      <c r="B1210" s="2" t="s">
        <v>108</v>
      </c>
      <c r="C1210" s="76" t="s">
        <v>370</v>
      </c>
      <c r="D1210" s="18" t="n">
        <f aca="false">D1209+5</f>
        <v>145</v>
      </c>
      <c r="E1210" s="61" t="s">
        <v>337</v>
      </c>
      <c r="F1210" s="18" t="str">
        <f aca="false">IFERROR(E1210*10,SUBSTITUTE(E1210,"/",""))</f>
        <v>1920</v>
      </c>
      <c r="G1210" s="76"/>
      <c r="H1210" s="71" t="str">
        <f aca="false">IFERROR(E1210-1,(LEFT(E1210,2)-1)&amp;"/"&amp;(RIGHT(E1210,2)-1))</f>
        <v>18/19</v>
      </c>
      <c r="I1210" s="8" t="str">
        <f aca="false">J1210</f>
        <v>18;18,5;19</v>
      </c>
      <c r="J1210" s="18" t="str">
        <f aca="false">IF(LEN(H1210)&gt;2,LEFT(H1210,2)&amp;";"&amp;LEFT(H1210,2)&amp;",5;"&amp;RIGHT(H1210,2),H1210)</f>
        <v>18;18,5;19</v>
      </c>
      <c r="M1210" s="8" t="n">
        <v>788</v>
      </c>
    </row>
    <row r="1211" customFormat="false" ht="15" hidden="false" customHeight="false" outlineLevel="0" collapsed="false">
      <c r="B1211" s="2" t="s">
        <v>108</v>
      </c>
      <c r="C1211" s="76" t="s">
        <v>370</v>
      </c>
      <c r="D1211" s="18" t="n">
        <f aca="false">D1210+5</f>
        <v>150</v>
      </c>
      <c r="E1211" s="61" t="s">
        <v>306</v>
      </c>
      <c r="F1211" s="18" t="n">
        <f aca="false">IFERROR(E1211*10,SUBSTITUTE(E1211,"/",""))</f>
        <v>200</v>
      </c>
      <c r="G1211" s="76"/>
      <c r="H1211" s="71" t="n">
        <f aca="false">IFERROR(E1211-1,(LEFT(E1211,2)-1)&amp;"/"&amp;(RIGHT(E1211,2)-1))</f>
        <v>19</v>
      </c>
      <c r="I1211" s="8" t="n">
        <f aca="false">J1211</f>
        <v>19</v>
      </c>
      <c r="J1211" s="18" t="n">
        <f aca="false">IF(LEN(H1211)&gt;2,LEFT(H1211,2)&amp;";"&amp;LEFT(H1211,2)&amp;",5;"&amp;RIGHT(H1211,2),H1211)</f>
        <v>19</v>
      </c>
      <c r="M1211" s="8" t="n">
        <v>779</v>
      </c>
      <c r="N1211" s="2" t="n">
        <f aca="false">VLOOKUP(TRIM(H1211),references!B:C,2,0)</f>
        <v>11.5</v>
      </c>
    </row>
    <row r="1212" customFormat="false" ht="15" hidden="false" customHeight="false" outlineLevel="0" collapsed="false">
      <c r="B1212" s="2" t="s">
        <v>108</v>
      </c>
      <c r="C1212" s="76" t="s">
        <v>370</v>
      </c>
      <c r="D1212" s="18" t="n">
        <f aca="false">D1211+5</f>
        <v>155</v>
      </c>
      <c r="E1212" s="61" t="s">
        <v>338</v>
      </c>
      <c r="F1212" s="18" t="str">
        <f aca="false">IFERROR(E1212*10,SUBSTITUTE(E1212,"/",""))</f>
        <v>2021</v>
      </c>
      <c r="G1212" s="76"/>
      <c r="H1212" s="71" t="str">
        <f aca="false">IFERROR(E1212-1,(LEFT(E1212,2)-1)&amp;"/"&amp;(RIGHT(E1212,2)-1))</f>
        <v>19/20</v>
      </c>
      <c r="I1212" s="8" t="str">
        <f aca="false">J1212</f>
        <v>19;19,5;20</v>
      </c>
      <c r="J1212" s="18" t="str">
        <f aca="false">IF(LEN(H1212)&gt;2,LEFT(H1212,2)&amp;";"&amp;LEFT(H1212,2)&amp;",5;"&amp;RIGHT(H1212,2),H1212)</f>
        <v>19;19,5;20</v>
      </c>
      <c r="M1212" s="8" t="n">
        <v>768</v>
      </c>
    </row>
    <row r="1213" customFormat="false" ht="15" hidden="false" customHeight="false" outlineLevel="0" collapsed="false">
      <c r="B1213" s="2" t="s">
        <v>108</v>
      </c>
      <c r="C1213" s="76" t="s">
        <v>370</v>
      </c>
      <c r="D1213" s="18" t="n">
        <f aca="false">D1212+5</f>
        <v>160</v>
      </c>
      <c r="E1213" s="61" t="s">
        <v>307</v>
      </c>
      <c r="F1213" s="18" t="n">
        <f aca="false">IFERROR(E1213*10,SUBSTITUTE(E1213,"/",""))</f>
        <v>210</v>
      </c>
      <c r="G1213" s="76"/>
      <c r="H1213" s="71" t="n">
        <f aca="false">IFERROR(E1213-1,(LEFT(E1213,2)-1)&amp;"/"&amp;(RIGHT(E1213,2)-1))</f>
        <v>20</v>
      </c>
      <c r="I1213" s="8" t="n">
        <f aca="false">J1213</f>
        <v>20</v>
      </c>
      <c r="J1213" s="18" t="n">
        <f aca="false">IF(LEN(H1213)&gt;2,LEFT(H1213,2)&amp;";"&amp;LEFT(H1213,2)&amp;",5;"&amp;RIGHT(H1213,2),H1213)</f>
        <v>20</v>
      </c>
      <c r="M1213" s="8" t="n">
        <v>759</v>
      </c>
      <c r="N1213" s="2" t="n">
        <f aca="false">VLOOKUP(TRIM(H1213),references!B:C,2,0)</f>
        <v>12.5</v>
      </c>
    </row>
    <row r="1214" customFormat="false" ht="15" hidden="false" customHeight="false" outlineLevel="0" collapsed="false">
      <c r="B1214" s="2" t="s">
        <v>108</v>
      </c>
      <c r="C1214" s="76" t="s">
        <v>370</v>
      </c>
      <c r="D1214" s="18" t="n">
        <f aca="false">D1213+5</f>
        <v>165</v>
      </c>
      <c r="E1214" s="61" t="s">
        <v>339</v>
      </c>
      <c r="F1214" s="18" t="str">
        <f aca="false">IFERROR(E1214*10,SUBSTITUTE(E1214,"/",""))</f>
        <v>2122</v>
      </c>
      <c r="G1214" s="76"/>
      <c r="H1214" s="71" t="str">
        <f aca="false">IFERROR(E1214-1,(LEFT(E1214,2)-1)&amp;"/"&amp;(RIGHT(E1214,2)-1))</f>
        <v>20/21</v>
      </c>
      <c r="I1214" s="8" t="str">
        <f aca="false">J1214</f>
        <v>20;20,5;21</v>
      </c>
      <c r="J1214" s="18" t="str">
        <f aca="false">IF(LEN(H1214)&gt;2,LEFT(H1214,2)&amp;";"&amp;LEFT(H1214,2)&amp;",5;"&amp;RIGHT(H1214,2),H1214)</f>
        <v>20;20,5;21</v>
      </c>
      <c r="M1214" s="8" t="n">
        <v>748</v>
      </c>
    </row>
    <row r="1215" customFormat="false" ht="15" hidden="false" customHeight="false" outlineLevel="0" collapsed="false">
      <c r="B1215" s="2" t="s">
        <v>108</v>
      </c>
      <c r="C1215" s="76" t="s">
        <v>370</v>
      </c>
      <c r="D1215" s="18" t="n">
        <f aca="false">D1214+5</f>
        <v>170</v>
      </c>
      <c r="E1215" s="61" t="s">
        <v>308</v>
      </c>
      <c r="F1215" s="18" t="n">
        <f aca="false">IFERROR(E1215*10,SUBSTITUTE(E1215,"/",""))</f>
        <v>220</v>
      </c>
      <c r="G1215" s="76"/>
      <c r="H1215" s="71" t="n">
        <f aca="false">IFERROR(E1215-1,(LEFT(E1215,2)-1)&amp;"/"&amp;(RIGHT(E1215,2)-1))</f>
        <v>21</v>
      </c>
      <c r="I1215" s="8" t="n">
        <f aca="false">J1215</f>
        <v>21</v>
      </c>
      <c r="J1215" s="18" t="n">
        <f aca="false">IF(LEN(H1215)&gt;2,LEFT(H1215,2)&amp;";"&amp;LEFT(H1215,2)&amp;",5;"&amp;RIGHT(H1215,2),H1215)</f>
        <v>21</v>
      </c>
      <c r="M1215" s="8" t="n">
        <v>739</v>
      </c>
      <c r="N1215" s="2" t="n">
        <f aca="false">VLOOKUP(TRIM(H1215),references!B:C,2,0)</f>
        <v>13</v>
      </c>
    </row>
    <row r="1216" customFormat="false" ht="15" hidden="false" customHeight="false" outlineLevel="0" collapsed="false">
      <c r="B1216" s="2" t="s">
        <v>108</v>
      </c>
      <c r="C1216" s="76" t="s">
        <v>370</v>
      </c>
      <c r="D1216" s="18" t="n">
        <f aca="false">D1215+5</f>
        <v>175</v>
      </c>
      <c r="E1216" s="61" t="s">
        <v>340</v>
      </c>
      <c r="F1216" s="18" t="str">
        <f aca="false">IFERROR(E1216*10,SUBSTITUTE(E1216,"/",""))</f>
        <v>2223</v>
      </c>
      <c r="G1216" s="76"/>
      <c r="H1216" s="71" t="str">
        <f aca="false">IFERROR(E1216-1,(LEFT(E1216,2)-1)&amp;"/"&amp;(RIGHT(E1216,2)-1))</f>
        <v>21/22</v>
      </c>
      <c r="I1216" s="8" t="str">
        <f aca="false">J1216</f>
        <v>21;21,5;22</v>
      </c>
      <c r="J1216" s="18" t="str">
        <f aca="false">IF(LEN(H1216)&gt;2,LEFT(H1216,2)&amp;";"&amp;LEFT(H1216,2)&amp;",5;"&amp;RIGHT(H1216,2),H1216)</f>
        <v>21;21,5;22</v>
      </c>
      <c r="M1216" s="8" t="n">
        <v>728</v>
      </c>
    </row>
    <row r="1217" customFormat="false" ht="15" hidden="false" customHeight="false" outlineLevel="0" collapsed="false">
      <c r="B1217" s="2" t="s">
        <v>108</v>
      </c>
      <c r="C1217" s="76" t="s">
        <v>370</v>
      </c>
      <c r="D1217" s="18" t="n">
        <f aca="false">D1216+5</f>
        <v>180</v>
      </c>
      <c r="E1217" s="61" t="s">
        <v>309</v>
      </c>
      <c r="F1217" s="18" t="n">
        <f aca="false">IFERROR(E1217*10,SUBSTITUTE(E1217,"/",""))</f>
        <v>230</v>
      </c>
      <c r="G1217" s="76"/>
      <c r="H1217" s="71" t="n">
        <f aca="false">IFERROR(E1217-1,(LEFT(E1217,2)-1)&amp;"/"&amp;(RIGHT(E1217,2)-1))</f>
        <v>22</v>
      </c>
      <c r="I1217" s="8" t="n">
        <f aca="false">J1217</f>
        <v>22</v>
      </c>
      <c r="J1217" s="18" t="n">
        <f aca="false">IF(LEN(H1217)&gt;2,LEFT(H1217,2)&amp;";"&amp;LEFT(H1217,2)&amp;",5;"&amp;RIGHT(H1217,2),H1217)</f>
        <v>22</v>
      </c>
      <c r="M1217" s="8" t="n">
        <v>719</v>
      </c>
      <c r="N1217" s="2" t="n">
        <f aca="false">VLOOKUP(TRIM(H1217),references!B:C,2,0)</f>
        <v>13.5</v>
      </c>
    </row>
    <row r="1218" customFormat="false" ht="15" hidden="false" customHeight="false" outlineLevel="0" collapsed="false">
      <c r="B1218" s="2" t="s">
        <v>108</v>
      </c>
      <c r="C1218" s="76" t="s">
        <v>370</v>
      </c>
      <c r="D1218" s="18" t="n">
        <f aca="false">D1217+5</f>
        <v>185</v>
      </c>
      <c r="E1218" s="61" t="s">
        <v>341</v>
      </c>
      <c r="F1218" s="18" t="str">
        <f aca="false">IFERROR(E1218*10,SUBSTITUTE(E1218,"/",""))</f>
        <v>2324</v>
      </c>
      <c r="G1218" s="76"/>
      <c r="H1218" s="71" t="str">
        <f aca="false">IFERROR(E1218-1,(LEFT(E1218,2)-1)&amp;"/"&amp;(RIGHT(E1218,2)-1))</f>
        <v>22/23</v>
      </c>
      <c r="I1218" s="8" t="str">
        <f aca="false">J1218</f>
        <v>22;22,5;23</v>
      </c>
      <c r="J1218" s="18" t="str">
        <f aca="false">IF(LEN(H1218)&gt;2,LEFT(H1218,2)&amp;";"&amp;LEFT(H1218,2)&amp;",5;"&amp;RIGHT(H1218,2),H1218)</f>
        <v>22;22,5;23</v>
      </c>
      <c r="M1218" s="8" t="n">
        <v>708</v>
      </c>
    </row>
    <row r="1219" customFormat="false" ht="15" hidden="false" customHeight="false" outlineLevel="0" collapsed="false">
      <c r="B1219" s="2" t="s">
        <v>108</v>
      </c>
      <c r="C1219" s="76" t="s">
        <v>370</v>
      </c>
      <c r="D1219" s="18" t="n">
        <f aca="false">D1218+5</f>
        <v>190</v>
      </c>
      <c r="E1219" s="61" t="s">
        <v>310</v>
      </c>
      <c r="F1219" s="18" t="n">
        <f aca="false">IFERROR(E1219*10,SUBSTITUTE(E1219,"/",""))</f>
        <v>240</v>
      </c>
      <c r="G1219" s="76"/>
      <c r="H1219" s="71" t="n">
        <f aca="false">IFERROR(E1219-1,(LEFT(E1219,2)-1)&amp;"/"&amp;(RIGHT(E1219,2)-1))</f>
        <v>23</v>
      </c>
      <c r="I1219" s="8" t="n">
        <f aca="false">J1219</f>
        <v>23</v>
      </c>
      <c r="J1219" s="18" t="n">
        <f aca="false">IF(LEN(H1219)&gt;2,LEFT(H1219,2)&amp;";"&amp;LEFT(H1219,2)&amp;",5;"&amp;RIGHT(H1219,2),H1219)</f>
        <v>23</v>
      </c>
      <c r="M1219" s="8" t="n">
        <v>699</v>
      </c>
      <c r="N1219" s="2" t="n">
        <f aca="false">VLOOKUP(TRIM(H1219),references!B:C,2,0)</f>
        <v>14.5</v>
      </c>
    </row>
    <row r="1220" customFormat="false" ht="15" hidden="false" customHeight="false" outlineLevel="0" collapsed="false">
      <c r="B1220" s="2" t="s">
        <v>108</v>
      </c>
      <c r="C1220" s="76" t="s">
        <v>370</v>
      </c>
      <c r="D1220" s="18" t="n">
        <f aca="false">D1219+5</f>
        <v>195</v>
      </c>
      <c r="E1220" s="61" t="s">
        <v>342</v>
      </c>
      <c r="F1220" s="18" t="str">
        <f aca="false">IFERROR(E1220*10,SUBSTITUTE(E1220,"/",""))</f>
        <v>2425</v>
      </c>
      <c r="G1220" s="76"/>
      <c r="H1220" s="71" t="str">
        <f aca="false">IFERROR(E1220-1,(LEFT(E1220,2)-1)&amp;"/"&amp;(RIGHT(E1220,2)-1))</f>
        <v>23/24</v>
      </c>
      <c r="I1220" s="8" t="str">
        <f aca="false">J1220</f>
        <v>23;23,5;24</v>
      </c>
      <c r="J1220" s="18" t="str">
        <f aca="false">IF(LEN(H1220)&gt;2,LEFT(H1220,2)&amp;";"&amp;LEFT(H1220,2)&amp;",5;"&amp;RIGHT(H1220,2),H1220)</f>
        <v>23;23,5;24</v>
      </c>
      <c r="M1220" s="8" t="n">
        <v>688</v>
      </c>
    </row>
    <row r="1221" customFormat="false" ht="15" hidden="false" customHeight="false" outlineLevel="0" collapsed="false">
      <c r="B1221" s="2" t="s">
        <v>108</v>
      </c>
      <c r="C1221" s="76" t="s">
        <v>370</v>
      </c>
      <c r="D1221" s="18" t="n">
        <f aca="false">D1220+5</f>
        <v>200</v>
      </c>
      <c r="E1221" s="61" t="s">
        <v>311</v>
      </c>
      <c r="F1221" s="18" t="n">
        <f aca="false">IFERROR(E1221*10,SUBSTITUTE(E1221,"/",""))</f>
        <v>250</v>
      </c>
      <c r="G1221" s="76"/>
      <c r="H1221" s="71" t="n">
        <f aca="false">IFERROR(E1221-1,(LEFT(E1221,2)-1)&amp;"/"&amp;(RIGHT(E1221,2)-1))</f>
        <v>24</v>
      </c>
      <c r="I1221" s="8" t="n">
        <f aca="false">J1221</f>
        <v>24</v>
      </c>
      <c r="J1221" s="18" t="n">
        <f aca="false">IF(LEN(H1221)&gt;2,LEFT(H1221,2)&amp;";"&amp;LEFT(H1221,2)&amp;",5;"&amp;RIGHT(H1221,2),H1221)</f>
        <v>24</v>
      </c>
      <c r="M1221" s="8" t="n">
        <v>679</v>
      </c>
      <c r="N1221" s="2" t="n">
        <f aca="false">VLOOKUP(TRIM(H1221),references!B:C,2,0)</f>
        <v>15</v>
      </c>
    </row>
    <row r="1222" customFormat="false" ht="15" hidden="false" customHeight="false" outlineLevel="0" collapsed="false">
      <c r="B1222" s="2" t="s">
        <v>108</v>
      </c>
      <c r="C1222" s="76" t="s">
        <v>370</v>
      </c>
      <c r="D1222" s="18" t="n">
        <f aca="false">D1221+5</f>
        <v>205</v>
      </c>
      <c r="E1222" s="61" t="s">
        <v>343</v>
      </c>
      <c r="F1222" s="18" t="str">
        <f aca="false">IFERROR(E1222*10,SUBSTITUTE(E1222,"/",""))</f>
        <v>2526</v>
      </c>
      <c r="G1222" s="76"/>
      <c r="H1222" s="71" t="str">
        <f aca="false">IFERROR(E1222-1,(LEFT(E1222,2)-1)&amp;"/"&amp;(RIGHT(E1222,2)-1))</f>
        <v>24/25</v>
      </c>
      <c r="I1222" s="8" t="str">
        <f aca="false">J1222</f>
        <v>24;24,5;25</v>
      </c>
      <c r="J1222" s="18" t="str">
        <f aca="false">IF(LEN(H1222)&gt;2,LEFT(H1222,2)&amp;";"&amp;LEFT(H1222,2)&amp;",5;"&amp;RIGHT(H1222,2),H1222)</f>
        <v>24;24,5;25</v>
      </c>
      <c r="M1222" s="8" t="n">
        <v>668</v>
      </c>
    </row>
    <row r="1223" customFormat="false" ht="15" hidden="false" customHeight="false" outlineLevel="0" collapsed="false">
      <c r="B1223" s="2" t="s">
        <v>108</v>
      </c>
      <c r="C1223" s="76" t="s">
        <v>370</v>
      </c>
      <c r="D1223" s="18" t="n">
        <f aca="false">D1222+5</f>
        <v>210</v>
      </c>
      <c r="E1223" s="61" t="s">
        <v>312</v>
      </c>
      <c r="F1223" s="18" t="n">
        <f aca="false">IFERROR(E1223*10,SUBSTITUTE(E1223,"/",""))</f>
        <v>260</v>
      </c>
      <c r="G1223" s="76"/>
      <c r="H1223" s="71" t="n">
        <f aca="false">IFERROR(E1223-1,(LEFT(E1223,2)-1)&amp;"/"&amp;(RIGHT(E1223,2)-1))</f>
        <v>25</v>
      </c>
      <c r="I1223" s="8" t="n">
        <f aca="false">J1223</f>
        <v>25</v>
      </c>
      <c r="J1223" s="18" t="n">
        <f aca="false">IF(LEN(H1223)&gt;2,LEFT(H1223,2)&amp;";"&amp;LEFT(H1223,2)&amp;",5;"&amp;RIGHT(H1223,2),H1223)</f>
        <v>25</v>
      </c>
      <c r="M1223" s="8" t="n">
        <v>659</v>
      </c>
      <c r="N1223" s="2" t="n">
        <f aca="false">VLOOKUP(TRIM(H1223),references!B:C,2,0)</f>
        <v>15.5</v>
      </c>
    </row>
    <row r="1224" customFormat="false" ht="15" hidden="false" customHeight="false" outlineLevel="0" collapsed="false">
      <c r="B1224" s="2" t="s">
        <v>108</v>
      </c>
      <c r="C1224" s="76" t="s">
        <v>370</v>
      </c>
      <c r="D1224" s="18" t="n">
        <f aca="false">D1223+5</f>
        <v>215</v>
      </c>
      <c r="E1224" s="61" t="s">
        <v>344</v>
      </c>
      <c r="F1224" s="18" t="str">
        <f aca="false">IFERROR(E1224*10,SUBSTITUTE(E1224,"/",""))</f>
        <v>2627</v>
      </c>
      <c r="G1224" s="76"/>
      <c r="H1224" s="71" t="str">
        <f aca="false">IFERROR(E1224-1,(LEFT(E1224,2)-1)&amp;"/"&amp;(RIGHT(E1224,2)-1))</f>
        <v>25/26</v>
      </c>
      <c r="I1224" s="8" t="str">
        <f aca="false">J1224</f>
        <v>25;25,5;26</v>
      </c>
      <c r="J1224" s="18" t="str">
        <f aca="false">IF(LEN(H1224)&gt;2,LEFT(H1224,2)&amp;";"&amp;LEFT(H1224,2)&amp;",5;"&amp;RIGHT(H1224,2),H1224)</f>
        <v>25;25,5;26</v>
      </c>
      <c r="M1224" s="8" t="n">
        <v>648</v>
      </c>
    </row>
    <row r="1225" customFormat="false" ht="15" hidden="false" customHeight="false" outlineLevel="0" collapsed="false">
      <c r="B1225" s="2" t="s">
        <v>108</v>
      </c>
      <c r="C1225" s="76" t="s">
        <v>370</v>
      </c>
      <c r="D1225" s="18" t="n">
        <f aca="false">D1224+5</f>
        <v>220</v>
      </c>
      <c r="E1225" s="61" t="s">
        <v>313</v>
      </c>
      <c r="F1225" s="18" t="n">
        <f aca="false">IFERROR(E1225*10,SUBSTITUTE(E1225,"/",""))</f>
        <v>270</v>
      </c>
      <c r="G1225" s="76"/>
      <c r="H1225" s="71" t="n">
        <f aca="false">IFERROR(E1225-1,(LEFT(E1225,2)-1)&amp;"/"&amp;(RIGHT(E1225,2)-1))</f>
        <v>26</v>
      </c>
      <c r="I1225" s="8" t="n">
        <f aca="false">J1225</f>
        <v>26</v>
      </c>
      <c r="J1225" s="18" t="n">
        <f aca="false">IF(LEN(H1225)&gt;2,LEFT(H1225,2)&amp;";"&amp;LEFT(H1225,2)&amp;",5;"&amp;RIGHT(H1225,2),H1225)</f>
        <v>26</v>
      </c>
      <c r="M1225" s="8" t="n">
        <v>929</v>
      </c>
      <c r="N1225" s="2" t="n">
        <f aca="false">VLOOKUP(TRIM(H1225),references!B:C,2,0)</f>
        <v>16.5</v>
      </c>
    </row>
    <row r="1226" customFormat="false" ht="15" hidden="false" customHeight="false" outlineLevel="0" collapsed="false">
      <c r="B1226" s="2" t="s">
        <v>108</v>
      </c>
      <c r="C1226" s="76" t="s">
        <v>370</v>
      </c>
      <c r="D1226" s="18" t="n">
        <f aca="false">D1225+5</f>
        <v>225</v>
      </c>
      <c r="E1226" s="61" t="s">
        <v>345</v>
      </c>
      <c r="F1226" s="18" t="str">
        <f aca="false">IFERROR(E1226*10,SUBSTITUTE(E1226,"/",""))</f>
        <v>2728</v>
      </c>
      <c r="G1226" s="76"/>
      <c r="H1226" s="71" t="str">
        <f aca="false">IFERROR(E1226-1,(LEFT(E1226,2)-1)&amp;"/"&amp;(RIGHT(E1226,2)-1))</f>
        <v>26/27</v>
      </c>
      <c r="I1226" s="8" t="str">
        <f aca="false">J1226</f>
        <v>26;26,5;27</v>
      </c>
      <c r="J1226" s="18" t="str">
        <f aca="false">IF(LEN(H1226)&gt;2,LEFT(H1226,2)&amp;";"&amp;LEFT(H1226,2)&amp;",5;"&amp;RIGHT(H1226,2),H1226)</f>
        <v>26;26,5;27</v>
      </c>
      <c r="M1226" s="8" t="n">
        <v>938</v>
      </c>
    </row>
    <row r="1227" customFormat="false" ht="15" hidden="false" customHeight="false" outlineLevel="0" collapsed="false">
      <c r="B1227" s="2" t="s">
        <v>108</v>
      </c>
      <c r="C1227" s="76" t="s">
        <v>370</v>
      </c>
      <c r="D1227" s="18" t="n">
        <f aca="false">D1226+5</f>
        <v>230</v>
      </c>
      <c r="E1227" s="61" t="s">
        <v>314</v>
      </c>
      <c r="F1227" s="18" t="n">
        <f aca="false">IFERROR(E1227*10,SUBSTITUTE(E1227,"/",""))</f>
        <v>280</v>
      </c>
      <c r="G1227" s="76"/>
      <c r="H1227" s="71" t="n">
        <f aca="false">IFERROR(E1227-1,(LEFT(E1227,2)-1)&amp;"/"&amp;(RIGHT(E1227,2)-1))</f>
        <v>27</v>
      </c>
      <c r="I1227" s="8" t="n">
        <f aca="false">J1227</f>
        <v>27</v>
      </c>
      <c r="J1227" s="18" t="n">
        <f aca="false">IF(LEN(H1227)&gt;2,LEFT(H1227,2)&amp;";"&amp;LEFT(H1227,2)&amp;",5;"&amp;RIGHT(H1227,2),H1227)</f>
        <v>27</v>
      </c>
      <c r="M1227" s="8" t="n">
        <v>969</v>
      </c>
      <c r="N1227" s="2" t="n">
        <f aca="false">VLOOKUP(TRIM(H1227),references!B:C,2,0)</f>
        <v>17</v>
      </c>
    </row>
    <row r="1228" customFormat="false" ht="15" hidden="false" customHeight="false" outlineLevel="0" collapsed="false">
      <c r="B1228" s="2" t="s">
        <v>108</v>
      </c>
      <c r="C1228" s="76" t="s">
        <v>370</v>
      </c>
      <c r="D1228" s="18" t="n">
        <f aca="false">D1227+5</f>
        <v>235</v>
      </c>
      <c r="E1228" s="61" t="s">
        <v>346</v>
      </c>
      <c r="F1228" s="18" t="str">
        <f aca="false">IFERROR(E1228*10,SUBSTITUTE(E1228,"/",""))</f>
        <v>2829</v>
      </c>
      <c r="G1228" s="76"/>
      <c r="H1228" s="71" t="str">
        <f aca="false">IFERROR(E1228-1,(LEFT(E1228,2)-1)&amp;"/"&amp;(RIGHT(E1228,2)-1))</f>
        <v>27/28</v>
      </c>
      <c r="I1228" s="8" t="str">
        <f aca="false">J1228</f>
        <v>27;27,5;28</v>
      </c>
      <c r="J1228" s="18" t="str">
        <f aca="false">IF(LEN(H1228)&gt;2,LEFT(H1228,2)&amp;";"&amp;LEFT(H1228,2)&amp;",5;"&amp;RIGHT(H1228,2),H1228)</f>
        <v>27;27,5;28</v>
      </c>
      <c r="M1228" s="8" t="n">
        <v>978</v>
      </c>
    </row>
    <row r="1229" customFormat="false" ht="15" hidden="false" customHeight="false" outlineLevel="0" collapsed="false">
      <c r="B1229" s="2" t="s">
        <v>108</v>
      </c>
      <c r="C1229" s="76" t="s">
        <v>370</v>
      </c>
      <c r="D1229" s="18" t="n">
        <f aca="false">D1228+5</f>
        <v>240</v>
      </c>
      <c r="E1229" s="61" t="s">
        <v>315</v>
      </c>
      <c r="F1229" s="18" t="n">
        <f aca="false">IFERROR(E1229*10,SUBSTITUTE(E1229,"/",""))</f>
        <v>290</v>
      </c>
      <c r="G1229" s="76"/>
      <c r="H1229" s="71" t="n">
        <f aca="false">IFERROR(E1229-1,(LEFT(E1229,2)-1)&amp;"/"&amp;(RIGHT(E1229,2)-1))</f>
        <v>28</v>
      </c>
      <c r="I1229" s="8" t="n">
        <f aca="false">J1229</f>
        <v>28</v>
      </c>
      <c r="J1229" s="18" t="n">
        <f aca="false">IF(LEN(H1229)&gt;2,LEFT(H1229,2)&amp;";"&amp;LEFT(H1229,2)&amp;",5;"&amp;RIGHT(H1229,2),H1229)</f>
        <v>28</v>
      </c>
      <c r="M1229" s="8" t="n">
        <v>999</v>
      </c>
      <c r="N1229" s="2" t="n">
        <f aca="false">VLOOKUP(TRIM(H1229),references!B:C,2,0)</f>
        <v>17.5</v>
      </c>
    </row>
    <row r="1230" customFormat="false" ht="15" hidden="false" customHeight="false" outlineLevel="0" collapsed="false">
      <c r="B1230" s="2" t="s">
        <v>108</v>
      </c>
      <c r="C1230" s="76" t="s">
        <v>370</v>
      </c>
      <c r="D1230" s="18" t="n">
        <f aca="false">D1229+5</f>
        <v>245</v>
      </c>
      <c r="E1230" s="61" t="s">
        <v>347</v>
      </c>
      <c r="F1230" s="18" t="str">
        <f aca="false">IFERROR(E1230*10,SUBSTITUTE(E1230,"/",""))</f>
        <v>2930</v>
      </c>
      <c r="G1230" s="76"/>
      <c r="H1230" s="71" t="str">
        <f aca="false">IFERROR(E1230-1,(LEFT(E1230,2)-1)&amp;"/"&amp;(RIGHT(E1230,2)-1))</f>
        <v>28/29</v>
      </c>
      <c r="I1230" s="8" t="str">
        <f aca="false">J1230</f>
        <v>28;28,5;29</v>
      </c>
      <c r="J1230" s="18" t="str">
        <f aca="false">IF(LEN(H1230)&gt;2,LEFT(H1230,2)&amp;";"&amp;LEFT(H1230,2)&amp;",5;"&amp;RIGHT(H1230,2),H1230)</f>
        <v>28;28,5;29</v>
      </c>
      <c r="M1230" s="8" t="n">
        <v>988</v>
      </c>
    </row>
    <row r="1231" customFormat="false" ht="15" hidden="false" customHeight="false" outlineLevel="0" collapsed="false">
      <c r="B1231" s="2" t="s">
        <v>108</v>
      </c>
      <c r="C1231" s="76" t="s">
        <v>370</v>
      </c>
      <c r="D1231" s="18" t="n">
        <f aca="false">D1230+5</f>
        <v>250</v>
      </c>
      <c r="E1231" s="61" t="s">
        <v>316</v>
      </c>
      <c r="F1231" s="18" t="n">
        <f aca="false">IFERROR(E1231*10,SUBSTITUTE(E1231,"/",""))</f>
        <v>300</v>
      </c>
      <c r="G1231" s="76"/>
      <c r="H1231" s="71" t="n">
        <f aca="false">IFERROR(E1231-1,(LEFT(E1231,2)-1)&amp;"/"&amp;(RIGHT(E1231,2)-1))</f>
        <v>29</v>
      </c>
      <c r="I1231" s="8" t="n">
        <f aca="false">J1231</f>
        <v>29</v>
      </c>
      <c r="J1231" s="18" t="n">
        <f aca="false">IF(LEN(H1231)&gt;2,LEFT(H1231,2)&amp;";"&amp;LEFT(H1231,2)&amp;",5;"&amp;RIGHT(H1231,2),H1231)</f>
        <v>29</v>
      </c>
      <c r="M1231" s="8" t="n">
        <v>959</v>
      </c>
      <c r="N1231" s="2" t="n">
        <f aca="false">VLOOKUP(TRIM(H1231),references!B:C,2,0)</f>
        <v>18.5</v>
      </c>
    </row>
    <row r="1232" customFormat="false" ht="15" hidden="false" customHeight="false" outlineLevel="0" collapsed="false">
      <c r="B1232" s="2" t="s">
        <v>108</v>
      </c>
      <c r="C1232" s="76" t="s">
        <v>370</v>
      </c>
      <c r="D1232" s="18" t="n">
        <f aca="false">D1231+5</f>
        <v>255</v>
      </c>
      <c r="E1232" s="61" t="s">
        <v>348</v>
      </c>
      <c r="F1232" s="18" t="str">
        <f aca="false">IFERROR(E1232*10,SUBSTITUTE(E1232,"/",""))</f>
        <v>3031</v>
      </c>
      <c r="G1232" s="76"/>
      <c r="H1232" s="71" t="str">
        <f aca="false">IFERROR(E1232-1,(LEFT(E1232,2)-1)&amp;"/"&amp;(RIGHT(E1232,2)-1))</f>
        <v>29/30</v>
      </c>
      <c r="I1232" s="8" t="str">
        <f aca="false">J1232</f>
        <v>29;29,5;30</v>
      </c>
      <c r="J1232" s="18" t="str">
        <f aca="false">IF(LEN(H1232)&gt;2,LEFT(H1232,2)&amp;";"&amp;LEFT(H1232,2)&amp;",5;"&amp;RIGHT(H1232,2),H1232)</f>
        <v>29;29,5;30</v>
      </c>
      <c r="M1232" s="8" t="n">
        <v>948</v>
      </c>
    </row>
    <row r="1233" customFormat="false" ht="15" hidden="false" customHeight="false" outlineLevel="0" collapsed="false">
      <c r="B1233" s="2" t="s">
        <v>108</v>
      </c>
      <c r="C1233" s="76" t="s">
        <v>370</v>
      </c>
      <c r="D1233" s="18" t="n">
        <f aca="false">D1232+5</f>
        <v>260</v>
      </c>
      <c r="E1233" s="61" t="s">
        <v>317</v>
      </c>
      <c r="F1233" s="18" t="n">
        <f aca="false">IFERROR(E1233*10,SUBSTITUTE(E1233,"/",""))</f>
        <v>310</v>
      </c>
      <c r="G1233" s="76"/>
      <c r="H1233" s="71" t="n">
        <f aca="false">IFERROR(E1233-1,(LEFT(E1233,2)-1)&amp;"/"&amp;(RIGHT(E1233,2)-1))</f>
        <v>30</v>
      </c>
      <c r="I1233" s="8" t="n">
        <f aca="false">J1233</f>
        <v>30</v>
      </c>
      <c r="J1233" s="18" t="n">
        <f aca="false">IF(LEN(H1233)&gt;2,LEFT(H1233,2)&amp;";"&amp;LEFT(H1233,2)&amp;",5;"&amp;RIGHT(H1233,2),H1233)</f>
        <v>30</v>
      </c>
      <c r="M1233" s="8" t="n">
        <v>899</v>
      </c>
      <c r="N1233" s="2" t="n">
        <f aca="false">VLOOKUP(TRIM(H1233),references!B:C,2,0)</f>
        <v>19</v>
      </c>
    </row>
    <row r="1234" customFormat="false" ht="15" hidden="false" customHeight="false" outlineLevel="0" collapsed="false">
      <c r="B1234" s="2" t="s">
        <v>108</v>
      </c>
      <c r="C1234" s="76" t="s">
        <v>370</v>
      </c>
      <c r="D1234" s="18" t="n">
        <f aca="false">D1233+5</f>
        <v>265</v>
      </c>
      <c r="E1234" s="61" t="s">
        <v>349</v>
      </c>
      <c r="F1234" s="18" t="str">
        <f aca="false">IFERROR(E1234*10,SUBSTITUTE(E1234,"/",""))</f>
        <v>3132</v>
      </c>
      <c r="G1234" s="76"/>
      <c r="H1234" s="71" t="str">
        <f aca="false">IFERROR(E1234-1,(LEFT(E1234,2)-1)&amp;"/"&amp;(RIGHT(E1234,2)-1))</f>
        <v>30/31</v>
      </c>
      <c r="I1234" s="8" t="str">
        <f aca="false">J1234</f>
        <v>30;30,5;31</v>
      </c>
      <c r="J1234" s="18" t="str">
        <f aca="false">IF(LEN(H1234)&gt;2,LEFT(H1234,2)&amp;";"&amp;LEFT(H1234,2)&amp;",5;"&amp;RIGHT(H1234,2),H1234)</f>
        <v>30;30,5;31</v>
      </c>
      <c r="M1234" s="8" t="n">
        <v>638</v>
      </c>
    </row>
    <row r="1235" customFormat="false" ht="15" hidden="false" customHeight="false" outlineLevel="0" collapsed="false">
      <c r="B1235" s="2" t="s">
        <v>108</v>
      </c>
      <c r="C1235" s="76" t="s">
        <v>370</v>
      </c>
      <c r="D1235" s="18" t="n">
        <f aca="false">D1234+5</f>
        <v>270</v>
      </c>
      <c r="E1235" s="61" t="s">
        <v>115</v>
      </c>
      <c r="F1235" s="18" t="n">
        <f aca="false">IFERROR(E1235*10,SUBSTITUTE(E1235,"/",""))</f>
        <v>320</v>
      </c>
      <c r="G1235" s="76"/>
      <c r="H1235" s="71" t="n">
        <f aca="false">IFERROR(E1235-1,(LEFT(E1235,2)-1)&amp;"/"&amp;(RIGHT(E1235,2)-1))</f>
        <v>31</v>
      </c>
      <c r="I1235" s="8" t="n">
        <f aca="false">J1235</f>
        <v>31</v>
      </c>
      <c r="J1235" s="18" t="n">
        <f aca="false">IF(LEN(H1235)&gt;2,LEFT(H1235,2)&amp;";"&amp;LEFT(H1235,2)&amp;",5;"&amp;RIGHT(H1235,2),H1235)</f>
        <v>31</v>
      </c>
      <c r="M1235" s="8" t="n">
        <v>629</v>
      </c>
      <c r="N1235" s="2" t="n">
        <f aca="false">VLOOKUP(TRIM(H1235),references!B:C,2,0)</f>
        <v>19.5</v>
      </c>
    </row>
    <row r="1236" customFormat="false" ht="15" hidden="false" customHeight="false" outlineLevel="0" collapsed="false">
      <c r="B1236" s="2" t="s">
        <v>108</v>
      </c>
      <c r="C1236" s="76" t="s">
        <v>370</v>
      </c>
      <c r="D1236" s="18" t="n">
        <f aca="false">D1235+5</f>
        <v>275</v>
      </c>
      <c r="E1236" s="61" t="s">
        <v>144</v>
      </c>
      <c r="F1236" s="18" t="str">
        <f aca="false">IFERROR(E1236*10,SUBSTITUTE(E1236,"/",""))</f>
        <v>3233</v>
      </c>
      <c r="G1236" s="76"/>
      <c r="H1236" s="71" t="str">
        <f aca="false">IFERROR(E1236-1,(LEFT(E1236,2)-1)&amp;"/"&amp;(RIGHT(E1236,2)-1))</f>
        <v>31/32</v>
      </c>
      <c r="I1236" s="8" t="str">
        <f aca="false">J1236</f>
        <v>31;31,5;32</v>
      </c>
      <c r="J1236" s="18" t="str">
        <f aca="false">IF(LEN(H1236)&gt;2,LEFT(H1236,2)&amp;";"&amp;LEFT(H1236,2)&amp;",5;"&amp;RIGHT(H1236,2),H1236)</f>
        <v>31;31,5;32</v>
      </c>
      <c r="M1236" s="8" t="n">
        <v>618</v>
      </c>
    </row>
    <row r="1237" customFormat="false" ht="15" hidden="false" customHeight="false" outlineLevel="0" collapsed="false">
      <c r="B1237" s="2" t="s">
        <v>108</v>
      </c>
      <c r="C1237" s="76" t="s">
        <v>370</v>
      </c>
      <c r="D1237" s="18" t="n">
        <f aca="false">D1236+5</f>
        <v>280</v>
      </c>
      <c r="E1237" s="61" t="s">
        <v>116</v>
      </c>
      <c r="F1237" s="18" t="n">
        <f aca="false">IFERROR(E1237*10,SUBSTITUTE(E1237,"/",""))</f>
        <v>330</v>
      </c>
      <c r="G1237" s="76"/>
      <c r="H1237" s="71" t="n">
        <f aca="false">IFERROR(E1237-1,(LEFT(E1237,2)-1)&amp;"/"&amp;(RIGHT(E1237,2)-1))</f>
        <v>32</v>
      </c>
      <c r="I1237" s="8" t="n">
        <f aca="false">J1237</f>
        <v>32</v>
      </c>
      <c r="J1237" s="18" t="n">
        <f aca="false">IF(LEN(H1237)&gt;2,LEFT(H1237,2)&amp;";"&amp;LEFT(H1237,2)&amp;",5;"&amp;RIGHT(H1237,2),H1237)</f>
        <v>32</v>
      </c>
      <c r="M1237" s="8" t="n">
        <v>609</v>
      </c>
      <c r="N1237" s="2" t="n">
        <f aca="false">VLOOKUP(TRIM(H1237),references!B:C,2,0)</f>
        <v>20.5</v>
      </c>
    </row>
    <row r="1238" customFormat="false" ht="15" hidden="false" customHeight="false" outlineLevel="0" collapsed="false">
      <c r="B1238" s="2" t="s">
        <v>108</v>
      </c>
      <c r="C1238" s="76" t="s">
        <v>370</v>
      </c>
      <c r="D1238" s="18" t="n">
        <f aca="false">D1237+5</f>
        <v>285</v>
      </c>
      <c r="E1238" s="61" t="s">
        <v>145</v>
      </c>
      <c r="F1238" s="18" t="str">
        <f aca="false">IFERROR(E1238*10,SUBSTITUTE(E1238,"/",""))</f>
        <v>3334</v>
      </c>
      <c r="G1238" s="76"/>
      <c r="H1238" s="71" t="str">
        <f aca="false">IFERROR(E1238-1,(LEFT(E1238,2)-1)&amp;"/"&amp;(RIGHT(E1238,2)-1))</f>
        <v>32/33</v>
      </c>
      <c r="I1238" s="8" t="str">
        <f aca="false">J1238</f>
        <v>32;32,5;33</v>
      </c>
      <c r="J1238" s="18" t="str">
        <f aca="false">IF(LEN(H1238)&gt;2,LEFT(H1238,2)&amp;";"&amp;LEFT(H1238,2)&amp;",5;"&amp;RIGHT(H1238,2),H1238)</f>
        <v>32;32,5;33</v>
      </c>
      <c r="M1238" s="8" t="n">
        <v>598</v>
      </c>
    </row>
    <row r="1239" customFormat="false" ht="15" hidden="false" customHeight="false" outlineLevel="0" collapsed="false">
      <c r="B1239" s="2" t="s">
        <v>108</v>
      </c>
      <c r="C1239" s="76" t="s">
        <v>370</v>
      </c>
      <c r="D1239" s="18" t="n">
        <f aca="false">D1238+5</f>
        <v>290</v>
      </c>
      <c r="E1239" s="61" t="s">
        <v>117</v>
      </c>
      <c r="F1239" s="18" t="n">
        <f aca="false">IFERROR(E1239*10,SUBSTITUTE(E1239,"/",""))</f>
        <v>340</v>
      </c>
      <c r="G1239" s="76"/>
      <c r="H1239" s="71" t="n">
        <f aca="false">IFERROR(E1239-1,(LEFT(E1239,2)-1)&amp;"/"&amp;(RIGHT(E1239,2)-1))</f>
        <v>33</v>
      </c>
      <c r="I1239" s="8" t="n">
        <f aca="false">J1239</f>
        <v>33</v>
      </c>
      <c r="J1239" s="18" t="n">
        <f aca="false">IF(LEN(H1239)&gt;2,LEFT(H1239,2)&amp;";"&amp;LEFT(H1239,2)&amp;",5;"&amp;RIGHT(H1239,2),H1239)</f>
        <v>33</v>
      </c>
      <c r="M1239" s="8" t="n">
        <v>589</v>
      </c>
      <c r="N1239" s="2" t="n">
        <f aca="false">VLOOKUP(TRIM(H1239),references!B:C,2,0)</f>
        <v>21</v>
      </c>
    </row>
    <row r="1240" customFormat="false" ht="15" hidden="false" customHeight="false" outlineLevel="0" collapsed="false">
      <c r="B1240" s="2" t="s">
        <v>108</v>
      </c>
      <c r="C1240" s="76" t="s">
        <v>370</v>
      </c>
      <c r="D1240" s="18" t="n">
        <f aca="false">D1239+5</f>
        <v>295</v>
      </c>
      <c r="E1240" s="61" t="s">
        <v>146</v>
      </c>
      <c r="F1240" s="18" t="str">
        <f aca="false">IFERROR(E1240*10,SUBSTITUTE(E1240,"/",""))</f>
        <v>3435</v>
      </c>
      <c r="G1240" s="76"/>
      <c r="H1240" s="71" t="str">
        <f aca="false">IFERROR(E1240-1,(LEFT(E1240,2)-1)&amp;"/"&amp;(RIGHT(E1240,2)-1))</f>
        <v>33/34</v>
      </c>
      <c r="I1240" s="8" t="str">
        <f aca="false">J1240</f>
        <v>33;33,5;34</v>
      </c>
      <c r="J1240" s="18" t="str">
        <f aca="false">IF(LEN(H1240)&gt;2,LEFT(H1240,2)&amp;";"&amp;LEFT(H1240,2)&amp;",5;"&amp;RIGHT(H1240,2),H1240)</f>
        <v>33;33,5;34</v>
      </c>
      <c r="M1240" s="8" t="n">
        <v>578</v>
      </c>
    </row>
    <row r="1241" customFormat="false" ht="15" hidden="false" customHeight="false" outlineLevel="0" collapsed="false">
      <c r="B1241" s="2" t="s">
        <v>108</v>
      </c>
      <c r="C1241" s="76" t="s">
        <v>370</v>
      </c>
      <c r="D1241" s="18" t="n">
        <f aca="false">D1240+5</f>
        <v>300</v>
      </c>
      <c r="E1241" s="61" t="s">
        <v>118</v>
      </c>
      <c r="F1241" s="18" t="n">
        <f aca="false">IFERROR(E1241*10,SUBSTITUTE(E1241,"/",""))</f>
        <v>350</v>
      </c>
      <c r="G1241" s="76"/>
      <c r="H1241" s="71" t="n">
        <f aca="false">IFERROR(E1241-1,(LEFT(E1241,2)-1)&amp;"/"&amp;(RIGHT(E1241,2)-1))</f>
        <v>34</v>
      </c>
      <c r="I1241" s="8" t="n">
        <f aca="false">J1241</f>
        <v>34</v>
      </c>
      <c r="J1241" s="18" t="n">
        <f aca="false">IF(LEN(H1241)&gt;2,LEFT(H1241,2)&amp;";"&amp;LEFT(H1241,2)&amp;",5;"&amp;RIGHT(H1241,2),H1241)</f>
        <v>34</v>
      </c>
      <c r="M1241" s="8" t="n">
        <v>569</v>
      </c>
      <c r="N1241" s="2" t="n">
        <f aca="false">VLOOKUP(TRIM(H1241),references!B:C,2,0)</f>
        <v>21.5</v>
      </c>
    </row>
    <row r="1242" customFormat="false" ht="15" hidden="false" customHeight="false" outlineLevel="0" collapsed="false">
      <c r="B1242" s="2" t="s">
        <v>108</v>
      </c>
      <c r="C1242" s="76" t="s">
        <v>370</v>
      </c>
      <c r="D1242" s="18" t="n">
        <f aca="false">D1241+5</f>
        <v>305</v>
      </c>
      <c r="E1242" s="61" t="s">
        <v>147</v>
      </c>
      <c r="F1242" s="18" t="str">
        <f aca="false">IFERROR(E1242*10,SUBSTITUTE(E1242,"/",""))</f>
        <v>3536</v>
      </c>
      <c r="G1242" s="76"/>
      <c r="H1242" s="71" t="str">
        <f aca="false">IFERROR(E1242-1,(LEFT(E1242,2)-1)&amp;"/"&amp;(RIGHT(E1242,2)-1))</f>
        <v>34/35</v>
      </c>
      <c r="I1242" s="8" t="str">
        <f aca="false">J1242</f>
        <v>34;34,5;35</v>
      </c>
      <c r="J1242" s="18" t="str">
        <f aca="false">IF(LEN(H1242)&gt;2,LEFT(H1242,2)&amp;";"&amp;LEFT(H1242,2)&amp;",5;"&amp;RIGHT(H1242,2),H1242)</f>
        <v>34;34,5;35</v>
      </c>
      <c r="M1242" s="8" t="n">
        <v>558</v>
      </c>
    </row>
    <row r="1243" customFormat="false" ht="15" hidden="false" customHeight="false" outlineLevel="0" collapsed="false">
      <c r="B1243" s="2" t="s">
        <v>108</v>
      </c>
      <c r="C1243" s="76" t="s">
        <v>370</v>
      </c>
      <c r="D1243" s="18" t="n">
        <f aca="false">D1242+5</f>
        <v>310</v>
      </c>
      <c r="E1243" s="61" t="s">
        <v>119</v>
      </c>
      <c r="F1243" s="18" t="n">
        <f aca="false">IFERROR(E1243*10,SUBSTITUTE(E1243,"/",""))</f>
        <v>360</v>
      </c>
      <c r="G1243" s="76"/>
      <c r="H1243" s="71" t="n">
        <f aca="false">IFERROR(E1243-1,(LEFT(E1243,2)-1)&amp;"/"&amp;(RIGHT(E1243,2)-1))</f>
        <v>35</v>
      </c>
      <c r="I1243" s="8" t="n">
        <f aca="false">J1243</f>
        <v>35</v>
      </c>
      <c r="J1243" s="18" t="n">
        <f aca="false">IF(LEN(H1243)&gt;2,LEFT(H1243,2)&amp;";"&amp;LEFT(H1243,2)&amp;",5;"&amp;RIGHT(H1243,2),H1243)</f>
        <v>35</v>
      </c>
      <c r="M1243" s="8" t="n">
        <v>549</v>
      </c>
      <c r="N1243" s="2" t="n">
        <f aca="false">VLOOKUP(TRIM(H1243),references!B:C,2,0)</f>
        <v>22.5</v>
      </c>
    </row>
    <row r="1244" customFormat="false" ht="15" hidden="false" customHeight="false" outlineLevel="0" collapsed="false">
      <c r="B1244" s="2" t="s">
        <v>108</v>
      </c>
      <c r="C1244" s="76" t="s">
        <v>370</v>
      </c>
      <c r="D1244" s="18" t="n">
        <f aca="false">D1243+5</f>
        <v>315</v>
      </c>
      <c r="E1244" s="61" t="s">
        <v>148</v>
      </c>
      <c r="F1244" s="18" t="str">
        <f aca="false">IFERROR(E1244*10,SUBSTITUTE(E1244,"/",""))</f>
        <v>3637</v>
      </c>
      <c r="G1244" s="76"/>
      <c r="H1244" s="71" t="str">
        <f aca="false">IFERROR(E1244-1,(LEFT(E1244,2)-1)&amp;"/"&amp;(RIGHT(E1244,2)-1))</f>
        <v>35/36</v>
      </c>
      <c r="I1244" s="8" t="str">
        <f aca="false">J1244</f>
        <v>35;35,5;36</v>
      </c>
      <c r="J1244" s="18" t="str">
        <f aca="false">IF(LEN(H1244)&gt;2,LEFT(H1244,2)&amp;";"&amp;LEFT(H1244,2)&amp;",5;"&amp;RIGHT(H1244,2),H1244)</f>
        <v>35;35,5;36</v>
      </c>
      <c r="M1244" s="8" t="n">
        <v>538</v>
      </c>
    </row>
    <row r="1245" customFormat="false" ht="15" hidden="false" customHeight="false" outlineLevel="0" collapsed="false">
      <c r="B1245" s="2" t="s">
        <v>108</v>
      </c>
      <c r="C1245" s="76" t="s">
        <v>370</v>
      </c>
      <c r="D1245" s="18" t="n">
        <f aca="false">D1244+5</f>
        <v>320</v>
      </c>
      <c r="E1245" s="61" t="s">
        <v>120</v>
      </c>
      <c r="F1245" s="18" t="n">
        <f aca="false">IFERROR(E1245*10,SUBSTITUTE(E1245,"/",""))</f>
        <v>370</v>
      </c>
      <c r="G1245" s="76"/>
      <c r="H1245" s="71" t="n">
        <f aca="false">IFERROR(E1245-1,(LEFT(E1245,2)-1)&amp;"/"&amp;(RIGHT(E1245,2)-1))</f>
        <v>36</v>
      </c>
      <c r="I1245" s="8" t="n">
        <f aca="false">J1245</f>
        <v>36</v>
      </c>
      <c r="J1245" s="18" t="n">
        <f aca="false">IF(LEN(H1245)&gt;2,LEFT(H1245,2)&amp;";"&amp;LEFT(H1245,2)&amp;",5;"&amp;RIGHT(H1245,2),H1245)</f>
        <v>36</v>
      </c>
      <c r="M1245" s="8" t="n">
        <v>529</v>
      </c>
      <c r="N1245" s="2" t="n">
        <f aca="false">VLOOKUP(TRIM(H1245),references!B:C,2,0)</f>
        <v>23</v>
      </c>
    </row>
    <row r="1246" customFormat="false" ht="15" hidden="false" customHeight="false" outlineLevel="0" collapsed="false">
      <c r="B1246" s="2" t="s">
        <v>108</v>
      </c>
      <c r="C1246" s="76" t="s">
        <v>370</v>
      </c>
      <c r="D1246" s="18" t="n">
        <f aca="false">D1245+5</f>
        <v>325</v>
      </c>
      <c r="E1246" s="61" t="s">
        <v>149</v>
      </c>
      <c r="F1246" s="18" t="str">
        <f aca="false">IFERROR(E1246*10,SUBSTITUTE(E1246,"/",""))</f>
        <v>3738</v>
      </c>
      <c r="G1246" s="76"/>
      <c r="H1246" s="71" t="str">
        <f aca="false">IFERROR(E1246-1,(LEFT(E1246,2)-1)&amp;"/"&amp;(RIGHT(E1246,2)-1))</f>
        <v>36/37</v>
      </c>
      <c r="I1246" s="8" t="str">
        <f aca="false">J1246</f>
        <v>36;36,5;37</v>
      </c>
      <c r="J1246" s="18" t="str">
        <f aca="false">IF(LEN(H1246)&gt;2,LEFT(H1246,2)&amp;";"&amp;LEFT(H1246,2)&amp;",5;"&amp;RIGHT(H1246,2),H1246)</f>
        <v>36;36,5;37</v>
      </c>
      <c r="M1246" s="8" t="n">
        <v>518</v>
      </c>
    </row>
    <row r="1247" customFormat="false" ht="15" hidden="false" customHeight="false" outlineLevel="0" collapsed="false">
      <c r="B1247" s="2" t="s">
        <v>108</v>
      </c>
      <c r="C1247" s="76" t="s">
        <v>370</v>
      </c>
      <c r="D1247" s="18" t="n">
        <f aca="false">D1246+5</f>
        <v>330</v>
      </c>
      <c r="E1247" s="61" t="s">
        <v>121</v>
      </c>
      <c r="F1247" s="18" t="n">
        <f aca="false">IFERROR(E1247*10,SUBSTITUTE(E1247,"/",""))</f>
        <v>380</v>
      </c>
      <c r="G1247" s="76"/>
      <c r="H1247" s="71" t="n">
        <f aca="false">IFERROR(E1247-1,(LEFT(E1247,2)-1)&amp;"/"&amp;(RIGHT(E1247,2)-1))</f>
        <v>37</v>
      </c>
      <c r="I1247" s="8" t="n">
        <f aca="false">J1247</f>
        <v>37</v>
      </c>
      <c r="J1247" s="18" t="n">
        <f aca="false">IF(LEN(H1247)&gt;2,LEFT(H1247,2)&amp;";"&amp;LEFT(H1247,2)&amp;",5;"&amp;RIGHT(H1247,2),H1247)</f>
        <v>37</v>
      </c>
      <c r="M1247" s="8" t="n">
        <v>849</v>
      </c>
      <c r="N1247" s="2" t="n">
        <f aca="false">VLOOKUP(TRIM(H1247),references!B:C,2,0)</f>
        <v>23.5</v>
      </c>
    </row>
    <row r="1248" customFormat="false" ht="15" hidden="false" customHeight="false" outlineLevel="0" collapsed="false">
      <c r="B1248" s="2" t="s">
        <v>108</v>
      </c>
      <c r="C1248" s="76" t="s">
        <v>370</v>
      </c>
      <c r="D1248" s="18" t="n">
        <f aca="false">D1247+5</f>
        <v>335</v>
      </c>
      <c r="E1248" s="61" t="s">
        <v>150</v>
      </c>
      <c r="F1248" s="18" t="str">
        <f aca="false">IFERROR(E1248*10,SUBSTITUTE(E1248,"/",""))</f>
        <v>3839</v>
      </c>
      <c r="G1248" s="76"/>
      <c r="H1248" s="71" t="str">
        <f aca="false">IFERROR(E1248-1,(LEFT(E1248,2)-1)&amp;"/"&amp;(RIGHT(E1248,2)-1))</f>
        <v>37/38</v>
      </c>
      <c r="I1248" s="8" t="str">
        <f aca="false">J1248</f>
        <v>37;37,5;38</v>
      </c>
      <c r="J1248" s="18" t="str">
        <f aca="false">IF(LEN(H1248)&gt;2,LEFT(H1248,2)&amp;";"&amp;LEFT(H1248,2)&amp;",5;"&amp;RIGHT(H1248,2),H1248)</f>
        <v>37;37,5;38</v>
      </c>
      <c r="M1248" s="8" t="n">
        <v>828</v>
      </c>
    </row>
    <row r="1249" customFormat="false" ht="15" hidden="false" customHeight="false" outlineLevel="0" collapsed="false">
      <c r="B1249" s="2" t="s">
        <v>108</v>
      </c>
      <c r="C1249" s="76" t="s">
        <v>370</v>
      </c>
      <c r="D1249" s="18" t="n">
        <f aca="false">D1248+5</f>
        <v>340</v>
      </c>
      <c r="E1249" s="61" t="s">
        <v>122</v>
      </c>
      <c r="F1249" s="18" t="n">
        <f aca="false">IFERROR(E1249*10,SUBSTITUTE(E1249,"/",""))</f>
        <v>390</v>
      </c>
      <c r="G1249" s="76"/>
      <c r="H1249" s="71" t="n">
        <f aca="false">IFERROR(E1249-1,(LEFT(E1249,2)-1)&amp;"/"&amp;(RIGHT(E1249,2)-1))</f>
        <v>38</v>
      </c>
      <c r="I1249" s="8" t="n">
        <f aca="false">J1249</f>
        <v>38</v>
      </c>
      <c r="J1249" s="18" t="n">
        <f aca="false">IF(LEN(H1249)&gt;2,LEFT(H1249,2)&amp;";"&amp;LEFT(H1249,2)&amp;",5;"&amp;RIGHT(H1249,2),H1249)</f>
        <v>38</v>
      </c>
      <c r="M1249" s="8" t="n">
        <v>889</v>
      </c>
      <c r="N1249" s="2" t="n">
        <f aca="false">VLOOKUP(TRIM(H1249),references!B:C,2,0)</f>
        <v>24.5</v>
      </c>
    </row>
    <row r="1250" customFormat="false" ht="15" hidden="false" customHeight="false" outlineLevel="0" collapsed="false">
      <c r="B1250" s="2" t="s">
        <v>108</v>
      </c>
      <c r="C1250" s="76" t="s">
        <v>370</v>
      </c>
      <c r="D1250" s="18" t="n">
        <f aca="false">D1249+5</f>
        <v>345</v>
      </c>
      <c r="E1250" s="61" t="s">
        <v>151</v>
      </c>
      <c r="F1250" s="18" t="str">
        <f aca="false">IFERROR(E1250*10,SUBSTITUTE(E1250,"/",""))</f>
        <v>3940</v>
      </c>
      <c r="G1250" s="76"/>
      <c r="H1250" s="71" t="str">
        <f aca="false">IFERROR(E1250-1,(LEFT(E1250,2)-1)&amp;"/"&amp;(RIGHT(E1250,2)-1))</f>
        <v>38/39</v>
      </c>
      <c r="I1250" s="8" t="str">
        <f aca="false">J1250</f>
        <v>38;38,5;39</v>
      </c>
      <c r="J1250" s="18" t="str">
        <f aca="false">IF(LEN(H1250)&gt;2,LEFT(H1250,2)&amp;";"&amp;LEFT(H1250,2)&amp;",5;"&amp;RIGHT(H1250,2),H1250)</f>
        <v>38;38,5;39</v>
      </c>
      <c r="M1250" s="8" t="n">
        <v>838</v>
      </c>
    </row>
    <row r="1251" customFormat="false" ht="15" hidden="false" customHeight="false" outlineLevel="0" collapsed="false">
      <c r="B1251" s="2" t="s">
        <v>108</v>
      </c>
      <c r="C1251" s="76" t="s">
        <v>370</v>
      </c>
      <c r="D1251" s="18" t="n">
        <f aca="false">D1250+5</f>
        <v>350</v>
      </c>
      <c r="E1251" s="61" t="s">
        <v>123</v>
      </c>
      <c r="F1251" s="18" t="n">
        <f aca="false">IFERROR(E1251*10,SUBSTITUTE(E1251,"/",""))</f>
        <v>400</v>
      </c>
      <c r="G1251" s="76"/>
      <c r="H1251" s="71" t="n">
        <f aca="false">IFERROR(E1251-1,(LEFT(E1251,2)-1)&amp;"/"&amp;(RIGHT(E1251,2)-1))</f>
        <v>39</v>
      </c>
      <c r="I1251" s="8" t="n">
        <f aca="false">J1251</f>
        <v>39</v>
      </c>
      <c r="J1251" s="18" t="n">
        <f aca="false">IF(LEN(H1251)&gt;2,LEFT(H1251,2)&amp;";"&amp;LEFT(H1251,2)&amp;",5;"&amp;RIGHT(H1251,2),H1251)</f>
        <v>39</v>
      </c>
      <c r="M1251" s="8" t="n">
        <v>859</v>
      </c>
      <c r="N1251" s="2" t="n">
        <f aca="false">VLOOKUP(TRIM(H1251),references!B:C,2,0)</f>
        <v>25</v>
      </c>
    </row>
    <row r="1252" customFormat="false" ht="15" hidden="false" customHeight="false" outlineLevel="0" collapsed="false">
      <c r="B1252" s="2" t="s">
        <v>108</v>
      </c>
      <c r="C1252" s="76" t="s">
        <v>370</v>
      </c>
      <c r="D1252" s="18" t="n">
        <f aca="false">D1251+5</f>
        <v>355</v>
      </c>
      <c r="E1252" s="61" t="s">
        <v>152</v>
      </c>
      <c r="F1252" s="18" t="str">
        <f aca="false">IFERROR(E1252*10,SUBSTITUTE(E1252,"/",""))</f>
        <v>4041</v>
      </c>
      <c r="G1252" s="76"/>
      <c r="H1252" s="71" t="str">
        <f aca="false">IFERROR(E1252-1,(LEFT(E1252,2)-1)&amp;"/"&amp;(RIGHT(E1252,2)-1))</f>
        <v>39/40</v>
      </c>
      <c r="I1252" s="8" t="str">
        <f aca="false">J1252</f>
        <v>39;39,5;40</v>
      </c>
      <c r="J1252" s="18" t="str">
        <f aca="false">IF(LEN(H1252)&gt;2,LEFT(H1252,2)&amp;";"&amp;LEFT(H1252,2)&amp;",5;"&amp;RIGHT(H1252,2),H1252)</f>
        <v>39;39,5;40</v>
      </c>
      <c r="M1252" s="8" t="n">
        <v>798</v>
      </c>
    </row>
    <row r="1253" customFormat="false" ht="15" hidden="false" customHeight="false" outlineLevel="0" collapsed="false">
      <c r="B1253" s="2" t="s">
        <v>108</v>
      </c>
      <c r="C1253" s="76" t="s">
        <v>370</v>
      </c>
      <c r="D1253" s="18" t="n">
        <f aca="false">D1252+5</f>
        <v>360</v>
      </c>
      <c r="E1253" s="61" t="s">
        <v>124</v>
      </c>
      <c r="F1253" s="18" t="n">
        <f aca="false">IFERROR(E1253*10,SUBSTITUTE(E1253,"/",""))</f>
        <v>410</v>
      </c>
      <c r="G1253" s="76"/>
      <c r="H1253" s="71" t="n">
        <f aca="false">IFERROR(E1253-1,(LEFT(E1253,2)-1)&amp;"/"&amp;(RIGHT(E1253,2)-1))</f>
        <v>40</v>
      </c>
      <c r="I1253" s="8" t="n">
        <f aca="false">J1253</f>
        <v>40</v>
      </c>
      <c r="J1253" s="18" t="n">
        <f aca="false">IF(LEN(H1253)&gt;2,LEFT(H1253,2)&amp;";"&amp;LEFT(H1253,2)&amp;",5;"&amp;RIGHT(H1253,2),H1253)</f>
        <v>40</v>
      </c>
      <c r="M1253" s="8" t="n">
        <v>499</v>
      </c>
      <c r="N1253" s="2" t="n">
        <f aca="false">VLOOKUP(TRIM(H1253),references!B:C,2,0)</f>
        <v>25.5</v>
      </c>
    </row>
    <row r="1254" customFormat="false" ht="15" hidden="false" customHeight="false" outlineLevel="0" collapsed="false">
      <c r="B1254" s="2" t="s">
        <v>108</v>
      </c>
      <c r="C1254" s="76" t="s">
        <v>370</v>
      </c>
      <c r="D1254" s="18" t="n">
        <f aca="false">D1253+5</f>
        <v>365</v>
      </c>
      <c r="E1254" s="61" t="s">
        <v>153</v>
      </c>
      <c r="F1254" s="18" t="str">
        <f aca="false">IFERROR(E1254*10,SUBSTITUTE(E1254,"/",""))</f>
        <v>4142</v>
      </c>
      <c r="G1254" s="76"/>
      <c r="H1254" s="71" t="str">
        <f aca="false">IFERROR(E1254-1,(LEFT(E1254,2)-1)&amp;"/"&amp;(RIGHT(E1254,2)-1))</f>
        <v>40/41</v>
      </c>
      <c r="I1254" s="8" t="str">
        <f aca="false">J1254</f>
        <v>40;40,5;41</v>
      </c>
      <c r="J1254" s="18" t="str">
        <f aca="false">IF(LEN(H1254)&gt;2,LEFT(H1254,2)&amp;";"&amp;LEFT(H1254,2)&amp;",5;"&amp;RIGHT(H1254,2),H1254)</f>
        <v>40;40,5;41</v>
      </c>
      <c r="M1254" s="8" t="n">
        <v>498</v>
      </c>
    </row>
    <row r="1255" customFormat="false" ht="15" hidden="false" customHeight="false" outlineLevel="0" collapsed="false">
      <c r="B1255" s="2" t="s">
        <v>108</v>
      </c>
      <c r="C1255" s="76" t="s">
        <v>370</v>
      </c>
      <c r="D1255" s="18" t="n">
        <f aca="false">D1254+5</f>
        <v>370</v>
      </c>
      <c r="E1255" s="61" t="s">
        <v>125</v>
      </c>
      <c r="F1255" s="18" t="n">
        <f aca="false">IFERROR(E1255*10,SUBSTITUTE(E1255,"/",""))</f>
        <v>420</v>
      </c>
      <c r="G1255" s="76"/>
      <c r="H1255" s="71" t="n">
        <f aca="false">IFERROR(E1255-1,(LEFT(E1255,2)-1)&amp;"/"&amp;(RIGHT(E1255,2)-1))</f>
        <v>41</v>
      </c>
      <c r="I1255" s="8" t="n">
        <f aca="false">J1255</f>
        <v>41</v>
      </c>
      <c r="J1255" s="18" t="n">
        <f aca="false">IF(LEN(H1255)&gt;2,LEFT(H1255,2)&amp;";"&amp;LEFT(H1255,2)&amp;",5;"&amp;RIGHT(H1255,2),H1255)</f>
        <v>41</v>
      </c>
      <c r="M1255" s="8" t="n">
        <v>479</v>
      </c>
    </row>
    <row r="1256" customFormat="false" ht="15" hidden="false" customHeight="false" outlineLevel="0" collapsed="false">
      <c r="B1256" s="2" t="s">
        <v>108</v>
      </c>
      <c r="C1256" s="76" t="s">
        <v>370</v>
      </c>
      <c r="D1256" s="18" t="n">
        <f aca="false">D1255+5</f>
        <v>375</v>
      </c>
      <c r="E1256" s="61" t="s">
        <v>154</v>
      </c>
      <c r="F1256" s="18" t="str">
        <f aca="false">IFERROR(E1256*10,SUBSTITUTE(E1256,"/",""))</f>
        <v>4243</v>
      </c>
      <c r="G1256" s="76"/>
      <c r="H1256" s="71" t="str">
        <f aca="false">IFERROR(E1256-1,(LEFT(E1256,2)-1)&amp;"/"&amp;(RIGHT(E1256,2)-1))</f>
        <v>41/42</v>
      </c>
      <c r="I1256" s="8" t="str">
        <f aca="false">J1256</f>
        <v>41;41,5;42</v>
      </c>
      <c r="J1256" s="18" t="str">
        <f aca="false">IF(LEN(H1256)&gt;2,LEFT(H1256,2)&amp;";"&amp;LEFT(H1256,2)&amp;",5;"&amp;RIGHT(H1256,2),H1256)</f>
        <v>41;41,5;42</v>
      </c>
      <c r="M1256" s="8" t="n">
        <v>478</v>
      </c>
    </row>
    <row r="1257" customFormat="false" ht="15" hidden="false" customHeight="false" outlineLevel="0" collapsed="false">
      <c r="B1257" s="2" t="s">
        <v>108</v>
      </c>
      <c r="C1257" s="76" t="s">
        <v>370</v>
      </c>
      <c r="D1257" s="18" t="n">
        <f aca="false">D1256+5</f>
        <v>380</v>
      </c>
      <c r="E1257" s="61" t="s">
        <v>126</v>
      </c>
      <c r="F1257" s="18" t="n">
        <f aca="false">IFERROR(E1257*10,SUBSTITUTE(E1257,"/",""))</f>
        <v>430</v>
      </c>
      <c r="G1257" s="76"/>
      <c r="H1257" s="71" t="n">
        <f aca="false">IFERROR(E1257-1,(LEFT(E1257,2)-1)&amp;"/"&amp;(RIGHT(E1257,2)-1))</f>
        <v>42</v>
      </c>
      <c r="I1257" s="8" t="n">
        <f aca="false">J1257</f>
        <v>42</v>
      </c>
      <c r="J1257" s="18" t="n">
        <f aca="false">IF(LEN(H1257)&gt;2,LEFT(H1257,2)&amp;";"&amp;LEFT(H1257,2)&amp;",5;"&amp;RIGHT(H1257,2),H1257)</f>
        <v>42</v>
      </c>
      <c r="M1257" s="8" t="n">
        <v>459</v>
      </c>
    </row>
    <row r="1258" customFormat="false" ht="15" hidden="false" customHeight="false" outlineLevel="0" collapsed="false">
      <c r="B1258" s="2" t="s">
        <v>108</v>
      </c>
      <c r="C1258" s="76" t="s">
        <v>370</v>
      </c>
      <c r="D1258" s="18" t="n">
        <f aca="false">D1257+5</f>
        <v>385</v>
      </c>
      <c r="E1258" s="61" t="s">
        <v>155</v>
      </c>
      <c r="F1258" s="18" t="str">
        <f aca="false">IFERROR(E1258*10,SUBSTITUTE(E1258,"/",""))</f>
        <v>4344</v>
      </c>
      <c r="G1258" s="76"/>
      <c r="H1258" s="71" t="str">
        <f aca="false">IFERROR(E1258-1,(LEFT(E1258,2)-1)&amp;"/"&amp;(RIGHT(E1258,2)-1))</f>
        <v>42/43</v>
      </c>
      <c r="I1258" s="8" t="str">
        <f aca="false">J1258</f>
        <v>42;42,5;43</v>
      </c>
      <c r="J1258" s="18" t="str">
        <f aca="false">IF(LEN(H1258)&gt;2,LEFT(H1258,2)&amp;";"&amp;LEFT(H1258,2)&amp;",5;"&amp;RIGHT(H1258,2),H1258)</f>
        <v>42;42,5;43</v>
      </c>
      <c r="M1258" s="8" t="n">
        <v>458</v>
      </c>
    </row>
    <row r="1259" customFormat="false" ht="15" hidden="false" customHeight="false" outlineLevel="0" collapsed="false">
      <c r="B1259" s="2" t="s">
        <v>108</v>
      </c>
      <c r="C1259" s="76" t="s">
        <v>370</v>
      </c>
      <c r="D1259" s="18" t="n">
        <f aca="false">D1258+5</f>
        <v>390</v>
      </c>
      <c r="E1259" s="61" t="s">
        <v>127</v>
      </c>
      <c r="F1259" s="18" t="n">
        <f aca="false">IFERROR(E1259*10,SUBSTITUTE(E1259,"/",""))</f>
        <v>440</v>
      </c>
      <c r="G1259" s="76"/>
      <c r="H1259" s="71" t="n">
        <f aca="false">IFERROR(E1259-1,(LEFT(E1259,2)-1)&amp;"/"&amp;(RIGHT(E1259,2)-1))</f>
        <v>43</v>
      </c>
      <c r="I1259" s="8" t="n">
        <f aca="false">J1259</f>
        <v>43</v>
      </c>
      <c r="J1259" s="18" t="n">
        <f aca="false">IF(LEN(H1259)&gt;2,LEFT(H1259,2)&amp;";"&amp;LEFT(H1259,2)&amp;",5;"&amp;RIGHT(H1259,2),H1259)</f>
        <v>43</v>
      </c>
      <c r="M1259" s="8" t="n">
        <v>439</v>
      </c>
    </row>
    <row r="1261" customFormat="false" ht="15" hidden="false" customHeight="false" outlineLevel="0" collapsed="false">
      <c r="B1261" s="10" t="s">
        <v>271</v>
      </c>
      <c r="C1261" s="73" t="s">
        <v>371</v>
      </c>
      <c r="D1261" s="10" t="n">
        <v>110</v>
      </c>
      <c r="E1261" s="20" t="s">
        <v>352</v>
      </c>
      <c r="F1261" s="24" t="str">
        <f aca="false">IFERROR(E1261*10,SUBSTITUTE(E1261,"/",""))</f>
        <v>1618</v>
      </c>
      <c r="G1261" s="73"/>
      <c r="H1261" s="74" t="str">
        <f aca="false">IFERROR(E1261-1,(LEFT(E1261,2)-1)&amp;"/"&amp;(RIGHT(E1261,2)-1))</f>
        <v>15/17</v>
      </c>
      <c r="I1261" s="24" t="str">
        <f aca="false">IF(LEN(H1261)&gt;2,LEFT(H1261,2)&amp;";"&amp;TRIM(LEFT(H1261,2)+0.5)&amp;";"&amp;TRIM(LEFT(H1261,2)+1)&amp;";"&amp;TRIM(LEFT(H1261,2)+1.5)&amp;";"&amp;RIGHT(H1261,2),H1261)</f>
        <v>15;15,5;16;16,5;17</v>
      </c>
      <c r="J1261" s="24" t="str">
        <f aca="false">IF(LEN(H1261)&gt;2,LEFT(H1261,2)&amp;";"&amp;TRIM(LEFT(H1261,2)+0.5)&amp;";"&amp;TRIM(LEFT(H1261,2)+1)&amp;";"&amp;TRIM(LEFT(H1261,2)+1.5)&amp;";"&amp;RIGHT(H1261,2),H1261)</f>
        <v>15;15,5;16;16,5;17</v>
      </c>
      <c r="K1261" s="24"/>
      <c r="L1261" s="24"/>
      <c r="M1261" s="24" t="n">
        <v>898</v>
      </c>
    </row>
    <row r="1262" customFormat="false" ht="15" hidden="false" customHeight="false" outlineLevel="0" collapsed="false">
      <c r="B1262" s="10" t="s">
        <v>271</v>
      </c>
      <c r="C1262" s="73" t="s">
        <v>371</v>
      </c>
      <c r="D1262" s="10" t="n">
        <f aca="false">D1261+10</f>
        <v>120</v>
      </c>
      <c r="E1262" s="20" t="s">
        <v>353</v>
      </c>
      <c r="F1262" s="24" t="str">
        <f aca="false">IFERROR(E1262*10,SUBSTITUTE(E1262,"/",""))</f>
        <v>1719</v>
      </c>
      <c r="G1262" s="73"/>
      <c r="H1262" s="74" t="str">
        <f aca="false">IFERROR(E1262-1,(LEFT(E1262,2)-1)&amp;"/"&amp;(RIGHT(E1262,2)-1))</f>
        <v>16/18</v>
      </c>
      <c r="I1262" s="24" t="str">
        <f aca="false">IF(LEN(H1262)&gt;2,LEFT(H1262,2)&amp;";"&amp;TRIM(LEFT(H1262,2)+0.5)&amp;";"&amp;TRIM(LEFT(H1262,2)+1)&amp;";"&amp;TRIM(LEFT(H1262,2)+1.5)&amp;";"&amp;RIGHT(H1262,2),H1262)</f>
        <v>16;16,5;17;17,5;18</v>
      </c>
      <c r="J1262" s="24" t="str">
        <f aca="false">IF(LEN(H1262)&gt;2,LEFT(H1262,2)&amp;";"&amp;TRIM(LEFT(H1262,2)+0.5)&amp;";"&amp;TRIM(LEFT(H1262,2)+1)&amp;";"&amp;TRIM(LEFT(H1262,2)+1.5)&amp;";"&amp;RIGHT(H1262,2),H1262)</f>
        <v>16;16,5;17;17,5;18</v>
      </c>
      <c r="K1262" s="24"/>
      <c r="L1262" s="24"/>
      <c r="M1262" s="24" t="n">
        <v>878</v>
      </c>
    </row>
    <row r="1263" customFormat="false" ht="15" hidden="false" customHeight="false" outlineLevel="0" collapsed="false">
      <c r="B1263" s="10" t="s">
        <v>271</v>
      </c>
      <c r="C1263" s="73" t="s">
        <v>371</v>
      </c>
      <c r="D1263" s="10" t="n">
        <f aca="false">D1262+10</f>
        <v>130</v>
      </c>
      <c r="E1263" s="20" t="s">
        <v>354</v>
      </c>
      <c r="F1263" s="24" t="str">
        <f aca="false">IFERROR(E1263*10,SUBSTITUTE(E1263,"/",""))</f>
        <v>1820</v>
      </c>
      <c r="G1263" s="73"/>
      <c r="H1263" s="74" t="str">
        <f aca="false">IFERROR(E1263-1,(LEFT(E1263,2)-1)&amp;"/"&amp;(RIGHT(E1263,2)-1))</f>
        <v>17/19</v>
      </c>
      <c r="I1263" s="24" t="str">
        <f aca="false">IF(LEN(H1263)&gt;2,LEFT(H1263,2)&amp;";"&amp;TRIM(LEFT(H1263,2)+0.5)&amp;";"&amp;TRIM(LEFT(H1263,2)+1)&amp;";"&amp;TRIM(LEFT(H1263,2)+1.5)&amp;";"&amp;RIGHT(H1263,2),H1263)</f>
        <v>17;17,5;18;18,5;19</v>
      </c>
      <c r="J1263" s="24" t="str">
        <f aca="false">IF(LEN(H1263)&gt;2,LEFT(H1263,2)&amp;";"&amp;TRIM(LEFT(H1263,2)+0.5)&amp;";"&amp;TRIM(LEFT(H1263,2)+1)&amp;";"&amp;TRIM(LEFT(H1263,2)+1.5)&amp;";"&amp;RIGHT(H1263,2),H1263)</f>
        <v>17;17,5;18;18,5;19</v>
      </c>
      <c r="K1263" s="24"/>
      <c r="L1263" s="24"/>
      <c r="M1263" s="24" t="n">
        <v>858</v>
      </c>
    </row>
    <row r="1264" customFormat="false" ht="15" hidden="false" customHeight="false" outlineLevel="0" collapsed="false">
      <c r="B1264" s="10" t="s">
        <v>271</v>
      </c>
      <c r="C1264" s="73" t="s">
        <v>371</v>
      </c>
      <c r="D1264" s="10" t="n">
        <f aca="false">D1263+10</f>
        <v>140</v>
      </c>
      <c r="E1264" s="20" t="s">
        <v>355</v>
      </c>
      <c r="F1264" s="24" t="str">
        <f aca="false">IFERROR(E1264*10,SUBSTITUTE(E1264,"/",""))</f>
        <v>1921</v>
      </c>
      <c r="G1264" s="73"/>
      <c r="H1264" s="74" t="str">
        <f aca="false">IFERROR(E1264-1,(LEFT(E1264,2)-1)&amp;"/"&amp;(RIGHT(E1264,2)-1))</f>
        <v>18/20</v>
      </c>
      <c r="I1264" s="24" t="str">
        <f aca="false">IF(LEN(H1264)&gt;2,LEFT(H1264,2)&amp;";"&amp;TRIM(LEFT(H1264,2)+0.5)&amp;";"&amp;TRIM(LEFT(H1264,2)+1)&amp;";"&amp;TRIM(LEFT(H1264,2)+1.5)&amp;";"&amp;RIGHT(H1264,2),H1264)</f>
        <v>18;18,5;19;19,5;20</v>
      </c>
      <c r="J1264" s="24" t="str">
        <f aca="false">IF(LEN(H1264)&gt;2,LEFT(H1264,2)&amp;";"&amp;TRIM(LEFT(H1264,2)+0.5)&amp;";"&amp;TRIM(LEFT(H1264,2)+1)&amp;";"&amp;TRIM(LEFT(H1264,2)+1.5)&amp;";"&amp;RIGHT(H1264,2),H1264)</f>
        <v>18;18,5;19;19,5;20</v>
      </c>
      <c r="K1264" s="24"/>
      <c r="L1264" s="24"/>
      <c r="M1264" s="24" t="n">
        <v>778</v>
      </c>
    </row>
    <row r="1265" customFormat="false" ht="15" hidden="false" customHeight="false" outlineLevel="0" collapsed="false">
      <c r="B1265" s="10" t="s">
        <v>271</v>
      </c>
      <c r="C1265" s="73" t="s">
        <v>371</v>
      </c>
      <c r="D1265" s="10" t="n">
        <f aca="false">D1264+10</f>
        <v>150</v>
      </c>
      <c r="E1265" s="20" t="s">
        <v>356</v>
      </c>
      <c r="F1265" s="24" t="str">
        <f aca="false">IFERROR(E1265*10,SUBSTITUTE(E1265,"/",""))</f>
        <v>2022</v>
      </c>
      <c r="G1265" s="73"/>
      <c r="H1265" s="74" t="str">
        <f aca="false">IFERROR(E1265-1,(LEFT(E1265,2)-1)&amp;"/"&amp;(RIGHT(E1265,2)-1))</f>
        <v>19/21</v>
      </c>
      <c r="I1265" s="24" t="str">
        <f aca="false">IF(LEN(H1265)&gt;2,LEFT(H1265,2)&amp;";"&amp;TRIM(LEFT(H1265,2)+0.5)&amp;";"&amp;TRIM(LEFT(H1265,2)+1)&amp;";"&amp;TRIM(LEFT(H1265,2)+1.5)&amp;";"&amp;RIGHT(H1265,2),H1265)</f>
        <v>19;19,5;20;20,5;21</v>
      </c>
      <c r="J1265" s="24" t="str">
        <f aca="false">IF(LEN(H1265)&gt;2,LEFT(H1265,2)&amp;";"&amp;TRIM(LEFT(H1265,2)+0.5)&amp;";"&amp;TRIM(LEFT(H1265,2)+1)&amp;";"&amp;TRIM(LEFT(H1265,2)+1.5)&amp;";"&amp;RIGHT(H1265,2),H1265)</f>
        <v>19;19,5;20;20,5;21</v>
      </c>
      <c r="K1265" s="24"/>
      <c r="L1265" s="24"/>
      <c r="M1265" s="24" t="n">
        <v>758</v>
      </c>
    </row>
    <row r="1266" customFormat="false" ht="15" hidden="false" customHeight="false" outlineLevel="0" collapsed="false">
      <c r="B1266" s="10" t="s">
        <v>271</v>
      </c>
      <c r="C1266" s="73" t="s">
        <v>371</v>
      </c>
      <c r="D1266" s="10" t="n">
        <f aca="false">D1265+10</f>
        <v>160</v>
      </c>
      <c r="E1266" s="20" t="s">
        <v>357</v>
      </c>
      <c r="F1266" s="24" t="str">
        <f aca="false">IFERROR(E1266*10,SUBSTITUTE(E1266,"/",""))</f>
        <v>2123</v>
      </c>
      <c r="G1266" s="73"/>
      <c r="H1266" s="74" t="str">
        <f aca="false">IFERROR(E1266-1,(LEFT(E1266,2)-1)&amp;"/"&amp;(RIGHT(E1266,2)-1))</f>
        <v>20/22</v>
      </c>
      <c r="I1266" s="24" t="str">
        <f aca="false">IF(LEN(H1266)&gt;2,LEFT(H1266,2)&amp;";"&amp;TRIM(LEFT(H1266,2)+0.5)&amp;";"&amp;TRIM(LEFT(H1266,2)+1)&amp;";"&amp;TRIM(LEFT(H1266,2)+1.5)&amp;";"&amp;RIGHT(H1266,2),H1266)</f>
        <v>20;20,5;21;21,5;22</v>
      </c>
      <c r="J1266" s="24" t="str">
        <f aca="false">IF(LEN(H1266)&gt;2,LEFT(H1266,2)&amp;";"&amp;TRIM(LEFT(H1266,2)+0.5)&amp;";"&amp;TRIM(LEFT(H1266,2)+1)&amp;";"&amp;TRIM(LEFT(H1266,2)+1.5)&amp;";"&amp;RIGHT(H1266,2),H1266)</f>
        <v>20;20,5;21;21,5;22</v>
      </c>
      <c r="K1266" s="24"/>
      <c r="L1266" s="24"/>
      <c r="M1266" s="24" t="n">
        <v>738</v>
      </c>
    </row>
    <row r="1267" customFormat="false" ht="15" hidden="false" customHeight="false" outlineLevel="0" collapsed="false">
      <c r="B1267" s="10" t="s">
        <v>271</v>
      </c>
      <c r="C1267" s="73" t="s">
        <v>371</v>
      </c>
      <c r="D1267" s="10" t="n">
        <f aca="false">D1266+10</f>
        <v>170</v>
      </c>
      <c r="E1267" s="20" t="s">
        <v>358</v>
      </c>
      <c r="F1267" s="24" t="str">
        <f aca="false">IFERROR(E1267*10,SUBSTITUTE(E1267,"/",""))</f>
        <v>2224</v>
      </c>
      <c r="G1267" s="73"/>
      <c r="H1267" s="74" t="str">
        <f aca="false">IFERROR(E1267-1,(LEFT(E1267,2)-1)&amp;"/"&amp;(RIGHT(E1267,2)-1))</f>
        <v>21/23</v>
      </c>
      <c r="I1267" s="24" t="str">
        <f aca="false">IF(LEN(H1267)&gt;2,LEFT(H1267,2)&amp;";"&amp;TRIM(LEFT(H1267,2)+0.5)&amp;";"&amp;TRIM(LEFT(H1267,2)+1)&amp;";"&amp;TRIM(LEFT(H1267,2)+1.5)&amp;";"&amp;RIGHT(H1267,2),H1267)</f>
        <v>21;21,5;22;22,5;23</v>
      </c>
      <c r="J1267" s="24" t="str">
        <f aca="false">IF(LEN(H1267)&gt;2,LEFT(H1267,2)&amp;";"&amp;TRIM(LEFT(H1267,2)+0.5)&amp;";"&amp;TRIM(LEFT(H1267,2)+1)&amp;";"&amp;TRIM(LEFT(H1267,2)+1.5)&amp;";"&amp;RIGHT(H1267,2),H1267)</f>
        <v>21;21,5;22;22,5;23</v>
      </c>
      <c r="K1267" s="24"/>
      <c r="L1267" s="24"/>
      <c r="M1267" s="24" t="n">
        <v>718</v>
      </c>
    </row>
    <row r="1268" customFormat="false" ht="15" hidden="false" customHeight="false" outlineLevel="0" collapsed="false">
      <c r="B1268" s="10" t="s">
        <v>271</v>
      </c>
      <c r="C1268" s="73" t="s">
        <v>371</v>
      </c>
      <c r="D1268" s="10" t="n">
        <f aca="false">D1267+10</f>
        <v>180</v>
      </c>
      <c r="E1268" s="20" t="s">
        <v>359</v>
      </c>
      <c r="F1268" s="24" t="str">
        <f aca="false">IFERROR(E1268*10,SUBSTITUTE(E1268,"/",""))</f>
        <v>2325</v>
      </c>
      <c r="G1268" s="73"/>
      <c r="H1268" s="74" t="str">
        <f aca="false">IFERROR(E1268-1,(LEFT(E1268,2)-1)&amp;"/"&amp;(RIGHT(E1268,2)-1))</f>
        <v>22/24</v>
      </c>
      <c r="I1268" s="24" t="str">
        <f aca="false">IF(LEN(H1268)&gt;2,LEFT(H1268,2)&amp;";"&amp;TRIM(LEFT(H1268,2)+0.5)&amp;";"&amp;TRIM(LEFT(H1268,2)+1)&amp;";"&amp;TRIM(LEFT(H1268,2)+1.5)&amp;";"&amp;RIGHT(H1268,2),H1268)</f>
        <v>22;22,5;23;23,5;24</v>
      </c>
      <c r="J1268" s="24" t="str">
        <f aca="false">IF(LEN(H1268)&gt;2,LEFT(H1268,2)&amp;";"&amp;TRIM(LEFT(H1268,2)+0.5)&amp;";"&amp;TRIM(LEFT(H1268,2)+1)&amp;";"&amp;TRIM(LEFT(H1268,2)+1.5)&amp;";"&amp;RIGHT(H1268,2),H1268)</f>
        <v>22;22,5;23;23,5;24</v>
      </c>
      <c r="K1268" s="24"/>
      <c r="L1268" s="24"/>
      <c r="M1268" s="24" t="n">
        <v>698</v>
      </c>
    </row>
    <row r="1269" customFormat="false" ht="15" hidden="false" customHeight="false" outlineLevel="0" collapsed="false">
      <c r="B1269" s="10" t="s">
        <v>271</v>
      </c>
      <c r="C1269" s="73" t="s">
        <v>371</v>
      </c>
      <c r="D1269" s="10" t="n">
        <f aca="false">D1268+10</f>
        <v>190</v>
      </c>
      <c r="E1269" s="20" t="s">
        <v>360</v>
      </c>
      <c r="F1269" s="24" t="str">
        <f aca="false">IFERROR(E1269*10,SUBSTITUTE(E1269,"/",""))</f>
        <v>2426</v>
      </c>
      <c r="G1269" s="73"/>
      <c r="H1269" s="74" t="str">
        <f aca="false">IFERROR(E1269-1,(LEFT(E1269,2)-1)&amp;"/"&amp;(RIGHT(E1269,2)-1))</f>
        <v>23/25</v>
      </c>
      <c r="I1269" s="24" t="str">
        <f aca="false">IF(LEN(H1269)&gt;2,LEFT(H1269,2)&amp;";"&amp;TRIM(LEFT(H1269,2)+0.5)&amp;";"&amp;TRIM(LEFT(H1269,2)+1)&amp;";"&amp;TRIM(LEFT(H1269,2)+1.5)&amp;";"&amp;RIGHT(H1269,2),H1269)</f>
        <v>23;23,5;24;24,5;25</v>
      </c>
      <c r="J1269" s="24" t="str">
        <f aca="false">IF(LEN(H1269)&gt;2,LEFT(H1269,2)&amp;";"&amp;TRIM(LEFT(H1269,2)+0.5)&amp;";"&amp;TRIM(LEFT(H1269,2)+1)&amp;";"&amp;TRIM(LEFT(H1269,2)+1.5)&amp;";"&amp;RIGHT(H1269,2),H1269)</f>
        <v>23;23,5;24;24,5;25</v>
      </c>
      <c r="K1269" s="24"/>
      <c r="L1269" s="24"/>
      <c r="M1269" s="24" t="n">
        <v>678</v>
      </c>
    </row>
    <row r="1270" customFormat="false" ht="15" hidden="false" customHeight="false" outlineLevel="0" collapsed="false">
      <c r="B1270" s="10" t="s">
        <v>271</v>
      </c>
      <c r="C1270" s="73" t="s">
        <v>371</v>
      </c>
      <c r="D1270" s="10" t="n">
        <f aca="false">D1269+10</f>
        <v>200</v>
      </c>
      <c r="E1270" s="20" t="s">
        <v>361</v>
      </c>
      <c r="F1270" s="24" t="str">
        <f aca="false">IFERROR(E1270*10,SUBSTITUTE(E1270,"/",""))</f>
        <v>2527</v>
      </c>
      <c r="G1270" s="73"/>
      <c r="H1270" s="74" t="str">
        <f aca="false">IFERROR(E1270-1,(LEFT(E1270,2)-1)&amp;"/"&amp;(RIGHT(E1270,2)-1))</f>
        <v>24/26</v>
      </c>
      <c r="I1270" s="24" t="str">
        <f aca="false">IF(LEN(H1270)&gt;2,LEFT(H1270,2)&amp;";"&amp;TRIM(LEFT(H1270,2)+0.5)&amp;";"&amp;TRIM(LEFT(H1270,2)+1)&amp;";"&amp;TRIM(LEFT(H1270,2)+1.5)&amp;";"&amp;RIGHT(H1270,2),H1270)</f>
        <v>24;24,5;25;25,5;26</v>
      </c>
      <c r="J1270" s="24" t="str">
        <f aca="false">IF(LEN(H1270)&gt;2,LEFT(H1270,2)&amp;";"&amp;TRIM(LEFT(H1270,2)+0.5)&amp;";"&amp;TRIM(LEFT(H1270,2)+1)&amp;";"&amp;TRIM(LEFT(H1270,2)+1.5)&amp;";"&amp;RIGHT(H1270,2),H1270)</f>
        <v>24;24,5;25;25,5;26</v>
      </c>
      <c r="K1270" s="24"/>
      <c r="L1270" s="24"/>
      <c r="M1270" s="24" t="n">
        <v>658</v>
      </c>
    </row>
    <row r="1271" customFormat="false" ht="15" hidden="false" customHeight="false" outlineLevel="0" collapsed="false">
      <c r="B1271" s="10" t="s">
        <v>271</v>
      </c>
      <c r="C1271" s="73" t="s">
        <v>371</v>
      </c>
      <c r="D1271" s="10" t="n">
        <f aca="false">D1270+10</f>
        <v>210</v>
      </c>
      <c r="E1271" s="20" t="s">
        <v>362</v>
      </c>
      <c r="F1271" s="24" t="str">
        <f aca="false">IFERROR(E1271*10,SUBSTITUTE(E1271,"/",""))</f>
        <v>2628</v>
      </c>
      <c r="G1271" s="73"/>
      <c r="H1271" s="74" t="str">
        <f aca="false">IFERROR(E1271-1,(LEFT(E1271,2)-1)&amp;"/"&amp;(RIGHT(E1271,2)-1))</f>
        <v>25/27</v>
      </c>
      <c r="I1271" s="24" t="str">
        <f aca="false">IF(LEN(H1271)&gt;2,LEFT(H1271,2)&amp;";"&amp;TRIM(LEFT(H1271,2)+0.5)&amp;";"&amp;TRIM(LEFT(H1271,2)+1)&amp;";"&amp;TRIM(LEFT(H1271,2)+1.5)&amp;";"&amp;RIGHT(H1271,2),H1271)</f>
        <v>25;25,5;26;26,5;27</v>
      </c>
      <c r="J1271" s="24" t="str">
        <f aca="false">IF(LEN(H1271)&gt;2,LEFT(H1271,2)&amp;";"&amp;TRIM(LEFT(H1271,2)+0.5)&amp;";"&amp;TRIM(LEFT(H1271,2)+1)&amp;";"&amp;TRIM(LEFT(H1271,2)+1.5)&amp;";"&amp;RIGHT(H1271,2),H1271)</f>
        <v>25;25,5;26;26,5;27</v>
      </c>
      <c r="K1271" s="24"/>
      <c r="L1271" s="24"/>
      <c r="M1271" s="24" t="n">
        <v>918</v>
      </c>
    </row>
    <row r="1272" customFormat="false" ht="15" hidden="false" customHeight="false" outlineLevel="0" collapsed="false">
      <c r="B1272" s="10" t="s">
        <v>271</v>
      </c>
      <c r="C1272" s="73" t="s">
        <v>371</v>
      </c>
      <c r="D1272" s="10" t="n">
        <f aca="false">D1271+10</f>
        <v>220</v>
      </c>
      <c r="E1272" s="20" t="s">
        <v>363</v>
      </c>
      <c r="F1272" s="24" t="str">
        <f aca="false">IFERROR(E1272*10,SUBSTITUTE(E1272,"/",""))</f>
        <v>2729</v>
      </c>
      <c r="G1272" s="73"/>
      <c r="H1272" s="74" t="str">
        <f aca="false">IFERROR(E1272-1,(LEFT(E1272,2)-1)&amp;"/"&amp;(RIGHT(E1272,2)-1))</f>
        <v>26/28</v>
      </c>
      <c r="I1272" s="24" t="str">
        <f aca="false">IF(LEN(H1272)&gt;2,LEFT(H1272,2)&amp;";"&amp;TRIM(LEFT(H1272,2)+0.5)&amp;";"&amp;TRIM(LEFT(H1272,2)+1)&amp;";"&amp;TRIM(LEFT(H1272,2)+1.5)&amp;";"&amp;RIGHT(H1272,2),H1272)</f>
        <v>26;26,5;27;27,5;28</v>
      </c>
      <c r="J1272" s="24" t="str">
        <f aca="false">IF(LEN(H1272)&gt;2,LEFT(H1272,2)&amp;";"&amp;TRIM(LEFT(H1272,2)+0.5)&amp;";"&amp;TRIM(LEFT(H1272,2)+1)&amp;";"&amp;TRIM(LEFT(H1272,2)+1.5)&amp;";"&amp;RIGHT(H1272,2),H1272)</f>
        <v>26;26,5;27;27,5;28</v>
      </c>
      <c r="K1272" s="24"/>
      <c r="L1272" s="24"/>
      <c r="M1272" s="24" t="n">
        <v>958</v>
      </c>
    </row>
    <row r="1273" customFormat="false" ht="15" hidden="false" customHeight="false" outlineLevel="0" collapsed="false">
      <c r="B1273" s="10" t="s">
        <v>271</v>
      </c>
      <c r="C1273" s="73" t="s">
        <v>371</v>
      </c>
      <c r="D1273" s="10" t="n">
        <f aca="false">D1272+10</f>
        <v>230</v>
      </c>
      <c r="E1273" s="20" t="s">
        <v>364</v>
      </c>
      <c r="F1273" s="24" t="str">
        <f aca="false">IFERROR(E1273*10,SUBSTITUTE(E1273,"/",""))</f>
        <v>2830</v>
      </c>
      <c r="G1273" s="73"/>
      <c r="H1273" s="74" t="str">
        <f aca="false">IFERROR(E1273-1,(LEFT(E1273,2)-1)&amp;"/"&amp;(RIGHT(E1273,2)-1))</f>
        <v>27/29</v>
      </c>
      <c r="I1273" s="24" t="str">
        <f aca="false">IF(LEN(H1273)&gt;2,LEFT(H1273,2)&amp;";"&amp;TRIM(LEFT(H1273,2)+0.5)&amp;";"&amp;TRIM(LEFT(H1273,2)+1)&amp;";"&amp;TRIM(LEFT(H1273,2)+1.5)&amp;";"&amp;RIGHT(H1273,2),H1273)</f>
        <v>27;27,5;28;28,5;29</v>
      </c>
      <c r="J1273" s="24" t="str">
        <f aca="false">IF(LEN(H1273)&gt;2,LEFT(H1273,2)&amp;";"&amp;TRIM(LEFT(H1273,2)+0.5)&amp;";"&amp;TRIM(LEFT(H1273,2)+1)&amp;";"&amp;TRIM(LEFT(H1273,2)+1.5)&amp;";"&amp;RIGHT(H1273,2),H1273)</f>
        <v>27;27,5;28;28,5;29</v>
      </c>
      <c r="K1273" s="24"/>
      <c r="L1273" s="24"/>
      <c r="M1273" s="24" t="n">
        <v>998</v>
      </c>
    </row>
    <row r="1274" customFormat="false" ht="15" hidden="false" customHeight="false" outlineLevel="0" collapsed="false">
      <c r="B1274" s="10" t="s">
        <v>271</v>
      </c>
      <c r="C1274" s="73" t="s">
        <v>371</v>
      </c>
      <c r="D1274" s="10" t="n">
        <f aca="false">D1273+10</f>
        <v>240</v>
      </c>
      <c r="E1274" s="20" t="s">
        <v>350</v>
      </c>
      <c r="F1274" s="24" t="str">
        <f aca="false">IFERROR(E1274*10,SUBSTITUTE(E1274,"/",""))</f>
        <v>2931</v>
      </c>
      <c r="G1274" s="73"/>
      <c r="H1274" s="74" t="str">
        <f aca="false">IFERROR(E1274-1,(LEFT(E1274,2)-1)&amp;"/"&amp;(RIGHT(E1274,2)-1))</f>
        <v>28/30</v>
      </c>
      <c r="I1274" s="24" t="str">
        <f aca="false">IF(LEN(H1274)&gt;2,LEFT(H1274,2)&amp;";"&amp;TRIM(LEFT(H1274,2)+0.5)&amp;";"&amp;TRIM(LEFT(H1274,2)+1)&amp;";"&amp;TRIM(LEFT(H1274,2)+1.5)&amp;";"&amp;RIGHT(H1274,2),H1274)</f>
        <v>28;28,5;29;29,5;30</v>
      </c>
      <c r="J1274" s="24" t="str">
        <f aca="false">IF(LEN(H1274)&gt;2,LEFT(H1274,2)&amp;";"&amp;TRIM(LEFT(H1274,2)+0.5)&amp;";"&amp;TRIM(LEFT(H1274,2)+1)&amp;";"&amp;TRIM(LEFT(H1274,2)+1.5)&amp;";"&amp;RIGHT(H1274,2),H1274)</f>
        <v>28;28,5;29;29,5;30</v>
      </c>
      <c r="K1274" s="24"/>
      <c r="L1274" s="24"/>
      <c r="M1274" s="24" t="n">
        <v>968</v>
      </c>
    </row>
    <row r="1275" customFormat="false" ht="15" hidden="false" customHeight="false" outlineLevel="0" collapsed="false">
      <c r="B1275" s="10" t="s">
        <v>271</v>
      </c>
      <c r="C1275" s="73" t="s">
        <v>371</v>
      </c>
      <c r="D1275" s="10" t="n">
        <f aca="false">D1274+10</f>
        <v>250</v>
      </c>
      <c r="E1275" s="20" t="s">
        <v>365</v>
      </c>
      <c r="F1275" s="24" t="str">
        <f aca="false">IFERROR(E1275*10,SUBSTITUTE(E1275,"/",""))</f>
        <v>3032</v>
      </c>
      <c r="G1275" s="73"/>
      <c r="H1275" s="74" t="str">
        <f aca="false">IFERROR(E1275-1,(LEFT(E1275,2)-1)&amp;"/"&amp;(RIGHT(E1275,2)-1))</f>
        <v>29/31</v>
      </c>
      <c r="I1275" s="24" t="str">
        <f aca="false">IF(LEN(H1275)&gt;2,LEFT(H1275,2)&amp;";"&amp;TRIM(LEFT(H1275,2)+0.5)&amp;";"&amp;TRIM(LEFT(H1275,2)+1)&amp;";"&amp;TRIM(LEFT(H1275,2)+1.5)&amp;";"&amp;RIGHT(H1275,2),H1275)</f>
        <v>29;29,5;30;30,5;31</v>
      </c>
      <c r="J1275" s="24" t="str">
        <f aca="false">IF(LEN(H1275)&gt;2,LEFT(H1275,2)&amp;";"&amp;TRIM(LEFT(H1275,2)+0.5)&amp;";"&amp;TRIM(LEFT(H1275,2)+1)&amp;";"&amp;TRIM(LEFT(H1275,2)+1.5)&amp;";"&amp;RIGHT(H1275,2),H1275)</f>
        <v>29;29,5;30;30,5;31</v>
      </c>
      <c r="K1275" s="24"/>
      <c r="L1275" s="24"/>
      <c r="M1275" s="24" t="n">
        <v>928</v>
      </c>
    </row>
    <row r="1276" customFormat="false" ht="15" hidden="false" customHeight="false" outlineLevel="0" collapsed="false">
      <c r="B1276" s="10" t="s">
        <v>271</v>
      </c>
      <c r="C1276" s="73" t="s">
        <v>371</v>
      </c>
      <c r="D1276" s="10" t="n">
        <f aca="false">D1275+10</f>
        <v>260</v>
      </c>
      <c r="E1276" s="20" t="s">
        <v>366</v>
      </c>
      <c r="F1276" s="24" t="str">
        <f aca="false">IFERROR(E1276*10,SUBSTITUTE(E1276,"/",""))</f>
        <v>3133</v>
      </c>
      <c r="G1276" s="73"/>
      <c r="H1276" s="74" t="str">
        <f aca="false">IFERROR(E1276-1,(LEFT(E1276,2)-1)&amp;"/"&amp;(RIGHT(E1276,2)-1))</f>
        <v>30/32</v>
      </c>
      <c r="I1276" s="24" t="str">
        <f aca="false">IF(LEN(H1276)&gt;2,LEFT(H1276,2)&amp;";"&amp;TRIM(LEFT(H1276,2)+0.5)&amp;";"&amp;TRIM(LEFT(H1276,2)+1)&amp;";"&amp;TRIM(LEFT(H1276,2)+1.5)&amp;";"&amp;RIGHT(H1276,2),H1276)</f>
        <v>30;30,5;31;31,5;32</v>
      </c>
      <c r="J1276" s="24" t="str">
        <f aca="false">IF(LEN(H1276)&gt;2,LEFT(H1276,2)&amp;";"&amp;TRIM(LEFT(H1276,2)+0.5)&amp;";"&amp;TRIM(LEFT(H1276,2)+1)&amp;";"&amp;TRIM(LEFT(H1276,2)+1.5)&amp;";"&amp;RIGHT(H1276,2),H1276)</f>
        <v>30;30,5;31;31,5;32</v>
      </c>
      <c r="K1276" s="24"/>
      <c r="L1276" s="24"/>
      <c r="M1276" s="24" t="n">
        <v>628</v>
      </c>
    </row>
    <row r="1277" customFormat="false" ht="15" hidden="false" customHeight="false" outlineLevel="0" collapsed="false">
      <c r="B1277" s="10" t="s">
        <v>271</v>
      </c>
      <c r="C1277" s="73" t="s">
        <v>371</v>
      </c>
      <c r="D1277" s="10" t="n">
        <f aca="false">D1276+10</f>
        <v>270</v>
      </c>
      <c r="E1277" s="20" t="s">
        <v>158</v>
      </c>
      <c r="F1277" s="24" t="str">
        <f aca="false">IFERROR(E1277*10,SUBSTITUTE(E1277,"/",""))</f>
        <v>3234</v>
      </c>
      <c r="G1277" s="73"/>
      <c r="H1277" s="74" t="str">
        <f aca="false">IFERROR(E1277-1,(LEFT(E1277,2)-1)&amp;"/"&amp;(RIGHT(E1277,2)-1))</f>
        <v>31/33</v>
      </c>
      <c r="I1277" s="24" t="str">
        <f aca="false">IF(LEN(H1277)&gt;2,LEFT(H1277,2)&amp;";"&amp;TRIM(LEFT(H1277,2)+0.5)&amp;";"&amp;TRIM(LEFT(H1277,2)+1)&amp;";"&amp;TRIM(LEFT(H1277,2)+1.5)&amp;";"&amp;RIGHT(H1277,2),H1277)</f>
        <v>31;31,5;32;32,5;33</v>
      </c>
      <c r="J1277" s="24" t="str">
        <f aca="false">IF(LEN(H1277)&gt;2,LEFT(H1277,2)&amp;";"&amp;TRIM(LEFT(H1277,2)+0.5)&amp;";"&amp;TRIM(LEFT(H1277,2)+1)&amp;";"&amp;TRIM(LEFT(H1277,2)+1.5)&amp;";"&amp;RIGHT(H1277,2),H1277)</f>
        <v>31;31,5;32;32,5;33</v>
      </c>
      <c r="K1277" s="24"/>
      <c r="L1277" s="24"/>
      <c r="M1277" s="24" t="n">
        <v>608</v>
      </c>
    </row>
    <row r="1278" customFormat="false" ht="15" hidden="false" customHeight="false" outlineLevel="0" collapsed="false">
      <c r="B1278" s="10" t="s">
        <v>271</v>
      </c>
      <c r="C1278" s="73" t="s">
        <v>371</v>
      </c>
      <c r="D1278" s="10" t="n">
        <f aca="false">D1277+10</f>
        <v>280</v>
      </c>
      <c r="E1278" s="20" t="s">
        <v>159</v>
      </c>
      <c r="F1278" s="24" t="str">
        <f aca="false">IFERROR(E1278*10,SUBSTITUTE(E1278,"/",""))</f>
        <v>3335</v>
      </c>
      <c r="G1278" s="73"/>
      <c r="H1278" s="74" t="str">
        <f aca="false">IFERROR(E1278-1,(LEFT(E1278,2)-1)&amp;"/"&amp;(RIGHT(E1278,2)-1))</f>
        <v>32/34</v>
      </c>
      <c r="I1278" s="24" t="str">
        <f aca="false">IF(LEN(H1278)&gt;2,LEFT(H1278,2)&amp;";"&amp;TRIM(LEFT(H1278,2)+0.5)&amp;";"&amp;TRIM(LEFT(H1278,2)+1)&amp;";"&amp;TRIM(LEFT(H1278,2)+1.5)&amp;";"&amp;RIGHT(H1278,2),H1278)</f>
        <v>32;32,5;33;33,5;34</v>
      </c>
      <c r="J1278" s="24" t="str">
        <f aca="false">IF(LEN(H1278)&gt;2,LEFT(H1278,2)&amp;";"&amp;TRIM(LEFT(H1278,2)+0.5)&amp;";"&amp;TRIM(LEFT(H1278,2)+1)&amp;";"&amp;TRIM(LEFT(H1278,2)+1.5)&amp;";"&amp;RIGHT(H1278,2),H1278)</f>
        <v>32;32,5;33;33,5;34</v>
      </c>
      <c r="K1278" s="24"/>
      <c r="L1278" s="24"/>
      <c r="M1278" s="24" t="n">
        <v>588</v>
      </c>
    </row>
    <row r="1279" customFormat="false" ht="15" hidden="false" customHeight="false" outlineLevel="0" collapsed="false">
      <c r="B1279" s="10" t="s">
        <v>271</v>
      </c>
      <c r="C1279" s="73" t="s">
        <v>371</v>
      </c>
      <c r="D1279" s="10" t="n">
        <f aca="false">D1278+10</f>
        <v>290</v>
      </c>
      <c r="E1279" s="20" t="s">
        <v>160</v>
      </c>
      <c r="F1279" s="24" t="str">
        <f aca="false">IFERROR(E1279*10,SUBSTITUTE(E1279,"/",""))</f>
        <v>3436</v>
      </c>
      <c r="G1279" s="73"/>
      <c r="H1279" s="74" t="str">
        <f aca="false">IFERROR(E1279-1,(LEFT(E1279,2)-1)&amp;"/"&amp;(RIGHT(E1279,2)-1))</f>
        <v>33/35</v>
      </c>
      <c r="I1279" s="24" t="str">
        <f aca="false">IF(LEN(H1279)&gt;2,LEFT(H1279,2)&amp;";"&amp;TRIM(LEFT(H1279,2)+0.5)&amp;";"&amp;TRIM(LEFT(H1279,2)+1)&amp;";"&amp;TRIM(LEFT(H1279,2)+1.5)&amp;";"&amp;RIGHT(H1279,2),H1279)</f>
        <v>33;33,5;34;34,5;35</v>
      </c>
      <c r="J1279" s="24" t="str">
        <f aca="false">IF(LEN(H1279)&gt;2,LEFT(H1279,2)&amp;";"&amp;TRIM(LEFT(H1279,2)+0.5)&amp;";"&amp;TRIM(LEFT(H1279,2)+1)&amp;";"&amp;TRIM(LEFT(H1279,2)+1.5)&amp;";"&amp;RIGHT(H1279,2),H1279)</f>
        <v>33;33,5;34;34,5;35</v>
      </c>
      <c r="K1279" s="24"/>
      <c r="L1279" s="24"/>
      <c r="M1279" s="24" t="n">
        <v>568</v>
      </c>
    </row>
    <row r="1280" customFormat="false" ht="15" hidden="false" customHeight="false" outlineLevel="0" collapsed="false">
      <c r="B1280" s="10" t="s">
        <v>271</v>
      </c>
      <c r="C1280" s="73" t="s">
        <v>371</v>
      </c>
      <c r="D1280" s="10" t="n">
        <f aca="false">D1279+10</f>
        <v>300</v>
      </c>
      <c r="E1280" s="20" t="s">
        <v>161</v>
      </c>
      <c r="F1280" s="24" t="str">
        <f aca="false">IFERROR(E1280*10,SUBSTITUTE(E1280,"/",""))</f>
        <v>3537</v>
      </c>
      <c r="G1280" s="73"/>
      <c r="H1280" s="74" t="str">
        <f aca="false">IFERROR(E1280-1,(LEFT(E1280,2)-1)&amp;"/"&amp;(RIGHT(E1280,2)-1))</f>
        <v>34/36</v>
      </c>
      <c r="I1280" s="24" t="str">
        <f aca="false">IF(LEN(H1280)&gt;2,LEFT(H1280,2)&amp;";"&amp;TRIM(LEFT(H1280,2)+0.5)&amp;";"&amp;TRIM(LEFT(H1280,2)+1)&amp;";"&amp;TRIM(LEFT(H1280,2)+1.5)&amp;";"&amp;RIGHT(H1280,2),H1280)</f>
        <v>34;34,5;35;35,5;36</v>
      </c>
      <c r="J1280" s="24" t="str">
        <f aca="false">IF(LEN(H1280)&gt;2,LEFT(H1280,2)&amp;";"&amp;TRIM(LEFT(H1280,2)+0.5)&amp;";"&amp;TRIM(LEFT(H1280,2)+1)&amp;";"&amp;TRIM(LEFT(H1280,2)+1.5)&amp;";"&amp;RIGHT(H1280,2),H1280)</f>
        <v>34;34,5;35;35,5;36</v>
      </c>
      <c r="K1280" s="24"/>
      <c r="L1280" s="24"/>
      <c r="M1280" s="24" t="n">
        <v>548</v>
      </c>
    </row>
    <row r="1281" customFormat="false" ht="15" hidden="false" customHeight="false" outlineLevel="0" collapsed="false">
      <c r="B1281" s="10" t="s">
        <v>271</v>
      </c>
      <c r="C1281" s="73" t="s">
        <v>371</v>
      </c>
      <c r="D1281" s="10" t="n">
        <f aca="false">D1280+10</f>
        <v>310</v>
      </c>
      <c r="E1281" s="20" t="s">
        <v>163</v>
      </c>
      <c r="F1281" s="24" t="str">
        <f aca="false">IFERROR(E1281*10,SUBSTITUTE(E1281,"/",""))</f>
        <v>3638</v>
      </c>
      <c r="G1281" s="73"/>
      <c r="H1281" s="74" t="str">
        <f aca="false">IFERROR(E1281-1,(LEFT(E1281,2)-1)&amp;"/"&amp;(RIGHT(E1281,2)-1))</f>
        <v>35/37</v>
      </c>
      <c r="I1281" s="24" t="str">
        <f aca="false">IF(LEN(H1281)&gt;2,LEFT(H1281,2)&amp;";"&amp;TRIM(LEFT(H1281,2)+0.5)&amp;";"&amp;TRIM(LEFT(H1281,2)+1)&amp;";"&amp;TRIM(LEFT(H1281,2)+1.5)&amp;";"&amp;RIGHT(H1281,2),H1281)</f>
        <v>35;35,5;36;36,5;37</v>
      </c>
      <c r="J1281" s="24" t="str">
        <f aca="false">IF(LEN(H1281)&gt;2,LEFT(H1281,2)&amp;";"&amp;TRIM(LEFT(H1281,2)+0.5)&amp;";"&amp;TRIM(LEFT(H1281,2)+1)&amp;";"&amp;TRIM(LEFT(H1281,2)+1.5)&amp;";"&amp;RIGHT(H1281,2),H1281)</f>
        <v>35;35,5;36;36,5;37</v>
      </c>
      <c r="K1281" s="24"/>
      <c r="L1281" s="24"/>
      <c r="M1281" s="24" t="n">
        <v>528</v>
      </c>
    </row>
    <row r="1282" customFormat="false" ht="15" hidden="false" customHeight="false" outlineLevel="0" collapsed="false">
      <c r="B1282" s="10" t="s">
        <v>271</v>
      </c>
      <c r="C1282" s="73" t="s">
        <v>371</v>
      </c>
      <c r="D1282" s="10" t="n">
        <f aca="false">D1281+10</f>
        <v>320</v>
      </c>
      <c r="E1282" s="20" t="s">
        <v>165</v>
      </c>
      <c r="F1282" s="24" t="str">
        <f aca="false">IFERROR(E1282*10,SUBSTITUTE(E1282,"/",""))</f>
        <v>3739</v>
      </c>
      <c r="G1282" s="73"/>
      <c r="H1282" s="74" t="str">
        <f aca="false">IFERROR(E1282-1,(LEFT(E1282,2)-1)&amp;"/"&amp;(RIGHT(E1282,2)-1))</f>
        <v>36/38</v>
      </c>
      <c r="I1282" s="24" t="str">
        <f aca="false">IF(LEN(H1282)&gt;2,LEFT(H1282,2)&amp;";"&amp;TRIM(LEFT(H1282,2)+0.5)&amp;";"&amp;TRIM(LEFT(H1282,2)+1)&amp;";"&amp;TRIM(LEFT(H1282,2)+1.5)&amp;";"&amp;RIGHT(H1282,2),H1282)</f>
        <v>36;36,5;37;37,5;38</v>
      </c>
      <c r="J1282" s="24" t="str">
        <f aca="false">IF(LEN(H1282)&gt;2,LEFT(H1282,2)&amp;";"&amp;TRIM(LEFT(H1282,2)+0.5)&amp;";"&amp;TRIM(LEFT(H1282,2)+1)&amp;";"&amp;TRIM(LEFT(H1282,2)+1.5)&amp;";"&amp;RIGHT(H1282,2),H1282)</f>
        <v>36;36,5;37;37,5;38</v>
      </c>
      <c r="K1282" s="24"/>
      <c r="L1282" s="24"/>
      <c r="M1282" s="24" t="n">
        <v>808</v>
      </c>
    </row>
    <row r="1283" customFormat="false" ht="15" hidden="false" customHeight="false" outlineLevel="0" collapsed="false">
      <c r="B1283" s="10" t="s">
        <v>271</v>
      </c>
      <c r="C1283" s="73" t="s">
        <v>371</v>
      </c>
      <c r="D1283" s="10" t="n">
        <f aca="false">D1282+10</f>
        <v>330</v>
      </c>
      <c r="E1283" s="20" t="s">
        <v>166</v>
      </c>
      <c r="F1283" s="24" t="str">
        <f aca="false">IFERROR(E1283*10,SUBSTITUTE(E1283,"/",""))</f>
        <v>3840</v>
      </c>
      <c r="G1283" s="73"/>
      <c r="H1283" s="74" t="str">
        <f aca="false">IFERROR(E1283-1,(LEFT(E1283,2)-1)&amp;"/"&amp;(RIGHT(E1283,2)-1))</f>
        <v>37/39</v>
      </c>
      <c r="I1283" s="24" t="str">
        <f aca="false">IF(LEN(H1283)&gt;2,LEFT(H1283,2)&amp;";"&amp;TRIM(LEFT(H1283,2)+0.5)&amp;";"&amp;TRIM(LEFT(H1283,2)+1)&amp;";"&amp;TRIM(LEFT(H1283,2)+1.5)&amp;";"&amp;RIGHT(H1283,2),H1283)</f>
        <v>37;37,5;38;38,5;39</v>
      </c>
      <c r="J1283" s="24" t="str">
        <f aca="false">IF(LEN(H1283)&gt;2,LEFT(H1283,2)&amp;";"&amp;TRIM(LEFT(H1283,2)+0.5)&amp;";"&amp;TRIM(LEFT(H1283,2)+1)&amp;";"&amp;TRIM(LEFT(H1283,2)+1.5)&amp;";"&amp;RIGHT(H1283,2),H1283)</f>
        <v>37;37,5;38;38,5;39</v>
      </c>
      <c r="K1283" s="24"/>
      <c r="L1283" s="24"/>
      <c r="M1283" s="24" t="n">
        <v>848</v>
      </c>
    </row>
    <row r="1284" customFormat="false" ht="15" hidden="false" customHeight="false" outlineLevel="0" collapsed="false">
      <c r="B1284" s="10" t="s">
        <v>271</v>
      </c>
      <c r="C1284" s="73" t="s">
        <v>371</v>
      </c>
      <c r="D1284" s="10" t="n">
        <f aca="false">D1283+10</f>
        <v>340</v>
      </c>
      <c r="E1284" s="20" t="s">
        <v>167</v>
      </c>
      <c r="F1284" s="24" t="str">
        <f aca="false">IFERROR(E1284*10,SUBSTITUTE(E1284,"/",""))</f>
        <v>3941</v>
      </c>
      <c r="G1284" s="73"/>
      <c r="H1284" s="74" t="str">
        <f aca="false">IFERROR(E1284-1,(LEFT(E1284,2)-1)&amp;"/"&amp;(RIGHT(E1284,2)-1))</f>
        <v>38/40</v>
      </c>
      <c r="I1284" s="24" t="str">
        <f aca="false">IF(LEN(H1284)&gt;2,LEFT(H1284,2)&amp;";"&amp;TRIM(LEFT(H1284,2)+0.5)&amp;";"&amp;TRIM(LEFT(H1284,2)+1)&amp;";"&amp;TRIM(LEFT(H1284,2)+1.5)&amp;";"&amp;RIGHT(H1284,2),H1284)</f>
        <v>38;38,5;39;39,5;40</v>
      </c>
      <c r="J1284" s="24" t="str">
        <f aca="false">IF(LEN(H1284)&gt;2,LEFT(H1284,2)&amp;";"&amp;TRIM(LEFT(H1284,2)+0.5)&amp;";"&amp;TRIM(LEFT(H1284,2)+1)&amp;";"&amp;TRIM(LEFT(H1284,2)+1.5)&amp;";"&amp;RIGHT(H1284,2),H1284)</f>
        <v>38;38,5;39;39,5;40</v>
      </c>
      <c r="K1284" s="24"/>
      <c r="L1284" s="24"/>
      <c r="M1284" s="24" t="n">
        <v>818</v>
      </c>
    </row>
    <row r="1285" customFormat="false" ht="15" hidden="false" customHeight="false" outlineLevel="0" collapsed="false">
      <c r="B1285" s="10" t="s">
        <v>271</v>
      </c>
      <c r="C1285" s="73" t="s">
        <v>371</v>
      </c>
      <c r="D1285" s="10" t="n">
        <f aca="false">D1284+10</f>
        <v>350</v>
      </c>
      <c r="E1285" s="20" t="s">
        <v>169</v>
      </c>
      <c r="F1285" s="24" t="str">
        <f aca="false">IFERROR(E1285*10,SUBSTITUTE(E1285,"/",""))</f>
        <v>4042</v>
      </c>
      <c r="G1285" s="73"/>
      <c r="H1285" s="74" t="str">
        <f aca="false">IFERROR(E1285-1,(LEFT(E1285,2)-1)&amp;"/"&amp;(RIGHT(E1285,2)-1))</f>
        <v>39/41</v>
      </c>
      <c r="I1285" s="24" t="str">
        <f aca="false">IF(LEN(H1285)&gt;2,LEFT(H1285,2)&amp;";"&amp;TRIM(LEFT(H1285,2)+0.5)&amp;";"&amp;TRIM(LEFT(H1285,2)+1)&amp;";"&amp;TRIM(LEFT(H1285,2)+1.5)&amp;";"&amp;RIGHT(H1285,2),H1285)</f>
        <v>39;39,5;40;40,5;41</v>
      </c>
      <c r="J1285" s="24" t="str">
        <f aca="false">IF(LEN(H1285)&gt;2,LEFT(H1285,2)&amp;";"&amp;TRIM(LEFT(H1285,2)+0.5)&amp;";"&amp;TRIM(LEFT(H1285,2)+1)&amp;";"&amp;TRIM(LEFT(H1285,2)+1.5)&amp;";"&amp;RIGHT(H1285,2),H1285)</f>
        <v>39;39,5;40;40,5;41</v>
      </c>
      <c r="K1285" s="24"/>
      <c r="L1285" s="24"/>
      <c r="M1285" s="24" t="n">
        <v>508</v>
      </c>
    </row>
    <row r="1286" customFormat="false" ht="15" hidden="false" customHeight="false" outlineLevel="0" collapsed="false">
      <c r="B1286" s="10" t="s">
        <v>271</v>
      </c>
      <c r="C1286" s="73" t="s">
        <v>371</v>
      </c>
      <c r="D1286" s="10" t="n">
        <f aca="false">D1285+10</f>
        <v>360</v>
      </c>
      <c r="E1286" s="20" t="s">
        <v>170</v>
      </c>
      <c r="F1286" s="24" t="str">
        <f aca="false">IFERROR(E1286*10,SUBSTITUTE(E1286,"/",""))</f>
        <v>4143</v>
      </c>
      <c r="G1286" s="73"/>
      <c r="H1286" s="74" t="str">
        <f aca="false">IFERROR(E1286-1,(LEFT(E1286,2)-1)&amp;"/"&amp;(RIGHT(E1286,2)-1))</f>
        <v>40/42</v>
      </c>
      <c r="I1286" s="24" t="str">
        <f aca="false">IF(LEN(H1286)&gt;2,LEFT(H1286,2)&amp;";"&amp;TRIM(LEFT(H1286,2)+0.5)&amp;";"&amp;TRIM(LEFT(H1286,2)+1)&amp;";"&amp;TRIM(LEFT(H1286,2)+1.5)&amp;";"&amp;RIGHT(H1286,2),H1286)</f>
        <v>40;40,5;41;41,5;42</v>
      </c>
      <c r="J1286" s="24" t="str">
        <f aca="false">IF(LEN(H1286)&gt;2,LEFT(H1286,2)&amp;";"&amp;TRIM(LEFT(H1286,2)+0.5)&amp;";"&amp;TRIM(LEFT(H1286,2)+1)&amp;";"&amp;TRIM(LEFT(H1286,2)+1.5)&amp;";"&amp;RIGHT(H1286,2),H1286)</f>
        <v>40;40,5;41;41,5;42</v>
      </c>
      <c r="K1286" s="24"/>
      <c r="L1286" s="24"/>
      <c r="M1286" s="24" t="n">
        <v>488</v>
      </c>
    </row>
    <row r="1287" customFormat="false" ht="15" hidden="false" customHeight="false" outlineLevel="0" collapsed="false">
      <c r="B1287" s="10" t="s">
        <v>271</v>
      </c>
      <c r="C1287" s="73" t="s">
        <v>371</v>
      </c>
      <c r="D1287" s="10" t="n">
        <f aca="false">D1286+10</f>
        <v>370</v>
      </c>
      <c r="E1287" s="20" t="s">
        <v>171</v>
      </c>
      <c r="F1287" s="24" t="str">
        <f aca="false">IFERROR(E1287*10,SUBSTITUTE(E1287,"/",""))</f>
        <v>4244</v>
      </c>
      <c r="G1287" s="73"/>
      <c r="H1287" s="74" t="str">
        <f aca="false">IFERROR(E1287-1,(LEFT(E1287,2)-1)&amp;"/"&amp;(RIGHT(E1287,2)-1))</f>
        <v>41/43</v>
      </c>
      <c r="I1287" s="24" t="str">
        <f aca="false">IF(LEN(H1287)&gt;2,LEFT(H1287,2)&amp;";"&amp;TRIM(LEFT(H1287,2)+0.5)&amp;";"&amp;TRIM(LEFT(H1287,2)+1)&amp;";"&amp;TRIM(LEFT(H1287,2)+1.5)&amp;";"&amp;RIGHT(H1287,2),H1287)</f>
        <v>41;41,5;42;42,5;43</v>
      </c>
      <c r="J1287" s="24" t="str">
        <f aca="false">IF(LEN(H1287)&gt;2,LEFT(H1287,2)&amp;";"&amp;TRIM(LEFT(H1287,2)+0.5)&amp;";"&amp;TRIM(LEFT(H1287,2)+1)&amp;";"&amp;TRIM(LEFT(H1287,2)+1.5)&amp;";"&amp;RIGHT(H1287,2),H1287)</f>
        <v>41;41,5;42;42,5;43</v>
      </c>
      <c r="K1287" s="24"/>
      <c r="L1287" s="24"/>
      <c r="M1287" s="24" t="n">
        <v>468</v>
      </c>
    </row>
    <row r="1289" customFormat="false" ht="15" hidden="false" customHeight="false" outlineLevel="0" collapsed="false">
      <c r="B1289" s="10" t="s">
        <v>271</v>
      </c>
      <c r="C1289" s="73" t="s">
        <v>373</v>
      </c>
      <c r="D1289" s="10" t="n">
        <v>110</v>
      </c>
      <c r="E1289" s="20" t="s">
        <v>2338</v>
      </c>
      <c r="F1289" s="24" t="str">
        <f aca="false">IFERROR(E1289*10,SUBSTITUTE(E1289,"/",""))</f>
        <v>1619</v>
      </c>
      <c r="G1289" s="73"/>
      <c r="H1289" s="74" t="s">
        <v>2916</v>
      </c>
      <c r="I1289" s="24" t="str">
        <f aca="false">LEFT(H1289,2)&amp;";"&amp;(LEFT(H1289,2)+0.5)&amp;";"&amp;(LEFT(H1289,2)+1)&amp;";"&amp;(LEFT(H1289,2)+1.5)&amp;";"&amp;(LEFT(H1289,2)+2)&amp;";"&amp;(LEFT(H1289,2)+2.5)&amp;";"&amp;(LEFT(H1289,2)+3)</f>
        <v>15;15,5;16;16,5;17;17,5;18</v>
      </c>
      <c r="J1289" s="24" t="str">
        <f aca="false">I1289</f>
        <v>15;15,5;16;16,5;17;17,5;18</v>
      </c>
      <c r="K1289" s="24"/>
      <c r="L1289" s="24"/>
      <c r="M1289" s="75" t="e">
        <f aca="false">INDEX(priorities!F:F,MATCH("KIDSFOOTWEAR"&amp;sizes!H1289,priorities!I:I,0))</f>
        <v>#N/A</v>
      </c>
    </row>
    <row r="1290" customFormat="false" ht="15" hidden="false" customHeight="false" outlineLevel="0" collapsed="false">
      <c r="B1290" s="10" t="s">
        <v>271</v>
      </c>
      <c r="C1290" s="73" t="s">
        <v>373</v>
      </c>
      <c r="D1290" s="10" t="n">
        <v>120</v>
      </c>
      <c r="E1290" s="20" t="s">
        <v>2339</v>
      </c>
      <c r="F1290" s="24" t="str">
        <f aca="false">IFERROR(E1290*10,SUBSTITUTE(E1290,"/",""))</f>
        <v>1720</v>
      </c>
      <c r="G1290" s="73"/>
      <c r="H1290" s="74" t="s">
        <v>2338</v>
      </c>
      <c r="I1290" s="24" t="str">
        <f aca="false">LEFT(H1290,2)&amp;";"&amp;(LEFT(H1290,2)+0.5)&amp;";"&amp;(LEFT(H1290,2)+1)&amp;";"&amp;(LEFT(H1290,2)+1.5)&amp;";"&amp;(LEFT(H1290,2)+2)&amp;";"&amp;(LEFT(H1290,2)+2.5)&amp;";"&amp;(LEFT(H1290,2)+3)</f>
        <v>16;16,5;17;17,5;18;18,5;19</v>
      </c>
      <c r="J1290" s="24" t="str">
        <f aca="false">I1290</f>
        <v>16;16,5;17;17,5;18;18,5;19</v>
      </c>
      <c r="K1290" s="24"/>
      <c r="L1290" s="24"/>
      <c r="M1290" s="75" t="e">
        <f aca="false">INDEX(priorities!F:F,MATCH("KIDSFOOTWEAR"&amp;sizes!H1290,priorities!I:I,0))</f>
        <v>#N/A</v>
      </c>
    </row>
    <row r="1291" customFormat="false" ht="15" hidden="false" customHeight="false" outlineLevel="0" collapsed="false">
      <c r="B1291" s="10" t="s">
        <v>271</v>
      </c>
      <c r="C1291" s="73" t="s">
        <v>373</v>
      </c>
      <c r="D1291" s="10" t="n">
        <v>130</v>
      </c>
      <c r="E1291" s="20" t="s">
        <v>2340</v>
      </c>
      <c r="F1291" s="24" t="str">
        <f aca="false">IFERROR(E1291*10,SUBSTITUTE(E1291,"/",""))</f>
        <v>1821</v>
      </c>
      <c r="G1291" s="73"/>
      <c r="H1291" s="74" t="s">
        <v>2339</v>
      </c>
      <c r="I1291" s="24" t="str">
        <f aca="false">LEFT(H1291,2)&amp;";"&amp;(LEFT(H1291,2)+0.5)&amp;";"&amp;(LEFT(H1291,2)+1)&amp;";"&amp;(LEFT(H1291,2)+1.5)&amp;";"&amp;(LEFT(H1291,2)+2)&amp;";"&amp;(LEFT(H1291,2)+2.5)&amp;";"&amp;(LEFT(H1291,2)+3)</f>
        <v>17;17,5;18;18,5;19;19,5;20</v>
      </c>
      <c r="J1291" s="24" t="str">
        <f aca="false">I1291</f>
        <v>17;17,5;18;18,5;19;19,5;20</v>
      </c>
      <c r="K1291" s="24"/>
      <c r="L1291" s="24"/>
      <c r="M1291" s="75" t="e">
        <f aca="false">INDEX(priorities!F:F,MATCH("KIDSFOOTWEAR"&amp;sizes!H1291,priorities!I:I,0))</f>
        <v>#N/A</v>
      </c>
    </row>
    <row r="1292" customFormat="false" ht="15" hidden="false" customHeight="false" outlineLevel="0" collapsed="false">
      <c r="B1292" s="10" t="s">
        <v>271</v>
      </c>
      <c r="C1292" s="73" t="s">
        <v>373</v>
      </c>
      <c r="D1292" s="10" t="n">
        <v>140</v>
      </c>
      <c r="E1292" s="20" t="s">
        <v>2341</v>
      </c>
      <c r="F1292" s="24" t="str">
        <f aca="false">IFERROR(E1292*10,SUBSTITUTE(E1292,"/",""))</f>
        <v>1922</v>
      </c>
      <c r="G1292" s="73"/>
      <c r="H1292" s="74" t="s">
        <v>2340</v>
      </c>
      <c r="I1292" s="24" t="str">
        <f aca="false">LEFT(H1292,2)&amp;";"&amp;(LEFT(H1292,2)+0.5)&amp;";"&amp;(LEFT(H1292,2)+1)&amp;";"&amp;(LEFT(H1292,2)+1.5)&amp;";"&amp;(LEFT(H1292,2)+2)&amp;";"&amp;(LEFT(H1292,2)+2.5)&amp;";"&amp;(LEFT(H1292,2)+3)</f>
        <v>18;18,5;19;19,5;20;20,5;21</v>
      </c>
      <c r="J1292" s="24" t="str">
        <f aca="false">I1292</f>
        <v>18;18,5;19;19,5;20;20,5;21</v>
      </c>
      <c r="K1292" s="24"/>
      <c r="L1292" s="24"/>
      <c r="M1292" s="75" t="e">
        <f aca="false">INDEX(priorities!F:F,MATCH("KIDSFOOTWEAR"&amp;sizes!H1292,priorities!I:I,0))</f>
        <v>#N/A</v>
      </c>
    </row>
    <row r="1293" customFormat="false" ht="15" hidden="false" customHeight="false" outlineLevel="0" collapsed="false">
      <c r="B1293" s="10" t="s">
        <v>271</v>
      </c>
      <c r="C1293" s="73" t="s">
        <v>373</v>
      </c>
      <c r="D1293" s="10" t="n">
        <v>150</v>
      </c>
      <c r="E1293" s="20" t="s">
        <v>2342</v>
      </c>
      <c r="F1293" s="24" t="str">
        <f aca="false">IFERROR(E1293*10,SUBSTITUTE(E1293,"/",""))</f>
        <v>2023</v>
      </c>
      <c r="G1293" s="73"/>
      <c r="H1293" s="74" t="s">
        <v>2341</v>
      </c>
      <c r="I1293" s="24" t="str">
        <f aca="false">LEFT(H1293,2)&amp;";"&amp;(LEFT(H1293,2)+0.5)&amp;";"&amp;(LEFT(H1293,2)+1)&amp;";"&amp;(LEFT(H1293,2)+1.5)&amp;";"&amp;(LEFT(H1293,2)+2)&amp;";"&amp;(LEFT(H1293,2)+2.5)&amp;";"&amp;(LEFT(H1293,2)+3)</f>
        <v>19;19,5;20;20,5;21;21,5;22</v>
      </c>
      <c r="J1293" s="24" t="str">
        <f aca="false">I1293</f>
        <v>19;19,5;20;20,5;21;21,5;22</v>
      </c>
      <c r="K1293" s="24"/>
      <c r="L1293" s="24"/>
      <c r="M1293" s="75" t="e">
        <f aca="false">INDEX(priorities!F:F,MATCH("KIDSFOOTWEAR"&amp;sizes!H1293,priorities!I:I,0))</f>
        <v>#N/A</v>
      </c>
    </row>
    <row r="1294" customFormat="false" ht="15" hidden="false" customHeight="false" outlineLevel="0" collapsed="false">
      <c r="B1294" s="10" t="s">
        <v>271</v>
      </c>
      <c r="C1294" s="73" t="s">
        <v>373</v>
      </c>
      <c r="D1294" s="10" t="n">
        <v>160</v>
      </c>
      <c r="E1294" s="20" t="s">
        <v>2343</v>
      </c>
      <c r="F1294" s="24" t="str">
        <f aca="false">IFERROR(E1294*10,SUBSTITUTE(E1294,"/",""))</f>
        <v>2124</v>
      </c>
      <c r="G1294" s="73"/>
      <c r="H1294" s="74" t="s">
        <v>2342</v>
      </c>
      <c r="I1294" s="24" t="str">
        <f aca="false">LEFT(H1294,2)&amp;";"&amp;(LEFT(H1294,2)+0.5)&amp;";"&amp;(LEFT(H1294,2)+1)&amp;";"&amp;(LEFT(H1294,2)+1.5)&amp;";"&amp;(LEFT(H1294,2)+2)&amp;";"&amp;(LEFT(H1294,2)+2.5)&amp;";"&amp;(LEFT(H1294,2)+3)</f>
        <v>20;20,5;21;21,5;22;22,5;23</v>
      </c>
      <c r="J1294" s="24" t="str">
        <f aca="false">I1294</f>
        <v>20;20,5;21;21,5;22;22,5;23</v>
      </c>
      <c r="K1294" s="24"/>
      <c r="L1294" s="24"/>
      <c r="M1294" s="75" t="e">
        <f aca="false">INDEX(priorities!F:F,MATCH("KIDSFOOTWEAR"&amp;sizes!H1294,priorities!I:I,0))</f>
        <v>#N/A</v>
      </c>
    </row>
    <row r="1295" customFormat="false" ht="15" hidden="false" customHeight="false" outlineLevel="0" collapsed="false">
      <c r="B1295" s="10" t="s">
        <v>271</v>
      </c>
      <c r="C1295" s="73" t="s">
        <v>373</v>
      </c>
      <c r="D1295" s="10" t="n">
        <v>170</v>
      </c>
      <c r="E1295" s="20" t="s">
        <v>2344</v>
      </c>
      <c r="F1295" s="24" t="str">
        <f aca="false">IFERROR(E1295*10,SUBSTITUTE(E1295,"/",""))</f>
        <v>2225</v>
      </c>
      <c r="G1295" s="73"/>
      <c r="H1295" s="74" t="s">
        <v>2343</v>
      </c>
      <c r="I1295" s="24" t="str">
        <f aca="false">LEFT(H1295,2)&amp;";"&amp;(LEFT(H1295,2)+0.5)&amp;";"&amp;(LEFT(H1295,2)+1)&amp;";"&amp;(LEFT(H1295,2)+1.5)&amp;";"&amp;(LEFT(H1295,2)+2)&amp;";"&amp;(LEFT(H1295,2)+2.5)&amp;";"&amp;(LEFT(H1295,2)+3)</f>
        <v>21;21,5;22;22,5;23;23,5;24</v>
      </c>
      <c r="J1295" s="24" t="str">
        <f aca="false">I1295</f>
        <v>21;21,5;22;22,5;23;23,5;24</v>
      </c>
      <c r="K1295" s="24"/>
      <c r="L1295" s="24"/>
      <c r="M1295" s="75" t="e">
        <f aca="false">INDEX(priorities!F:F,MATCH("KIDSFOOTWEAR"&amp;sizes!H1295,priorities!I:I,0))</f>
        <v>#N/A</v>
      </c>
    </row>
    <row r="1296" s="50" customFormat="true" ht="15" hidden="false" customHeight="false" outlineLevel="0" collapsed="false">
      <c r="B1296" s="77" t="s">
        <v>108</v>
      </c>
      <c r="C1296" s="78" t="s">
        <v>373</v>
      </c>
      <c r="D1296" s="77" t="n">
        <v>180</v>
      </c>
      <c r="E1296" s="79" t="s">
        <v>374</v>
      </c>
      <c r="F1296" s="58" t="str">
        <f aca="false">IFERROR(E1296*10,SUBSTITUTE(E1296,"/",""))</f>
        <v>2326</v>
      </c>
      <c r="G1296" s="78"/>
      <c r="H1296" s="80" t="s">
        <v>2344</v>
      </c>
      <c r="I1296" s="58" t="str">
        <f aca="false">LEFT(H1296,2)&amp;";"&amp;(LEFT(H1296,2)+0.5)&amp;";"&amp;(LEFT(H1296,2)+1)&amp;";"&amp;(LEFT(H1296,2)+1.5)&amp;";"&amp;(LEFT(H1296,2)+2)&amp;";"&amp;(LEFT(H1296,2)+2.5)&amp;";"&amp;(LEFT(H1296,2)+3)</f>
        <v>22;22,5;23;23,5;24;24,5;25</v>
      </c>
      <c r="J1296" s="58" t="str">
        <f aca="false">I1296</f>
        <v>22;22,5;23;23,5;24;24,5;25</v>
      </c>
      <c r="K1296" s="58"/>
      <c r="L1296" s="58"/>
      <c r="M1296" s="75" t="e">
        <f aca="false">INDEX(priorities!F:F,MATCH("KIDSFOOTWEAR"&amp;sizes!H1296,priorities!I:I,0))</f>
        <v>#N/A</v>
      </c>
      <c r="N1296" s="77"/>
      <c r="O1296" s="77"/>
      <c r="P1296" s="77"/>
      <c r="Q1296" s="77"/>
      <c r="R1296" s="77"/>
      <c r="S1296" s="77"/>
      <c r="T1296" s="77"/>
      <c r="U1296" s="77"/>
      <c r="V1296" s="77"/>
      <c r="W1296" s="77"/>
      <c r="X1296" s="77"/>
      <c r="Y1296" s="77"/>
      <c r="Z1296" s="77"/>
      <c r="AA1296" s="77"/>
      <c r="AB1296" s="77"/>
      <c r="AC1296" s="77"/>
      <c r="AD1296" s="77"/>
      <c r="AE1296" s="77"/>
      <c r="AF1296" s="77"/>
      <c r="AG1296" s="77"/>
      <c r="AH1296" s="77"/>
      <c r="AI1296" s="77"/>
      <c r="AJ1296" s="77"/>
      <c r="AK1296" s="77"/>
    </row>
    <row r="1297" customFormat="false" ht="15" hidden="false" customHeight="false" outlineLevel="0" collapsed="false">
      <c r="B1297" s="10" t="s">
        <v>271</v>
      </c>
      <c r="C1297" s="73" t="s">
        <v>373</v>
      </c>
      <c r="D1297" s="10" t="n">
        <v>190</v>
      </c>
      <c r="E1297" s="20" t="s">
        <v>1081</v>
      </c>
      <c r="F1297" s="24" t="str">
        <f aca="false">IFERROR(E1297*10,SUBSTITUTE(E1297,"/",""))</f>
        <v>2427</v>
      </c>
      <c r="G1297" s="73"/>
      <c r="H1297" s="74" t="s">
        <v>374</v>
      </c>
      <c r="I1297" s="24" t="str">
        <f aca="false">LEFT(H1297,2)&amp;";"&amp;(LEFT(H1297,2)+0.5)&amp;";"&amp;(LEFT(H1297,2)+1)&amp;";"&amp;(LEFT(H1297,2)+1.5)&amp;";"&amp;(LEFT(H1297,2)+2)&amp;";"&amp;(LEFT(H1297,2)+2.5)&amp;";"&amp;(LEFT(H1297,2)+3)</f>
        <v>23;23,5;24;24,5;25;25,5;26</v>
      </c>
      <c r="J1297" s="24" t="str">
        <f aca="false">I1297</f>
        <v>23;23,5;24;24,5;25;25,5;26</v>
      </c>
      <c r="K1297" s="24"/>
      <c r="L1297" s="24"/>
      <c r="M1297" s="75" t="e">
        <f aca="false">INDEX(priorities!F:F,MATCH("KIDSFOOTWEAR"&amp;sizes!H1297,priorities!I:I,0))</f>
        <v>#N/A</v>
      </c>
    </row>
    <row r="1298" customFormat="false" ht="15" hidden="false" customHeight="false" outlineLevel="0" collapsed="false">
      <c r="B1298" s="10" t="s">
        <v>271</v>
      </c>
      <c r="C1298" s="73" t="s">
        <v>373</v>
      </c>
      <c r="D1298" s="10" t="n">
        <v>200</v>
      </c>
      <c r="E1298" s="20" t="s">
        <v>1026</v>
      </c>
      <c r="F1298" s="24" t="str">
        <f aca="false">IFERROR(E1298*10,SUBSTITUTE(E1298,"/",""))</f>
        <v>2528</v>
      </c>
      <c r="G1298" s="73"/>
      <c r="H1298" s="74" t="s">
        <v>1081</v>
      </c>
      <c r="I1298" s="24" t="str">
        <f aca="false">LEFT(H1298,2)&amp;";"&amp;(LEFT(H1298,2)+0.5)&amp;";"&amp;(LEFT(H1298,2)+1)&amp;";"&amp;(LEFT(H1298,2)+1.5)&amp;";"&amp;(LEFT(H1298,2)+2)&amp;";"&amp;(LEFT(H1298,2)+2.5)&amp;";"&amp;(LEFT(H1298,2)+3)</f>
        <v>24;24,5;25;25,5;26;26,5;27</v>
      </c>
      <c r="J1298" s="24" t="str">
        <f aca="false">I1298</f>
        <v>24;24,5;25;25,5;26;26,5;27</v>
      </c>
      <c r="K1298" s="24"/>
      <c r="L1298" s="24"/>
      <c r="M1298" s="75" t="e">
        <f aca="false">INDEX(priorities!F:F,MATCH("KIDSFOOTWEAR"&amp;sizes!H1298,priorities!I:I,0))</f>
        <v>#N/A</v>
      </c>
    </row>
    <row r="1299" customFormat="false" ht="15" hidden="false" customHeight="false" outlineLevel="0" collapsed="false">
      <c r="B1299" s="10" t="s">
        <v>271</v>
      </c>
      <c r="C1299" s="73" t="s">
        <v>373</v>
      </c>
      <c r="D1299" s="10" t="n">
        <v>210</v>
      </c>
      <c r="E1299" s="20" t="s">
        <v>1098</v>
      </c>
      <c r="F1299" s="24" t="str">
        <f aca="false">IFERROR(E1299*10,SUBSTITUTE(E1299,"/",""))</f>
        <v>2629</v>
      </c>
      <c r="G1299" s="73"/>
      <c r="H1299" s="74" t="s">
        <v>1026</v>
      </c>
      <c r="I1299" s="24" t="str">
        <f aca="false">LEFT(H1299,2)&amp;";"&amp;(LEFT(H1299,2)+0.5)&amp;";"&amp;(LEFT(H1299,2)+1)&amp;";"&amp;(LEFT(H1299,2)+1.5)&amp;";"&amp;(LEFT(H1299,2)+2)&amp;";"&amp;(LEFT(H1299,2)+2.5)&amp;";"&amp;(LEFT(H1299,2)+3)</f>
        <v>25;25,5;26;26,5;27;27,5;28</v>
      </c>
      <c r="J1299" s="24" t="str">
        <f aca="false">I1299</f>
        <v>25;25,5;26;26,5;27;27,5;28</v>
      </c>
      <c r="K1299" s="24"/>
      <c r="L1299" s="24"/>
      <c r="M1299" s="75" t="e">
        <f aca="false">INDEX(priorities!F:F,MATCH("KIDSFOOTWEAR"&amp;sizes!H1299,priorities!I:I,0))</f>
        <v>#N/A</v>
      </c>
    </row>
    <row r="1300" s="50" customFormat="true" ht="15" hidden="false" customHeight="false" outlineLevel="0" collapsed="false">
      <c r="B1300" s="77" t="s">
        <v>108</v>
      </c>
      <c r="C1300" s="78" t="s">
        <v>373</v>
      </c>
      <c r="D1300" s="77" t="n">
        <v>220</v>
      </c>
      <c r="E1300" s="79" t="s">
        <v>375</v>
      </c>
      <c r="F1300" s="58" t="str">
        <f aca="false">IFERROR(E1300*10,SUBSTITUTE(E1300,"/",""))</f>
        <v>2730</v>
      </c>
      <c r="G1300" s="78"/>
      <c r="H1300" s="80" t="s">
        <v>1098</v>
      </c>
      <c r="I1300" s="58" t="str">
        <f aca="false">LEFT(H1300,2)&amp;";"&amp;(LEFT(H1300,2)+0.5)&amp;";"&amp;(LEFT(H1300,2)+1)&amp;";"&amp;(LEFT(H1300,2)+1.5)&amp;";"&amp;(LEFT(H1300,2)+2)&amp;";"&amp;(LEFT(H1300,2)+2.5)&amp;";"&amp;(LEFT(H1300,2)+3)</f>
        <v>26;26,5;27;27,5;28;28,5;29</v>
      </c>
      <c r="J1300" s="58" t="str">
        <f aca="false">I1300</f>
        <v>26;26,5;27;27,5;28;28,5;29</v>
      </c>
      <c r="K1300" s="58"/>
      <c r="L1300" s="58"/>
      <c r="M1300" s="75" t="e">
        <f aca="false">INDEX(priorities!F:F,MATCH("KIDSFOOTWEAR"&amp;sizes!H1300,priorities!I:I,0))</f>
        <v>#N/A</v>
      </c>
      <c r="N1300" s="77"/>
      <c r="O1300" s="77"/>
      <c r="P1300" s="77"/>
      <c r="Q1300" s="77"/>
      <c r="R1300" s="77"/>
      <c r="S1300" s="77"/>
      <c r="T1300" s="77"/>
      <c r="U1300" s="77"/>
      <c r="V1300" s="77"/>
      <c r="W1300" s="77"/>
      <c r="X1300" s="77"/>
      <c r="Y1300" s="77"/>
      <c r="Z1300" s="77"/>
      <c r="AA1300" s="77"/>
      <c r="AB1300" s="77"/>
      <c r="AC1300" s="77"/>
      <c r="AD1300" s="77"/>
      <c r="AE1300" s="77"/>
      <c r="AF1300" s="77"/>
      <c r="AG1300" s="77"/>
      <c r="AH1300" s="77"/>
      <c r="AI1300" s="77"/>
      <c r="AJ1300" s="77"/>
      <c r="AK1300" s="77"/>
    </row>
    <row r="1301" customFormat="false" ht="15" hidden="false" customHeight="false" outlineLevel="0" collapsed="false">
      <c r="B1301" s="10" t="s">
        <v>271</v>
      </c>
      <c r="C1301" s="73" t="s">
        <v>373</v>
      </c>
      <c r="D1301" s="10" t="n">
        <v>230</v>
      </c>
      <c r="E1301" s="20" t="s">
        <v>1115</v>
      </c>
      <c r="F1301" s="24" t="str">
        <f aca="false">IFERROR(E1301*10,SUBSTITUTE(E1301,"/",""))</f>
        <v>2831</v>
      </c>
      <c r="G1301" s="73"/>
      <c r="H1301" s="74" t="s">
        <v>375</v>
      </c>
      <c r="I1301" s="24" t="str">
        <f aca="false">LEFT(H1301,2)&amp;";"&amp;(LEFT(H1301,2)+0.5)&amp;";"&amp;(LEFT(H1301,2)+1)&amp;";"&amp;(LEFT(H1301,2)+1.5)&amp;";"&amp;(LEFT(H1301,2)+2)&amp;";"&amp;(LEFT(H1301,2)+2.5)&amp;";"&amp;(LEFT(H1301,2)+3)</f>
        <v>27;27,5;28;28,5;29;29,5;30</v>
      </c>
      <c r="J1301" s="24" t="str">
        <f aca="false">I1301</f>
        <v>27;27,5;28;28,5;29;29,5;30</v>
      </c>
      <c r="K1301" s="24"/>
      <c r="L1301" s="24"/>
      <c r="M1301" s="75" t="e">
        <f aca="false">INDEX(priorities!F:F,MATCH("KIDSFOOTWEAR"&amp;sizes!H1301,priorities!I:I,0))</f>
        <v>#N/A</v>
      </c>
    </row>
    <row r="1302" customFormat="false" ht="15" hidden="false" customHeight="false" outlineLevel="0" collapsed="false">
      <c r="B1302" s="10" t="s">
        <v>271</v>
      </c>
      <c r="C1302" s="73" t="s">
        <v>373</v>
      </c>
      <c r="D1302" s="10" t="n">
        <v>240</v>
      </c>
      <c r="E1302" s="20" t="s">
        <v>1051</v>
      </c>
      <c r="F1302" s="24" t="str">
        <f aca="false">IFERROR(E1302*10,SUBSTITUTE(E1302,"/",""))</f>
        <v>2932</v>
      </c>
      <c r="G1302" s="73"/>
      <c r="H1302" s="74" t="s">
        <v>1115</v>
      </c>
      <c r="I1302" s="24" t="str">
        <f aca="false">LEFT(H1302,2)&amp;";"&amp;(LEFT(H1302,2)+0.5)&amp;";"&amp;(LEFT(H1302,2)+1)&amp;";"&amp;(LEFT(H1302,2)+1.5)&amp;";"&amp;(LEFT(H1302,2)+2)&amp;";"&amp;(LEFT(H1302,2)+2.5)&amp;";"&amp;(LEFT(H1302,2)+3)</f>
        <v>28;28,5;29;29,5;30;30,5;31</v>
      </c>
      <c r="J1302" s="24" t="str">
        <f aca="false">I1302</f>
        <v>28;28,5;29;29,5;30;30,5;31</v>
      </c>
      <c r="K1302" s="24"/>
      <c r="L1302" s="24"/>
      <c r="M1302" s="75" t="e">
        <f aca="false">INDEX(priorities!F:F,MATCH("KIDSFOOTWEAR"&amp;sizes!H1302,priorities!I:I,0))</f>
        <v>#N/A</v>
      </c>
    </row>
    <row r="1303" customFormat="false" ht="15" hidden="false" customHeight="false" outlineLevel="0" collapsed="false">
      <c r="B1303" s="10" t="s">
        <v>271</v>
      </c>
      <c r="C1303" s="73" t="s">
        <v>373</v>
      </c>
      <c r="D1303" s="10" t="n">
        <v>250</v>
      </c>
      <c r="E1303" s="20" t="s">
        <v>1127</v>
      </c>
      <c r="F1303" s="24" t="str">
        <f aca="false">IFERROR(E1303*10,SUBSTITUTE(E1303,"/",""))</f>
        <v>3033</v>
      </c>
      <c r="G1303" s="73"/>
      <c r="H1303" s="74" t="s">
        <v>1051</v>
      </c>
      <c r="I1303" s="24" t="str">
        <f aca="false">LEFT(H1303,2)&amp;";"&amp;(LEFT(H1303,2)+0.5)&amp;";"&amp;(LEFT(H1303,2)+1)&amp;";"&amp;(LEFT(H1303,2)+1.5)&amp;";"&amp;(LEFT(H1303,2)+2)&amp;";"&amp;(LEFT(H1303,2)+2.5)&amp;";"&amp;(LEFT(H1303,2)+3)</f>
        <v>29;29,5;30;30,5;31;31,5;32</v>
      </c>
      <c r="J1303" s="24" t="str">
        <f aca="false">I1303</f>
        <v>29;29,5;30;30,5;31;31,5;32</v>
      </c>
      <c r="K1303" s="24"/>
      <c r="L1303" s="24"/>
      <c r="M1303" s="75" t="e">
        <f aca="false">INDEX(priorities!F:F,MATCH("KIDSFOOTWEAR"&amp;sizes!H1303,priorities!I:I,0))</f>
        <v>#N/A</v>
      </c>
    </row>
    <row r="1304" s="50" customFormat="true" ht="15" hidden="false" customHeight="false" outlineLevel="0" collapsed="false">
      <c r="B1304" s="77" t="s">
        <v>108</v>
      </c>
      <c r="C1304" s="78" t="s">
        <v>373</v>
      </c>
      <c r="D1304" s="77" t="n">
        <v>260</v>
      </c>
      <c r="E1304" s="79" t="s">
        <v>376</v>
      </c>
      <c r="F1304" s="58" t="str">
        <f aca="false">IFERROR(E1304*10,SUBSTITUTE(E1304,"/",""))</f>
        <v>3134</v>
      </c>
      <c r="G1304" s="78"/>
      <c r="H1304" s="80" t="s">
        <v>1127</v>
      </c>
      <c r="I1304" s="58" t="str">
        <f aca="false">LEFT(H1304,2)&amp;";"&amp;(LEFT(H1304,2)+0.5)&amp;";"&amp;(LEFT(H1304,2)+1)&amp;";"&amp;(LEFT(H1304,2)+1.5)&amp;";"&amp;(LEFT(H1304,2)+2)&amp;";"&amp;(LEFT(H1304,2)+2.5)&amp;";"&amp;(LEFT(H1304,2)+3)</f>
        <v>30;30,5;31;31,5;32;32,5;33</v>
      </c>
      <c r="J1304" s="58" t="str">
        <f aca="false">I1304</f>
        <v>30;30,5;31;31,5;32;32,5;33</v>
      </c>
      <c r="K1304" s="58"/>
      <c r="L1304" s="58"/>
      <c r="M1304" s="75" t="e">
        <f aca="false">INDEX(priorities!F:F,MATCH("KIDSFOOTWEAR"&amp;sizes!H1304,priorities!I:I,0))</f>
        <v>#N/A</v>
      </c>
      <c r="N1304" s="77"/>
      <c r="O1304" s="77"/>
      <c r="P1304" s="77"/>
      <c r="Q1304" s="77"/>
      <c r="R1304" s="77"/>
      <c r="S1304" s="77"/>
      <c r="T1304" s="77"/>
      <c r="U1304" s="77"/>
      <c r="V1304" s="77"/>
      <c r="W1304" s="77"/>
      <c r="X1304" s="77"/>
      <c r="Y1304" s="77"/>
      <c r="Z1304" s="77"/>
      <c r="AA1304" s="77"/>
      <c r="AB1304" s="77"/>
      <c r="AC1304" s="77"/>
      <c r="AD1304" s="77"/>
      <c r="AE1304" s="77"/>
      <c r="AF1304" s="77"/>
      <c r="AG1304" s="77"/>
      <c r="AH1304" s="77"/>
      <c r="AI1304" s="77"/>
      <c r="AJ1304" s="77"/>
      <c r="AK1304" s="77"/>
    </row>
    <row r="1305" customFormat="false" ht="15" hidden="false" customHeight="false" outlineLevel="0" collapsed="false">
      <c r="B1305" s="10" t="s">
        <v>271</v>
      </c>
      <c r="C1305" s="73" t="s">
        <v>373</v>
      </c>
      <c r="D1305" s="10" t="n">
        <v>270</v>
      </c>
      <c r="E1305" s="20" t="s">
        <v>1169</v>
      </c>
      <c r="F1305" s="24" t="str">
        <f aca="false">IFERROR(E1305*10,SUBSTITUTE(E1305,"/",""))</f>
        <v>3235</v>
      </c>
      <c r="G1305" s="73"/>
      <c r="H1305" s="74" t="s">
        <v>376</v>
      </c>
      <c r="I1305" s="24" t="str">
        <f aca="false">LEFT(H1305,2)&amp;";"&amp;(LEFT(H1305,2)+0.5)&amp;";"&amp;(LEFT(H1305,2)+1)&amp;";"&amp;(LEFT(H1305,2)+1.5)&amp;";"&amp;(LEFT(H1305,2)+2)&amp;";"&amp;(LEFT(H1305,2)+2.5)&amp;";"&amp;(LEFT(H1305,2)+3)</f>
        <v>31;31,5;32;32,5;33;33,5;34</v>
      </c>
      <c r="J1305" s="24" t="str">
        <f aca="false">I1305</f>
        <v>31;31,5;32;32,5;33;33,5;34</v>
      </c>
      <c r="K1305" s="24"/>
      <c r="L1305" s="24"/>
      <c r="M1305" s="75" t="e">
        <f aca="false">INDEX(priorities!F:F,MATCH("KIDSFOOTWEAR"&amp;sizes!H1305,priorities!I:I,0))</f>
        <v>#N/A</v>
      </c>
    </row>
    <row r="1306" customFormat="false" ht="15" hidden="false" customHeight="false" outlineLevel="0" collapsed="false">
      <c r="B1306" s="10" t="s">
        <v>271</v>
      </c>
      <c r="C1306" s="73" t="s">
        <v>373</v>
      </c>
      <c r="D1306" s="10" t="n">
        <v>280</v>
      </c>
      <c r="E1306" s="20" t="s">
        <v>1072</v>
      </c>
      <c r="F1306" s="24" t="str">
        <f aca="false">IFERROR(E1306*10,SUBSTITUTE(E1306,"/",""))</f>
        <v>3336</v>
      </c>
      <c r="G1306" s="73"/>
      <c r="H1306" s="74" t="s">
        <v>1169</v>
      </c>
      <c r="I1306" s="24" t="str">
        <f aca="false">LEFT(H1306,2)&amp;";"&amp;(LEFT(H1306,2)+0.5)&amp;";"&amp;(LEFT(H1306,2)+1)&amp;";"&amp;(LEFT(H1306,2)+1.5)&amp;";"&amp;(LEFT(H1306,2)+2)&amp;";"&amp;(LEFT(H1306,2)+2.5)&amp;";"&amp;(LEFT(H1306,2)+3)</f>
        <v>32;32,5;33;33,5;34;34,5;35</v>
      </c>
      <c r="J1306" s="24" t="str">
        <f aca="false">I1306</f>
        <v>32;32,5;33;33,5;34;34,5;35</v>
      </c>
      <c r="K1306" s="24"/>
      <c r="L1306" s="24"/>
      <c r="M1306" s="75" t="e">
        <f aca="false">INDEX(priorities!F:F,MATCH("KIDSFOOTWEAR"&amp;sizes!H1306,priorities!I:I,0))</f>
        <v>#N/A</v>
      </c>
    </row>
    <row r="1307" customFormat="false" ht="15" hidden="false" customHeight="false" outlineLevel="0" collapsed="false">
      <c r="B1307" s="10" t="s">
        <v>271</v>
      </c>
      <c r="C1307" s="73" t="s">
        <v>373</v>
      </c>
      <c r="D1307" s="10" t="n">
        <v>290</v>
      </c>
      <c r="E1307" s="20" t="s">
        <v>1170</v>
      </c>
      <c r="F1307" s="24" t="str">
        <f aca="false">IFERROR(E1307*10,SUBSTITUTE(E1307,"/",""))</f>
        <v>3437</v>
      </c>
      <c r="G1307" s="73"/>
      <c r="H1307" s="74" t="s">
        <v>1072</v>
      </c>
      <c r="I1307" s="24" t="str">
        <f aca="false">LEFT(H1307,2)&amp;";"&amp;(LEFT(H1307,2)+0.5)&amp;";"&amp;(LEFT(H1307,2)+1)&amp;";"&amp;(LEFT(H1307,2)+1.5)&amp;";"&amp;(LEFT(H1307,2)+2)&amp;";"&amp;(LEFT(H1307,2)+2.5)&amp;";"&amp;(LEFT(H1307,2)+3)</f>
        <v>33;33,5;34;34,5;35;35,5;36</v>
      </c>
      <c r="J1307" s="24" t="str">
        <f aca="false">I1307</f>
        <v>33;33,5;34;34,5;35;35,5;36</v>
      </c>
      <c r="K1307" s="24"/>
      <c r="L1307" s="24"/>
      <c r="M1307" s="75" t="e">
        <f aca="false">INDEX(priorities!F:F,MATCH("KIDSFOOTWEAR"&amp;sizes!H1307,priorities!I:I,0))</f>
        <v>#N/A</v>
      </c>
    </row>
    <row r="1308" s="50" customFormat="true" ht="15" hidden="false" customHeight="false" outlineLevel="0" collapsed="false">
      <c r="B1308" s="77" t="s">
        <v>108</v>
      </c>
      <c r="C1308" s="78" t="s">
        <v>373</v>
      </c>
      <c r="D1308" s="77" t="n">
        <v>300</v>
      </c>
      <c r="E1308" s="79" t="s">
        <v>162</v>
      </c>
      <c r="F1308" s="58" t="str">
        <f aca="false">IFERROR(E1308*10,SUBSTITUTE(E1308,"/",""))</f>
        <v>3538</v>
      </c>
      <c r="G1308" s="78"/>
      <c r="H1308" s="80" t="s">
        <v>1170</v>
      </c>
      <c r="I1308" s="58" t="str">
        <f aca="false">LEFT(H1308,2)&amp;";"&amp;(LEFT(H1308,2)+0.5)&amp;";"&amp;(LEFT(H1308,2)+1)&amp;";"&amp;(LEFT(H1308,2)+1.5)&amp;";"&amp;(LEFT(H1308,2)+2)&amp;";"&amp;(LEFT(H1308,2)+2.5)&amp;";"&amp;(LEFT(H1308,2)+3)</f>
        <v>34;34,5;35;35,5;36;36,5;37</v>
      </c>
      <c r="J1308" s="58" t="str">
        <f aca="false">I1308</f>
        <v>34;34,5;35;35,5;36;36,5;37</v>
      </c>
      <c r="K1308" s="58"/>
      <c r="L1308" s="58"/>
      <c r="M1308" s="75" t="e">
        <f aca="false">INDEX(priorities!F:F,MATCH("KIDSFOOTWEAR"&amp;sizes!H1308,priorities!I:I,0))</f>
        <v>#N/A</v>
      </c>
      <c r="N1308" s="77"/>
      <c r="O1308" s="77"/>
      <c r="P1308" s="77"/>
      <c r="Q1308" s="77"/>
      <c r="R1308" s="77"/>
      <c r="S1308" s="77"/>
      <c r="T1308" s="77"/>
      <c r="U1308" s="77"/>
      <c r="V1308" s="77"/>
      <c r="W1308" s="77"/>
      <c r="X1308" s="77"/>
      <c r="Y1308" s="77"/>
      <c r="Z1308" s="77"/>
      <c r="AA1308" s="77"/>
      <c r="AB1308" s="77"/>
      <c r="AC1308" s="77"/>
      <c r="AD1308" s="77"/>
      <c r="AE1308" s="77"/>
      <c r="AF1308" s="77"/>
      <c r="AG1308" s="77"/>
      <c r="AH1308" s="77"/>
      <c r="AI1308" s="77"/>
      <c r="AJ1308" s="77"/>
      <c r="AK1308" s="77"/>
    </row>
    <row r="1309" customFormat="false" ht="15" hidden="false" customHeight="false" outlineLevel="0" collapsed="false">
      <c r="B1309" s="10" t="s">
        <v>271</v>
      </c>
      <c r="C1309" s="73" t="s">
        <v>373</v>
      </c>
      <c r="D1309" s="10" t="n">
        <v>310</v>
      </c>
      <c r="E1309" s="20" t="s">
        <v>164</v>
      </c>
      <c r="F1309" s="24" t="str">
        <f aca="false">IFERROR(E1309*10,SUBSTITUTE(E1309,"/",""))</f>
        <v>3639</v>
      </c>
      <c r="G1309" s="73"/>
      <c r="H1309" s="74" t="s">
        <v>162</v>
      </c>
      <c r="I1309" s="24" t="str">
        <f aca="false">LEFT(H1309,2)&amp;";"&amp;(LEFT(H1309,2)+0.5)&amp;";"&amp;(LEFT(H1309,2)+1)&amp;";"&amp;(LEFT(H1309,2)+1.5)&amp;";"&amp;(LEFT(H1309,2)+2)&amp;";"&amp;(LEFT(H1309,2)+2.5)&amp;";"&amp;(LEFT(H1309,2)+3)</f>
        <v>35;35,5;36;36,5;37;37,5;38</v>
      </c>
      <c r="J1309" s="24" t="str">
        <f aca="false">I1309</f>
        <v>35;35,5;36;36,5;37;37,5;38</v>
      </c>
      <c r="K1309" s="24"/>
      <c r="L1309" s="24"/>
      <c r="M1309" s="75" t="e">
        <f aca="false">INDEX(priorities!F:F,MATCH("KIDSFOOTWEAR"&amp;sizes!H1309,priorities!I:I,0))</f>
        <v>#N/A</v>
      </c>
    </row>
    <row r="1310" customFormat="false" ht="15" hidden="false" customHeight="false" outlineLevel="0" collapsed="false">
      <c r="B1310" s="10" t="s">
        <v>271</v>
      </c>
      <c r="C1310" s="73" t="s">
        <v>373</v>
      </c>
      <c r="D1310" s="10" t="n">
        <v>320</v>
      </c>
      <c r="E1310" s="20" t="s">
        <v>1171</v>
      </c>
      <c r="F1310" s="24" t="str">
        <f aca="false">IFERROR(E1310*10,SUBSTITUTE(E1310,"/",""))</f>
        <v>3740</v>
      </c>
      <c r="G1310" s="73"/>
      <c r="H1310" s="74" t="s">
        <v>164</v>
      </c>
      <c r="I1310" s="24" t="str">
        <f aca="false">LEFT(H1310,2)&amp;";"&amp;(LEFT(H1310,2)+0.5)&amp;";"&amp;(LEFT(H1310,2)+1)&amp;";"&amp;(LEFT(H1310,2)+1.5)&amp;";"&amp;(LEFT(H1310,2)+2)&amp;";"&amp;(LEFT(H1310,2)+2.5)&amp;";"&amp;(LEFT(H1310,2)+3)</f>
        <v>36;36,5;37;37,5;38;38,5;39</v>
      </c>
      <c r="J1310" s="24" t="str">
        <f aca="false">I1310</f>
        <v>36;36,5;37;37,5;38;38,5;39</v>
      </c>
      <c r="K1310" s="24"/>
      <c r="L1310" s="24"/>
      <c r="M1310" s="75" t="e">
        <f aca="false">INDEX(priorities!F:F,MATCH("KIDSFOOTWEAR"&amp;sizes!H1310,priorities!I:I,0))</f>
        <v>#N/A</v>
      </c>
    </row>
    <row r="1311" customFormat="false" ht="15" hidden="false" customHeight="false" outlineLevel="0" collapsed="false">
      <c r="B1311" s="10" t="s">
        <v>271</v>
      </c>
      <c r="C1311" s="73" t="s">
        <v>373</v>
      </c>
      <c r="D1311" s="10" t="n">
        <v>330</v>
      </c>
      <c r="E1311" s="20" t="s">
        <v>1172</v>
      </c>
      <c r="F1311" s="24" t="str">
        <f aca="false">IFERROR(E1311*10,SUBSTITUTE(E1311,"/",""))</f>
        <v>3841</v>
      </c>
      <c r="G1311" s="73"/>
      <c r="H1311" s="74" t="s">
        <v>1171</v>
      </c>
      <c r="I1311" s="24" t="str">
        <f aca="false">LEFT(H1311,2)&amp;";"&amp;(LEFT(H1311,2)+0.5)&amp;";"&amp;(LEFT(H1311,2)+1)&amp;";"&amp;(LEFT(H1311,2)+1.5)&amp;";"&amp;(LEFT(H1311,2)+2)&amp;";"&amp;(LEFT(H1311,2)+2.5)&amp;";"&amp;(LEFT(H1311,2)+3)</f>
        <v>37;37,5;38;38,5;39;39,5;40</v>
      </c>
      <c r="J1311" s="24" t="str">
        <f aca="false">I1311</f>
        <v>37;37,5;38;38,5;39;39,5;40</v>
      </c>
      <c r="K1311" s="24"/>
      <c r="L1311" s="24"/>
      <c r="M1311" s="75" t="e">
        <f aca="false">INDEX(priorities!F:F,MATCH("KIDSFOOTWEAR"&amp;sizes!H1311,priorities!I:I,0))</f>
        <v>#N/A</v>
      </c>
    </row>
    <row r="1312" s="50" customFormat="true" ht="15" hidden="false" customHeight="false" outlineLevel="0" collapsed="false">
      <c r="B1312" s="77" t="s">
        <v>108</v>
      </c>
      <c r="C1312" s="78" t="s">
        <v>373</v>
      </c>
      <c r="D1312" s="77" t="n">
        <v>340</v>
      </c>
      <c r="E1312" s="79" t="s">
        <v>167</v>
      </c>
      <c r="F1312" s="58" t="str">
        <f aca="false">IFERROR(E1312*10,SUBSTITUTE(E1312,"/",""))</f>
        <v>3941</v>
      </c>
      <c r="G1312" s="78"/>
      <c r="H1312" s="80" t="s">
        <v>166</v>
      </c>
      <c r="I1312" s="58" t="str">
        <f aca="false">LEFT(H1312,2)&amp;";"&amp;(LEFT(H1312,2)+0.5)&amp;";"&amp;(LEFT(H1312,2)+1)&amp;";"&amp;(LEFT(H1312,2)+1.5)&amp;";"&amp;(LEFT(H1312,2)+2)</f>
        <v>38;38,5;39;39,5;40</v>
      </c>
      <c r="J1312" s="58" t="str">
        <f aca="false">I1312</f>
        <v>38;38,5;39;39,5;40</v>
      </c>
      <c r="K1312" s="58"/>
      <c r="L1312" s="58"/>
      <c r="M1312" s="75" t="n">
        <f aca="false">INDEX(priorities!F:F,MATCH("KIDSFOOTWEAR"&amp;sizes!H1312,priorities!I:I,0))</f>
        <v>818</v>
      </c>
      <c r="N1312" s="77"/>
      <c r="O1312" s="77"/>
      <c r="P1312" s="77"/>
      <c r="Q1312" s="77"/>
      <c r="R1312" s="77"/>
      <c r="S1312" s="77"/>
      <c r="T1312" s="77"/>
      <c r="U1312" s="77"/>
      <c r="V1312" s="77"/>
      <c r="W1312" s="77"/>
      <c r="X1312" s="77"/>
      <c r="Y1312" s="77"/>
      <c r="Z1312" s="77"/>
      <c r="AA1312" s="77"/>
      <c r="AB1312" s="77"/>
      <c r="AC1312" s="77"/>
      <c r="AD1312" s="77"/>
      <c r="AE1312" s="77"/>
      <c r="AF1312" s="77"/>
      <c r="AG1312" s="77"/>
      <c r="AH1312" s="77"/>
      <c r="AI1312" s="77"/>
      <c r="AJ1312" s="77"/>
      <c r="AK1312" s="77"/>
    </row>
    <row r="1313" customFormat="false" ht="15" hidden="false" customHeight="false" outlineLevel="0" collapsed="false">
      <c r="B1313" s="10" t="s">
        <v>271</v>
      </c>
      <c r="C1313" s="73" t="s">
        <v>373</v>
      </c>
      <c r="D1313" s="10" t="n">
        <v>350</v>
      </c>
      <c r="E1313" s="20" t="s">
        <v>169</v>
      </c>
      <c r="F1313" s="24" t="str">
        <f aca="false">IFERROR(E1313*10,SUBSTITUTE(E1313,"/",""))</f>
        <v>4042</v>
      </c>
      <c r="G1313" s="73"/>
      <c r="H1313" s="74" t="s">
        <v>167</v>
      </c>
      <c r="I1313" s="24" t="str">
        <f aca="false">LEFT(H1313,2)&amp;";"&amp;(LEFT(H1313,2)+0.5)&amp;";"&amp;(LEFT(H1313,2)+1)&amp;";"&amp;(LEFT(H1313,2)+1.5)&amp;";"&amp;(LEFT(H1313,2)+2)</f>
        <v>39;39,5;40;40,5;41</v>
      </c>
      <c r="J1313" s="24" t="str">
        <f aca="false">I1313</f>
        <v>39;39,5;40;40,5;41</v>
      </c>
      <c r="K1313" s="24"/>
      <c r="L1313" s="24"/>
      <c r="M1313" s="75" t="n">
        <f aca="false">INDEX(priorities!F:F,MATCH("KIDSFOOTWEAR"&amp;sizes!H1313,priorities!I:I,0))</f>
        <v>508</v>
      </c>
    </row>
    <row r="1314" customFormat="false" ht="15" hidden="false" customHeight="false" outlineLevel="0" collapsed="false">
      <c r="B1314" s="10" t="s">
        <v>271</v>
      </c>
      <c r="C1314" s="73" t="s">
        <v>373</v>
      </c>
      <c r="D1314" s="10" t="n">
        <v>360</v>
      </c>
      <c r="E1314" s="20" t="s">
        <v>170</v>
      </c>
      <c r="F1314" s="24" t="str">
        <f aca="false">IFERROR(E1314*10,SUBSTITUTE(E1314,"/",""))</f>
        <v>4143</v>
      </c>
      <c r="G1314" s="73"/>
      <c r="H1314" s="74" t="s">
        <v>169</v>
      </c>
      <c r="I1314" s="24" t="str">
        <f aca="false">LEFT(H1314,2)&amp;";"&amp;(LEFT(H1314,2)+0.5)&amp;";"&amp;(LEFT(H1314,2)+1)&amp;";"&amp;(LEFT(H1314,2)+1.5)&amp;";"&amp;(LEFT(H1314,2)+2)</f>
        <v>40;40,5;41;41,5;42</v>
      </c>
      <c r="J1314" s="24" t="str">
        <f aca="false">I1314</f>
        <v>40;40,5;41;41,5;42</v>
      </c>
      <c r="K1314" s="24"/>
      <c r="L1314" s="24"/>
      <c r="M1314" s="75" t="n">
        <f aca="false">INDEX(priorities!F:F,MATCH("KIDSFOOTWEAR"&amp;sizes!H1314,priorities!I:I,0))</f>
        <v>488</v>
      </c>
    </row>
    <row r="1315" s="50" customFormat="true" ht="15" hidden="false" customHeight="false" outlineLevel="0" collapsed="false">
      <c r="B1315" s="77" t="s">
        <v>108</v>
      </c>
      <c r="C1315" s="78" t="s">
        <v>373</v>
      </c>
      <c r="D1315" s="77" t="n">
        <v>370</v>
      </c>
      <c r="E1315" s="79" t="s">
        <v>171</v>
      </c>
      <c r="F1315" s="58" t="str">
        <f aca="false">IFERROR(E1315*10,SUBSTITUTE(E1315,"/",""))</f>
        <v>4244</v>
      </c>
      <c r="G1315" s="78"/>
      <c r="H1315" s="80" t="s">
        <v>170</v>
      </c>
      <c r="I1315" s="58" t="str">
        <f aca="false">LEFT(H1315,2)&amp;";"&amp;(LEFT(H1315,2)+0.5)&amp;";"&amp;(LEFT(H1315,2)+1)&amp;";"&amp;(LEFT(H1315,2)+1.5)&amp;";"&amp;(LEFT(H1315,2)+2)</f>
        <v>41;41,5;42;42,5;43</v>
      </c>
      <c r="J1315" s="58" t="str">
        <f aca="false">I1315</f>
        <v>41;41,5;42;42,5;43</v>
      </c>
      <c r="K1315" s="58"/>
      <c r="L1315" s="58"/>
      <c r="M1315" s="75" t="n">
        <f aca="false">INDEX(priorities!F:F,MATCH("KIDSFOOTWEAR"&amp;sizes!H1315,priorities!I:I,0))</f>
        <v>468</v>
      </c>
      <c r="N1315" s="77"/>
      <c r="O1315" s="77"/>
      <c r="P1315" s="77"/>
      <c r="Q1315" s="77"/>
      <c r="R1315" s="77"/>
      <c r="S1315" s="77"/>
      <c r="T1315" s="77"/>
      <c r="U1315" s="77"/>
      <c r="V1315" s="77"/>
      <c r="W1315" s="77"/>
      <c r="X1315" s="77"/>
      <c r="Y1315" s="77"/>
      <c r="Z1315" s="77"/>
      <c r="AA1315" s="77"/>
      <c r="AB1315" s="77"/>
      <c r="AC1315" s="77"/>
      <c r="AD1315" s="77"/>
      <c r="AE1315" s="77"/>
      <c r="AF1315" s="77"/>
      <c r="AG1315" s="77"/>
      <c r="AH1315" s="77"/>
      <c r="AI1315" s="77"/>
      <c r="AJ1315" s="77"/>
      <c r="AK1315" s="77"/>
    </row>
    <row r="1316" customFormat="false" ht="15" hidden="false" customHeight="false" outlineLevel="0" collapsed="false">
      <c r="B1316" s="10" t="s">
        <v>271</v>
      </c>
      <c r="C1316" s="73" t="s">
        <v>373</v>
      </c>
      <c r="D1316" s="10" t="n">
        <v>380</v>
      </c>
      <c r="E1316" s="20" t="s">
        <v>261</v>
      </c>
      <c r="F1316" s="24" t="str">
        <f aca="false">IFERROR(E1316*10,SUBSTITUTE(E1316,"/",""))</f>
        <v>4345</v>
      </c>
      <c r="G1316" s="73"/>
      <c r="H1316" s="74" t="s">
        <v>171</v>
      </c>
      <c r="I1316" s="24" t="str">
        <f aca="false">LEFT(H1316,2)&amp;";"&amp;(LEFT(H1316,2)+0.5)&amp;";"&amp;(LEFT(H1316,2)+1)&amp;";"&amp;(LEFT(H1316,2)+1.5)&amp;";"&amp;(LEFT(H1316,2)+2)</f>
        <v>42;42,5;43;43,5;44</v>
      </c>
      <c r="J1316" s="24" t="str">
        <f aca="false">I1316</f>
        <v>42;42,5;43;43,5;44</v>
      </c>
      <c r="K1316" s="24"/>
      <c r="L1316" s="24"/>
      <c r="M1316" s="75" t="n">
        <f aca="false">INDEX(priorities!F:F,MATCH("KIDSFOOTWEAR"&amp;sizes!H1316,priorities!I:I,0))</f>
        <v>448</v>
      </c>
    </row>
    <row r="1317" customFormat="false" ht="15" hidden="false" customHeight="false" outlineLevel="0" collapsed="false">
      <c r="B1317" s="10" t="s">
        <v>271</v>
      </c>
      <c r="C1317" s="73" t="s">
        <v>373</v>
      </c>
      <c r="D1317" s="10" t="n">
        <v>390</v>
      </c>
      <c r="E1317" s="20" t="s">
        <v>262</v>
      </c>
      <c r="F1317" s="24" t="str">
        <f aca="false">IFERROR(E1317*10,SUBSTITUTE(E1317,"/",""))</f>
        <v>4446</v>
      </c>
      <c r="G1317" s="73"/>
      <c r="H1317" s="74" t="s">
        <v>261</v>
      </c>
      <c r="I1317" s="24" t="str">
        <f aca="false">LEFT(H1317,2)&amp;";"&amp;(LEFT(H1317,2)+0.5)&amp;";"&amp;(LEFT(H1317,2)+1)&amp;";"&amp;(LEFT(H1317,2)+1.5)&amp;";"&amp;(LEFT(H1317,2)+2)</f>
        <v>43;43,5;44;44,5;45</v>
      </c>
      <c r="J1317" s="24" t="str">
        <f aca="false">I1317</f>
        <v>43;43,5;44;44,5;45</v>
      </c>
      <c r="K1317" s="24"/>
      <c r="L1317" s="24"/>
      <c r="M1317" s="75" t="e">
        <f aca="false">INDEX(priorities!F:F,MATCH("KIDSFOOTWEAR"&amp;sizes!H1317,priorities!I:I,0))</f>
        <v>#N/A</v>
      </c>
    </row>
    <row r="1318" s="50" customFormat="true" ht="15" hidden="false" customHeight="false" outlineLevel="0" collapsed="false">
      <c r="B1318" s="77" t="s">
        <v>108</v>
      </c>
      <c r="C1318" s="78" t="s">
        <v>373</v>
      </c>
      <c r="D1318" s="77" t="n">
        <v>400</v>
      </c>
      <c r="E1318" s="79" t="s">
        <v>263</v>
      </c>
      <c r="F1318" s="58" t="str">
        <f aca="false">IFERROR(E1318*10,SUBSTITUTE(E1318,"/",""))</f>
        <v>4547</v>
      </c>
      <c r="G1318" s="78"/>
      <c r="H1318" s="80" t="s">
        <v>262</v>
      </c>
      <c r="I1318" s="58" t="str">
        <f aca="false">LEFT(H1318,2)&amp;";"&amp;(LEFT(H1318,2)+0.5)&amp;";"&amp;(LEFT(H1318,2)+1)&amp;";"&amp;(LEFT(H1318,2)+1.5)&amp;";"&amp;(LEFT(H1318,2)+2)</f>
        <v>44;44,5;45;45,5;46</v>
      </c>
      <c r="J1318" s="58" t="str">
        <f aca="false">I1318</f>
        <v>44;44,5;45;45,5;46</v>
      </c>
      <c r="K1318" s="58"/>
      <c r="L1318" s="58"/>
      <c r="M1318" s="75" t="e">
        <f aca="false">INDEX(priorities!F:F,MATCH("KIDSFOOTWEAR"&amp;sizes!H1318,priorities!I:I,0))</f>
        <v>#N/A</v>
      </c>
      <c r="N1318" s="77"/>
      <c r="O1318" s="77"/>
      <c r="P1318" s="77"/>
      <c r="Q1318" s="77"/>
      <c r="R1318" s="77"/>
      <c r="S1318" s="77"/>
      <c r="T1318" s="77"/>
      <c r="U1318" s="77"/>
      <c r="V1318" s="77"/>
      <c r="W1318" s="77"/>
      <c r="X1318" s="77"/>
      <c r="Y1318" s="77"/>
      <c r="Z1318" s="77"/>
      <c r="AA1318" s="77"/>
      <c r="AB1318" s="77"/>
      <c r="AC1318" s="77"/>
      <c r="AD1318" s="77"/>
      <c r="AE1318" s="77"/>
      <c r="AF1318" s="77"/>
      <c r="AG1318" s="77"/>
      <c r="AH1318" s="77"/>
      <c r="AI1318" s="77"/>
      <c r="AJ1318" s="77"/>
      <c r="AK1318" s="77"/>
    </row>
    <row r="1320" customFormat="false" ht="15" hidden="false" customHeight="false" outlineLevel="0" collapsed="false">
      <c r="B1320" s="10" t="s">
        <v>271</v>
      </c>
      <c r="C1320" s="73" t="s">
        <v>377</v>
      </c>
      <c r="D1320" s="10" t="n">
        <v>110</v>
      </c>
      <c r="E1320" s="20" t="s">
        <v>281</v>
      </c>
      <c r="F1320" s="24" t="n">
        <f aca="false">IFERROR(E1320*10,SUBSTITUTE(E1320,"/",""))</f>
        <v>160</v>
      </c>
      <c r="G1320" s="73"/>
      <c r="H1320" s="81" t="str">
        <f aca="false">E1320</f>
        <v>16</v>
      </c>
      <c r="I1320" s="81" t="str">
        <f aca="false">H1320</f>
        <v>16</v>
      </c>
      <c r="J1320" s="81" t="str">
        <f aca="false">H1320</f>
        <v>16</v>
      </c>
      <c r="K1320" s="24"/>
      <c r="L1320" s="24"/>
      <c r="M1320" s="24" t="n">
        <v>839</v>
      </c>
    </row>
    <row r="1321" customFormat="false" ht="15" hidden="false" customHeight="false" outlineLevel="0" collapsed="false">
      <c r="B1321" s="10" t="s">
        <v>271</v>
      </c>
      <c r="C1321" s="73" t="s">
        <v>377</v>
      </c>
      <c r="D1321" s="10" t="n">
        <f aca="false">D1320+10</f>
        <v>120</v>
      </c>
      <c r="E1321" s="20" t="s">
        <v>283</v>
      </c>
      <c r="F1321" s="24" t="n">
        <f aca="false">IFERROR(E1321*10,SUBSTITUTE(E1321,"/",""))</f>
        <v>170</v>
      </c>
      <c r="G1321" s="73"/>
      <c r="H1321" s="81" t="str">
        <f aca="false">E1321</f>
        <v>17</v>
      </c>
      <c r="I1321" s="81" t="str">
        <f aca="false">H1321</f>
        <v>17</v>
      </c>
      <c r="J1321" s="81" t="str">
        <f aca="false">H1321</f>
        <v>17</v>
      </c>
      <c r="K1321" s="24"/>
      <c r="L1321" s="24"/>
      <c r="M1321" s="24" t="n">
        <v>819</v>
      </c>
    </row>
    <row r="1322" customFormat="false" ht="15" hidden="false" customHeight="false" outlineLevel="0" collapsed="false">
      <c r="B1322" s="10" t="s">
        <v>271</v>
      </c>
      <c r="C1322" s="73" t="s">
        <v>377</v>
      </c>
      <c r="D1322" s="10" t="n">
        <f aca="false">D1321+10</f>
        <v>130</v>
      </c>
      <c r="E1322" s="20" t="s">
        <v>285</v>
      </c>
      <c r="F1322" s="24" t="n">
        <f aca="false">IFERROR(E1322*10,SUBSTITUTE(E1322,"/",""))</f>
        <v>180</v>
      </c>
      <c r="G1322" s="73"/>
      <c r="H1322" s="81" t="str">
        <f aca="false">E1322</f>
        <v>18</v>
      </c>
      <c r="I1322" s="81" t="str">
        <f aca="false">H1322</f>
        <v>18</v>
      </c>
      <c r="J1322" s="81" t="str">
        <f aca="false">H1322</f>
        <v>18</v>
      </c>
      <c r="K1322" s="24"/>
      <c r="L1322" s="24"/>
      <c r="M1322" s="24" t="n">
        <v>799</v>
      </c>
    </row>
    <row r="1323" customFormat="false" ht="15" hidden="false" customHeight="false" outlineLevel="0" collapsed="false">
      <c r="B1323" s="10" t="s">
        <v>271</v>
      </c>
      <c r="C1323" s="73" t="s">
        <v>377</v>
      </c>
      <c r="D1323" s="10" t="n">
        <f aca="false">D1322+10</f>
        <v>140</v>
      </c>
      <c r="E1323" s="20" t="s">
        <v>305</v>
      </c>
      <c r="F1323" s="24" t="n">
        <f aca="false">IFERROR(E1323*10,SUBSTITUTE(E1323,"/",""))</f>
        <v>190</v>
      </c>
      <c r="G1323" s="73"/>
      <c r="H1323" s="81" t="str">
        <f aca="false">E1323</f>
        <v>19</v>
      </c>
      <c r="I1323" s="81" t="str">
        <f aca="false">H1323</f>
        <v>19</v>
      </c>
      <c r="J1323" s="81" t="str">
        <f aca="false">H1323</f>
        <v>19</v>
      </c>
      <c r="K1323" s="24"/>
      <c r="L1323" s="24"/>
      <c r="M1323" s="24" t="n">
        <v>779</v>
      </c>
    </row>
    <row r="1324" customFormat="false" ht="15" hidden="false" customHeight="false" outlineLevel="0" collapsed="false">
      <c r="B1324" s="10" t="s">
        <v>271</v>
      </c>
      <c r="C1324" s="73" t="s">
        <v>377</v>
      </c>
      <c r="D1324" s="10" t="n">
        <f aca="false">D1323+10</f>
        <v>150</v>
      </c>
      <c r="E1324" s="20" t="s">
        <v>306</v>
      </c>
      <c r="F1324" s="24" t="n">
        <f aca="false">IFERROR(E1324*10,SUBSTITUTE(E1324,"/",""))</f>
        <v>200</v>
      </c>
      <c r="G1324" s="73"/>
      <c r="H1324" s="81" t="str">
        <f aca="false">E1324</f>
        <v>20</v>
      </c>
      <c r="I1324" s="81" t="str">
        <f aca="false">H1324</f>
        <v>20</v>
      </c>
      <c r="J1324" s="81" t="str">
        <f aca="false">H1324</f>
        <v>20</v>
      </c>
      <c r="K1324" s="24"/>
      <c r="L1324" s="24"/>
      <c r="M1324" s="24" t="n">
        <v>759</v>
      </c>
    </row>
    <row r="1325" customFormat="false" ht="15" hidden="false" customHeight="false" outlineLevel="0" collapsed="false">
      <c r="B1325" s="10" t="s">
        <v>271</v>
      </c>
      <c r="C1325" s="73" t="s">
        <v>377</v>
      </c>
      <c r="D1325" s="10" t="n">
        <f aca="false">D1324+10</f>
        <v>160</v>
      </c>
      <c r="E1325" s="20" t="s">
        <v>307</v>
      </c>
      <c r="F1325" s="24" t="n">
        <f aca="false">IFERROR(E1325*10,SUBSTITUTE(E1325,"/",""))</f>
        <v>210</v>
      </c>
      <c r="G1325" s="73"/>
      <c r="H1325" s="81" t="str">
        <f aca="false">E1325</f>
        <v>21</v>
      </c>
      <c r="I1325" s="81" t="str">
        <f aca="false">H1325</f>
        <v>21</v>
      </c>
      <c r="J1325" s="81" t="str">
        <f aca="false">H1325</f>
        <v>21</v>
      </c>
      <c r="K1325" s="24"/>
      <c r="L1325" s="24"/>
      <c r="M1325" s="24" t="n">
        <v>739</v>
      </c>
    </row>
    <row r="1326" customFormat="false" ht="15" hidden="false" customHeight="false" outlineLevel="0" collapsed="false">
      <c r="B1326" s="10" t="s">
        <v>271</v>
      </c>
      <c r="C1326" s="73" t="s">
        <v>377</v>
      </c>
      <c r="D1326" s="10" t="n">
        <f aca="false">D1325+10</f>
        <v>170</v>
      </c>
      <c r="E1326" s="20" t="s">
        <v>308</v>
      </c>
      <c r="F1326" s="24" t="n">
        <f aca="false">IFERROR(E1326*10,SUBSTITUTE(E1326,"/",""))</f>
        <v>220</v>
      </c>
      <c r="G1326" s="73"/>
      <c r="H1326" s="81" t="str">
        <f aca="false">E1326</f>
        <v>22</v>
      </c>
      <c r="I1326" s="81" t="str">
        <f aca="false">H1326</f>
        <v>22</v>
      </c>
      <c r="J1326" s="81" t="str">
        <f aca="false">H1326</f>
        <v>22</v>
      </c>
      <c r="K1326" s="24"/>
      <c r="L1326" s="24"/>
      <c r="M1326" s="24" t="n">
        <v>719</v>
      </c>
    </row>
    <row r="1327" customFormat="false" ht="15" hidden="false" customHeight="false" outlineLevel="0" collapsed="false">
      <c r="B1327" s="10" t="s">
        <v>271</v>
      </c>
      <c r="C1327" s="73" t="s">
        <v>377</v>
      </c>
      <c r="D1327" s="10" t="n">
        <f aca="false">D1326+10</f>
        <v>180</v>
      </c>
      <c r="E1327" s="20" t="s">
        <v>309</v>
      </c>
      <c r="F1327" s="24" t="n">
        <f aca="false">IFERROR(E1327*10,SUBSTITUTE(E1327,"/",""))</f>
        <v>230</v>
      </c>
      <c r="G1327" s="73"/>
      <c r="H1327" s="81" t="str">
        <f aca="false">E1327</f>
        <v>23</v>
      </c>
      <c r="I1327" s="81" t="str">
        <f aca="false">H1327</f>
        <v>23</v>
      </c>
      <c r="J1327" s="81" t="str">
        <f aca="false">H1327</f>
        <v>23</v>
      </c>
      <c r="K1327" s="24"/>
      <c r="L1327" s="24"/>
      <c r="M1327" s="24" t="n">
        <v>699</v>
      </c>
    </row>
    <row r="1328" customFormat="false" ht="15" hidden="false" customHeight="false" outlineLevel="0" collapsed="false">
      <c r="B1328" s="10" t="s">
        <v>271</v>
      </c>
      <c r="C1328" s="73" t="s">
        <v>377</v>
      </c>
      <c r="D1328" s="10" t="n">
        <f aca="false">D1327+10</f>
        <v>190</v>
      </c>
      <c r="E1328" s="20" t="s">
        <v>310</v>
      </c>
      <c r="F1328" s="24" t="n">
        <f aca="false">IFERROR(E1328*10,SUBSTITUTE(E1328,"/",""))</f>
        <v>240</v>
      </c>
      <c r="G1328" s="73"/>
      <c r="H1328" s="81" t="str">
        <f aca="false">E1328</f>
        <v>24</v>
      </c>
      <c r="I1328" s="81" t="str">
        <f aca="false">H1328</f>
        <v>24</v>
      </c>
      <c r="J1328" s="81" t="str">
        <f aca="false">H1328</f>
        <v>24</v>
      </c>
      <c r="K1328" s="24"/>
      <c r="L1328" s="24"/>
      <c r="M1328" s="24" t="n">
        <v>679</v>
      </c>
    </row>
    <row r="1329" customFormat="false" ht="15" hidden="false" customHeight="false" outlineLevel="0" collapsed="false">
      <c r="B1329" s="10" t="s">
        <v>271</v>
      </c>
      <c r="C1329" s="73" t="s">
        <v>377</v>
      </c>
      <c r="D1329" s="10" t="n">
        <f aca="false">D1328+10</f>
        <v>200</v>
      </c>
      <c r="E1329" s="20" t="s">
        <v>311</v>
      </c>
      <c r="F1329" s="24" t="n">
        <f aca="false">IFERROR(E1329*10,SUBSTITUTE(E1329,"/",""))</f>
        <v>250</v>
      </c>
      <c r="G1329" s="73"/>
      <c r="H1329" s="81" t="str">
        <f aca="false">E1329</f>
        <v>25</v>
      </c>
      <c r="I1329" s="81" t="str">
        <f aca="false">H1329</f>
        <v>25</v>
      </c>
      <c r="J1329" s="81" t="str">
        <f aca="false">H1329</f>
        <v>25</v>
      </c>
      <c r="K1329" s="24"/>
      <c r="L1329" s="24"/>
      <c r="M1329" s="24" t="n">
        <v>659</v>
      </c>
    </row>
    <row r="1330" customFormat="false" ht="15" hidden="false" customHeight="false" outlineLevel="0" collapsed="false">
      <c r="B1330" s="10" t="s">
        <v>271</v>
      </c>
      <c r="C1330" s="73" t="s">
        <v>377</v>
      </c>
      <c r="D1330" s="10" t="n">
        <f aca="false">D1329+10</f>
        <v>210</v>
      </c>
      <c r="E1330" s="20" t="s">
        <v>312</v>
      </c>
      <c r="F1330" s="24" t="n">
        <f aca="false">IFERROR(E1330*10,SUBSTITUTE(E1330,"/",""))</f>
        <v>260</v>
      </c>
      <c r="G1330" s="73"/>
      <c r="H1330" s="81" t="str">
        <f aca="false">E1330</f>
        <v>26</v>
      </c>
      <c r="I1330" s="81" t="str">
        <f aca="false">H1330</f>
        <v>26</v>
      </c>
      <c r="J1330" s="81" t="str">
        <f aca="false">H1330</f>
        <v>26</v>
      </c>
      <c r="K1330" s="24"/>
      <c r="L1330" s="24"/>
      <c r="M1330" s="24" t="n">
        <v>929</v>
      </c>
    </row>
    <row r="1331" customFormat="false" ht="15" hidden="false" customHeight="false" outlineLevel="0" collapsed="false">
      <c r="B1331" s="10" t="s">
        <v>271</v>
      </c>
      <c r="C1331" s="73" t="s">
        <v>377</v>
      </c>
      <c r="D1331" s="10" t="n">
        <f aca="false">D1330+10</f>
        <v>220</v>
      </c>
      <c r="E1331" s="20" t="s">
        <v>313</v>
      </c>
      <c r="F1331" s="24" t="n">
        <f aca="false">IFERROR(E1331*10,SUBSTITUTE(E1331,"/",""))</f>
        <v>270</v>
      </c>
      <c r="G1331" s="73"/>
      <c r="H1331" s="81" t="str">
        <f aca="false">E1331</f>
        <v>27</v>
      </c>
      <c r="I1331" s="81" t="str">
        <f aca="false">H1331</f>
        <v>27</v>
      </c>
      <c r="J1331" s="81" t="str">
        <f aca="false">H1331</f>
        <v>27</v>
      </c>
      <c r="K1331" s="24"/>
      <c r="L1331" s="24"/>
      <c r="M1331" s="24" t="n">
        <v>969</v>
      </c>
    </row>
    <row r="1332" customFormat="false" ht="15" hidden="false" customHeight="false" outlineLevel="0" collapsed="false">
      <c r="B1332" s="10" t="s">
        <v>271</v>
      </c>
      <c r="C1332" s="73" t="s">
        <v>377</v>
      </c>
      <c r="D1332" s="10" t="n">
        <f aca="false">D1331+10</f>
        <v>230</v>
      </c>
      <c r="E1332" s="20" t="s">
        <v>314</v>
      </c>
      <c r="F1332" s="24" t="n">
        <f aca="false">IFERROR(E1332*10,SUBSTITUTE(E1332,"/",""))</f>
        <v>280</v>
      </c>
      <c r="G1332" s="73"/>
      <c r="H1332" s="81" t="str">
        <f aca="false">E1332</f>
        <v>28</v>
      </c>
      <c r="I1332" s="81" t="str">
        <f aca="false">H1332</f>
        <v>28</v>
      </c>
      <c r="J1332" s="81" t="str">
        <f aca="false">H1332</f>
        <v>28</v>
      </c>
      <c r="K1332" s="24"/>
      <c r="L1332" s="24"/>
      <c r="M1332" s="24" t="n">
        <v>999</v>
      </c>
    </row>
    <row r="1333" customFormat="false" ht="15" hidden="false" customHeight="false" outlineLevel="0" collapsed="false">
      <c r="B1333" s="10" t="s">
        <v>271</v>
      </c>
      <c r="C1333" s="73" t="s">
        <v>377</v>
      </c>
      <c r="D1333" s="10" t="n">
        <f aca="false">D1332+10</f>
        <v>240</v>
      </c>
      <c r="E1333" s="20" t="s">
        <v>315</v>
      </c>
      <c r="F1333" s="24" t="n">
        <f aca="false">IFERROR(E1333*10,SUBSTITUTE(E1333,"/",""))</f>
        <v>290</v>
      </c>
      <c r="G1333" s="73"/>
      <c r="H1333" s="81" t="str">
        <f aca="false">E1333</f>
        <v>29</v>
      </c>
      <c r="I1333" s="81" t="str">
        <f aca="false">H1333</f>
        <v>29</v>
      </c>
      <c r="J1333" s="81" t="str">
        <f aca="false">H1333</f>
        <v>29</v>
      </c>
      <c r="K1333" s="24"/>
      <c r="L1333" s="24"/>
      <c r="M1333" s="24" t="n">
        <v>959</v>
      </c>
    </row>
    <row r="1334" customFormat="false" ht="15" hidden="false" customHeight="false" outlineLevel="0" collapsed="false">
      <c r="B1334" s="10" t="s">
        <v>271</v>
      </c>
      <c r="C1334" s="73" t="s">
        <v>377</v>
      </c>
      <c r="D1334" s="10" t="n">
        <f aca="false">D1333+10</f>
        <v>250</v>
      </c>
      <c r="E1334" s="20" t="s">
        <v>316</v>
      </c>
      <c r="F1334" s="24" t="n">
        <f aca="false">IFERROR(E1334*10,SUBSTITUTE(E1334,"/",""))</f>
        <v>300</v>
      </c>
      <c r="G1334" s="73"/>
      <c r="H1334" s="81" t="str">
        <f aca="false">E1334</f>
        <v>30</v>
      </c>
      <c r="I1334" s="81" t="str">
        <f aca="false">H1334</f>
        <v>30</v>
      </c>
      <c r="J1334" s="81" t="str">
        <f aca="false">H1334</f>
        <v>30</v>
      </c>
      <c r="K1334" s="24"/>
      <c r="L1334" s="24"/>
      <c r="M1334" s="24" t="n">
        <v>899</v>
      </c>
    </row>
    <row r="1335" customFormat="false" ht="15" hidden="false" customHeight="false" outlineLevel="0" collapsed="false">
      <c r="B1335" s="10" t="s">
        <v>271</v>
      </c>
      <c r="C1335" s="73" t="s">
        <v>377</v>
      </c>
      <c r="D1335" s="10" t="n">
        <f aca="false">D1334+10</f>
        <v>260</v>
      </c>
      <c r="E1335" s="20" t="s">
        <v>317</v>
      </c>
      <c r="F1335" s="24" t="n">
        <f aca="false">IFERROR(E1335*10,SUBSTITUTE(E1335,"/",""))</f>
        <v>310</v>
      </c>
      <c r="G1335" s="73"/>
      <c r="H1335" s="81" t="str">
        <f aca="false">E1335</f>
        <v>31</v>
      </c>
      <c r="I1335" s="81" t="str">
        <f aca="false">H1335</f>
        <v>31</v>
      </c>
      <c r="J1335" s="81" t="str">
        <f aca="false">H1335</f>
        <v>31</v>
      </c>
      <c r="K1335" s="24"/>
      <c r="L1335" s="24"/>
      <c r="M1335" s="24" t="n">
        <v>629</v>
      </c>
    </row>
    <row r="1336" customFormat="false" ht="15" hidden="false" customHeight="false" outlineLevel="0" collapsed="false">
      <c r="B1336" s="10" t="s">
        <v>271</v>
      </c>
      <c r="C1336" s="73" t="s">
        <v>377</v>
      </c>
      <c r="D1336" s="10" t="n">
        <f aca="false">D1335+10</f>
        <v>270</v>
      </c>
      <c r="E1336" s="20" t="s">
        <v>115</v>
      </c>
      <c r="F1336" s="24" t="n">
        <f aca="false">IFERROR(E1336*10,SUBSTITUTE(E1336,"/",""))</f>
        <v>320</v>
      </c>
      <c r="G1336" s="73"/>
      <c r="H1336" s="81" t="str">
        <f aca="false">E1336</f>
        <v>32</v>
      </c>
      <c r="I1336" s="81" t="str">
        <f aca="false">H1336</f>
        <v>32</v>
      </c>
      <c r="J1336" s="81" t="str">
        <f aca="false">H1336</f>
        <v>32</v>
      </c>
      <c r="K1336" s="24"/>
      <c r="L1336" s="24"/>
      <c r="M1336" s="24" t="n">
        <v>609</v>
      </c>
    </row>
    <row r="1337" customFormat="false" ht="15" hidden="false" customHeight="false" outlineLevel="0" collapsed="false">
      <c r="B1337" s="10" t="s">
        <v>271</v>
      </c>
      <c r="C1337" s="73" t="s">
        <v>377</v>
      </c>
      <c r="D1337" s="10" t="n">
        <f aca="false">D1336+10</f>
        <v>280</v>
      </c>
      <c r="E1337" s="20" t="s">
        <v>116</v>
      </c>
      <c r="F1337" s="24" t="n">
        <f aca="false">IFERROR(E1337*10,SUBSTITUTE(E1337,"/",""))</f>
        <v>330</v>
      </c>
      <c r="G1337" s="73"/>
      <c r="H1337" s="81" t="str">
        <f aca="false">E1337</f>
        <v>33</v>
      </c>
      <c r="I1337" s="81" t="str">
        <f aca="false">H1337</f>
        <v>33</v>
      </c>
      <c r="J1337" s="81" t="str">
        <f aca="false">H1337</f>
        <v>33</v>
      </c>
      <c r="K1337" s="24"/>
      <c r="L1337" s="24"/>
      <c r="M1337" s="24" t="n">
        <v>589</v>
      </c>
    </row>
    <row r="1338" customFormat="false" ht="15" hidden="false" customHeight="false" outlineLevel="0" collapsed="false">
      <c r="B1338" s="10" t="s">
        <v>271</v>
      </c>
      <c r="C1338" s="73" t="s">
        <v>377</v>
      </c>
      <c r="D1338" s="10" t="n">
        <f aca="false">D1337+10</f>
        <v>290</v>
      </c>
      <c r="E1338" s="20" t="s">
        <v>117</v>
      </c>
      <c r="F1338" s="24" t="n">
        <f aca="false">IFERROR(E1338*10,SUBSTITUTE(E1338,"/",""))</f>
        <v>340</v>
      </c>
      <c r="G1338" s="73"/>
      <c r="H1338" s="81" t="str">
        <f aca="false">E1338</f>
        <v>34</v>
      </c>
      <c r="I1338" s="81" t="str">
        <f aca="false">H1338</f>
        <v>34</v>
      </c>
      <c r="J1338" s="81" t="str">
        <f aca="false">H1338</f>
        <v>34</v>
      </c>
      <c r="K1338" s="24"/>
      <c r="L1338" s="24"/>
      <c r="M1338" s="24" t="n">
        <v>569</v>
      </c>
    </row>
    <row r="1339" customFormat="false" ht="15" hidden="false" customHeight="false" outlineLevel="0" collapsed="false">
      <c r="B1339" s="10" t="s">
        <v>271</v>
      </c>
      <c r="C1339" s="73" t="s">
        <v>377</v>
      </c>
      <c r="D1339" s="10" t="n">
        <f aca="false">D1338+10</f>
        <v>300</v>
      </c>
      <c r="E1339" s="20" t="s">
        <v>118</v>
      </c>
      <c r="F1339" s="24" t="n">
        <f aca="false">IFERROR(E1339*10,SUBSTITUTE(E1339,"/",""))</f>
        <v>350</v>
      </c>
      <c r="G1339" s="73"/>
      <c r="H1339" s="81" t="str">
        <f aca="false">E1339</f>
        <v>35</v>
      </c>
      <c r="I1339" s="81" t="str">
        <f aca="false">H1339</f>
        <v>35</v>
      </c>
      <c r="J1339" s="81" t="str">
        <f aca="false">H1339</f>
        <v>35</v>
      </c>
      <c r="K1339" s="24"/>
      <c r="L1339" s="24"/>
      <c r="M1339" s="24" t="n">
        <v>549</v>
      </c>
    </row>
    <row r="1340" customFormat="false" ht="15" hidden="false" customHeight="false" outlineLevel="0" collapsed="false">
      <c r="B1340" s="10" t="s">
        <v>271</v>
      </c>
      <c r="C1340" s="73" t="s">
        <v>377</v>
      </c>
      <c r="D1340" s="10" t="n">
        <f aca="false">D1339+10</f>
        <v>310</v>
      </c>
      <c r="E1340" s="20" t="s">
        <v>119</v>
      </c>
      <c r="F1340" s="24" t="n">
        <f aca="false">IFERROR(E1340*10,SUBSTITUTE(E1340,"/",""))</f>
        <v>360</v>
      </c>
      <c r="G1340" s="73"/>
      <c r="H1340" s="81" t="str">
        <f aca="false">E1340</f>
        <v>36</v>
      </c>
      <c r="I1340" s="81" t="str">
        <f aca="false">H1340</f>
        <v>36</v>
      </c>
      <c r="J1340" s="81" t="str">
        <f aca="false">H1340</f>
        <v>36</v>
      </c>
      <c r="K1340" s="24"/>
      <c r="L1340" s="24"/>
      <c r="M1340" s="24" t="n">
        <v>529</v>
      </c>
    </row>
    <row r="1341" customFormat="false" ht="15" hidden="false" customHeight="false" outlineLevel="0" collapsed="false">
      <c r="B1341" s="10" t="s">
        <v>271</v>
      </c>
      <c r="C1341" s="73" t="s">
        <v>377</v>
      </c>
      <c r="D1341" s="10" t="n">
        <f aca="false">D1340+10</f>
        <v>320</v>
      </c>
      <c r="E1341" s="20" t="s">
        <v>120</v>
      </c>
      <c r="F1341" s="24" t="n">
        <f aca="false">IFERROR(E1341*10,SUBSTITUTE(E1341,"/",""))</f>
        <v>370</v>
      </c>
      <c r="G1341" s="73"/>
      <c r="H1341" s="81" t="str">
        <f aca="false">E1341</f>
        <v>37</v>
      </c>
      <c r="I1341" s="81" t="str">
        <f aca="false">H1341</f>
        <v>37</v>
      </c>
      <c r="J1341" s="81" t="str">
        <f aca="false">H1341</f>
        <v>37</v>
      </c>
      <c r="K1341" s="24"/>
      <c r="L1341" s="24"/>
      <c r="M1341" s="24" t="n">
        <v>849</v>
      </c>
    </row>
    <row r="1342" customFormat="false" ht="15" hidden="false" customHeight="false" outlineLevel="0" collapsed="false">
      <c r="B1342" s="10" t="s">
        <v>271</v>
      </c>
      <c r="C1342" s="73" t="s">
        <v>377</v>
      </c>
      <c r="D1342" s="10" t="n">
        <f aca="false">D1341+10</f>
        <v>330</v>
      </c>
      <c r="E1342" s="20" t="s">
        <v>121</v>
      </c>
      <c r="F1342" s="24" t="n">
        <f aca="false">IFERROR(E1342*10,SUBSTITUTE(E1342,"/",""))</f>
        <v>380</v>
      </c>
      <c r="G1342" s="73"/>
      <c r="H1342" s="81" t="str">
        <f aca="false">E1342</f>
        <v>38</v>
      </c>
      <c r="I1342" s="81" t="str">
        <f aca="false">H1342</f>
        <v>38</v>
      </c>
      <c r="J1342" s="81" t="str">
        <f aca="false">H1342</f>
        <v>38</v>
      </c>
      <c r="K1342" s="24"/>
      <c r="L1342" s="24"/>
      <c r="M1342" s="24" t="n">
        <v>889</v>
      </c>
    </row>
    <row r="1343" customFormat="false" ht="15" hidden="false" customHeight="false" outlineLevel="0" collapsed="false">
      <c r="B1343" s="10" t="s">
        <v>271</v>
      </c>
      <c r="C1343" s="73" t="s">
        <v>377</v>
      </c>
      <c r="D1343" s="10" t="n">
        <f aca="false">D1342+10</f>
        <v>340</v>
      </c>
      <c r="E1343" s="20" t="s">
        <v>122</v>
      </c>
      <c r="F1343" s="24" t="n">
        <f aca="false">IFERROR(E1343*10,SUBSTITUTE(E1343,"/",""))</f>
        <v>390</v>
      </c>
      <c r="G1343" s="73"/>
      <c r="H1343" s="81" t="str">
        <f aca="false">E1343</f>
        <v>39</v>
      </c>
      <c r="I1343" s="81" t="str">
        <f aca="false">H1343</f>
        <v>39</v>
      </c>
      <c r="J1343" s="81" t="str">
        <f aca="false">H1343</f>
        <v>39</v>
      </c>
      <c r="K1343" s="24"/>
      <c r="L1343" s="24"/>
      <c r="M1343" s="24" t="n">
        <v>859</v>
      </c>
    </row>
    <row r="1344" customFormat="false" ht="15" hidden="false" customHeight="false" outlineLevel="0" collapsed="false">
      <c r="B1344" s="10" t="s">
        <v>271</v>
      </c>
      <c r="C1344" s="73" t="s">
        <v>377</v>
      </c>
      <c r="D1344" s="10" t="n">
        <f aca="false">D1343+10</f>
        <v>350</v>
      </c>
      <c r="E1344" s="20" t="s">
        <v>123</v>
      </c>
      <c r="F1344" s="24" t="n">
        <f aca="false">IFERROR(E1344*10,SUBSTITUTE(E1344,"/",""))</f>
        <v>400</v>
      </c>
      <c r="G1344" s="73"/>
      <c r="H1344" s="81" t="str">
        <f aca="false">E1344</f>
        <v>40</v>
      </c>
      <c r="I1344" s="81" t="str">
        <f aca="false">H1344</f>
        <v>40</v>
      </c>
      <c r="J1344" s="81" t="str">
        <f aca="false">H1344</f>
        <v>40</v>
      </c>
      <c r="K1344" s="24"/>
      <c r="L1344" s="24"/>
      <c r="M1344" s="24" t="n">
        <v>499</v>
      </c>
    </row>
    <row r="1345" customFormat="false" ht="15" hidden="false" customHeight="false" outlineLevel="0" collapsed="false">
      <c r="B1345" s="10" t="s">
        <v>271</v>
      </c>
      <c r="C1345" s="73" t="s">
        <v>377</v>
      </c>
      <c r="D1345" s="10" t="n">
        <f aca="false">D1344+10</f>
        <v>360</v>
      </c>
      <c r="E1345" s="20" t="s">
        <v>124</v>
      </c>
      <c r="F1345" s="24" t="n">
        <f aca="false">IFERROR(E1345*10,SUBSTITUTE(E1345,"/",""))</f>
        <v>410</v>
      </c>
      <c r="G1345" s="73"/>
      <c r="H1345" s="81" t="str">
        <f aca="false">E1345</f>
        <v>41</v>
      </c>
      <c r="I1345" s="81" t="str">
        <f aca="false">H1345</f>
        <v>41</v>
      </c>
      <c r="J1345" s="81" t="str">
        <f aca="false">H1345</f>
        <v>41</v>
      </c>
      <c r="K1345" s="24"/>
      <c r="L1345" s="24"/>
      <c r="M1345" s="24" t="n">
        <v>479</v>
      </c>
    </row>
    <row r="1346" customFormat="false" ht="15" hidden="false" customHeight="false" outlineLevel="0" collapsed="false">
      <c r="B1346" s="10" t="s">
        <v>271</v>
      </c>
      <c r="C1346" s="73" t="s">
        <v>377</v>
      </c>
      <c r="D1346" s="10" t="n">
        <f aca="false">D1345+10</f>
        <v>370</v>
      </c>
      <c r="E1346" s="20" t="s">
        <v>125</v>
      </c>
      <c r="F1346" s="24" t="n">
        <f aca="false">IFERROR(E1346*10,SUBSTITUTE(E1346,"/",""))</f>
        <v>420</v>
      </c>
      <c r="G1346" s="73"/>
      <c r="H1346" s="81" t="str">
        <f aca="false">E1346</f>
        <v>42</v>
      </c>
      <c r="I1346" s="81" t="str">
        <f aca="false">H1346</f>
        <v>42</v>
      </c>
      <c r="J1346" s="81" t="str">
        <f aca="false">H1346</f>
        <v>42</v>
      </c>
      <c r="K1346" s="24"/>
      <c r="L1346" s="24"/>
      <c r="M1346" s="24" t="n">
        <v>459</v>
      </c>
    </row>
    <row r="1347" customFormat="false" ht="15" hidden="false" customHeight="false" outlineLevel="0" collapsed="false">
      <c r="B1347" s="10" t="s">
        <v>271</v>
      </c>
      <c r="C1347" s="73" t="s">
        <v>377</v>
      </c>
      <c r="D1347" s="10" t="n">
        <f aca="false">D1346+10</f>
        <v>380</v>
      </c>
      <c r="E1347" s="20" t="s">
        <v>126</v>
      </c>
      <c r="F1347" s="24" t="n">
        <f aca="false">IFERROR(E1347*10,SUBSTITUTE(E1347,"/",""))</f>
        <v>430</v>
      </c>
      <c r="G1347" s="73"/>
      <c r="H1347" s="81" t="str">
        <f aca="false">E1347</f>
        <v>43</v>
      </c>
      <c r="I1347" s="81" t="str">
        <f aca="false">H1347</f>
        <v>43</v>
      </c>
      <c r="J1347" s="81" t="str">
        <f aca="false">H1347</f>
        <v>43</v>
      </c>
      <c r="K1347" s="24"/>
      <c r="L1347" s="24"/>
      <c r="M1347" s="24" t="n">
        <v>439</v>
      </c>
    </row>
    <row r="1348" customFormat="false" ht="15" hidden="false" customHeight="false" outlineLevel="0" collapsed="false">
      <c r="B1348" s="10" t="s">
        <v>271</v>
      </c>
      <c r="C1348" s="73" t="s">
        <v>377</v>
      </c>
      <c r="D1348" s="10" t="n">
        <f aca="false">D1347+10</f>
        <v>390</v>
      </c>
      <c r="E1348" s="20" t="s">
        <v>127</v>
      </c>
      <c r="F1348" s="24" t="n">
        <f aca="false">IFERROR(E1348*10,SUBSTITUTE(E1348,"/",""))</f>
        <v>440</v>
      </c>
      <c r="G1348" s="73"/>
      <c r="H1348" s="81" t="str">
        <f aca="false">E1348</f>
        <v>44</v>
      </c>
      <c r="I1348" s="81" t="str">
        <f aca="false">H1348</f>
        <v>44</v>
      </c>
      <c r="J1348" s="81" t="str">
        <f aca="false">H1348</f>
        <v>44</v>
      </c>
      <c r="K1348" s="24"/>
      <c r="L1348" s="24"/>
      <c r="M1348" s="24" t="n">
        <v>419</v>
      </c>
    </row>
    <row r="1350" customFormat="false" ht="15" hidden="false" customHeight="false" outlineLevel="0" collapsed="false">
      <c r="B1350" s="10" t="s">
        <v>271</v>
      </c>
      <c r="C1350" s="73" t="s">
        <v>378</v>
      </c>
      <c r="D1350" s="10" t="n">
        <v>110</v>
      </c>
      <c r="E1350" s="20" t="s">
        <v>281</v>
      </c>
      <c r="F1350" s="24" t="n">
        <f aca="false">IFERROR(E1350*10,SUBSTITUTE(E1350,"/",""))</f>
        <v>160</v>
      </c>
      <c r="G1350" s="73"/>
      <c r="H1350" s="74" t="n">
        <f aca="false">E1350+1</f>
        <v>17</v>
      </c>
      <c r="I1350" s="24" t="n">
        <f aca="false">H1350</f>
        <v>17</v>
      </c>
      <c r="J1350" s="24" t="n">
        <f aca="false">H1350</f>
        <v>17</v>
      </c>
      <c r="K1350" s="24"/>
      <c r="L1350" s="24"/>
      <c r="M1350" s="24" t="n">
        <v>819</v>
      </c>
    </row>
    <row r="1351" customFormat="false" ht="15" hidden="false" customHeight="false" outlineLevel="0" collapsed="false">
      <c r="B1351" s="10" t="s">
        <v>271</v>
      </c>
      <c r="C1351" s="73" t="s">
        <v>378</v>
      </c>
      <c r="D1351" s="10" t="n">
        <f aca="false">D1350+5</f>
        <v>115</v>
      </c>
      <c r="E1351" s="20" t="s">
        <v>282</v>
      </c>
      <c r="F1351" s="24" t="n">
        <f aca="false">IFERROR(E1351*10,SUBSTITUTE(E1351,"/",""))</f>
        <v>165</v>
      </c>
      <c r="G1351" s="73"/>
      <c r="H1351" s="74" t="n">
        <f aca="false">E1351+1</f>
        <v>17.5</v>
      </c>
      <c r="I1351" s="24" t="n">
        <f aca="false">H1351</f>
        <v>17.5</v>
      </c>
      <c r="J1351" s="24" t="n">
        <f aca="false">H1351</f>
        <v>17.5</v>
      </c>
      <c r="K1351" s="24"/>
      <c r="L1351" s="24"/>
      <c r="M1351" s="24" t="n">
        <v>809</v>
      </c>
    </row>
    <row r="1352" customFormat="false" ht="15" hidden="false" customHeight="false" outlineLevel="0" collapsed="false">
      <c r="B1352" s="10" t="s">
        <v>271</v>
      </c>
      <c r="C1352" s="73" t="s">
        <v>378</v>
      </c>
      <c r="D1352" s="10" t="n">
        <f aca="false">D1351+5</f>
        <v>120</v>
      </c>
      <c r="E1352" s="20" t="s">
        <v>283</v>
      </c>
      <c r="F1352" s="24" t="n">
        <f aca="false">IFERROR(E1352*10,SUBSTITUTE(E1352,"/",""))</f>
        <v>170</v>
      </c>
      <c r="G1352" s="73"/>
      <c r="H1352" s="74" t="n">
        <f aca="false">E1352+1</f>
        <v>18</v>
      </c>
      <c r="I1352" s="24" t="n">
        <f aca="false">H1352</f>
        <v>18</v>
      </c>
      <c r="J1352" s="24" t="n">
        <f aca="false">H1352</f>
        <v>18</v>
      </c>
      <c r="K1352" s="24"/>
      <c r="L1352" s="24"/>
      <c r="M1352" s="24" t="n">
        <v>799</v>
      </c>
    </row>
    <row r="1353" customFormat="false" ht="15" hidden="false" customHeight="false" outlineLevel="0" collapsed="false">
      <c r="B1353" s="10" t="s">
        <v>271</v>
      </c>
      <c r="C1353" s="73" t="s">
        <v>378</v>
      </c>
      <c r="D1353" s="10" t="n">
        <f aca="false">D1352+5</f>
        <v>125</v>
      </c>
      <c r="E1353" s="20" t="s">
        <v>284</v>
      </c>
      <c r="F1353" s="24" t="n">
        <f aca="false">IFERROR(E1353*10,SUBSTITUTE(E1353,"/",""))</f>
        <v>175</v>
      </c>
      <c r="G1353" s="73"/>
      <c r="H1353" s="74" t="n">
        <f aca="false">E1353+1</f>
        <v>18.5</v>
      </c>
      <c r="I1353" s="24" t="n">
        <f aca="false">H1353</f>
        <v>18.5</v>
      </c>
      <c r="J1353" s="24" t="n">
        <f aca="false">H1353</f>
        <v>18.5</v>
      </c>
      <c r="K1353" s="24"/>
      <c r="L1353" s="24"/>
      <c r="M1353" s="24" t="n">
        <v>789</v>
      </c>
    </row>
    <row r="1354" customFormat="false" ht="15" hidden="false" customHeight="false" outlineLevel="0" collapsed="false">
      <c r="B1354" s="10" t="s">
        <v>271</v>
      </c>
      <c r="C1354" s="73" t="s">
        <v>378</v>
      </c>
      <c r="D1354" s="10" t="n">
        <f aca="false">D1353+5</f>
        <v>130</v>
      </c>
      <c r="E1354" s="20" t="s">
        <v>285</v>
      </c>
      <c r="F1354" s="24" t="n">
        <f aca="false">IFERROR(E1354*10,SUBSTITUTE(E1354,"/",""))</f>
        <v>180</v>
      </c>
      <c r="G1354" s="73"/>
      <c r="H1354" s="74" t="n">
        <f aca="false">E1354+1</f>
        <v>19</v>
      </c>
      <c r="I1354" s="24" t="n">
        <f aca="false">H1354</f>
        <v>19</v>
      </c>
      <c r="J1354" s="24" t="n">
        <f aca="false">H1354</f>
        <v>19</v>
      </c>
      <c r="K1354" s="24"/>
      <c r="L1354" s="24"/>
      <c r="M1354" s="24" t="n">
        <v>779</v>
      </c>
    </row>
    <row r="1355" customFormat="false" ht="15" hidden="false" customHeight="false" outlineLevel="0" collapsed="false">
      <c r="B1355" s="10" t="s">
        <v>271</v>
      </c>
      <c r="C1355" s="73" t="s">
        <v>378</v>
      </c>
      <c r="D1355" s="10" t="n">
        <f aca="false">D1354+5</f>
        <v>135</v>
      </c>
      <c r="E1355" s="20" t="s">
        <v>319</v>
      </c>
      <c r="F1355" s="24" t="n">
        <f aca="false">IFERROR(E1355*10,SUBSTITUTE(E1355,"/",""))</f>
        <v>185</v>
      </c>
      <c r="G1355" s="73"/>
      <c r="H1355" s="74" t="n">
        <f aca="false">E1355+1</f>
        <v>19.5</v>
      </c>
      <c r="I1355" s="24" t="n">
        <f aca="false">H1355</f>
        <v>19.5</v>
      </c>
      <c r="J1355" s="24" t="n">
        <f aca="false">H1355</f>
        <v>19.5</v>
      </c>
      <c r="K1355" s="24"/>
      <c r="L1355" s="24"/>
      <c r="M1355" s="24" t="n">
        <v>769</v>
      </c>
    </row>
    <row r="1356" customFormat="false" ht="15" hidden="false" customHeight="false" outlineLevel="0" collapsed="false">
      <c r="B1356" s="10" t="s">
        <v>271</v>
      </c>
      <c r="C1356" s="73" t="s">
        <v>378</v>
      </c>
      <c r="D1356" s="10" t="n">
        <f aca="false">D1355+5</f>
        <v>140</v>
      </c>
      <c r="E1356" s="20" t="s">
        <v>305</v>
      </c>
      <c r="F1356" s="24" t="n">
        <f aca="false">IFERROR(E1356*10,SUBSTITUTE(E1356,"/",""))</f>
        <v>190</v>
      </c>
      <c r="G1356" s="73"/>
      <c r="H1356" s="74" t="n">
        <f aca="false">E1356+1</f>
        <v>20</v>
      </c>
      <c r="I1356" s="24" t="n">
        <f aca="false">H1356</f>
        <v>20</v>
      </c>
      <c r="J1356" s="24" t="n">
        <f aca="false">H1356</f>
        <v>20</v>
      </c>
      <c r="K1356" s="24"/>
      <c r="L1356" s="24"/>
      <c r="M1356" s="24" t="n">
        <v>759</v>
      </c>
    </row>
    <row r="1357" customFormat="false" ht="15" hidden="false" customHeight="false" outlineLevel="0" collapsed="false">
      <c r="B1357" s="10" t="s">
        <v>271</v>
      </c>
      <c r="C1357" s="73" t="s">
        <v>378</v>
      </c>
      <c r="D1357" s="10" t="n">
        <f aca="false">D1356+5</f>
        <v>145</v>
      </c>
      <c r="E1357" s="20" t="s">
        <v>320</v>
      </c>
      <c r="F1357" s="24" t="n">
        <f aca="false">IFERROR(E1357*10,SUBSTITUTE(E1357,"/",""))</f>
        <v>195</v>
      </c>
      <c r="G1357" s="73"/>
      <c r="H1357" s="74" t="n">
        <f aca="false">E1357+1</f>
        <v>20.5</v>
      </c>
      <c r="I1357" s="24" t="n">
        <f aca="false">H1357</f>
        <v>20.5</v>
      </c>
      <c r="J1357" s="24" t="n">
        <f aca="false">H1357</f>
        <v>20.5</v>
      </c>
      <c r="K1357" s="24"/>
      <c r="L1357" s="24"/>
      <c r="M1357" s="24" t="n">
        <v>749</v>
      </c>
    </row>
    <row r="1358" customFormat="false" ht="15" hidden="false" customHeight="false" outlineLevel="0" collapsed="false">
      <c r="B1358" s="10" t="s">
        <v>271</v>
      </c>
      <c r="C1358" s="73" t="s">
        <v>378</v>
      </c>
      <c r="D1358" s="10" t="n">
        <f aca="false">D1357+5</f>
        <v>150</v>
      </c>
      <c r="E1358" s="20" t="s">
        <v>306</v>
      </c>
      <c r="F1358" s="24" t="n">
        <f aca="false">IFERROR(E1358*10,SUBSTITUTE(E1358,"/",""))</f>
        <v>200</v>
      </c>
      <c r="G1358" s="73"/>
      <c r="H1358" s="74" t="n">
        <f aca="false">E1358+1</f>
        <v>21</v>
      </c>
      <c r="I1358" s="24" t="n">
        <f aca="false">H1358</f>
        <v>21</v>
      </c>
      <c r="J1358" s="24" t="n">
        <f aca="false">H1358</f>
        <v>21</v>
      </c>
      <c r="K1358" s="24"/>
      <c r="L1358" s="24"/>
      <c r="M1358" s="24" t="n">
        <v>739</v>
      </c>
    </row>
    <row r="1359" customFormat="false" ht="15" hidden="false" customHeight="false" outlineLevel="0" collapsed="false">
      <c r="B1359" s="10" t="s">
        <v>271</v>
      </c>
      <c r="C1359" s="73" t="s">
        <v>378</v>
      </c>
      <c r="D1359" s="10" t="n">
        <f aca="false">D1358+5</f>
        <v>155</v>
      </c>
      <c r="E1359" s="20" t="s">
        <v>321</v>
      </c>
      <c r="F1359" s="24" t="n">
        <f aca="false">IFERROR(E1359*10,SUBSTITUTE(E1359,"/",""))</f>
        <v>205</v>
      </c>
      <c r="G1359" s="73"/>
      <c r="H1359" s="74" t="n">
        <f aca="false">E1359+1</f>
        <v>21.5</v>
      </c>
      <c r="I1359" s="24" t="n">
        <f aca="false">H1359</f>
        <v>21.5</v>
      </c>
      <c r="J1359" s="24" t="n">
        <f aca="false">H1359</f>
        <v>21.5</v>
      </c>
      <c r="K1359" s="24"/>
      <c r="L1359" s="24"/>
      <c r="M1359" s="24" t="n">
        <v>729</v>
      </c>
    </row>
    <row r="1360" customFormat="false" ht="15" hidden="false" customHeight="false" outlineLevel="0" collapsed="false">
      <c r="B1360" s="10" t="s">
        <v>271</v>
      </c>
      <c r="C1360" s="73" t="s">
        <v>378</v>
      </c>
      <c r="D1360" s="10" t="n">
        <f aca="false">D1359+5</f>
        <v>160</v>
      </c>
      <c r="E1360" s="20" t="s">
        <v>307</v>
      </c>
      <c r="F1360" s="24" t="n">
        <f aca="false">IFERROR(E1360*10,SUBSTITUTE(E1360,"/",""))</f>
        <v>210</v>
      </c>
      <c r="G1360" s="73"/>
      <c r="H1360" s="74" t="n">
        <f aca="false">E1360+1</f>
        <v>22</v>
      </c>
      <c r="I1360" s="24" t="n">
        <f aca="false">H1360</f>
        <v>22</v>
      </c>
      <c r="J1360" s="24" t="n">
        <f aca="false">H1360</f>
        <v>22</v>
      </c>
      <c r="K1360" s="24"/>
      <c r="L1360" s="24"/>
      <c r="M1360" s="24" t="n">
        <v>719</v>
      </c>
    </row>
    <row r="1361" customFormat="false" ht="15" hidden="false" customHeight="false" outlineLevel="0" collapsed="false">
      <c r="B1361" s="10" t="s">
        <v>271</v>
      </c>
      <c r="C1361" s="73" t="s">
        <v>378</v>
      </c>
      <c r="D1361" s="10" t="n">
        <f aca="false">D1360+5</f>
        <v>165</v>
      </c>
      <c r="E1361" s="20" t="s">
        <v>322</v>
      </c>
      <c r="F1361" s="24" t="n">
        <f aca="false">IFERROR(E1361*10,SUBSTITUTE(E1361,"/",""))</f>
        <v>215</v>
      </c>
      <c r="G1361" s="73"/>
      <c r="H1361" s="74" t="n">
        <f aca="false">E1361+1</f>
        <v>22.5</v>
      </c>
      <c r="I1361" s="24" t="n">
        <f aca="false">H1361</f>
        <v>22.5</v>
      </c>
      <c r="J1361" s="24" t="n">
        <f aca="false">H1361</f>
        <v>22.5</v>
      </c>
      <c r="K1361" s="24"/>
      <c r="L1361" s="24"/>
      <c r="M1361" s="24" t="n">
        <v>709</v>
      </c>
    </row>
    <row r="1362" customFormat="false" ht="15" hidden="false" customHeight="false" outlineLevel="0" collapsed="false">
      <c r="B1362" s="10" t="s">
        <v>271</v>
      </c>
      <c r="C1362" s="73" t="s">
        <v>378</v>
      </c>
      <c r="D1362" s="10" t="n">
        <f aca="false">D1361+5</f>
        <v>170</v>
      </c>
      <c r="E1362" s="20" t="s">
        <v>308</v>
      </c>
      <c r="F1362" s="24" t="n">
        <f aca="false">IFERROR(E1362*10,SUBSTITUTE(E1362,"/",""))</f>
        <v>220</v>
      </c>
      <c r="G1362" s="73"/>
      <c r="H1362" s="74" t="n">
        <f aca="false">E1362+1</f>
        <v>23</v>
      </c>
      <c r="I1362" s="24" t="n">
        <f aca="false">H1362</f>
        <v>23</v>
      </c>
      <c r="J1362" s="24" t="n">
        <f aca="false">H1362</f>
        <v>23</v>
      </c>
      <c r="K1362" s="24"/>
      <c r="L1362" s="24"/>
      <c r="M1362" s="24" t="n">
        <v>699</v>
      </c>
    </row>
    <row r="1363" customFormat="false" ht="15" hidden="false" customHeight="false" outlineLevel="0" collapsed="false">
      <c r="B1363" s="10" t="s">
        <v>271</v>
      </c>
      <c r="C1363" s="73" t="s">
        <v>378</v>
      </c>
      <c r="D1363" s="10" t="n">
        <f aca="false">D1362+5</f>
        <v>175</v>
      </c>
      <c r="E1363" s="20" t="s">
        <v>323</v>
      </c>
      <c r="F1363" s="24" t="n">
        <f aca="false">IFERROR(E1363*10,SUBSTITUTE(E1363,"/",""))</f>
        <v>225</v>
      </c>
      <c r="G1363" s="73"/>
      <c r="H1363" s="74" t="n">
        <f aca="false">E1363+1</f>
        <v>23.5</v>
      </c>
      <c r="I1363" s="24" t="n">
        <f aca="false">H1363</f>
        <v>23.5</v>
      </c>
      <c r="J1363" s="24" t="n">
        <f aca="false">H1363</f>
        <v>23.5</v>
      </c>
      <c r="K1363" s="24"/>
      <c r="L1363" s="24"/>
      <c r="M1363" s="24" t="n">
        <v>689</v>
      </c>
    </row>
    <row r="1364" customFormat="false" ht="15" hidden="false" customHeight="false" outlineLevel="0" collapsed="false">
      <c r="B1364" s="10" t="s">
        <v>271</v>
      </c>
      <c r="C1364" s="73" t="s">
        <v>378</v>
      </c>
      <c r="D1364" s="10" t="n">
        <f aca="false">D1363+5</f>
        <v>180</v>
      </c>
      <c r="E1364" s="20" t="s">
        <v>309</v>
      </c>
      <c r="F1364" s="24" t="n">
        <f aca="false">IFERROR(E1364*10,SUBSTITUTE(E1364,"/",""))</f>
        <v>230</v>
      </c>
      <c r="G1364" s="73"/>
      <c r="H1364" s="74" t="n">
        <f aca="false">E1364+1</f>
        <v>24</v>
      </c>
      <c r="I1364" s="24" t="n">
        <f aca="false">H1364</f>
        <v>24</v>
      </c>
      <c r="J1364" s="24" t="n">
        <f aca="false">H1364</f>
        <v>24</v>
      </c>
      <c r="K1364" s="24"/>
      <c r="L1364" s="24"/>
      <c r="M1364" s="24" t="n">
        <v>679</v>
      </c>
    </row>
    <row r="1365" customFormat="false" ht="15" hidden="false" customHeight="false" outlineLevel="0" collapsed="false">
      <c r="B1365" s="10" t="s">
        <v>271</v>
      </c>
      <c r="C1365" s="73" t="s">
        <v>378</v>
      </c>
      <c r="D1365" s="10" t="n">
        <f aca="false">D1364+5</f>
        <v>185</v>
      </c>
      <c r="E1365" s="20" t="s">
        <v>324</v>
      </c>
      <c r="F1365" s="24" t="n">
        <f aca="false">IFERROR(E1365*10,SUBSTITUTE(E1365,"/",""))</f>
        <v>235</v>
      </c>
      <c r="G1365" s="73"/>
      <c r="H1365" s="74" t="n">
        <f aca="false">E1365+1</f>
        <v>24.5</v>
      </c>
      <c r="I1365" s="24" t="n">
        <f aca="false">H1365</f>
        <v>24.5</v>
      </c>
      <c r="J1365" s="24" t="n">
        <f aca="false">H1365</f>
        <v>24.5</v>
      </c>
      <c r="K1365" s="24"/>
      <c r="L1365" s="24"/>
      <c r="M1365" s="24" t="n">
        <v>669</v>
      </c>
    </row>
    <row r="1366" customFormat="false" ht="15" hidden="false" customHeight="false" outlineLevel="0" collapsed="false">
      <c r="B1366" s="10" t="s">
        <v>271</v>
      </c>
      <c r="C1366" s="73" t="s">
        <v>378</v>
      </c>
      <c r="D1366" s="10" t="n">
        <f aca="false">D1365+5</f>
        <v>190</v>
      </c>
      <c r="E1366" s="20" t="s">
        <v>310</v>
      </c>
      <c r="F1366" s="24" t="n">
        <f aca="false">IFERROR(E1366*10,SUBSTITUTE(E1366,"/",""))</f>
        <v>240</v>
      </c>
      <c r="G1366" s="73"/>
      <c r="H1366" s="74" t="n">
        <f aca="false">E1366+1</f>
        <v>25</v>
      </c>
      <c r="I1366" s="24" t="n">
        <f aca="false">H1366</f>
        <v>25</v>
      </c>
      <c r="J1366" s="24" t="n">
        <f aca="false">H1366</f>
        <v>25</v>
      </c>
      <c r="K1366" s="24"/>
      <c r="L1366" s="24"/>
      <c r="M1366" s="24" t="n">
        <v>659</v>
      </c>
    </row>
    <row r="1367" customFormat="false" ht="15" hidden="false" customHeight="false" outlineLevel="0" collapsed="false">
      <c r="B1367" s="10" t="s">
        <v>271</v>
      </c>
      <c r="C1367" s="73" t="s">
        <v>378</v>
      </c>
      <c r="D1367" s="10" t="n">
        <f aca="false">D1366+5</f>
        <v>195</v>
      </c>
      <c r="E1367" s="20" t="s">
        <v>325</v>
      </c>
      <c r="F1367" s="24" t="n">
        <f aca="false">IFERROR(E1367*10,SUBSTITUTE(E1367,"/",""))</f>
        <v>245</v>
      </c>
      <c r="G1367" s="73"/>
      <c r="H1367" s="74" t="n">
        <f aca="false">E1367+1</f>
        <v>25.5</v>
      </c>
      <c r="I1367" s="24" t="n">
        <f aca="false">H1367</f>
        <v>25.5</v>
      </c>
      <c r="J1367" s="24" t="n">
        <f aca="false">H1367</f>
        <v>25.5</v>
      </c>
      <c r="K1367" s="24"/>
      <c r="L1367" s="24"/>
      <c r="M1367" s="24" t="n">
        <v>649</v>
      </c>
    </row>
    <row r="1368" customFormat="false" ht="15" hidden="false" customHeight="false" outlineLevel="0" collapsed="false">
      <c r="B1368" s="10" t="s">
        <v>271</v>
      </c>
      <c r="C1368" s="73" t="s">
        <v>378</v>
      </c>
      <c r="D1368" s="10" t="n">
        <f aca="false">D1367+5</f>
        <v>200</v>
      </c>
      <c r="E1368" s="20" t="s">
        <v>311</v>
      </c>
      <c r="F1368" s="24" t="n">
        <f aca="false">IFERROR(E1368*10,SUBSTITUTE(E1368,"/",""))</f>
        <v>250</v>
      </c>
      <c r="G1368" s="73"/>
      <c r="H1368" s="74" t="n">
        <f aca="false">E1368+1</f>
        <v>26</v>
      </c>
      <c r="I1368" s="24" t="n">
        <f aca="false">H1368</f>
        <v>26</v>
      </c>
      <c r="J1368" s="24" t="n">
        <f aca="false">H1368</f>
        <v>26</v>
      </c>
      <c r="K1368" s="24"/>
      <c r="L1368" s="24"/>
      <c r="M1368" s="24" t="n">
        <v>929</v>
      </c>
    </row>
    <row r="1369" customFormat="false" ht="15" hidden="false" customHeight="false" outlineLevel="0" collapsed="false">
      <c r="B1369" s="10" t="s">
        <v>271</v>
      </c>
      <c r="C1369" s="73" t="s">
        <v>378</v>
      </c>
      <c r="D1369" s="10" t="n">
        <f aca="false">D1368+5</f>
        <v>205</v>
      </c>
      <c r="E1369" s="20" t="s">
        <v>326</v>
      </c>
      <c r="F1369" s="24" t="n">
        <f aca="false">IFERROR(E1369*10,SUBSTITUTE(E1369,"/",""))</f>
        <v>255</v>
      </c>
      <c r="G1369" s="73"/>
      <c r="H1369" s="74" t="n">
        <f aca="false">E1369+1</f>
        <v>26.5</v>
      </c>
      <c r="I1369" s="24" t="n">
        <f aca="false">H1369</f>
        <v>26.5</v>
      </c>
      <c r="J1369" s="24" t="n">
        <f aca="false">H1369</f>
        <v>26.5</v>
      </c>
      <c r="K1369" s="24"/>
      <c r="L1369" s="24"/>
      <c r="M1369" s="24" t="n">
        <v>949</v>
      </c>
    </row>
    <row r="1370" customFormat="false" ht="15" hidden="false" customHeight="false" outlineLevel="0" collapsed="false">
      <c r="B1370" s="10" t="s">
        <v>271</v>
      </c>
      <c r="C1370" s="73" t="s">
        <v>378</v>
      </c>
      <c r="D1370" s="10" t="n">
        <f aca="false">D1369+5</f>
        <v>210</v>
      </c>
      <c r="E1370" s="20" t="s">
        <v>312</v>
      </c>
      <c r="F1370" s="24" t="n">
        <f aca="false">IFERROR(E1370*10,SUBSTITUTE(E1370,"/",""))</f>
        <v>260</v>
      </c>
      <c r="G1370" s="73"/>
      <c r="H1370" s="74" t="n">
        <f aca="false">E1370+1</f>
        <v>27</v>
      </c>
      <c r="I1370" s="24" t="n">
        <f aca="false">H1370</f>
        <v>27</v>
      </c>
      <c r="J1370" s="24" t="n">
        <f aca="false">H1370</f>
        <v>27</v>
      </c>
      <c r="K1370" s="24"/>
      <c r="L1370" s="24"/>
      <c r="M1370" s="24" t="n">
        <v>969</v>
      </c>
    </row>
    <row r="1371" customFormat="false" ht="15" hidden="false" customHeight="false" outlineLevel="0" collapsed="false">
      <c r="B1371" s="10" t="s">
        <v>271</v>
      </c>
      <c r="C1371" s="73" t="s">
        <v>378</v>
      </c>
      <c r="D1371" s="10" t="n">
        <f aca="false">D1370+5</f>
        <v>215</v>
      </c>
      <c r="E1371" s="20" t="s">
        <v>327</v>
      </c>
      <c r="F1371" s="24" t="n">
        <f aca="false">IFERROR(E1371*10,SUBSTITUTE(E1371,"/",""))</f>
        <v>265</v>
      </c>
      <c r="G1371" s="73"/>
      <c r="H1371" s="74" t="n">
        <f aca="false">E1371+1</f>
        <v>27.5</v>
      </c>
      <c r="I1371" s="24" t="n">
        <f aca="false">H1371</f>
        <v>27.5</v>
      </c>
      <c r="J1371" s="24" t="n">
        <f aca="false">H1371</f>
        <v>27.5</v>
      </c>
      <c r="K1371" s="24"/>
      <c r="L1371" s="24"/>
      <c r="M1371" s="24" t="n">
        <v>989</v>
      </c>
    </row>
    <row r="1372" customFormat="false" ht="15" hidden="false" customHeight="false" outlineLevel="0" collapsed="false">
      <c r="B1372" s="10" t="s">
        <v>271</v>
      </c>
      <c r="C1372" s="73" t="s">
        <v>378</v>
      </c>
      <c r="D1372" s="10" t="n">
        <f aca="false">D1371+5</f>
        <v>220</v>
      </c>
      <c r="E1372" s="20" t="s">
        <v>313</v>
      </c>
      <c r="F1372" s="24" t="n">
        <f aca="false">IFERROR(E1372*10,SUBSTITUTE(E1372,"/",""))</f>
        <v>270</v>
      </c>
      <c r="G1372" s="73"/>
      <c r="H1372" s="74" t="n">
        <f aca="false">E1372+1</f>
        <v>28</v>
      </c>
      <c r="I1372" s="24" t="n">
        <f aca="false">H1372</f>
        <v>28</v>
      </c>
      <c r="J1372" s="24" t="n">
        <f aca="false">H1372</f>
        <v>28</v>
      </c>
      <c r="K1372" s="24"/>
      <c r="L1372" s="24"/>
      <c r="M1372" s="24" t="n">
        <v>999</v>
      </c>
    </row>
    <row r="1373" customFormat="false" ht="15" hidden="false" customHeight="false" outlineLevel="0" collapsed="false">
      <c r="B1373" s="10" t="s">
        <v>271</v>
      </c>
      <c r="C1373" s="73" t="s">
        <v>378</v>
      </c>
      <c r="D1373" s="10" t="n">
        <f aca="false">D1372+5</f>
        <v>225</v>
      </c>
      <c r="E1373" s="20" t="s">
        <v>328</v>
      </c>
      <c r="F1373" s="24" t="n">
        <f aca="false">IFERROR(E1373*10,SUBSTITUTE(E1373,"/",""))</f>
        <v>275</v>
      </c>
      <c r="G1373" s="73"/>
      <c r="H1373" s="74" t="n">
        <f aca="false">E1373+1</f>
        <v>28.5</v>
      </c>
      <c r="I1373" s="24" t="n">
        <f aca="false">H1373</f>
        <v>28.5</v>
      </c>
      <c r="J1373" s="24" t="n">
        <f aca="false">H1373</f>
        <v>28.5</v>
      </c>
      <c r="K1373" s="24"/>
      <c r="L1373" s="24"/>
      <c r="M1373" s="24" t="n">
        <v>979</v>
      </c>
    </row>
    <row r="1374" customFormat="false" ht="15" hidden="false" customHeight="false" outlineLevel="0" collapsed="false">
      <c r="B1374" s="10" t="s">
        <v>271</v>
      </c>
      <c r="C1374" s="73" t="s">
        <v>378</v>
      </c>
      <c r="D1374" s="10" t="n">
        <f aca="false">D1373+5</f>
        <v>230</v>
      </c>
      <c r="E1374" s="20" t="s">
        <v>314</v>
      </c>
      <c r="F1374" s="24" t="n">
        <f aca="false">IFERROR(E1374*10,SUBSTITUTE(E1374,"/",""))</f>
        <v>280</v>
      </c>
      <c r="G1374" s="73"/>
      <c r="H1374" s="74" t="n">
        <f aca="false">E1374+1</f>
        <v>29</v>
      </c>
      <c r="I1374" s="24" t="n">
        <f aca="false">H1374</f>
        <v>29</v>
      </c>
      <c r="J1374" s="24" t="n">
        <f aca="false">H1374</f>
        <v>29</v>
      </c>
      <c r="K1374" s="24"/>
      <c r="L1374" s="24"/>
      <c r="M1374" s="24" t="n">
        <v>959</v>
      </c>
    </row>
    <row r="1375" customFormat="false" ht="15" hidden="false" customHeight="false" outlineLevel="0" collapsed="false">
      <c r="B1375" s="10" t="s">
        <v>271</v>
      </c>
      <c r="C1375" s="73" t="s">
        <v>378</v>
      </c>
      <c r="D1375" s="10" t="n">
        <f aca="false">D1374+5</f>
        <v>235</v>
      </c>
      <c r="E1375" s="20" t="s">
        <v>329</v>
      </c>
      <c r="F1375" s="24" t="n">
        <f aca="false">IFERROR(E1375*10,SUBSTITUTE(E1375,"/",""))</f>
        <v>285</v>
      </c>
      <c r="G1375" s="73"/>
      <c r="H1375" s="74" t="n">
        <f aca="false">E1375+1</f>
        <v>29.5</v>
      </c>
      <c r="I1375" s="24" t="n">
        <f aca="false">H1375</f>
        <v>29.5</v>
      </c>
      <c r="J1375" s="24" t="n">
        <f aca="false">H1375</f>
        <v>29.5</v>
      </c>
      <c r="K1375" s="24"/>
      <c r="L1375" s="24"/>
      <c r="M1375" s="24" t="n">
        <v>939</v>
      </c>
    </row>
    <row r="1376" customFormat="false" ht="15" hidden="false" customHeight="false" outlineLevel="0" collapsed="false">
      <c r="B1376" s="10" t="s">
        <v>271</v>
      </c>
      <c r="C1376" s="73" t="s">
        <v>378</v>
      </c>
      <c r="D1376" s="10" t="n">
        <f aca="false">D1375+5</f>
        <v>240</v>
      </c>
      <c r="E1376" s="20" t="s">
        <v>315</v>
      </c>
      <c r="F1376" s="24" t="n">
        <f aca="false">IFERROR(E1376*10,SUBSTITUTE(E1376,"/",""))</f>
        <v>290</v>
      </c>
      <c r="G1376" s="73"/>
      <c r="H1376" s="74" t="n">
        <f aca="false">E1376+1</f>
        <v>30</v>
      </c>
      <c r="I1376" s="24" t="n">
        <f aca="false">H1376</f>
        <v>30</v>
      </c>
      <c r="J1376" s="24" t="n">
        <f aca="false">H1376</f>
        <v>30</v>
      </c>
      <c r="K1376" s="24"/>
      <c r="L1376" s="24"/>
      <c r="M1376" s="24" t="n">
        <v>899</v>
      </c>
    </row>
    <row r="1377" customFormat="false" ht="15" hidden="false" customHeight="false" outlineLevel="0" collapsed="false">
      <c r="B1377" s="10" t="s">
        <v>271</v>
      </c>
      <c r="C1377" s="73" t="s">
        <v>378</v>
      </c>
      <c r="D1377" s="10" t="n">
        <f aca="false">D1376+5</f>
        <v>245</v>
      </c>
      <c r="E1377" s="20" t="s">
        <v>330</v>
      </c>
      <c r="F1377" s="24" t="n">
        <f aca="false">IFERROR(E1377*10,SUBSTITUTE(E1377,"/",""))</f>
        <v>295</v>
      </c>
      <c r="G1377" s="73"/>
      <c r="H1377" s="74" t="n">
        <f aca="false">E1377+1</f>
        <v>30.5</v>
      </c>
      <c r="I1377" s="24" t="n">
        <f aca="false">H1377</f>
        <v>30.5</v>
      </c>
      <c r="J1377" s="24" t="n">
        <f aca="false">H1377</f>
        <v>30.5</v>
      </c>
      <c r="K1377" s="24"/>
      <c r="L1377" s="24"/>
      <c r="M1377" s="24" t="n">
        <v>639</v>
      </c>
    </row>
    <row r="1378" customFormat="false" ht="15" hidden="false" customHeight="false" outlineLevel="0" collapsed="false">
      <c r="B1378" s="10" t="s">
        <v>271</v>
      </c>
      <c r="C1378" s="73" t="s">
        <v>378</v>
      </c>
      <c r="D1378" s="10" t="n">
        <f aca="false">D1377+5</f>
        <v>250</v>
      </c>
      <c r="E1378" s="20" t="s">
        <v>316</v>
      </c>
      <c r="F1378" s="24" t="n">
        <f aca="false">IFERROR(E1378*10,SUBSTITUTE(E1378,"/",""))</f>
        <v>300</v>
      </c>
      <c r="G1378" s="73"/>
      <c r="H1378" s="74" t="n">
        <f aca="false">E1378+1</f>
        <v>31</v>
      </c>
      <c r="I1378" s="24" t="n">
        <f aca="false">H1378</f>
        <v>31</v>
      </c>
      <c r="J1378" s="24" t="n">
        <f aca="false">H1378</f>
        <v>31</v>
      </c>
      <c r="K1378" s="24"/>
      <c r="L1378" s="24"/>
      <c r="M1378" s="24" t="n">
        <v>629</v>
      </c>
    </row>
    <row r="1379" customFormat="false" ht="15" hidden="false" customHeight="false" outlineLevel="0" collapsed="false">
      <c r="B1379" s="10" t="s">
        <v>271</v>
      </c>
      <c r="C1379" s="73" t="s">
        <v>378</v>
      </c>
      <c r="D1379" s="10" t="n">
        <f aca="false">D1378+5</f>
        <v>255</v>
      </c>
      <c r="E1379" s="20" t="s">
        <v>331</v>
      </c>
      <c r="F1379" s="24" t="n">
        <f aca="false">IFERROR(E1379*10,SUBSTITUTE(E1379,"/",""))</f>
        <v>305</v>
      </c>
      <c r="G1379" s="73"/>
      <c r="H1379" s="74" t="n">
        <f aca="false">E1379+1</f>
        <v>31.5</v>
      </c>
      <c r="I1379" s="24" t="n">
        <f aca="false">H1379</f>
        <v>31.5</v>
      </c>
      <c r="J1379" s="24" t="n">
        <f aca="false">H1379</f>
        <v>31.5</v>
      </c>
      <c r="K1379" s="24"/>
      <c r="L1379" s="24"/>
      <c r="M1379" s="24" t="n">
        <v>619</v>
      </c>
    </row>
    <row r="1380" customFormat="false" ht="15" hidden="false" customHeight="false" outlineLevel="0" collapsed="false">
      <c r="B1380" s="10" t="s">
        <v>271</v>
      </c>
      <c r="C1380" s="73" t="s">
        <v>378</v>
      </c>
      <c r="D1380" s="10" t="n">
        <f aca="false">D1379+5</f>
        <v>260</v>
      </c>
      <c r="E1380" s="20" t="s">
        <v>317</v>
      </c>
      <c r="F1380" s="24" t="n">
        <f aca="false">IFERROR(E1380*10,SUBSTITUTE(E1380,"/",""))</f>
        <v>310</v>
      </c>
      <c r="G1380" s="73"/>
      <c r="H1380" s="74" t="n">
        <f aca="false">E1380+1</f>
        <v>32</v>
      </c>
      <c r="I1380" s="24" t="n">
        <f aca="false">H1380</f>
        <v>32</v>
      </c>
      <c r="J1380" s="24" t="n">
        <f aca="false">H1380</f>
        <v>32</v>
      </c>
      <c r="K1380" s="24"/>
      <c r="L1380" s="24"/>
      <c r="M1380" s="24" t="n">
        <v>609</v>
      </c>
    </row>
    <row r="1381" customFormat="false" ht="15" hidden="false" customHeight="false" outlineLevel="0" collapsed="false">
      <c r="B1381" s="10" t="s">
        <v>271</v>
      </c>
      <c r="C1381" s="73" t="s">
        <v>378</v>
      </c>
      <c r="D1381" s="10" t="n">
        <f aca="false">D1380+5</f>
        <v>265</v>
      </c>
      <c r="E1381" s="20" t="s">
        <v>332</v>
      </c>
      <c r="F1381" s="24" t="n">
        <f aca="false">IFERROR(E1381*10,SUBSTITUTE(E1381,"/",""))</f>
        <v>315</v>
      </c>
      <c r="G1381" s="73"/>
      <c r="H1381" s="74" t="n">
        <f aca="false">E1381+1</f>
        <v>32.5</v>
      </c>
      <c r="I1381" s="24" t="n">
        <f aca="false">H1381</f>
        <v>32.5</v>
      </c>
      <c r="J1381" s="24" t="n">
        <f aca="false">H1381</f>
        <v>32.5</v>
      </c>
      <c r="K1381" s="24"/>
      <c r="L1381" s="24"/>
      <c r="M1381" s="24" t="n">
        <v>599</v>
      </c>
    </row>
    <row r="1382" customFormat="false" ht="15" hidden="false" customHeight="false" outlineLevel="0" collapsed="false">
      <c r="B1382" s="10" t="s">
        <v>271</v>
      </c>
      <c r="C1382" s="73" t="s">
        <v>378</v>
      </c>
      <c r="D1382" s="10" t="n">
        <f aca="false">D1381+5</f>
        <v>270</v>
      </c>
      <c r="E1382" s="20" t="s">
        <v>115</v>
      </c>
      <c r="F1382" s="24" t="n">
        <f aca="false">IFERROR(E1382*10,SUBSTITUTE(E1382,"/",""))</f>
        <v>320</v>
      </c>
      <c r="G1382" s="73"/>
      <c r="H1382" s="74" t="n">
        <f aca="false">E1382+1</f>
        <v>33</v>
      </c>
      <c r="I1382" s="24" t="n">
        <f aca="false">H1382</f>
        <v>33</v>
      </c>
      <c r="J1382" s="24" t="n">
        <f aca="false">H1382</f>
        <v>33</v>
      </c>
      <c r="K1382" s="24"/>
      <c r="L1382" s="24"/>
      <c r="M1382" s="24" t="n">
        <v>589</v>
      </c>
    </row>
    <row r="1383" customFormat="false" ht="15" hidden="false" customHeight="false" outlineLevel="0" collapsed="false">
      <c r="B1383" s="10" t="s">
        <v>271</v>
      </c>
      <c r="C1383" s="73" t="s">
        <v>378</v>
      </c>
      <c r="D1383" s="10" t="n">
        <f aca="false">D1382+5</f>
        <v>275</v>
      </c>
      <c r="E1383" s="20" t="s">
        <v>130</v>
      </c>
      <c r="F1383" s="24" t="n">
        <f aca="false">IFERROR(E1383*10,SUBSTITUTE(E1383,"/",""))</f>
        <v>325</v>
      </c>
      <c r="G1383" s="73"/>
      <c r="H1383" s="74" t="n">
        <f aca="false">E1383+1</f>
        <v>33.5</v>
      </c>
      <c r="I1383" s="24" t="n">
        <f aca="false">H1383</f>
        <v>33.5</v>
      </c>
      <c r="J1383" s="24" t="n">
        <f aca="false">H1383</f>
        <v>33.5</v>
      </c>
      <c r="K1383" s="24"/>
      <c r="L1383" s="24"/>
      <c r="M1383" s="24" t="n">
        <v>579</v>
      </c>
    </row>
    <row r="1384" customFormat="false" ht="15" hidden="false" customHeight="false" outlineLevel="0" collapsed="false">
      <c r="B1384" s="10" t="s">
        <v>271</v>
      </c>
      <c r="C1384" s="73" t="s">
        <v>378</v>
      </c>
      <c r="D1384" s="10" t="n">
        <f aca="false">D1383+5</f>
        <v>280</v>
      </c>
      <c r="E1384" s="20" t="s">
        <v>116</v>
      </c>
      <c r="F1384" s="24" t="n">
        <f aca="false">IFERROR(E1384*10,SUBSTITUTE(E1384,"/",""))</f>
        <v>330</v>
      </c>
      <c r="G1384" s="73"/>
      <c r="H1384" s="74" t="n">
        <f aca="false">E1384+1</f>
        <v>34</v>
      </c>
      <c r="I1384" s="24" t="n">
        <f aca="false">H1384</f>
        <v>34</v>
      </c>
      <c r="J1384" s="24" t="n">
        <f aca="false">H1384</f>
        <v>34</v>
      </c>
      <c r="K1384" s="24"/>
      <c r="L1384" s="24"/>
      <c r="M1384" s="24" t="n">
        <v>569</v>
      </c>
    </row>
    <row r="1385" customFormat="false" ht="15" hidden="false" customHeight="false" outlineLevel="0" collapsed="false">
      <c r="B1385" s="10" t="s">
        <v>271</v>
      </c>
      <c r="C1385" s="73" t="s">
        <v>378</v>
      </c>
      <c r="D1385" s="10" t="n">
        <f aca="false">D1384+5</f>
        <v>285</v>
      </c>
      <c r="E1385" s="20" t="s">
        <v>131</v>
      </c>
      <c r="F1385" s="24" t="n">
        <f aca="false">IFERROR(E1385*10,SUBSTITUTE(E1385,"/",""))</f>
        <v>335</v>
      </c>
      <c r="G1385" s="73"/>
      <c r="H1385" s="74" t="n">
        <f aca="false">E1385+1</f>
        <v>34.5</v>
      </c>
      <c r="I1385" s="24" t="n">
        <f aca="false">H1385</f>
        <v>34.5</v>
      </c>
      <c r="J1385" s="24" t="n">
        <f aca="false">H1385</f>
        <v>34.5</v>
      </c>
      <c r="K1385" s="24"/>
      <c r="L1385" s="24"/>
      <c r="M1385" s="24" t="n">
        <v>559</v>
      </c>
    </row>
    <row r="1386" customFormat="false" ht="15" hidden="false" customHeight="false" outlineLevel="0" collapsed="false">
      <c r="B1386" s="10" t="s">
        <v>271</v>
      </c>
      <c r="C1386" s="73" t="s">
        <v>378</v>
      </c>
      <c r="D1386" s="10" t="n">
        <f aca="false">D1385+5</f>
        <v>290</v>
      </c>
      <c r="E1386" s="20" t="s">
        <v>117</v>
      </c>
      <c r="F1386" s="24" t="n">
        <f aca="false">IFERROR(E1386*10,SUBSTITUTE(E1386,"/",""))</f>
        <v>340</v>
      </c>
      <c r="G1386" s="73"/>
      <c r="H1386" s="74" t="n">
        <f aca="false">E1386+1</f>
        <v>35</v>
      </c>
      <c r="I1386" s="24" t="n">
        <f aca="false">H1386</f>
        <v>35</v>
      </c>
      <c r="J1386" s="24" t="n">
        <f aca="false">H1386</f>
        <v>35</v>
      </c>
      <c r="K1386" s="24"/>
      <c r="L1386" s="24"/>
      <c r="M1386" s="24" t="n">
        <v>549</v>
      </c>
    </row>
    <row r="1387" customFormat="false" ht="15" hidden="false" customHeight="false" outlineLevel="0" collapsed="false">
      <c r="B1387" s="10" t="s">
        <v>271</v>
      </c>
      <c r="C1387" s="73" t="s">
        <v>378</v>
      </c>
      <c r="D1387" s="10" t="n">
        <f aca="false">D1386+5</f>
        <v>295</v>
      </c>
      <c r="E1387" s="20" t="s">
        <v>132</v>
      </c>
      <c r="F1387" s="24" t="n">
        <f aca="false">IFERROR(E1387*10,SUBSTITUTE(E1387,"/",""))</f>
        <v>345</v>
      </c>
      <c r="G1387" s="73"/>
      <c r="H1387" s="74" t="n">
        <f aca="false">E1387+1</f>
        <v>35.5</v>
      </c>
      <c r="I1387" s="24" t="n">
        <f aca="false">H1387</f>
        <v>35.5</v>
      </c>
      <c r="J1387" s="24" t="n">
        <f aca="false">H1387</f>
        <v>35.5</v>
      </c>
      <c r="K1387" s="24"/>
      <c r="L1387" s="24"/>
      <c r="M1387" s="24" t="n">
        <v>539</v>
      </c>
    </row>
    <row r="1388" customFormat="false" ht="15" hidden="false" customHeight="false" outlineLevel="0" collapsed="false">
      <c r="B1388" s="10" t="s">
        <v>271</v>
      </c>
      <c r="C1388" s="73" t="s">
        <v>378</v>
      </c>
      <c r="D1388" s="10" t="n">
        <f aca="false">D1387+5</f>
        <v>300</v>
      </c>
      <c r="E1388" s="20" t="s">
        <v>118</v>
      </c>
      <c r="F1388" s="24" t="n">
        <f aca="false">IFERROR(E1388*10,SUBSTITUTE(E1388,"/",""))</f>
        <v>350</v>
      </c>
      <c r="G1388" s="73"/>
      <c r="H1388" s="74" t="n">
        <f aca="false">E1388+1</f>
        <v>36</v>
      </c>
      <c r="I1388" s="24" t="n">
        <f aca="false">H1388</f>
        <v>36</v>
      </c>
      <c r="J1388" s="24" t="n">
        <f aca="false">H1388</f>
        <v>36</v>
      </c>
      <c r="K1388" s="24"/>
      <c r="L1388" s="24"/>
      <c r="M1388" s="24" t="n">
        <v>529</v>
      </c>
    </row>
    <row r="1389" customFormat="false" ht="15" hidden="false" customHeight="false" outlineLevel="0" collapsed="false">
      <c r="B1389" s="10" t="s">
        <v>271</v>
      </c>
      <c r="C1389" s="73" t="s">
        <v>378</v>
      </c>
      <c r="D1389" s="10" t="n">
        <f aca="false">D1388+5</f>
        <v>305</v>
      </c>
      <c r="E1389" s="20" t="s">
        <v>133</v>
      </c>
      <c r="F1389" s="24" t="n">
        <f aca="false">IFERROR(E1389*10,SUBSTITUTE(E1389,"/",""))</f>
        <v>355</v>
      </c>
      <c r="G1389" s="73"/>
      <c r="H1389" s="74" t="n">
        <f aca="false">E1389+1</f>
        <v>36.5</v>
      </c>
      <c r="I1389" s="24" t="n">
        <f aca="false">H1389</f>
        <v>36.5</v>
      </c>
      <c r="J1389" s="24" t="n">
        <f aca="false">H1389</f>
        <v>36.5</v>
      </c>
      <c r="K1389" s="24"/>
      <c r="L1389" s="24"/>
      <c r="M1389" s="24" t="n">
        <v>519</v>
      </c>
    </row>
    <row r="1390" customFormat="false" ht="15" hidden="false" customHeight="false" outlineLevel="0" collapsed="false">
      <c r="B1390" s="10" t="s">
        <v>271</v>
      </c>
      <c r="C1390" s="73" t="s">
        <v>378</v>
      </c>
      <c r="D1390" s="10" t="n">
        <f aca="false">D1389+5</f>
        <v>310</v>
      </c>
      <c r="E1390" s="20" t="s">
        <v>119</v>
      </c>
      <c r="F1390" s="24" t="n">
        <f aca="false">IFERROR(E1390*10,SUBSTITUTE(E1390,"/",""))</f>
        <v>360</v>
      </c>
      <c r="G1390" s="73"/>
      <c r="H1390" s="74" t="n">
        <f aca="false">E1390+1</f>
        <v>37</v>
      </c>
      <c r="I1390" s="24" t="n">
        <f aca="false">H1390</f>
        <v>37</v>
      </c>
      <c r="J1390" s="24" t="n">
        <f aca="false">H1390</f>
        <v>37</v>
      </c>
      <c r="K1390" s="24"/>
      <c r="L1390" s="24"/>
      <c r="M1390" s="24" t="n">
        <v>849</v>
      </c>
    </row>
    <row r="1391" customFormat="false" ht="15" hidden="false" customHeight="false" outlineLevel="0" collapsed="false">
      <c r="B1391" s="10" t="s">
        <v>271</v>
      </c>
      <c r="C1391" s="73" t="s">
        <v>378</v>
      </c>
      <c r="D1391" s="10" t="n">
        <f aca="false">D1390+5</f>
        <v>315</v>
      </c>
      <c r="E1391" s="20" t="s">
        <v>134</v>
      </c>
      <c r="F1391" s="24" t="n">
        <f aca="false">IFERROR(E1391*10,SUBSTITUTE(E1391,"/",""))</f>
        <v>365</v>
      </c>
      <c r="G1391" s="73"/>
      <c r="H1391" s="74" t="n">
        <f aca="false">E1391+1</f>
        <v>37.5</v>
      </c>
      <c r="I1391" s="24" t="n">
        <f aca="false">H1391</f>
        <v>37.5</v>
      </c>
      <c r="J1391" s="24" t="n">
        <f aca="false">H1391</f>
        <v>37.5</v>
      </c>
      <c r="K1391" s="24"/>
      <c r="L1391" s="24"/>
      <c r="M1391" s="24" t="n">
        <v>869</v>
      </c>
    </row>
    <row r="1392" customFormat="false" ht="15" hidden="false" customHeight="false" outlineLevel="0" collapsed="false">
      <c r="B1392" s="10" t="s">
        <v>271</v>
      </c>
      <c r="C1392" s="73" t="s">
        <v>378</v>
      </c>
      <c r="D1392" s="10" t="n">
        <f aca="false">D1391+5</f>
        <v>320</v>
      </c>
      <c r="E1392" s="20" t="s">
        <v>120</v>
      </c>
      <c r="F1392" s="24" t="n">
        <f aca="false">IFERROR(E1392*10,SUBSTITUTE(E1392,"/",""))</f>
        <v>370</v>
      </c>
      <c r="G1392" s="73"/>
      <c r="H1392" s="74" t="n">
        <f aca="false">E1392+1</f>
        <v>38</v>
      </c>
      <c r="I1392" s="24" t="n">
        <f aca="false">H1392</f>
        <v>38</v>
      </c>
      <c r="J1392" s="24" t="n">
        <f aca="false">H1392</f>
        <v>38</v>
      </c>
      <c r="K1392" s="24"/>
      <c r="L1392" s="24"/>
      <c r="M1392" s="24" t="n">
        <v>889</v>
      </c>
    </row>
    <row r="1393" customFormat="false" ht="15" hidden="false" customHeight="false" outlineLevel="0" collapsed="false">
      <c r="B1393" s="10" t="s">
        <v>271</v>
      </c>
      <c r="C1393" s="73" t="s">
        <v>378</v>
      </c>
      <c r="D1393" s="10" t="n">
        <f aca="false">D1392+5</f>
        <v>325</v>
      </c>
      <c r="E1393" s="20" t="s">
        <v>135</v>
      </c>
      <c r="F1393" s="24" t="n">
        <f aca="false">IFERROR(E1393*10,SUBSTITUTE(E1393,"/",""))</f>
        <v>375</v>
      </c>
      <c r="G1393" s="73"/>
      <c r="H1393" s="74" t="n">
        <f aca="false">E1393+1</f>
        <v>38.5</v>
      </c>
      <c r="I1393" s="24" t="n">
        <f aca="false">H1393</f>
        <v>38.5</v>
      </c>
      <c r="J1393" s="24" t="n">
        <f aca="false">H1393</f>
        <v>38.5</v>
      </c>
      <c r="K1393" s="24"/>
      <c r="L1393" s="24"/>
      <c r="M1393" s="24" t="n">
        <v>879</v>
      </c>
    </row>
    <row r="1394" customFormat="false" ht="15" hidden="false" customHeight="false" outlineLevel="0" collapsed="false">
      <c r="B1394" s="10" t="s">
        <v>271</v>
      </c>
      <c r="C1394" s="73" t="s">
        <v>378</v>
      </c>
      <c r="D1394" s="10" t="n">
        <f aca="false">D1393+5</f>
        <v>330</v>
      </c>
      <c r="E1394" s="20" t="s">
        <v>121</v>
      </c>
      <c r="F1394" s="24" t="n">
        <f aca="false">IFERROR(E1394*10,SUBSTITUTE(E1394,"/",""))</f>
        <v>380</v>
      </c>
      <c r="G1394" s="73"/>
      <c r="H1394" s="74" t="n">
        <f aca="false">E1394+1</f>
        <v>39</v>
      </c>
      <c r="I1394" s="24" t="n">
        <f aca="false">H1394</f>
        <v>39</v>
      </c>
      <c r="J1394" s="24" t="n">
        <f aca="false">H1394</f>
        <v>39</v>
      </c>
      <c r="K1394" s="24"/>
      <c r="L1394" s="24"/>
      <c r="M1394" s="24" t="n">
        <v>859</v>
      </c>
    </row>
    <row r="1395" customFormat="false" ht="15" hidden="false" customHeight="false" outlineLevel="0" collapsed="false">
      <c r="B1395" s="10" t="s">
        <v>271</v>
      </c>
      <c r="C1395" s="73" t="s">
        <v>378</v>
      </c>
      <c r="D1395" s="10" t="n">
        <f aca="false">D1394+5</f>
        <v>335</v>
      </c>
      <c r="E1395" s="20" t="s">
        <v>136</v>
      </c>
      <c r="F1395" s="24" t="n">
        <f aca="false">IFERROR(E1395*10,SUBSTITUTE(E1395,"/",""))</f>
        <v>385</v>
      </c>
      <c r="G1395" s="73"/>
      <c r="H1395" s="74" t="n">
        <f aca="false">E1395+1</f>
        <v>39.5</v>
      </c>
      <c r="I1395" s="24" t="n">
        <f aca="false">H1395</f>
        <v>39.5</v>
      </c>
      <c r="J1395" s="24" t="n">
        <f aca="false">H1395</f>
        <v>39.5</v>
      </c>
      <c r="K1395" s="24"/>
      <c r="L1395" s="24"/>
      <c r="M1395" s="24" t="n">
        <v>509</v>
      </c>
    </row>
    <row r="1396" customFormat="false" ht="15" hidden="false" customHeight="false" outlineLevel="0" collapsed="false">
      <c r="B1396" s="10" t="s">
        <v>271</v>
      </c>
      <c r="C1396" s="73" t="s">
        <v>378</v>
      </c>
      <c r="D1396" s="10" t="n">
        <f aca="false">D1395+5</f>
        <v>340</v>
      </c>
      <c r="E1396" s="20" t="s">
        <v>122</v>
      </c>
      <c r="F1396" s="24" t="n">
        <f aca="false">IFERROR(E1396*10,SUBSTITUTE(E1396,"/",""))</f>
        <v>390</v>
      </c>
      <c r="G1396" s="73"/>
      <c r="H1396" s="74" t="n">
        <f aca="false">E1396+1</f>
        <v>40</v>
      </c>
      <c r="I1396" s="24" t="n">
        <f aca="false">H1396</f>
        <v>40</v>
      </c>
      <c r="J1396" s="24" t="n">
        <f aca="false">H1396</f>
        <v>40</v>
      </c>
      <c r="K1396" s="24"/>
      <c r="L1396" s="24"/>
      <c r="M1396" s="24" t="n">
        <v>499</v>
      </c>
    </row>
    <row r="1397" customFormat="false" ht="15" hidden="false" customHeight="false" outlineLevel="0" collapsed="false">
      <c r="B1397" s="10" t="s">
        <v>271</v>
      </c>
      <c r="C1397" s="73" t="s">
        <v>378</v>
      </c>
      <c r="D1397" s="10" t="n">
        <f aca="false">D1396+5</f>
        <v>345</v>
      </c>
      <c r="E1397" s="20" t="s">
        <v>137</v>
      </c>
      <c r="F1397" s="24" t="n">
        <f aca="false">IFERROR(E1397*10,SUBSTITUTE(E1397,"/",""))</f>
        <v>395</v>
      </c>
      <c r="G1397" s="73"/>
      <c r="H1397" s="74" t="n">
        <f aca="false">E1397+1</f>
        <v>40.5</v>
      </c>
      <c r="I1397" s="24" t="n">
        <f aca="false">H1397</f>
        <v>40.5</v>
      </c>
      <c r="J1397" s="24" t="n">
        <f aca="false">H1397</f>
        <v>40.5</v>
      </c>
      <c r="K1397" s="24"/>
      <c r="L1397" s="24"/>
      <c r="M1397" s="24" t="n">
        <v>489</v>
      </c>
    </row>
    <row r="1398" customFormat="false" ht="15" hidden="false" customHeight="false" outlineLevel="0" collapsed="false">
      <c r="B1398" s="10" t="s">
        <v>271</v>
      </c>
      <c r="C1398" s="73" t="s">
        <v>378</v>
      </c>
      <c r="D1398" s="10" t="n">
        <f aca="false">D1397+5</f>
        <v>350</v>
      </c>
      <c r="E1398" s="20" t="s">
        <v>123</v>
      </c>
      <c r="F1398" s="24" t="n">
        <f aca="false">IFERROR(E1398*10,SUBSTITUTE(E1398,"/",""))</f>
        <v>400</v>
      </c>
      <c r="G1398" s="73"/>
      <c r="H1398" s="74" t="n">
        <f aca="false">E1398+1</f>
        <v>41</v>
      </c>
      <c r="I1398" s="24" t="n">
        <f aca="false">H1398</f>
        <v>41</v>
      </c>
      <c r="J1398" s="24" t="n">
        <f aca="false">H1398</f>
        <v>41</v>
      </c>
      <c r="K1398" s="24"/>
      <c r="L1398" s="24"/>
      <c r="M1398" s="24" t="n">
        <v>479</v>
      </c>
    </row>
    <row r="1399" customFormat="false" ht="15" hidden="false" customHeight="false" outlineLevel="0" collapsed="false">
      <c r="B1399" s="10" t="s">
        <v>271</v>
      </c>
      <c r="C1399" s="73" t="s">
        <v>378</v>
      </c>
      <c r="D1399" s="10" t="n">
        <f aca="false">D1398+5</f>
        <v>355</v>
      </c>
      <c r="E1399" s="20" t="s">
        <v>138</v>
      </c>
      <c r="F1399" s="24" t="n">
        <f aca="false">IFERROR(E1399*10,SUBSTITUTE(E1399,"/",""))</f>
        <v>405</v>
      </c>
      <c r="G1399" s="73"/>
      <c r="H1399" s="74" t="n">
        <f aca="false">E1399+1</f>
        <v>41.5</v>
      </c>
      <c r="I1399" s="24" t="n">
        <f aca="false">H1399</f>
        <v>41.5</v>
      </c>
      <c r="J1399" s="24" t="n">
        <f aca="false">H1399</f>
        <v>41.5</v>
      </c>
      <c r="K1399" s="24"/>
      <c r="L1399" s="24"/>
      <c r="M1399" s="24" t="n">
        <v>469</v>
      </c>
    </row>
    <row r="1400" customFormat="false" ht="15" hidden="false" customHeight="false" outlineLevel="0" collapsed="false">
      <c r="B1400" s="10" t="s">
        <v>271</v>
      </c>
      <c r="C1400" s="73" t="s">
        <v>378</v>
      </c>
      <c r="D1400" s="10" t="n">
        <f aca="false">D1399+5</f>
        <v>360</v>
      </c>
      <c r="E1400" s="20" t="s">
        <v>124</v>
      </c>
      <c r="F1400" s="24" t="n">
        <f aca="false">IFERROR(E1400*10,SUBSTITUTE(E1400,"/",""))</f>
        <v>410</v>
      </c>
      <c r="G1400" s="73"/>
      <c r="H1400" s="74" t="n">
        <f aca="false">E1400+1</f>
        <v>42</v>
      </c>
      <c r="I1400" s="24" t="n">
        <f aca="false">H1400</f>
        <v>42</v>
      </c>
      <c r="J1400" s="24" t="n">
        <f aca="false">H1400</f>
        <v>42</v>
      </c>
      <c r="K1400" s="24"/>
      <c r="L1400" s="24"/>
      <c r="M1400" s="24" t="n">
        <v>459</v>
      </c>
    </row>
    <row r="1401" customFormat="false" ht="15" hidden="false" customHeight="false" outlineLevel="0" collapsed="false">
      <c r="B1401" s="10" t="s">
        <v>271</v>
      </c>
      <c r="C1401" s="73" t="s">
        <v>378</v>
      </c>
      <c r="D1401" s="10" t="n">
        <f aca="false">D1400+5</f>
        <v>365</v>
      </c>
      <c r="E1401" s="20" t="s">
        <v>139</v>
      </c>
      <c r="F1401" s="24" t="n">
        <f aca="false">IFERROR(E1401*10,SUBSTITUTE(E1401,"/",""))</f>
        <v>415</v>
      </c>
      <c r="G1401" s="73"/>
      <c r="H1401" s="74" t="n">
        <f aca="false">E1401+1</f>
        <v>42.5</v>
      </c>
      <c r="I1401" s="24" t="n">
        <f aca="false">H1401</f>
        <v>42.5</v>
      </c>
      <c r="J1401" s="24" t="n">
        <f aca="false">H1401</f>
        <v>42.5</v>
      </c>
      <c r="K1401" s="24"/>
      <c r="L1401" s="24"/>
      <c r="M1401" s="24" t="n">
        <v>449</v>
      </c>
    </row>
    <row r="1402" customFormat="false" ht="15" hidden="false" customHeight="false" outlineLevel="0" collapsed="false">
      <c r="B1402" s="10" t="s">
        <v>271</v>
      </c>
      <c r="C1402" s="73" t="s">
        <v>378</v>
      </c>
      <c r="D1402" s="10" t="n">
        <f aca="false">D1401+5</f>
        <v>370</v>
      </c>
      <c r="E1402" s="20" t="s">
        <v>125</v>
      </c>
      <c r="F1402" s="24" t="n">
        <f aca="false">IFERROR(E1402*10,SUBSTITUTE(E1402,"/",""))</f>
        <v>420</v>
      </c>
      <c r="G1402" s="73"/>
      <c r="H1402" s="74" t="n">
        <f aca="false">E1402+1</f>
        <v>43</v>
      </c>
      <c r="I1402" s="24" t="n">
        <f aca="false">H1402</f>
        <v>43</v>
      </c>
      <c r="J1402" s="24" t="n">
        <f aca="false">H1402</f>
        <v>43</v>
      </c>
      <c r="K1402" s="24"/>
      <c r="L1402" s="24"/>
      <c r="M1402" s="24" t="n">
        <v>439</v>
      </c>
    </row>
    <row r="1403" customFormat="false" ht="15" hidden="false" customHeight="false" outlineLevel="0" collapsed="false">
      <c r="B1403" s="10" t="s">
        <v>271</v>
      </c>
      <c r="C1403" s="73" t="s">
        <v>378</v>
      </c>
      <c r="D1403" s="10" t="n">
        <f aca="false">D1402+5</f>
        <v>375</v>
      </c>
      <c r="E1403" s="20" t="s">
        <v>140</v>
      </c>
      <c r="F1403" s="24" t="n">
        <f aca="false">IFERROR(E1403*10,SUBSTITUTE(E1403,"/",""))</f>
        <v>425</v>
      </c>
      <c r="G1403" s="73"/>
      <c r="H1403" s="74" t="n">
        <f aca="false">E1403+1</f>
        <v>43.5</v>
      </c>
      <c r="I1403" s="24" t="n">
        <f aca="false">H1403</f>
        <v>43.5</v>
      </c>
      <c r="J1403" s="24" t="n">
        <f aca="false">H1403</f>
        <v>43.5</v>
      </c>
      <c r="K1403" s="24"/>
      <c r="L1403" s="24"/>
      <c r="M1403" s="24" t="n">
        <v>429</v>
      </c>
    </row>
    <row r="1404" customFormat="false" ht="15" hidden="false" customHeight="false" outlineLevel="0" collapsed="false">
      <c r="B1404" s="10" t="s">
        <v>271</v>
      </c>
      <c r="C1404" s="73" t="s">
        <v>378</v>
      </c>
      <c r="D1404" s="10" t="n">
        <f aca="false">D1403+5</f>
        <v>380</v>
      </c>
      <c r="E1404" s="20" t="s">
        <v>126</v>
      </c>
      <c r="F1404" s="24" t="n">
        <f aca="false">IFERROR(E1404*10,SUBSTITUTE(E1404,"/",""))</f>
        <v>430</v>
      </c>
      <c r="G1404" s="73"/>
      <c r="H1404" s="74" t="n">
        <f aca="false">E1404+1</f>
        <v>44</v>
      </c>
      <c r="I1404" s="24" t="n">
        <f aca="false">H1404</f>
        <v>44</v>
      </c>
      <c r="J1404" s="24" t="n">
        <f aca="false">H1404</f>
        <v>44</v>
      </c>
      <c r="K1404" s="24"/>
      <c r="L1404" s="24"/>
      <c r="M1404" s="24" t="n">
        <v>419</v>
      </c>
    </row>
    <row r="1405" customFormat="false" ht="15" hidden="false" customHeight="false" outlineLevel="0" collapsed="false">
      <c r="B1405" s="10" t="s">
        <v>271</v>
      </c>
      <c r="C1405" s="73" t="s">
        <v>378</v>
      </c>
      <c r="D1405" s="10" t="n">
        <f aca="false">D1404+5</f>
        <v>385</v>
      </c>
      <c r="E1405" s="20" t="s">
        <v>141</v>
      </c>
      <c r="F1405" s="24" t="n">
        <f aca="false">IFERROR(E1405*10,SUBSTITUTE(E1405,"/",""))</f>
        <v>435</v>
      </c>
      <c r="G1405" s="73"/>
      <c r="H1405" s="74" t="n">
        <f aca="false">E1405+1</f>
        <v>44.5</v>
      </c>
      <c r="I1405" s="24" t="n">
        <f aca="false">H1405</f>
        <v>44.5</v>
      </c>
      <c r="J1405" s="24" t="n">
        <f aca="false">H1405</f>
        <v>44.5</v>
      </c>
      <c r="K1405" s="24"/>
      <c r="L1405" s="24"/>
      <c r="M1405" s="24" t="n">
        <v>409</v>
      </c>
    </row>
    <row r="1406" customFormat="false" ht="15" hidden="false" customHeight="false" outlineLevel="0" collapsed="false">
      <c r="B1406" s="10" t="s">
        <v>271</v>
      </c>
      <c r="C1406" s="73" t="s">
        <v>378</v>
      </c>
      <c r="D1406" s="10" t="n">
        <f aca="false">D1405+5</f>
        <v>390</v>
      </c>
      <c r="E1406" s="20" t="s">
        <v>127</v>
      </c>
      <c r="F1406" s="24" t="n">
        <f aca="false">IFERROR(E1406*10,SUBSTITUTE(E1406,"/",""))</f>
        <v>440</v>
      </c>
      <c r="G1406" s="73"/>
      <c r="H1406" s="74" t="n">
        <f aca="false">E1406+1</f>
        <v>45</v>
      </c>
      <c r="I1406" s="24" t="n">
        <f aca="false">H1406</f>
        <v>45</v>
      </c>
      <c r="J1406" s="24" t="n">
        <f aca="false">H1406</f>
        <v>45</v>
      </c>
      <c r="K1406" s="24"/>
      <c r="L1406" s="24"/>
      <c r="M1406" s="24" t="n">
        <v>399</v>
      </c>
    </row>
    <row r="1408" customFormat="false" ht="15" hidden="false" customHeight="false" outlineLevel="0" collapsed="false">
      <c r="B1408" s="2" t="s">
        <v>108</v>
      </c>
      <c r="C1408" s="76" t="s">
        <v>379</v>
      </c>
      <c r="D1408" s="2" t="n">
        <v>110</v>
      </c>
      <c r="E1408" s="38" t="s">
        <v>380</v>
      </c>
      <c r="F1408" s="2" t="str">
        <f aca="false">IFERROR(RIGHT("0"&amp;E1408*10,3),UPPER(SUBSTITUTE(E1408,",","")))</f>
        <v>1I</v>
      </c>
      <c r="H1408" s="8" t="n">
        <f aca="false">VLOOKUP(E1408,references!T:Y,6,0)</f>
        <v>15.5</v>
      </c>
      <c r="I1408" s="8" t="n">
        <f aca="false">J1408</f>
        <v>15.5</v>
      </c>
      <c r="J1408" s="18" t="n">
        <f aca="false">H1408</f>
        <v>15.5</v>
      </c>
      <c r="M1408" s="8" t="n">
        <v>909</v>
      </c>
      <c r="N1408" s="2" t="n">
        <f aca="false">ROUND(VLOOKUP(E1408,references!T:W,4,0),1)</f>
        <v>9.3</v>
      </c>
    </row>
    <row r="1409" customFormat="false" ht="15" hidden="false" customHeight="false" outlineLevel="0" collapsed="false">
      <c r="B1409" s="2" t="s">
        <v>108</v>
      </c>
      <c r="C1409" s="76" t="s">
        <v>379</v>
      </c>
      <c r="D1409" s="2" t="n">
        <f aca="false">D1408+5</f>
        <v>115</v>
      </c>
      <c r="E1409" s="38" t="s">
        <v>381</v>
      </c>
      <c r="F1409" s="2" t="str">
        <f aca="false">IFERROR(RIGHT("0"&amp;E1409*10,3),UPPER(SUBSTITUTE(E1409,",","")))</f>
        <v>15I</v>
      </c>
      <c r="H1409" s="8" t="n">
        <f aca="false">VLOOKUP(E1409,references!T:Y,6,0)</f>
        <v>16</v>
      </c>
      <c r="I1409" s="8" t="n">
        <f aca="false">J1409</f>
        <v>16</v>
      </c>
      <c r="J1409" s="18" t="n">
        <f aca="false">H1409</f>
        <v>16</v>
      </c>
      <c r="M1409" s="8" t="n">
        <v>839</v>
      </c>
    </row>
    <row r="1410" customFormat="false" ht="15" hidden="false" customHeight="false" outlineLevel="0" collapsed="false">
      <c r="B1410" s="2" t="s">
        <v>108</v>
      </c>
      <c r="C1410" s="76" t="s">
        <v>379</v>
      </c>
      <c r="D1410" s="2" t="n">
        <f aca="false">D1409+5</f>
        <v>120</v>
      </c>
      <c r="E1410" s="38" t="s">
        <v>382</v>
      </c>
      <c r="F1410" s="2" t="str">
        <f aca="false">IFERROR(RIGHT("0"&amp;E1410*10,3),UPPER(SUBSTITUTE(E1410,",","")))</f>
        <v>2I</v>
      </c>
      <c r="H1410" s="8" t="n">
        <f aca="false">VLOOKUP(E1410,references!T:Y,6,0)</f>
        <v>17</v>
      </c>
      <c r="I1410" s="8" t="n">
        <f aca="false">J1410</f>
        <v>17</v>
      </c>
      <c r="J1410" s="18" t="n">
        <f aca="false">H1410</f>
        <v>17</v>
      </c>
      <c r="M1410" s="8" t="n">
        <v>819</v>
      </c>
      <c r="N1410" s="2" t="n">
        <f aca="false">ROUND(VLOOKUP(E1410,references!T:W,4,0),1)</f>
        <v>10.2</v>
      </c>
    </row>
    <row r="1411" customFormat="false" ht="15" hidden="false" customHeight="false" outlineLevel="0" collapsed="false">
      <c r="B1411" s="2" t="s">
        <v>108</v>
      </c>
      <c r="C1411" s="76" t="s">
        <v>379</v>
      </c>
      <c r="D1411" s="2" t="n">
        <f aca="false">D1410+5</f>
        <v>125</v>
      </c>
      <c r="E1411" s="38" t="s">
        <v>383</v>
      </c>
      <c r="F1411" s="2" t="str">
        <f aca="false">IFERROR(RIGHT("0"&amp;E1411*10,3),UPPER(SUBSTITUTE(E1411,",","")))</f>
        <v>25I</v>
      </c>
      <c r="H1411" s="8" t="n">
        <f aca="false">VLOOKUP(E1411,references!T:Y,6,0)</f>
        <v>17.5</v>
      </c>
      <c r="I1411" s="8" t="n">
        <f aca="false">J1411</f>
        <v>17.5</v>
      </c>
      <c r="J1411" s="18" t="n">
        <f aca="false">H1411</f>
        <v>17.5</v>
      </c>
      <c r="M1411" s="8" t="n">
        <v>809</v>
      </c>
    </row>
    <row r="1412" customFormat="false" ht="15" hidden="false" customHeight="false" outlineLevel="0" collapsed="false">
      <c r="B1412" s="2" t="s">
        <v>108</v>
      </c>
      <c r="C1412" s="76" t="s">
        <v>379</v>
      </c>
      <c r="D1412" s="2" t="n">
        <f aca="false">D1411+5</f>
        <v>130</v>
      </c>
      <c r="E1412" s="38" t="s">
        <v>384</v>
      </c>
      <c r="F1412" s="2" t="str">
        <f aca="false">IFERROR(RIGHT("0"&amp;E1412*10,3),UPPER(SUBSTITUTE(E1412,",","")))</f>
        <v>3I</v>
      </c>
      <c r="H1412" s="8" t="n">
        <f aca="false">VLOOKUP(E1412,references!T:Y,6,0)</f>
        <v>18</v>
      </c>
      <c r="I1412" s="8" t="n">
        <f aca="false">J1412</f>
        <v>18</v>
      </c>
      <c r="J1412" s="18" t="n">
        <f aca="false">H1412</f>
        <v>18</v>
      </c>
      <c r="M1412" s="8" t="n">
        <v>799</v>
      </c>
      <c r="N1412" s="2" t="n">
        <f aca="false">ROUND(VLOOKUP(E1412,references!T:W,4,0),1)</f>
        <v>11</v>
      </c>
    </row>
    <row r="1413" customFormat="false" ht="15" hidden="false" customHeight="false" outlineLevel="0" collapsed="false">
      <c r="B1413" s="2" t="s">
        <v>108</v>
      </c>
      <c r="C1413" s="76" t="s">
        <v>379</v>
      </c>
      <c r="D1413" s="2" t="n">
        <f aca="false">D1412+5</f>
        <v>135</v>
      </c>
      <c r="E1413" s="38" t="s">
        <v>385</v>
      </c>
      <c r="F1413" s="2" t="str">
        <f aca="false">IFERROR(RIGHT("0"&amp;E1413*10,3),UPPER(SUBSTITUTE(E1413,",","")))</f>
        <v>35I</v>
      </c>
      <c r="H1413" s="8" t="n">
        <f aca="false">VLOOKUP(E1413,references!T:Y,6,0)</f>
        <v>18.5</v>
      </c>
      <c r="I1413" s="8" t="n">
        <f aca="false">J1413</f>
        <v>18.5</v>
      </c>
      <c r="J1413" s="18" t="n">
        <f aca="false">H1413</f>
        <v>18.5</v>
      </c>
      <c r="M1413" s="8" t="n">
        <v>789</v>
      </c>
    </row>
    <row r="1414" customFormat="false" ht="15" hidden="false" customHeight="false" outlineLevel="0" collapsed="false">
      <c r="B1414" s="2" t="s">
        <v>108</v>
      </c>
      <c r="C1414" s="76" t="s">
        <v>379</v>
      </c>
      <c r="D1414" s="2" t="n">
        <f aca="false">D1413+5</f>
        <v>140</v>
      </c>
      <c r="E1414" s="38" t="s">
        <v>386</v>
      </c>
      <c r="F1414" s="2" t="str">
        <f aca="false">IFERROR(RIGHT("0"&amp;E1414*10,3),UPPER(SUBSTITUTE(E1414,",","")))</f>
        <v>4I</v>
      </c>
      <c r="H1414" s="8" t="n">
        <f aca="false">VLOOKUP(E1414,references!T:Y,6,0)</f>
        <v>19</v>
      </c>
      <c r="I1414" s="8" t="n">
        <f aca="false">J1414</f>
        <v>19</v>
      </c>
      <c r="J1414" s="18" t="n">
        <f aca="false">H1414</f>
        <v>19</v>
      </c>
      <c r="M1414" s="8" t="n">
        <v>779</v>
      </c>
      <c r="N1414" s="2" t="n">
        <f aca="false">ROUND(VLOOKUP(E1414,references!T:W,4,0),1)</f>
        <v>11.9</v>
      </c>
    </row>
    <row r="1415" customFormat="false" ht="15" hidden="false" customHeight="false" outlineLevel="0" collapsed="false">
      <c r="B1415" s="2" t="s">
        <v>108</v>
      </c>
      <c r="C1415" s="76" t="s">
        <v>379</v>
      </c>
      <c r="D1415" s="2" t="n">
        <f aca="false">D1414+5</f>
        <v>145</v>
      </c>
      <c r="E1415" s="38" t="s">
        <v>387</v>
      </c>
      <c r="F1415" s="2" t="str">
        <f aca="false">IFERROR(RIGHT("0"&amp;E1415*10,3),UPPER(SUBSTITUTE(E1415,",","")))</f>
        <v>45I</v>
      </c>
      <c r="H1415" s="8" t="n">
        <f aca="false">VLOOKUP(E1415,references!T:Y,6,0)</f>
        <v>20</v>
      </c>
      <c r="I1415" s="8" t="n">
        <f aca="false">J1415</f>
        <v>20</v>
      </c>
      <c r="J1415" s="18" t="n">
        <f aca="false">H1415</f>
        <v>20</v>
      </c>
      <c r="M1415" s="8" t="n">
        <v>759</v>
      </c>
    </row>
    <row r="1416" customFormat="false" ht="15" hidden="false" customHeight="false" outlineLevel="0" collapsed="false">
      <c r="B1416" s="2" t="s">
        <v>108</v>
      </c>
      <c r="C1416" s="76" t="s">
        <v>379</v>
      </c>
      <c r="D1416" s="2" t="n">
        <f aca="false">D1415+5</f>
        <v>150</v>
      </c>
      <c r="E1416" s="38" t="s">
        <v>388</v>
      </c>
      <c r="F1416" s="2" t="str">
        <f aca="false">IFERROR(RIGHT("0"&amp;E1416*10,3),UPPER(SUBSTITUTE(E1416,",","")))</f>
        <v>5I</v>
      </c>
      <c r="H1416" s="8" t="n">
        <f aca="false">VLOOKUP(E1416,references!T:Y,6,0)</f>
        <v>20.5</v>
      </c>
      <c r="I1416" s="8" t="n">
        <f aca="false">J1416</f>
        <v>20.5</v>
      </c>
      <c r="J1416" s="18" t="n">
        <f aca="false">H1416</f>
        <v>20.5</v>
      </c>
      <c r="M1416" s="8" t="n">
        <v>749</v>
      </c>
      <c r="N1416" s="2" t="n">
        <f aca="false">ROUND(VLOOKUP(E1416,references!T:W,4,0),1)</f>
        <v>12.7</v>
      </c>
    </row>
    <row r="1417" customFormat="false" ht="15" hidden="false" customHeight="false" outlineLevel="0" collapsed="false">
      <c r="B1417" s="2" t="s">
        <v>108</v>
      </c>
      <c r="C1417" s="76" t="s">
        <v>379</v>
      </c>
      <c r="D1417" s="2" t="n">
        <f aca="false">D1416+5</f>
        <v>155</v>
      </c>
      <c r="E1417" s="38" t="s">
        <v>389</v>
      </c>
      <c r="F1417" s="2" t="str">
        <f aca="false">IFERROR(RIGHT("0"&amp;E1417*10,3),UPPER(SUBSTITUTE(E1417,",","")))</f>
        <v>55I</v>
      </c>
      <c r="H1417" s="8" t="n">
        <f aca="false">VLOOKUP(E1417,references!T:Y,6,0)</f>
        <v>21</v>
      </c>
      <c r="I1417" s="8" t="n">
        <f aca="false">J1417</f>
        <v>21</v>
      </c>
      <c r="J1417" s="18" t="n">
        <f aca="false">H1417</f>
        <v>21</v>
      </c>
      <c r="M1417" s="8" t="n">
        <v>739</v>
      </c>
    </row>
    <row r="1418" customFormat="false" ht="15" hidden="false" customHeight="false" outlineLevel="0" collapsed="false">
      <c r="B1418" s="2" t="s">
        <v>108</v>
      </c>
      <c r="C1418" s="76" t="s">
        <v>379</v>
      </c>
      <c r="D1418" s="2" t="n">
        <f aca="false">D1417+5</f>
        <v>160</v>
      </c>
      <c r="E1418" s="38" t="s">
        <v>390</v>
      </c>
      <c r="F1418" s="2" t="str">
        <f aca="false">IFERROR(RIGHT("0"&amp;E1418*10,3),UPPER(SUBSTITUTE(E1418,",","")))</f>
        <v>6I</v>
      </c>
      <c r="H1418" s="8" t="n">
        <f aca="false">VLOOKUP(E1418,references!T:Y,6,0)</f>
        <v>22</v>
      </c>
      <c r="I1418" s="8" t="n">
        <f aca="false">J1418</f>
        <v>22</v>
      </c>
      <c r="J1418" s="18" t="n">
        <f aca="false">H1418</f>
        <v>22</v>
      </c>
      <c r="M1418" s="8" t="n">
        <v>719</v>
      </c>
      <c r="N1418" s="2" t="n">
        <f aca="false">ROUND(VLOOKUP(E1418,references!T:W,4,0),1)</f>
        <v>13.5</v>
      </c>
    </row>
    <row r="1419" customFormat="false" ht="15" hidden="false" customHeight="false" outlineLevel="0" collapsed="false">
      <c r="B1419" s="2" t="s">
        <v>108</v>
      </c>
      <c r="C1419" s="76" t="s">
        <v>379</v>
      </c>
      <c r="D1419" s="2" t="n">
        <f aca="false">D1418+5</f>
        <v>165</v>
      </c>
      <c r="E1419" s="38" t="s">
        <v>391</v>
      </c>
      <c r="F1419" s="2" t="str">
        <f aca="false">IFERROR(RIGHT("0"&amp;E1419*10,3),UPPER(SUBSTITUTE(E1419,",","")))</f>
        <v>65I</v>
      </c>
      <c r="H1419" s="8" t="n">
        <f aca="false">VLOOKUP(E1419,references!T:Y,6,0)</f>
        <v>22.5</v>
      </c>
      <c r="I1419" s="8" t="n">
        <f aca="false">J1419</f>
        <v>22.5</v>
      </c>
      <c r="J1419" s="18" t="n">
        <f aca="false">H1419</f>
        <v>22.5</v>
      </c>
      <c r="M1419" s="8" t="n">
        <v>709</v>
      </c>
    </row>
    <row r="1420" customFormat="false" ht="15" hidden="false" customHeight="false" outlineLevel="0" collapsed="false">
      <c r="B1420" s="2" t="s">
        <v>108</v>
      </c>
      <c r="C1420" s="76" t="s">
        <v>379</v>
      </c>
      <c r="D1420" s="2" t="n">
        <f aca="false">D1419+5</f>
        <v>170</v>
      </c>
      <c r="E1420" s="38" t="s">
        <v>392</v>
      </c>
      <c r="F1420" s="2" t="str">
        <f aca="false">IFERROR(RIGHT("0"&amp;E1420*10,3),UPPER(SUBSTITUTE(E1420,",","")))</f>
        <v>7I</v>
      </c>
      <c r="H1420" s="8" t="n">
        <f aca="false">VLOOKUP(E1420,references!T:Y,6,0)</f>
        <v>23</v>
      </c>
      <c r="I1420" s="8" t="n">
        <f aca="false">J1420</f>
        <v>23</v>
      </c>
      <c r="J1420" s="18" t="n">
        <f aca="false">H1420</f>
        <v>23</v>
      </c>
      <c r="M1420" s="8" t="n">
        <v>699</v>
      </c>
      <c r="N1420" s="2" t="n">
        <f aca="false">ROUND(VLOOKUP(E1420,references!T:W,4,0),1)</f>
        <v>14.4</v>
      </c>
    </row>
    <row r="1421" customFormat="false" ht="15" hidden="false" customHeight="false" outlineLevel="0" collapsed="false">
      <c r="B1421" s="2" t="s">
        <v>108</v>
      </c>
      <c r="C1421" s="76" t="s">
        <v>379</v>
      </c>
      <c r="D1421" s="2" t="n">
        <f aca="false">D1420+5</f>
        <v>175</v>
      </c>
      <c r="E1421" s="38" t="s">
        <v>393</v>
      </c>
      <c r="F1421" s="2" t="str">
        <f aca="false">IFERROR(RIGHT("0"&amp;E1421*10,3),UPPER(SUBSTITUTE(E1421,",","")))</f>
        <v>75I</v>
      </c>
      <c r="H1421" s="8" t="n">
        <f aca="false">VLOOKUP(E1421,references!T:Y,6,0)</f>
        <v>24</v>
      </c>
      <c r="I1421" s="8" t="n">
        <f aca="false">J1421</f>
        <v>24</v>
      </c>
      <c r="J1421" s="18" t="n">
        <f aca="false">H1421</f>
        <v>24</v>
      </c>
      <c r="M1421" s="8" t="n">
        <v>679</v>
      </c>
    </row>
    <row r="1422" customFormat="false" ht="15" hidden="false" customHeight="false" outlineLevel="0" collapsed="false">
      <c r="B1422" s="2" t="s">
        <v>108</v>
      </c>
      <c r="C1422" s="76" t="s">
        <v>379</v>
      </c>
      <c r="D1422" s="2" t="n">
        <f aca="false">D1421+5</f>
        <v>180</v>
      </c>
      <c r="E1422" s="38" t="s">
        <v>394</v>
      </c>
      <c r="F1422" s="2" t="str">
        <f aca="false">IFERROR(RIGHT("0"&amp;E1422*10,3),UPPER(SUBSTITUTE(E1422,",","")))</f>
        <v>8I</v>
      </c>
      <c r="H1422" s="8" t="n">
        <f aca="false">VLOOKUP(E1422,references!T:Y,6,0)</f>
        <v>24.5</v>
      </c>
      <c r="I1422" s="8" t="n">
        <f aca="false">J1422</f>
        <v>24.5</v>
      </c>
      <c r="J1422" s="18" t="n">
        <f aca="false">H1422</f>
        <v>24.5</v>
      </c>
      <c r="M1422" s="8" t="n">
        <v>669</v>
      </c>
      <c r="N1422" s="2" t="n">
        <f aca="false">ROUND(VLOOKUP(E1422,references!T:W,4,0),1)</f>
        <v>15.2</v>
      </c>
    </row>
    <row r="1423" customFormat="false" ht="15" hidden="false" customHeight="false" outlineLevel="0" collapsed="false">
      <c r="B1423" s="2" t="s">
        <v>108</v>
      </c>
      <c r="C1423" s="76" t="s">
        <v>379</v>
      </c>
      <c r="D1423" s="2" t="n">
        <f aca="false">D1422+5</f>
        <v>185</v>
      </c>
      <c r="E1423" s="38" t="s">
        <v>395</v>
      </c>
      <c r="F1423" s="2" t="str">
        <f aca="false">IFERROR(RIGHT("0"&amp;E1423*10,3),UPPER(SUBSTITUTE(E1423,",","")))</f>
        <v>85I</v>
      </c>
      <c r="H1423" s="8" t="n">
        <f aca="false">VLOOKUP(E1423,references!T:Y,6,0)</f>
        <v>25</v>
      </c>
      <c r="I1423" s="8" t="n">
        <f aca="false">J1423</f>
        <v>25</v>
      </c>
      <c r="J1423" s="18" t="n">
        <f aca="false">H1423</f>
        <v>25</v>
      </c>
      <c r="M1423" s="8" t="n">
        <v>659</v>
      </c>
    </row>
    <row r="1424" customFormat="false" ht="15" hidden="false" customHeight="false" outlineLevel="0" collapsed="false">
      <c r="B1424" s="2" t="s">
        <v>108</v>
      </c>
      <c r="C1424" s="76" t="s">
        <v>379</v>
      </c>
      <c r="D1424" s="2" t="n">
        <f aca="false">D1423+5</f>
        <v>190</v>
      </c>
      <c r="E1424" s="38" t="s">
        <v>396</v>
      </c>
      <c r="F1424" s="2" t="str">
        <f aca="false">IFERROR(RIGHT("0"&amp;E1424*10,3),UPPER(SUBSTITUTE(E1424,",","")))</f>
        <v>9I</v>
      </c>
      <c r="H1424" s="8" t="n">
        <f aca="false">VLOOKUP(E1424,references!T:Y,6,0)</f>
        <v>25.5</v>
      </c>
      <c r="I1424" s="8" t="n">
        <f aca="false">J1424</f>
        <v>25.5</v>
      </c>
      <c r="J1424" s="18" t="n">
        <f aca="false">H1424</f>
        <v>25.5</v>
      </c>
      <c r="M1424" s="8" t="n">
        <v>649</v>
      </c>
      <c r="N1424" s="2" t="n">
        <f aca="false">ROUND(VLOOKUP(E1424,references!T:W,4,0),1)</f>
        <v>16.1</v>
      </c>
    </row>
    <row r="1425" customFormat="false" ht="15" hidden="false" customHeight="false" outlineLevel="0" collapsed="false">
      <c r="B1425" s="2" t="s">
        <v>108</v>
      </c>
      <c r="C1425" s="76" t="s">
        <v>379</v>
      </c>
      <c r="D1425" s="2" t="n">
        <f aca="false">D1424+5</f>
        <v>195</v>
      </c>
      <c r="E1425" s="38" t="s">
        <v>397</v>
      </c>
      <c r="F1425" s="2" t="str">
        <f aca="false">IFERROR(RIGHT("0"&amp;E1425*10,3),UPPER(SUBSTITUTE(E1425,",","")))</f>
        <v>95I</v>
      </c>
      <c r="H1425" s="8" t="n">
        <f aca="false">VLOOKUP(E1425,references!T:Y,6,0)</f>
        <v>26</v>
      </c>
      <c r="I1425" s="8" t="n">
        <f aca="false">J1425</f>
        <v>26</v>
      </c>
      <c r="J1425" s="18" t="n">
        <f aca="false">H1425</f>
        <v>26</v>
      </c>
      <c r="M1425" s="8" t="n">
        <v>929</v>
      </c>
    </row>
    <row r="1426" customFormat="false" ht="15" hidden="false" customHeight="false" outlineLevel="0" collapsed="false">
      <c r="B1426" s="2" t="s">
        <v>108</v>
      </c>
      <c r="C1426" s="76" t="s">
        <v>379</v>
      </c>
      <c r="D1426" s="2" t="n">
        <f aca="false">D1425+5</f>
        <v>200</v>
      </c>
      <c r="E1426" s="38" t="s">
        <v>398</v>
      </c>
      <c r="F1426" s="2" t="str">
        <f aca="false">IFERROR(RIGHT("0"&amp;E1426*10,3),UPPER(SUBSTITUTE(E1426,",","")))</f>
        <v>10I</v>
      </c>
      <c r="H1426" s="8" t="n">
        <f aca="false">VLOOKUP(E1426,references!T:Y,6,0)</f>
        <v>27</v>
      </c>
      <c r="I1426" s="8" t="n">
        <f aca="false">J1426</f>
        <v>27</v>
      </c>
      <c r="J1426" s="18" t="n">
        <f aca="false">H1426</f>
        <v>27</v>
      </c>
      <c r="M1426" s="8" t="n">
        <v>969</v>
      </c>
      <c r="N1426" s="2" t="n">
        <f aca="false">ROUND(VLOOKUP(E1426,references!T:W,4,0),1)</f>
        <v>16.9</v>
      </c>
    </row>
    <row r="1427" customFormat="false" ht="15" hidden="false" customHeight="false" outlineLevel="0" collapsed="false">
      <c r="B1427" s="2" t="s">
        <v>108</v>
      </c>
      <c r="C1427" s="76" t="s">
        <v>379</v>
      </c>
      <c r="D1427" s="2" t="n">
        <f aca="false">D1426+5</f>
        <v>205</v>
      </c>
      <c r="E1427" s="38" t="s">
        <v>399</v>
      </c>
      <c r="F1427" s="2" t="str">
        <f aca="false">IFERROR(RIGHT("0"&amp;E1427*10,3),UPPER(SUBSTITUTE(E1427,",","")))</f>
        <v>105I</v>
      </c>
      <c r="H1427" s="8" t="n">
        <f aca="false">VLOOKUP(E1427,references!T:Y,6,0)</f>
        <v>27.5</v>
      </c>
      <c r="I1427" s="8" t="n">
        <f aca="false">J1427</f>
        <v>27.5</v>
      </c>
      <c r="J1427" s="18" t="n">
        <f aca="false">H1427</f>
        <v>27.5</v>
      </c>
      <c r="M1427" s="8" t="n">
        <v>989</v>
      </c>
    </row>
    <row r="1428" customFormat="false" ht="15" hidden="false" customHeight="false" outlineLevel="0" collapsed="false">
      <c r="B1428" s="2" t="s">
        <v>108</v>
      </c>
      <c r="C1428" s="76" t="s">
        <v>379</v>
      </c>
      <c r="D1428" s="2" t="n">
        <f aca="false">D1427+5</f>
        <v>210</v>
      </c>
      <c r="E1428" s="38" t="s">
        <v>400</v>
      </c>
      <c r="F1428" s="2" t="str">
        <f aca="false">IFERROR(RIGHT("0"&amp;E1428*10,3),UPPER(SUBSTITUTE(E1428,",","")))</f>
        <v>11I</v>
      </c>
      <c r="H1428" s="8" t="n">
        <f aca="false">VLOOKUP(E1428,references!T:Y,6,0)</f>
        <v>28</v>
      </c>
      <c r="I1428" s="8" t="n">
        <f aca="false">J1428</f>
        <v>28</v>
      </c>
      <c r="J1428" s="18" t="n">
        <f aca="false">H1428</f>
        <v>28</v>
      </c>
      <c r="M1428" s="8" t="n">
        <v>999</v>
      </c>
      <c r="N1428" s="2" t="n">
        <f aca="false">ROUND(VLOOKUP(E1428,references!T:W,4,0),1)</f>
        <v>17.8</v>
      </c>
    </row>
    <row r="1429" customFormat="false" ht="15" hidden="false" customHeight="false" outlineLevel="0" collapsed="false">
      <c r="B1429" s="2" t="s">
        <v>108</v>
      </c>
      <c r="C1429" s="76" t="s">
        <v>379</v>
      </c>
      <c r="D1429" s="2" t="n">
        <f aca="false">D1428+5</f>
        <v>215</v>
      </c>
      <c r="E1429" s="38" t="s">
        <v>401</v>
      </c>
      <c r="F1429" s="2" t="str">
        <f aca="false">IFERROR(RIGHT("0"&amp;E1429*10,3),UPPER(SUBSTITUTE(E1429,",","")))</f>
        <v>115I</v>
      </c>
      <c r="H1429" s="8" t="n">
        <f aca="false">VLOOKUP(E1429,references!T:Y,6,0)</f>
        <v>29</v>
      </c>
      <c r="I1429" s="8" t="n">
        <f aca="false">J1429</f>
        <v>29</v>
      </c>
      <c r="J1429" s="18" t="n">
        <f aca="false">H1429</f>
        <v>29</v>
      </c>
      <c r="M1429" s="8" t="n">
        <v>959</v>
      </c>
    </row>
    <row r="1430" customFormat="false" ht="15" hidden="false" customHeight="false" outlineLevel="0" collapsed="false">
      <c r="B1430" s="2" t="s">
        <v>108</v>
      </c>
      <c r="C1430" s="76" t="s">
        <v>379</v>
      </c>
      <c r="D1430" s="2" t="n">
        <f aca="false">D1429+5</f>
        <v>220</v>
      </c>
      <c r="E1430" s="38" t="s">
        <v>402</v>
      </c>
      <c r="F1430" s="2" t="str">
        <f aca="false">IFERROR(RIGHT("0"&amp;E1430*10,3),UPPER(SUBSTITUTE(E1430,",","")))</f>
        <v>12I</v>
      </c>
      <c r="H1430" s="8" t="n">
        <f aca="false">VLOOKUP(E1430,references!T:Y,6,0)</f>
        <v>29.5</v>
      </c>
      <c r="I1430" s="8" t="n">
        <f aca="false">J1430</f>
        <v>29.5</v>
      </c>
      <c r="J1430" s="18" t="n">
        <f aca="false">H1430</f>
        <v>29.5</v>
      </c>
      <c r="M1430" s="8" t="n">
        <v>939</v>
      </c>
      <c r="N1430" s="2" t="n">
        <f aca="false">ROUND(VLOOKUP(E1430,references!T:W,4,0),1)</f>
        <v>18.6</v>
      </c>
    </row>
    <row r="1431" customFormat="false" ht="15" hidden="false" customHeight="false" outlineLevel="0" collapsed="false">
      <c r="B1431" s="2" t="s">
        <v>108</v>
      </c>
      <c r="C1431" s="76" t="s">
        <v>379</v>
      </c>
      <c r="D1431" s="2" t="n">
        <f aca="false">D1430+5</f>
        <v>225</v>
      </c>
      <c r="E1431" s="38" t="s">
        <v>403</v>
      </c>
      <c r="F1431" s="2" t="str">
        <f aca="false">IFERROR(RIGHT("0"&amp;E1431*10,3),UPPER(SUBSTITUTE(E1431,",","")))</f>
        <v>125I</v>
      </c>
      <c r="H1431" s="8" t="n">
        <f aca="false">VLOOKUP(E1431,references!T:Y,6,0)</f>
        <v>30</v>
      </c>
      <c r="I1431" s="8" t="n">
        <f aca="false">J1431</f>
        <v>30</v>
      </c>
      <c r="J1431" s="18" t="n">
        <f aca="false">H1431</f>
        <v>30</v>
      </c>
      <c r="M1431" s="8" t="n">
        <v>899</v>
      </c>
    </row>
    <row r="1432" customFormat="false" ht="15" hidden="false" customHeight="false" outlineLevel="0" collapsed="false">
      <c r="B1432" s="2" t="s">
        <v>108</v>
      </c>
      <c r="C1432" s="76" t="s">
        <v>379</v>
      </c>
      <c r="D1432" s="2" t="n">
        <f aca="false">D1431+5</f>
        <v>230</v>
      </c>
      <c r="E1432" s="38" t="s">
        <v>404</v>
      </c>
      <c r="F1432" s="2" t="str">
        <f aca="false">IFERROR(RIGHT("0"&amp;E1432*10,3),UPPER(SUBSTITUTE(E1432,",","")))</f>
        <v>13I</v>
      </c>
      <c r="H1432" s="8" t="n">
        <f aca="false">VLOOKUP(E1432,references!T:Y,6,0)</f>
        <v>31</v>
      </c>
      <c r="I1432" s="8" t="n">
        <f aca="false">J1432</f>
        <v>31</v>
      </c>
      <c r="J1432" s="18" t="n">
        <f aca="false">H1432</f>
        <v>31</v>
      </c>
      <c r="M1432" s="8" t="n">
        <v>629</v>
      </c>
      <c r="N1432" s="2" t="n">
        <f aca="false">ROUND(VLOOKUP(E1432,references!T:W,4,0),1)</f>
        <v>19.5</v>
      </c>
    </row>
    <row r="1433" customFormat="false" ht="15" hidden="false" customHeight="false" outlineLevel="0" collapsed="false">
      <c r="B1433" s="2" t="s">
        <v>108</v>
      </c>
      <c r="C1433" s="76" t="s">
        <v>379</v>
      </c>
      <c r="D1433" s="2" t="n">
        <f aca="false">D1432+5</f>
        <v>235</v>
      </c>
      <c r="E1433" s="38" t="s">
        <v>405</v>
      </c>
      <c r="F1433" s="2" t="str">
        <f aca="false">IFERROR(RIGHT("0"&amp;E1433*10,3),UPPER(SUBSTITUTE(E1433,",","")))</f>
        <v>135I</v>
      </c>
      <c r="H1433" s="8" t="n">
        <f aca="false">VLOOKUP(E1433,references!T:Y,6,0)</f>
        <v>31.5</v>
      </c>
      <c r="I1433" s="8" t="n">
        <f aca="false">J1433</f>
        <v>31.5</v>
      </c>
      <c r="J1433" s="18" t="n">
        <f aca="false">H1433</f>
        <v>31.5</v>
      </c>
      <c r="M1433" s="8" t="n">
        <v>619</v>
      </c>
    </row>
    <row r="1434" customFormat="false" ht="15" hidden="false" customHeight="false" outlineLevel="0" collapsed="false">
      <c r="B1434" s="2" t="s">
        <v>108</v>
      </c>
      <c r="C1434" s="76" t="s">
        <v>379</v>
      </c>
      <c r="D1434" s="2" t="n">
        <f aca="false">D1433+5</f>
        <v>240</v>
      </c>
      <c r="E1434" s="38" t="s">
        <v>186</v>
      </c>
      <c r="F1434" s="2" t="str">
        <f aca="false">IFERROR(RIGHT("0"&amp;E1434*10,3),UPPER(SUBSTITUTE(E1434,",","")))</f>
        <v>010</v>
      </c>
      <c r="H1434" s="8" t="n">
        <f aca="false">VLOOKUP(E1434,references!T:Y,6,0)</f>
        <v>32</v>
      </c>
      <c r="I1434" s="8" t="n">
        <f aca="false">J1434</f>
        <v>32</v>
      </c>
      <c r="J1434" s="18" t="n">
        <f aca="false">H1434</f>
        <v>32</v>
      </c>
      <c r="M1434" s="8" t="n">
        <v>609</v>
      </c>
      <c r="N1434" s="2" t="n">
        <f aca="false">ROUND(VLOOKUP(E1434,references!T:W,4,0),1)</f>
        <v>20.3</v>
      </c>
    </row>
    <row r="1435" customFormat="false" ht="15" hidden="false" customHeight="false" outlineLevel="0" collapsed="false">
      <c r="B1435" s="2" t="s">
        <v>108</v>
      </c>
      <c r="C1435" s="76" t="s">
        <v>379</v>
      </c>
      <c r="D1435" s="2" t="n">
        <f aca="false">D1434+5</f>
        <v>245</v>
      </c>
      <c r="E1435" s="38" t="s">
        <v>212</v>
      </c>
      <c r="F1435" s="2" t="str">
        <f aca="false">IFERROR(RIGHT("0"&amp;E1435*10,3),UPPER(SUBSTITUTE(E1435,",","")))</f>
        <v>015</v>
      </c>
      <c r="H1435" s="8" t="n">
        <f aca="false">VLOOKUP(E1435,references!T:Y,6,0)</f>
        <v>32.5</v>
      </c>
      <c r="I1435" s="8" t="n">
        <f aca="false">J1435</f>
        <v>32.5</v>
      </c>
      <c r="J1435" s="18" t="n">
        <f aca="false">H1435</f>
        <v>32.5</v>
      </c>
      <c r="M1435" s="8" t="n">
        <v>599</v>
      </c>
    </row>
    <row r="1436" customFormat="false" ht="15" hidden="false" customHeight="false" outlineLevel="0" collapsed="false">
      <c r="B1436" s="2" t="s">
        <v>108</v>
      </c>
      <c r="C1436" s="76" t="s">
        <v>379</v>
      </c>
      <c r="D1436" s="2" t="n">
        <f aca="false">D1435+5</f>
        <v>250</v>
      </c>
      <c r="E1436" s="38" t="s">
        <v>187</v>
      </c>
      <c r="F1436" s="2" t="str">
        <f aca="false">IFERROR(RIGHT("0"&amp;E1436*10,3),UPPER(SUBSTITUTE(E1436,",","")))</f>
        <v>020</v>
      </c>
      <c r="H1436" s="8" t="n">
        <f aca="false">VLOOKUP(E1436,references!T:Y,6,0)</f>
        <v>33</v>
      </c>
      <c r="I1436" s="8" t="n">
        <f aca="false">J1436</f>
        <v>33</v>
      </c>
      <c r="J1436" s="18" t="n">
        <f aca="false">H1436</f>
        <v>33</v>
      </c>
      <c r="M1436" s="8" t="n">
        <v>589</v>
      </c>
      <c r="N1436" s="2" t="n">
        <f aca="false">ROUND(VLOOKUP(E1436,references!T:W,4,0),1)</f>
        <v>21.2</v>
      </c>
    </row>
    <row r="1437" customFormat="false" ht="15" hidden="false" customHeight="false" outlineLevel="0" collapsed="false">
      <c r="B1437" s="2" t="s">
        <v>108</v>
      </c>
      <c r="C1437" s="76" t="s">
        <v>379</v>
      </c>
      <c r="D1437" s="2" t="n">
        <f aca="false">D1436+5</f>
        <v>255</v>
      </c>
      <c r="E1437" s="38" t="s">
        <v>213</v>
      </c>
      <c r="F1437" s="2" t="str">
        <f aca="false">IFERROR(RIGHT("0"&amp;E1437*10,3),UPPER(SUBSTITUTE(E1437,",","")))</f>
        <v>025</v>
      </c>
      <c r="H1437" s="8" t="n">
        <f aca="false">VLOOKUP(E1437,references!T:Y,6,0)</f>
        <v>34</v>
      </c>
      <c r="I1437" s="8" t="n">
        <f aca="false">J1437</f>
        <v>34</v>
      </c>
      <c r="J1437" s="18" t="n">
        <f aca="false">H1437</f>
        <v>34</v>
      </c>
      <c r="M1437" s="8" t="n">
        <v>569</v>
      </c>
    </row>
    <row r="1438" customFormat="false" ht="15" hidden="false" customHeight="false" outlineLevel="0" collapsed="false">
      <c r="B1438" s="2" t="s">
        <v>108</v>
      </c>
      <c r="C1438" s="76" t="s">
        <v>379</v>
      </c>
      <c r="D1438" s="2" t="n">
        <f aca="false">D1437+5</f>
        <v>260</v>
      </c>
      <c r="E1438" s="38" t="s">
        <v>188</v>
      </c>
      <c r="F1438" s="2" t="str">
        <f aca="false">IFERROR(RIGHT("0"&amp;E1438*10,3),UPPER(SUBSTITUTE(E1438,",","")))</f>
        <v>030</v>
      </c>
      <c r="H1438" s="8" t="n">
        <f aca="false">VLOOKUP(E1438,references!T:Y,6,0)</f>
        <v>34.5</v>
      </c>
      <c r="I1438" s="8" t="n">
        <f aca="false">J1438</f>
        <v>34.5</v>
      </c>
      <c r="J1438" s="18" t="n">
        <f aca="false">H1438</f>
        <v>34.5</v>
      </c>
      <c r="M1438" s="8" t="n">
        <v>559</v>
      </c>
      <c r="N1438" s="2" t="n">
        <f aca="false">ROUND(VLOOKUP(E1438,references!T:W,4,0),1)</f>
        <v>22</v>
      </c>
    </row>
    <row r="1439" customFormat="false" ht="15" hidden="false" customHeight="false" outlineLevel="0" collapsed="false">
      <c r="B1439" s="2" t="s">
        <v>108</v>
      </c>
      <c r="C1439" s="76" t="s">
        <v>379</v>
      </c>
      <c r="D1439" s="2" t="n">
        <f aca="false">D1438+5</f>
        <v>265</v>
      </c>
      <c r="E1439" s="38" t="s">
        <v>214</v>
      </c>
      <c r="F1439" s="2" t="str">
        <f aca="false">IFERROR(RIGHT("0"&amp;E1439*10,3),UPPER(SUBSTITUTE(E1439,",","")))</f>
        <v>035</v>
      </c>
      <c r="H1439" s="8" t="n">
        <f aca="false">VLOOKUP(E1439,references!T:Y,6,0)</f>
        <v>35</v>
      </c>
      <c r="I1439" s="8" t="n">
        <f aca="false">J1439</f>
        <v>35</v>
      </c>
      <c r="J1439" s="18" t="n">
        <f aca="false">H1439</f>
        <v>35</v>
      </c>
      <c r="M1439" s="8" t="n">
        <v>549</v>
      </c>
    </row>
    <row r="1440" customFormat="false" ht="15" hidden="false" customHeight="false" outlineLevel="0" collapsed="false">
      <c r="B1440" s="2" t="s">
        <v>108</v>
      </c>
      <c r="C1440" s="76" t="s">
        <v>379</v>
      </c>
      <c r="D1440" s="2" t="n">
        <f aca="false">D1439+5</f>
        <v>270</v>
      </c>
      <c r="E1440" s="38" t="s">
        <v>189</v>
      </c>
      <c r="F1440" s="2" t="str">
        <f aca="false">IFERROR(RIGHT("0"&amp;E1440*10,3),UPPER(SUBSTITUTE(E1440,",","")))</f>
        <v>040</v>
      </c>
      <c r="H1440" s="8" t="n">
        <f aca="false">VLOOKUP(E1440,references!T:Y,6,0)</f>
        <v>36</v>
      </c>
      <c r="I1440" s="8" t="n">
        <f aca="false">J1440</f>
        <v>36</v>
      </c>
      <c r="J1440" s="18" t="n">
        <f aca="false">H1440</f>
        <v>36</v>
      </c>
      <c r="M1440" s="8" t="n">
        <v>529</v>
      </c>
      <c r="N1440" s="2" t="n">
        <f aca="false">ROUND(VLOOKUP(E1440,references!T:W,4,0),1)</f>
        <v>22.9</v>
      </c>
    </row>
    <row r="1441" customFormat="false" ht="15" hidden="false" customHeight="false" outlineLevel="0" collapsed="false">
      <c r="B1441" s="2" t="s">
        <v>108</v>
      </c>
      <c r="C1441" s="76" t="s">
        <v>379</v>
      </c>
      <c r="D1441" s="2" t="n">
        <f aca="false">D1440+5</f>
        <v>275</v>
      </c>
      <c r="E1441" s="38" t="s">
        <v>215</v>
      </c>
      <c r="F1441" s="2" t="str">
        <f aca="false">IFERROR(RIGHT("0"&amp;E1441*10,3),UPPER(SUBSTITUTE(E1441,",","")))</f>
        <v>045</v>
      </c>
      <c r="H1441" s="8" t="n">
        <f aca="false">VLOOKUP(E1441,references!T:Y,6,0)</f>
        <v>36.5</v>
      </c>
      <c r="I1441" s="8" t="n">
        <f aca="false">J1441</f>
        <v>36.5</v>
      </c>
      <c r="J1441" s="18" t="n">
        <f aca="false">H1441</f>
        <v>36.5</v>
      </c>
      <c r="M1441" s="8" t="n">
        <v>519</v>
      </c>
    </row>
    <row r="1442" customFormat="false" ht="15" hidden="false" customHeight="false" outlineLevel="0" collapsed="false">
      <c r="B1442" s="2" t="s">
        <v>108</v>
      </c>
      <c r="C1442" s="76" t="s">
        <v>379</v>
      </c>
      <c r="D1442" s="2" t="n">
        <f aca="false">D1441+5</f>
        <v>280</v>
      </c>
      <c r="E1442" s="38" t="s">
        <v>190</v>
      </c>
      <c r="F1442" s="2" t="str">
        <f aca="false">IFERROR(RIGHT("0"&amp;E1442*10,3),UPPER(SUBSTITUTE(E1442,",","")))</f>
        <v>050</v>
      </c>
      <c r="H1442" s="8" t="n">
        <f aca="false">VLOOKUP(E1442,references!T:Y,6,0)</f>
        <v>37</v>
      </c>
      <c r="I1442" s="8" t="n">
        <f aca="false">J1442</f>
        <v>37</v>
      </c>
      <c r="J1442" s="18" t="n">
        <f aca="false">H1442</f>
        <v>37</v>
      </c>
      <c r="M1442" s="8" t="n">
        <v>849</v>
      </c>
      <c r="N1442" s="2" t="n">
        <f aca="false">ROUND(VLOOKUP(E1442,references!T:W,4,0),1)</f>
        <v>23.7</v>
      </c>
    </row>
    <row r="1443" customFormat="false" ht="15" hidden="false" customHeight="false" outlineLevel="0" collapsed="false">
      <c r="B1443" s="2" t="s">
        <v>108</v>
      </c>
      <c r="C1443" s="76" t="s">
        <v>379</v>
      </c>
      <c r="D1443" s="2" t="n">
        <f aca="false">D1442+5</f>
        <v>285</v>
      </c>
      <c r="E1443" s="38" t="s">
        <v>216</v>
      </c>
      <c r="F1443" s="2" t="str">
        <f aca="false">IFERROR(RIGHT("0"&amp;E1443*10,3),UPPER(SUBSTITUTE(E1443,",","")))</f>
        <v>055</v>
      </c>
      <c r="H1443" s="8" t="n">
        <f aca="false">VLOOKUP(E1443,references!T:Y,6,0)</f>
        <v>37.5</v>
      </c>
      <c r="I1443" s="8" t="n">
        <f aca="false">J1443</f>
        <v>37.5</v>
      </c>
      <c r="J1443" s="18" t="n">
        <f aca="false">H1443</f>
        <v>37.5</v>
      </c>
      <c r="M1443" s="8" t="n">
        <v>869</v>
      </c>
    </row>
    <row r="1444" customFormat="false" ht="15" hidden="false" customHeight="false" outlineLevel="0" collapsed="false">
      <c r="B1444" s="2" t="s">
        <v>108</v>
      </c>
      <c r="C1444" s="76" t="s">
        <v>379</v>
      </c>
      <c r="D1444" s="2" t="n">
        <f aca="false">D1443+5</f>
        <v>290</v>
      </c>
      <c r="E1444" s="38" t="s">
        <v>191</v>
      </c>
      <c r="F1444" s="2" t="str">
        <f aca="false">IFERROR(RIGHT("0"&amp;E1444*10,3),UPPER(SUBSTITUTE(E1444,",","")))</f>
        <v>060</v>
      </c>
      <c r="H1444" s="8" t="n">
        <f aca="false">VLOOKUP(E1444,references!T:Y,6,0)</f>
        <v>38</v>
      </c>
      <c r="I1444" s="8" t="n">
        <f aca="false">J1444</f>
        <v>38</v>
      </c>
      <c r="J1444" s="18" t="n">
        <f aca="false">H1444</f>
        <v>38</v>
      </c>
      <c r="M1444" s="8" t="n">
        <v>889</v>
      </c>
      <c r="N1444" s="2" t="n">
        <f aca="false">ROUND(VLOOKUP(E1444,references!T:W,4,0),1)</f>
        <v>24.6</v>
      </c>
    </row>
    <row r="1445" customFormat="false" ht="15" hidden="false" customHeight="false" outlineLevel="0" collapsed="false">
      <c r="B1445" s="2" t="s">
        <v>108</v>
      </c>
      <c r="C1445" s="76" t="s">
        <v>379</v>
      </c>
      <c r="D1445" s="2" t="n">
        <f aca="false">D1444+5</f>
        <v>295</v>
      </c>
      <c r="E1445" s="38" t="s">
        <v>217</v>
      </c>
      <c r="F1445" s="2" t="str">
        <f aca="false">IFERROR(RIGHT("0"&amp;E1445*10,3),UPPER(SUBSTITUTE(E1445,",","")))</f>
        <v>065</v>
      </c>
      <c r="H1445" s="8" t="n">
        <f aca="false">VLOOKUP(E1445,references!T:Y,6,0)</f>
        <v>39</v>
      </c>
      <c r="I1445" s="8" t="n">
        <f aca="false">J1445</f>
        <v>39</v>
      </c>
      <c r="J1445" s="18" t="n">
        <f aca="false">H1445</f>
        <v>39</v>
      </c>
      <c r="M1445" s="8" t="n">
        <v>859</v>
      </c>
    </row>
    <row r="1446" customFormat="false" ht="15" hidden="false" customHeight="false" outlineLevel="0" collapsed="false">
      <c r="B1446" s="2" t="s">
        <v>108</v>
      </c>
      <c r="C1446" s="76" t="s">
        <v>379</v>
      </c>
      <c r="D1446" s="2" t="n">
        <f aca="false">D1445+5</f>
        <v>300</v>
      </c>
      <c r="E1446" s="38" t="s">
        <v>218</v>
      </c>
      <c r="F1446" s="2" t="str">
        <f aca="false">IFERROR(RIGHT("0"&amp;E1446*10,3),UPPER(SUBSTITUTE(E1446,",","")))</f>
        <v>070</v>
      </c>
      <c r="H1446" s="8" t="n">
        <f aca="false">VLOOKUP(E1446,references!T:Y,6,0)</f>
        <v>39.5</v>
      </c>
      <c r="I1446" s="8" t="n">
        <f aca="false">J1446</f>
        <v>39.5</v>
      </c>
      <c r="J1446" s="18" t="n">
        <f aca="false">H1446</f>
        <v>39.5</v>
      </c>
      <c r="M1446" s="8" t="n">
        <v>509</v>
      </c>
      <c r="N1446" s="2" t="n">
        <f aca="false">ROUND(VLOOKUP(E1446,references!T:W,4,0),1)</f>
        <v>25.4</v>
      </c>
    </row>
    <row r="1447" customFormat="false" ht="15" hidden="false" customHeight="false" outlineLevel="0" collapsed="false">
      <c r="B1447" s="2" t="s">
        <v>108</v>
      </c>
      <c r="C1447" s="76" t="s">
        <v>379</v>
      </c>
      <c r="D1447" s="2" t="n">
        <f aca="false">D1446+5</f>
        <v>305</v>
      </c>
      <c r="E1447" s="38" t="s">
        <v>219</v>
      </c>
      <c r="F1447" s="2" t="str">
        <f aca="false">IFERROR(RIGHT("0"&amp;E1447*10,3),UPPER(SUBSTITUTE(E1447,",","")))</f>
        <v>075</v>
      </c>
      <c r="H1447" s="8" t="n">
        <f aca="false">VLOOKUP(E1447,references!T:Y,6,0)</f>
        <v>40</v>
      </c>
      <c r="I1447" s="8" t="n">
        <f aca="false">J1447</f>
        <v>40</v>
      </c>
      <c r="J1447" s="18" t="n">
        <f aca="false">H1447</f>
        <v>40</v>
      </c>
      <c r="M1447" s="8" t="n">
        <v>499</v>
      </c>
    </row>
    <row r="1448" customFormat="false" ht="15" hidden="false" customHeight="false" outlineLevel="0" collapsed="false">
      <c r="B1448" s="2" t="s">
        <v>108</v>
      </c>
      <c r="C1448" s="76" t="s">
        <v>379</v>
      </c>
      <c r="D1448" s="2" t="n">
        <f aca="false">D1447+5</f>
        <v>310</v>
      </c>
      <c r="E1448" s="38" t="s">
        <v>220</v>
      </c>
      <c r="F1448" s="2" t="str">
        <f aca="false">IFERROR(RIGHT("0"&amp;E1448*10,3),UPPER(SUBSTITUTE(E1448,",","")))</f>
        <v>080</v>
      </c>
      <c r="H1448" s="8" t="n">
        <f aca="false">VLOOKUP(E1448,references!T:Y,6,0)</f>
        <v>41</v>
      </c>
      <c r="I1448" s="8" t="n">
        <f aca="false">J1448</f>
        <v>41</v>
      </c>
      <c r="J1448" s="18" t="n">
        <f aca="false">H1448</f>
        <v>41</v>
      </c>
      <c r="M1448" s="8" t="n">
        <v>479</v>
      </c>
    </row>
    <row r="1449" customFormat="false" ht="15" hidden="false" customHeight="false" outlineLevel="0" collapsed="false">
      <c r="B1449" s="2" t="s">
        <v>108</v>
      </c>
      <c r="C1449" s="76" t="s">
        <v>379</v>
      </c>
      <c r="D1449" s="2" t="n">
        <f aca="false">D1448+5</f>
        <v>315</v>
      </c>
      <c r="E1449" s="38" t="s">
        <v>221</v>
      </c>
      <c r="F1449" s="2" t="str">
        <f aca="false">IFERROR(RIGHT("0"&amp;E1449*10,3),UPPER(SUBSTITUTE(E1449,",","")))</f>
        <v>085</v>
      </c>
      <c r="H1449" s="8" t="n">
        <f aca="false">VLOOKUP(E1449,references!T:Y,6,0)</f>
        <v>41.5</v>
      </c>
      <c r="I1449" s="8" t="n">
        <f aca="false">J1449</f>
        <v>41.5</v>
      </c>
      <c r="J1449" s="18" t="n">
        <f aca="false">H1449</f>
        <v>41.5</v>
      </c>
      <c r="M1449" s="8" t="n">
        <v>469</v>
      </c>
    </row>
    <row r="1450" customFormat="false" ht="15" hidden="false" customHeight="false" outlineLevel="0" collapsed="false">
      <c r="B1450" s="2" t="s">
        <v>108</v>
      </c>
      <c r="C1450" s="76" t="s">
        <v>379</v>
      </c>
      <c r="D1450" s="2" t="n">
        <f aca="false">D1449+5</f>
        <v>320</v>
      </c>
      <c r="E1450" s="38" t="s">
        <v>222</v>
      </c>
      <c r="F1450" s="2" t="str">
        <f aca="false">IFERROR(RIGHT("0"&amp;E1450*10,3),UPPER(SUBSTITUTE(E1450,",","")))</f>
        <v>090</v>
      </c>
      <c r="H1450" s="8" t="n">
        <f aca="false">VLOOKUP(E1450,references!T:Y,6,0)</f>
        <v>42</v>
      </c>
      <c r="I1450" s="8" t="n">
        <f aca="false">J1450</f>
        <v>42</v>
      </c>
      <c r="J1450" s="18" t="n">
        <f aca="false">H1450</f>
        <v>42</v>
      </c>
      <c r="M1450" s="8" t="n">
        <v>459</v>
      </c>
    </row>
    <row r="1451" customFormat="false" ht="15" hidden="false" customHeight="false" outlineLevel="0" collapsed="false">
      <c r="B1451" s="2" t="s">
        <v>108</v>
      </c>
      <c r="C1451" s="76" t="s">
        <v>379</v>
      </c>
      <c r="D1451" s="2" t="n">
        <f aca="false">D1450+5</f>
        <v>325</v>
      </c>
      <c r="E1451" s="38" t="s">
        <v>223</v>
      </c>
      <c r="F1451" s="2" t="str">
        <f aca="false">IFERROR(RIGHT("0"&amp;E1451*10,3),UPPER(SUBSTITUTE(E1451,",","")))</f>
        <v>095</v>
      </c>
      <c r="H1451" s="8" t="n">
        <f aca="false">VLOOKUP(E1451,references!T:Y,6,0)</f>
        <v>43</v>
      </c>
      <c r="I1451" s="8" t="n">
        <f aca="false">J1451</f>
        <v>43</v>
      </c>
      <c r="J1451" s="18" t="n">
        <f aca="false">H1451</f>
        <v>43</v>
      </c>
      <c r="M1451" s="8" t="n">
        <v>439</v>
      </c>
    </row>
    <row r="1452" customFormat="false" ht="15" hidden="false" customHeight="false" outlineLevel="0" collapsed="false">
      <c r="B1452" s="2" t="s">
        <v>108</v>
      </c>
      <c r="C1452" s="76" t="s">
        <v>379</v>
      </c>
      <c r="D1452" s="2" t="n">
        <f aca="false">D1451+5</f>
        <v>330</v>
      </c>
      <c r="E1452" s="38" t="s">
        <v>224</v>
      </c>
      <c r="F1452" s="2" t="str">
        <f aca="false">IFERROR(RIGHT("0"&amp;E1452*10,3),UPPER(SUBSTITUTE(E1452,",","")))</f>
        <v>100</v>
      </c>
      <c r="H1452" s="8" t="n">
        <f aca="false">VLOOKUP(E1452,references!T:Y,6,0)</f>
        <v>43.5</v>
      </c>
      <c r="I1452" s="8" t="n">
        <f aca="false">J1452</f>
        <v>43.5</v>
      </c>
      <c r="J1452" s="18" t="n">
        <f aca="false">H1452</f>
        <v>43.5</v>
      </c>
      <c r="M1452" s="8" t="n">
        <v>429</v>
      </c>
    </row>
    <row r="1453" customFormat="false" ht="15" hidden="false" customHeight="false" outlineLevel="0" collapsed="false">
      <c r="B1453" s="2" t="s">
        <v>108</v>
      </c>
      <c r="C1453" s="76" t="s">
        <v>379</v>
      </c>
      <c r="D1453" s="2" t="n">
        <f aca="false">D1452+5</f>
        <v>335</v>
      </c>
      <c r="E1453" s="38" t="s">
        <v>225</v>
      </c>
      <c r="F1453" s="2" t="str">
        <f aca="false">IFERROR(RIGHT("0"&amp;E1453*10,3),UPPER(SUBSTITUTE(E1453,",","")))</f>
        <v>105</v>
      </c>
      <c r="H1453" s="8" t="n">
        <f aca="false">VLOOKUP(E1453,references!T:Y,6,0)</f>
        <v>44</v>
      </c>
      <c r="I1453" s="8" t="n">
        <f aca="false">J1453</f>
        <v>44</v>
      </c>
      <c r="J1453" s="18" t="n">
        <f aca="false">H1453</f>
        <v>44</v>
      </c>
      <c r="M1453" s="8" t="n">
        <v>419</v>
      </c>
    </row>
    <row r="1454" customFormat="false" ht="15" hidden="false" customHeight="false" outlineLevel="0" collapsed="false">
      <c r="B1454" s="2" t="s">
        <v>108</v>
      </c>
      <c r="C1454" s="76" t="s">
        <v>379</v>
      </c>
      <c r="D1454" s="2" t="n">
        <f aca="false">D1453+5</f>
        <v>340</v>
      </c>
      <c r="E1454" s="38" t="s">
        <v>226</v>
      </c>
      <c r="F1454" s="2" t="str">
        <f aca="false">IFERROR(RIGHT("0"&amp;E1454*10,3),UPPER(SUBSTITUTE(E1454,",","")))</f>
        <v>110</v>
      </c>
      <c r="H1454" s="8" t="n">
        <f aca="false">VLOOKUP(E1454,references!T:Y,6,0)</f>
        <v>44.5</v>
      </c>
      <c r="I1454" s="8" t="n">
        <f aca="false">J1454</f>
        <v>44.5</v>
      </c>
      <c r="J1454" s="18" t="n">
        <f aca="false">H1454</f>
        <v>44.5</v>
      </c>
      <c r="M1454" s="8" t="n">
        <v>409</v>
      </c>
    </row>
    <row r="1455" customFormat="false" ht="15" hidden="false" customHeight="false" outlineLevel="0" collapsed="false">
      <c r="B1455" s="2" t="s">
        <v>108</v>
      </c>
      <c r="C1455" s="76" t="s">
        <v>379</v>
      </c>
      <c r="D1455" s="2" t="n">
        <f aca="false">D1454+5</f>
        <v>345</v>
      </c>
      <c r="E1455" s="38" t="s">
        <v>231</v>
      </c>
      <c r="F1455" s="2" t="str">
        <f aca="false">IFERROR(RIGHT("0"&amp;E1455*10,3),UPPER(SUBSTITUTE(E1455,",","")))</f>
        <v>115</v>
      </c>
      <c r="H1455" s="8" t="n">
        <f aca="false">VLOOKUP(E1455,references!T:Y,6,0)</f>
        <v>45</v>
      </c>
      <c r="I1455" s="8" t="n">
        <f aca="false">J1455</f>
        <v>45</v>
      </c>
      <c r="J1455" s="18" t="n">
        <f aca="false">H1455</f>
        <v>45</v>
      </c>
      <c r="M1455" s="8" t="n">
        <v>399</v>
      </c>
    </row>
    <row r="1456" customFormat="false" ht="15" hidden="false" customHeight="false" outlineLevel="0" collapsed="false">
      <c r="B1456" s="2" t="s">
        <v>108</v>
      </c>
      <c r="C1456" s="76" t="s">
        <v>379</v>
      </c>
      <c r="D1456" s="2" t="n">
        <f aca="false">D1455+5</f>
        <v>350</v>
      </c>
      <c r="E1456" s="38" t="s">
        <v>232</v>
      </c>
      <c r="F1456" s="2" t="str">
        <f aca="false">IFERROR(RIGHT("0"&amp;E1456*10,3),UPPER(SUBSTITUTE(E1456,",","")))</f>
        <v>120</v>
      </c>
      <c r="H1456" s="8" t="n">
        <f aca="false">VLOOKUP(E1456,references!T:Y,6,0)</f>
        <v>46</v>
      </c>
      <c r="I1456" s="8" t="n">
        <f aca="false">J1456</f>
        <v>46</v>
      </c>
      <c r="J1456" s="18" t="n">
        <f aca="false">H1456</f>
        <v>46</v>
      </c>
      <c r="M1456" s="8" t="n">
        <v>389</v>
      </c>
    </row>
    <row r="1457" customFormat="false" ht="15" hidden="false" customHeight="false" outlineLevel="0" collapsed="false">
      <c r="B1457" s="2" t="s">
        <v>108</v>
      </c>
      <c r="C1457" s="76" t="s">
        <v>379</v>
      </c>
      <c r="D1457" s="2" t="n">
        <f aca="false">D1456+5</f>
        <v>355</v>
      </c>
      <c r="E1457" s="38" t="s">
        <v>233</v>
      </c>
      <c r="F1457" s="2" t="str">
        <f aca="false">IFERROR(RIGHT("0"&amp;E1457*10,3),UPPER(SUBSTITUTE(E1457,",","")))</f>
        <v>125</v>
      </c>
      <c r="H1457" s="8" t="n">
        <f aca="false">VLOOKUP(E1457,references!T:Y,6,0)</f>
        <v>46.5</v>
      </c>
      <c r="I1457" s="8" t="n">
        <f aca="false">J1457</f>
        <v>46.5</v>
      </c>
      <c r="J1457" s="18" t="n">
        <f aca="false">H1457</f>
        <v>46.5</v>
      </c>
      <c r="M1457" s="8" t="n">
        <v>379</v>
      </c>
    </row>
    <row r="1458" customFormat="false" ht="15" hidden="false" customHeight="false" outlineLevel="0" collapsed="false">
      <c r="B1458" s="2" t="s">
        <v>108</v>
      </c>
      <c r="C1458" s="76" t="s">
        <v>379</v>
      </c>
      <c r="D1458" s="2" t="n">
        <f aca="false">D1457+5</f>
        <v>360</v>
      </c>
      <c r="E1458" s="38" t="s">
        <v>234</v>
      </c>
      <c r="F1458" s="2" t="str">
        <f aca="false">IFERROR(RIGHT("0"&amp;E1458*10,3),UPPER(SUBSTITUTE(E1458,",","")))</f>
        <v>130</v>
      </c>
      <c r="H1458" s="8" t="n">
        <f aca="false">VLOOKUP(E1458,references!T:Y,6,0)</f>
        <v>47</v>
      </c>
      <c r="I1458" s="8" t="n">
        <f aca="false">J1458</f>
        <v>47</v>
      </c>
      <c r="J1458" s="18" t="n">
        <f aca="false">H1458</f>
        <v>47</v>
      </c>
      <c r="M1458" s="8" t="n">
        <v>369</v>
      </c>
    </row>
    <row r="1459" customFormat="false" ht="15" hidden="false" customHeight="false" outlineLevel="0" collapsed="false">
      <c r="B1459" s="2" t="s">
        <v>108</v>
      </c>
      <c r="C1459" s="76" t="s">
        <v>379</v>
      </c>
      <c r="D1459" s="2" t="n">
        <f aca="false">D1458+5</f>
        <v>365</v>
      </c>
      <c r="E1459" s="38" t="s">
        <v>276</v>
      </c>
      <c r="F1459" s="2" t="str">
        <f aca="false">IFERROR(RIGHT("0"&amp;E1459*10,3),UPPER(SUBSTITUTE(E1459,",","")))</f>
        <v>135</v>
      </c>
      <c r="H1459" s="8" t="n">
        <f aca="false">VLOOKUP(E1459,references!T:Y,6,0)</f>
        <v>48</v>
      </c>
      <c r="I1459" s="8" t="n">
        <f aca="false">J1459</f>
        <v>48</v>
      </c>
      <c r="J1459" s="18" t="n">
        <f aca="false">H1459</f>
        <v>48</v>
      </c>
      <c r="M1459" s="8" t="n">
        <v>359</v>
      </c>
    </row>
    <row r="1460" customFormat="false" ht="15" hidden="false" customHeight="false" outlineLevel="0" collapsed="false">
      <c r="B1460" s="2" t="s">
        <v>108</v>
      </c>
      <c r="C1460" s="76" t="s">
        <v>379</v>
      </c>
      <c r="D1460" s="2" t="n">
        <f aca="false">D1459+5</f>
        <v>370</v>
      </c>
      <c r="E1460" s="38" t="s">
        <v>277</v>
      </c>
      <c r="F1460" s="2" t="str">
        <f aca="false">IFERROR(RIGHT("0"&amp;E1460*10,3),UPPER(SUBSTITUTE(E1460,",","")))</f>
        <v>140</v>
      </c>
      <c r="H1460" s="8" t="n">
        <f aca="false">VLOOKUP(E1460,references!T:Y,6,0)</f>
        <v>48.5</v>
      </c>
      <c r="I1460" s="8" t="n">
        <f aca="false">J1460</f>
        <v>48.5</v>
      </c>
      <c r="J1460" s="18" t="n">
        <f aca="false">H1460</f>
        <v>48.5</v>
      </c>
      <c r="M1460" s="8" t="n">
        <v>349</v>
      </c>
    </row>
    <row r="1462" customFormat="false" ht="15" hidden="false" customHeight="false" outlineLevel="0" collapsed="false">
      <c r="B1462" s="2" t="s">
        <v>108</v>
      </c>
      <c r="C1462" s="66" t="s">
        <v>406</v>
      </c>
      <c r="D1462" s="2" t="n">
        <v>110</v>
      </c>
      <c r="E1462" s="38" t="s">
        <v>380</v>
      </c>
      <c r="F1462" s="2" t="str">
        <f aca="false">IFERROR(RIGHT("0"&amp;E1462*10,3),UPPER(SUBSTITUTE(E1462,",","")))</f>
        <v>1I</v>
      </c>
      <c r="H1462" s="8" t="n">
        <f aca="false">VLOOKUP(E1462,references!U:Y,5,0)</f>
        <v>15</v>
      </c>
      <c r="I1462" s="8" t="n">
        <f aca="false">J1462</f>
        <v>15</v>
      </c>
      <c r="J1462" s="18" t="n">
        <f aca="false">H1462</f>
        <v>15</v>
      </c>
      <c r="M1462" s="8" t="n">
        <v>919</v>
      </c>
      <c r="N1462" s="2" t="n">
        <f aca="false">ROUND(VLOOKUP(E1462,references!U:W,3,0),1)</f>
        <v>8.9</v>
      </c>
    </row>
    <row r="1463" customFormat="false" ht="15" hidden="false" customHeight="false" outlineLevel="0" collapsed="false">
      <c r="B1463" s="2" t="s">
        <v>108</v>
      </c>
      <c r="C1463" s="66" t="s">
        <v>406</v>
      </c>
      <c r="D1463" s="2" t="n">
        <f aca="false">D1462+5</f>
        <v>115</v>
      </c>
      <c r="E1463" s="38" t="s">
        <v>381</v>
      </c>
      <c r="F1463" s="2" t="str">
        <f aca="false">IFERROR(RIGHT("0"&amp;E1463*10,3),UPPER(SUBSTITUTE(E1463,",","")))</f>
        <v>15I</v>
      </c>
      <c r="H1463" s="8" t="n">
        <f aca="false">VLOOKUP(E1463,references!U:Y,5,0)</f>
        <v>15.5</v>
      </c>
      <c r="I1463" s="8" t="n">
        <f aca="false">J1463</f>
        <v>15.5</v>
      </c>
      <c r="J1463" s="18" t="n">
        <f aca="false">H1463</f>
        <v>15.5</v>
      </c>
      <c r="M1463" s="8" t="n">
        <v>909</v>
      </c>
      <c r="N1463" s="2" t="n">
        <f aca="false">ROUND(VLOOKUP(E1463,references!U:W,3,0),1)</f>
        <v>9.3</v>
      </c>
    </row>
    <row r="1464" customFormat="false" ht="15" hidden="false" customHeight="false" outlineLevel="0" collapsed="false">
      <c r="B1464" s="2" t="s">
        <v>108</v>
      </c>
      <c r="C1464" s="66" t="s">
        <v>406</v>
      </c>
      <c r="D1464" s="2" t="n">
        <f aca="false">D1463+5</f>
        <v>120</v>
      </c>
      <c r="E1464" s="38" t="s">
        <v>382</v>
      </c>
      <c r="F1464" s="2" t="str">
        <f aca="false">IFERROR(RIGHT("0"&amp;E1464*10,3),UPPER(SUBSTITUTE(E1464,",","")))</f>
        <v>2I</v>
      </c>
      <c r="H1464" s="8" t="n">
        <f aca="false">VLOOKUP(E1464,references!U:Y,5,0)</f>
        <v>16</v>
      </c>
      <c r="I1464" s="8" t="n">
        <f aca="false">J1464</f>
        <v>16</v>
      </c>
      <c r="J1464" s="18" t="n">
        <f aca="false">H1464</f>
        <v>16</v>
      </c>
      <c r="M1464" s="8" t="n">
        <v>839</v>
      </c>
      <c r="N1464" s="2" t="n">
        <f aca="false">ROUND(VLOOKUP(E1464,references!U:W,3,0),1)</f>
        <v>9.7</v>
      </c>
    </row>
    <row r="1465" customFormat="false" ht="15" hidden="false" customHeight="false" outlineLevel="0" collapsed="false">
      <c r="B1465" s="2" t="s">
        <v>108</v>
      </c>
      <c r="C1465" s="66" t="s">
        <v>406</v>
      </c>
      <c r="D1465" s="2" t="n">
        <f aca="false">D1464+5</f>
        <v>125</v>
      </c>
      <c r="E1465" s="38" t="s">
        <v>383</v>
      </c>
      <c r="F1465" s="2" t="str">
        <f aca="false">IFERROR(RIGHT("0"&amp;E1465*10,3),UPPER(SUBSTITUTE(E1465,",","")))</f>
        <v>25I</v>
      </c>
      <c r="H1465" s="8" t="n">
        <f aca="false">VLOOKUP(E1465,references!U:Y,5,0)</f>
        <v>17</v>
      </c>
      <c r="I1465" s="8" t="n">
        <f aca="false">J1465</f>
        <v>17</v>
      </c>
      <c r="J1465" s="18" t="n">
        <f aca="false">H1465</f>
        <v>17</v>
      </c>
      <c r="M1465" s="8" t="n">
        <v>819</v>
      </c>
      <c r="N1465" s="2" t="n">
        <f aca="false">ROUND(VLOOKUP(E1465,references!U:W,3,0),1)</f>
        <v>10.2</v>
      </c>
    </row>
    <row r="1466" customFormat="false" ht="15" hidden="false" customHeight="false" outlineLevel="0" collapsed="false">
      <c r="B1466" s="2" t="s">
        <v>108</v>
      </c>
      <c r="C1466" s="66" t="s">
        <v>406</v>
      </c>
      <c r="D1466" s="2" t="n">
        <f aca="false">D1465+5</f>
        <v>130</v>
      </c>
      <c r="E1466" s="38" t="s">
        <v>384</v>
      </c>
      <c r="F1466" s="2" t="str">
        <f aca="false">IFERROR(RIGHT("0"&amp;E1466*10,3),UPPER(SUBSTITUTE(E1466,",","")))</f>
        <v>3I</v>
      </c>
      <c r="H1466" s="8" t="n">
        <f aca="false">VLOOKUP(E1466,references!U:Y,5,0)</f>
        <v>17.5</v>
      </c>
      <c r="I1466" s="8" t="n">
        <f aca="false">J1466</f>
        <v>17.5</v>
      </c>
      <c r="J1466" s="18" t="n">
        <f aca="false">H1466</f>
        <v>17.5</v>
      </c>
      <c r="M1466" s="8" t="n">
        <v>809</v>
      </c>
      <c r="N1466" s="2" t="n">
        <f aca="false">ROUND(VLOOKUP(E1466,references!U:W,3,0),1)</f>
        <v>10.6</v>
      </c>
    </row>
    <row r="1467" customFormat="false" ht="15" hidden="false" customHeight="false" outlineLevel="0" collapsed="false">
      <c r="B1467" s="2" t="s">
        <v>108</v>
      </c>
      <c r="C1467" s="66" t="s">
        <v>406</v>
      </c>
      <c r="D1467" s="2" t="n">
        <f aca="false">D1466+5</f>
        <v>135</v>
      </c>
      <c r="E1467" s="38" t="s">
        <v>385</v>
      </c>
      <c r="F1467" s="2" t="str">
        <f aca="false">IFERROR(RIGHT("0"&amp;E1467*10,3),UPPER(SUBSTITUTE(E1467,",","")))</f>
        <v>35I</v>
      </c>
      <c r="H1467" s="8" t="n">
        <f aca="false">VLOOKUP(E1467,references!U:Y,5,0)</f>
        <v>18</v>
      </c>
      <c r="I1467" s="8" t="n">
        <f aca="false">J1467</f>
        <v>18</v>
      </c>
      <c r="J1467" s="18" t="n">
        <f aca="false">H1467</f>
        <v>18</v>
      </c>
      <c r="M1467" s="8" t="n">
        <v>799</v>
      </c>
      <c r="N1467" s="2" t="n">
        <f aca="false">ROUND(VLOOKUP(E1467,references!U:W,3,0),1)</f>
        <v>11</v>
      </c>
    </row>
    <row r="1468" customFormat="false" ht="15" hidden="false" customHeight="false" outlineLevel="0" collapsed="false">
      <c r="B1468" s="2" t="s">
        <v>108</v>
      </c>
      <c r="C1468" s="66" t="s">
        <v>406</v>
      </c>
      <c r="D1468" s="2" t="n">
        <f aca="false">D1467+5</f>
        <v>140</v>
      </c>
      <c r="E1468" s="38" t="s">
        <v>386</v>
      </c>
      <c r="F1468" s="2" t="str">
        <f aca="false">IFERROR(RIGHT("0"&amp;E1468*10,3),UPPER(SUBSTITUTE(E1468,",","")))</f>
        <v>4I</v>
      </c>
      <c r="H1468" s="8" t="n">
        <f aca="false">VLOOKUP(E1468,references!U:Y,5,0)</f>
        <v>18.5</v>
      </c>
      <c r="I1468" s="8" t="n">
        <f aca="false">J1468</f>
        <v>18.5</v>
      </c>
      <c r="J1468" s="18" t="n">
        <f aca="false">H1468</f>
        <v>18.5</v>
      </c>
      <c r="M1468" s="8" t="n">
        <v>789</v>
      </c>
      <c r="N1468" s="2" t="n">
        <f aca="false">ROUND(VLOOKUP(E1468,references!U:W,3,0),1)</f>
        <v>11.4</v>
      </c>
    </row>
    <row r="1469" customFormat="false" ht="15" hidden="false" customHeight="false" outlineLevel="0" collapsed="false">
      <c r="B1469" s="2" t="s">
        <v>108</v>
      </c>
      <c r="C1469" s="66" t="s">
        <v>406</v>
      </c>
      <c r="D1469" s="2" t="n">
        <f aca="false">D1468+5</f>
        <v>145</v>
      </c>
      <c r="E1469" s="38" t="s">
        <v>387</v>
      </c>
      <c r="F1469" s="2" t="str">
        <f aca="false">IFERROR(RIGHT("0"&amp;E1469*10,3),UPPER(SUBSTITUTE(E1469,",","")))</f>
        <v>45I</v>
      </c>
      <c r="H1469" s="8" t="n">
        <f aca="false">VLOOKUP(E1469,references!U:Y,5,0)</f>
        <v>19</v>
      </c>
      <c r="I1469" s="8" t="n">
        <f aca="false">J1469</f>
        <v>19</v>
      </c>
      <c r="J1469" s="18" t="n">
        <f aca="false">H1469</f>
        <v>19</v>
      </c>
      <c r="M1469" s="8" t="n">
        <v>779</v>
      </c>
      <c r="N1469" s="2" t="n">
        <f aca="false">ROUND(VLOOKUP(E1469,references!U:W,3,0),1)</f>
        <v>11.9</v>
      </c>
    </row>
    <row r="1470" customFormat="false" ht="15" hidden="false" customHeight="false" outlineLevel="0" collapsed="false">
      <c r="B1470" s="2" t="s">
        <v>108</v>
      </c>
      <c r="C1470" s="66" t="s">
        <v>406</v>
      </c>
      <c r="D1470" s="2" t="n">
        <f aca="false">D1469+5</f>
        <v>150</v>
      </c>
      <c r="E1470" s="38" t="s">
        <v>388</v>
      </c>
      <c r="F1470" s="2" t="str">
        <f aca="false">IFERROR(RIGHT("0"&amp;E1470*10,3),UPPER(SUBSTITUTE(E1470,",","")))</f>
        <v>5I</v>
      </c>
      <c r="H1470" s="8" t="n">
        <f aca="false">VLOOKUP(E1470,references!U:Y,5,0)</f>
        <v>20</v>
      </c>
      <c r="I1470" s="8" t="n">
        <f aca="false">J1470</f>
        <v>20</v>
      </c>
      <c r="J1470" s="18" t="n">
        <f aca="false">H1470</f>
        <v>20</v>
      </c>
      <c r="M1470" s="8" t="n">
        <v>759</v>
      </c>
      <c r="N1470" s="2" t="n">
        <f aca="false">ROUND(VLOOKUP(E1470,references!U:W,3,0),1)</f>
        <v>12.3</v>
      </c>
    </row>
    <row r="1471" customFormat="false" ht="15" hidden="false" customHeight="false" outlineLevel="0" collapsed="false">
      <c r="B1471" s="2" t="s">
        <v>108</v>
      </c>
      <c r="C1471" s="66" t="s">
        <v>406</v>
      </c>
      <c r="D1471" s="2" t="n">
        <f aca="false">D1470+5</f>
        <v>155</v>
      </c>
      <c r="E1471" s="38" t="s">
        <v>389</v>
      </c>
      <c r="F1471" s="2" t="str">
        <f aca="false">IFERROR(RIGHT("0"&amp;E1471*10,3),UPPER(SUBSTITUTE(E1471,",","")))</f>
        <v>55I</v>
      </c>
      <c r="H1471" s="8" t="n">
        <f aca="false">VLOOKUP(E1471,references!U:Y,5,0)</f>
        <v>20.5</v>
      </c>
      <c r="I1471" s="8" t="n">
        <f aca="false">J1471</f>
        <v>20.5</v>
      </c>
      <c r="J1471" s="18" t="n">
        <f aca="false">H1471</f>
        <v>20.5</v>
      </c>
      <c r="M1471" s="8" t="n">
        <v>749</v>
      </c>
      <c r="N1471" s="2" t="n">
        <f aca="false">ROUND(VLOOKUP(E1471,references!U:W,3,0),1)</f>
        <v>12.7</v>
      </c>
    </row>
    <row r="1472" customFormat="false" ht="15" hidden="false" customHeight="false" outlineLevel="0" collapsed="false">
      <c r="B1472" s="2" t="s">
        <v>108</v>
      </c>
      <c r="C1472" s="66" t="s">
        <v>406</v>
      </c>
      <c r="D1472" s="2" t="n">
        <f aca="false">D1471+5</f>
        <v>160</v>
      </c>
      <c r="E1472" s="38" t="s">
        <v>390</v>
      </c>
      <c r="F1472" s="2" t="str">
        <f aca="false">IFERROR(RIGHT("0"&amp;E1472*10,3),UPPER(SUBSTITUTE(E1472,",","")))</f>
        <v>6I</v>
      </c>
      <c r="H1472" s="8" t="n">
        <f aca="false">VLOOKUP(E1472,references!U:Y,5,0)</f>
        <v>21</v>
      </c>
      <c r="I1472" s="8" t="n">
        <f aca="false">J1472</f>
        <v>21</v>
      </c>
      <c r="J1472" s="18" t="n">
        <f aca="false">H1472</f>
        <v>21</v>
      </c>
      <c r="M1472" s="8" t="n">
        <v>739</v>
      </c>
      <c r="N1472" s="2" t="n">
        <f aca="false">ROUND(VLOOKUP(E1472,references!U:W,3,0),1)</f>
        <v>13.1</v>
      </c>
    </row>
    <row r="1473" customFormat="false" ht="15" hidden="false" customHeight="false" outlineLevel="0" collapsed="false">
      <c r="B1473" s="2" t="s">
        <v>108</v>
      </c>
      <c r="C1473" s="66" t="s">
        <v>406</v>
      </c>
      <c r="D1473" s="2" t="n">
        <f aca="false">D1472+5</f>
        <v>165</v>
      </c>
      <c r="E1473" s="38" t="s">
        <v>391</v>
      </c>
      <c r="F1473" s="2" t="str">
        <f aca="false">IFERROR(RIGHT("0"&amp;E1473*10,3),UPPER(SUBSTITUTE(E1473,",","")))</f>
        <v>65I</v>
      </c>
      <c r="H1473" s="8" t="n">
        <f aca="false">VLOOKUP(E1473,references!U:Y,5,0)</f>
        <v>22</v>
      </c>
      <c r="I1473" s="8" t="n">
        <f aca="false">J1473</f>
        <v>22</v>
      </c>
      <c r="J1473" s="18" t="n">
        <f aca="false">H1473</f>
        <v>22</v>
      </c>
      <c r="M1473" s="8" t="n">
        <v>719</v>
      </c>
      <c r="N1473" s="2" t="n">
        <f aca="false">ROUND(VLOOKUP(E1473,references!U:W,3,0),1)</f>
        <v>13.5</v>
      </c>
    </row>
    <row r="1474" customFormat="false" ht="15" hidden="false" customHeight="false" outlineLevel="0" collapsed="false">
      <c r="B1474" s="2" t="s">
        <v>108</v>
      </c>
      <c r="C1474" s="66" t="s">
        <v>406</v>
      </c>
      <c r="D1474" s="2" t="n">
        <f aca="false">D1473+5</f>
        <v>170</v>
      </c>
      <c r="E1474" s="38" t="s">
        <v>392</v>
      </c>
      <c r="F1474" s="2" t="str">
        <f aca="false">IFERROR(RIGHT("0"&amp;E1474*10,3),UPPER(SUBSTITUTE(E1474,",","")))</f>
        <v>7I</v>
      </c>
      <c r="H1474" s="8" t="n">
        <f aca="false">VLOOKUP(E1474,references!U:Y,5,0)</f>
        <v>22.5</v>
      </c>
      <c r="I1474" s="8" t="n">
        <f aca="false">J1474</f>
        <v>22.5</v>
      </c>
      <c r="J1474" s="18" t="n">
        <f aca="false">H1474</f>
        <v>22.5</v>
      </c>
      <c r="M1474" s="8" t="n">
        <v>709</v>
      </c>
      <c r="N1474" s="2" t="n">
        <f aca="false">ROUND(VLOOKUP(E1474,references!U:W,3,0),1)</f>
        <v>14</v>
      </c>
    </row>
    <row r="1475" customFormat="false" ht="15" hidden="false" customHeight="false" outlineLevel="0" collapsed="false">
      <c r="B1475" s="2" t="s">
        <v>108</v>
      </c>
      <c r="C1475" s="66" t="s">
        <v>406</v>
      </c>
      <c r="D1475" s="2" t="n">
        <f aca="false">D1474+5</f>
        <v>175</v>
      </c>
      <c r="E1475" s="38" t="s">
        <v>393</v>
      </c>
      <c r="F1475" s="2" t="str">
        <f aca="false">IFERROR(RIGHT("0"&amp;E1475*10,3),UPPER(SUBSTITUTE(E1475,",","")))</f>
        <v>75I</v>
      </c>
      <c r="H1475" s="8" t="n">
        <f aca="false">VLOOKUP(E1475,references!U:Y,5,0)</f>
        <v>23</v>
      </c>
      <c r="I1475" s="8" t="n">
        <f aca="false">J1475</f>
        <v>23</v>
      </c>
      <c r="J1475" s="18" t="n">
        <f aca="false">H1475</f>
        <v>23</v>
      </c>
      <c r="M1475" s="8" t="n">
        <v>699</v>
      </c>
      <c r="N1475" s="2" t="n">
        <f aca="false">ROUND(VLOOKUP(E1475,references!U:W,3,0),1)</f>
        <v>14.4</v>
      </c>
    </row>
    <row r="1476" customFormat="false" ht="15" hidden="false" customHeight="false" outlineLevel="0" collapsed="false">
      <c r="B1476" s="2" t="s">
        <v>108</v>
      </c>
      <c r="C1476" s="66" t="s">
        <v>406</v>
      </c>
      <c r="D1476" s="2" t="n">
        <f aca="false">D1475+5</f>
        <v>180</v>
      </c>
      <c r="E1476" s="38" t="s">
        <v>394</v>
      </c>
      <c r="F1476" s="2" t="str">
        <f aca="false">IFERROR(RIGHT("0"&amp;E1476*10,3),UPPER(SUBSTITUTE(E1476,",","")))</f>
        <v>8I</v>
      </c>
      <c r="H1476" s="8" t="n">
        <f aca="false">VLOOKUP(E1476,references!U:Y,5,0)</f>
        <v>24</v>
      </c>
      <c r="I1476" s="8" t="n">
        <f aca="false">J1476</f>
        <v>24</v>
      </c>
      <c r="J1476" s="18" t="n">
        <f aca="false">H1476</f>
        <v>24</v>
      </c>
      <c r="M1476" s="8" t="n">
        <v>679</v>
      </c>
      <c r="N1476" s="2" t="n">
        <f aca="false">ROUND(VLOOKUP(E1476,references!U:W,3,0),1)</f>
        <v>14.8</v>
      </c>
    </row>
    <row r="1477" customFormat="false" ht="15" hidden="false" customHeight="false" outlineLevel="0" collapsed="false">
      <c r="B1477" s="2" t="s">
        <v>108</v>
      </c>
      <c r="C1477" s="66" t="s">
        <v>406</v>
      </c>
      <c r="D1477" s="2" t="n">
        <f aca="false">D1476+5</f>
        <v>185</v>
      </c>
      <c r="E1477" s="38" t="s">
        <v>395</v>
      </c>
      <c r="F1477" s="2" t="str">
        <f aca="false">IFERROR(RIGHT("0"&amp;E1477*10,3),UPPER(SUBSTITUTE(E1477,",","")))</f>
        <v>85I</v>
      </c>
      <c r="H1477" s="8" t="n">
        <f aca="false">VLOOKUP(E1477,references!U:Y,5,0)</f>
        <v>24.5</v>
      </c>
      <c r="I1477" s="8" t="n">
        <f aca="false">J1477</f>
        <v>24.5</v>
      </c>
      <c r="J1477" s="18" t="n">
        <f aca="false">H1477</f>
        <v>24.5</v>
      </c>
      <c r="M1477" s="8" t="n">
        <v>669</v>
      </c>
      <c r="N1477" s="2" t="n">
        <f aca="false">ROUND(VLOOKUP(E1477,references!U:W,3,0),1)</f>
        <v>15.2</v>
      </c>
    </row>
    <row r="1478" customFormat="false" ht="15" hidden="false" customHeight="false" outlineLevel="0" collapsed="false">
      <c r="B1478" s="2" t="s">
        <v>108</v>
      </c>
      <c r="C1478" s="66" t="s">
        <v>406</v>
      </c>
      <c r="D1478" s="2" t="n">
        <f aca="false">D1477+5</f>
        <v>190</v>
      </c>
      <c r="E1478" s="38" t="s">
        <v>396</v>
      </c>
      <c r="F1478" s="2" t="str">
        <f aca="false">IFERROR(RIGHT("0"&amp;E1478*10,3),UPPER(SUBSTITUTE(E1478,",","")))</f>
        <v>9I</v>
      </c>
      <c r="H1478" s="8" t="n">
        <f aca="false">VLOOKUP(E1478,references!U:Y,5,0)</f>
        <v>25</v>
      </c>
      <c r="I1478" s="8" t="n">
        <f aca="false">J1478</f>
        <v>25</v>
      </c>
      <c r="J1478" s="18" t="n">
        <f aca="false">H1478</f>
        <v>25</v>
      </c>
      <c r="M1478" s="8" t="n">
        <v>659</v>
      </c>
      <c r="N1478" s="2" t="n">
        <f aca="false">ROUND(VLOOKUP(E1478,references!U:W,3,0),1)</f>
        <v>15.7</v>
      </c>
    </row>
    <row r="1479" customFormat="false" ht="15" hidden="false" customHeight="false" outlineLevel="0" collapsed="false">
      <c r="B1479" s="2" t="s">
        <v>108</v>
      </c>
      <c r="C1479" s="66" t="s">
        <v>406</v>
      </c>
      <c r="D1479" s="2" t="n">
        <f aca="false">D1478+5</f>
        <v>195</v>
      </c>
      <c r="E1479" s="38" t="s">
        <v>397</v>
      </c>
      <c r="F1479" s="2" t="str">
        <f aca="false">IFERROR(RIGHT("0"&amp;E1479*10,3),UPPER(SUBSTITUTE(E1479,",","")))</f>
        <v>95I</v>
      </c>
      <c r="H1479" s="8" t="n">
        <f aca="false">VLOOKUP(E1479,references!U:Y,5,0)</f>
        <v>25.5</v>
      </c>
      <c r="I1479" s="8" t="n">
        <f aca="false">J1479</f>
        <v>25.5</v>
      </c>
      <c r="J1479" s="18" t="n">
        <f aca="false">H1479</f>
        <v>25.5</v>
      </c>
      <c r="M1479" s="8" t="n">
        <v>649</v>
      </c>
      <c r="N1479" s="2" t="n">
        <f aca="false">ROUND(VLOOKUP(E1479,references!U:W,3,0),1)</f>
        <v>16.1</v>
      </c>
    </row>
    <row r="1480" customFormat="false" ht="15" hidden="false" customHeight="false" outlineLevel="0" collapsed="false">
      <c r="B1480" s="2" t="s">
        <v>108</v>
      </c>
      <c r="C1480" s="66" t="s">
        <v>406</v>
      </c>
      <c r="D1480" s="2" t="n">
        <f aca="false">D1479+5</f>
        <v>200</v>
      </c>
      <c r="E1480" s="38" t="s">
        <v>398</v>
      </c>
      <c r="F1480" s="2" t="str">
        <f aca="false">IFERROR(RIGHT("0"&amp;E1480*10,3),UPPER(SUBSTITUTE(E1480,",","")))</f>
        <v>10I</v>
      </c>
      <c r="H1480" s="8" t="n">
        <f aca="false">VLOOKUP(E1480,references!U:Y,5,0)</f>
        <v>26</v>
      </c>
      <c r="I1480" s="8" t="n">
        <f aca="false">J1480</f>
        <v>26</v>
      </c>
      <c r="J1480" s="18" t="n">
        <f aca="false">H1480</f>
        <v>26</v>
      </c>
      <c r="M1480" s="8" t="n">
        <v>929</v>
      </c>
      <c r="N1480" s="2" t="n">
        <f aca="false">ROUND(VLOOKUP(E1480,references!U:W,3,0),1)</f>
        <v>16.5</v>
      </c>
    </row>
    <row r="1481" customFormat="false" ht="15" hidden="false" customHeight="false" outlineLevel="0" collapsed="false">
      <c r="B1481" s="2" t="s">
        <v>108</v>
      </c>
      <c r="C1481" s="66" t="s">
        <v>406</v>
      </c>
      <c r="D1481" s="2" t="n">
        <f aca="false">D1480+5</f>
        <v>205</v>
      </c>
      <c r="E1481" s="38" t="s">
        <v>399</v>
      </c>
      <c r="F1481" s="2" t="str">
        <f aca="false">IFERROR(RIGHT("0"&amp;E1481*10,3),UPPER(SUBSTITUTE(E1481,",","")))</f>
        <v>105I</v>
      </c>
      <c r="H1481" s="8" t="n">
        <f aca="false">VLOOKUP(E1481,references!U:Y,5,0)</f>
        <v>27</v>
      </c>
      <c r="I1481" s="8" t="n">
        <f aca="false">J1481</f>
        <v>27</v>
      </c>
      <c r="J1481" s="18" t="n">
        <f aca="false">H1481</f>
        <v>27</v>
      </c>
      <c r="M1481" s="8" t="n">
        <v>969</v>
      </c>
      <c r="N1481" s="2" t="n">
        <f aca="false">ROUND(VLOOKUP(E1481,references!U:W,3,0),1)</f>
        <v>16.9</v>
      </c>
    </row>
    <row r="1482" customFormat="false" ht="15" hidden="false" customHeight="false" outlineLevel="0" collapsed="false">
      <c r="B1482" s="2" t="s">
        <v>108</v>
      </c>
      <c r="C1482" s="66" t="s">
        <v>406</v>
      </c>
      <c r="D1482" s="2" t="n">
        <f aca="false">D1481+5</f>
        <v>210</v>
      </c>
      <c r="E1482" s="38" t="s">
        <v>400</v>
      </c>
      <c r="F1482" s="2" t="str">
        <f aca="false">IFERROR(RIGHT("0"&amp;E1482*10,3),UPPER(SUBSTITUTE(E1482,",","")))</f>
        <v>11I</v>
      </c>
      <c r="H1482" s="8" t="n">
        <f aca="false">VLOOKUP(E1482,references!U:Y,5,0)</f>
        <v>27.5</v>
      </c>
      <c r="I1482" s="8" t="n">
        <f aca="false">J1482</f>
        <v>27.5</v>
      </c>
      <c r="J1482" s="18" t="n">
        <f aca="false">H1482</f>
        <v>27.5</v>
      </c>
      <c r="M1482" s="8" t="n">
        <v>989</v>
      </c>
      <c r="N1482" s="2" t="n">
        <f aca="false">ROUND(VLOOKUP(E1482,references!U:W,3,0),1)</f>
        <v>17.4</v>
      </c>
    </row>
    <row r="1483" customFormat="false" ht="15" hidden="false" customHeight="false" outlineLevel="0" collapsed="false">
      <c r="B1483" s="2" t="s">
        <v>108</v>
      </c>
      <c r="C1483" s="66" t="s">
        <v>406</v>
      </c>
      <c r="D1483" s="2" t="n">
        <f aca="false">D1482+5</f>
        <v>215</v>
      </c>
      <c r="E1483" s="38" t="s">
        <v>401</v>
      </c>
      <c r="F1483" s="2" t="str">
        <f aca="false">IFERROR(RIGHT("0"&amp;E1483*10,3),UPPER(SUBSTITUTE(E1483,",","")))</f>
        <v>115I</v>
      </c>
      <c r="H1483" s="8" t="n">
        <f aca="false">VLOOKUP(E1483,references!U:Y,5,0)</f>
        <v>28</v>
      </c>
      <c r="I1483" s="8" t="n">
        <f aca="false">J1483</f>
        <v>28</v>
      </c>
      <c r="J1483" s="18" t="n">
        <f aca="false">H1483</f>
        <v>28</v>
      </c>
      <c r="M1483" s="8" t="n">
        <v>999</v>
      </c>
      <c r="N1483" s="2" t="n">
        <f aca="false">ROUND(VLOOKUP(E1483,references!U:W,3,0),1)</f>
        <v>17.8</v>
      </c>
    </row>
    <row r="1484" customFormat="false" ht="15" hidden="false" customHeight="false" outlineLevel="0" collapsed="false">
      <c r="B1484" s="2" t="s">
        <v>108</v>
      </c>
      <c r="C1484" s="66" t="s">
        <v>406</v>
      </c>
      <c r="D1484" s="2" t="n">
        <f aca="false">D1483+5</f>
        <v>220</v>
      </c>
      <c r="E1484" s="38" t="s">
        <v>402</v>
      </c>
      <c r="F1484" s="2" t="str">
        <f aca="false">IFERROR(RIGHT("0"&amp;E1484*10,3),UPPER(SUBSTITUTE(E1484,",","")))</f>
        <v>12I</v>
      </c>
      <c r="H1484" s="8" t="n">
        <f aca="false">VLOOKUP(E1484,references!U:Y,5,0)</f>
        <v>29</v>
      </c>
      <c r="I1484" s="8" t="n">
        <f aca="false">J1484</f>
        <v>29</v>
      </c>
      <c r="J1484" s="18" t="n">
        <f aca="false">H1484</f>
        <v>29</v>
      </c>
      <c r="M1484" s="8" t="n">
        <v>959</v>
      </c>
      <c r="N1484" s="2" t="n">
        <f aca="false">ROUND(VLOOKUP(E1484,references!U:W,3,0),1)</f>
        <v>18.2</v>
      </c>
    </row>
    <row r="1485" customFormat="false" ht="15" hidden="false" customHeight="false" outlineLevel="0" collapsed="false">
      <c r="B1485" s="2" t="s">
        <v>108</v>
      </c>
      <c r="C1485" s="66" t="s">
        <v>406</v>
      </c>
      <c r="D1485" s="2" t="n">
        <f aca="false">D1484+5</f>
        <v>225</v>
      </c>
      <c r="E1485" s="38" t="s">
        <v>403</v>
      </c>
      <c r="F1485" s="2" t="str">
        <f aca="false">IFERROR(RIGHT("0"&amp;E1485*10,3),UPPER(SUBSTITUTE(E1485,",","")))</f>
        <v>125I</v>
      </c>
      <c r="H1485" s="8" t="n">
        <f aca="false">VLOOKUP(E1485,references!U:Y,5,0)</f>
        <v>29.5</v>
      </c>
      <c r="I1485" s="8" t="n">
        <f aca="false">J1485</f>
        <v>29.5</v>
      </c>
      <c r="J1485" s="18" t="n">
        <f aca="false">H1485</f>
        <v>29.5</v>
      </c>
      <c r="M1485" s="8" t="n">
        <v>939</v>
      </c>
      <c r="N1485" s="2" t="n">
        <f aca="false">ROUND(VLOOKUP(E1485,references!U:W,3,0),1)</f>
        <v>18.6</v>
      </c>
    </row>
    <row r="1486" customFormat="false" ht="15" hidden="false" customHeight="false" outlineLevel="0" collapsed="false">
      <c r="B1486" s="2" t="s">
        <v>108</v>
      </c>
      <c r="C1486" s="66" t="s">
        <v>406</v>
      </c>
      <c r="D1486" s="2" t="n">
        <f aca="false">D1485+5</f>
        <v>230</v>
      </c>
      <c r="E1486" s="38" t="s">
        <v>404</v>
      </c>
      <c r="F1486" s="2" t="str">
        <f aca="false">IFERROR(RIGHT("0"&amp;E1486*10,3),UPPER(SUBSTITUTE(E1486,",","")))</f>
        <v>13I</v>
      </c>
      <c r="H1486" s="8" t="n">
        <f aca="false">VLOOKUP(E1486,references!U:Y,5,0)</f>
        <v>30</v>
      </c>
      <c r="I1486" s="8" t="n">
        <f aca="false">J1486</f>
        <v>30</v>
      </c>
      <c r="J1486" s="18" t="n">
        <f aca="false">H1486</f>
        <v>30</v>
      </c>
      <c r="M1486" s="8" t="n">
        <v>899</v>
      </c>
      <c r="N1486" s="2" t="n">
        <f aca="false">ROUND(VLOOKUP(E1486,references!U:W,3,0),1)</f>
        <v>19.1</v>
      </c>
    </row>
    <row r="1487" customFormat="false" ht="15" hidden="false" customHeight="false" outlineLevel="0" collapsed="false">
      <c r="B1487" s="2" t="s">
        <v>108</v>
      </c>
      <c r="C1487" s="66" t="s">
        <v>406</v>
      </c>
      <c r="D1487" s="2" t="n">
        <f aca="false">D1486+5</f>
        <v>235</v>
      </c>
      <c r="E1487" s="38" t="s">
        <v>405</v>
      </c>
      <c r="F1487" s="2" t="str">
        <f aca="false">IFERROR(RIGHT("0"&amp;E1487*10,3),UPPER(SUBSTITUTE(E1487,",","")))</f>
        <v>135I</v>
      </c>
      <c r="H1487" s="8" t="n">
        <f aca="false">VLOOKUP(E1487,references!U:Y,5,0)</f>
        <v>31</v>
      </c>
      <c r="I1487" s="8" t="n">
        <f aca="false">J1487</f>
        <v>31</v>
      </c>
      <c r="J1487" s="18" t="n">
        <f aca="false">H1487</f>
        <v>31</v>
      </c>
      <c r="M1487" s="8" t="n">
        <v>629</v>
      </c>
      <c r="N1487" s="2" t="n">
        <f aca="false">ROUND(VLOOKUP(E1487,references!U:W,3,0),1)</f>
        <v>19.5</v>
      </c>
    </row>
    <row r="1488" customFormat="false" ht="15" hidden="false" customHeight="false" outlineLevel="0" collapsed="false">
      <c r="B1488" s="2" t="s">
        <v>108</v>
      </c>
      <c r="C1488" s="66" t="s">
        <v>406</v>
      </c>
      <c r="D1488" s="2" t="n">
        <f aca="false">D1487+5</f>
        <v>240</v>
      </c>
      <c r="E1488" s="38" t="s">
        <v>186</v>
      </c>
      <c r="F1488" s="2" t="str">
        <f aca="false">IFERROR(RIGHT("0"&amp;E1488*10,3),UPPER(SUBSTITUTE(E1488,",","")))</f>
        <v>010</v>
      </c>
      <c r="H1488" s="8" t="n">
        <f aca="false">VLOOKUP(E1488,references!U:Y,5,0)</f>
        <v>31.5</v>
      </c>
      <c r="I1488" s="8" t="n">
        <f aca="false">J1488</f>
        <v>31.5</v>
      </c>
      <c r="J1488" s="18" t="n">
        <f aca="false">H1488</f>
        <v>31.5</v>
      </c>
      <c r="M1488" s="8" t="n">
        <v>619</v>
      </c>
      <c r="N1488" s="2" t="n">
        <f aca="false">ROUND(VLOOKUP(E1488,references!U:W,3,0),1)</f>
        <v>19.9</v>
      </c>
    </row>
    <row r="1489" customFormat="false" ht="15" hidden="false" customHeight="false" outlineLevel="0" collapsed="false">
      <c r="B1489" s="2" t="s">
        <v>108</v>
      </c>
      <c r="C1489" s="66" t="s">
        <v>406</v>
      </c>
      <c r="D1489" s="2" t="n">
        <f aca="false">D1488+5</f>
        <v>245</v>
      </c>
      <c r="E1489" s="38" t="s">
        <v>212</v>
      </c>
      <c r="F1489" s="2" t="str">
        <f aca="false">IFERROR(RIGHT("0"&amp;E1489*10,3),UPPER(SUBSTITUTE(E1489,",","")))</f>
        <v>015</v>
      </c>
      <c r="H1489" s="8" t="n">
        <f aca="false">VLOOKUP(E1489,references!U:Y,5,0)</f>
        <v>32</v>
      </c>
      <c r="I1489" s="8" t="n">
        <f aca="false">J1489</f>
        <v>32</v>
      </c>
      <c r="J1489" s="18" t="n">
        <f aca="false">H1489</f>
        <v>32</v>
      </c>
      <c r="M1489" s="8" t="n">
        <v>609</v>
      </c>
      <c r="N1489" s="2" t="n">
        <f aca="false">ROUND(VLOOKUP(E1489,references!U:W,3,0),1)</f>
        <v>20.3</v>
      </c>
    </row>
    <row r="1490" customFormat="false" ht="15" hidden="false" customHeight="false" outlineLevel="0" collapsed="false">
      <c r="B1490" s="2" t="s">
        <v>108</v>
      </c>
      <c r="C1490" s="66" t="s">
        <v>406</v>
      </c>
      <c r="D1490" s="2" t="n">
        <f aca="false">D1489+5</f>
        <v>250</v>
      </c>
      <c r="E1490" s="38" t="s">
        <v>187</v>
      </c>
      <c r="F1490" s="2" t="str">
        <f aca="false">IFERROR(RIGHT("0"&amp;E1490*10,3),UPPER(SUBSTITUTE(E1490,",","")))</f>
        <v>020</v>
      </c>
      <c r="H1490" s="8" t="n">
        <f aca="false">VLOOKUP(E1490,references!U:Y,5,0)</f>
        <v>32.5</v>
      </c>
      <c r="I1490" s="8" t="n">
        <f aca="false">J1490</f>
        <v>32.5</v>
      </c>
      <c r="J1490" s="18" t="n">
        <f aca="false">H1490</f>
        <v>32.5</v>
      </c>
      <c r="M1490" s="8" t="n">
        <v>599</v>
      </c>
      <c r="N1490" s="2" t="n">
        <f aca="false">ROUND(VLOOKUP(E1490,references!U:W,3,0),1)</f>
        <v>20.7</v>
      </c>
    </row>
    <row r="1491" customFormat="false" ht="15" hidden="false" customHeight="false" outlineLevel="0" collapsed="false">
      <c r="B1491" s="2" t="s">
        <v>108</v>
      </c>
      <c r="C1491" s="66" t="s">
        <v>406</v>
      </c>
      <c r="D1491" s="2" t="n">
        <f aca="false">D1490+5</f>
        <v>255</v>
      </c>
      <c r="E1491" s="38" t="s">
        <v>213</v>
      </c>
      <c r="F1491" s="2" t="str">
        <f aca="false">IFERROR(RIGHT("0"&amp;E1491*10,3),UPPER(SUBSTITUTE(E1491,",","")))</f>
        <v>025</v>
      </c>
      <c r="H1491" s="8" t="n">
        <f aca="false">VLOOKUP(E1491,references!U:Y,5,0)</f>
        <v>33</v>
      </c>
      <c r="I1491" s="8" t="n">
        <f aca="false">J1491</f>
        <v>33</v>
      </c>
      <c r="J1491" s="18" t="n">
        <f aca="false">H1491</f>
        <v>33</v>
      </c>
      <c r="M1491" s="8" t="n">
        <v>589</v>
      </c>
      <c r="N1491" s="2" t="n">
        <f aca="false">ROUND(VLOOKUP(E1491,references!U:W,3,0),1)</f>
        <v>21.2</v>
      </c>
    </row>
    <row r="1492" customFormat="false" ht="15" hidden="false" customHeight="false" outlineLevel="0" collapsed="false">
      <c r="B1492" s="2" t="s">
        <v>108</v>
      </c>
      <c r="C1492" s="66" t="s">
        <v>406</v>
      </c>
      <c r="D1492" s="2" t="n">
        <f aca="false">D1491+5</f>
        <v>260</v>
      </c>
      <c r="E1492" s="38" t="s">
        <v>188</v>
      </c>
      <c r="F1492" s="2" t="str">
        <f aca="false">IFERROR(RIGHT("0"&amp;E1492*10,3),UPPER(SUBSTITUTE(E1492,",","")))</f>
        <v>030</v>
      </c>
      <c r="H1492" s="8" t="n">
        <f aca="false">VLOOKUP(E1492,references!U:Y,5,0)</f>
        <v>34</v>
      </c>
      <c r="I1492" s="8" t="n">
        <f aca="false">J1492</f>
        <v>34</v>
      </c>
      <c r="J1492" s="18" t="n">
        <f aca="false">H1492</f>
        <v>34</v>
      </c>
      <c r="M1492" s="8" t="n">
        <v>569</v>
      </c>
      <c r="N1492" s="2" t="n">
        <f aca="false">ROUND(VLOOKUP(E1492,references!U:W,3,0),1)</f>
        <v>21.6</v>
      </c>
    </row>
    <row r="1493" customFormat="false" ht="15" hidden="false" customHeight="false" outlineLevel="0" collapsed="false">
      <c r="B1493" s="2" t="s">
        <v>108</v>
      </c>
      <c r="C1493" s="66" t="s">
        <v>406</v>
      </c>
      <c r="D1493" s="2" t="n">
        <f aca="false">D1492+5</f>
        <v>265</v>
      </c>
      <c r="E1493" s="38" t="s">
        <v>214</v>
      </c>
      <c r="F1493" s="2" t="str">
        <f aca="false">IFERROR(RIGHT("0"&amp;E1493*10,3),UPPER(SUBSTITUTE(E1493,",","")))</f>
        <v>035</v>
      </c>
      <c r="H1493" s="8" t="n">
        <f aca="false">VLOOKUP(E1493,references!U:Y,5,0)</f>
        <v>34.5</v>
      </c>
      <c r="I1493" s="8" t="n">
        <f aca="false">J1493</f>
        <v>34.5</v>
      </c>
      <c r="J1493" s="18" t="n">
        <f aca="false">H1493</f>
        <v>34.5</v>
      </c>
      <c r="M1493" s="8" t="n">
        <v>559</v>
      </c>
      <c r="N1493" s="2" t="n">
        <f aca="false">ROUND(VLOOKUP(E1493,references!U:W,3,0),1)</f>
        <v>22</v>
      </c>
    </row>
    <row r="1494" customFormat="false" ht="15" hidden="false" customHeight="false" outlineLevel="0" collapsed="false">
      <c r="B1494" s="2" t="s">
        <v>108</v>
      </c>
      <c r="C1494" s="66" t="s">
        <v>406</v>
      </c>
      <c r="D1494" s="2" t="n">
        <f aca="false">D1493+5</f>
        <v>270</v>
      </c>
      <c r="E1494" s="38" t="s">
        <v>189</v>
      </c>
      <c r="F1494" s="2" t="str">
        <f aca="false">IFERROR(RIGHT("0"&amp;E1494*10,3),UPPER(SUBSTITUTE(E1494,",","")))</f>
        <v>040</v>
      </c>
      <c r="H1494" s="8" t="n">
        <f aca="false">VLOOKUP(E1494,references!U:Y,5,0)</f>
        <v>35</v>
      </c>
      <c r="I1494" s="8" t="n">
        <f aca="false">J1494</f>
        <v>35</v>
      </c>
      <c r="J1494" s="18" t="n">
        <f aca="false">H1494</f>
        <v>35</v>
      </c>
      <c r="M1494" s="8" t="n">
        <v>549</v>
      </c>
      <c r="N1494" s="2" t="n">
        <f aca="false">ROUND(VLOOKUP(E1494,references!U:W,3,0),1)</f>
        <v>22.4</v>
      </c>
    </row>
    <row r="1495" customFormat="false" ht="15" hidden="false" customHeight="false" outlineLevel="0" collapsed="false">
      <c r="B1495" s="2" t="s">
        <v>108</v>
      </c>
      <c r="C1495" s="66" t="s">
        <v>406</v>
      </c>
      <c r="D1495" s="2" t="n">
        <f aca="false">D1494+5</f>
        <v>275</v>
      </c>
      <c r="E1495" s="38" t="s">
        <v>215</v>
      </c>
      <c r="F1495" s="2" t="str">
        <f aca="false">IFERROR(RIGHT("0"&amp;E1495*10,3),UPPER(SUBSTITUTE(E1495,",","")))</f>
        <v>045</v>
      </c>
      <c r="H1495" s="8" t="n">
        <f aca="false">VLOOKUP(E1495,references!U:Y,5,0)</f>
        <v>36</v>
      </c>
      <c r="I1495" s="8" t="n">
        <f aca="false">J1495</f>
        <v>36</v>
      </c>
      <c r="J1495" s="18" t="n">
        <f aca="false">H1495</f>
        <v>36</v>
      </c>
      <c r="M1495" s="8" t="n">
        <v>529</v>
      </c>
      <c r="N1495" s="2" t="n">
        <f aca="false">ROUND(VLOOKUP(E1495,references!U:W,3,0),1)</f>
        <v>22.9</v>
      </c>
    </row>
    <row r="1496" customFormat="false" ht="15" hidden="false" customHeight="false" outlineLevel="0" collapsed="false">
      <c r="B1496" s="2" t="s">
        <v>108</v>
      </c>
      <c r="C1496" s="66" t="s">
        <v>406</v>
      </c>
      <c r="D1496" s="2" t="n">
        <f aca="false">D1495+5</f>
        <v>280</v>
      </c>
      <c r="E1496" s="38" t="s">
        <v>190</v>
      </c>
      <c r="F1496" s="2" t="str">
        <f aca="false">IFERROR(RIGHT("0"&amp;E1496*10,3),UPPER(SUBSTITUTE(E1496,",","")))</f>
        <v>050</v>
      </c>
      <c r="H1496" s="8" t="n">
        <f aca="false">VLOOKUP(E1496,references!U:Y,5,0)</f>
        <v>36.5</v>
      </c>
      <c r="I1496" s="8" t="n">
        <f aca="false">J1496</f>
        <v>36.5</v>
      </c>
      <c r="J1496" s="18" t="n">
        <f aca="false">H1496</f>
        <v>36.5</v>
      </c>
      <c r="M1496" s="8" t="n">
        <v>519</v>
      </c>
      <c r="N1496" s="2" t="n">
        <f aca="false">ROUND(VLOOKUP(E1496,references!U:W,3,0),1)</f>
        <v>23.3</v>
      </c>
    </row>
    <row r="1497" customFormat="false" ht="15" hidden="false" customHeight="false" outlineLevel="0" collapsed="false">
      <c r="B1497" s="2" t="s">
        <v>108</v>
      </c>
      <c r="C1497" s="66" t="s">
        <v>406</v>
      </c>
      <c r="D1497" s="2" t="n">
        <f aca="false">D1496+5</f>
        <v>285</v>
      </c>
      <c r="E1497" s="38" t="s">
        <v>216</v>
      </c>
      <c r="F1497" s="2" t="str">
        <f aca="false">IFERROR(RIGHT("0"&amp;E1497*10,3),UPPER(SUBSTITUTE(E1497,",","")))</f>
        <v>055</v>
      </c>
      <c r="H1497" s="8" t="n">
        <f aca="false">VLOOKUP(E1497,references!U:Y,5,0)</f>
        <v>37</v>
      </c>
      <c r="I1497" s="8" t="n">
        <f aca="false">J1497</f>
        <v>37</v>
      </c>
      <c r="J1497" s="18" t="n">
        <f aca="false">H1497</f>
        <v>37</v>
      </c>
      <c r="M1497" s="8" t="n">
        <v>849</v>
      </c>
      <c r="N1497" s="2" t="n">
        <f aca="false">ROUND(VLOOKUP(E1497,references!U:W,3,0),1)</f>
        <v>23.7</v>
      </c>
    </row>
    <row r="1498" customFormat="false" ht="15" hidden="false" customHeight="false" outlineLevel="0" collapsed="false">
      <c r="B1498" s="2" t="s">
        <v>108</v>
      </c>
      <c r="C1498" s="66" t="s">
        <v>406</v>
      </c>
      <c r="D1498" s="2" t="n">
        <f aca="false">D1497+5</f>
        <v>290</v>
      </c>
      <c r="E1498" s="38" t="s">
        <v>191</v>
      </c>
      <c r="F1498" s="2" t="str">
        <f aca="false">IFERROR(RIGHT("0"&amp;E1498*10,3),UPPER(SUBSTITUTE(E1498,",","")))</f>
        <v>060</v>
      </c>
      <c r="H1498" s="8" t="n">
        <f aca="false">VLOOKUP(E1498,references!U:Y,5,0)</f>
        <v>37.5</v>
      </c>
      <c r="I1498" s="8" t="n">
        <f aca="false">J1498</f>
        <v>37.5</v>
      </c>
      <c r="J1498" s="18" t="n">
        <f aca="false">H1498</f>
        <v>37.5</v>
      </c>
      <c r="M1498" s="8" t="n">
        <v>869</v>
      </c>
      <c r="N1498" s="2" t="n">
        <f aca="false">ROUND(VLOOKUP(E1498,references!U:W,3,0),1)</f>
        <v>24.1</v>
      </c>
    </row>
    <row r="1499" customFormat="false" ht="15" hidden="false" customHeight="false" outlineLevel="0" collapsed="false">
      <c r="B1499" s="2" t="s">
        <v>108</v>
      </c>
      <c r="C1499" s="66" t="s">
        <v>406</v>
      </c>
      <c r="D1499" s="2" t="n">
        <f aca="false">D1498+5</f>
        <v>295</v>
      </c>
      <c r="E1499" s="38" t="s">
        <v>217</v>
      </c>
      <c r="F1499" s="2" t="str">
        <f aca="false">IFERROR(RIGHT("0"&amp;E1499*10,3),UPPER(SUBSTITUTE(E1499,",","")))</f>
        <v>065</v>
      </c>
      <c r="H1499" s="8" t="n">
        <f aca="false">VLOOKUP(E1499,references!U:Y,5,0)</f>
        <v>38</v>
      </c>
      <c r="I1499" s="8" t="n">
        <f aca="false">J1499</f>
        <v>38</v>
      </c>
      <c r="J1499" s="18" t="n">
        <f aca="false">H1499</f>
        <v>38</v>
      </c>
      <c r="M1499" s="8" t="n">
        <v>889</v>
      </c>
      <c r="N1499" s="2" t="n">
        <f aca="false">ROUND(VLOOKUP(E1499,references!U:W,3,0),1)</f>
        <v>24.6</v>
      </c>
    </row>
    <row r="1500" customFormat="false" ht="15" hidden="false" customHeight="false" outlineLevel="0" collapsed="false">
      <c r="B1500" s="2" t="s">
        <v>108</v>
      </c>
      <c r="C1500" s="66" t="s">
        <v>406</v>
      </c>
      <c r="D1500" s="2" t="n">
        <f aca="false">D1499+5</f>
        <v>300</v>
      </c>
      <c r="E1500" s="38" t="s">
        <v>218</v>
      </c>
      <c r="F1500" s="2" t="str">
        <f aca="false">IFERROR(RIGHT("0"&amp;E1500*10,3),UPPER(SUBSTITUTE(E1500,",","")))</f>
        <v>070</v>
      </c>
      <c r="H1500" s="8" t="n">
        <f aca="false">VLOOKUP(E1500,references!U:Y,5,0)</f>
        <v>39</v>
      </c>
      <c r="I1500" s="8" t="n">
        <f aca="false">J1500</f>
        <v>39</v>
      </c>
      <c r="J1500" s="18" t="n">
        <f aca="false">H1500</f>
        <v>39</v>
      </c>
      <c r="M1500" s="8" t="n">
        <v>859</v>
      </c>
      <c r="N1500" s="2" t="n">
        <f aca="false">ROUND(VLOOKUP(E1500,references!U:W,3,0),1)</f>
        <v>25</v>
      </c>
    </row>
    <row r="1501" customFormat="false" ht="15" hidden="false" customHeight="false" outlineLevel="0" collapsed="false">
      <c r="B1501" s="2" t="s">
        <v>108</v>
      </c>
      <c r="C1501" s="66" t="s">
        <v>406</v>
      </c>
      <c r="D1501" s="2" t="n">
        <f aca="false">D1500+5</f>
        <v>305</v>
      </c>
      <c r="E1501" s="38" t="s">
        <v>219</v>
      </c>
      <c r="F1501" s="2" t="str">
        <f aca="false">IFERROR(RIGHT("0"&amp;E1501*10,3),UPPER(SUBSTITUTE(E1501,",","")))</f>
        <v>075</v>
      </c>
      <c r="H1501" s="8" t="n">
        <f aca="false">VLOOKUP(E1501,references!U:Y,5,0)</f>
        <v>39.5</v>
      </c>
      <c r="I1501" s="8" t="n">
        <f aca="false">J1501</f>
        <v>39.5</v>
      </c>
      <c r="J1501" s="18" t="n">
        <f aca="false">H1501</f>
        <v>39.5</v>
      </c>
      <c r="M1501" s="8" t="n">
        <v>509</v>
      </c>
    </row>
    <row r="1502" customFormat="false" ht="15" hidden="false" customHeight="false" outlineLevel="0" collapsed="false">
      <c r="B1502" s="2" t="s">
        <v>108</v>
      </c>
      <c r="C1502" s="66" t="s">
        <v>406</v>
      </c>
      <c r="D1502" s="2" t="n">
        <f aca="false">D1501+5</f>
        <v>310</v>
      </c>
      <c r="E1502" s="38" t="s">
        <v>220</v>
      </c>
      <c r="F1502" s="2" t="str">
        <f aca="false">IFERROR(RIGHT("0"&amp;E1502*10,3),UPPER(SUBSTITUTE(E1502,",","")))</f>
        <v>080</v>
      </c>
      <c r="H1502" s="8" t="n">
        <f aca="false">VLOOKUP(E1502,references!U:Y,5,0)</f>
        <v>40</v>
      </c>
      <c r="I1502" s="8" t="n">
        <f aca="false">J1502</f>
        <v>40</v>
      </c>
      <c r="J1502" s="18" t="n">
        <f aca="false">H1502</f>
        <v>40</v>
      </c>
      <c r="M1502" s="8" t="n">
        <v>499</v>
      </c>
    </row>
    <row r="1503" customFormat="false" ht="15" hidden="false" customHeight="false" outlineLevel="0" collapsed="false">
      <c r="B1503" s="2" t="s">
        <v>108</v>
      </c>
      <c r="C1503" s="66" t="s">
        <v>406</v>
      </c>
      <c r="D1503" s="2" t="n">
        <f aca="false">D1502+5</f>
        <v>315</v>
      </c>
      <c r="E1503" s="38" t="s">
        <v>221</v>
      </c>
      <c r="F1503" s="2" t="str">
        <f aca="false">IFERROR(RIGHT("0"&amp;E1503*10,3),UPPER(SUBSTITUTE(E1503,",","")))</f>
        <v>085</v>
      </c>
      <c r="H1503" s="8" t="n">
        <f aca="false">VLOOKUP(E1503,references!U:Y,5,0)</f>
        <v>41</v>
      </c>
      <c r="I1503" s="8" t="n">
        <f aca="false">J1503</f>
        <v>41</v>
      </c>
      <c r="J1503" s="18" t="n">
        <f aca="false">H1503</f>
        <v>41</v>
      </c>
      <c r="M1503" s="8" t="n">
        <v>479</v>
      </c>
    </row>
    <row r="1504" customFormat="false" ht="15" hidden="false" customHeight="false" outlineLevel="0" collapsed="false">
      <c r="B1504" s="2" t="s">
        <v>108</v>
      </c>
      <c r="C1504" s="66" t="s">
        <v>406</v>
      </c>
      <c r="D1504" s="2" t="n">
        <f aca="false">D1503+5</f>
        <v>320</v>
      </c>
      <c r="E1504" s="38" t="s">
        <v>222</v>
      </c>
      <c r="F1504" s="2" t="str">
        <f aca="false">IFERROR(RIGHT("0"&amp;E1504*10,3),UPPER(SUBSTITUTE(E1504,",","")))</f>
        <v>090</v>
      </c>
      <c r="H1504" s="8" t="n">
        <f aca="false">VLOOKUP(E1504,references!U:Y,5,0)</f>
        <v>41.5</v>
      </c>
      <c r="I1504" s="8" t="n">
        <f aca="false">J1504</f>
        <v>41.5</v>
      </c>
      <c r="J1504" s="18" t="n">
        <f aca="false">H1504</f>
        <v>41.5</v>
      </c>
      <c r="M1504" s="8" t="n">
        <v>469</v>
      </c>
    </row>
    <row r="1505" customFormat="false" ht="15" hidden="false" customHeight="false" outlineLevel="0" collapsed="false">
      <c r="B1505" s="2" t="s">
        <v>108</v>
      </c>
      <c r="C1505" s="66" t="s">
        <v>406</v>
      </c>
      <c r="D1505" s="2" t="n">
        <f aca="false">D1504+5</f>
        <v>325</v>
      </c>
      <c r="E1505" s="38" t="s">
        <v>223</v>
      </c>
      <c r="F1505" s="2" t="str">
        <f aca="false">IFERROR(RIGHT("0"&amp;E1505*10,3),UPPER(SUBSTITUTE(E1505,",","")))</f>
        <v>095</v>
      </c>
      <c r="H1505" s="8" t="n">
        <f aca="false">VLOOKUP(E1505,references!U:Y,5,0)</f>
        <v>42</v>
      </c>
      <c r="I1505" s="8" t="n">
        <f aca="false">J1505</f>
        <v>42</v>
      </c>
      <c r="J1505" s="18" t="n">
        <f aca="false">H1505</f>
        <v>42</v>
      </c>
      <c r="M1505" s="8" t="n">
        <v>459</v>
      </c>
    </row>
    <row r="1506" customFormat="false" ht="15" hidden="false" customHeight="false" outlineLevel="0" collapsed="false">
      <c r="B1506" s="2" t="s">
        <v>108</v>
      </c>
      <c r="C1506" s="66" t="s">
        <v>406</v>
      </c>
      <c r="D1506" s="2" t="n">
        <f aca="false">D1505+5</f>
        <v>330</v>
      </c>
      <c r="E1506" s="38" t="s">
        <v>224</v>
      </c>
      <c r="F1506" s="2" t="str">
        <f aca="false">IFERROR(RIGHT("0"&amp;E1506*10,3),UPPER(SUBSTITUTE(E1506,",","")))</f>
        <v>100</v>
      </c>
      <c r="H1506" s="8" t="n">
        <f aca="false">VLOOKUP(E1506,references!U:Y,5,0)</f>
        <v>43</v>
      </c>
      <c r="I1506" s="8" t="n">
        <f aca="false">J1506</f>
        <v>43</v>
      </c>
      <c r="J1506" s="18" t="n">
        <f aca="false">H1506</f>
        <v>43</v>
      </c>
      <c r="M1506" s="8" t="n">
        <v>439</v>
      </c>
    </row>
    <row r="1507" customFormat="false" ht="15" hidden="false" customHeight="false" outlineLevel="0" collapsed="false">
      <c r="B1507" s="2" t="s">
        <v>108</v>
      </c>
      <c r="C1507" s="66" t="s">
        <v>406</v>
      </c>
      <c r="D1507" s="2" t="n">
        <f aca="false">D1506+5</f>
        <v>335</v>
      </c>
      <c r="E1507" s="38" t="s">
        <v>225</v>
      </c>
      <c r="F1507" s="2" t="str">
        <f aca="false">IFERROR(RIGHT("0"&amp;E1507*10,3),UPPER(SUBSTITUTE(E1507,",","")))</f>
        <v>105</v>
      </c>
      <c r="H1507" s="8" t="n">
        <f aca="false">VLOOKUP(E1507,references!U:Y,5,0)</f>
        <v>43.5</v>
      </c>
      <c r="I1507" s="8" t="n">
        <f aca="false">J1507</f>
        <v>43.5</v>
      </c>
      <c r="J1507" s="18" t="n">
        <f aca="false">H1507</f>
        <v>43.5</v>
      </c>
      <c r="M1507" s="8" t="n">
        <v>429</v>
      </c>
    </row>
    <row r="1508" customFormat="false" ht="15" hidden="false" customHeight="false" outlineLevel="0" collapsed="false">
      <c r="B1508" s="2" t="s">
        <v>108</v>
      </c>
      <c r="C1508" s="66" t="s">
        <v>406</v>
      </c>
      <c r="D1508" s="2" t="n">
        <f aca="false">D1507+5</f>
        <v>340</v>
      </c>
      <c r="E1508" s="38" t="s">
        <v>226</v>
      </c>
      <c r="F1508" s="2" t="str">
        <f aca="false">IFERROR(RIGHT("0"&amp;E1508*10,3),UPPER(SUBSTITUTE(E1508,",","")))</f>
        <v>110</v>
      </c>
      <c r="H1508" s="8" t="n">
        <f aca="false">VLOOKUP(E1508,references!U:Y,5,0)</f>
        <v>44</v>
      </c>
      <c r="I1508" s="8" t="n">
        <f aca="false">J1508</f>
        <v>44</v>
      </c>
      <c r="J1508" s="18" t="n">
        <f aca="false">H1508</f>
        <v>44</v>
      </c>
      <c r="M1508" s="8" t="n">
        <v>419</v>
      </c>
    </row>
    <row r="1509" customFormat="false" ht="15" hidden="false" customHeight="false" outlineLevel="0" collapsed="false">
      <c r="B1509" s="2" t="s">
        <v>108</v>
      </c>
      <c r="C1509" s="66" t="s">
        <v>406</v>
      </c>
      <c r="D1509" s="2" t="n">
        <f aca="false">D1508+5</f>
        <v>345</v>
      </c>
      <c r="E1509" s="38" t="s">
        <v>231</v>
      </c>
      <c r="F1509" s="2" t="str">
        <f aca="false">IFERROR(RIGHT("0"&amp;E1509*10,3),UPPER(SUBSTITUTE(E1509,",","")))</f>
        <v>115</v>
      </c>
      <c r="H1509" s="8" t="n">
        <f aca="false">VLOOKUP(E1509,references!U:Y,5,0)</f>
        <v>44.5</v>
      </c>
      <c r="I1509" s="8" t="n">
        <f aca="false">J1509</f>
        <v>44.5</v>
      </c>
      <c r="J1509" s="18" t="n">
        <f aca="false">H1509</f>
        <v>44.5</v>
      </c>
      <c r="M1509" s="8" t="n">
        <v>409</v>
      </c>
    </row>
    <row r="1510" customFormat="false" ht="15" hidden="false" customHeight="false" outlineLevel="0" collapsed="false">
      <c r="B1510" s="2" t="s">
        <v>108</v>
      </c>
      <c r="C1510" s="66" t="s">
        <v>406</v>
      </c>
      <c r="D1510" s="2" t="n">
        <f aca="false">D1509+5</f>
        <v>350</v>
      </c>
      <c r="E1510" s="38" t="s">
        <v>232</v>
      </c>
      <c r="F1510" s="2" t="str">
        <f aca="false">IFERROR(RIGHT("0"&amp;E1510*10,3),UPPER(SUBSTITUTE(E1510,",","")))</f>
        <v>120</v>
      </c>
      <c r="H1510" s="8" t="n">
        <f aca="false">VLOOKUP(E1510,references!U:Y,5,0)</f>
        <v>45</v>
      </c>
      <c r="I1510" s="8" t="n">
        <f aca="false">J1510</f>
        <v>45</v>
      </c>
      <c r="J1510" s="18" t="n">
        <f aca="false">H1510</f>
        <v>45</v>
      </c>
      <c r="M1510" s="8" t="n">
        <v>399</v>
      </c>
    </row>
    <row r="1511" customFormat="false" ht="15" hidden="false" customHeight="false" outlineLevel="0" collapsed="false">
      <c r="B1511" s="2" t="s">
        <v>108</v>
      </c>
      <c r="C1511" s="66" t="s">
        <v>406</v>
      </c>
      <c r="D1511" s="2" t="n">
        <f aca="false">D1510+5</f>
        <v>355</v>
      </c>
      <c r="E1511" s="38" t="s">
        <v>233</v>
      </c>
      <c r="F1511" s="2" t="str">
        <f aca="false">IFERROR(RIGHT("0"&amp;E1511*10,3),UPPER(SUBSTITUTE(E1511,",","")))</f>
        <v>125</v>
      </c>
      <c r="H1511" s="8" t="n">
        <f aca="false">VLOOKUP(E1511,references!U:Y,5,0)</f>
        <v>46</v>
      </c>
      <c r="I1511" s="8" t="n">
        <f aca="false">J1511</f>
        <v>46</v>
      </c>
      <c r="J1511" s="18" t="n">
        <f aca="false">H1511</f>
        <v>46</v>
      </c>
      <c r="M1511" s="8" t="n">
        <v>389</v>
      </c>
    </row>
    <row r="1512" customFormat="false" ht="15" hidden="false" customHeight="false" outlineLevel="0" collapsed="false">
      <c r="B1512" s="2" t="s">
        <v>108</v>
      </c>
      <c r="C1512" s="66" t="s">
        <v>406</v>
      </c>
      <c r="D1512" s="2" t="n">
        <f aca="false">D1511+5</f>
        <v>360</v>
      </c>
      <c r="E1512" s="38" t="s">
        <v>234</v>
      </c>
      <c r="F1512" s="2" t="str">
        <f aca="false">IFERROR(RIGHT("0"&amp;E1512*10,3),UPPER(SUBSTITUTE(E1512,",","")))</f>
        <v>130</v>
      </c>
      <c r="H1512" s="8" t="n">
        <f aca="false">VLOOKUP(E1512,references!U:Y,5,0)</f>
        <v>46.5</v>
      </c>
      <c r="I1512" s="8" t="n">
        <f aca="false">J1512</f>
        <v>46.5</v>
      </c>
      <c r="J1512" s="18" t="n">
        <f aca="false">H1512</f>
        <v>46.5</v>
      </c>
      <c r="M1512" s="8" t="n">
        <v>379</v>
      </c>
    </row>
    <row r="1513" customFormat="false" ht="15" hidden="false" customHeight="false" outlineLevel="0" collapsed="false">
      <c r="B1513" s="2" t="s">
        <v>108</v>
      </c>
      <c r="C1513" s="66" t="s">
        <v>406</v>
      </c>
      <c r="D1513" s="2" t="n">
        <f aca="false">D1512+5</f>
        <v>365</v>
      </c>
      <c r="E1513" s="38" t="s">
        <v>276</v>
      </c>
      <c r="F1513" s="2" t="str">
        <f aca="false">IFERROR(RIGHT("0"&amp;E1513*10,3),UPPER(SUBSTITUTE(E1513,",","")))</f>
        <v>135</v>
      </c>
      <c r="H1513" s="8" t="n">
        <f aca="false">VLOOKUP(E1513,references!U:Y,5,0)</f>
        <v>47</v>
      </c>
      <c r="I1513" s="8" t="n">
        <f aca="false">J1513</f>
        <v>47</v>
      </c>
      <c r="J1513" s="18" t="n">
        <f aca="false">H1513</f>
        <v>47</v>
      </c>
      <c r="M1513" s="8" t="n">
        <v>369</v>
      </c>
    </row>
    <row r="1514" customFormat="false" ht="15" hidden="false" customHeight="false" outlineLevel="0" collapsed="false">
      <c r="B1514" s="2" t="s">
        <v>108</v>
      </c>
      <c r="C1514" s="66" t="s">
        <v>406</v>
      </c>
      <c r="D1514" s="2" t="n">
        <f aca="false">D1513+5</f>
        <v>370</v>
      </c>
      <c r="E1514" s="38" t="s">
        <v>277</v>
      </c>
      <c r="F1514" s="2" t="str">
        <f aca="false">IFERROR(RIGHT("0"&amp;E1514*10,3),UPPER(SUBSTITUTE(E1514,",","")))</f>
        <v>140</v>
      </c>
      <c r="H1514" s="8" t="n">
        <f aca="false">VLOOKUP(E1514,references!U:Y,5,0)</f>
        <v>48</v>
      </c>
      <c r="I1514" s="8" t="n">
        <f aca="false">J1514</f>
        <v>48</v>
      </c>
      <c r="J1514" s="18" t="n">
        <f aca="false">H1514</f>
        <v>48</v>
      </c>
      <c r="M1514" s="8" t="n">
        <v>359</v>
      </c>
    </row>
    <row r="1516" customFormat="false" ht="15" hidden="false" customHeight="false" outlineLevel="0" collapsed="false">
      <c r="B1516" s="2" t="s">
        <v>108</v>
      </c>
      <c r="C1516" s="66" t="s">
        <v>408</v>
      </c>
      <c r="D1516" s="2" t="n">
        <v>110</v>
      </c>
      <c r="E1516" s="38" t="s">
        <v>409</v>
      </c>
      <c r="F1516" s="2" t="str">
        <f aca="false">IFERROR(RIGHT("0"&amp;E1516*10,3),UPPER(SUBSTITUTE(E1516,",","")))</f>
        <v>1C</v>
      </c>
      <c r="H1516" s="8" t="n">
        <f aca="false">VLOOKUP(SUBSTITUTE(SUBSTITUTE(E1516,"C","I"),"Y",""),references!U:Y,5,0)</f>
        <v>15</v>
      </c>
      <c r="I1516" s="8" t="n">
        <f aca="false">J1516</f>
        <v>15</v>
      </c>
      <c r="J1516" s="18" t="n">
        <f aca="false">H1516</f>
        <v>15</v>
      </c>
      <c r="M1516" s="8" t="n">
        <v>919</v>
      </c>
      <c r="N1516" s="2" t="n">
        <f aca="false">ROUND(VLOOKUP(SUBSTITUTE(SUBSTITUTE(E1516,"C","I"),"Y",""),references!U:W,3,0),1)</f>
        <v>8.9</v>
      </c>
    </row>
    <row r="1517" customFormat="false" ht="15" hidden="false" customHeight="false" outlineLevel="0" collapsed="false">
      <c r="B1517" s="2" t="s">
        <v>108</v>
      </c>
      <c r="C1517" s="66" t="s">
        <v>408</v>
      </c>
      <c r="D1517" s="2" t="n">
        <f aca="false">D1516+5</f>
        <v>115</v>
      </c>
      <c r="E1517" s="38" t="s">
        <v>410</v>
      </c>
      <c r="F1517" s="2" t="str">
        <f aca="false">IFERROR(RIGHT("0"&amp;E1517*10,3),UPPER(SUBSTITUTE(E1517,",","")))</f>
        <v>15C</v>
      </c>
      <c r="H1517" s="8" t="n">
        <f aca="false">VLOOKUP(SUBSTITUTE(SUBSTITUTE(E1517,"C","I"),"Y",""),references!U:Y,5,0)</f>
        <v>15.5</v>
      </c>
      <c r="I1517" s="8" t="n">
        <f aca="false">J1517</f>
        <v>15.5</v>
      </c>
      <c r="J1517" s="18" t="n">
        <f aca="false">H1517</f>
        <v>15.5</v>
      </c>
      <c r="M1517" s="8" t="n">
        <v>909</v>
      </c>
    </row>
    <row r="1518" customFormat="false" ht="15" hidden="false" customHeight="false" outlineLevel="0" collapsed="false">
      <c r="B1518" s="2" t="s">
        <v>108</v>
      </c>
      <c r="C1518" s="66" t="s">
        <v>408</v>
      </c>
      <c r="D1518" s="2" t="n">
        <f aca="false">D1517+5</f>
        <v>120</v>
      </c>
      <c r="E1518" s="38" t="s">
        <v>411</v>
      </c>
      <c r="F1518" s="2" t="str">
        <f aca="false">IFERROR(RIGHT("0"&amp;E1518*10,3),UPPER(SUBSTITUTE(E1518,",","")))</f>
        <v>2C</v>
      </c>
      <c r="H1518" s="8" t="n">
        <f aca="false">VLOOKUP(SUBSTITUTE(SUBSTITUTE(E1518,"C","I"),"Y",""),references!U:Y,5,0)</f>
        <v>16</v>
      </c>
      <c r="I1518" s="8" t="n">
        <f aca="false">J1518</f>
        <v>16</v>
      </c>
      <c r="J1518" s="18" t="n">
        <f aca="false">H1518</f>
        <v>16</v>
      </c>
      <c r="M1518" s="8" t="n">
        <v>839</v>
      </c>
      <c r="N1518" s="2" t="n">
        <f aca="false">ROUND(VLOOKUP(SUBSTITUTE(SUBSTITUTE(E1518,"C","I"),"Y",""),references!U:W,3,0),1)</f>
        <v>9.7</v>
      </c>
    </row>
    <row r="1519" customFormat="false" ht="15" hidden="false" customHeight="false" outlineLevel="0" collapsed="false">
      <c r="B1519" s="2" t="s">
        <v>108</v>
      </c>
      <c r="C1519" s="66" t="s">
        <v>408</v>
      </c>
      <c r="D1519" s="2" t="n">
        <f aca="false">D1518+5</f>
        <v>125</v>
      </c>
      <c r="E1519" s="38" t="s">
        <v>412</v>
      </c>
      <c r="F1519" s="2" t="str">
        <f aca="false">IFERROR(RIGHT("0"&amp;E1519*10,3),UPPER(SUBSTITUTE(E1519,",","")))</f>
        <v>25C</v>
      </c>
      <c r="H1519" s="8" t="n">
        <f aca="false">VLOOKUP(SUBSTITUTE(SUBSTITUTE(E1519,"C","I"),"Y",""),references!U:Y,5,0)</f>
        <v>17</v>
      </c>
      <c r="I1519" s="8" t="n">
        <f aca="false">J1519</f>
        <v>17</v>
      </c>
      <c r="J1519" s="18" t="n">
        <f aca="false">H1519</f>
        <v>17</v>
      </c>
      <c r="M1519" s="8" t="n">
        <v>819</v>
      </c>
    </row>
    <row r="1520" customFormat="false" ht="15" hidden="false" customHeight="false" outlineLevel="0" collapsed="false">
      <c r="B1520" s="2" t="s">
        <v>108</v>
      </c>
      <c r="C1520" s="66" t="s">
        <v>408</v>
      </c>
      <c r="D1520" s="2" t="n">
        <f aca="false">D1519+5</f>
        <v>130</v>
      </c>
      <c r="E1520" s="38" t="s">
        <v>413</v>
      </c>
      <c r="F1520" s="2" t="str">
        <f aca="false">IFERROR(RIGHT("0"&amp;E1520*10,3),UPPER(SUBSTITUTE(E1520,",","")))</f>
        <v>3C</v>
      </c>
      <c r="H1520" s="8" t="n">
        <f aca="false">VLOOKUP(SUBSTITUTE(SUBSTITUTE(E1520,"C","I"),"Y",""),references!U:Y,5,0)</f>
        <v>17.5</v>
      </c>
      <c r="I1520" s="8" t="n">
        <f aca="false">J1520</f>
        <v>17.5</v>
      </c>
      <c r="J1520" s="18" t="n">
        <f aca="false">H1520</f>
        <v>17.5</v>
      </c>
      <c r="M1520" s="8" t="n">
        <v>809</v>
      </c>
      <c r="N1520" s="2" t="n">
        <f aca="false">ROUND(VLOOKUP(SUBSTITUTE(SUBSTITUTE(E1520,"C","I"),"Y",""),references!U:W,3,0),1)</f>
        <v>10.6</v>
      </c>
    </row>
    <row r="1521" customFormat="false" ht="15" hidden="false" customHeight="false" outlineLevel="0" collapsed="false">
      <c r="B1521" s="2" t="s">
        <v>108</v>
      </c>
      <c r="C1521" s="66" t="s">
        <v>408</v>
      </c>
      <c r="D1521" s="2" t="n">
        <f aca="false">D1520+5</f>
        <v>135</v>
      </c>
      <c r="E1521" s="38" t="s">
        <v>414</v>
      </c>
      <c r="F1521" s="2" t="str">
        <f aca="false">IFERROR(RIGHT("0"&amp;E1521*10,3),UPPER(SUBSTITUTE(E1521,",","")))</f>
        <v>35C</v>
      </c>
      <c r="H1521" s="8" t="n">
        <f aca="false">VLOOKUP(SUBSTITUTE(SUBSTITUTE(E1521,"C","I"),"Y",""),references!U:Y,5,0)</f>
        <v>18</v>
      </c>
      <c r="I1521" s="8" t="n">
        <f aca="false">J1521</f>
        <v>18</v>
      </c>
      <c r="J1521" s="18" t="n">
        <f aca="false">H1521</f>
        <v>18</v>
      </c>
      <c r="M1521" s="8" t="n">
        <v>799</v>
      </c>
    </row>
    <row r="1522" customFormat="false" ht="15" hidden="false" customHeight="false" outlineLevel="0" collapsed="false">
      <c r="B1522" s="2" t="s">
        <v>108</v>
      </c>
      <c r="C1522" s="66" t="s">
        <v>408</v>
      </c>
      <c r="D1522" s="2" t="n">
        <f aca="false">D1521+5</f>
        <v>140</v>
      </c>
      <c r="E1522" s="38" t="s">
        <v>415</v>
      </c>
      <c r="F1522" s="2" t="str">
        <f aca="false">IFERROR(RIGHT("0"&amp;E1522*10,3),UPPER(SUBSTITUTE(E1522,",","")))</f>
        <v>4C</v>
      </c>
      <c r="H1522" s="8" t="n">
        <f aca="false">VLOOKUP(SUBSTITUTE(SUBSTITUTE(E1522,"C","I"),"Y",""),references!U:Y,5,0)</f>
        <v>18.5</v>
      </c>
      <c r="I1522" s="8" t="n">
        <f aca="false">J1522</f>
        <v>18.5</v>
      </c>
      <c r="J1522" s="18" t="n">
        <f aca="false">H1522</f>
        <v>18.5</v>
      </c>
      <c r="M1522" s="8" t="n">
        <v>789</v>
      </c>
      <c r="N1522" s="2" t="n">
        <f aca="false">ROUND(VLOOKUP(SUBSTITUTE(SUBSTITUTE(E1522,"C","I"),"Y",""),references!U:W,3,0),1)</f>
        <v>11.4</v>
      </c>
    </row>
    <row r="1523" customFormat="false" ht="15" hidden="false" customHeight="false" outlineLevel="0" collapsed="false">
      <c r="B1523" s="2" t="s">
        <v>108</v>
      </c>
      <c r="C1523" s="66" t="s">
        <v>408</v>
      </c>
      <c r="D1523" s="2" t="n">
        <f aca="false">D1522+5</f>
        <v>145</v>
      </c>
      <c r="E1523" s="38" t="s">
        <v>416</v>
      </c>
      <c r="F1523" s="2" t="str">
        <f aca="false">IFERROR(RIGHT("0"&amp;E1523*10,3),UPPER(SUBSTITUTE(E1523,",","")))</f>
        <v>45C</v>
      </c>
      <c r="H1523" s="8" t="n">
        <f aca="false">VLOOKUP(SUBSTITUTE(SUBSTITUTE(E1523,"C","I"),"Y",""),references!U:Y,5,0)</f>
        <v>19</v>
      </c>
      <c r="I1523" s="8" t="n">
        <f aca="false">J1523</f>
        <v>19</v>
      </c>
      <c r="J1523" s="18" t="n">
        <f aca="false">H1523</f>
        <v>19</v>
      </c>
      <c r="M1523" s="8" t="n">
        <v>779</v>
      </c>
    </row>
    <row r="1524" customFormat="false" ht="15" hidden="false" customHeight="false" outlineLevel="0" collapsed="false">
      <c r="B1524" s="2" t="s">
        <v>108</v>
      </c>
      <c r="C1524" s="66" t="s">
        <v>408</v>
      </c>
      <c r="D1524" s="2" t="n">
        <f aca="false">D1523+5</f>
        <v>150</v>
      </c>
      <c r="E1524" s="38" t="s">
        <v>417</v>
      </c>
      <c r="F1524" s="2" t="str">
        <f aca="false">IFERROR(RIGHT("0"&amp;E1524*10,3),UPPER(SUBSTITUTE(E1524,",","")))</f>
        <v>5C</v>
      </c>
      <c r="H1524" s="8" t="n">
        <f aca="false">VLOOKUP(SUBSTITUTE(SUBSTITUTE(E1524,"C","I"),"Y",""),references!U:Y,5,0)</f>
        <v>20</v>
      </c>
      <c r="I1524" s="8" t="n">
        <f aca="false">J1524</f>
        <v>20</v>
      </c>
      <c r="J1524" s="18" t="n">
        <f aca="false">H1524</f>
        <v>20</v>
      </c>
      <c r="M1524" s="8" t="n">
        <v>759</v>
      </c>
      <c r="N1524" s="2" t="n">
        <f aca="false">ROUND(VLOOKUP(SUBSTITUTE(SUBSTITUTE(E1524,"C","I"),"Y",""),references!U:W,3,0),1)</f>
        <v>12.3</v>
      </c>
    </row>
    <row r="1525" customFormat="false" ht="15" hidden="false" customHeight="false" outlineLevel="0" collapsed="false">
      <c r="B1525" s="2" t="s">
        <v>108</v>
      </c>
      <c r="C1525" s="66" t="s">
        <v>408</v>
      </c>
      <c r="D1525" s="2" t="n">
        <f aca="false">D1524+5</f>
        <v>155</v>
      </c>
      <c r="E1525" s="38" t="s">
        <v>418</v>
      </c>
      <c r="F1525" s="2" t="str">
        <f aca="false">IFERROR(RIGHT("0"&amp;E1525*10,3),UPPER(SUBSTITUTE(E1525,",","")))</f>
        <v>55C</v>
      </c>
      <c r="H1525" s="8" t="n">
        <f aca="false">VLOOKUP(SUBSTITUTE(SUBSTITUTE(E1525,"C","I"),"Y",""),references!U:Y,5,0)</f>
        <v>20.5</v>
      </c>
      <c r="I1525" s="8" t="n">
        <f aca="false">J1525</f>
        <v>20.5</v>
      </c>
      <c r="J1525" s="18" t="n">
        <f aca="false">H1525</f>
        <v>20.5</v>
      </c>
      <c r="M1525" s="8" t="n">
        <v>749</v>
      </c>
    </row>
    <row r="1526" customFormat="false" ht="15" hidden="false" customHeight="false" outlineLevel="0" collapsed="false">
      <c r="B1526" s="2" t="s">
        <v>108</v>
      </c>
      <c r="C1526" s="66" t="s">
        <v>408</v>
      </c>
      <c r="D1526" s="2" t="n">
        <f aca="false">D1525+5</f>
        <v>160</v>
      </c>
      <c r="E1526" s="38" t="s">
        <v>419</v>
      </c>
      <c r="F1526" s="2" t="str">
        <f aca="false">IFERROR(RIGHT("0"&amp;E1526*10,3),UPPER(SUBSTITUTE(E1526,",","")))</f>
        <v>6C</v>
      </c>
      <c r="H1526" s="8" t="n">
        <f aca="false">VLOOKUP(SUBSTITUTE(SUBSTITUTE(E1526,"C","I"),"Y",""),references!U:Y,5,0)</f>
        <v>21</v>
      </c>
      <c r="I1526" s="8" t="n">
        <f aca="false">J1526</f>
        <v>21</v>
      </c>
      <c r="J1526" s="18" t="n">
        <f aca="false">H1526</f>
        <v>21</v>
      </c>
      <c r="M1526" s="8" t="n">
        <v>739</v>
      </c>
      <c r="N1526" s="2" t="n">
        <f aca="false">ROUND(VLOOKUP(SUBSTITUTE(SUBSTITUTE(E1526,"C","I"),"Y",""),references!U:W,3,0),1)</f>
        <v>13.1</v>
      </c>
    </row>
    <row r="1527" customFormat="false" ht="15" hidden="false" customHeight="false" outlineLevel="0" collapsed="false">
      <c r="B1527" s="2" t="s">
        <v>108</v>
      </c>
      <c r="C1527" s="66" t="s">
        <v>408</v>
      </c>
      <c r="D1527" s="2" t="n">
        <f aca="false">D1526+5</f>
        <v>165</v>
      </c>
      <c r="E1527" s="38" t="s">
        <v>420</v>
      </c>
      <c r="F1527" s="2" t="str">
        <f aca="false">IFERROR(RIGHT("0"&amp;E1527*10,3),UPPER(SUBSTITUTE(E1527,",","")))</f>
        <v>65C</v>
      </c>
      <c r="H1527" s="8" t="n">
        <f aca="false">VLOOKUP(SUBSTITUTE(SUBSTITUTE(E1527,"C","I"),"Y",""),references!U:Y,5,0)</f>
        <v>22</v>
      </c>
      <c r="I1527" s="8" t="n">
        <f aca="false">J1527</f>
        <v>22</v>
      </c>
      <c r="J1527" s="18" t="n">
        <f aca="false">H1527</f>
        <v>22</v>
      </c>
      <c r="M1527" s="8" t="n">
        <v>719</v>
      </c>
    </row>
    <row r="1528" customFormat="false" ht="15" hidden="false" customHeight="false" outlineLevel="0" collapsed="false">
      <c r="B1528" s="2" t="s">
        <v>108</v>
      </c>
      <c r="C1528" s="66" t="s">
        <v>408</v>
      </c>
      <c r="D1528" s="2" t="n">
        <f aca="false">D1527+5</f>
        <v>170</v>
      </c>
      <c r="E1528" s="38" t="s">
        <v>421</v>
      </c>
      <c r="F1528" s="2" t="str">
        <f aca="false">IFERROR(RIGHT("0"&amp;E1528*10,3),UPPER(SUBSTITUTE(E1528,",","")))</f>
        <v>7C</v>
      </c>
      <c r="H1528" s="8" t="n">
        <f aca="false">VLOOKUP(SUBSTITUTE(SUBSTITUTE(E1528,"C","I"),"Y",""),references!U:Y,5,0)</f>
        <v>22.5</v>
      </c>
      <c r="I1528" s="8" t="n">
        <f aca="false">J1528</f>
        <v>22.5</v>
      </c>
      <c r="J1528" s="18" t="n">
        <f aca="false">H1528</f>
        <v>22.5</v>
      </c>
      <c r="M1528" s="8" t="n">
        <v>709</v>
      </c>
      <c r="N1528" s="2" t="n">
        <f aca="false">ROUND(VLOOKUP(SUBSTITUTE(SUBSTITUTE(E1528,"C","I"),"Y",""),references!U:W,3,0),1)</f>
        <v>14</v>
      </c>
    </row>
    <row r="1529" customFormat="false" ht="15" hidden="false" customHeight="false" outlineLevel="0" collapsed="false">
      <c r="B1529" s="2" t="s">
        <v>108</v>
      </c>
      <c r="C1529" s="66" t="s">
        <v>408</v>
      </c>
      <c r="D1529" s="2" t="n">
        <f aca="false">D1528+5</f>
        <v>175</v>
      </c>
      <c r="E1529" s="38" t="s">
        <v>422</v>
      </c>
      <c r="F1529" s="2" t="str">
        <f aca="false">IFERROR(RIGHT("0"&amp;E1529*10,3),UPPER(SUBSTITUTE(E1529,",","")))</f>
        <v>75C</v>
      </c>
      <c r="H1529" s="8" t="n">
        <f aca="false">VLOOKUP(SUBSTITUTE(SUBSTITUTE(E1529,"C","I"),"Y",""),references!U:Y,5,0)</f>
        <v>23</v>
      </c>
      <c r="I1529" s="8" t="n">
        <f aca="false">J1529</f>
        <v>23</v>
      </c>
      <c r="J1529" s="18" t="n">
        <f aca="false">H1529</f>
        <v>23</v>
      </c>
      <c r="M1529" s="8" t="n">
        <v>699</v>
      </c>
    </row>
    <row r="1530" customFormat="false" ht="15" hidden="false" customHeight="false" outlineLevel="0" collapsed="false">
      <c r="B1530" s="2" t="s">
        <v>108</v>
      </c>
      <c r="C1530" s="66" t="s">
        <v>408</v>
      </c>
      <c r="D1530" s="2" t="n">
        <f aca="false">D1529+5</f>
        <v>180</v>
      </c>
      <c r="E1530" s="38" t="s">
        <v>423</v>
      </c>
      <c r="F1530" s="2" t="str">
        <f aca="false">IFERROR(RIGHT("0"&amp;E1530*10,3),UPPER(SUBSTITUTE(E1530,",","")))</f>
        <v>8C</v>
      </c>
      <c r="H1530" s="8" t="n">
        <f aca="false">VLOOKUP(SUBSTITUTE(SUBSTITUTE(E1530,"C","I"),"Y",""),references!U:Y,5,0)</f>
        <v>24</v>
      </c>
      <c r="I1530" s="8" t="n">
        <f aca="false">J1530</f>
        <v>24</v>
      </c>
      <c r="J1530" s="18" t="n">
        <f aca="false">H1530</f>
        <v>24</v>
      </c>
      <c r="M1530" s="8" t="n">
        <v>679</v>
      </c>
      <c r="N1530" s="2" t="n">
        <f aca="false">ROUND(VLOOKUP(SUBSTITUTE(SUBSTITUTE(E1530,"C","I"),"Y",""),references!U:W,3,0),1)</f>
        <v>14.8</v>
      </c>
    </row>
    <row r="1531" customFormat="false" ht="15" hidden="false" customHeight="false" outlineLevel="0" collapsed="false">
      <c r="B1531" s="2" t="s">
        <v>108</v>
      </c>
      <c r="C1531" s="66" t="s">
        <v>408</v>
      </c>
      <c r="D1531" s="2" t="n">
        <f aca="false">D1530+5</f>
        <v>185</v>
      </c>
      <c r="E1531" s="38" t="s">
        <v>424</v>
      </c>
      <c r="F1531" s="2" t="str">
        <f aca="false">IFERROR(RIGHT("0"&amp;E1531*10,3),UPPER(SUBSTITUTE(E1531,",","")))</f>
        <v>85C</v>
      </c>
      <c r="H1531" s="8" t="n">
        <f aca="false">VLOOKUP(SUBSTITUTE(SUBSTITUTE(E1531,"C","I"),"Y",""),references!U:Y,5,0)</f>
        <v>24.5</v>
      </c>
      <c r="I1531" s="8" t="n">
        <f aca="false">J1531</f>
        <v>24.5</v>
      </c>
      <c r="J1531" s="18" t="n">
        <f aca="false">H1531</f>
        <v>24.5</v>
      </c>
      <c r="M1531" s="8" t="n">
        <v>669</v>
      </c>
    </row>
    <row r="1532" customFormat="false" ht="15" hidden="false" customHeight="false" outlineLevel="0" collapsed="false">
      <c r="B1532" s="2" t="s">
        <v>108</v>
      </c>
      <c r="C1532" s="66" t="s">
        <v>408</v>
      </c>
      <c r="D1532" s="2" t="n">
        <f aca="false">D1531+5</f>
        <v>190</v>
      </c>
      <c r="E1532" s="38" t="s">
        <v>425</v>
      </c>
      <c r="F1532" s="2" t="str">
        <f aca="false">IFERROR(RIGHT("0"&amp;E1532*10,3),UPPER(SUBSTITUTE(E1532,",","")))</f>
        <v>9C</v>
      </c>
      <c r="H1532" s="8" t="n">
        <f aca="false">VLOOKUP(SUBSTITUTE(SUBSTITUTE(E1532,"C","I"),"Y",""),references!U:Y,5,0)</f>
        <v>25</v>
      </c>
      <c r="I1532" s="8" t="n">
        <f aca="false">J1532</f>
        <v>25</v>
      </c>
      <c r="J1532" s="18" t="n">
        <f aca="false">H1532</f>
        <v>25</v>
      </c>
      <c r="M1532" s="8" t="n">
        <v>659</v>
      </c>
      <c r="N1532" s="2" t="n">
        <f aca="false">ROUND(VLOOKUP(SUBSTITUTE(SUBSTITUTE(E1532,"C","I"),"Y",""),references!U:W,3,0),1)</f>
        <v>15.7</v>
      </c>
    </row>
    <row r="1533" customFormat="false" ht="15" hidden="false" customHeight="false" outlineLevel="0" collapsed="false">
      <c r="B1533" s="2" t="s">
        <v>108</v>
      </c>
      <c r="C1533" s="66" t="s">
        <v>408</v>
      </c>
      <c r="D1533" s="2" t="n">
        <f aca="false">D1532+5</f>
        <v>195</v>
      </c>
      <c r="E1533" s="38" t="s">
        <v>426</v>
      </c>
      <c r="F1533" s="2" t="str">
        <f aca="false">IFERROR(RIGHT("0"&amp;E1533*10,3),UPPER(SUBSTITUTE(E1533,",","")))</f>
        <v>95C</v>
      </c>
      <c r="H1533" s="8" t="n">
        <f aca="false">VLOOKUP(SUBSTITUTE(SUBSTITUTE(E1533,"C","I"),"Y",""),references!U:Y,5,0)</f>
        <v>25.5</v>
      </c>
      <c r="I1533" s="8" t="n">
        <f aca="false">J1533</f>
        <v>25.5</v>
      </c>
      <c r="J1533" s="18" t="n">
        <f aca="false">H1533</f>
        <v>25.5</v>
      </c>
      <c r="M1533" s="8" t="n">
        <v>649</v>
      </c>
    </row>
    <row r="1534" customFormat="false" ht="15" hidden="false" customHeight="false" outlineLevel="0" collapsed="false">
      <c r="B1534" s="2" t="s">
        <v>108</v>
      </c>
      <c r="C1534" s="66" t="s">
        <v>408</v>
      </c>
      <c r="D1534" s="2" t="n">
        <f aca="false">D1533+5</f>
        <v>200</v>
      </c>
      <c r="E1534" s="38" t="s">
        <v>427</v>
      </c>
      <c r="F1534" s="2" t="str">
        <f aca="false">IFERROR(RIGHT("0"&amp;E1534*10,3),UPPER(SUBSTITUTE(E1534,",","")))</f>
        <v>10C</v>
      </c>
      <c r="H1534" s="8" t="n">
        <f aca="false">VLOOKUP(SUBSTITUTE(SUBSTITUTE(E1534,"C","I"),"Y",""),references!U:Y,5,0)</f>
        <v>26</v>
      </c>
      <c r="I1534" s="8" t="n">
        <f aca="false">J1534</f>
        <v>26</v>
      </c>
      <c r="J1534" s="18" t="n">
        <f aca="false">H1534</f>
        <v>26</v>
      </c>
      <c r="M1534" s="8" t="n">
        <v>929</v>
      </c>
      <c r="N1534" s="2" t="n">
        <f aca="false">ROUND(VLOOKUP(SUBSTITUTE(SUBSTITUTE(E1534,"C","I"),"Y",""),references!U:W,3,0),1)</f>
        <v>16.5</v>
      </c>
    </row>
    <row r="1535" customFormat="false" ht="15" hidden="false" customHeight="false" outlineLevel="0" collapsed="false">
      <c r="B1535" s="2" t="s">
        <v>108</v>
      </c>
      <c r="C1535" s="66" t="s">
        <v>408</v>
      </c>
      <c r="D1535" s="2" t="n">
        <f aca="false">D1534+5</f>
        <v>205</v>
      </c>
      <c r="E1535" s="38" t="s">
        <v>428</v>
      </c>
      <c r="F1535" s="2" t="str">
        <f aca="false">IFERROR(RIGHT("0"&amp;E1535*10,3),UPPER(SUBSTITUTE(E1535,",","")))</f>
        <v>105C</v>
      </c>
      <c r="H1535" s="8" t="n">
        <f aca="false">VLOOKUP(SUBSTITUTE(SUBSTITUTE(E1535,"C","I"),"Y",""),references!U:Y,5,0)</f>
        <v>27</v>
      </c>
      <c r="I1535" s="8" t="n">
        <f aca="false">J1535</f>
        <v>27</v>
      </c>
      <c r="J1535" s="18" t="n">
        <f aca="false">H1535</f>
        <v>27</v>
      </c>
      <c r="M1535" s="8" t="n">
        <v>969</v>
      </c>
    </row>
    <row r="1536" customFormat="false" ht="15" hidden="false" customHeight="false" outlineLevel="0" collapsed="false">
      <c r="B1536" s="2" t="s">
        <v>108</v>
      </c>
      <c r="C1536" s="66" t="s">
        <v>408</v>
      </c>
      <c r="D1536" s="2" t="n">
        <f aca="false">D1535+5</f>
        <v>210</v>
      </c>
      <c r="E1536" s="38" t="s">
        <v>429</v>
      </c>
      <c r="F1536" s="2" t="str">
        <f aca="false">IFERROR(RIGHT("0"&amp;E1536*10,3),UPPER(SUBSTITUTE(E1536,",","")))</f>
        <v>11C</v>
      </c>
      <c r="H1536" s="8" t="n">
        <f aca="false">VLOOKUP(SUBSTITUTE(SUBSTITUTE(E1536,"C","I"),"Y",""),references!U:Y,5,0)</f>
        <v>27.5</v>
      </c>
      <c r="I1536" s="8" t="n">
        <f aca="false">J1536</f>
        <v>27.5</v>
      </c>
      <c r="J1536" s="18" t="n">
        <f aca="false">H1536</f>
        <v>27.5</v>
      </c>
      <c r="M1536" s="8" t="n">
        <v>989</v>
      </c>
      <c r="N1536" s="2" t="n">
        <f aca="false">ROUND(VLOOKUP(SUBSTITUTE(SUBSTITUTE(E1536,"C","I"),"Y",""),references!U:W,3,0),1)</f>
        <v>17.4</v>
      </c>
    </row>
    <row r="1537" customFormat="false" ht="15" hidden="false" customHeight="false" outlineLevel="0" collapsed="false">
      <c r="B1537" s="2" t="s">
        <v>108</v>
      </c>
      <c r="C1537" s="66" t="s">
        <v>408</v>
      </c>
      <c r="D1537" s="2" t="n">
        <f aca="false">D1536+5</f>
        <v>215</v>
      </c>
      <c r="E1537" s="38" t="s">
        <v>430</v>
      </c>
      <c r="F1537" s="2" t="str">
        <f aca="false">IFERROR(RIGHT("0"&amp;E1537*10,3),UPPER(SUBSTITUTE(E1537,",","")))</f>
        <v>115C</v>
      </c>
      <c r="H1537" s="8" t="n">
        <f aca="false">VLOOKUP(SUBSTITUTE(SUBSTITUTE(E1537,"C","I"),"Y",""),references!U:Y,5,0)</f>
        <v>28</v>
      </c>
      <c r="I1537" s="8" t="n">
        <f aca="false">J1537</f>
        <v>28</v>
      </c>
      <c r="J1537" s="18" t="n">
        <f aca="false">H1537</f>
        <v>28</v>
      </c>
      <c r="M1537" s="8" t="n">
        <v>999</v>
      </c>
    </row>
    <row r="1538" customFormat="false" ht="15" hidden="false" customHeight="false" outlineLevel="0" collapsed="false">
      <c r="B1538" s="2" t="s">
        <v>108</v>
      </c>
      <c r="C1538" s="66" t="s">
        <v>408</v>
      </c>
      <c r="D1538" s="2" t="n">
        <f aca="false">D1537+5</f>
        <v>220</v>
      </c>
      <c r="E1538" s="38" t="s">
        <v>431</v>
      </c>
      <c r="F1538" s="2" t="str">
        <f aca="false">IFERROR(RIGHT("0"&amp;E1538*10,3),UPPER(SUBSTITUTE(E1538,",","")))</f>
        <v>12C</v>
      </c>
      <c r="H1538" s="8" t="n">
        <f aca="false">VLOOKUP(SUBSTITUTE(SUBSTITUTE(E1538,"C","I"),"Y",""),references!U:Y,5,0)</f>
        <v>29</v>
      </c>
      <c r="I1538" s="8" t="n">
        <f aca="false">J1538</f>
        <v>29</v>
      </c>
      <c r="J1538" s="18" t="n">
        <f aca="false">H1538</f>
        <v>29</v>
      </c>
      <c r="M1538" s="8" t="n">
        <v>959</v>
      </c>
      <c r="N1538" s="2" t="n">
        <f aca="false">ROUND(VLOOKUP(SUBSTITUTE(SUBSTITUTE(E1538,"C","I"),"Y",""),references!U:W,3,0),1)</f>
        <v>18.2</v>
      </c>
    </row>
    <row r="1539" customFormat="false" ht="15" hidden="false" customHeight="false" outlineLevel="0" collapsed="false">
      <c r="B1539" s="2" t="s">
        <v>108</v>
      </c>
      <c r="C1539" s="66" t="s">
        <v>408</v>
      </c>
      <c r="D1539" s="2" t="n">
        <f aca="false">D1538+5</f>
        <v>225</v>
      </c>
      <c r="E1539" s="38" t="s">
        <v>432</v>
      </c>
      <c r="F1539" s="2" t="str">
        <f aca="false">IFERROR(RIGHT("0"&amp;E1539*10,3),UPPER(SUBSTITUTE(E1539,",","")))</f>
        <v>125C</v>
      </c>
      <c r="H1539" s="8" t="n">
        <f aca="false">VLOOKUP(SUBSTITUTE(SUBSTITUTE(E1539,"C","I"),"Y",""),references!U:Y,5,0)</f>
        <v>29.5</v>
      </c>
      <c r="I1539" s="8" t="n">
        <f aca="false">J1539</f>
        <v>29.5</v>
      </c>
      <c r="J1539" s="18" t="n">
        <f aca="false">H1539</f>
        <v>29.5</v>
      </c>
      <c r="M1539" s="8" t="n">
        <v>939</v>
      </c>
    </row>
    <row r="1540" customFormat="false" ht="15" hidden="false" customHeight="false" outlineLevel="0" collapsed="false">
      <c r="B1540" s="2" t="s">
        <v>108</v>
      </c>
      <c r="C1540" s="66" t="s">
        <v>408</v>
      </c>
      <c r="D1540" s="2" t="n">
        <f aca="false">D1539+5</f>
        <v>230</v>
      </c>
      <c r="E1540" s="38" t="s">
        <v>433</v>
      </c>
      <c r="F1540" s="2" t="str">
        <f aca="false">IFERROR(RIGHT("0"&amp;E1540*10,3),UPPER(SUBSTITUTE(E1540,",","")))</f>
        <v>13C</v>
      </c>
      <c r="H1540" s="8" t="n">
        <f aca="false">VLOOKUP(SUBSTITUTE(SUBSTITUTE(E1540,"C","I"),"Y",""),references!U:Y,5,0)</f>
        <v>30</v>
      </c>
      <c r="I1540" s="8" t="n">
        <f aca="false">J1540</f>
        <v>30</v>
      </c>
      <c r="J1540" s="18" t="n">
        <f aca="false">H1540</f>
        <v>30</v>
      </c>
      <c r="M1540" s="8" t="n">
        <v>899</v>
      </c>
      <c r="N1540" s="2" t="n">
        <f aca="false">ROUND(VLOOKUP(SUBSTITUTE(SUBSTITUTE(E1540,"C","I"),"Y",""),references!U:W,3,0),1)</f>
        <v>19.1</v>
      </c>
    </row>
    <row r="1541" customFormat="false" ht="15" hidden="false" customHeight="false" outlineLevel="0" collapsed="false">
      <c r="B1541" s="2" t="s">
        <v>108</v>
      </c>
      <c r="C1541" s="66" t="s">
        <v>408</v>
      </c>
      <c r="D1541" s="2" t="n">
        <f aca="false">D1540+5</f>
        <v>235</v>
      </c>
      <c r="E1541" s="38" t="s">
        <v>434</v>
      </c>
      <c r="F1541" s="2" t="str">
        <f aca="false">IFERROR(RIGHT("0"&amp;E1541*10,3),UPPER(SUBSTITUTE(E1541,",","")))</f>
        <v>135C</v>
      </c>
      <c r="H1541" s="8" t="n">
        <f aca="false">VLOOKUP(SUBSTITUTE(SUBSTITUTE(E1541,"C","I"),"Y",""),references!U:Y,5,0)</f>
        <v>31</v>
      </c>
      <c r="I1541" s="8" t="n">
        <f aca="false">J1541</f>
        <v>31</v>
      </c>
      <c r="J1541" s="18" t="n">
        <f aca="false">H1541</f>
        <v>31</v>
      </c>
      <c r="M1541" s="8" t="n">
        <v>629</v>
      </c>
    </row>
    <row r="1542" customFormat="false" ht="15" hidden="false" customHeight="false" outlineLevel="0" collapsed="false">
      <c r="B1542" s="2" t="s">
        <v>108</v>
      </c>
      <c r="C1542" s="66" t="s">
        <v>408</v>
      </c>
      <c r="D1542" s="2" t="n">
        <f aca="false">D1541+5</f>
        <v>240</v>
      </c>
      <c r="E1542" s="38" t="s">
        <v>435</v>
      </c>
      <c r="F1542" s="2" t="str">
        <f aca="false">IFERROR(RIGHT("0"&amp;E1542*10,3),UPPER(SUBSTITUTE(E1542,",","")))</f>
        <v>1Y</v>
      </c>
      <c r="H1542" s="8" t="n">
        <f aca="false">VLOOKUP(SUBSTITUTE(SUBSTITUTE(E1542,"C","I"),"Y",""),references!U:Y,5,0)</f>
        <v>31.5</v>
      </c>
      <c r="I1542" s="8" t="n">
        <f aca="false">J1542</f>
        <v>31.5</v>
      </c>
      <c r="J1542" s="18" t="n">
        <f aca="false">H1542</f>
        <v>31.5</v>
      </c>
      <c r="M1542" s="8" t="n">
        <v>619</v>
      </c>
      <c r="N1542" s="2" t="n">
        <f aca="false">ROUND(VLOOKUP(SUBSTITUTE(SUBSTITUTE(E1542,"C","I"),"Y",""),references!U:W,3,0),1)</f>
        <v>19.9</v>
      </c>
    </row>
    <row r="1543" customFormat="false" ht="15" hidden="false" customHeight="false" outlineLevel="0" collapsed="false">
      <c r="B1543" s="2" t="s">
        <v>108</v>
      </c>
      <c r="C1543" s="66" t="s">
        <v>408</v>
      </c>
      <c r="D1543" s="2" t="n">
        <f aca="false">D1542+5</f>
        <v>245</v>
      </c>
      <c r="E1543" s="38" t="s">
        <v>436</v>
      </c>
      <c r="F1543" s="2" t="str">
        <f aca="false">IFERROR(RIGHT("0"&amp;E1543*10,3),UPPER(SUBSTITUTE(E1543,",","")))</f>
        <v>15Y</v>
      </c>
      <c r="H1543" s="8" t="n">
        <f aca="false">VLOOKUP(SUBSTITUTE(SUBSTITUTE(E1543,"C","I"),"Y",""),references!U:Y,5,0)</f>
        <v>32</v>
      </c>
      <c r="I1543" s="8" t="n">
        <f aca="false">J1543</f>
        <v>32</v>
      </c>
      <c r="J1543" s="18" t="n">
        <f aca="false">H1543</f>
        <v>32</v>
      </c>
      <c r="M1543" s="8" t="n">
        <v>609</v>
      </c>
    </row>
    <row r="1544" customFormat="false" ht="15" hidden="false" customHeight="false" outlineLevel="0" collapsed="false">
      <c r="B1544" s="2" t="s">
        <v>108</v>
      </c>
      <c r="C1544" s="66" t="s">
        <v>408</v>
      </c>
      <c r="D1544" s="2" t="n">
        <f aca="false">D1543+5</f>
        <v>250</v>
      </c>
      <c r="E1544" s="38" t="s">
        <v>437</v>
      </c>
      <c r="F1544" s="2" t="str">
        <f aca="false">IFERROR(RIGHT("0"&amp;E1544*10,3),UPPER(SUBSTITUTE(E1544,",","")))</f>
        <v>2Y</v>
      </c>
      <c r="H1544" s="8" t="n">
        <f aca="false">VLOOKUP(SUBSTITUTE(SUBSTITUTE(E1544,"C","I"),"Y",""),references!U:Y,5,0)</f>
        <v>32.5</v>
      </c>
      <c r="I1544" s="8" t="n">
        <f aca="false">J1544</f>
        <v>32.5</v>
      </c>
      <c r="J1544" s="18" t="n">
        <f aca="false">H1544</f>
        <v>32.5</v>
      </c>
      <c r="M1544" s="8" t="n">
        <v>599</v>
      </c>
      <c r="N1544" s="2" t="n">
        <f aca="false">ROUND(VLOOKUP(SUBSTITUTE(SUBSTITUTE(E1544,"C","I"),"Y",""),references!U:W,3,0),1)</f>
        <v>20.7</v>
      </c>
    </row>
    <row r="1545" customFormat="false" ht="15" hidden="false" customHeight="false" outlineLevel="0" collapsed="false">
      <c r="B1545" s="2" t="s">
        <v>108</v>
      </c>
      <c r="C1545" s="66" t="s">
        <v>408</v>
      </c>
      <c r="D1545" s="2" t="n">
        <f aca="false">D1544+5</f>
        <v>255</v>
      </c>
      <c r="E1545" s="38" t="s">
        <v>438</v>
      </c>
      <c r="F1545" s="2" t="str">
        <f aca="false">IFERROR(RIGHT("0"&amp;E1545*10,3),UPPER(SUBSTITUTE(E1545,",","")))</f>
        <v>25Y</v>
      </c>
      <c r="H1545" s="8" t="n">
        <f aca="false">VLOOKUP(SUBSTITUTE(SUBSTITUTE(E1545,"C","I"),"Y",""),references!U:Y,5,0)</f>
        <v>33</v>
      </c>
      <c r="I1545" s="8" t="n">
        <f aca="false">J1545</f>
        <v>33</v>
      </c>
      <c r="J1545" s="18" t="n">
        <f aca="false">H1545</f>
        <v>33</v>
      </c>
      <c r="M1545" s="8" t="n">
        <v>589</v>
      </c>
    </row>
    <row r="1546" customFormat="false" ht="15" hidden="false" customHeight="false" outlineLevel="0" collapsed="false">
      <c r="B1546" s="2" t="s">
        <v>108</v>
      </c>
      <c r="C1546" s="66" t="s">
        <v>408</v>
      </c>
      <c r="D1546" s="2" t="n">
        <f aca="false">D1545+5</f>
        <v>260</v>
      </c>
      <c r="E1546" s="38" t="s">
        <v>439</v>
      </c>
      <c r="F1546" s="2" t="str">
        <f aca="false">IFERROR(RIGHT("0"&amp;E1546*10,3),UPPER(SUBSTITUTE(E1546,",","")))</f>
        <v>3Y</v>
      </c>
      <c r="H1546" s="8" t="n">
        <f aca="false">VLOOKUP(SUBSTITUTE(SUBSTITUTE(E1546,"C","I"),"Y",""),references!U:Y,5,0)</f>
        <v>34</v>
      </c>
      <c r="I1546" s="8" t="n">
        <f aca="false">J1546</f>
        <v>34</v>
      </c>
      <c r="J1546" s="18" t="n">
        <f aca="false">H1546</f>
        <v>34</v>
      </c>
      <c r="M1546" s="8" t="n">
        <v>569</v>
      </c>
      <c r="N1546" s="2" t="n">
        <f aca="false">ROUND(VLOOKUP(SUBSTITUTE(SUBSTITUTE(E1546,"C","I"),"Y",""),references!U:W,3,0),1)</f>
        <v>21.6</v>
      </c>
    </row>
    <row r="1547" customFormat="false" ht="15" hidden="false" customHeight="false" outlineLevel="0" collapsed="false">
      <c r="B1547" s="2" t="s">
        <v>108</v>
      </c>
      <c r="C1547" s="66" t="s">
        <v>408</v>
      </c>
      <c r="D1547" s="2" t="n">
        <f aca="false">D1546+5</f>
        <v>265</v>
      </c>
      <c r="E1547" s="38" t="s">
        <v>440</v>
      </c>
      <c r="F1547" s="2" t="str">
        <f aca="false">IFERROR(RIGHT("0"&amp;E1547*10,3),UPPER(SUBSTITUTE(E1547,",","")))</f>
        <v>35Y</v>
      </c>
      <c r="H1547" s="8" t="n">
        <f aca="false">VLOOKUP(SUBSTITUTE(SUBSTITUTE(E1547,"C","I"),"Y",""),references!U:Y,5,0)</f>
        <v>34.5</v>
      </c>
      <c r="I1547" s="8" t="n">
        <f aca="false">J1547</f>
        <v>34.5</v>
      </c>
      <c r="J1547" s="18" t="n">
        <f aca="false">H1547</f>
        <v>34.5</v>
      </c>
      <c r="M1547" s="8" t="n">
        <v>559</v>
      </c>
    </row>
    <row r="1548" customFormat="false" ht="15" hidden="false" customHeight="false" outlineLevel="0" collapsed="false">
      <c r="B1548" s="2" t="s">
        <v>108</v>
      </c>
      <c r="C1548" s="66" t="s">
        <v>408</v>
      </c>
      <c r="D1548" s="2" t="n">
        <f aca="false">D1547+5</f>
        <v>270</v>
      </c>
      <c r="E1548" s="38" t="s">
        <v>441</v>
      </c>
      <c r="F1548" s="2" t="str">
        <f aca="false">IFERROR(RIGHT("0"&amp;E1548*10,3),UPPER(SUBSTITUTE(E1548,",","")))</f>
        <v>4Y</v>
      </c>
      <c r="H1548" s="8" t="n">
        <f aca="false">VLOOKUP(SUBSTITUTE(SUBSTITUTE(E1548,"C","I"),"Y",""),references!U:Y,5,0)</f>
        <v>35</v>
      </c>
      <c r="I1548" s="8" t="n">
        <f aca="false">J1548</f>
        <v>35</v>
      </c>
      <c r="J1548" s="18" t="n">
        <f aca="false">H1548</f>
        <v>35</v>
      </c>
      <c r="M1548" s="8" t="n">
        <v>549</v>
      </c>
      <c r="N1548" s="2" t="n">
        <f aca="false">ROUND(VLOOKUP(SUBSTITUTE(SUBSTITUTE(E1548,"C","I"),"Y",""),references!U:W,3,0),1)</f>
        <v>22.4</v>
      </c>
    </row>
    <row r="1549" customFormat="false" ht="15" hidden="false" customHeight="false" outlineLevel="0" collapsed="false">
      <c r="B1549" s="2" t="s">
        <v>108</v>
      </c>
      <c r="C1549" s="66" t="s">
        <v>408</v>
      </c>
      <c r="D1549" s="2" t="n">
        <f aca="false">D1548+5</f>
        <v>275</v>
      </c>
      <c r="E1549" s="38" t="s">
        <v>442</v>
      </c>
      <c r="F1549" s="2" t="str">
        <f aca="false">IFERROR(RIGHT("0"&amp;E1549*10,3),UPPER(SUBSTITUTE(E1549,",","")))</f>
        <v>45Y</v>
      </c>
      <c r="H1549" s="8" t="n">
        <f aca="false">VLOOKUP(SUBSTITUTE(SUBSTITUTE(E1549,"C","I"),"Y",""),references!U:Y,5,0)</f>
        <v>36</v>
      </c>
      <c r="I1549" s="8" t="n">
        <f aca="false">J1549</f>
        <v>36</v>
      </c>
      <c r="J1549" s="18" t="n">
        <f aca="false">H1549</f>
        <v>36</v>
      </c>
      <c r="M1549" s="8" t="n">
        <v>529</v>
      </c>
    </row>
    <row r="1550" customFormat="false" ht="15" hidden="false" customHeight="false" outlineLevel="0" collapsed="false">
      <c r="B1550" s="2" t="s">
        <v>108</v>
      </c>
      <c r="C1550" s="66" t="s">
        <v>408</v>
      </c>
      <c r="D1550" s="2" t="n">
        <f aca="false">D1549+5</f>
        <v>280</v>
      </c>
      <c r="E1550" s="38" t="s">
        <v>443</v>
      </c>
      <c r="F1550" s="2" t="str">
        <f aca="false">IFERROR(RIGHT("0"&amp;E1550*10,3),UPPER(SUBSTITUTE(E1550,",","")))</f>
        <v>5Y</v>
      </c>
      <c r="H1550" s="8" t="n">
        <f aca="false">VLOOKUP(SUBSTITUTE(SUBSTITUTE(E1550,"C","I"),"Y",""),references!U:Y,5,0)</f>
        <v>36.5</v>
      </c>
      <c r="I1550" s="8" t="n">
        <f aca="false">J1550</f>
        <v>36.5</v>
      </c>
      <c r="J1550" s="18" t="n">
        <f aca="false">H1550</f>
        <v>36.5</v>
      </c>
      <c r="M1550" s="8" t="n">
        <v>519</v>
      </c>
      <c r="N1550" s="2" t="n">
        <f aca="false">ROUND(VLOOKUP(SUBSTITUTE(SUBSTITUTE(E1550,"C","I"),"Y",""),references!U:W,3,0),1)</f>
        <v>23.3</v>
      </c>
    </row>
    <row r="1551" customFormat="false" ht="15" hidden="false" customHeight="false" outlineLevel="0" collapsed="false">
      <c r="B1551" s="2" t="s">
        <v>108</v>
      </c>
      <c r="C1551" s="66" t="s">
        <v>408</v>
      </c>
      <c r="D1551" s="2" t="n">
        <f aca="false">D1550+5</f>
        <v>285</v>
      </c>
      <c r="E1551" s="38" t="s">
        <v>444</v>
      </c>
      <c r="F1551" s="2" t="str">
        <f aca="false">IFERROR(RIGHT("0"&amp;E1551*10,3),UPPER(SUBSTITUTE(E1551,",","")))</f>
        <v>55Y</v>
      </c>
      <c r="H1551" s="8" t="n">
        <f aca="false">VLOOKUP(SUBSTITUTE(SUBSTITUTE(E1551,"C","I"),"Y",""),references!U:Y,5,0)</f>
        <v>37</v>
      </c>
      <c r="I1551" s="8" t="n">
        <f aca="false">J1551</f>
        <v>37</v>
      </c>
      <c r="J1551" s="18" t="n">
        <f aca="false">H1551</f>
        <v>37</v>
      </c>
      <c r="M1551" s="8" t="n">
        <v>849</v>
      </c>
    </row>
    <row r="1552" customFormat="false" ht="15" hidden="false" customHeight="false" outlineLevel="0" collapsed="false">
      <c r="B1552" s="2" t="s">
        <v>108</v>
      </c>
      <c r="C1552" s="66" t="s">
        <v>408</v>
      </c>
      <c r="D1552" s="2" t="n">
        <f aca="false">D1551+5</f>
        <v>290</v>
      </c>
      <c r="E1552" s="38" t="s">
        <v>445</v>
      </c>
      <c r="F1552" s="2" t="str">
        <f aca="false">IFERROR(RIGHT("0"&amp;E1552*10,3),UPPER(SUBSTITUTE(E1552,",","")))</f>
        <v>6Y</v>
      </c>
      <c r="H1552" s="8" t="n">
        <f aca="false">VLOOKUP(SUBSTITUTE(SUBSTITUTE(E1552,"C","I"),"Y",""),references!U:Y,5,0)</f>
        <v>37.5</v>
      </c>
      <c r="I1552" s="8" t="n">
        <f aca="false">J1552</f>
        <v>37.5</v>
      </c>
      <c r="J1552" s="18" t="n">
        <f aca="false">H1552</f>
        <v>37.5</v>
      </c>
      <c r="M1552" s="8" t="n">
        <v>869</v>
      </c>
      <c r="N1552" s="2" t="n">
        <f aca="false">ROUND(VLOOKUP(SUBSTITUTE(SUBSTITUTE(E1552,"C","I"),"Y",""),references!U:W,3,0),1)</f>
        <v>24.1</v>
      </c>
    </row>
    <row r="1553" customFormat="false" ht="15" hidden="false" customHeight="false" outlineLevel="0" collapsed="false">
      <c r="B1553" s="2" t="s">
        <v>108</v>
      </c>
      <c r="C1553" s="66" t="s">
        <v>408</v>
      </c>
      <c r="D1553" s="2" t="n">
        <f aca="false">D1552+5</f>
        <v>295</v>
      </c>
      <c r="E1553" s="38" t="s">
        <v>446</v>
      </c>
      <c r="F1553" s="2" t="str">
        <f aca="false">IFERROR(RIGHT("0"&amp;E1553*10,3),UPPER(SUBSTITUTE(E1553,",","")))</f>
        <v>65Y</v>
      </c>
      <c r="H1553" s="8" t="n">
        <f aca="false">VLOOKUP(SUBSTITUTE(SUBSTITUTE(E1553,"C","I"),"Y",""),references!U:Y,5,0)</f>
        <v>38</v>
      </c>
      <c r="I1553" s="8" t="n">
        <f aca="false">J1553</f>
        <v>38</v>
      </c>
      <c r="J1553" s="18" t="n">
        <f aca="false">H1553</f>
        <v>38</v>
      </c>
      <c r="M1553" s="8" t="n">
        <v>889</v>
      </c>
    </row>
    <row r="1554" customFormat="false" ht="15" hidden="false" customHeight="false" outlineLevel="0" collapsed="false">
      <c r="B1554" s="2" t="s">
        <v>108</v>
      </c>
      <c r="C1554" s="66" t="s">
        <v>408</v>
      </c>
      <c r="D1554" s="2" t="n">
        <f aca="false">D1553+5</f>
        <v>300</v>
      </c>
      <c r="E1554" s="38" t="s">
        <v>447</v>
      </c>
      <c r="F1554" s="2" t="str">
        <f aca="false">IFERROR(RIGHT("0"&amp;E1554*10,3),UPPER(SUBSTITUTE(E1554,",","")))</f>
        <v>7Y</v>
      </c>
      <c r="H1554" s="8" t="n">
        <f aca="false">VLOOKUP(SUBSTITUTE(SUBSTITUTE(E1554,"C","I"),"Y",""),references!U:Y,5,0)</f>
        <v>39</v>
      </c>
      <c r="I1554" s="8" t="n">
        <f aca="false">J1554</f>
        <v>39</v>
      </c>
      <c r="J1554" s="18" t="n">
        <f aca="false">H1554</f>
        <v>39</v>
      </c>
      <c r="M1554" s="8" t="n">
        <v>859</v>
      </c>
      <c r="N1554" s="2" t="n">
        <f aca="false">ROUND(VLOOKUP(SUBSTITUTE(SUBSTITUTE(E1554,"C","I"),"Y",""),references!U:W,3,0),1)</f>
        <v>25</v>
      </c>
    </row>
    <row r="1556" customFormat="false" ht="15" hidden="false" customHeight="false" outlineLevel="0" collapsed="false">
      <c r="B1556" s="2" t="s">
        <v>108</v>
      </c>
      <c r="C1556" s="66" t="s">
        <v>448</v>
      </c>
      <c r="D1556" s="2" t="n">
        <v>110</v>
      </c>
      <c r="E1556" s="38" t="s">
        <v>238</v>
      </c>
      <c r="F1556" s="38" t="s">
        <v>2913</v>
      </c>
      <c r="H1556" s="27"/>
      <c r="I1556" s="27"/>
      <c r="M1556" s="8" t="n">
        <v>0</v>
      </c>
      <c r="N1556" s="18"/>
      <c r="O1556" s="18"/>
    </row>
    <row r="1558" customFormat="false" ht="15" hidden="false" customHeight="false" outlineLevel="0" collapsed="false">
      <c r="B1558" s="2" t="s">
        <v>108</v>
      </c>
      <c r="C1558" s="66" t="s">
        <v>451</v>
      </c>
      <c r="D1558" s="2" t="n">
        <v>110</v>
      </c>
      <c r="E1558" s="38" t="s">
        <v>121</v>
      </c>
      <c r="F1558" s="2" t="n">
        <f aca="false">E1558*10</f>
        <v>380</v>
      </c>
      <c r="H1558" s="8" t="str">
        <f aca="false">E1558</f>
        <v>38</v>
      </c>
      <c r="I1558" s="8" t="str">
        <f aca="false">J1558</f>
        <v>38</v>
      </c>
      <c r="J1558" s="18" t="str">
        <f aca="false">H1558</f>
        <v>38</v>
      </c>
      <c r="M1558" s="8" t="n">
        <v>935</v>
      </c>
    </row>
    <row r="1559" customFormat="false" ht="15" hidden="false" customHeight="false" outlineLevel="0" collapsed="false">
      <c r="B1559" s="2" t="s">
        <v>108</v>
      </c>
      <c r="C1559" s="66" t="s">
        <v>451</v>
      </c>
      <c r="D1559" s="2" t="n">
        <f aca="false">D1558+10</f>
        <v>120</v>
      </c>
      <c r="E1559" s="38" t="s">
        <v>123</v>
      </c>
      <c r="F1559" s="2" t="n">
        <f aca="false">E1559*10</f>
        <v>400</v>
      </c>
      <c r="H1559" s="8" t="str">
        <f aca="false">E1559</f>
        <v>40</v>
      </c>
      <c r="I1559" s="8" t="str">
        <f aca="false">J1559</f>
        <v>40</v>
      </c>
      <c r="J1559" s="18" t="str">
        <f aca="false">H1559</f>
        <v>40</v>
      </c>
      <c r="M1559" s="8" t="n">
        <v>965</v>
      </c>
      <c r="P1559" s="18" t="str">
        <f aca="false">VLOOKUP(H1559,references!AA:AG,3,0)</f>
        <v>78 - 82</v>
      </c>
      <c r="Q1559" s="18" t="str">
        <f aca="false">VLOOKUP(H1559,references!AA:AG,5,0)</f>
        <v>60 - 64</v>
      </c>
      <c r="R1559" s="18" t="str">
        <f aca="false">VLOOKUP(H1559,references!AA:AG,7,0)</f>
        <v>86 - 90</v>
      </c>
    </row>
    <row r="1560" customFormat="false" ht="15" hidden="false" customHeight="false" outlineLevel="0" collapsed="false">
      <c r="B1560" s="2" t="s">
        <v>108</v>
      </c>
      <c r="C1560" s="66" t="s">
        <v>451</v>
      </c>
      <c r="D1560" s="2" t="n">
        <f aca="false">D1559+10</f>
        <v>130</v>
      </c>
      <c r="E1560" s="38" t="s">
        <v>125</v>
      </c>
      <c r="F1560" s="2" t="n">
        <f aca="false">E1560*10</f>
        <v>420</v>
      </c>
      <c r="H1560" s="8" t="str">
        <f aca="false">E1560</f>
        <v>42</v>
      </c>
      <c r="I1560" s="8" t="str">
        <f aca="false">J1560</f>
        <v>42</v>
      </c>
      <c r="J1560" s="18" t="str">
        <f aca="false">H1560</f>
        <v>42</v>
      </c>
      <c r="M1560" s="8" t="n">
        <v>995</v>
      </c>
      <c r="P1560" s="18" t="str">
        <f aca="false">VLOOKUP(H1560,references!AA:AG,3,0)</f>
        <v>82 - 86</v>
      </c>
      <c r="Q1560" s="18" t="str">
        <f aca="false">VLOOKUP(H1560,references!AA:AG,5,0)</f>
        <v>64 - 68</v>
      </c>
      <c r="R1560" s="18" t="str">
        <f aca="false">VLOOKUP(H1560,references!AA:AG,7,0)</f>
        <v>90 - 94</v>
      </c>
    </row>
    <row r="1561" customFormat="false" ht="15" hidden="false" customHeight="false" outlineLevel="0" collapsed="false">
      <c r="B1561" s="2" t="s">
        <v>108</v>
      </c>
      <c r="C1561" s="66" t="s">
        <v>451</v>
      </c>
      <c r="D1561" s="2" t="n">
        <f aca="false">D1560+10</f>
        <v>140</v>
      </c>
      <c r="E1561" s="38" t="s">
        <v>127</v>
      </c>
      <c r="F1561" s="2" t="n">
        <f aca="false">E1561*10</f>
        <v>440</v>
      </c>
      <c r="H1561" s="8" t="str">
        <f aca="false">E1561</f>
        <v>44</v>
      </c>
      <c r="I1561" s="8" t="str">
        <f aca="false">J1561</f>
        <v>44</v>
      </c>
      <c r="J1561" s="18" t="str">
        <f aca="false">H1561</f>
        <v>44</v>
      </c>
      <c r="M1561" s="8" t="n">
        <v>985</v>
      </c>
      <c r="P1561" s="18" t="str">
        <f aca="false">VLOOKUP(H1561,references!AA:AG,3,0)</f>
        <v>86 - 90</v>
      </c>
      <c r="Q1561" s="18" t="str">
        <f aca="false">VLOOKUP(H1561,references!AA:AG,5,0)</f>
        <v>68 - 72</v>
      </c>
      <c r="R1561" s="18" t="str">
        <f aca="false">VLOOKUP(H1561,references!AA:AG,7,0)</f>
        <v>94 - 98</v>
      </c>
    </row>
    <row r="1562" customFormat="false" ht="15" hidden="false" customHeight="false" outlineLevel="0" collapsed="false">
      <c r="B1562" s="2" t="s">
        <v>108</v>
      </c>
      <c r="C1562" s="66" t="s">
        <v>451</v>
      </c>
      <c r="D1562" s="2" t="n">
        <f aca="false">D1561+10</f>
        <v>150</v>
      </c>
      <c r="E1562" s="38" t="s">
        <v>241</v>
      </c>
      <c r="F1562" s="2" t="n">
        <f aca="false">E1562*10</f>
        <v>460</v>
      </c>
      <c r="H1562" s="8" t="str">
        <f aca="false">E1562</f>
        <v>46</v>
      </c>
      <c r="I1562" s="8" t="str">
        <f aca="false">J1562</f>
        <v>46</v>
      </c>
      <c r="J1562" s="18" t="str">
        <f aca="false">H1562</f>
        <v>46</v>
      </c>
      <c r="M1562" s="8" t="n">
        <v>975</v>
      </c>
      <c r="P1562" s="18" t="str">
        <f aca="false">VLOOKUP(H1562,references!AA:AG,3,0)</f>
        <v>90 - 94</v>
      </c>
      <c r="Q1562" s="18" t="str">
        <f aca="false">VLOOKUP(H1562,references!AA:AG,5,0)</f>
        <v>72 - 76</v>
      </c>
      <c r="R1562" s="18" t="str">
        <f aca="false">VLOOKUP(H1562,references!AA:AG,7,0)</f>
        <v>98 - 102</v>
      </c>
    </row>
    <row r="1563" customFormat="false" ht="15" hidden="false" customHeight="false" outlineLevel="0" collapsed="false">
      <c r="B1563" s="2" t="s">
        <v>108</v>
      </c>
      <c r="C1563" s="66" t="s">
        <v>451</v>
      </c>
      <c r="D1563" s="2" t="n">
        <f aca="false">D1562+10</f>
        <v>160</v>
      </c>
      <c r="E1563" s="38" t="s">
        <v>243</v>
      </c>
      <c r="F1563" s="2" t="n">
        <f aca="false">E1563*10</f>
        <v>480</v>
      </c>
      <c r="H1563" s="8" t="str">
        <f aca="false">E1563</f>
        <v>48</v>
      </c>
      <c r="I1563" s="8" t="str">
        <f aca="false">J1563</f>
        <v>48</v>
      </c>
      <c r="J1563" s="18" t="str">
        <f aca="false">H1563</f>
        <v>48</v>
      </c>
      <c r="M1563" s="8" t="n">
        <v>905</v>
      </c>
      <c r="P1563" s="18" t="str">
        <f aca="false">VLOOKUP(H1563,references!AA:AG,3,0)</f>
        <v>94 - 98</v>
      </c>
      <c r="Q1563" s="18" t="str">
        <f aca="false">VLOOKUP(H1563,references!AA:AG,5,0)</f>
        <v>76 - 80</v>
      </c>
      <c r="R1563" s="18" t="str">
        <f aca="false">VLOOKUP(H1563,references!AA:AG,7,0)</f>
        <v>102 - 106</v>
      </c>
    </row>
    <row r="1564" customFormat="false" ht="15" hidden="false" customHeight="false" outlineLevel="0" collapsed="false">
      <c r="B1564" s="2" t="s">
        <v>108</v>
      </c>
      <c r="C1564" s="66" t="s">
        <v>451</v>
      </c>
      <c r="D1564" s="2" t="n">
        <f aca="false">D1563+10</f>
        <v>170</v>
      </c>
      <c r="E1564" s="38" t="s">
        <v>245</v>
      </c>
      <c r="F1564" s="2" t="n">
        <f aca="false">E1564*10</f>
        <v>500</v>
      </c>
      <c r="H1564" s="8" t="str">
        <f aca="false">E1564</f>
        <v>50</v>
      </c>
      <c r="I1564" s="8" t="str">
        <f aca="false">J1564</f>
        <v>50</v>
      </c>
      <c r="J1564" s="18" t="str">
        <f aca="false">H1564</f>
        <v>50</v>
      </c>
      <c r="M1564" s="8" t="n">
        <v>945</v>
      </c>
      <c r="P1564" s="18" t="str">
        <f aca="false">VLOOKUP(H1564,references!AA:AG,3,0)</f>
        <v>98 - 102</v>
      </c>
      <c r="Q1564" s="18" t="str">
        <f aca="false">VLOOKUP(H1564,references!AA:AG,5,0)</f>
        <v>80 - 84</v>
      </c>
      <c r="R1564" s="18" t="str">
        <f aca="false">VLOOKUP(H1564,references!AA:AG,7,0)</f>
        <v>106 - 110</v>
      </c>
    </row>
    <row r="1565" customFormat="false" ht="15" hidden="false" customHeight="false" outlineLevel="0" collapsed="false">
      <c r="B1565" s="2" t="s">
        <v>108</v>
      </c>
      <c r="C1565" s="66" t="s">
        <v>451</v>
      </c>
      <c r="D1565" s="2" t="n">
        <f aca="false">D1564+10</f>
        <v>180</v>
      </c>
      <c r="E1565" s="38" t="s">
        <v>452</v>
      </c>
      <c r="F1565" s="2" t="n">
        <f aca="false">E1565*10</f>
        <v>520</v>
      </c>
      <c r="H1565" s="8" t="str">
        <f aca="false">E1565</f>
        <v>52</v>
      </c>
      <c r="I1565" s="8" t="str">
        <f aca="false">J1565</f>
        <v>52</v>
      </c>
      <c r="J1565" s="18" t="str">
        <f aca="false">H1565</f>
        <v>52</v>
      </c>
      <c r="M1565" s="8" t="n">
        <v>955</v>
      </c>
      <c r="P1565" s="18" t="str">
        <f aca="false">VLOOKUP(H1565,references!AA:AG,3,0)</f>
        <v>102 - 106</v>
      </c>
      <c r="Q1565" s="18" t="str">
        <f aca="false">VLOOKUP(H1565,references!AA:AG,5,0)</f>
        <v>84 - 88</v>
      </c>
      <c r="R1565" s="18" t="str">
        <f aca="false">VLOOKUP(H1565,references!AA:AG,7,0)</f>
        <v>110 - 114</v>
      </c>
    </row>
    <row r="1566" customFormat="false" ht="15" hidden="false" customHeight="false" outlineLevel="0" collapsed="false">
      <c r="B1566" s="2" t="s">
        <v>108</v>
      </c>
      <c r="C1566" s="66" t="s">
        <v>451</v>
      </c>
      <c r="D1566" s="2" t="n">
        <f aca="false">D1565+10</f>
        <v>190</v>
      </c>
      <c r="E1566" s="38" t="s">
        <v>453</v>
      </c>
      <c r="F1566" s="2" t="n">
        <f aca="false">E1566*10</f>
        <v>540</v>
      </c>
      <c r="H1566" s="8" t="str">
        <f aca="false">E1566</f>
        <v>54</v>
      </c>
      <c r="I1566" s="8" t="str">
        <f aca="false">J1566</f>
        <v>54</v>
      </c>
      <c r="J1566" s="18" t="str">
        <f aca="false">H1566</f>
        <v>54</v>
      </c>
      <c r="M1566" s="8" t="n">
        <v>915</v>
      </c>
      <c r="P1566" s="18" t="str">
        <f aca="false">VLOOKUP(H1566,references!AA:AG,3,0)</f>
        <v>106 - 110</v>
      </c>
      <c r="Q1566" s="18" t="str">
        <f aca="false">VLOOKUP(H1566,references!AA:AG,5,0)</f>
        <v>88 - 92</v>
      </c>
      <c r="R1566" s="18" t="str">
        <f aca="false">VLOOKUP(H1566,references!AA:AG,7,0)</f>
        <v>114 - 118</v>
      </c>
    </row>
    <row r="1567" customFormat="false" ht="15" hidden="false" customHeight="false" outlineLevel="0" collapsed="false">
      <c r="B1567" s="2" t="s">
        <v>108</v>
      </c>
      <c r="C1567" s="66" t="s">
        <v>451</v>
      </c>
      <c r="D1567" s="2" t="n">
        <f aca="false">D1566+10</f>
        <v>200</v>
      </c>
      <c r="E1567" s="38" t="s">
        <v>454</v>
      </c>
      <c r="F1567" s="2" t="n">
        <f aca="false">E1567*10</f>
        <v>560</v>
      </c>
      <c r="H1567" s="8" t="str">
        <f aca="false">E1567</f>
        <v>56</v>
      </c>
      <c r="I1567" s="8" t="str">
        <f aca="false">J1567</f>
        <v>56</v>
      </c>
      <c r="J1567" s="18" t="str">
        <f aca="false">H1567</f>
        <v>56</v>
      </c>
      <c r="M1567" s="8" t="n">
        <v>895</v>
      </c>
      <c r="P1567" s="18" t="str">
        <f aca="false">VLOOKUP(H1567,references!AA:AG,3,0)</f>
        <v>110 - 114</v>
      </c>
      <c r="Q1567" s="18" t="str">
        <f aca="false">VLOOKUP(H1567,references!AA:AG,5,0)</f>
        <v>92 - 96</v>
      </c>
      <c r="R1567" s="18" t="str">
        <f aca="false">VLOOKUP(H1567,references!AA:AG,7,0)</f>
        <v>118 - 122</v>
      </c>
    </row>
    <row r="1568" customFormat="false" ht="15" hidden="false" customHeight="false" outlineLevel="0" collapsed="false">
      <c r="B1568" s="2" t="s">
        <v>108</v>
      </c>
      <c r="C1568" s="66" t="s">
        <v>451</v>
      </c>
      <c r="D1568" s="2" t="n">
        <f aca="false">D1567+10</f>
        <v>210</v>
      </c>
      <c r="E1568" s="38" t="s">
        <v>455</v>
      </c>
      <c r="F1568" s="2" t="n">
        <f aca="false">E1568*10</f>
        <v>580</v>
      </c>
      <c r="H1568" s="8" t="str">
        <f aca="false">E1568</f>
        <v>58</v>
      </c>
      <c r="I1568" s="8" t="str">
        <f aca="false">J1568</f>
        <v>58</v>
      </c>
      <c r="J1568" s="18" t="str">
        <f aca="false">H1568</f>
        <v>58</v>
      </c>
      <c r="M1568" s="8" t="n">
        <v>875</v>
      </c>
      <c r="P1568" s="18" t="str">
        <f aca="false">VLOOKUP(H1568,references!AA:AG,3,0)</f>
        <v>114 - 118</v>
      </c>
      <c r="Q1568" s="18" t="str">
        <f aca="false">VLOOKUP(H1568,references!AA:AG,5,0)</f>
        <v>96 - 100</v>
      </c>
      <c r="R1568" s="18" t="str">
        <f aca="false">VLOOKUP(H1568,references!AA:AG,7,0)</f>
        <v>122 - 126</v>
      </c>
    </row>
    <row r="1569" customFormat="false" ht="15" hidden="false" customHeight="false" outlineLevel="0" collapsed="false">
      <c r="B1569" s="2" t="s">
        <v>108</v>
      </c>
      <c r="C1569" s="66" t="s">
        <v>451</v>
      </c>
      <c r="D1569" s="2" t="n">
        <f aca="false">D1568+10</f>
        <v>220</v>
      </c>
      <c r="E1569" s="38" t="s">
        <v>456</v>
      </c>
      <c r="F1569" s="2" t="n">
        <f aca="false">E1569*10</f>
        <v>600</v>
      </c>
      <c r="H1569" s="8" t="str">
        <f aca="false">E1569</f>
        <v>60</v>
      </c>
      <c r="I1569" s="8" t="str">
        <f aca="false">J1569</f>
        <v>60</v>
      </c>
      <c r="J1569" s="18" t="str">
        <f aca="false">H1569</f>
        <v>60</v>
      </c>
      <c r="M1569" s="8" t="n">
        <v>855</v>
      </c>
      <c r="P1569" s="18" t="str">
        <f aca="false">VLOOKUP(H1569,references!AA:AG,3,0)</f>
        <v>118 - 122</v>
      </c>
      <c r="Q1569" s="18" t="str">
        <f aca="false">VLOOKUP(H1569,references!AA:AG,5,0)</f>
        <v>100 - 104</v>
      </c>
      <c r="R1569" s="18" t="str">
        <f aca="false">VLOOKUP(H1569,references!AA:AG,7,0)</f>
        <v>126 - 130</v>
      </c>
    </row>
    <row r="1570" customFormat="false" ht="15" hidden="false" customHeight="false" outlineLevel="0" collapsed="false">
      <c r="B1570" s="2" t="s">
        <v>108</v>
      </c>
      <c r="C1570" s="66" t="s">
        <v>451</v>
      </c>
      <c r="D1570" s="2" t="n">
        <f aca="false">D1569+10</f>
        <v>230</v>
      </c>
      <c r="E1570" s="38" t="s">
        <v>457</v>
      </c>
      <c r="F1570" s="2" t="n">
        <f aca="false">E1570*10</f>
        <v>620</v>
      </c>
      <c r="H1570" s="8" t="str">
        <f aca="false">E1570</f>
        <v>62</v>
      </c>
      <c r="I1570" s="8" t="str">
        <f aca="false">J1570</f>
        <v>62</v>
      </c>
      <c r="J1570" s="18" t="str">
        <f aca="false">H1570</f>
        <v>62</v>
      </c>
      <c r="M1570" s="8" t="n">
        <v>835</v>
      </c>
    </row>
    <row r="1571" customFormat="false" ht="15" hidden="false" customHeight="false" outlineLevel="0" collapsed="false">
      <c r="B1571" s="2" t="s">
        <v>108</v>
      </c>
      <c r="C1571" s="66" t="s">
        <v>451</v>
      </c>
      <c r="D1571" s="2" t="n">
        <f aca="false">D1570+10</f>
        <v>240</v>
      </c>
      <c r="E1571" s="38" t="s">
        <v>458</v>
      </c>
      <c r="F1571" s="2" t="n">
        <f aca="false">E1571*10</f>
        <v>640</v>
      </c>
      <c r="H1571" s="8" t="str">
        <f aca="false">E1571</f>
        <v>64</v>
      </c>
      <c r="I1571" s="8" t="str">
        <f aca="false">J1571</f>
        <v>64</v>
      </c>
      <c r="J1571" s="18" t="str">
        <f aca="false">H1571</f>
        <v>64</v>
      </c>
      <c r="M1571" s="8" t="n">
        <v>815</v>
      </c>
    </row>
    <row r="1572" customFormat="false" ht="15" hidden="false" customHeight="false" outlineLevel="0" collapsed="false">
      <c r="B1572" s="2" t="s">
        <v>108</v>
      </c>
      <c r="C1572" s="66" t="s">
        <v>451</v>
      </c>
      <c r="D1572" s="2" t="n">
        <f aca="false">D1571+10</f>
        <v>250</v>
      </c>
      <c r="E1572" s="38" t="s">
        <v>459</v>
      </c>
      <c r="F1572" s="2" t="n">
        <f aca="false">E1572*10</f>
        <v>660</v>
      </c>
      <c r="H1572" s="8" t="str">
        <f aca="false">E1572</f>
        <v>66</v>
      </c>
      <c r="I1572" s="8" t="str">
        <f aca="false">J1572</f>
        <v>66</v>
      </c>
      <c r="J1572" s="18" t="str">
        <f aca="false">H1572</f>
        <v>66</v>
      </c>
      <c r="M1572" s="8" t="n">
        <v>795</v>
      </c>
    </row>
    <row r="1573" customFormat="false" ht="15" hidden="false" customHeight="false" outlineLevel="0" collapsed="false">
      <c r="B1573" s="2" t="s">
        <v>108</v>
      </c>
      <c r="C1573" s="66" t="s">
        <v>451</v>
      </c>
      <c r="D1573" s="2" t="n">
        <f aca="false">D1572+10</f>
        <v>260</v>
      </c>
      <c r="E1573" s="38" t="s">
        <v>460</v>
      </c>
      <c r="F1573" s="2" t="n">
        <f aca="false">E1573*10</f>
        <v>680</v>
      </c>
      <c r="H1573" s="8" t="str">
        <f aca="false">E1573</f>
        <v>68</v>
      </c>
      <c r="I1573" s="8" t="str">
        <f aca="false">J1573</f>
        <v>68</v>
      </c>
      <c r="J1573" s="18" t="str">
        <f aca="false">H1573</f>
        <v>68</v>
      </c>
      <c r="M1573" s="8" t="n">
        <v>775</v>
      </c>
    </row>
    <row r="1574" customFormat="false" ht="15" hidden="false" customHeight="false" outlineLevel="0" collapsed="false">
      <c r="B1574" s="2" t="s">
        <v>108</v>
      </c>
      <c r="C1574" s="66" t="s">
        <v>451</v>
      </c>
      <c r="D1574" s="2" t="n">
        <f aca="false">D1573+10</f>
        <v>270</v>
      </c>
      <c r="E1574" s="38" t="s">
        <v>461</v>
      </c>
      <c r="F1574" s="2" t="n">
        <f aca="false">E1574*10</f>
        <v>700</v>
      </c>
      <c r="H1574" s="8" t="str">
        <f aca="false">E1574</f>
        <v>70</v>
      </c>
      <c r="I1574" s="8" t="str">
        <f aca="false">J1574</f>
        <v>70</v>
      </c>
      <c r="J1574" s="18" t="str">
        <f aca="false">H1574</f>
        <v>70</v>
      </c>
      <c r="M1574" s="8" t="n">
        <v>755</v>
      </c>
    </row>
    <row r="1575" customFormat="false" ht="15" hidden="false" customHeight="false" outlineLevel="0" collapsed="false">
      <c r="B1575" s="2" t="s">
        <v>108</v>
      </c>
      <c r="C1575" s="66" t="s">
        <v>451</v>
      </c>
      <c r="D1575" s="2" t="n">
        <f aca="false">D1574+10</f>
        <v>280</v>
      </c>
      <c r="E1575" s="38" t="s">
        <v>462</v>
      </c>
      <c r="F1575" s="2" t="n">
        <f aca="false">E1575*10</f>
        <v>720</v>
      </c>
      <c r="H1575" s="8" t="str">
        <f aca="false">E1575</f>
        <v>72</v>
      </c>
      <c r="I1575" s="8" t="str">
        <f aca="false">J1575</f>
        <v>72</v>
      </c>
      <c r="J1575" s="18" t="str">
        <f aca="false">H1575</f>
        <v>72</v>
      </c>
      <c r="M1575" s="8" t="n">
        <v>735</v>
      </c>
    </row>
    <row r="1576" customFormat="false" ht="15" hidden="false" customHeight="false" outlineLevel="0" collapsed="false">
      <c r="B1576" s="10" t="s">
        <v>271</v>
      </c>
      <c r="C1576" s="73" t="s">
        <v>451</v>
      </c>
      <c r="D1576" s="10" t="n">
        <v>360</v>
      </c>
      <c r="E1576" s="20" t="s">
        <v>119</v>
      </c>
      <c r="F1576" s="10" t="n">
        <f aca="false">E1576*10</f>
        <v>360</v>
      </c>
      <c r="G1576" s="73"/>
      <c r="H1576" s="24" t="str">
        <f aca="false">E1576</f>
        <v>36</v>
      </c>
      <c r="I1576" s="24" t="str">
        <f aca="false">J1576</f>
        <v>36</v>
      </c>
      <c r="J1576" s="24" t="str">
        <f aca="false">H1576</f>
        <v>36</v>
      </c>
      <c r="K1576" s="24"/>
      <c r="L1576" s="24"/>
      <c r="M1576" s="24" t="n">
        <v>725</v>
      </c>
    </row>
    <row r="1578" customFormat="false" ht="15" hidden="false" customHeight="false" outlineLevel="0" collapsed="false">
      <c r="B1578" s="2" t="s">
        <v>108</v>
      </c>
      <c r="C1578" s="66" t="s">
        <v>464</v>
      </c>
      <c r="D1578" s="2" t="n">
        <v>110</v>
      </c>
      <c r="E1578" s="38" t="s">
        <v>121</v>
      </c>
      <c r="F1578" s="2" t="n">
        <f aca="false">IFERROR(E1578*10,SUBSTITUTE(E1578,"/",""))</f>
        <v>380</v>
      </c>
      <c r="H1578" s="8" t="str">
        <f aca="false">E1578</f>
        <v>38</v>
      </c>
      <c r="I1578" s="8" t="str">
        <f aca="false">J1578</f>
        <v>38</v>
      </c>
      <c r="J1578" s="18" t="str">
        <f aca="false">IF(LEN(H1578)&gt;2,LEFT(H1578,2)&amp;";"&amp;RIGHT(H1578,2),H1578)</f>
        <v>38</v>
      </c>
      <c r="M1578" s="8" t="n">
        <v>935</v>
      </c>
    </row>
    <row r="1579" customFormat="false" ht="15" hidden="false" customHeight="false" outlineLevel="0" collapsed="false">
      <c r="B1579" s="2" t="s">
        <v>108</v>
      </c>
      <c r="C1579" s="66" t="s">
        <v>464</v>
      </c>
      <c r="D1579" s="2" t="n">
        <f aca="false">D1578+5</f>
        <v>115</v>
      </c>
      <c r="E1579" s="38" t="s">
        <v>166</v>
      </c>
      <c r="F1579" s="2" t="str">
        <f aca="false">IFERROR(E1579*10,SUBSTITUTE(E1579,"/",""))</f>
        <v>3840</v>
      </c>
      <c r="H1579" s="8" t="str">
        <f aca="false">E1579</f>
        <v>38/40</v>
      </c>
      <c r="I1579" s="8" t="str">
        <f aca="false">J1579</f>
        <v>38;40</v>
      </c>
      <c r="J1579" s="18" t="str">
        <f aca="false">IF(LEN(H1579)&gt;2,LEFT(H1579,2)&amp;";"&amp;RIGHT(H1579,2),H1579)</f>
        <v>38;40</v>
      </c>
      <c r="M1579" s="8" t="n">
        <v>842</v>
      </c>
    </row>
    <row r="1580" customFormat="false" ht="15" hidden="false" customHeight="false" outlineLevel="0" collapsed="false">
      <c r="B1580" s="2" t="s">
        <v>108</v>
      </c>
      <c r="C1580" s="66" t="s">
        <v>464</v>
      </c>
      <c r="D1580" s="2" t="n">
        <f aca="false">D1579+5</f>
        <v>120</v>
      </c>
      <c r="E1580" s="38" t="s">
        <v>123</v>
      </c>
      <c r="F1580" s="2" t="n">
        <f aca="false">IFERROR(E1580*10,SUBSTITUTE(E1580,"/",""))</f>
        <v>400</v>
      </c>
      <c r="H1580" s="8" t="str">
        <f aca="false">E1580</f>
        <v>40</v>
      </c>
      <c r="I1580" s="8" t="str">
        <f aca="false">J1580</f>
        <v>40</v>
      </c>
      <c r="J1580" s="18" t="str">
        <f aca="false">IF(LEN(H1580)&gt;2,LEFT(H1580,2)&amp;";"&amp;RIGHT(H1580,2),H1580)</f>
        <v>40</v>
      </c>
      <c r="M1580" s="8" t="n">
        <v>965</v>
      </c>
      <c r="P1580" s="18" t="str">
        <f aca="false">VLOOKUP(H1580,references!AA:AG,3,0)</f>
        <v>78 - 82</v>
      </c>
      <c r="Q1580" s="18" t="str">
        <f aca="false">VLOOKUP(H1580,references!AA:AG,5,0)</f>
        <v>60 - 64</v>
      </c>
      <c r="R1580" s="18" t="str">
        <f aca="false">VLOOKUP(H1580,references!AA:AG,7,0)</f>
        <v>86 - 90</v>
      </c>
    </row>
    <row r="1581" customFormat="false" ht="15" hidden="false" customHeight="false" outlineLevel="0" collapsed="false">
      <c r="B1581" s="2" t="s">
        <v>108</v>
      </c>
      <c r="C1581" s="66" t="s">
        <v>464</v>
      </c>
      <c r="D1581" s="2" t="n">
        <f aca="false">D1580+5</f>
        <v>125</v>
      </c>
      <c r="E1581" s="38" t="s">
        <v>169</v>
      </c>
      <c r="F1581" s="2" t="str">
        <f aca="false">IFERROR(E1581*10,SUBSTITUTE(E1581,"/",""))</f>
        <v>4042</v>
      </c>
      <c r="H1581" s="8" t="str">
        <f aca="false">E1581</f>
        <v>40/42</v>
      </c>
      <c r="I1581" s="8" t="str">
        <f aca="false">J1581</f>
        <v>40;42</v>
      </c>
      <c r="J1581" s="18" t="str">
        <f aca="false">IF(LEN(H1581)&gt;2,LEFT(H1581,2)&amp;";"&amp;RIGHT(H1581,2),H1581)</f>
        <v>40;42</v>
      </c>
      <c r="M1581" s="8" t="n">
        <v>942</v>
      </c>
    </row>
    <row r="1582" customFormat="false" ht="15" hidden="false" customHeight="false" outlineLevel="0" collapsed="false">
      <c r="B1582" s="2" t="s">
        <v>108</v>
      </c>
      <c r="C1582" s="66" t="s">
        <v>464</v>
      </c>
      <c r="D1582" s="2" t="n">
        <f aca="false">D1581+5</f>
        <v>130</v>
      </c>
      <c r="E1582" s="38" t="s">
        <v>125</v>
      </c>
      <c r="F1582" s="2" t="n">
        <f aca="false">IFERROR(E1582*10,SUBSTITUTE(E1582,"/",""))</f>
        <v>420</v>
      </c>
      <c r="H1582" s="8" t="str">
        <f aca="false">E1582</f>
        <v>42</v>
      </c>
      <c r="I1582" s="8" t="str">
        <f aca="false">J1582</f>
        <v>42</v>
      </c>
      <c r="J1582" s="18" t="str">
        <f aca="false">IF(LEN(H1582)&gt;2,LEFT(H1582,2)&amp;";"&amp;RIGHT(H1582,2),H1582)</f>
        <v>42</v>
      </c>
      <c r="M1582" s="8" t="n">
        <v>995</v>
      </c>
      <c r="P1582" s="18" t="str">
        <f aca="false">VLOOKUP(H1582,references!AA:AG,3,0)</f>
        <v>82 - 86</v>
      </c>
      <c r="Q1582" s="18" t="str">
        <f aca="false">VLOOKUP(H1582,references!AA:AG,5,0)</f>
        <v>64 - 68</v>
      </c>
      <c r="R1582" s="18" t="str">
        <f aca="false">VLOOKUP(H1582,references!AA:AG,7,0)</f>
        <v>90 - 94</v>
      </c>
    </row>
    <row r="1583" customFormat="false" ht="15" hidden="false" customHeight="false" outlineLevel="0" collapsed="false">
      <c r="B1583" s="2" t="s">
        <v>108</v>
      </c>
      <c r="C1583" s="66" t="s">
        <v>464</v>
      </c>
      <c r="D1583" s="2" t="n">
        <f aca="false">D1582+5</f>
        <v>135</v>
      </c>
      <c r="E1583" s="38" t="s">
        <v>171</v>
      </c>
      <c r="F1583" s="2" t="str">
        <f aca="false">IFERROR(E1583*10,SUBSTITUTE(E1583,"/",""))</f>
        <v>4244</v>
      </c>
      <c r="H1583" s="8" t="str">
        <f aca="false">E1583</f>
        <v>42/44</v>
      </c>
      <c r="I1583" s="8" t="str">
        <f aca="false">J1583</f>
        <v>42;44</v>
      </c>
      <c r="J1583" s="18" t="str">
        <f aca="false">IF(LEN(H1583)&gt;2,LEFT(H1583,2)&amp;";"&amp;RIGHT(H1583,2),H1583)</f>
        <v>42;44</v>
      </c>
      <c r="M1583" s="8" t="n">
        <v>982</v>
      </c>
    </row>
    <row r="1584" customFormat="false" ht="15" hidden="false" customHeight="false" outlineLevel="0" collapsed="false">
      <c r="B1584" s="2" t="s">
        <v>108</v>
      </c>
      <c r="C1584" s="66" t="s">
        <v>464</v>
      </c>
      <c r="D1584" s="2" t="n">
        <f aca="false">D1583+5</f>
        <v>140</v>
      </c>
      <c r="E1584" s="38" t="s">
        <v>127</v>
      </c>
      <c r="F1584" s="2" t="n">
        <f aca="false">IFERROR(E1584*10,SUBSTITUTE(E1584,"/",""))</f>
        <v>440</v>
      </c>
      <c r="H1584" s="8" t="str">
        <f aca="false">E1584</f>
        <v>44</v>
      </c>
      <c r="I1584" s="8" t="str">
        <f aca="false">J1584</f>
        <v>44</v>
      </c>
      <c r="J1584" s="18" t="str">
        <f aca="false">IF(LEN(H1584)&gt;2,LEFT(H1584,2)&amp;";"&amp;RIGHT(H1584,2),H1584)</f>
        <v>44</v>
      </c>
      <c r="M1584" s="8" t="n">
        <v>985</v>
      </c>
      <c r="P1584" s="18" t="str">
        <f aca="false">VLOOKUP(H1584,references!AA:AG,3,0)</f>
        <v>86 - 90</v>
      </c>
      <c r="Q1584" s="18" t="str">
        <f aca="false">VLOOKUP(H1584,references!AA:AG,5,0)</f>
        <v>68 - 72</v>
      </c>
      <c r="R1584" s="18" t="str">
        <f aca="false">VLOOKUP(H1584,references!AA:AG,7,0)</f>
        <v>94 - 98</v>
      </c>
    </row>
    <row r="1585" customFormat="false" ht="15" hidden="false" customHeight="false" outlineLevel="0" collapsed="false">
      <c r="B1585" s="2" t="s">
        <v>108</v>
      </c>
      <c r="C1585" s="66" t="s">
        <v>464</v>
      </c>
      <c r="D1585" s="2" t="n">
        <f aca="false">D1584+5</f>
        <v>145</v>
      </c>
      <c r="E1585" s="38" t="s">
        <v>262</v>
      </c>
      <c r="F1585" s="2" t="str">
        <f aca="false">IFERROR(E1585*10,SUBSTITUTE(E1585,"/",""))</f>
        <v>4446</v>
      </c>
      <c r="H1585" s="8" t="str">
        <f aca="false">E1585</f>
        <v>44/46</v>
      </c>
      <c r="I1585" s="8" t="str">
        <f aca="false">J1585</f>
        <v>44;46</v>
      </c>
      <c r="J1585" s="18" t="str">
        <f aca="false">IF(LEN(H1585)&gt;2,LEFT(H1585,2)&amp;";"&amp;RIGHT(H1585,2),H1585)</f>
        <v>44;46</v>
      </c>
      <c r="M1585" s="8" t="n">
        <v>972</v>
      </c>
    </row>
    <row r="1586" customFormat="false" ht="15" hidden="false" customHeight="false" outlineLevel="0" collapsed="false">
      <c r="B1586" s="2" t="s">
        <v>108</v>
      </c>
      <c r="C1586" s="66" t="s">
        <v>464</v>
      </c>
      <c r="D1586" s="2" t="n">
        <f aca="false">D1585+5</f>
        <v>150</v>
      </c>
      <c r="E1586" s="38" t="s">
        <v>241</v>
      </c>
      <c r="F1586" s="2" t="n">
        <f aca="false">IFERROR(E1586*10,SUBSTITUTE(E1586,"/",""))</f>
        <v>460</v>
      </c>
      <c r="H1586" s="8" t="str">
        <f aca="false">E1586</f>
        <v>46</v>
      </c>
      <c r="I1586" s="8" t="str">
        <f aca="false">J1586</f>
        <v>46</v>
      </c>
      <c r="J1586" s="18" t="str">
        <f aca="false">IF(LEN(H1586)&gt;2,LEFT(H1586,2)&amp;";"&amp;RIGHT(H1586,2),H1586)</f>
        <v>46</v>
      </c>
      <c r="M1586" s="8" t="n">
        <v>975</v>
      </c>
      <c r="P1586" s="18" t="str">
        <f aca="false">VLOOKUP(H1586,references!AA:AG,3,0)</f>
        <v>90 - 94</v>
      </c>
      <c r="Q1586" s="18" t="str">
        <f aca="false">VLOOKUP(H1586,references!AA:AG,5,0)</f>
        <v>72 - 76</v>
      </c>
      <c r="R1586" s="18" t="str">
        <f aca="false">VLOOKUP(H1586,references!AA:AG,7,0)</f>
        <v>98 - 102</v>
      </c>
    </row>
    <row r="1587" customFormat="false" ht="15" hidden="false" customHeight="false" outlineLevel="0" collapsed="false">
      <c r="B1587" s="2" t="s">
        <v>108</v>
      </c>
      <c r="C1587" s="66" t="s">
        <v>464</v>
      </c>
      <c r="D1587" s="2" t="n">
        <f aca="false">D1586+5</f>
        <v>155</v>
      </c>
      <c r="E1587" s="38" t="s">
        <v>264</v>
      </c>
      <c r="F1587" s="2" t="str">
        <f aca="false">IFERROR(E1587*10,SUBSTITUTE(E1587,"/",""))</f>
        <v>4648</v>
      </c>
      <c r="H1587" s="8" t="str">
        <f aca="false">E1587</f>
        <v>46/48</v>
      </c>
      <c r="I1587" s="8" t="str">
        <f aca="false">J1587</f>
        <v>46;48</v>
      </c>
      <c r="J1587" s="18" t="str">
        <f aca="false">IF(LEN(H1587)&gt;2,LEFT(H1587,2)&amp;";"&amp;RIGHT(H1587,2),H1587)</f>
        <v>46;48</v>
      </c>
      <c r="M1587" s="8" t="n">
        <v>872</v>
      </c>
    </row>
    <row r="1588" customFormat="false" ht="15" hidden="false" customHeight="false" outlineLevel="0" collapsed="false">
      <c r="B1588" s="2" t="s">
        <v>108</v>
      </c>
      <c r="C1588" s="66" t="s">
        <v>464</v>
      </c>
      <c r="D1588" s="2" t="n">
        <f aca="false">D1587+5</f>
        <v>160</v>
      </c>
      <c r="E1588" s="38" t="s">
        <v>243</v>
      </c>
      <c r="F1588" s="2" t="n">
        <f aca="false">IFERROR(E1588*10,SUBSTITUTE(E1588,"/",""))</f>
        <v>480</v>
      </c>
      <c r="H1588" s="8" t="str">
        <f aca="false">E1588</f>
        <v>48</v>
      </c>
      <c r="I1588" s="8" t="str">
        <f aca="false">J1588</f>
        <v>48</v>
      </c>
      <c r="J1588" s="18" t="str">
        <f aca="false">IF(LEN(H1588)&gt;2,LEFT(H1588,2)&amp;";"&amp;RIGHT(H1588,2),H1588)</f>
        <v>48</v>
      </c>
      <c r="M1588" s="8" t="n">
        <v>905</v>
      </c>
      <c r="P1588" s="18" t="str">
        <f aca="false">VLOOKUP(H1588,references!AA:AG,3,0)</f>
        <v>94 - 98</v>
      </c>
      <c r="Q1588" s="18" t="str">
        <f aca="false">VLOOKUP(H1588,references!AA:AG,5,0)</f>
        <v>76 - 80</v>
      </c>
      <c r="R1588" s="18" t="str">
        <f aca="false">VLOOKUP(H1588,references!AA:AG,7,0)</f>
        <v>102 - 106</v>
      </c>
    </row>
    <row r="1589" customFormat="false" ht="15" hidden="false" customHeight="false" outlineLevel="0" collapsed="false">
      <c r="B1589" s="2" t="s">
        <v>108</v>
      </c>
      <c r="C1589" s="66" t="s">
        <v>464</v>
      </c>
      <c r="D1589" s="2" t="n">
        <f aca="false">D1588+5</f>
        <v>165</v>
      </c>
      <c r="E1589" s="38" t="s">
        <v>266</v>
      </c>
      <c r="F1589" s="2" t="str">
        <f aca="false">IFERROR(E1589*10,SUBSTITUTE(E1589,"/",""))</f>
        <v>4850</v>
      </c>
      <c r="H1589" s="8" t="str">
        <f aca="false">E1589</f>
        <v>48/50</v>
      </c>
      <c r="I1589" s="8" t="str">
        <f aca="false">J1589</f>
        <v>48;50</v>
      </c>
      <c r="J1589" s="18" t="str">
        <f aca="false">IF(LEN(H1589)&gt;2,LEFT(H1589,2)&amp;";"&amp;RIGHT(H1589,2),H1589)</f>
        <v>48;50</v>
      </c>
      <c r="M1589" s="8" t="n">
        <v>902</v>
      </c>
    </row>
    <row r="1590" customFormat="false" ht="15" hidden="false" customHeight="false" outlineLevel="0" collapsed="false">
      <c r="B1590" s="2" t="s">
        <v>108</v>
      </c>
      <c r="C1590" s="66" t="s">
        <v>464</v>
      </c>
      <c r="D1590" s="2" t="n">
        <f aca="false">D1589+5</f>
        <v>170</v>
      </c>
      <c r="E1590" s="38" t="s">
        <v>245</v>
      </c>
      <c r="F1590" s="2" t="n">
        <f aca="false">IFERROR(E1590*10,SUBSTITUTE(E1590,"/",""))</f>
        <v>500</v>
      </c>
      <c r="H1590" s="8" t="str">
        <f aca="false">E1590</f>
        <v>50</v>
      </c>
      <c r="I1590" s="8" t="str">
        <f aca="false">J1590</f>
        <v>50</v>
      </c>
      <c r="J1590" s="18" t="str">
        <f aca="false">IF(LEN(H1590)&gt;2,LEFT(H1590,2)&amp;";"&amp;RIGHT(H1590,2),H1590)</f>
        <v>50</v>
      </c>
      <c r="M1590" s="8" t="n">
        <v>945</v>
      </c>
      <c r="P1590" s="18" t="str">
        <f aca="false">VLOOKUP(H1590,references!AA:AG,3,0)</f>
        <v>98 - 102</v>
      </c>
      <c r="Q1590" s="18" t="str">
        <f aca="false">VLOOKUP(H1590,references!AA:AG,5,0)</f>
        <v>80 - 84</v>
      </c>
      <c r="R1590" s="18" t="str">
        <f aca="false">VLOOKUP(H1590,references!AA:AG,7,0)</f>
        <v>106 - 110</v>
      </c>
    </row>
    <row r="1591" customFormat="false" ht="15" hidden="false" customHeight="false" outlineLevel="0" collapsed="false">
      <c r="B1591" s="2" t="s">
        <v>108</v>
      </c>
      <c r="C1591" s="66" t="s">
        <v>464</v>
      </c>
      <c r="D1591" s="2" t="n">
        <f aca="false">D1590+5</f>
        <v>175</v>
      </c>
      <c r="E1591" s="38" t="s">
        <v>465</v>
      </c>
      <c r="F1591" s="2" t="str">
        <f aca="false">IFERROR(E1591*10,SUBSTITUTE(E1591,"/",""))</f>
        <v>5052</v>
      </c>
      <c r="H1591" s="8" t="str">
        <f aca="false">E1591</f>
        <v>50/52</v>
      </c>
      <c r="I1591" s="8" t="str">
        <f aca="false">J1591</f>
        <v>50;52</v>
      </c>
      <c r="J1591" s="18" t="str">
        <f aca="false">IF(LEN(H1591)&gt;2,LEFT(H1591,2)&amp;";"&amp;RIGHT(H1591,2),H1591)</f>
        <v>50;52</v>
      </c>
      <c r="M1591" s="8" t="n">
        <v>922</v>
      </c>
    </row>
    <row r="1592" customFormat="false" ht="15" hidden="false" customHeight="false" outlineLevel="0" collapsed="false">
      <c r="B1592" s="2" t="s">
        <v>108</v>
      </c>
      <c r="C1592" s="66" t="s">
        <v>464</v>
      </c>
      <c r="D1592" s="2" t="n">
        <f aca="false">D1591+5</f>
        <v>180</v>
      </c>
      <c r="E1592" s="38" t="s">
        <v>452</v>
      </c>
      <c r="F1592" s="2" t="n">
        <f aca="false">IFERROR(E1592*10,SUBSTITUTE(E1592,"/",""))</f>
        <v>520</v>
      </c>
      <c r="H1592" s="8" t="str">
        <f aca="false">E1592</f>
        <v>52</v>
      </c>
      <c r="I1592" s="8" t="str">
        <f aca="false">J1592</f>
        <v>52</v>
      </c>
      <c r="J1592" s="18" t="str">
        <f aca="false">IF(LEN(H1592)&gt;2,LEFT(H1592,2)&amp;";"&amp;RIGHT(H1592,2),H1592)</f>
        <v>52</v>
      </c>
      <c r="M1592" s="8" t="n">
        <v>955</v>
      </c>
      <c r="P1592" s="18" t="str">
        <f aca="false">VLOOKUP(H1592,references!AA:AG,3,0)</f>
        <v>102 - 106</v>
      </c>
      <c r="Q1592" s="18" t="str">
        <f aca="false">VLOOKUP(H1592,references!AA:AG,5,0)</f>
        <v>84 - 88</v>
      </c>
      <c r="R1592" s="18" t="str">
        <f aca="false">VLOOKUP(H1592,references!AA:AG,7,0)</f>
        <v>110 - 114</v>
      </c>
    </row>
    <row r="1593" customFormat="false" ht="15" hidden="false" customHeight="false" outlineLevel="0" collapsed="false">
      <c r="B1593" s="2" t="s">
        <v>108</v>
      </c>
      <c r="C1593" s="66" t="s">
        <v>464</v>
      </c>
      <c r="D1593" s="2" t="n">
        <f aca="false">D1592+5</f>
        <v>185</v>
      </c>
      <c r="E1593" s="38" t="s">
        <v>466</v>
      </c>
      <c r="F1593" s="2" t="str">
        <f aca="false">IFERROR(E1593*10,SUBSTITUTE(E1593,"/",""))</f>
        <v>5254</v>
      </c>
      <c r="H1593" s="8" t="str">
        <f aca="false">E1593</f>
        <v>52/54</v>
      </c>
      <c r="I1593" s="8" t="str">
        <f aca="false">J1593</f>
        <v>52;54</v>
      </c>
      <c r="J1593" s="18" t="str">
        <f aca="false">IF(LEN(H1593)&gt;2,LEFT(H1593,2)&amp;";"&amp;RIGHT(H1593,2),H1593)</f>
        <v>52;54</v>
      </c>
      <c r="M1593" s="8" t="n">
        <v>892</v>
      </c>
    </row>
    <row r="1594" customFormat="false" ht="15" hidden="false" customHeight="false" outlineLevel="0" collapsed="false">
      <c r="B1594" s="2" t="s">
        <v>108</v>
      </c>
      <c r="C1594" s="66" t="s">
        <v>464</v>
      </c>
      <c r="D1594" s="2" t="n">
        <f aca="false">D1593+5</f>
        <v>190</v>
      </c>
      <c r="E1594" s="38" t="s">
        <v>453</v>
      </c>
      <c r="F1594" s="2" t="n">
        <f aca="false">IFERROR(E1594*10,SUBSTITUTE(E1594,"/",""))</f>
        <v>540</v>
      </c>
      <c r="H1594" s="8" t="str">
        <f aca="false">E1594</f>
        <v>54</v>
      </c>
      <c r="I1594" s="8" t="str">
        <f aca="false">J1594</f>
        <v>54</v>
      </c>
      <c r="J1594" s="18" t="str">
        <f aca="false">IF(LEN(H1594)&gt;2,LEFT(H1594,2)&amp;";"&amp;RIGHT(H1594,2),H1594)</f>
        <v>54</v>
      </c>
      <c r="M1594" s="8" t="n">
        <v>915</v>
      </c>
      <c r="P1594" s="18" t="str">
        <f aca="false">VLOOKUP(H1594,references!AA:AG,3,0)</f>
        <v>106 - 110</v>
      </c>
      <c r="Q1594" s="18" t="str">
        <f aca="false">VLOOKUP(H1594,references!AA:AG,5,0)</f>
        <v>88 - 92</v>
      </c>
      <c r="R1594" s="18" t="str">
        <f aca="false">VLOOKUP(H1594,references!AA:AG,7,0)</f>
        <v>114 - 118</v>
      </c>
    </row>
    <row r="1595" customFormat="false" ht="15" hidden="false" customHeight="false" outlineLevel="0" collapsed="false">
      <c r="B1595" s="2" t="s">
        <v>108</v>
      </c>
      <c r="C1595" s="66" t="s">
        <v>464</v>
      </c>
      <c r="D1595" s="2" t="n">
        <f aca="false">D1594+5</f>
        <v>195</v>
      </c>
      <c r="E1595" s="38" t="s">
        <v>467</v>
      </c>
      <c r="F1595" s="2" t="str">
        <f aca="false">IFERROR(E1595*10,SUBSTITUTE(E1595,"/",""))</f>
        <v>5456</v>
      </c>
      <c r="H1595" s="8" t="str">
        <f aca="false">E1595</f>
        <v>54/56</v>
      </c>
      <c r="I1595" s="8" t="str">
        <f aca="false">J1595</f>
        <v>54;56</v>
      </c>
      <c r="J1595" s="18" t="str">
        <f aca="false">IF(LEN(H1595)&gt;2,LEFT(H1595,2)&amp;";"&amp;RIGHT(H1595,2),H1595)</f>
        <v>54;56</v>
      </c>
      <c r="M1595" s="8" t="n">
        <v>882</v>
      </c>
    </row>
    <row r="1596" customFormat="false" ht="15" hidden="false" customHeight="false" outlineLevel="0" collapsed="false">
      <c r="B1596" s="2" t="s">
        <v>108</v>
      </c>
      <c r="C1596" s="66" t="s">
        <v>464</v>
      </c>
      <c r="D1596" s="2" t="n">
        <f aca="false">D1595+5</f>
        <v>200</v>
      </c>
      <c r="E1596" s="38" t="s">
        <v>454</v>
      </c>
      <c r="F1596" s="2" t="n">
        <f aca="false">IFERROR(E1596*10,SUBSTITUTE(E1596,"/",""))</f>
        <v>560</v>
      </c>
      <c r="H1596" s="8" t="str">
        <f aca="false">E1596</f>
        <v>56</v>
      </c>
      <c r="I1596" s="8" t="str">
        <f aca="false">J1596</f>
        <v>56</v>
      </c>
      <c r="J1596" s="18" t="str">
        <f aca="false">IF(LEN(H1596)&gt;2,LEFT(H1596,2)&amp;";"&amp;RIGHT(H1596,2),H1596)</f>
        <v>56</v>
      </c>
      <c r="M1596" s="8" t="n">
        <v>895</v>
      </c>
      <c r="P1596" s="18" t="str">
        <f aca="false">VLOOKUP(H1596,references!AA:AG,3,0)</f>
        <v>110 - 114</v>
      </c>
      <c r="Q1596" s="18" t="str">
        <f aca="false">VLOOKUP(H1596,references!AA:AG,5,0)</f>
        <v>92 - 96</v>
      </c>
      <c r="R1596" s="18" t="str">
        <f aca="false">VLOOKUP(H1596,references!AA:AG,7,0)</f>
        <v>118 - 122</v>
      </c>
    </row>
    <row r="1597" customFormat="false" ht="15" hidden="false" customHeight="false" outlineLevel="0" collapsed="false">
      <c r="B1597" s="2" t="s">
        <v>108</v>
      </c>
      <c r="C1597" s="66" t="s">
        <v>464</v>
      </c>
      <c r="D1597" s="2" t="n">
        <f aca="false">D1596+5</f>
        <v>205</v>
      </c>
      <c r="E1597" s="38" t="s">
        <v>468</v>
      </c>
      <c r="F1597" s="2" t="str">
        <f aca="false">IFERROR(E1597*10,SUBSTITUTE(E1597,"/",""))</f>
        <v>5658</v>
      </c>
      <c r="H1597" s="8" t="str">
        <f aca="false">E1597</f>
        <v>56/58</v>
      </c>
      <c r="I1597" s="8" t="str">
        <f aca="false">J1597</f>
        <v>56;58</v>
      </c>
      <c r="J1597" s="18" t="str">
        <f aca="false">IF(LEN(H1597)&gt;2,LEFT(H1597,2)&amp;";"&amp;RIGHT(H1597,2),H1597)</f>
        <v>56;58</v>
      </c>
      <c r="M1597" s="8" t="n">
        <v>812</v>
      </c>
    </row>
    <row r="1598" customFormat="false" ht="15" hidden="false" customHeight="false" outlineLevel="0" collapsed="false">
      <c r="B1598" s="2" t="s">
        <v>108</v>
      </c>
      <c r="C1598" s="66" t="s">
        <v>464</v>
      </c>
      <c r="D1598" s="2" t="n">
        <f aca="false">D1597+5</f>
        <v>210</v>
      </c>
      <c r="E1598" s="38" t="s">
        <v>455</v>
      </c>
      <c r="F1598" s="2" t="n">
        <f aca="false">IFERROR(E1598*10,SUBSTITUTE(E1598,"/",""))</f>
        <v>580</v>
      </c>
      <c r="H1598" s="8" t="str">
        <f aca="false">E1598</f>
        <v>58</v>
      </c>
      <c r="I1598" s="8" t="str">
        <f aca="false">J1598</f>
        <v>58</v>
      </c>
      <c r="J1598" s="18" t="str">
        <f aca="false">IF(LEN(H1598)&gt;2,LEFT(H1598,2)&amp;";"&amp;RIGHT(H1598,2),H1598)</f>
        <v>58</v>
      </c>
      <c r="M1598" s="8" t="n">
        <v>875</v>
      </c>
      <c r="P1598" s="18" t="str">
        <f aca="false">VLOOKUP(H1598,references!AA:AG,3,0)</f>
        <v>114 - 118</v>
      </c>
      <c r="Q1598" s="18" t="str">
        <f aca="false">VLOOKUP(H1598,references!AA:AG,5,0)</f>
        <v>96 - 100</v>
      </c>
      <c r="R1598" s="18" t="str">
        <f aca="false">VLOOKUP(H1598,references!AA:AG,7,0)</f>
        <v>122 - 126</v>
      </c>
    </row>
    <row r="1599" customFormat="false" ht="15" hidden="false" customHeight="false" outlineLevel="0" collapsed="false">
      <c r="B1599" s="2" t="s">
        <v>108</v>
      </c>
      <c r="C1599" s="66" t="s">
        <v>464</v>
      </c>
      <c r="D1599" s="2" t="n">
        <f aca="false">D1598+5</f>
        <v>215</v>
      </c>
      <c r="E1599" s="38" t="s">
        <v>469</v>
      </c>
      <c r="F1599" s="2" t="str">
        <f aca="false">IFERROR(E1599*10,SUBSTITUTE(E1599,"/",""))</f>
        <v>5860</v>
      </c>
      <c r="H1599" s="8" t="str">
        <f aca="false">E1599</f>
        <v>58/60</v>
      </c>
      <c r="I1599" s="8" t="str">
        <f aca="false">J1599</f>
        <v>58;60</v>
      </c>
      <c r="J1599" s="18" t="str">
        <f aca="false">IF(LEN(H1599)&gt;2,LEFT(H1599,2)&amp;";"&amp;RIGHT(H1599,2),H1599)</f>
        <v>58;60</v>
      </c>
      <c r="M1599" s="8" t="n">
        <v>742</v>
      </c>
    </row>
    <row r="1600" customFormat="false" ht="15" hidden="false" customHeight="false" outlineLevel="0" collapsed="false">
      <c r="B1600" s="2" t="s">
        <v>108</v>
      </c>
      <c r="C1600" s="66" t="s">
        <v>464</v>
      </c>
      <c r="D1600" s="2" t="n">
        <f aca="false">D1599+5</f>
        <v>220</v>
      </c>
      <c r="E1600" s="38" t="s">
        <v>456</v>
      </c>
      <c r="F1600" s="2" t="n">
        <f aca="false">IFERROR(E1600*10,SUBSTITUTE(E1600,"/",""))</f>
        <v>600</v>
      </c>
      <c r="H1600" s="8" t="str">
        <f aca="false">E1600</f>
        <v>60</v>
      </c>
      <c r="I1600" s="8" t="str">
        <f aca="false">J1600</f>
        <v>60</v>
      </c>
      <c r="J1600" s="18" t="str">
        <f aca="false">IF(LEN(H1600)&gt;2,LEFT(H1600,2)&amp;";"&amp;RIGHT(H1600,2),H1600)</f>
        <v>60</v>
      </c>
      <c r="M1600" s="8" t="n">
        <v>855</v>
      </c>
      <c r="P1600" s="18" t="str">
        <f aca="false">VLOOKUP(H1600,references!AA:AG,3,0)</f>
        <v>118 - 122</v>
      </c>
      <c r="Q1600" s="18" t="str">
        <f aca="false">VLOOKUP(H1600,references!AA:AG,5,0)</f>
        <v>100 - 104</v>
      </c>
      <c r="R1600" s="18" t="str">
        <f aca="false">VLOOKUP(H1600,references!AA:AG,7,0)</f>
        <v>126 - 130</v>
      </c>
    </row>
    <row r="1601" customFormat="false" ht="15" hidden="false" customHeight="false" outlineLevel="0" collapsed="false">
      <c r="B1601" s="2" t="s">
        <v>108</v>
      </c>
      <c r="C1601" s="66" t="s">
        <v>464</v>
      </c>
      <c r="D1601" s="2" t="n">
        <f aca="false">D1600+5</f>
        <v>225</v>
      </c>
      <c r="E1601" s="38" t="s">
        <v>470</v>
      </c>
      <c r="F1601" s="2" t="str">
        <f aca="false">IFERROR(E1601*10,SUBSTITUTE(E1601,"/",""))</f>
        <v>6062</v>
      </c>
      <c r="H1601" s="8" t="str">
        <f aca="false">E1601</f>
        <v>60/62</v>
      </c>
      <c r="I1601" s="8" t="str">
        <f aca="false">J1601</f>
        <v>60;62</v>
      </c>
      <c r="J1601" s="18" t="str">
        <f aca="false">IF(LEN(H1601)&gt;2,LEFT(H1601,2)&amp;";"&amp;RIGHT(H1601,2),H1601)</f>
        <v>60;62</v>
      </c>
      <c r="M1601" s="8" t="n">
        <v>732</v>
      </c>
    </row>
    <row r="1602" customFormat="false" ht="15" hidden="false" customHeight="false" outlineLevel="0" collapsed="false">
      <c r="B1602" s="2" t="s">
        <v>108</v>
      </c>
      <c r="C1602" s="66" t="s">
        <v>464</v>
      </c>
      <c r="D1602" s="2" t="n">
        <f aca="false">D1601+5</f>
        <v>230</v>
      </c>
      <c r="E1602" s="38" t="s">
        <v>457</v>
      </c>
      <c r="F1602" s="2" t="n">
        <f aca="false">IFERROR(E1602*10,SUBSTITUTE(E1602,"/",""))</f>
        <v>620</v>
      </c>
      <c r="H1602" s="8" t="str">
        <f aca="false">E1602</f>
        <v>62</v>
      </c>
      <c r="I1602" s="8" t="str">
        <f aca="false">J1602</f>
        <v>62</v>
      </c>
      <c r="J1602" s="18" t="str">
        <f aca="false">IF(LEN(H1602)&gt;2,LEFT(H1602,2)&amp;";"&amp;RIGHT(H1602,2),H1602)</f>
        <v>62</v>
      </c>
      <c r="M1602" s="8" t="n">
        <v>835</v>
      </c>
    </row>
    <row r="1603" customFormat="false" ht="15" hidden="false" customHeight="false" outlineLevel="0" collapsed="false">
      <c r="B1603" s="2" t="s">
        <v>108</v>
      </c>
      <c r="C1603" s="66" t="s">
        <v>464</v>
      </c>
      <c r="D1603" s="2" t="n">
        <f aca="false">D1602+5</f>
        <v>235</v>
      </c>
      <c r="E1603" s="38" t="s">
        <v>471</v>
      </c>
      <c r="F1603" s="2" t="str">
        <f aca="false">IFERROR(E1603*10,SUBSTITUTE(E1603,"/",""))</f>
        <v>6264</v>
      </c>
      <c r="H1603" s="8" t="str">
        <f aca="false">E1603</f>
        <v>62/64</v>
      </c>
      <c r="I1603" s="8" t="str">
        <f aca="false">J1603</f>
        <v>62;64</v>
      </c>
      <c r="J1603" s="18" t="str">
        <f aca="false">IF(LEN(H1603)&gt;2,LEFT(H1603,2)&amp;";"&amp;RIGHT(H1603,2),H1603)</f>
        <v>62;64</v>
      </c>
      <c r="M1603" s="8" t="n">
        <v>722</v>
      </c>
    </row>
    <row r="1604" customFormat="false" ht="15" hidden="false" customHeight="false" outlineLevel="0" collapsed="false">
      <c r="B1604" s="2" t="s">
        <v>108</v>
      </c>
      <c r="C1604" s="66" t="s">
        <v>464</v>
      </c>
      <c r="D1604" s="2" t="n">
        <f aca="false">D1603+5</f>
        <v>240</v>
      </c>
      <c r="E1604" s="38" t="s">
        <v>458</v>
      </c>
      <c r="F1604" s="2" t="n">
        <f aca="false">IFERROR(E1604*10,SUBSTITUTE(E1604,"/",""))</f>
        <v>640</v>
      </c>
      <c r="H1604" s="8" t="str">
        <f aca="false">E1604</f>
        <v>64</v>
      </c>
      <c r="I1604" s="8" t="str">
        <f aca="false">J1604</f>
        <v>64</v>
      </c>
      <c r="J1604" s="18" t="str">
        <f aca="false">IF(LEN(H1604)&gt;2,LEFT(H1604,2)&amp;";"&amp;RIGHT(H1604,2),H1604)</f>
        <v>64</v>
      </c>
      <c r="M1604" s="8" t="n">
        <v>815</v>
      </c>
    </row>
    <row r="1605" customFormat="false" ht="15" hidden="false" customHeight="false" outlineLevel="0" collapsed="false">
      <c r="B1605" s="2" t="s">
        <v>108</v>
      </c>
      <c r="C1605" s="66" t="s">
        <v>464</v>
      </c>
      <c r="D1605" s="2" t="n">
        <f aca="false">D1604+5</f>
        <v>245</v>
      </c>
      <c r="E1605" s="38" t="s">
        <v>472</v>
      </c>
      <c r="F1605" s="2" t="str">
        <f aca="false">IFERROR(E1605*10,SUBSTITUTE(E1605,"/",""))</f>
        <v>6466</v>
      </c>
      <c r="H1605" s="8" t="str">
        <f aca="false">E1605</f>
        <v>64/66</v>
      </c>
      <c r="I1605" s="8" t="str">
        <f aca="false">J1605</f>
        <v>64;66</v>
      </c>
      <c r="J1605" s="18" t="str">
        <f aca="false">IF(LEN(H1605)&gt;2,LEFT(H1605,2)&amp;";"&amp;RIGHT(H1605,2),H1605)</f>
        <v>64;66</v>
      </c>
      <c r="M1605" s="8" t="n">
        <v>652</v>
      </c>
    </row>
    <row r="1606" customFormat="false" ht="15" hidden="false" customHeight="false" outlineLevel="0" collapsed="false">
      <c r="B1606" s="2" t="s">
        <v>108</v>
      </c>
      <c r="C1606" s="66" t="s">
        <v>464</v>
      </c>
      <c r="D1606" s="2" t="n">
        <f aca="false">D1605+5</f>
        <v>250</v>
      </c>
      <c r="E1606" s="38" t="s">
        <v>459</v>
      </c>
      <c r="F1606" s="2" t="n">
        <f aca="false">IFERROR(E1606*10,SUBSTITUTE(E1606,"/",""))</f>
        <v>660</v>
      </c>
      <c r="H1606" s="8" t="str">
        <f aca="false">E1606</f>
        <v>66</v>
      </c>
      <c r="I1606" s="8" t="str">
        <f aca="false">J1606</f>
        <v>66</v>
      </c>
      <c r="J1606" s="18" t="str">
        <f aca="false">IF(LEN(H1606)&gt;2,LEFT(H1606,2)&amp;";"&amp;RIGHT(H1606,2),H1606)</f>
        <v>66</v>
      </c>
      <c r="M1606" s="8" t="n">
        <v>795</v>
      </c>
    </row>
    <row r="1607" customFormat="false" ht="15" hidden="false" customHeight="false" outlineLevel="0" collapsed="false">
      <c r="B1607" s="2" t="s">
        <v>108</v>
      </c>
      <c r="C1607" s="66" t="s">
        <v>464</v>
      </c>
      <c r="D1607" s="2" t="n">
        <f aca="false">D1606+5</f>
        <v>255</v>
      </c>
      <c r="E1607" s="38" t="s">
        <v>473</v>
      </c>
      <c r="F1607" s="2" t="str">
        <f aca="false">IFERROR(E1607*10,SUBSTITUTE(E1607,"/",""))</f>
        <v>6668</v>
      </c>
      <c r="H1607" s="8" t="str">
        <f aca="false">E1607</f>
        <v>66/68</v>
      </c>
      <c r="I1607" s="8" t="str">
        <f aca="false">J1607</f>
        <v>66;68</v>
      </c>
      <c r="J1607" s="18" t="str">
        <f aca="false">IF(LEN(H1607)&gt;2,LEFT(H1607,2)&amp;";"&amp;RIGHT(H1607,2),H1607)</f>
        <v>66;68</v>
      </c>
      <c r="M1607" s="8" t="n">
        <v>612</v>
      </c>
    </row>
    <row r="1608" customFormat="false" ht="15" hidden="false" customHeight="false" outlineLevel="0" collapsed="false">
      <c r="B1608" s="2" t="s">
        <v>108</v>
      </c>
      <c r="C1608" s="66" t="s">
        <v>464</v>
      </c>
      <c r="D1608" s="2" t="n">
        <f aca="false">D1607+5</f>
        <v>260</v>
      </c>
      <c r="E1608" s="38" t="s">
        <v>460</v>
      </c>
      <c r="F1608" s="2" t="n">
        <f aca="false">IFERROR(E1608*10,SUBSTITUTE(E1608,"/",""))</f>
        <v>680</v>
      </c>
      <c r="H1608" s="8" t="str">
        <f aca="false">E1608</f>
        <v>68</v>
      </c>
      <c r="I1608" s="8" t="str">
        <f aca="false">J1608</f>
        <v>68</v>
      </c>
      <c r="J1608" s="18" t="str">
        <f aca="false">IF(LEN(H1608)&gt;2,LEFT(H1608,2)&amp;";"&amp;RIGHT(H1608,2),H1608)</f>
        <v>68</v>
      </c>
      <c r="M1608" s="8" t="n">
        <v>775</v>
      </c>
    </row>
    <row r="1609" customFormat="false" ht="15" hidden="false" customHeight="false" outlineLevel="0" collapsed="false">
      <c r="B1609" s="2" t="s">
        <v>108</v>
      </c>
      <c r="C1609" s="66" t="s">
        <v>464</v>
      </c>
      <c r="D1609" s="2" t="n">
        <f aca="false">D1608+5</f>
        <v>265</v>
      </c>
      <c r="E1609" s="38" t="s">
        <v>474</v>
      </c>
      <c r="F1609" s="2" t="str">
        <f aca="false">IFERROR(E1609*10,SUBSTITUTE(E1609,"/",""))</f>
        <v>6870</v>
      </c>
      <c r="H1609" s="8" t="str">
        <f aca="false">E1609</f>
        <v>68/70</v>
      </c>
      <c r="I1609" s="8" t="str">
        <f aca="false">J1609</f>
        <v>68;70</v>
      </c>
      <c r="J1609" s="18" t="str">
        <f aca="false">IF(LEN(H1609)&gt;2,LEFT(H1609,2)&amp;";"&amp;RIGHT(H1609,2),H1609)</f>
        <v>68;70</v>
      </c>
      <c r="M1609" s="8" t="n">
        <v>592</v>
      </c>
    </row>
    <row r="1610" customFormat="false" ht="15" hidden="false" customHeight="false" outlineLevel="0" collapsed="false">
      <c r="B1610" s="2" t="s">
        <v>108</v>
      </c>
      <c r="C1610" s="66" t="s">
        <v>464</v>
      </c>
      <c r="D1610" s="2" t="n">
        <f aca="false">D1609+5</f>
        <v>270</v>
      </c>
      <c r="E1610" s="38" t="s">
        <v>461</v>
      </c>
      <c r="F1610" s="2" t="n">
        <f aca="false">IFERROR(E1610*10,SUBSTITUTE(E1610,"/",""))</f>
        <v>700</v>
      </c>
      <c r="H1610" s="8" t="str">
        <f aca="false">E1610</f>
        <v>70</v>
      </c>
      <c r="I1610" s="8" t="str">
        <f aca="false">J1610</f>
        <v>70</v>
      </c>
      <c r="J1610" s="18" t="str">
        <f aca="false">IF(LEN(H1610)&gt;2,LEFT(H1610,2)&amp;";"&amp;RIGHT(H1610,2),H1610)</f>
        <v>70</v>
      </c>
      <c r="M1610" s="8" t="n">
        <v>755</v>
      </c>
    </row>
    <row r="1611" customFormat="false" ht="15" hidden="false" customHeight="false" outlineLevel="0" collapsed="false">
      <c r="B1611" s="2" t="s">
        <v>108</v>
      </c>
      <c r="C1611" s="66" t="s">
        <v>464</v>
      </c>
      <c r="D1611" s="2" t="n">
        <f aca="false">D1610+5</f>
        <v>275</v>
      </c>
      <c r="E1611" s="38" t="s">
        <v>475</v>
      </c>
      <c r="F1611" s="2" t="str">
        <f aca="false">IFERROR(E1611*10,SUBSTITUTE(E1611,"/",""))</f>
        <v>7072</v>
      </c>
      <c r="H1611" s="8" t="str">
        <f aca="false">E1611</f>
        <v>70/72</v>
      </c>
      <c r="I1611" s="8" t="str">
        <f aca="false">J1611</f>
        <v>70;72</v>
      </c>
      <c r="J1611" s="18" t="str">
        <f aca="false">IF(LEN(H1611)&gt;2,LEFT(H1611,2)&amp;";"&amp;RIGHT(H1611,2),H1611)</f>
        <v>70;72</v>
      </c>
      <c r="M1611" s="8" t="n">
        <v>582</v>
      </c>
    </row>
    <row r="1612" customFormat="false" ht="15" hidden="false" customHeight="false" outlineLevel="0" collapsed="false">
      <c r="B1612" s="2" t="s">
        <v>108</v>
      </c>
      <c r="C1612" s="66" t="s">
        <v>464</v>
      </c>
      <c r="D1612" s="2" t="n">
        <f aca="false">D1611+5</f>
        <v>280</v>
      </c>
      <c r="E1612" s="38" t="s">
        <v>462</v>
      </c>
      <c r="F1612" s="2" t="n">
        <f aca="false">IFERROR(E1612*10,SUBSTITUTE(E1612,"/",""))</f>
        <v>720</v>
      </c>
      <c r="H1612" s="8" t="str">
        <f aca="false">E1612</f>
        <v>72</v>
      </c>
      <c r="I1612" s="8" t="str">
        <f aca="false">J1612</f>
        <v>72</v>
      </c>
      <c r="J1612" s="18" t="str">
        <f aca="false">IF(LEN(H1612)&gt;2,LEFT(H1612,2)&amp;";"&amp;RIGHT(H1612,2),H1612)</f>
        <v>72</v>
      </c>
      <c r="M1612" s="8" t="n">
        <v>735</v>
      </c>
    </row>
    <row r="1613" customFormat="false" ht="15" hidden="false" customHeight="false" outlineLevel="0" collapsed="false">
      <c r="B1613" s="10" t="s">
        <v>271</v>
      </c>
      <c r="C1613" s="73" t="s">
        <v>464</v>
      </c>
      <c r="D1613" s="10" t="n">
        <v>300</v>
      </c>
      <c r="E1613" s="20" t="s">
        <v>476</v>
      </c>
      <c r="F1613" s="10" t="str">
        <f aca="false">IFERROR(E1613*10,SUBSTITUTE(E1613,"/",""))</f>
        <v>4246</v>
      </c>
      <c r="G1613" s="73"/>
      <c r="H1613" s="24" t="str">
        <f aca="false">E1613</f>
        <v>42/46</v>
      </c>
      <c r="I1613" s="24" t="str">
        <f aca="false">J1613</f>
        <v>42;46</v>
      </c>
      <c r="J1613" s="24" t="str">
        <f aca="false">IF(LEN(H1613)&gt;2,LEFT(H1613,2)&amp;";"&amp;RIGHT(H1613,2),H1613)</f>
        <v>42;46</v>
      </c>
      <c r="K1613" s="24"/>
      <c r="L1613" s="24"/>
      <c r="M1613" s="24" t="n">
        <v>993</v>
      </c>
    </row>
    <row r="1615" customFormat="false" ht="15" hidden="false" customHeight="false" outlineLevel="0" collapsed="false">
      <c r="B1615" s="2" t="s">
        <v>108</v>
      </c>
      <c r="C1615" s="66" t="s">
        <v>478</v>
      </c>
      <c r="D1615" s="2" t="n">
        <v>110</v>
      </c>
      <c r="E1615" s="38" t="s">
        <v>479</v>
      </c>
      <c r="F1615" s="2" t="str">
        <f aca="false">IFERROR(E1615*10,SUBSTITUTE(E1615,"/",""))</f>
        <v>3842</v>
      </c>
      <c r="H1615" s="8" t="str">
        <f aca="false">E1615</f>
        <v>38/42</v>
      </c>
      <c r="I1615" s="8" t="str">
        <f aca="false">IF(LEN(H1615)&gt;2,LEFT(H1615,2)&amp;";"&amp;(LEFT(H1615,2)+2)&amp;";"&amp;RIGHT(H1615,2),H1615)</f>
        <v>38;40;42</v>
      </c>
      <c r="J1615" s="18" t="str">
        <f aca="false">IF(LEN(H1615)&gt;2,LEFT(H1615,2)&amp;";"&amp;(LEFT(H1615,2)+2)&amp;";"&amp;RIGHT(H1615,2),H1615)</f>
        <v>38;40;42</v>
      </c>
      <c r="M1615" s="8" t="n">
        <f aca="false">INDEX(priorities!F:F,MATCH("WOMENCLOTHES"&amp;sizes!H1615,priorities!I:I,0))</f>
        <v>953</v>
      </c>
      <c r="P1615" s="18"/>
      <c r="Q1615" s="18"/>
      <c r="R1615" s="18"/>
    </row>
    <row r="1616" customFormat="false" ht="15" hidden="false" customHeight="false" outlineLevel="0" collapsed="false">
      <c r="B1616" s="2" t="s">
        <v>108</v>
      </c>
      <c r="C1616" s="66" t="s">
        <v>478</v>
      </c>
      <c r="D1616" s="2" t="n">
        <f aca="false">D1615+10</f>
        <v>120</v>
      </c>
      <c r="E1616" s="38" t="s">
        <v>480</v>
      </c>
      <c r="F1616" s="2" t="str">
        <f aca="false">IFERROR(E1616*10,SUBSTITUTE(E1616,"/",""))</f>
        <v>4044</v>
      </c>
      <c r="H1616" s="8" t="str">
        <f aca="false">E1616</f>
        <v>40/44</v>
      </c>
      <c r="I1616" s="8" t="str">
        <f aca="false">IF(LEN(H1616)&gt;2,LEFT(H1616,2)&amp;";"&amp;(LEFT(H1616,2)+2)&amp;";"&amp;RIGHT(H1616,2),H1616)</f>
        <v>40;42;44</v>
      </c>
      <c r="J1616" s="18" t="str">
        <f aca="false">IF(LEN(H1616)&gt;2,LEFT(H1616,2)&amp;";"&amp;(LEFT(H1616,2)+2)&amp;";"&amp;RIGHT(H1616,2),H1616)</f>
        <v>40;42;44</v>
      </c>
      <c r="M1616" s="8" t="n">
        <f aca="false">INDEX(priorities!F:F,MATCH("WOMENCLOTHES"&amp;sizes!H1616,priorities!I:I,0))</f>
        <v>973</v>
      </c>
      <c r="P1616" s="18"/>
      <c r="Q1616" s="18"/>
      <c r="R1616" s="18"/>
    </row>
    <row r="1617" customFormat="false" ht="15" hidden="false" customHeight="false" outlineLevel="0" collapsed="false">
      <c r="B1617" s="2" t="s">
        <v>108</v>
      </c>
      <c r="C1617" s="66" t="s">
        <v>478</v>
      </c>
      <c r="D1617" s="2" t="n">
        <f aca="false">D1616+10</f>
        <v>130</v>
      </c>
      <c r="E1617" s="38" t="s">
        <v>476</v>
      </c>
      <c r="F1617" s="2" t="str">
        <f aca="false">IFERROR(E1617*10,SUBSTITUTE(E1617,"/",""))</f>
        <v>4246</v>
      </c>
      <c r="H1617" s="8" t="str">
        <f aca="false">E1617</f>
        <v>42/46</v>
      </c>
      <c r="I1617" s="8" t="str">
        <f aca="false">IF(LEN(H1617)&gt;2,LEFT(H1617,2)&amp;";"&amp;(LEFT(H1617,2)+2)&amp;";"&amp;RIGHT(H1617,2),H1617)</f>
        <v>42;44;46</v>
      </c>
      <c r="J1617" s="18" t="str">
        <f aca="false">IF(LEN(H1617)&gt;2,LEFT(H1617,2)&amp;";"&amp;(LEFT(H1617,2)+2)&amp;";"&amp;RIGHT(H1617,2),H1617)</f>
        <v>42;44;46</v>
      </c>
      <c r="M1617" s="8" t="n">
        <f aca="false">INDEX(priorities!F:F,MATCH("WOMENCLOTHES"&amp;sizes!H1617,priorities!I:I,0))</f>
        <v>993</v>
      </c>
      <c r="P1617" s="18" t="str">
        <f aca="false">TRIM(LEFT(VLOOKUP(LEFT(H1617,2),references!AA:AG,3,0),3))&amp;" - "&amp;TRIM(RIGHT(VLOOKUP(RIGHT(H1617,2),references!AA:AG,3,0),3))</f>
        <v>82 - 94</v>
      </c>
      <c r="Q1617" s="18" t="str">
        <f aca="false">TRIM(LEFT(VLOOKUP(LEFT(H1617,2),references!AA:AG,5,0),3))&amp;" - "&amp;TRIM(RIGHT(VLOOKUP(RIGHT(H1617,2),references!AA:AG,5,0),3))</f>
        <v>64 - 76</v>
      </c>
      <c r="R1617" s="18" t="str">
        <f aca="false">TRIM(LEFT(VLOOKUP(LEFT(H1617,2),references!AA:AG,7,0),3))&amp;" - "&amp;TRIM(RIGHT(VLOOKUP(RIGHT(H1617,2),references!AA:AG,7,0),3))</f>
        <v>90 - 102</v>
      </c>
    </row>
    <row r="1618" customFormat="false" ht="15" hidden="false" customHeight="false" outlineLevel="0" collapsed="false">
      <c r="B1618" s="2" t="s">
        <v>108</v>
      </c>
      <c r="C1618" s="66" t="s">
        <v>478</v>
      </c>
      <c r="D1618" s="2" t="n">
        <f aca="false">D1617+10</f>
        <v>140</v>
      </c>
      <c r="E1618" s="38" t="s">
        <v>481</v>
      </c>
      <c r="F1618" s="2" t="str">
        <f aca="false">IFERROR(E1618*10,SUBSTITUTE(E1618,"/",""))</f>
        <v>4448</v>
      </c>
      <c r="H1618" s="8" t="str">
        <f aca="false">E1618</f>
        <v>44/48</v>
      </c>
      <c r="I1618" s="8" t="str">
        <f aca="false">IF(LEN(H1618)&gt;2,LEFT(H1618,2)&amp;";"&amp;(LEFT(H1618,2)+2)&amp;";"&amp;RIGHT(H1618,2),H1618)</f>
        <v>44;46;48</v>
      </c>
      <c r="J1618" s="18" t="str">
        <f aca="false">IF(LEN(H1618)&gt;2,LEFT(H1618,2)&amp;";"&amp;(LEFT(H1618,2)+2)&amp;";"&amp;RIGHT(H1618,2),H1618)</f>
        <v>44;46;48</v>
      </c>
      <c r="M1618" s="8" t="n">
        <f aca="false">INDEX(priorities!F:F,MATCH("WOMENCLOTHES"&amp;sizes!H1618,priorities!I:I,0))</f>
        <v>983</v>
      </c>
      <c r="P1618" s="18"/>
      <c r="Q1618" s="18"/>
      <c r="R1618" s="18"/>
    </row>
    <row r="1619" customFormat="false" ht="15" hidden="false" customHeight="false" outlineLevel="0" collapsed="false">
      <c r="B1619" s="2" t="s">
        <v>108</v>
      </c>
      <c r="C1619" s="66" t="s">
        <v>478</v>
      </c>
      <c r="D1619" s="2" t="n">
        <f aca="false">D1618+10</f>
        <v>150</v>
      </c>
      <c r="E1619" s="38" t="s">
        <v>482</v>
      </c>
      <c r="F1619" s="2" t="str">
        <f aca="false">IFERROR(E1619*10,SUBSTITUTE(E1619,"/",""))</f>
        <v>4650</v>
      </c>
      <c r="H1619" s="8" t="str">
        <f aca="false">E1619</f>
        <v>46/50</v>
      </c>
      <c r="I1619" s="8" t="str">
        <f aca="false">IF(LEN(H1619)&gt;2,LEFT(H1619,2)&amp;";"&amp;(LEFT(H1619,2)+2)&amp;";"&amp;RIGHT(H1619,2),H1619)</f>
        <v>46;48;50</v>
      </c>
      <c r="J1619" s="18" t="str">
        <f aca="false">IF(LEN(H1619)&gt;2,LEFT(H1619,2)&amp;";"&amp;(LEFT(H1619,2)+2)&amp;";"&amp;RIGHT(H1619,2),H1619)</f>
        <v>46;48;50</v>
      </c>
      <c r="M1619" s="8" t="n">
        <f aca="false">INDEX(priorities!F:F,MATCH("WOMENCLOTHES"&amp;sizes!H1619,priorities!I:I,0))</f>
        <v>963</v>
      </c>
      <c r="P1619" s="18"/>
      <c r="Q1619" s="18"/>
      <c r="R1619" s="18"/>
    </row>
    <row r="1620" customFormat="false" ht="15" hidden="false" customHeight="false" outlineLevel="0" collapsed="false">
      <c r="B1620" s="2" t="s">
        <v>108</v>
      </c>
      <c r="C1620" s="66" t="s">
        <v>478</v>
      </c>
      <c r="D1620" s="2" t="n">
        <f aca="false">D1619+10</f>
        <v>160</v>
      </c>
      <c r="E1620" s="38" t="s">
        <v>483</v>
      </c>
      <c r="F1620" s="2" t="str">
        <f aca="false">IFERROR(E1620*10,SUBSTITUTE(E1620,"/",""))</f>
        <v>4852</v>
      </c>
      <c r="H1620" s="8" t="str">
        <f aca="false">E1620</f>
        <v>48/52</v>
      </c>
      <c r="I1620" s="8" t="str">
        <f aca="false">IF(LEN(H1620)&gt;2,LEFT(H1620,2)&amp;";"&amp;(LEFT(H1620,2)+2)&amp;";"&amp;RIGHT(H1620,2),H1620)</f>
        <v>48;50;52</v>
      </c>
      <c r="J1620" s="18" t="str">
        <f aca="false">IF(LEN(H1620)&gt;2,LEFT(H1620,2)&amp;";"&amp;(LEFT(H1620,2)+2)&amp;";"&amp;RIGHT(H1620,2),H1620)</f>
        <v>48;50;52</v>
      </c>
      <c r="M1620" s="8" t="n">
        <f aca="false">INDEX(priorities!F:F,MATCH("WOMENCLOTHES"&amp;sizes!H1620,priorities!I:I,0))</f>
        <v>903</v>
      </c>
      <c r="P1620" s="18" t="str">
        <f aca="false">TRIM(LEFT(VLOOKUP(LEFT(H1620,2),references!AA:AG,3,0),3))&amp;" - "&amp;TRIM(RIGHT(VLOOKUP(RIGHT(H1620,2),references!AA:AG,3,0),3))</f>
        <v>94 - 106</v>
      </c>
      <c r="Q1620" s="18" t="str">
        <f aca="false">TRIM(LEFT(VLOOKUP(LEFT(H1620,2),references!AA:AG,5,0),3))&amp;" - "&amp;TRIM(RIGHT(VLOOKUP(RIGHT(H1620,2),references!AA:AG,5,0),3))</f>
        <v>76 - 88</v>
      </c>
      <c r="R1620" s="18" t="str">
        <f aca="false">TRIM(LEFT(VLOOKUP(LEFT(H1620,2),references!AA:AG,7,0),3))&amp;" - "&amp;TRIM(RIGHT(VLOOKUP(RIGHT(H1620,2),references!AA:AG,7,0),3))</f>
        <v>102 - 114</v>
      </c>
    </row>
    <row r="1621" customFormat="false" ht="15" hidden="false" customHeight="false" outlineLevel="0" collapsed="false">
      <c r="B1621" s="2" t="s">
        <v>108</v>
      </c>
      <c r="C1621" s="66" t="s">
        <v>478</v>
      </c>
      <c r="D1621" s="2" t="n">
        <f aca="false">D1620+10</f>
        <v>170</v>
      </c>
      <c r="E1621" s="38" t="s">
        <v>484</v>
      </c>
      <c r="F1621" s="2" t="str">
        <f aca="false">IFERROR(E1621*10,SUBSTITUTE(E1621,"/",""))</f>
        <v>5054</v>
      </c>
      <c r="H1621" s="8" t="str">
        <f aca="false">E1621</f>
        <v>50/54</v>
      </c>
      <c r="I1621" s="8" t="str">
        <f aca="false">IF(LEN(H1621)&gt;2,LEFT(H1621,2)&amp;";"&amp;(LEFT(H1621,2)+2)&amp;";"&amp;RIGHT(H1621,2),H1621)</f>
        <v>50;52;54</v>
      </c>
      <c r="J1621" s="18" t="str">
        <f aca="false">IF(LEN(H1621)&gt;2,LEFT(H1621,2)&amp;";"&amp;(LEFT(H1621,2)+2)&amp;";"&amp;RIGHT(H1621,2),H1621)</f>
        <v>50;52;54</v>
      </c>
      <c r="M1621" s="8" t="n">
        <f aca="false">INDEX(priorities!F:F,MATCH("WOMENCLOTHES"&amp;sizes!H1621,priorities!I:I,0))</f>
        <v>933</v>
      </c>
      <c r="P1621" s="18"/>
      <c r="Q1621" s="18"/>
      <c r="R1621" s="18"/>
    </row>
    <row r="1622" customFormat="false" ht="15" hidden="false" customHeight="false" outlineLevel="0" collapsed="false">
      <c r="B1622" s="2" t="s">
        <v>108</v>
      </c>
      <c r="C1622" s="66" t="s">
        <v>478</v>
      </c>
      <c r="D1622" s="2" t="n">
        <f aca="false">D1621+10</f>
        <v>180</v>
      </c>
      <c r="E1622" s="38" t="s">
        <v>485</v>
      </c>
      <c r="F1622" s="2" t="str">
        <f aca="false">IFERROR(E1622*10,SUBSTITUTE(E1622,"/",""))</f>
        <v>5256</v>
      </c>
      <c r="H1622" s="8" t="str">
        <f aca="false">E1622</f>
        <v>52/56</v>
      </c>
      <c r="I1622" s="8" t="str">
        <f aca="false">IF(LEN(H1622)&gt;2,LEFT(H1622,2)&amp;";"&amp;(LEFT(H1622,2)+2)&amp;";"&amp;RIGHT(H1622,2),H1622)</f>
        <v>52;54;56</v>
      </c>
      <c r="J1622" s="18" t="str">
        <f aca="false">IF(LEN(H1622)&gt;2,LEFT(H1622,2)&amp;";"&amp;(LEFT(H1622,2)+2)&amp;";"&amp;RIGHT(H1622,2),H1622)</f>
        <v>52;54;56</v>
      </c>
      <c r="M1622" s="8" t="n">
        <f aca="false">INDEX(priorities!F:F,MATCH("WOMENCLOTHES"&amp;sizes!H1622,priorities!I:I,0))</f>
        <v>923</v>
      </c>
      <c r="P1622" s="18"/>
      <c r="Q1622" s="18"/>
      <c r="R1622" s="18"/>
    </row>
    <row r="1623" customFormat="false" ht="15" hidden="false" customHeight="false" outlineLevel="0" collapsed="false">
      <c r="B1623" s="2" t="s">
        <v>108</v>
      </c>
      <c r="C1623" s="66" t="s">
        <v>478</v>
      </c>
      <c r="D1623" s="2" t="n">
        <f aca="false">D1622+10</f>
        <v>190</v>
      </c>
      <c r="E1623" s="38" t="s">
        <v>486</v>
      </c>
      <c r="F1623" s="2" t="str">
        <f aca="false">IFERROR(E1623*10,SUBSTITUTE(E1623,"/",""))</f>
        <v>5458</v>
      </c>
      <c r="H1623" s="8" t="str">
        <f aca="false">E1623</f>
        <v>54/58</v>
      </c>
      <c r="I1623" s="8" t="str">
        <f aca="false">IF(LEN(H1623)&gt;2,LEFT(H1623,2)&amp;";"&amp;(LEFT(H1623,2)+2)&amp;";"&amp;RIGHT(H1623,2),H1623)</f>
        <v>54;56;58</v>
      </c>
      <c r="J1623" s="18" t="str">
        <f aca="false">IF(LEN(H1623)&gt;2,LEFT(H1623,2)&amp;";"&amp;(LEFT(H1623,2)+2)&amp;";"&amp;RIGHT(H1623,2),H1623)</f>
        <v>54;56;58</v>
      </c>
      <c r="M1623" s="8" t="n">
        <f aca="false">INDEX(priorities!F:F,MATCH("WOMENCLOTHES"&amp;sizes!H1623,priorities!I:I,0))</f>
        <v>913</v>
      </c>
      <c r="P1623" s="18" t="str">
        <f aca="false">TRIM(LEFT(VLOOKUP(LEFT(H1623,2),references!AA:AG,3,0),3))&amp;" - "&amp;TRIM(RIGHT(VLOOKUP(RIGHT(H1623,2),references!AA:AG,3,0),3))</f>
        <v>106 - 118</v>
      </c>
      <c r="Q1623" s="18" t="str">
        <f aca="false">TRIM(LEFT(VLOOKUP(LEFT(H1623,2),references!AA:AG,5,0),3))&amp;" - "&amp;TRIM(RIGHT(VLOOKUP(RIGHT(H1623,2),references!AA:AG,5,0),3))</f>
        <v>88 - 100</v>
      </c>
      <c r="R1623" s="18" t="str">
        <f aca="false">TRIM(LEFT(VLOOKUP(LEFT(H1623,2),references!AA:AG,7,0),3))&amp;" - "&amp;TRIM(RIGHT(VLOOKUP(RIGHT(H1623,2),references!AA:AG,7,0),3))</f>
        <v>114 - 126</v>
      </c>
    </row>
    <row r="1624" customFormat="false" ht="15" hidden="false" customHeight="false" outlineLevel="0" collapsed="false">
      <c r="B1624" s="2" t="s">
        <v>108</v>
      </c>
      <c r="C1624" s="66" t="s">
        <v>478</v>
      </c>
      <c r="D1624" s="2" t="n">
        <f aca="false">D1623+10</f>
        <v>200</v>
      </c>
      <c r="E1624" s="38" t="s">
        <v>487</v>
      </c>
      <c r="F1624" s="2" t="str">
        <f aca="false">IFERROR(E1624*10,SUBSTITUTE(E1624,"/",""))</f>
        <v>5660</v>
      </c>
      <c r="H1624" s="8" t="str">
        <f aca="false">E1624</f>
        <v>56/60</v>
      </c>
      <c r="I1624" s="8" t="str">
        <f aca="false">IF(LEN(H1624)&gt;2,LEFT(H1624,2)&amp;";"&amp;(LEFT(H1624,2)+2)&amp;";"&amp;RIGHT(H1624,2),H1624)</f>
        <v>56;58;60</v>
      </c>
      <c r="J1624" s="18" t="str">
        <f aca="false">IF(LEN(H1624)&gt;2,LEFT(H1624,2)&amp;";"&amp;(LEFT(H1624,2)+2)&amp;";"&amp;RIGHT(H1624,2),H1624)</f>
        <v>56;58;60</v>
      </c>
      <c r="M1624" s="8" t="n">
        <f aca="false">INDEX(priorities!F:F,MATCH("WOMENCLOTHES"&amp;sizes!H1624,priorities!I:I,0))</f>
        <v>893</v>
      </c>
      <c r="P1624" s="18"/>
      <c r="Q1624" s="18"/>
      <c r="R1624" s="18"/>
    </row>
    <row r="1625" customFormat="false" ht="15" hidden="false" customHeight="false" outlineLevel="0" collapsed="false">
      <c r="B1625" s="2" t="s">
        <v>108</v>
      </c>
      <c r="C1625" s="66" t="s">
        <v>478</v>
      </c>
      <c r="D1625" s="2" t="n">
        <f aca="false">D1624+10</f>
        <v>210</v>
      </c>
      <c r="E1625" s="38" t="s">
        <v>488</v>
      </c>
      <c r="F1625" s="2" t="str">
        <f aca="false">IFERROR(E1625*10,SUBSTITUTE(E1625,"/",""))</f>
        <v>5862</v>
      </c>
      <c r="H1625" s="8" t="str">
        <f aca="false">E1625</f>
        <v>58/62</v>
      </c>
      <c r="I1625" s="8" t="str">
        <f aca="false">IF(LEN(H1625)&gt;2,LEFT(H1625,2)&amp;";"&amp;(LEFT(H1625,2)+2)&amp;";"&amp;RIGHT(H1625,2),H1625)</f>
        <v>58;60;62</v>
      </c>
      <c r="J1625" s="18" t="str">
        <f aca="false">IF(LEN(H1625)&gt;2,LEFT(H1625,2)&amp;";"&amp;(LEFT(H1625,2)+2)&amp;";"&amp;RIGHT(H1625,2),H1625)</f>
        <v>58;60;62</v>
      </c>
      <c r="M1625" s="8" t="n">
        <f aca="false">INDEX(priorities!F:F,MATCH("WOMENCLOTHES"&amp;sizes!H1625,priorities!I:I,0))</f>
        <v>883</v>
      </c>
    </row>
    <row r="1626" customFormat="false" ht="15" hidden="false" customHeight="false" outlineLevel="0" collapsed="false">
      <c r="B1626" s="2" t="s">
        <v>108</v>
      </c>
      <c r="C1626" s="66" t="s">
        <v>478</v>
      </c>
      <c r="D1626" s="2" t="n">
        <f aca="false">D1625+10</f>
        <v>220</v>
      </c>
      <c r="E1626" s="38" t="s">
        <v>489</v>
      </c>
      <c r="F1626" s="2" t="str">
        <f aca="false">IFERROR(E1626*10,SUBSTITUTE(E1626,"/",""))</f>
        <v>6064</v>
      </c>
      <c r="H1626" s="8" t="str">
        <f aca="false">E1626</f>
        <v>60/64</v>
      </c>
      <c r="I1626" s="8" t="str">
        <f aca="false">IF(LEN(H1626)&gt;2,LEFT(H1626,2)&amp;";"&amp;(LEFT(H1626,2)+2)&amp;";"&amp;RIGHT(H1626,2),H1626)</f>
        <v>60;62;64</v>
      </c>
      <c r="J1626" s="18" t="str">
        <f aca="false">IF(LEN(H1626)&gt;2,LEFT(H1626,2)&amp;";"&amp;(LEFT(H1626,2)+2)&amp;";"&amp;RIGHT(H1626,2),H1626)</f>
        <v>60;62;64</v>
      </c>
      <c r="M1626" s="8" t="n">
        <f aca="false">INDEX(priorities!F:F,MATCH("WOMENCLOTHES"&amp;sizes!H1626,priorities!I:I,0))</f>
        <v>873</v>
      </c>
    </row>
    <row r="1627" customFormat="false" ht="15" hidden="false" customHeight="false" outlineLevel="0" collapsed="false">
      <c r="B1627" s="2" t="s">
        <v>108</v>
      </c>
      <c r="C1627" s="66" t="s">
        <v>478</v>
      </c>
      <c r="D1627" s="2" t="n">
        <f aca="false">D1626+10</f>
        <v>230</v>
      </c>
      <c r="E1627" s="38" t="s">
        <v>490</v>
      </c>
      <c r="F1627" s="2" t="str">
        <f aca="false">IFERROR(E1627*10,SUBSTITUTE(E1627,"/",""))</f>
        <v>6266</v>
      </c>
      <c r="H1627" s="8" t="str">
        <f aca="false">E1627</f>
        <v>62/66</v>
      </c>
      <c r="I1627" s="8" t="str">
        <f aca="false">IF(LEN(H1627)&gt;2,LEFT(H1627,2)&amp;";"&amp;(LEFT(H1627,2)+2)&amp;";"&amp;RIGHT(H1627,2),H1627)</f>
        <v>62;64;66</v>
      </c>
      <c r="J1627" s="18" t="str">
        <f aca="false">IF(LEN(H1627)&gt;2,LEFT(H1627,2)&amp;";"&amp;(LEFT(H1627,2)+2)&amp;";"&amp;RIGHT(H1627,2),H1627)</f>
        <v>62;64;66</v>
      </c>
      <c r="M1627" s="8" t="n">
        <f aca="false">INDEX(priorities!F:F,MATCH("WOMENCLOTHES"&amp;sizes!H1627,priorities!I:I,0))</f>
        <v>863</v>
      </c>
    </row>
    <row r="1628" customFormat="false" ht="15" hidden="false" customHeight="false" outlineLevel="0" collapsed="false">
      <c r="B1628" s="2" t="s">
        <v>108</v>
      </c>
      <c r="C1628" s="66" t="s">
        <v>478</v>
      </c>
      <c r="D1628" s="2" t="n">
        <f aca="false">D1627+10</f>
        <v>240</v>
      </c>
      <c r="E1628" s="38" t="s">
        <v>491</v>
      </c>
      <c r="F1628" s="2" t="str">
        <f aca="false">IFERROR(E1628*10,SUBSTITUTE(E1628,"/",""))</f>
        <v>6468</v>
      </c>
      <c r="H1628" s="8" t="str">
        <f aca="false">E1628</f>
        <v>64/68</v>
      </c>
      <c r="I1628" s="8" t="str">
        <f aca="false">IF(LEN(H1628)&gt;2,LEFT(H1628,2)&amp;";"&amp;(LEFT(H1628,2)+2)&amp;";"&amp;RIGHT(H1628,2),H1628)</f>
        <v>64;66;68</v>
      </c>
      <c r="J1628" s="18" t="str">
        <f aca="false">IF(LEN(H1628)&gt;2,LEFT(H1628,2)&amp;";"&amp;(LEFT(H1628,2)+2)&amp;";"&amp;RIGHT(H1628,2),H1628)</f>
        <v>64;66;68</v>
      </c>
      <c r="M1628" s="8" t="n">
        <f aca="false">INDEX(priorities!F:F,MATCH("WOMENCLOTHES"&amp;sizes!H1628,priorities!I:I,0))</f>
        <v>853</v>
      </c>
    </row>
    <row r="1629" customFormat="false" ht="15" hidden="false" customHeight="false" outlineLevel="0" collapsed="false">
      <c r="B1629" s="2" t="s">
        <v>108</v>
      </c>
      <c r="C1629" s="66" t="s">
        <v>478</v>
      </c>
      <c r="D1629" s="2" t="n">
        <f aca="false">D1628+10</f>
        <v>250</v>
      </c>
      <c r="E1629" s="38" t="s">
        <v>492</v>
      </c>
      <c r="F1629" s="2" t="str">
        <f aca="false">IFERROR(E1629*10,SUBSTITUTE(E1629,"/",""))</f>
        <v>6670</v>
      </c>
      <c r="H1629" s="8" t="str">
        <f aca="false">E1629</f>
        <v>66/70</v>
      </c>
      <c r="I1629" s="8" t="str">
        <f aca="false">IF(LEN(H1629)&gt;2,LEFT(H1629,2)&amp;";"&amp;(LEFT(H1629,2)+2)&amp;";"&amp;RIGHT(H1629,2),H1629)</f>
        <v>66;68;70</v>
      </c>
      <c r="J1629" s="18" t="str">
        <f aca="false">IF(LEN(H1629)&gt;2,LEFT(H1629,2)&amp;";"&amp;(LEFT(H1629,2)+2)&amp;";"&amp;RIGHT(H1629,2),H1629)</f>
        <v>66;68;70</v>
      </c>
      <c r="M1629" s="8" t="n">
        <f aca="false">INDEX(priorities!F:F,MATCH("WOMENCLOTHES"&amp;sizes!H1629,priorities!I:I,0))</f>
        <v>843</v>
      </c>
    </row>
    <row r="1630" customFormat="false" ht="15" hidden="false" customHeight="false" outlineLevel="0" collapsed="false">
      <c r="B1630" s="2" t="s">
        <v>108</v>
      </c>
      <c r="C1630" s="66" t="s">
        <v>478</v>
      </c>
      <c r="D1630" s="2" t="n">
        <f aca="false">D1629+10</f>
        <v>260</v>
      </c>
      <c r="E1630" s="38" t="s">
        <v>493</v>
      </c>
      <c r="F1630" s="2" t="str">
        <f aca="false">IFERROR(E1630*10,SUBSTITUTE(E1630,"/",""))</f>
        <v>6872</v>
      </c>
      <c r="H1630" s="8" t="str">
        <f aca="false">E1630</f>
        <v>68/72</v>
      </c>
      <c r="I1630" s="8" t="str">
        <f aca="false">IF(LEN(H1630)&gt;2,LEFT(H1630,2)&amp;";"&amp;(LEFT(H1630,2)+2)&amp;";"&amp;RIGHT(H1630,2),H1630)</f>
        <v>68;70;72</v>
      </c>
      <c r="J1630" s="18" t="str">
        <f aca="false">IF(LEN(H1630)&gt;2,LEFT(H1630,2)&amp;";"&amp;(LEFT(H1630,2)+2)&amp;";"&amp;RIGHT(H1630,2),H1630)</f>
        <v>68;70;72</v>
      </c>
      <c r="M1630" s="8" t="n">
        <f aca="false">INDEX(priorities!F:F,MATCH("WOMENCLOTHES"&amp;sizes!H1630,priorities!I:I,0))</f>
        <v>833</v>
      </c>
    </row>
    <row r="1631" customFormat="false" ht="15" hidden="false" customHeight="false" outlineLevel="0" collapsed="false">
      <c r="B1631" s="2" t="s">
        <v>717</v>
      </c>
      <c r="C1631" s="66" t="s">
        <v>478</v>
      </c>
      <c r="D1631" s="2" t="n">
        <f aca="false">D1617+300</f>
        <v>430</v>
      </c>
      <c r="E1631" s="38" t="s">
        <v>494</v>
      </c>
      <c r="F1631" s="2" t="str">
        <f aca="false">IFERROR(E1631*10,SUBSTITUTE(E1631,"/",""))</f>
        <v>4248</v>
      </c>
      <c r="H1631" s="29" t="str">
        <f aca="false">E1631</f>
        <v>42/48</v>
      </c>
      <c r="I1631" s="29" t="str">
        <f aca="false">IF(LEN(H1631)&gt;2,LEFT(H1631,2)&amp;";"&amp;(LEFT(H1631,2)+2)&amp;";"&amp;(LEFT(H1631,2)+4)&amp;";"&amp;RIGHT(H1631,2),H1631)</f>
        <v>42;44;46;48</v>
      </c>
      <c r="J1631" s="18" t="str">
        <f aca="false">IF(LEN(H1631)&gt;2,LEFT(H1631,2)&amp;";"&amp;(LEFT(H1631,2)+2)&amp;";"&amp;(LEFT(H1631,2)+4)&amp;";"&amp;RIGHT(H1631,2),H1631)</f>
        <v>42;44;46;48</v>
      </c>
      <c r="M1631" s="29" t="n">
        <f aca="false">INDEX(priorities!F:F,MATCH("WOMENCLOTHES"&amp;sizes!H1631,priorities!I:I,0))</f>
        <v>991</v>
      </c>
    </row>
    <row r="1632" customFormat="false" ht="15" hidden="false" customHeight="false" outlineLevel="0" collapsed="false">
      <c r="B1632" s="2" t="s">
        <v>717</v>
      </c>
      <c r="C1632" s="66" t="s">
        <v>478</v>
      </c>
      <c r="D1632" s="2" t="n">
        <f aca="false">D1621+300</f>
        <v>470</v>
      </c>
      <c r="E1632" s="38" t="s">
        <v>495</v>
      </c>
      <c r="F1632" s="2" t="str">
        <f aca="false">IFERROR(E1632*10,SUBSTITUTE(E1632,"/",""))</f>
        <v>5056</v>
      </c>
      <c r="H1632" s="29" t="str">
        <f aca="false">E1632</f>
        <v>50/56</v>
      </c>
      <c r="I1632" s="29" t="str">
        <f aca="false">IF(LEN(H1632)&gt;2,LEFT(H1632,2)&amp;";"&amp;(LEFT(H1632,2)+2)&amp;";"&amp;(LEFT(H1632,2)+4)&amp;";"&amp;RIGHT(H1632,2),H1632)</f>
        <v>50;52;54;56</v>
      </c>
      <c r="J1632" s="18" t="str">
        <f aca="false">IF(LEN(H1632)&gt;2,LEFT(H1632,2)&amp;";"&amp;(LEFT(H1632,2)+2)&amp;";"&amp;(LEFT(H1632,2)+4)&amp;";"&amp;RIGHT(H1632,2),H1632)</f>
        <v>50;52;54;56</v>
      </c>
      <c r="M1632" s="29" t="n">
        <f aca="false">INDEX(priorities!F:F,MATCH("WOMENCLOTHES"&amp;sizes!H1632,priorities!I:I,0))</f>
        <v>941</v>
      </c>
    </row>
    <row r="1633" customFormat="false" ht="15" hidden="false" customHeight="false" outlineLevel="0" collapsed="false">
      <c r="A1633" s="0" t="s">
        <v>2917</v>
      </c>
      <c r="B1633" s="2" t="s">
        <v>717</v>
      </c>
      <c r="C1633" s="66" t="s">
        <v>478</v>
      </c>
      <c r="D1633" s="2" t="n">
        <f aca="false">D1625+300</f>
        <v>510</v>
      </c>
      <c r="E1633" s="38" t="s">
        <v>496</v>
      </c>
      <c r="F1633" s="2" t="str">
        <f aca="false">IFERROR(E1633*10,SUBSTITUTE(E1633,"/",""))</f>
        <v>5864</v>
      </c>
      <c r="H1633" s="29" t="str">
        <f aca="false">E1633</f>
        <v>58/64</v>
      </c>
      <c r="I1633" s="29" t="str">
        <f aca="false">IF(LEN(H1633)&gt;2,LEFT(H1633,2)&amp;";"&amp;(LEFT(H1633,2)+2)&amp;";"&amp;(LEFT(H1633,2)+4)&amp;";"&amp;RIGHT(H1633,2),H1633)</f>
        <v>58;60;62;64</v>
      </c>
      <c r="J1633" s="18" t="str">
        <f aca="false">IF(LEN(H1633)&gt;2,LEFT(H1633,2)&amp;";"&amp;(LEFT(H1633,2)+2)&amp;";"&amp;(LEFT(H1633,2)+4)&amp;";"&amp;RIGHT(H1633,2),H1633)</f>
        <v>58;60;62;64</v>
      </c>
      <c r="M1633" s="27" t="e">
        <f aca="false">INDEX(priorities!F:F,MATCH("WOMENCLOTHES"&amp;sizes!H1633,priorities!I:I,0))</f>
        <v>#N/A</v>
      </c>
    </row>
    <row r="1635" customFormat="false" ht="15" hidden="false" customHeight="false" outlineLevel="0" collapsed="false">
      <c r="B1635" s="2" t="s">
        <v>108</v>
      </c>
      <c r="C1635" s="66" t="s">
        <v>498</v>
      </c>
      <c r="D1635" s="2" t="n">
        <v>120</v>
      </c>
      <c r="E1635" s="38" t="s">
        <v>499</v>
      </c>
      <c r="F1635" s="2" t="str">
        <f aca="false">SUBSTITUTE(E1635,"/","")</f>
        <v>40164</v>
      </c>
      <c r="H1635" s="8" t="str">
        <f aca="false">E1635</f>
        <v>40/164</v>
      </c>
      <c r="I1635" s="27" t="str">
        <f aca="false">LEFT(H1635,2)</f>
        <v>40</v>
      </c>
      <c r="J1635" s="18" t="str">
        <f aca="false">LEFT(H1635,2)</f>
        <v>40</v>
      </c>
      <c r="K1635" s="18" t="str">
        <f aca="false">RIGHT(H1635,3)</f>
        <v>164</v>
      </c>
      <c r="M1635" s="8" t="n">
        <v>774</v>
      </c>
      <c r="P1635" s="18" t="str">
        <f aca="false">VLOOKUP(LEFT(H1635,2),references!AA:AG,3,0)</f>
        <v>78 - 82</v>
      </c>
      <c r="Q1635" s="18" t="str">
        <f aca="false">VLOOKUP(LEFT(H1635,2),references!AA:AG,5,0)</f>
        <v>60 - 64</v>
      </c>
      <c r="R1635" s="18" t="str">
        <f aca="false">VLOOKUP(LEFT(H1635,2),references!AA:AG,7,0)</f>
        <v>86 - 90</v>
      </c>
      <c r="T1635" s="18" t="str">
        <f aca="false">K1635</f>
        <v>164</v>
      </c>
      <c r="U1635" s="18"/>
      <c r="V1635" s="18"/>
    </row>
    <row r="1636" customFormat="false" ht="15" hidden="false" customHeight="false" outlineLevel="0" collapsed="false">
      <c r="B1636" s="2" t="s">
        <v>108</v>
      </c>
      <c r="C1636" s="66" t="s">
        <v>498</v>
      </c>
      <c r="D1636" s="2" t="n">
        <f aca="false">D1635+10</f>
        <v>130</v>
      </c>
      <c r="E1636" s="38" t="s">
        <v>500</v>
      </c>
      <c r="F1636" s="2" t="str">
        <f aca="false">SUBSTITUTE(E1636,"/","")</f>
        <v>42164</v>
      </c>
      <c r="H1636" s="8" t="str">
        <f aca="false">E1636</f>
        <v>42/164</v>
      </c>
      <c r="I1636" s="27" t="str">
        <f aca="false">LEFT(H1636,2)</f>
        <v>42</v>
      </c>
      <c r="J1636" s="18" t="str">
        <f aca="false">LEFT(H1636,2)</f>
        <v>42</v>
      </c>
      <c r="K1636" s="18" t="str">
        <f aca="false">RIGHT(H1636,3)</f>
        <v>164</v>
      </c>
      <c r="M1636" s="8" t="n">
        <v>854</v>
      </c>
      <c r="P1636" s="18" t="str">
        <f aca="false">VLOOKUP(LEFT(H1636,2),references!AA:AG,3,0)</f>
        <v>82 - 86</v>
      </c>
      <c r="Q1636" s="18" t="str">
        <f aca="false">VLOOKUP(LEFT(H1636,2),references!AA:AG,5,0)</f>
        <v>64 - 68</v>
      </c>
      <c r="R1636" s="18" t="str">
        <f aca="false">VLOOKUP(LEFT(H1636,2),references!AA:AG,7,0)</f>
        <v>90 - 94</v>
      </c>
      <c r="T1636" s="18" t="str">
        <f aca="false">K1636</f>
        <v>164</v>
      </c>
      <c r="U1636" s="18"/>
      <c r="V1636" s="18"/>
    </row>
    <row r="1637" customFormat="false" ht="15" hidden="false" customHeight="false" outlineLevel="0" collapsed="false">
      <c r="B1637" s="2" t="s">
        <v>108</v>
      </c>
      <c r="C1637" s="66" t="s">
        <v>498</v>
      </c>
      <c r="D1637" s="2" t="n">
        <f aca="false">D1636+10</f>
        <v>140</v>
      </c>
      <c r="E1637" s="38" t="s">
        <v>501</v>
      </c>
      <c r="F1637" s="2" t="str">
        <f aca="false">SUBSTITUTE(E1637,"/","")</f>
        <v>44164</v>
      </c>
      <c r="H1637" s="8" t="str">
        <f aca="false">E1637</f>
        <v>44/164</v>
      </c>
      <c r="I1637" s="27" t="str">
        <f aca="false">LEFT(H1637,2)</f>
        <v>44</v>
      </c>
      <c r="J1637" s="18" t="str">
        <f aca="false">LEFT(H1637,2)</f>
        <v>44</v>
      </c>
      <c r="K1637" s="18" t="str">
        <f aca="false">RIGHT(H1637,3)</f>
        <v>164</v>
      </c>
      <c r="M1637" s="8" t="n">
        <v>924</v>
      </c>
      <c r="P1637" s="18" t="str">
        <f aca="false">VLOOKUP(LEFT(H1637,2),references!AA:AG,3,0)</f>
        <v>86 - 90</v>
      </c>
      <c r="Q1637" s="18" t="str">
        <f aca="false">VLOOKUP(LEFT(H1637,2),references!AA:AG,5,0)</f>
        <v>68 - 72</v>
      </c>
      <c r="R1637" s="18" t="str">
        <f aca="false">VLOOKUP(LEFT(H1637,2),references!AA:AG,7,0)</f>
        <v>94 - 98</v>
      </c>
      <c r="T1637" s="18" t="str">
        <f aca="false">K1637</f>
        <v>164</v>
      </c>
      <c r="U1637" s="18"/>
      <c r="V1637" s="18"/>
    </row>
    <row r="1638" customFormat="false" ht="15" hidden="false" customHeight="false" outlineLevel="0" collapsed="false">
      <c r="B1638" s="2" t="s">
        <v>108</v>
      </c>
      <c r="C1638" s="66" t="s">
        <v>498</v>
      </c>
      <c r="D1638" s="2" t="n">
        <f aca="false">D1637+10</f>
        <v>150</v>
      </c>
      <c r="E1638" s="38" t="s">
        <v>502</v>
      </c>
      <c r="F1638" s="2" t="str">
        <f aca="false">SUBSTITUTE(E1638,"/","")</f>
        <v>46164</v>
      </c>
      <c r="H1638" s="8" t="str">
        <f aca="false">E1638</f>
        <v>46/164</v>
      </c>
      <c r="I1638" s="27" t="str">
        <f aca="false">LEFT(H1638,2)</f>
        <v>46</v>
      </c>
      <c r="J1638" s="18" t="str">
        <f aca="false">LEFT(H1638,2)</f>
        <v>46</v>
      </c>
      <c r="K1638" s="18" t="str">
        <f aca="false">RIGHT(H1638,3)</f>
        <v>164</v>
      </c>
      <c r="M1638" s="8" t="n">
        <v>914</v>
      </c>
      <c r="P1638" s="18" t="str">
        <f aca="false">VLOOKUP(LEFT(H1638,2),references!AA:AG,3,0)</f>
        <v>90 - 94</v>
      </c>
      <c r="Q1638" s="18" t="str">
        <f aca="false">VLOOKUP(LEFT(H1638,2),references!AA:AG,5,0)</f>
        <v>72 - 76</v>
      </c>
      <c r="R1638" s="18" t="str">
        <f aca="false">VLOOKUP(LEFT(H1638,2),references!AA:AG,7,0)</f>
        <v>98 - 102</v>
      </c>
      <c r="T1638" s="18" t="str">
        <f aca="false">K1638</f>
        <v>164</v>
      </c>
      <c r="U1638" s="18"/>
      <c r="V1638" s="18"/>
    </row>
    <row r="1639" customFormat="false" ht="15" hidden="false" customHeight="false" outlineLevel="0" collapsed="false">
      <c r="B1639" s="2" t="s">
        <v>108</v>
      </c>
      <c r="C1639" s="66" t="s">
        <v>498</v>
      </c>
      <c r="D1639" s="2" t="n">
        <f aca="false">D1638+10</f>
        <v>160</v>
      </c>
      <c r="E1639" s="38" t="s">
        <v>503</v>
      </c>
      <c r="F1639" s="2" t="str">
        <f aca="false">SUBSTITUTE(E1639,"/","")</f>
        <v>48164</v>
      </c>
      <c r="H1639" s="8" t="str">
        <f aca="false">E1639</f>
        <v>48/164</v>
      </c>
      <c r="I1639" s="27" t="str">
        <f aca="false">LEFT(H1639,2)</f>
        <v>48</v>
      </c>
      <c r="J1639" s="18" t="str">
        <f aca="false">LEFT(H1639,2)</f>
        <v>48</v>
      </c>
      <c r="K1639" s="18" t="str">
        <f aca="false">RIGHT(H1639,3)</f>
        <v>164</v>
      </c>
      <c r="M1639" s="8" t="n">
        <v>794</v>
      </c>
      <c r="P1639" s="18" t="str">
        <f aca="false">VLOOKUP(LEFT(H1639,2),references!AA:AG,3,0)</f>
        <v>94 - 98</v>
      </c>
      <c r="Q1639" s="18" t="str">
        <f aca="false">VLOOKUP(LEFT(H1639,2),references!AA:AG,5,0)</f>
        <v>76 - 80</v>
      </c>
      <c r="R1639" s="18" t="str">
        <f aca="false">VLOOKUP(LEFT(H1639,2),references!AA:AG,7,0)</f>
        <v>102 - 106</v>
      </c>
      <c r="T1639" s="18" t="str">
        <f aca="false">K1639</f>
        <v>164</v>
      </c>
      <c r="U1639" s="18"/>
      <c r="V1639" s="18"/>
    </row>
    <row r="1640" customFormat="false" ht="15" hidden="false" customHeight="false" outlineLevel="0" collapsed="false">
      <c r="B1640" s="2" t="s">
        <v>108</v>
      </c>
      <c r="C1640" s="66" t="s">
        <v>498</v>
      </c>
      <c r="D1640" s="2" t="n">
        <f aca="false">D1639+10</f>
        <v>170</v>
      </c>
      <c r="E1640" s="38" t="s">
        <v>504</v>
      </c>
      <c r="F1640" s="2" t="str">
        <f aca="false">SUBSTITUTE(E1640,"/","")</f>
        <v>50164</v>
      </c>
      <c r="H1640" s="8" t="str">
        <f aca="false">E1640</f>
        <v>50/164</v>
      </c>
      <c r="I1640" s="27" t="str">
        <f aca="false">LEFT(H1640,2)</f>
        <v>50</v>
      </c>
      <c r="J1640" s="18" t="str">
        <f aca="false">LEFT(H1640,2)</f>
        <v>50</v>
      </c>
      <c r="K1640" s="18" t="str">
        <f aca="false">RIGHT(H1640,3)</f>
        <v>164</v>
      </c>
      <c r="M1640" s="8" t="n">
        <v>834</v>
      </c>
      <c r="P1640" s="18" t="str">
        <f aca="false">VLOOKUP(LEFT(H1640,2),references!AA:AG,3,0)</f>
        <v>98 - 102</v>
      </c>
      <c r="Q1640" s="18" t="str">
        <f aca="false">VLOOKUP(LEFT(H1640,2),references!AA:AG,5,0)</f>
        <v>80 - 84</v>
      </c>
      <c r="R1640" s="18" t="str">
        <f aca="false">VLOOKUP(LEFT(H1640,2),references!AA:AG,7,0)</f>
        <v>106 - 110</v>
      </c>
      <c r="T1640" s="18" t="str">
        <f aca="false">K1640</f>
        <v>164</v>
      </c>
      <c r="U1640" s="18"/>
      <c r="V1640" s="18"/>
    </row>
    <row r="1641" customFormat="false" ht="15" hidden="false" customHeight="false" outlineLevel="0" collapsed="false">
      <c r="B1641" s="2" t="s">
        <v>108</v>
      </c>
      <c r="C1641" s="66" t="s">
        <v>498</v>
      </c>
      <c r="D1641" s="2" t="n">
        <f aca="false">D1640+10</f>
        <v>180</v>
      </c>
      <c r="E1641" s="38" t="s">
        <v>505</v>
      </c>
      <c r="F1641" s="2" t="str">
        <f aca="false">SUBSTITUTE(E1641,"/","")</f>
        <v>52164</v>
      </c>
      <c r="H1641" s="8" t="str">
        <f aca="false">E1641</f>
        <v>52/164</v>
      </c>
      <c r="I1641" s="27" t="str">
        <f aca="false">LEFT(H1641,2)</f>
        <v>52</v>
      </c>
      <c r="J1641" s="18" t="str">
        <f aca="false">LEFT(H1641,2)</f>
        <v>52</v>
      </c>
      <c r="K1641" s="18" t="str">
        <f aca="false">RIGHT(H1641,3)</f>
        <v>164</v>
      </c>
      <c r="M1641" s="8" t="n">
        <v>934</v>
      </c>
    </row>
    <row r="1642" customFormat="false" ht="15" hidden="false" customHeight="false" outlineLevel="0" collapsed="false">
      <c r="B1642" s="2" t="s">
        <v>108</v>
      </c>
      <c r="C1642" s="66" t="s">
        <v>498</v>
      </c>
      <c r="D1642" s="2" t="n">
        <f aca="false">D1641+10</f>
        <v>190</v>
      </c>
      <c r="E1642" s="38" t="s">
        <v>506</v>
      </c>
      <c r="F1642" s="2" t="str">
        <f aca="false">SUBSTITUTE(E1642,"/","")</f>
        <v>54164</v>
      </c>
      <c r="H1642" s="8" t="str">
        <f aca="false">E1642</f>
        <v>54/164</v>
      </c>
      <c r="I1642" s="27" t="str">
        <f aca="false">LEFT(H1642,2)</f>
        <v>54</v>
      </c>
      <c r="J1642" s="18" t="str">
        <f aca="false">LEFT(H1642,2)</f>
        <v>54</v>
      </c>
      <c r="K1642" s="18" t="str">
        <f aca="false">RIGHT(H1642,3)</f>
        <v>164</v>
      </c>
      <c r="M1642" s="8" t="n">
        <v>744</v>
      </c>
    </row>
    <row r="1643" customFormat="false" ht="15" hidden="false" customHeight="false" outlineLevel="0" collapsed="false">
      <c r="B1643" s="2" t="s">
        <v>108</v>
      </c>
      <c r="C1643" s="66" t="s">
        <v>498</v>
      </c>
      <c r="D1643" s="2" t="n">
        <f aca="false">D1642+10</f>
        <v>200</v>
      </c>
      <c r="E1643" s="38" t="s">
        <v>507</v>
      </c>
      <c r="F1643" s="2" t="str">
        <f aca="false">SUBSTITUTE(E1643,"/","")</f>
        <v>56164</v>
      </c>
      <c r="H1643" s="8" t="str">
        <f aca="false">E1643</f>
        <v>56/164</v>
      </c>
      <c r="I1643" s="27" t="str">
        <f aca="false">LEFT(H1643,2)</f>
        <v>56</v>
      </c>
      <c r="J1643" s="18" t="str">
        <f aca="false">LEFT(H1643,2)</f>
        <v>56</v>
      </c>
      <c r="K1643" s="18" t="str">
        <f aca="false">RIGHT(H1643,3)</f>
        <v>164</v>
      </c>
      <c r="M1643" s="8" t="n">
        <v>714</v>
      </c>
    </row>
    <row r="1644" customFormat="false" ht="15" hidden="false" customHeight="false" outlineLevel="0" collapsed="false">
      <c r="B1644" s="2" t="s">
        <v>108</v>
      </c>
      <c r="C1644" s="66" t="s">
        <v>498</v>
      </c>
      <c r="D1644" s="2" t="n">
        <f aca="false">D1643+10</f>
        <v>210</v>
      </c>
      <c r="E1644" s="38" t="s">
        <v>508</v>
      </c>
      <c r="F1644" s="2" t="str">
        <f aca="false">SUBSTITUTE(E1644,"/","")</f>
        <v>58164</v>
      </c>
      <c r="H1644" s="8" t="str">
        <f aca="false">E1644</f>
        <v>58/164</v>
      </c>
      <c r="I1644" s="27" t="str">
        <f aca="false">LEFT(H1644,2)</f>
        <v>58</v>
      </c>
      <c r="J1644" s="18" t="str">
        <f aca="false">LEFT(H1644,2)</f>
        <v>58</v>
      </c>
      <c r="K1644" s="18" t="str">
        <f aca="false">RIGHT(H1644,3)</f>
        <v>164</v>
      </c>
      <c r="M1644" s="8" t="n">
        <v>654</v>
      </c>
    </row>
    <row r="1645" customFormat="false" ht="15" hidden="false" customHeight="false" outlineLevel="0" collapsed="false">
      <c r="B1645" s="2" t="s">
        <v>108</v>
      </c>
      <c r="C1645" s="66" t="s">
        <v>498</v>
      </c>
      <c r="D1645" s="18" t="n">
        <f aca="false">D1644+10</f>
        <v>220</v>
      </c>
      <c r="E1645" s="61" t="s">
        <v>509</v>
      </c>
      <c r="F1645" s="18" t="str">
        <f aca="false">SUBSTITUTE(E1645,"/","")</f>
        <v>60164</v>
      </c>
      <c r="H1645" s="8" t="str">
        <f aca="false">E1645</f>
        <v>60/164</v>
      </c>
      <c r="I1645" s="27" t="str">
        <f aca="false">LEFT(H1645,2)</f>
        <v>60</v>
      </c>
      <c r="J1645" s="18" t="str">
        <f aca="false">LEFT(H1645,2)</f>
        <v>60</v>
      </c>
      <c r="K1645" s="18" t="str">
        <f aca="false">RIGHT(H1645,3)</f>
        <v>164</v>
      </c>
      <c r="M1645" s="8" t="n">
        <v>584</v>
      </c>
    </row>
    <row r="1646" customFormat="false" ht="15" hidden="false" customHeight="false" outlineLevel="0" collapsed="false">
      <c r="B1646" s="2" t="s">
        <v>108</v>
      </c>
      <c r="C1646" s="66" t="s">
        <v>498</v>
      </c>
      <c r="D1646" s="18" t="n">
        <f aca="false">D1645+10</f>
        <v>230</v>
      </c>
      <c r="E1646" s="61" t="s">
        <v>510</v>
      </c>
      <c r="F1646" s="18" t="str">
        <f aca="false">SUBSTITUTE(E1646,"/","")</f>
        <v>62164</v>
      </c>
      <c r="H1646" s="8" t="str">
        <f aca="false">E1646</f>
        <v>62/164</v>
      </c>
      <c r="I1646" s="27" t="str">
        <f aca="false">LEFT(H1646,2)</f>
        <v>62</v>
      </c>
      <c r="J1646" s="18" t="str">
        <f aca="false">LEFT(H1646,2)</f>
        <v>62</v>
      </c>
      <c r="K1646" s="18" t="str">
        <f aca="false">RIGHT(H1646,3)</f>
        <v>164</v>
      </c>
      <c r="M1646" s="8" t="n">
        <v>554</v>
      </c>
    </row>
    <row r="1647" customFormat="false" ht="15" hidden="false" customHeight="false" outlineLevel="0" collapsed="false">
      <c r="B1647" s="2" t="s">
        <v>108</v>
      </c>
      <c r="C1647" s="66" t="s">
        <v>498</v>
      </c>
      <c r="D1647" s="18" t="n">
        <f aca="false">D1635+200</f>
        <v>320</v>
      </c>
      <c r="E1647" s="61" t="s">
        <v>511</v>
      </c>
      <c r="F1647" s="18" t="str">
        <f aca="false">SUBSTITUTE(E1647,"/","")</f>
        <v>40170</v>
      </c>
      <c r="H1647" s="8" t="str">
        <f aca="false">E1647</f>
        <v>40/170</v>
      </c>
      <c r="I1647" s="27" t="str">
        <f aca="false">LEFT(H1647,2)</f>
        <v>40</v>
      </c>
      <c r="J1647" s="18" t="str">
        <f aca="false">LEFT(H1647,2)</f>
        <v>40</v>
      </c>
      <c r="K1647" s="18" t="str">
        <f aca="false">RIGHT(H1647,3)</f>
        <v>170</v>
      </c>
      <c r="M1647" s="8" t="n">
        <v>784</v>
      </c>
      <c r="P1647" s="18" t="str">
        <f aca="false">VLOOKUP(LEFT(H1647,2),references!AA:AG,3,0)</f>
        <v>78 - 82</v>
      </c>
      <c r="Q1647" s="18" t="str">
        <f aca="false">VLOOKUP(LEFT(H1647,2),references!AA:AG,5,0)</f>
        <v>60 - 64</v>
      </c>
      <c r="R1647" s="18" t="str">
        <f aca="false">VLOOKUP(LEFT(H1647,2),references!AA:AG,7,0)</f>
        <v>86 - 90</v>
      </c>
      <c r="T1647" s="18" t="str">
        <f aca="false">K1647</f>
        <v>170</v>
      </c>
      <c r="U1647" s="18"/>
      <c r="V1647" s="18"/>
    </row>
    <row r="1648" customFormat="false" ht="15" hidden="false" customHeight="false" outlineLevel="0" collapsed="false">
      <c r="B1648" s="2" t="s">
        <v>108</v>
      </c>
      <c r="C1648" s="66" t="s">
        <v>498</v>
      </c>
      <c r="D1648" s="18" t="n">
        <f aca="false">D1636+200</f>
        <v>330</v>
      </c>
      <c r="E1648" s="61" t="s">
        <v>512</v>
      </c>
      <c r="F1648" s="18" t="str">
        <f aca="false">SUBSTITUTE(E1648,"/","")</f>
        <v>42170</v>
      </c>
      <c r="H1648" s="8" t="str">
        <f aca="false">E1648</f>
        <v>42/170</v>
      </c>
      <c r="I1648" s="27" t="str">
        <f aca="false">LEFT(H1648,2)</f>
        <v>42</v>
      </c>
      <c r="J1648" s="18" t="str">
        <f aca="false">LEFT(H1648,2)</f>
        <v>42</v>
      </c>
      <c r="K1648" s="18" t="str">
        <f aca="false">RIGHT(H1648,3)</f>
        <v>170</v>
      </c>
      <c r="M1648" s="8" t="n">
        <v>864</v>
      </c>
      <c r="P1648" s="18" t="str">
        <f aca="false">VLOOKUP(LEFT(H1648,2),references!AA:AG,3,0)</f>
        <v>82 - 86</v>
      </c>
      <c r="Q1648" s="18" t="str">
        <f aca="false">VLOOKUP(LEFT(H1648,2),references!AA:AG,5,0)</f>
        <v>64 - 68</v>
      </c>
      <c r="R1648" s="18" t="str">
        <f aca="false">VLOOKUP(LEFT(H1648,2),references!AA:AG,7,0)</f>
        <v>90 - 94</v>
      </c>
      <c r="T1648" s="18" t="str">
        <f aca="false">K1648</f>
        <v>170</v>
      </c>
      <c r="U1648" s="18"/>
      <c r="V1648" s="18"/>
    </row>
    <row r="1649" customFormat="false" ht="15" hidden="false" customHeight="false" outlineLevel="0" collapsed="false">
      <c r="B1649" s="2" t="s">
        <v>108</v>
      </c>
      <c r="C1649" s="66" t="s">
        <v>498</v>
      </c>
      <c r="D1649" s="18" t="n">
        <f aca="false">D1637+200</f>
        <v>340</v>
      </c>
      <c r="E1649" s="61" t="s">
        <v>513</v>
      </c>
      <c r="F1649" s="18" t="str">
        <f aca="false">SUBSTITUTE(E1649,"/","")</f>
        <v>44170</v>
      </c>
      <c r="H1649" s="8" t="str">
        <f aca="false">E1649</f>
        <v>44/170</v>
      </c>
      <c r="I1649" s="27" t="str">
        <f aca="false">LEFT(H1649,2)</f>
        <v>44</v>
      </c>
      <c r="J1649" s="18" t="str">
        <f aca="false">LEFT(H1649,2)</f>
        <v>44</v>
      </c>
      <c r="K1649" s="18" t="str">
        <f aca="false">RIGHT(H1649,3)</f>
        <v>170</v>
      </c>
      <c r="M1649" s="8" t="n">
        <v>954</v>
      </c>
      <c r="P1649" s="18" t="str">
        <f aca="false">VLOOKUP(LEFT(H1649,2),references!AA:AG,3,0)</f>
        <v>86 - 90</v>
      </c>
      <c r="Q1649" s="18" t="str">
        <f aca="false">VLOOKUP(LEFT(H1649,2),references!AA:AG,5,0)</f>
        <v>68 - 72</v>
      </c>
      <c r="R1649" s="18" t="str">
        <f aca="false">VLOOKUP(LEFT(H1649,2),references!AA:AG,7,0)</f>
        <v>94 - 98</v>
      </c>
      <c r="T1649" s="18" t="str">
        <f aca="false">K1649</f>
        <v>170</v>
      </c>
      <c r="U1649" s="18"/>
      <c r="V1649" s="18"/>
    </row>
    <row r="1650" customFormat="false" ht="15" hidden="false" customHeight="false" outlineLevel="0" collapsed="false">
      <c r="B1650" s="2" t="s">
        <v>108</v>
      </c>
      <c r="C1650" s="66" t="s">
        <v>498</v>
      </c>
      <c r="D1650" s="18" t="n">
        <f aca="false">D1638+200</f>
        <v>350</v>
      </c>
      <c r="E1650" s="61" t="s">
        <v>514</v>
      </c>
      <c r="F1650" s="18" t="str">
        <f aca="false">SUBSTITUTE(E1650,"/","")</f>
        <v>46170</v>
      </c>
      <c r="H1650" s="8" t="str">
        <f aca="false">E1650</f>
        <v>46/170</v>
      </c>
      <c r="I1650" s="27" t="str">
        <f aca="false">LEFT(H1650,2)</f>
        <v>46</v>
      </c>
      <c r="J1650" s="18" t="str">
        <f aca="false">LEFT(H1650,2)</f>
        <v>46</v>
      </c>
      <c r="K1650" s="18" t="str">
        <f aca="false">RIGHT(H1650,3)</f>
        <v>170</v>
      </c>
      <c r="M1650" s="8" t="n">
        <v>944</v>
      </c>
      <c r="P1650" s="18" t="str">
        <f aca="false">VLOOKUP(LEFT(H1650,2),references!AA:AG,3,0)</f>
        <v>90 - 94</v>
      </c>
      <c r="Q1650" s="18" t="str">
        <f aca="false">VLOOKUP(LEFT(H1650,2),references!AA:AG,5,0)</f>
        <v>72 - 76</v>
      </c>
      <c r="R1650" s="18" t="str">
        <f aca="false">VLOOKUP(LEFT(H1650,2),references!AA:AG,7,0)</f>
        <v>98 - 102</v>
      </c>
      <c r="T1650" s="18" t="str">
        <f aca="false">K1650</f>
        <v>170</v>
      </c>
      <c r="U1650" s="18"/>
      <c r="V1650" s="18"/>
    </row>
    <row r="1651" customFormat="false" ht="15" hidden="false" customHeight="false" outlineLevel="0" collapsed="false">
      <c r="B1651" s="2" t="s">
        <v>108</v>
      </c>
      <c r="C1651" s="66" t="s">
        <v>498</v>
      </c>
      <c r="D1651" s="18" t="n">
        <f aca="false">D1639+200</f>
        <v>360</v>
      </c>
      <c r="E1651" s="61" t="s">
        <v>515</v>
      </c>
      <c r="F1651" s="18" t="str">
        <f aca="false">SUBSTITUTE(E1651,"/","")</f>
        <v>48170</v>
      </c>
      <c r="H1651" s="8" t="str">
        <f aca="false">E1651</f>
        <v>48/170</v>
      </c>
      <c r="I1651" s="27" t="str">
        <f aca="false">LEFT(H1651,2)</f>
        <v>48</v>
      </c>
      <c r="J1651" s="18" t="str">
        <f aca="false">LEFT(H1651,2)</f>
        <v>48</v>
      </c>
      <c r="K1651" s="18" t="str">
        <f aca="false">RIGHT(H1651,3)</f>
        <v>170</v>
      </c>
      <c r="M1651" s="8" t="n">
        <v>814</v>
      </c>
      <c r="P1651" s="18" t="str">
        <f aca="false">VLOOKUP(LEFT(H1651,2),references!AA:AG,3,0)</f>
        <v>94 - 98</v>
      </c>
      <c r="Q1651" s="18" t="str">
        <f aca="false">VLOOKUP(LEFT(H1651,2),references!AA:AG,5,0)</f>
        <v>76 - 80</v>
      </c>
      <c r="R1651" s="18" t="str">
        <f aca="false">VLOOKUP(LEFT(H1651,2),references!AA:AG,7,0)</f>
        <v>102 - 106</v>
      </c>
      <c r="T1651" s="18" t="str">
        <f aca="false">K1651</f>
        <v>170</v>
      </c>
      <c r="U1651" s="18"/>
      <c r="V1651" s="18"/>
    </row>
    <row r="1652" customFormat="false" ht="15" hidden="false" customHeight="false" outlineLevel="0" collapsed="false">
      <c r="B1652" s="2" t="s">
        <v>108</v>
      </c>
      <c r="C1652" s="66" t="s">
        <v>498</v>
      </c>
      <c r="D1652" s="18" t="n">
        <f aca="false">D1640+200</f>
        <v>370</v>
      </c>
      <c r="E1652" s="61" t="s">
        <v>516</v>
      </c>
      <c r="F1652" s="18" t="str">
        <f aca="false">SUBSTITUTE(E1652,"/","")</f>
        <v>50170</v>
      </c>
      <c r="H1652" s="8" t="str">
        <f aca="false">E1652</f>
        <v>50/170</v>
      </c>
      <c r="I1652" s="27" t="str">
        <f aca="false">LEFT(H1652,2)</f>
        <v>50</v>
      </c>
      <c r="J1652" s="18" t="str">
        <f aca="false">LEFT(H1652,2)</f>
        <v>50</v>
      </c>
      <c r="K1652" s="18" t="str">
        <f aca="false">RIGHT(H1652,3)</f>
        <v>170</v>
      </c>
      <c r="M1652" s="8" t="n">
        <v>844</v>
      </c>
      <c r="P1652" s="18" t="str">
        <f aca="false">VLOOKUP(LEFT(H1652,2),references!AA:AG,3,0)</f>
        <v>98 - 102</v>
      </c>
      <c r="Q1652" s="18" t="str">
        <f aca="false">VLOOKUP(LEFT(H1652,2),references!AA:AG,5,0)</f>
        <v>80 - 84</v>
      </c>
      <c r="R1652" s="18" t="str">
        <f aca="false">VLOOKUP(LEFT(H1652,2),references!AA:AG,7,0)</f>
        <v>106 - 110</v>
      </c>
      <c r="T1652" s="18" t="str">
        <f aca="false">K1652</f>
        <v>170</v>
      </c>
      <c r="U1652" s="18"/>
      <c r="V1652" s="18"/>
    </row>
    <row r="1653" customFormat="false" ht="15" hidden="false" customHeight="false" outlineLevel="0" collapsed="false">
      <c r="B1653" s="2" t="s">
        <v>108</v>
      </c>
      <c r="C1653" s="66" t="s">
        <v>498</v>
      </c>
      <c r="D1653" s="18" t="n">
        <f aca="false">D1641+200</f>
        <v>380</v>
      </c>
      <c r="E1653" s="61" t="s">
        <v>517</v>
      </c>
      <c r="F1653" s="18" t="str">
        <f aca="false">SUBSTITUTE(E1653,"/","")</f>
        <v>52170</v>
      </c>
      <c r="H1653" s="8" t="str">
        <f aca="false">E1653</f>
        <v>52/170</v>
      </c>
      <c r="I1653" s="27" t="str">
        <f aca="false">LEFT(H1653,2)</f>
        <v>52</v>
      </c>
      <c r="J1653" s="18" t="str">
        <f aca="false">LEFT(H1653,2)</f>
        <v>52</v>
      </c>
      <c r="K1653" s="18" t="str">
        <f aca="false">RIGHT(H1653,3)</f>
        <v>170</v>
      </c>
      <c r="M1653" s="8" t="n">
        <v>964</v>
      </c>
    </row>
    <row r="1654" customFormat="false" ht="15" hidden="false" customHeight="false" outlineLevel="0" collapsed="false">
      <c r="B1654" s="2" t="s">
        <v>108</v>
      </c>
      <c r="C1654" s="66" t="s">
        <v>498</v>
      </c>
      <c r="D1654" s="18" t="n">
        <f aca="false">D1642+200</f>
        <v>390</v>
      </c>
      <c r="E1654" s="61" t="s">
        <v>518</v>
      </c>
      <c r="F1654" s="18" t="str">
        <f aca="false">SUBSTITUTE(E1654,"/","")</f>
        <v>54170</v>
      </c>
      <c r="H1654" s="8" t="str">
        <f aca="false">E1654</f>
        <v>54/170</v>
      </c>
      <c r="I1654" s="27" t="str">
        <f aca="false">LEFT(H1654,2)</f>
        <v>54</v>
      </c>
      <c r="J1654" s="18" t="str">
        <f aca="false">LEFT(H1654,2)</f>
        <v>54</v>
      </c>
      <c r="K1654" s="18" t="str">
        <f aca="false">RIGHT(H1654,3)</f>
        <v>170</v>
      </c>
      <c r="M1654" s="8" t="n">
        <v>754</v>
      </c>
    </row>
    <row r="1655" customFormat="false" ht="15" hidden="false" customHeight="false" outlineLevel="0" collapsed="false">
      <c r="B1655" s="2" t="s">
        <v>108</v>
      </c>
      <c r="C1655" s="66" t="s">
        <v>498</v>
      </c>
      <c r="D1655" s="18" t="n">
        <f aca="false">D1643+200</f>
        <v>400</v>
      </c>
      <c r="E1655" s="61" t="s">
        <v>519</v>
      </c>
      <c r="F1655" s="18" t="str">
        <f aca="false">SUBSTITUTE(E1655,"/","")</f>
        <v>56170</v>
      </c>
      <c r="H1655" s="8" t="str">
        <f aca="false">E1655</f>
        <v>56/170</v>
      </c>
      <c r="I1655" s="27" t="str">
        <f aca="false">LEFT(H1655,2)</f>
        <v>56</v>
      </c>
      <c r="J1655" s="18" t="str">
        <f aca="false">LEFT(H1655,2)</f>
        <v>56</v>
      </c>
      <c r="K1655" s="18" t="str">
        <f aca="false">RIGHT(H1655,3)</f>
        <v>170</v>
      </c>
      <c r="M1655" s="8" t="n">
        <v>724</v>
      </c>
    </row>
    <row r="1656" customFormat="false" ht="15" hidden="false" customHeight="false" outlineLevel="0" collapsed="false">
      <c r="B1656" s="2" t="s">
        <v>108</v>
      </c>
      <c r="C1656" s="66" t="s">
        <v>498</v>
      </c>
      <c r="D1656" s="18" t="n">
        <f aca="false">D1644+200</f>
        <v>410</v>
      </c>
      <c r="E1656" s="61" t="s">
        <v>520</v>
      </c>
      <c r="F1656" s="18" t="str">
        <f aca="false">SUBSTITUTE(E1656,"/","")</f>
        <v>58170</v>
      </c>
      <c r="H1656" s="8" t="str">
        <f aca="false">E1656</f>
        <v>58/170</v>
      </c>
      <c r="I1656" s="27" t="str">
        <f aca="false">LEFT(H1656,2)</f>
        <v>58</v>
      </c>
      <c r="J1656" s="18" t="str">
        <f aca="false">LEFT(H1656,2)</f>
        <v>58</v>
      </c>
      <c r="K1656" s="18" t="str">
        <f aca="false">RIGHT(H1656,3)</f>
        <v>170</v>
      </c>
      <c r="M1656" s="8" t="n">
        <v>664</v>
      </c>
    </row>
    <row r="1657" customFormat="false" ht="15" hidden="false" customHeight="false" outlineLevel="0" collapsed="false">
      <c r="B1657" s="2" t="s">
        <v>108</v>
      </c>
      <c r="C1657" s="66" t="s">
        <v>498</v>
      </c>
      <c r="D1657" s="18" t="n">
        <f aca="false">D1645+200</f>
        <v>420</v>
      </c>
      <c r="E1657" s="61" t="s">
        <v>521</v>
      </c>
      <c r="F1657" s="18" t="str">
        <f aca="false">SUBSTITUTE(E1657,"/","")</f>
        <v>60170</v>
      </c>
      <c r="H1657" s="8" t="str">
        <f aca="false">E1657</f>
        <v>60/170</v>
      </c>
      <c r="I1657" s="27" t="str">
        <f aca="false">LEFT(H1657,2)</f>
        <v>60</v>
      </c>
      <c r="J1657" s="18" t="str">
        <f aca="false">LEFT(H1657,2)</f>
        <v>60</v>
      </c>
      <c r="K1657" s="18" t="str">
        <f aca="false">RIGHT(H1657,3)</f>
        <v>170</v>
      </c>
      <c r="M1657" s="8" t="n">
        <v>594</v>
      </c>
    </row>
    <row r="1658" customFormat="false" ht="15" hidden="false" customHeight="false" outlineLevel="0" collapsed="false">
      <c r="B1658" s="2" t="s">
        <v>108</v>
      </c>
      <c r="C1658" s="66" t="s">
        <v>498</v>
      </c>
      <c r="D1658" s="18" t="n">
        <f aca="false">D1646+200</f>
        <v>430</v>
      </c>
      <c r="E1658" s="61" t="s">
        <v>522</v>
      </c>
      <c r="F1658" s="18" t="str">
        <f aca="false">SUBSTITUTE(E1658,"/","")</f>
        <v>62170</v>
      </c>
      <c r="H1658" s="8" t="str">
        <f aca="false">E1658</f>
        <v>62/170</v>
      </c>
      <c r="I1658" s="27" t="str">
        <f aca="false">LEFT(H1658,2)</f>
        <v>62</v>
      </c>
      <c r="J1658" s="18" t="str">
        <f aca="false">LEFT(H1658,2)</f>
        <v>62</v>
      </c>
      <c r="K1658" s="18" t="str">
        <f aca="false">RIGHT(H1658,3)</f>
        <v>170</v>
      </c>
      <c r="M1658" s="8" t="n">
        <v>564</v>
      </c>
    </row>
    <row r="1659" customFormat="false" ht="15" hidden="false" customHeight="false" outlineLevel="0" collapsed="false">
      <c r="B1659" s="2" t="s">
        <v>108</v>
      </c>
      <c r="C1659" s="66" t="s">
        <v>498</v>
      </c>
      <c r="D1659" s="18" t="n">
        <f aca="false">D1647+200</f>
        <v>520</v>
      </c>
      <c r="E1659" s="61" t="s">
        <v>523</v>
      </c>
      <c r="F1659" s="18" t="str">
        <f aca="false">SUBSTITUTE(E1659,"/","")</f>
        <v>40176</v>
      </c>
      <c r="H1659" s="8" t="str">
        <f aca="false">E1659</f>
        <v>40/176</v>
      </c>
      <c r="I1659" s="27" t="str">
        <f aca="false">LEFT(H1659,2)</f>
        <v>40</v>
      </c>
      <c r="J1659" s="18" t="str">
        <f aca="false">LEFT(H1659,2)</f>
        <v>40</v>
      </c>
      <c r="K1659" s="18" t="str">
        <f aca="false">RIGHT(H1659,3)</f>
        <v>176</v>
      </c>
      <c r="M1659" s="8" t="n">
        <v>804</v>
      </c>
      <c r="P1659" s="18" t="str">
        <f aca="false">VLOOKUP(LEFT(H1659,2),references!AA:AG,3,0)</f>
        <v>78 - 82</v>
      </c>
      <c r="Q1659" s="18" t="str">
        <f aca="false">VLOOKUP(LEFT(H1659,2),references!AA:AG,5,0)</f>
        <v>60 - 64</v>
      </c>
      <c r="R1659" s="18" t="str">
        <f aca="false">VLOOKUP(LEFT(H1659,2),references!AA:AG,7,0)</f>
        <v>86 - 90</v>
      </c>
      <c r="T1659" s="18" t="str">
        <f aca="false">K1659</f>
        <v>176</v>
      </c>
      <c r="U1659" s="18"/>
      <c r="V1659" s="18"/>
    </row>
    <row r="1660" customFormat="false" ht="15" hidden="false" customHeight="false" outlineLevel="0" collapsed="false">
      <c r="B1660" s="2" t="s">
        <v>108</v>
      </c>
      <c r="C1660" s="66" t="s">
        <v>498</v>
      </c>
      <c r="D1660" s="18" t="n">
        <f aca="false">D1648+200</f>
        <v>530</v>
      </c>
      <c r="E1660" s="61" t="s">
        <v>524</v>
      </c>
      <c r="F1660" s="18" t="str">
        <f aca="false">SUBSTITUTE(E1660,"/","")</f>
        <v>42176</v>
      </c>
      <c r="H1660" s="8" t="str">
        <f aca="false">E1660</f>
        <v>42/176</v>
      </c>
      <c r="I1660" s="27" t="str">
        <f aca="false">LEFT(H1660,2)</f>
        <v>42</v>
      </c>
      <c r="J1660" s="18" t="str">
        <f aca="false">LEFT(H1660,2)</f>
        <v>42</v>
      </c>
      <c r="K1660" s="18" t="str">
        <f aca="false">RIGHT(H1660,3)</f>
        <v>176</v>
      </c>
      <c r="M1660" s="8" t="n">
        <v>904</v>
      </c>
      <c r="P1660" s="18" t="str">
        <f aca="false">VLOOKUP(LEFT(H1660,2),references!AA:AG,3,0)</f>
        <v>82 - 86</v>
      </c>
      <c r="Q1660" s="18" t="str">
        <f aca="false">VLOOKUP(LEFT(H1660,2),references!AA:AG,5,0)</f>
        <v>64 - 68</v>
      </c>
      <c r="R1660" s="18" t="str">
        <f aca="false">VLOOKUP(LEFT(H1660,2),references!AA:AG,7,0)</f>
        <v>90 - 94</v>
      </c>
      <c r="T1660" s="18" t="str">
        <f aca="false">K1660</f>
        <v>176</v>
      </c>
      <c r="U1660" s="18"/>
      <c r="V1660" s="18"/>
    </row>
    <row r="1661" customFormat="false" ht="15" hidden="false" customHeight="false" outlineLevel="0" collapsed="false">
      <c r="B1661" s="2" t="s">
        <v>108</v>
      </c>
      <c r="C1661" s="66" t="s">
        <v>498</v>
      </c>
      <c r="D1661" s="18" t="n">
        <f aca="false">D1649+200</f>
        <v>540</v>
      </c>
      <c r="E1661" s="61" t="s">
        <v>525</v>
      </c>
      <c r="F1661" s="18" t="str">
        <f aca="false">SUBSTITUTE(E1661,"/","")</f>
        <v>44176</v>
      </c>
      <c r="H1661" s="8" t="str">
        <f aca="false">E1661</f>
        <v>44/176</v>
      </c>
      <c r="I1661" s="27" t="str">
        <f aca="false">LEFT(H1661,2)</f>
        <v>44</v>
      </c>
      <c r="J1661" s="18" t="str">
        <f aca="false">LEFT(H1661,2)</f>
        <v>44</v>
      </c>
      <c r="K1661" s="18" t="str">
        <f aca="false">RIGHT(H1661,3)</f>
        <v>176</v>
      </c>
      <c r="M1661" s="8" t="n">
        <v>984</v>
      </c>
      <c r="P1661" s="18" t="str">
        <f aca="false">VLOOKUP(LEFT(H1661,2),references!AA:AG,3,0)</f>
        <v>86 - 90</v>
      </c>
      <c r="Q1661" s="18" t="str">
        <f aca="false">VLOOKUP(LEFT(H1661,2),references!AA:AG,5,0)</f>
        <v>68 - 72</v>
      </c>
      <c r="R1661" s="18" t="str">
        <f aca="false">VLOOKUP(LEFT(H1661,2),references!AA:AG,7,0)</f>
        <v>94 - 98</v>
      </c>
      <c r="T1661" s="18" t="str">
        <f aca="false">K1661</f>
        <v>176</v>
      </c>
      <c r="U1661" s="18"/>
      <c r="V1661" s="18"/>
    </row>
    <row r="1662" customFormat="false" ht="15" hidden="false" customHeight="false" outlineLevel="0" collapsed="false">
      <c r="B1662" s="2" t="s">
        <v>108</v>
      </c>
      <c r="C1662" s="66" t="s">
        <v>498</v>
      </c>
      <c r="D1662" s="18" t="n">
        <f aca="false">D1650+200</f>
        <v>550</v>
      </c>
      <c r="E1662" s="61" t="s">
        <v>526</v>
      </c>
      <c r="F1662" s="18" t="str">
        <f aca="false">SUBSTITUTE(E1662,"/","")</f>
        <v>46176</v>
      </c>
      <c r="H1662" s="8" t="str">
        <f aca="false">E1662</f>
        <v>46/176</v>
      </c>
      <c r="I1662" s="27" t="str">
        <f aca="false">LEFT(H1662,2)</f>
        <v>46</v>
      </c>
      <c r="J1662" s="18" t="str">
        <f aca="false">LEFT(H1662,2)</f>
        <v>46</v>
      </c>
      <c r="K1662" s="18" t="str">
        <f aca="false">RIGHT(H1662,3)</f>
        <v>176</v>
      </c>
      <c r="M1662" s="8" t="n">
        <v>974</v>
      </c>
      <c r="P1662" s="18" t="str">
        <f aca="false">VLOOKUP(LEFT(H1662,2),references!AA:AG,3,0)</f>
        <v>90 - 94</v>
      </c>
      <c r="Q1662" s="18" t="str">
        <f aca="false">VLOOKUP(LEFT(H1662,2),references!AA:AG,5,0)</f>
        <v>72 - 76</v>
      </c>
      <c r="R1662" s="18" t="str">
        <f aca="false">VLOOKUP(LEFT(H1662,2),references!AA:AG,7,0)</f>
        <v>98 - 102</v>
      </c>
      <c r="T1662" s="18" t="str">
        <f aca="false">K1662</f>
        <v>176</v>
      </c>
      <c r="U1662" s="18"/>
      <c r="V1662" s="18"/>
    </row>
    <row r="1663" customFormat="false" ht="15" hidden="false" customHeight="false" outlineLevel="0" collapsed="false">
      <c r="B1663" s="2" t="s">
        <v>108</v>
      </c>
      <c r="C1663" s="66" t="s">
        <v>498</v>
      </c>
      <c r="D1663" s="18" t="n">
        <f aca="false">D1651+200</f>
        <v>560</v>
      </c>
      <c r="E1663" s="61" t="s">
        <v>527</v>
      </c>
      <c r="F1663" s="18" t="str">
        <f aca="false">SUBSTITUTE(E1663,"/","")</f>
        <v>48176</v>
      </c>
      <c r="H1663" s="8" t="str">
        <f aca="false">E1663</f>
        <v>48/176</v>
      </c>
      <c r="I1663" s="27" t="str">
        <f aca="false">LEFT(H1663,2)</f>
        <v>48</v>
      </c>
      <c r="J1663" s="18" t="str">
        <f aca="false">LEFT(H1663,2)</f>
        <v>48</v>
      </c>
      <c r="K1663" s="18" t="str">
        <f aca="false">RIGHT(H1663,3)</f>
        <v>176</v>
      </c>
      <c r="M1663" s="8" t="n">
        <v>824</v>
      </c>
      <c r="P1663" s="18" t="str">
        <f aca="false">VLOOKUP(LEFT(H1663,2),references!AA:AG,3,0)</f>
        <v>94 - 98</v>
      </c>
      <c r="Q1663" s="18" t="str">
        <f aca="false">VLOOKUP(LEFT(H1663,2),references!AA:AG,5,0)</f>
        <v>76 - 80</v>
      </c>
      <c r="R1663" s="18" t="str">
        <f aca="false">VLOOKUP(LEFT(H1663,2),references!AA:AG,7,0)</f>
        <v>102 - 106</v>
      </c>
      <c r="T1663" s="18" t="str">
        <f aca="false">K1663</f>
        <v>176</v>
      </c>
      <c r="U1663" s="18"/>
      <c r="V1663" s="18"/>
    </row>
    <row r="1664" customFormat="false" ht="15" hidden="false" customHeight="false" outlineLevel="0" collapsed="false">
      <c r="B1664" s="2" t="s">
        <v>108</v>
      </c>
      <c r="C1664" s="66" t="s">
        <v>498</v>
      </c>
      <c r="D1664" s="18" t="n">
        <f aca="false">D1652+200</f>
        <v>570</v>
      </c>
      <c r="E1664" s="61" t="s">
        <v>528</v>
      </c>
      <c r="F1664" s="18" t="str">
        <f aca="false">SUBSTITUTE(E1664,"/","")</f>
        <v>50176</v>
      </c>
      <c r="H1664" s="8" t="str">
        <f aca="false">E1664</f>
        <v>50/176</v>
      </c>
      <c r="I1664" s="27" t="str">
        <f aca="false">LEFT(H1664,2)</f>
        <v>50</v>
      </c>
      <c r="J1664" s="18" t="str">
        <f aca="false">LEFT(H1664,2)</f>
        <v>50</v>
      </c>
      <c r="K1664" s="18" t="str">
        <f aca="false">RIGHT(H1664,3)</f>
        <v>176</v>
      </c>
      <c r="M1664" s="8" t="n">
        <v>894</v>
      </c>
      <c r="P1664" s="18" t="str">
        <f aca="false">VLOOKUP(LEFT(H1664,2),references!AA:AG,3,0)</f>
        <v>98 - 102</v>
      </c>
      <c r="Q1664" s="18" t="str">
        <f aca="false">VLOOKUP(LEFT(H1664,2),references!AA:AG,5,0)</f>
        <v>80 - 84</v>
      </c>
      <c r="R1664" s="18" t="str">
        <f aca="false">VLOOKUP(LEFT(H1664,2),references!AA:AG,7,0)</f>
        <v>106 - 110</v>
      </c>
      <c r="T1664" s="18" t="str">
        <f aca="false">K1664</f>
        <v>176</v>
      </c>
      <c r="U1664" s="18"/>
      <c r="V1664" s="18"/>
    </row>
    <row r="1665" customFormat="false" ht="15" hidden="false" customHeight="false" outlineLevel="0" collapsed="false">
      <c r="B1665" s="2" t="s">
        <v>108</v>
      </c>
      <c r="C1665" s="66" t="s">
        <v>498</v>
      </c>
      <c r="D1665" s="18" t="n">
        <f aca="false">D1653+200</f>
        <v>580</v>
      </c>
      <c r="E1665" s="61" t="s">
        <v>529</v>
      </c>
      <c r="F1665" s="18" t="str">
        <f aca="false">SUBSTITUTE(E1665,"/","")</f>
        <v>52176</v>
      </c>
      <c r="H1665" s="8" t="str">
        <f aca="false">E1665</f>
        <v>52/176</v>
      </c>
      <c r="I1665" s="27" t="str">
        <f aca="false">LEFT(H1665,2)</f>
        <v>52</v>
      </c>
      <c r="J1665" s="18" t="str">
        <f aca="false">LEFT(H1665,2)</f>
        <v>52</v>
      </c>
      <c r="K1665" s="18" t="str">
        <f aca="false">RIGHT(H1665,3)</f>
        <v>176</v>
      </c>
      <c r="M1665" s="8" t="n">
        <v>994</v>
      </c>
    </row>
    <row r="1666" customFormat="false" ht="15" hidden="false" customHeight="false" outlineLevel="0" collapsed="false">
      <c r="B1666" s="2" t="s">
        <v>108</v>
      </c>
      <c r="C1666" s="66" t="s">
        <v>498</v>
      </c>
      <c r="D1666" s="18" t="n">
        <f aca="false">D1654+200</f>
        <v>590</v>
      </c>
      <c r="E1666" s="61" t="s">
        <v>530</v>
      </c>
      <c r="F1666" s="18" t="str">
        <f aca="false">SUBSTITUTE(E1666,"/","")</f>
        <v>54176</v>
      </c>
      <c r="H1666" s="8" t="str">
        <f aca="false">E1666</f>
        <v>54/176</v>
      </c>
      <c r="I1666" s="27" t="str">
        <f aca="false">LEFT(H1666,2)</f>
        <v>54</v>
      </c>
      <c r="J1666" s="18" t="str">
        <f aca="false">LEFT(H1666,2)</f>
        <v>54</v>
      </c>
      <c r="K1666" s="18" t="str">
        <f aca="false">RIGHT(H1666,3)</f>
        <v>176</v>
      </c>
      <c r="M1666" s="8" t="n">
        <v>764</v>
      </c>
    </row>
    <row r="1667" customFormat="false" ht="15" hidden="false" customHeight="false" outlineLevel="0" collapsed="false">
      <c r="B1667" s="2" t="s">
        <v>108</v>
      </c>
      <c r="C1667" s="66" t="s">
        <v>498</v>
      </c>
      <c r="D1667" s="18" t="n">
        <f aca="false">D1655+200</f>
        <v>600</v>
      </c>
      <c r="E1667" s="61" t="s">
        <v>531</v>
      </c>
      <c r="F1667" s="18" t="str">
        <f aca="false">SUBSTITUTE(E1667,"/","")</f>
        <v>56176</v>
      </c>
      <c r="H1667" s="8" t="str">
        <f aca="false">E1667</f>
        <v>56/176</v>
      </c>
      <c r="I1667" s="27" t="str">
        <f aca="false">LEFT(H1667,2)</f>
        <v>56</v>
      </c>
      <c r="J1667" s="18" t="str">
        <f aca="false">LEFT(H1667,2)</f>
        <v>56</v>
      </c>
      <c r="K1667" s="18" t="str">
        <f aca="false">RIGHT(H1667,3)</f>
        <v>176</v>
      </c>
      <c r="M1667" s="8" t="n">
        <v>734</v>
      </c>
    </row>
    <row r="1668" customFormat="false" ht="15" hidden="false" customHeight="false" outlineLevel="0" collapsed="false">
      <c r="B1668" s="2" t="s">
        <v>108</v>
      </c>
      <c r="C1668" s="66" t="s">
        <v>498</v>
      </c>
      <c r="D1668" s="18" t="n">
        <f aca="false">D1656+200</f>
        <v>610</v>
      </c>
      <c r="E1668" s="61" t="s">
        <v>532</v>
      </c>
      <c r="F1668" s="18" t="str">
        <f aca="false">SUBSTITUTE(E1668,"/","")</f>
        <v>58176</v>
      </c>
      <c r="H1668" s="8" t="str">
        <f aca="false">E1668</f>
        <v>58/176</v>
      </c>
      <c r="I1668" s="27" t="str">
        <f aca="false">LEFT(H1668,2)</f>
        <v>58</v>
      </c>
      <c r="J1668" s="18" t="str">
        <f aca="false">LEFT(H1668,2)</f>
        <v>58</v>
      </c>
      <c r="K1668" s="18" t="str">
        <f aca="false">RIGHT(H1668,3)</f>
        <v>176</v>
      </c>
      <c r="M1668" s="8" t="n">
        <v>674</v>
      </c>
    </row>
    <row r="1669" customFormat="false" ht="15" hidden="false" customHeight="false" outlineLevel="0" collapsed="false">
      <c r="B1669" s="2" t="s">
        <v>108</v>
      </c>
      <c r="C1669" s="66" t="s">
        <v>498</v>
      </c>
      <c r="D1669" s="18" t="n">
        <f aca="false">D1657+200</f>
        <v>620</v>
      </c>
      <c r="E1669" s="61" t="s">
        <v>533</v>
      </c>
      <c r="F1669" s="18" t="str">
        <f aca="false">SUBSTITUTE(E1669,"/","")</f>
        <v>60176</v>
      </c>
      <c r="H1669" s="8" t="str">
        <f aca="false">E1669</f>
        <v>60/176</v>
      </c>
      <c r="I1669" s="27" t="str">
        <f aca="false">LEFT(H1669,2)</f>
        <v>60</v>
      </c>
      <c r="J1669" s="18" t="str">
        <f aca="false">LEFT(H1669,2)</f>
        <v>60</v>
      </c>
      <c r="K1669" s="18" t="str">
        <f aca="false">RIGHT(H1669,3)</f>
        <v>176</v>
      </c>
      <c r="M1669" s="8" t="n">
        <v>604</v>
      </c>
    </row>
    <row r="1670" customFormat="false" ht="15" hidden="false" customHeight="false" outlineLevel="0" collapsed="false">
      <c r="B1670" s="2" t="s">
        <v>108</v>
      </c>
      <c r="C1670" s="66" t="s">
        <v>498</v>
      </c>
      <c r="D1670" s="18" t="n">
        <f aca="false">D1658+200</f>
        <v>630</v>
      </c>
      <c r="E1670" s="61" t="s">
        <v>534</v>
      </c>
      <c r="F1670" s="18" t="str">
        <f aca="false">SUBSTITUTE(E1670,"/","")</f>
        <v>62176</v>
      </c>
      <c r="H1670" s="8" t="str">
        <f aca="false">E1670</f>
        <v>62/176</v>
      </c>
      <c r="I1670" s="27" t="str">
        <f aca="false">LEFT(H1670,2)</f>
        <v>62</v>
      </c>
      <c r="J1670" s="18" t="str">
        <f aca="false">LEFT(H1670,2)</f>
        <v>62</v>
      </c>
      <c r="K1670" s="18" t="str">
        <f aca="false">RIGHT(H1670,3)</f>
        <v>176</v>
      </c>
      <c r="M1670" s="8" t="n">
        <v>574</v>
      </c>
    </row>
    <row r="1672" customFormat="false" ht="15" hidden="false" customHeight="false" outlineLevel="0" collapsed="false">
      <c r="B1672" s="2" t="s">
        <v>108</v>
      </c>
      <c r="C1672" s="66" t="s">
        <v>536</v>
      </c>
      <c r="D1672" s="2" t="n">
        <v>310</v>
      </c>
      <c r="E1672" s="38" t="s">
        <v>537</v>
      </c>
      <c r="F1672" s="2" t="str">
        <f aca="false">SUBSTITUTE(E1672,"/","")</f>
        <v>3832</v>
      </c>
      <c r="H1672" s="8" t="s">
        <v>714</v>
      </c>
      <c r="I1672" s="27" t="str">
        <f aca="false">LEFT(H1672,2)</f>
        <v>38</v>
      </c>
      <c r="J1672" s="18" t="str">
        <f aca="false">LEFT(H1672,2)</f>
        <v>38</v>
      </c>
      <c r="K1672" s="72" t="str">
        <f aca="false">RIGHT(H1672,3)</f>
        <v>170</v>
      </c>
      <c r="M1672" s="8" t="n">
        <v>694</v>
      </c>
      <c r="P1672" s="18"/>
      <c r="Q1672" s="18"/>
      <c r="R1672" s="18"/>
      <c r="T1672" s="18"/>
      <c r="U1672" s="18"/>
      <c r="V1672" s="18"/>
    </row>
    <row r="1673" customFormat="false" ht="15" hidden="false" customHeight="false" outlineLevel="0" collapsed="false">
      <c r="B1673" s="2" t="s">
        <v>108</v>
      </c>
      <c r="C1673" s="66" t="s">
        <v>536</v>
      </c>
      <c r="D1673" s="2" t="n">
        <v>320</v>
      </c>
      <c r="E1673" s="38" t="s">
        <v>538</v>
      </c>
      <c r="F1673" s="2" t="str">
        <f aca="false">SUBSTITUTE(E1673,"/","")</f>
        <v>4032</v>
      </c>
      <c r="H1673" s="8" t="s">
        <v>511</v>
      </c>
      <c r="I1673" s="27" t="str">
        <f aca="false">LEFT(H1673,2)</f>
        <v>40</v>
      </c>
      <c r="J1673" s="18" t="str">
        <f aca="false">LEFT(H1673,2)</f>
        <v>40</v>
      </c>
      <c r="K1673" s="72" t="str">
        <f aca="false">RIGHT(H1673,3)</f>
        <v>170</v>
      </c>
      <c r="M1673" s="8" t="n">
        <v>784</v>
      </c>
      <c r="P1673" s="18" t="str">
        <f aca="false">VLOOKUP(LEFT(H1673,2),references!AA:AG,3,0)</f>
        <v>78 - 82</v>
      </c>
      <c r="Q1673" s="18" t="str">
        <f aca="false">VLOOKUP(LEFT(H1673,2),references!AA:AG,5,0)</f>
        <v>60 - 64</v>
      </c>
      <c r="R1673" s="18" t="str">
        <f aca="false">VLOOKUP(LEFT(H1673,2),references!AA:AG,7,0)</f>
        <v>86 - 90</v>
      </c>
      <c r="S1673" s="2" t="n">
        <f aca="false">ROUND(RIGHT(E1673,2)*2.54,0)</f>
        <v>81</v>
      </c>
      <c r="T1673" s="18"/>
      <c r="U1673" s="18"/>
      <c r="V1673" s="18"/>
    </row>
    <row r="1674" customFormat="false" ht="15" hidden="false" customHeight="false" outlineLevel="0" collapsed="false">
      <c r="B1674" s="2" t="s">
        <v>108</v>
      </c>
      <c r="C1674" s="66" t="s">
        <v>536</v>
      </c>
      <c r="D1674" s="2" t="n">
        <v>330</v>
      </c>
      <c r="E1674" s="38" t="s">
        <v>539</v>
      </c>
      <c r="F1674" s="2" t="str">
        <f aca="false">SUBSTITUTE(E1674,"/","")</f>
        <v>4232</v>
      </c>
      <c r="H1674" s="8" t="s">
        <v>512</v>
      </c>
      <c r="I1674" s="27" t="str">
        <f aca="false">LEFT(H1674,2)</f>
        <v>42</v>
      </c>
      <c r="J1674" s="18" t="str">
        <f aca="false">LEFT(H1674,2)</f>
        <v>42</v>
      </c>
      <c r="K1674" s="72" t="str">
        <f aca="false">RIGHT(H1674,3)</f>
        <v>170</v>
      </c>
      <c r="M1674" s="8" t="n">
        <v>864</v>
      </c>
      <c r="P1674" s="18" t="str">
        <f aca="false">VLOOKUP(LEFT(H1674,2),references!AA:AG,3,0)</f>
        <v>82 - 86</v>
      </c>
      <c r="Q1674" s="18" t="str">
        <f aca="false">VLOOKUP(LEFT(H1674,2),references!AA:AG,5,0)</f>
        <v>64 - 68</v>
      </c>
      <c r="R1674" s="18" t="str">
        <f aca="false">VLOOKUP(LEFT(H1674,2),references!AA:AG,7,0)</f>
        <v>90 - 94</v>
      </c>
      <c r="S1674" s="2" t="n">
        <f aca="false">ROUND(RIGHT(E1674,2)*2.54,0)</f>
        <v>81</v>
      </c>
      <c r="T1674" s="18"/>
      <c r="U1674" s="18"/>
      <c r="V1674" s="18"/>
    </row>
    <row r="1675" customFormat="false" ht="15" hidden="false" customHeight="false" outlineLevel="0" collapsed="false">
      <c r="B1675" s="2" t="s">
        <v>108</v>
      </c>
      <c r="C1675" s="66" t="s">
        <v>536</v>
      </c>
      <c r="D1675" s="2" t="n">
        <v>340</v>
      </c>
      <c r="E1675" s="38" t="s">
        <v>540</v>
      </c>
      <c r="F1675" s="2" t="str">
        <f aca="false">SUBSTITUTE(E1675,"/","")</f>
        <v>4432</v>
      </c>
      <c r="H1675" s="8" t="s">
        <v>513</v>
      </c>
      <c r="I1675" s="27" t="str">
        <f aca="false">LEFT(H1675,2)</f>
        <v>44</v>
      </c>
      <c r="J1675" s="18" t="str">
        <f aca="false">LEFT(H1675,2)</f>
        <v>44</v>
      </c>
      <c r="K1675" s="72" t="str">
        <f aca="false">RIGHT(H1675,3)</f>
        <v>170</v>
      </c>
      <c r="M1675" s="8" t="n">
        <v>954</v>
      </c>
      <c r="P1675" s="18" t="str">
        <f aca="false">VLOOKUP(LEFT(H1675,2),references!AA:AG,3,0)</f>
        <v>86 - 90</v>
      </c>
      <c r="Q1675" s="18" t="str">
        <f aca="false">VLOOKUP(LEFT(H1675,2),references!AA:AG,5,0)</f>
        <v>68 - 72</v>
      </c>
      <c r="R1675" s="18" t="str">
        <f aca="false">VLOOKUP(LEFT(H1675,2),references!AA:AG,7,0)</f>
        <v>94 - 98</v>
      </c>
      <c r="S1675" s="2" t="n">
        <f aca="false">ROUND(RIGHT(E1675,2)*2.54,0)</f>
        <v>81</v>
      </c>
      <c r="T1675" s="18"/>
      <c r="U1675" s="18"/>
      <c r="V1675" s="18"/>
    </row>
    <row r="1676" customFormat="false" ht="15" hidden="false" customHeight="false" outlineLevel="0" collapsed="false">
      <c r="B1676" s="2" t="s">
        <v>108</v>
      </c>
      <c r="C1676" s="66" t="s">
        <v>536</v>
      </c>
      <c r="D1676" s="2" t="n">
        <v>350</v>
      </c>
      <c r="E1676" s="38" t="s">
        <v>541</v>
      </c>
      <c r="F1676" s="2" t="str">
        <f aca="false">SUBSTITUTE(E1676,"/","")</f>
        <v>4632</v>
      </c>
      <c r="H1676" s="8" t="s">
        <v>514</v>
      </c>
      <c r="I1676" s="27" t="str">
        <f aca="false">LEFT(H1676,2)</f>
        <v>46</v>
      </c>
      <c r="J1676" s="18" t="str">
        <f aca="false">LEFT(H1676,2)</f>
        <v>46</v>
      </c>
      <c r="K1676" s="72" t="str">
        <f aca="false">RIGHT(H1676,3)</f>
        <v>170</v>
      </c>
      <c r="M1676" s="8" t="n">
        <v>944</v>
      </c>
      <c r="P1676" s="18" t="str">
        <f aca="false">VLOOKUP(LEFT(H1676,2),references!AA:AG,3,0)</f>
        <v>90 - 94</v>
      </c>
      <c r="Q1676" s="18" t="str">
        <f aca="false">VLOOKUP(LEFT(H1676,2),references!AA:AG,5,0)</f>
        <v>72 - 76</v>
      </c>
      <c r="R1676" s="18" t="str">
        <f aca="false">VLOOKUP(LEFT(H1676,2),references!AA:AG,7,0)</f>
        <v>98 - 102</v>
      </c>
      <c r="S1676" s="2" t="n">
        <f aca="false">ROUND(RIGHT(E1676,2)*2.54,0)</f>
        <v>81</v>
      </c>
      <c r="T1676" s="18"/>
      <c r="U1676" s="18"/>
      <c r="V1676" s="18"/>
    </row>
    <row r="1677" customFormat="false" ht="15" hidden="false" customHeight="false" outlineLevel="0" collapsed="false">
      <c r="B1677" s="2" t="s">
        <v>108</v>
      </c>
      <c r="C1677" s="66" t="s">
        <v>536</v>
      </c>
      <c r="D1677" s="2" t="n">
        <v>360</v>
      </c>
      <c r="E1677" s="38" t="s">
        <v>542</v>
      </c>
      <c r="F1677" s="2" t="str">
        <f aca="false">SUBSTITUTE(E1677,"/","")</f>
        <v>4832</v>
      </c>
      <c r="H1677" s="8" t="s">
        <v>515</v>
      </c>
      <c r="I1677" s="27" t="str">
        <f aca="false">LEFT(H1677,2)</f>
        <v>48</v>
      </c>
      <c r="J1677" s="18" t="str">
        <f aca="false">LEFT(H1677,2)</f>
        <v>48</v>
      </c>
      <c r="K1677" s="72" t="str">
        <f aca="false">RIGHT(H1677,3)</f>
        <v>170</v>
      </c>
      <c r="M1677" s="8" t="n">
        <v>814</v>
      </c>
      <c r="P1677" s="18" t="str">
        <f aca="false">VLOOKUP(LEFT(H1677,2),references!AA:AG,3,0)</f>
        <v>94 - 98</v>
      </c>
      <c r="Q1677" s="18" t="str">
        <f aca="false">VLOOKUP(LEFT(H1677,2),references!AA:AG,5,0)</f>
        <v>76 - 80</v>
      </c>
      <c r="R1677" s="18" t="str">
        <f aca="false">VLOOKUP(LEFT(H1677,2),references!AA:AG,7,0)</f>
        <v>102 - 106</v>
      </c>
      <c r="S1677" s="2" t="n">
        <f aca="false">ROUND(RIGHT(E1677,2)*2.54,0)</f>
        <v>81</v>
      </c>
      <c r="T1677" s="18"/>
      <c r="U1677" s="18"/>
      <c r="V1677" s="18"/>
    </row>
    <row r="1678" customFormat="false" ht="15" hidden="false" customHeight="false" outlineLevel="0" collapsed="false">
      <c r="B1678" s="2" t="s">
        <v>108</v>
      </c>
      <c r="C1678" s="66" t="s">
        <v>536</v>
      </c>
      <c r="D1678" s="2" t="n">
        <v>370</v>
      </c>
      <c r="E1678" s="38" t="s">
        <v>543</v>
      </c>
      <c r="F1678" s="2" t="str">
        <f aca="false">SUBSTITUTE(E1678,"/","")</f>
        <v>5032</v>
      </c>
      <c r="H1678" s="8" t="s">
        <v>516</v>
      </c>
      <c r="I1678" s="27" t="str">
        <f aca="false">LEFT(H1678,2)</f>
        <v>50</v>
      </c>
      <c r="J1678" s="18" t="str">
        <f aca="false">LEFT(H1678,2)</f>
        <v>50</v>
      </c>
      <c r="K1678" s="72" t="str">
        <f aca="false">RIGHT(H1678,3)</f>
        <v>170</v>
      </c>
      <c r="M1678" s="8" t="n">
        <v>844</v>
      </c>
      <c r="P1678" s="18" t="str">
        <f aca="false">VLOOKUP(LEFT(H1678,2),references!AA:AG,3,0)</f>
        <v>98 - 102</v>
      </c>
      <c r="Q1678" s="18" t="str">
        <f aca="false">VLOOKUP(LEFT(H1678,2),references!AA:AG,5,0)</f>
        <v>80 - 84</v>
      </c>
      <c r="R1678" s="18" t="str">
        <f aca="false">VLOOKUP(LEFT(H1678,2),references!AA:AG,7,0)</f>
        <v>106 - 110</v>
      </c>
      <c r="S1678" s="2" t="n">
        <f aca="false">ROUND(RIGHT(E1678,2)*2.54,0)</f>
        <v>81</v>
      </c>
      <c r="T1678" s="18"/>
      <c r="U1678" s="18"/>
      <c r="V1678" s="18"/>
    </row>
    <row r="1679" customFormat="false" ht="15" hidden="false" customHeight="false" outlineLevel="0" collapsed="false">
      <c r="B1679" s="2" t="s">
        <v>108</v>
      </c>
      <c r="C1679" s="66" t="s">
        <v>536</v>
      </c>
      <c r="D1679" s="2" t="n">
        <v>380</v>
      </c>
      <c r="E1679" s="38" t="s">
        <v>544</v>
      </c>
      <c r="F1679" s="2" t="str">
        <f aca="false">SUBSTITUTE(E1679,"/","")</f>
        <v>5232</v>
      </c>
      <c r="H1679" s="8" t="s">
        <v>517</v>
      </c>
      <c r="I1679" s="27" t="str">
        <f aca="false">LEFT(H1679,2)</f>
        <v>52</v>
      </c>
      <c r="J1679" s="18" t="str">
        <f aca="false">LEFT(H1679,2)</f>
        <v>52</v>
      </c>
      <c r="K1679" s="72" t="str">
        <f aca="false">RIGHT(H1679,3)</f>
        <v>170</v>
      </c>
      <c r="M1679" s="8" t="n">
        <v>964</v>
      </c>
      <c r="P1679" s="18"/>
      <c r="Q1679" s="18"/>
      <c r="R1679" s="18"/>
      <c r="T1679" s="18"/>
      <c r="U1679" s="18"/>
      <c r="V1679" s="18"/>
    </row>
    <row r="1680" customFormat="false" ht="15" hidden="false" customHeight="false" outlineLevel="0" collapsed="false">
      <c r="B1680" s="2" t="s">
        <v>108</v>
      </c>
      <c r="C1680" s="66" t="s">
        <v>536</v>
      </c>
      <c r="D1680" s="2" t="n">
        <v>390</v>
      </c>
      <c r="E1680" s="38" t="s">
        <v>545</v>
      </c>
      <c r="F1680" s="2" t="str">
        <f aca="false">SUBSTITUTE(E1680,"/","")</f>
        <v>5432</v>
      </c>
      <c r="H1680" s="8" t="s">
        <v>518</v>
      </c>
      <c r="I1680" s="27" t="str">
        <f aca="false">LEFT(H1680,2)</f>
        <v>54</v>
      </c>
      <c r="J1680" s="18" t="str">
        <f aca="false">LEFT(H1680,2)</f>
        <v>54</v>
      </c>
      <c r="K1680" s="72" t="str">
        <f aca="false">RIGHT(H1680,3)</f>
        <v>170</v>
      </c>
      <c r="M1680" s="8" t="n">
        <v>754</v>
      </c>
    </row>
    <row r="1681" customFormat="false" ht="15" hidden="false" customHeight="false" outlineLevel="0" collapsed="false">
      <c r="B1681" s="2" t="s">
        <v>108</v>
      </c>
      <c r="C1681" s="66" t="s">
        <v>536</v>
      </c>
      <c r="D1681" s="2" t="n">
        <v>400</v>
      </c>
      <c r="E1681" s="38" t="s">
        <v>546</v>
      </c>
      <c r="F1681" s="2" t="str">
        <f aca="false">SUBSTITUTE(E1681,"/","")</f>
        <v>5632</v>
      </c>
      <c r="H1681" s="8" t="s">
        <v>519</v>
      </c>
      <c r="I1681" s="27" t="str">
        <f aca="false">LEFT(H1681,2)</f>
        <v>56</v>
      </c>
      <c r="J1681" s="18" t="str">
        <f aca="false">LEFT(H1681,2)</f>
        <v>56</v>
      </c>
      <c r="K1681" s="72" t="str">
        <f aca="false">RIGHT(H1681,3)</f>
        <v>170</v>
      </c>
      <c r="M1681" s="8" t="n">
        <v>724</v>
      </c>
    </row>
    <row r="1682" customFormat="false" ht="15" hidden="false" customHeight="false" outlineLevel="0" collapsed="false">
      <c r="B1682" s="2" t="s">
        <v>108</v>
      </c>
      <c r="C1682" s="66" t="s">
        <v>536</v>
      </c>
      <c r="D1682" s="2" t="n">
        <v>510</v>
      </c>
      <c r="E1682" s="38" t="s">
        <v>547</v>
      </c>
      <c r="F1682" s="2" t="str">
        <f aca="false">SUBSTITUTE(E1682,"/","")</f>
        <v>3834</v>
      </c>
      <c r="H1682" s="8" t="s">
        <v>1791</v>
      </c>
      <c r="I1682" s="27" t="str">
        <f aca="false">LEFT(H1682,2)</f>
        <v>38</v>
      </c>
      <c r="J1682" s="18" t="str">
        <f aca="false">LEFT(H1682,2)</f>
        <v>38</v>
      </c>
      <c r="K1682" s="72" t="str">
        <f aca="false">RIGHT(H1682,3)</f>
        <v>176</v>
      </c>
      <c r="M1682" s="8" t="n">
        <v>704</v>
      </c>
      <c r="P1682" s="18"/>
      <c r="Q1682" s="18"/>
      <c r="R1682" s="18"/>
      <c r="T1682" s="18"/>
      <c r="U1682" s="18"/>
      <c r="V1682" s="18"/>
    </row>
    <row r="1683" customFormat="false" ht="15" hidden="false" customHeight="false" outlineLevel="0" collapsed="false">
      <c r="B1683" s="2" t="s">
        <v>108</v>
      </c>
      <c r="C1683" s="66" t="s">
        <v>536</v>
      </c>
      <c r="D1683" s="2" t="n">
        <v>520</v>
      </c>
      <c r="E1683" s="38" t="s">
        <v>548</v>
      </c>
      <c r="F1683" s="2" t="str">
        <f aca="false">SUBSTITUTE(E1683,"/","")</f>
        <v>4034</v>
      </c>
      <c r="H1683" s="8" t="s">
        <v>523</v>
      </c>
      <c r="I1683" s="27" t="str">
        <f aca="false">LEFT(H1683,2)</f>
        <v>40</v>
      </c>
      <c r="J1683" s="18" t="str">
        <f aca="false">LEFT(H1683,2)</f>
        <v>40</v>
      </c>
      <c r="K1683" s="72" t="str">
        <f aca="false">RIGHT(H1683,3)</f>
        <v>176</v>
      </c>
      <c r="M1683" s="8" t="n">
        <v>804</v>
      </c>
      <c r="P1683" s="18" t="str">
        <f aca="false">VLOOKUP(LEFT(H1683,2),references!AA:AG,3,0)</f>
        <v>78 - 82</v>
      </c>
      <c r="Q1683" s="18" t="str">
        <f aca="false">VLOOKUP(LEFT(H1683,2),references!AA:AG,5,0)</f>
        <v>60 - 64</v>
      </c>
      <c r="R1683" s="18" t="str">
        <f aca="false">VLOOKUP(LEFT(H1683,2),references!AA:AG,7,0)</f>
        <v>86 - 90</v>
      </c>
      <c r="S1683" s="2" t="n">
        <f aca="false">ROUND(RIGHT(E1683,2)*2.54,0)</f>
        <v>86</v>
      </c>
      <c r="T1683" s="18"/>
      <c r="U1683" s="18"/>
      <c r="V1683" s="18"/>
    </row>
    <row r="1684" customFormat="false" ht="15" hidden="false" customHeight="false" outlineLevel="0" collapsed="false">
      <c r="B1684" s="2" t="s">
        <v>108</v>
      </c>
      <c r="C1684" s="66" t="s">
        <v>536</v>
      </c>
      <c r="D1684" s="2" t="n">
        <v>530</v>
      </c>
      <c r="E1684" s="38" t="s">
        <v>549</v>
      </c>
      <c r="F1684" s="2" t="str">
        <f aca="false">SUBSTITUTE(E1684,"/","")</f>
        <v>4234</v>
      </c>
      <c r="H1684" s="8" t="s">
        <v>524</v>
      </c>
      <c r="I1684" s="27" t="str">
        <f aca="false">LEFT(H1684,2)</f>
        <v>42</v>
      </c>
      <c r="J1684" s="18" t="str">
        <f aca="false">LEFT(H1684,2)</f>
        <v>42</v>
      </c>
      <c r="K1684" s="72" t="str">
        <f aca="false">RIGHT(H1684,3)</f>
        <v>176</v>
      </c>
      <c r="M1684" s="8" t="n">
        <v>904</v>
      </c>
      <c r="P1684" s="18" t="str">
        <f aca="false">VLOOKUP(LEFT(H1684,2),references!AA:AG,3,0)</f>
        <v>82 - 86</v>
      </c>
      <c r="Q1684" s="18" t="str">
        <f aca="false">VLOOKUP(LEFT(H1684,2),references!AA:AG,5,0)</f>
        <v>64 - 68</v>
      </c>
      <c r="R1684" s="18" t="str">
        <f aca="false">VLOOKUP(LEFT(H1684,2),references!AA:AG,7,0)</f>
        <v>90 - 94</v>
      </c>
      <c r="S1684" s="2" t="n">
        <f aca="false">ROUND(RIGHT(E1684,2)*2.54,0)</f>
        <v>86</v>
      </c>
      <c r="T1684" s="18"/>
      <c r="U1684" s="18"/>
      <c r="V1684" s="18"/>
    </row>
    <row r="1685" customFormat="false" ht="15" hidden="false" customHeight="false" outlineLevel="0" collapsed="false">
      <c r="B1685" s="2" t="s">
        <v>108</v>
      </c>
      <c r="C1685" s="66" t="s">
        <v>536</v>
      </c>
      <c r="D1685" s="2" t="n">
        <v>540</v>
      </c>
      <c r="E1685" s="38" t="s">
        <v>550</v>
      </c>
      <c r="F1685" s="2" t="str">
        <f aca="false">SUBSTITUTE(E1685,"/","")</f>
        <v>4434</v>
      </c>
      <c r="H1685" s="8" t="s">
        <v>525</v>
      </c>
      <c r="I1685" s="27" t="str">
        <f aca="false">LEFT(H1685,2)</f>
        <v>44</v>
      </c>
      <c r="J1685" s="18" t="str">
        <f aca="false">LEFT(H1685,2)</f>
        <v>44</v>
      </c>
      <c r="K1685" s="72" t="str">
        <f aca="false">RIGHT(H1685,3)</f>
        <v>176</v>
      </c>
      <c r="M1685" s="8" t="n">
        <v>984</v>
      </c>
      <c r="P1685" s="18" t="str">
        <f aca="false">VLOOKUP(LEFT(H1685,2),references!AA:AG,3,0)</f>
        <v>86 - 90</v>
      </c>
      <c r="Q1685" s="18" t="str">
        <f aca="false">VLOOKUP(LEFT(H1685,2),references!AA:AG,5,0)</f>
        <v>68 - 72</v>
      </c>
      <c r="R1685" s="18" t="str">
        <f aca="false">VLOOKUP(LEFT(H1685,2),references!AA:AG,7,0)</f>
        <v>94 - 98</v>
      </c>
      <c r="S1685" s="2" t="n">
        <f aca="false">ROUND(RIGHT(E1685,2)*2.54,0)</f>
        <v>86</v>
      </c>
      <c r="T1685" s="18"/>
      <c r="U1685" s="18"/>
      <c r="V1685" s="18"/>
    </row>
    <row r="1686" customFormat="false" ht="15" hidden="false" customHeight="false" outlineLevel="0" collapsed="false">
      <c r="B1686" s="2" t="s">
        <v>108</v>
      </c>
      <c r="C1686" s="66" t="s">
        <v>536</v>
      </c>
      <c r="D1686" s="2" t="n">
        <v>550</v>
      </c>
      <c r="E1686" s="38" t="s">
        <v>551</v>
      </c>
      <c r="F1686" s="2" t="str">
        <f aca="false">SUBSTITUTE(E1686,"/","")</f>
        <v>4634</v>
      </c>
      <c r="H1686" s="8" t="s">
        <v>526</v>
      </c>
      <c r="I1686" s="27" t="str">
        <f aca="false">LEFT(H1686,2)</f>
        <v>46</v>
      </c>
      <c r="J1686" s="18" t="str">
        <f aca="false">LEFT(H1686,2)</f>
        <v>46</v>
      </c>
      <c r="K1686" s="72" t="str">
        <f aca="false">RIGHT(H1686,3)</f>
        <v>176</v>
      </c>
      <c r="M1686" s="8" t="n">
        <v>974</v>
      </c>
      <c r="P1686" s="18" t="str">
        <f aca="false">VLOOKUP(LEFT(H1686,2),references!AA:AG,3,0)</f>
        <v>90 - 94</v>
      </c>
      <c r="Q1686" s="18" t="str">
        <f aca="false">VLOOKUP(LEFT(H1686,2),references!AA:AG,5,0)</f>
        <v>72 - 76</v>
      </c>
      <c r="R1686" s="18" t="str">
        <f aca="false">VLOOKUP(LEFT(H1686,2),references!AA:AG,7,0)</f>
        <v>98 - 102</v>
      </c>
      <c r="S1686" s="2" t="n">
        <f aca="false">ROUND(RIGHT(E1686,2)*2.54,0)</f>
        <v>86</v>
      </c>
      <c r="T1686" s="18"/>
      <c r="U1686" s="18"/>
      <c r="V1686" s="18"/>
    </row>
    <row r="1687" customFormat="false" ht="15" hidden="false" customHeight="false" outlineLevel="0" collapsed="false">
      <c r="B1687" s="2" t="s">
        <v>108</v>
      </c>
      <c r="C1687" s="66" t="s">
        <v>536</v>
      </c>
      <c r="D1687" s="2" t="n">
        <v>560</v>
      </c>
      <c r="E1687" s="38" t="s">
        <v>552</v>
      </c>
      <c r="F1687" s="2" t="str">
        <f aca="false">SUBSTITUTE(E1687,"/","")</f>
        <v>4834</v>
      </c>
      <c r="H1687" s="8" t="s">
        <v>527</v>
      </c>
      <c r="I1687" s="27" t="str">
        <f aca="false">LEFT(H1687,2)</f>
        <v>48</v>
      </c>
      <c r="J1687" s="18" t="str">
        <f aca="false">LEFT(H1687,2)</f>
        <v>48</v>
      </c>
      <c r="K1687" s="72" t="str">
        <f aca="false">RIGHT(H1687,3)</f>
        <v>176</v>
      </c>
      <c r="M1687" s="8" t="n">
        <v>824</v>
      </c>
      <c r="P1687" s="18" t="str">
        <f aca="false">VLOOKUP(LEFT(H1687,2),references!AA:AG,3,0)</f>
        <v>94 - 98</v>
      </c>
      <c r="Q1687" s="18" t="str">
        <f aca="false">VLOOKUP(LEFT(H1687,2),references!AA:AG,5,0)</f>
        <v>76 - 80</v>
      </c>
      <c r="R1687" s="18" t="str">
        <f aca="false">VLOOKUP(LEFT(H1687,2),references!AA:AG,7,0)</f>
        <v>102 - 106</v>
      </c>
      <c r="S1687" s="2" t="n">
        <f aca="false">ROUND(RIGHT(E1687,2)*2.54,0)</f>
        <v>86</v>
      </c>
      <c r="T1687" s="18"/>
      <c r="U1687" s="18"/>
      <c r="V1687" s="18"/>
    </row>
    <row r="1688" customFormat="false" ht="15" hidden="false" customHeight="false" outlineLevel="0" collapsed="false">
      <c r="B1688" s="2" t="s">
        <v>108</v>
      </c>
      <c r="C1688" s="66" t="s">
        <v>536</v>
      </c>
      <c r="D1688" s="2" t="n">
        <v>570</v>
      </c>
      <c r="E1688" s="38" t="s">
        <v>553</v>
      </c>
      <c r="F1688" s="2" t="str">
        <f aca="false">SUBSTITUTE(E1688,"/","")</f>
        <v>5034</v>
      </c>
      <c r="H1688" s="8" t="s">
        <v>528</v>
      </c>
      <c r="I1688" s="27" t="str">
        <f aca="false">LEFT(H1688,2)</f>
        <v>50</v>
      </c>
      <c r="J1688" s="18" t="str">
        <f aca="false">LEFT(H1688,2)</f>
        <v>50</v>
      </c>
      <c r="K1688" s="72" t="str">
        <f aca="false">RIGHT(H1688,3)</f>
        <v>176</v>
      </c>
      <c r="M1688" s="8" t="n">
        <v>894</v>
      </c>
      <c r="P1688" s="18" t="str">
        <f aca="false">VLOOKUP(LEFT(H1688,2),references!AA:AG,3,0)</f>
        <v>98 - 102</v>
      </c>
      <c r="Q1688" s="18" t="str">
        <f aca="false">VLOOKUP(LEFT(H1688,2),references!AA:AG,5,0)</f>
        <v>80 - 84</v>
      </c>
      <c r="R1688" s="18" t="str">
        <f aca="false">VLOOKUP(LEFT(H1688,2),references!AA:AG,7,0)</f>
        <v>106 - 110</v>
      </c>
      <c r="S1688" s="2" t="n">
        <f aca="false">ROUND(RIGHT(E1688,2)*2.54,0)</f>
        <v>86</v>
      </c>
      <c r="T1688" s="18"/>
      <c r="U1688" s="18"/>
      <c r="V1688" s="18"/>
    </row>
    <row r="1689" customFormat="false" ht="15" hidden="false" customHeight="false" outlineLevel="0" collapsed="false">
      <c r="B1689" s="2" t="s">
        <v>108</v>
      </c>
      <c r="C1689" s="66" t="s">
        <v>536</v>
      </c>
      <c r="D1689" s="2" t="n">
        <v>580</v>
      </c>
      <c r="E1689" s="38" t="s">
        <v>554</v>
      </c>
      <c r="F1689" s="2" t="str">
        <f aca="false">SUBSTITUTE(E1689,"/","")</f>
        <v>5234</v>
      </c>
      <c r="H1689" s="8" t="s">
        <v>529</v>
      </c>
      <c r="I1689" s="27" t="str">
        <f aca="false">LEFT(H1689,2)</f>
        <v>52</v>
      </c>
      <c r="J1689" s="18" t="str">
        <f aca="false">LEFT(H1689,2)</f>
        <v>52</v>
      </c>
      <c r="K1689" s="72" t="str">
        <f aca="false">RIGHT(H1689,3)</f>
        <v>176</v>
      </c>
      <c r="M1689" s="8" t="n">
        <v>994</v>
      </c>
      <c r="P1689" s="18"/>
      <c r="Q1689" s="18"/>
      <c r="R1689" s="18"/>
      <c r="T1689" s="18"/>
      <c r="U1689" s="18"/>
      <c r="V1689" s="18"/>
    </row>
    <row r="1690" customFormat="false" ht="15" hidden="false" customHeight="false" outlineLevel="0" collapsed="false">
      <c r="B1690" s="2" t="s">
        <v>108</v>
      </c>
      <c r="C1690" s="66" t="s">
        <v>536</v>
      </c>
      <c r="D1690" s="2" t="n">
        <v>590</v>
      </c>
      <c r="E1690" s="38" t="s">
        <v>555</v>
      </c>
      <c r="F1690" s="2" t="str">
        <f aca="false">SUBSTITUTE(E1690,"/","")</f>
        <v>5434</v>
      </c>
      <c r="H1690" s="8" t="s">
        <v>530</v>
      </c>
      <c r="I1690" s="27" t="str">
        <f aca="false">LEFT(H1690,2)</f>
        <v>54</v>
      </c>
      <c r="J1690" s="18" t="str">
        <f aca="false">LEFT(H1690,2)</f>
        <v>54</v>
      </c>
      <c r="K1690" s="72" t="str">
        <f aca="false">RIGHT(H1690,3)</f>
        <v>176</v>
      </c>
      <c r="M1690" s="8" t="n">
        <v>764</v>
      </c>
    </row>
    <row r="1691" customFormat="false" ht="15" hidden="false" customHeight="false" outlineLevel="0" collapsed="false">
      <c r="B1691" s="2" t="s">
        <v>108</v>
      </c>
      <c r="C1691" s="66" t="s">
        <v>536</v>
      </c>
      <c r="D1691" s="2" t="n">
        <v>600</v>
      </c>
      <c r="E1691" s="38" t="s">
        <v>556</v>
      </c>
      <c r="F1691" s="2" t="str">
        <f aca="false">SUBSTITUTE(E1691,"/","")</f>
        <v>5634</v>
      </c>
      <c r="H1691" s="8" t="s">
        <v>531</v>
      </c>
      <c r="I1691" s="27" t="str">
        <f aca="false">LEFT(H1691,2)</f>
        <v>56</v>
      </c>
      <c r="J1691" s="18" t="str">
        <f aca="false">LEFT(H1691,2)</f>
        <v>56</v>
      </c>
      <c r="K1691" s="72" t="str">
        <f aca="false">RIGHT(H1691,3)</f>
        <v>176</v>
      </c>
      <c r="M1691" s="8" t="n">
        <v>734</v>
      </c>
    </row>
    <row r="1692" customFormat="false" ht="15" hidden="false" customHeight="false" outlineLevel="0" collapsed="false">
      <c r="B1692" s="10" t="s">
        <v>271</v>
      </c>
      <c r="C1692" s="73" t="s">
        <v>536</v>
      </c>
      <c r="D1692" s="10" t="n">
        <v>760</v>
      </c>
      <c r="E1692" s="20" t="s">
        <v>557</v>
      </c>
      <c r="F1692" s="10" t="str">
        <f aca="false">SUBSTITUTE(E1692,"/","")</f>
        <v>SL1</v>
      </c>
      <c r="G1692" s="73"/>
      <c r="H1692" s="24" t="s">
        <v>500</v>
      </c>
      <c r="I1692" s="24" t="str">
        <f aca="false">LEFT(H1692,2)</f>
        <v>42</v>
      </c>
      <c r="J1692" s="24" t="str">
        <f aca="false">LEFT(H1692,2)</f>
        <v>42</v>
      </c>
      <c r="K1692" s="74" t="str">
        <f aca="false">RIGHT(H1692,3)</f>
        <v>164</v>
      </c>
      <c r="L1692" s="24"/>
      <c r="M1692" s="24" t="n">
        <v>854</v>
      </c>
    </row>
    <row r="1693" customFormat="false" ht="15" hidden="false" customHeight="false" outlineLevel="0" collapsed="false">
      <c r="B1693" s="10" t="s">
        <v>271</v>
      </c>
      <c r="C1693" s="73" t="s">
        <v>536</v>
      </c>
      <c r="D1693" s="10" t="n">
        <f aca="false">D1692+10</f>
        <v>770</v>
      </c>
      <c r="E1693" s="20" t="s">
        <v>558</v>
      </c>
      <c r="F1693" s="10" t="str">
        <f aca="false">SUBSTITUTE(E1693,"/","")</f>
        <v>ML1</v>
      </c>
      <c r="G1693" s="73"/>
      <c r="H1693" s="24" t="s">
        <v>501</v>
      </c>
      <c r="I1693" s="24" t="str">
        <f aca="false">LEFT(H1693,2)</f>
        <v>44</v>
      </c>
      <c r="J1693" s="24" t="str">
        <f aca="false">LEFT(H1693,2)</f>
        <v>44</v>
      </c>
      <c r="K1693" s="74" t="str">
        <f aca="false">RIGHT(H1693,3)</f>
        <v>164</v>
      </c>
      <c r="L1693" s="24"/>
      <c r="M1693" s="24" t="n">
        <v>924</v>
      </c>
    </row>
    <row r="1694" customFormat="false" ht="15" hidden="false" customHeight="false" outlineLevel="0" collapsed="false">
      <c r="B1694" s="10" t="s">
        <v>271</v>
      </c>
      <c r="C1694" s="73" t="s">
        <v>536</v>
      </c>
      <c r="D1694" s="10" t="n">
        <f aca="false">D1693+10</f>
        <v>780</v>
      </c>
      <c r="E1694" s="20" t="s">
        <v>559</v>
      </c>
      <c r="F1694" s="10" t="str">
        <f aca="false">SUBSTITUTE(E1694,"/","")</f>
        <v>LL1</v>
      </c>
      <c r="G1694" s="73"/>
      <c r="H1694" s="24" t="s">
        <v>502</v>
      </c>
      <c r="I1694" s="24" t="str">
        <f aca="false">LEFT(H1694,2)</f>
        <v>46</v>
      </c>
      <c r="J1694" s="24" t="str">
        <f aca="false">LEFT(H1694,2)</f>
        <v>46</v>
      </c>
      <c r="K1694" s="74" t="str">
        <f aca="false">RIGHT(H1694,3)</f>
        <v>164</v>
      </c>
      <c r="L1694" s="24"/>
      <c r="M1694" s="24" t="n">
        <v>914</v>
      </c>
    </row>
    <row r="1695" customFormat="false" ht="15" hidden="false" customHeight="false" outlineLevel="0" collapsed="false">
      <c r="B1695" s="10" t="s">
        <v>271</v>
      </c>
      <c r="C1695" s="73" t="s">
        <v>536</v>
      </c>
      <c r="D1695" s="10" t="n">
        <f aca="false">D1694+10</f>
        <v>790</v>
      </c>
      <c r="E1695" s="20" t="s">
        <v>560</v>
      </c>
      <c r="F1695" s="10" t="str">
        <f aca="false">SUBSTITUTE(E1695,"/","")</f>
        <v>XLL1</v>
      </c>
      <c r="G1695" s="73"/>
      <c r="H1695" s="24" t="s">
        <v>503</v>
      </c>
      <c r="I1695" s="24" t="str">
        <f aca="false">LEFT(H1695,2)</f>
        <v>48</v>
      </c>
      <c r="J1695" s="24" t="str">
        <f aca="false">LEFT(H1695,2)</f>
        <v>48</v>
      </c>
      <c r="K1695" s="74" t="str">
        <f aca="false">RIGHT(H1695,3)</f>
        <v>164</v>
      </c>
      <c r="L1695" s="24"/>
      <c r="M1695" s="24" t="n">
        <v>794</v>
      </c>
    </row>
    <row r="1696" customFormat="false" ht="15" hidden="false" customHeight="false" outlineLevel="0" collapsed="false">
      <c r="B1696" s="10" t="s">
        <v>271</v>
      </c>
      <c r="C1696" s="73" t="s">
        <v>536</v>
      </c>
      <c r="D1696" s="10" t="n">
        <f aca="false">D1695+10</f>
        <v>800</v>
      </c>
      <c r="E1696" s="20" t="s">
        <v>561</v>
      </c>
      <c r="F1696" s="10" t="str">
        <f aca="false">SUBSTITUTE(E1696,"/","")</f>
        <v>XXLL1</v>
      </c>
      <c r="G1696" s="73"/>
      <c r="H1696" s="24" t="s">
        <v>504</v>
      </c>
      <c r="I1696" s="24" t="str">
        <f aca="false">LEFT(H1696,2)</f>
        <v>50</v>
      </c>
      <c r="J1696" s="24" t="str">
        <f aca="false">LEFT(H1696,2)</f>
        <v>50</v>
      </c>
      <c r="K1696" s="74" t="str">
        <f aca="false">RIGHT(H1696,3)</f>
        <v>164</v>
      </c>
      <c r="L1696" s="24"/>
      <c r="M1696" s="24" t="n">
        <v>834</v>
      </c>
    </row>
    <row r="1697" customFormat="false" ht="15" hidden="false" customHeight="false" outlineLevel="0" collapsed="false">
      <c r="B1697" s="10" t="s">
        <v>271</v>
      </c>
      <c r="C1697" s="73" t="s">
        <v>536</v>
      </c>
      <c r="D1697" s="10" t="n">
        <f aca="false">D1696+10</f>
        <v>810</v>
      </c>
      <c r="E1697" s="20" t="s">
        <v>562</v>
      </c>
      <c r="F1697" s="10" t="str">
        <f aca="false">SUBSTITUTE(E1697,"/","")</f>
        <v>SL2</v>
      </c>
      <c r="G1697" s="73"/>
      <c r="H1697" s="24" t="s">
        <v>512</v>
      </c>
      <c r="I1697" s="24" t="str">
        <f aca="false">LEFT(H1697,2)</f>
        <v>42</v>
      </c>
      <c r="J1697" s="24" t="str">
        <f aca="false">LEFT(H1697,2)</f>
        <v>42</v>
      </c>
      <c r="K1697" s="74" t="str">
        <f aca="false">RIGHT(H1697,3)</f>
        <v>170</v>
      </c>
      <c r="L1697" s="24"/>
      <c r="M1697" s="24" t="n">
        <v>864</v>
      </c>
    </row>
    <row r="1698" customFormat="false" ht="15" hidden="false" customHeight="false" outlineLevel="0" collapsed="false">
      <c r="B1698" s="10" t="s">
        <v>271</v>
      </c>
      <c r="C1698" s="73" t="s">
        <v>536</v>
      </c>
      <c r="D1698" s="10" t="n">
        <f aca="false">D1697+10</f>
        <v>820</v>
      </c>
      <c r="E1698" s="20" t="s">
        <v>563</v>
      </c>
      <c r="F1698" s="10" t="str">
        <f aca="false">SUBSTITUTE(E1698,"/","")</f>
        <v>ML2</v>
      </c>
      <c r="G1698" s="73"/>
      <c r="H1698" s="24" t="s">
        <v>513</v>
      </c>
      <c r="I1698" s="24" t="str">
        <f aca="false">LEFT(H1698,2)</f>
        <v>44</v>
      </c>
      <c r="J1698" s="24" t="str">
        <f aca="false">LEFT(H1698,2)</f>
        <v>44</v>
      </c>
      <c r="K1698" s="74" t="str">
        <f aca="false">RIGHT(H1698,3)</f>
        <v>170</v>
      </c>
      <c r="L1698" s="24"/>
      <c r="M1698" s="24" t="n">
        <v>954</v>
      </c>
    </row>
    <row r="1699" customFormat="false" ht="15" hidden="false" customHeight="false" outlineLevel="0" collapsed="false">
      <c r="B1699" s="10" t="s">
        <v>271</v>
      </c>
      <c r="C1699" s="73" t="s">
        <v>536</v>
      </c>
      <c r="D1699" s="10" t="n">
        <f aca="false">D1698+10</f>
        <v>830</v>
      </c>
      <c r="E1699" s="20" t="s">
        <v>564</v>
      </c>
      <c r="F1699" s="10" t="str">
        <f aca="false">SUBSTITUTE(E1699,"/","")</f>
        <v>LL2</v>
      </c>
      <c r="G1699" s="73"/>
      <c r="H1699" s="24" t="s">
        <v>514</v>
      </c>
      <c r="I1699" s="24" t="str">
        <f aca="false">LEFT(H1699,2)</f>
        <v>46</v>
      </c>
      <c r="J1699" s="24" t="str">
        <f aca="false">LEFT(H1699,2)</f>
        <v>46</v>
      </c>
      <c r="K1699" s="74" t="str">
        <f aca="false">RIGHT(H1699,3)</f>
        <v>170</v>
      </c>
      <c r="L1699" s="24"/>
      <c r="M1699" s="24" t="n">
        <v>944</v>
      </c>
    </row>
    <row r="1700" customFormat="false" ht="15" hidden="false" customHeight="false" outlineLevel="0" collapsed="false">
      <c r="B1700" s="10" t="s">
        <v>271</v>
      </c>
      <c r="C1700" s="73" t="s">
        <v>536</v>
      </c>
      <c r="D1700" s="10" t="n">
        <f aca="false">D1699+10</f>
        <v>840</v>
      </c>
      <c r="E1700" s="20" t="s">
        <v>565</v>
      </c>
      <c r="F1700" s="10" t="str">
        <f aca="false">SUBSTITUTE(E1700,"/","")</f>
        <v>XLL2</v>
      </c>
      <c r="G1700" s="73"/>
      <c r="H1700" s="24" t="s">
        <v>515</v>
      </c>
      <c r="I1700" s="24" t="str">
        <f aca="false">LEFT(H1700,2)</f>
        <v>48</v>
      </c>
      <c r="J1700" s="24" t="str">
        <f aca="false">LEFT(H1700,2)</f>
        <v>48</v>
      </c>
      <c r="K1700" s="74" t="str">
        <f aca="false">RIGHT(H1700,3)</f>
        <v>170</v>
      </c>
      <c r="L1700" s="24"/>
      <c r="M1700" s="24" t="n">
        <v>814</v>
      </c>
    </row>
    <row r="1701" customFormat="false" ht="15" hidden="false" customHeight="false" outlineLevel="0" collapsed="false">
      <c r="B1701" s="10" t="s">
        <v>271</v>
      </c>
      <c r="C1701" s="73" t="s">
        <v>536</v>
      </c>
      <c r="D1701" s="10" t="n">
        <f aca="false">D1700+10</f>
        <v>850</v>
      </c>
      <c r="E1701" s="20" t="s">
        <v>566</v>
      </c>
      <c r="F1701" s="10" t="str">
        <f aca="false">SUBSTITUTE(E1701,"/","")</f>
        <v>XXLL2</v>
      </c>
      <c r="G1701" s="73"/>
      <c r="H1701" s="24" t="s">
        <v>516</v>
      </c>
      <c r="I1701" s="24" t="str">
        <f aca="false">LEFT(H1701,2)</f>
        <v>50</v>
      </c>
      <c r="J1701" s="24" t="str">
        <f aca="false">LEFT(H1701,2)</f>
        <v>50</v>
      </c>
      <c r="K1701" s="74" t="str">
        <f aca="false">RIGHT(H1701,3)</f>
        <v>170</v>
      </c>
      <c r="L1701" s="24"/>
      <c r="M1701" s="24" t="n">
        <v>844</v>
      </c>
    </row>
    <row r="1702" customFormat="false" ht="15" hidden="false" customHeight="false" outlineLevel="0" collapsed="false">
      <c r="B1702" s="10" t="s">
        <v>271</v>
      </c>
      <c r="C1702" s="73" t="s">
        <v>536</v>
      </c>
      <c r="D1702" s="10" t="n">
        <f aca="false">D1701+10</f>
        <v>860</v>
      </c>
      <c r="E1702" s="20" t="s">
        <v>567</v>
      </c>
      <c r="F1702" s="10" t="str">
        <f aca="false">SUBSTITUTE(E1702,"/","")</f>
        <v>SL3</v>
      </c>
      <c r="G1702" s="73"/>
      <c r="H1702" s="24" t="s">
        <v>524</v>
      </c>
      <c r="I1702" s="24" t="str">
        <f aca="false">LEFT(H1702,2)</f>
        <v>42</v>
      </c>
      <c r="J1702" s="24" t="str">
        <f aca="false">LEFT(H1702,2)</f>
        <v>42</v>
      </c>
      <c r="K1702" s="74" t="str">
        <f aca="false">RIGHT(H1702,3)</f>
        <v>176</v>
      </c>
      <c r="L1702" s="24"/>
      <c r="M1702" s="24" t="n">
        <v>904</v>
      </c>
    </row>
    <row r="1703" customFormat="false" ht="15" hidden="false" customHeight="false" outlineLevel="0" collapsed="false">
      <c r="B1703" s="10" t="s">
        <v>271</v>
      </c>
      <c r="C1703" s="73" t="s">
        <v>536</v>
      </c>
      <c r="D1703" s="10" t="n">
        <f aca="false">D1702+10</f>
        <v>870</v>
      </c>
      <c r="E1703" s="20" t="s">
        <v>568</v>
      </c>
      <c r="F1703" s="10" t="str">
        <f aca="false">SUBSTITUTE(E1703,"/","")</f>
        <v>ML3</v>
      </c>
      <c r="G1703" s="73"/>
      <c r="H1703" s="24" t="s">
        <v>525</v>
      </c>
      <c r="I1703" s="24" t="str">
        <f aca="false">LEFT(H1703,2)</f>
        <v>44</v>
      </c>
      <c r="J1703" s="24" t="str">
        <f aca="false">LEFT(H1703,2)</f>
        <v>44</v>
      </c>
      <c r="K1703" s="74" t="str">
        <f aca="false">RIGHT(H1703,3)</f>
        <v>176</v>
      </c>
      <c r="L1703" s="24"/>
      <c r="M1703" s="24" t="n">
        <v>984</v>
      </c>
    </row>
    <row r="1704" customFormat="false" ht="15" hidden="false" customHeight="false" outlineLevel="0" collapsed="false">
      <c r="B1704" s="10" t="s">
        <v>271</v>
      </c>
      <c r="C1704" s="73" t="s">
        <v>536</v>
      </c>
      <c r="D1704" s="10" t="n">
        <f aca="false">D1703+10</f>
        <v>880</v>
      </c>
      <c r="E1704" s="20" t="s">
        <v>569</v>
      </c>
      <c r="F1704" s="10" t="str">
        <f aca="false">SUBSTITUTE(E1704,"/","")</f>
        <v>LL3</v>
      </c>
      <c r="G1704" s="73"/>
      <c r="H1704" s="24" t="s">
        <v>526</v>
      </c>
      <c r="I1704" s="24" t="str">
        <f aca="false">LEFT(H1704,2)</f>
        <v>46</v>
      </c>
      <c r="J1704" s="24" t="str">
        <f aca="false">LEFT(H1704,2)</f>
        <v>46</v>
      </c>
      <c r="K1704" s="74" t="str">
        <f aca="false">RIGHT(H1704,3)</f>
        <v>176</v>
      </c>
      <c r="L1704" s="24"/>
      <c r="M1704" s="24" t="n">
        <v>974</v>
      </c>
    </row>
    <row r="1705" customFormat="false" ht="15" hidden="false" customHeight="false" outlineLevel="0" collapsed="false">
      <c r="B1705" s="10" t="s">
        <v>271</v>
      </c>
      <c r="C1705" s="73" t="s">
        <v>536</v>
      </c>
      <c r="D1705" s="10" t="n">
        <f aca="false">D1704+10</f>
        <v>890</v>
      </c>
      <c r="E1705" s="20" t="s">
        <v>570</v>
      </c>
      <c r="F1705" s="10" t="str">
        <f aca="false">SUBSTITUTE(E1705,"/","")</f>
        <v>XLL3</v>
      </c>
      <c r="G1705" s="73"/>
      <c r="H1705" s="24" t="s">
        <v>527</v>
      </c>
      <c r="I1705" s="24" t="str">
        <f aca="false">LEFT(H1705,2)</f>
        <v>48</v>
      </c>
      <c r="J1705" s="24" t="str">
        <f aca="false">LEFT(H1705,2)</f>
        <v>48</v>
      </c>
      <c r="K1705" s="74" t="str">
        <f aca="false">RIGHT(H1705,3)</f>
        <v>176</v>
      </c>
      <c r="L1705" s="24"/>
      <c r="M1705" s="24" t="n">
        <v>824</v>
      </c>
    </row>
    <row r="1706" customFormat="false" ht="15" hidden="false" customHeight="false" outlineLevel="0" collapsed="false">
      <c r="B1706" s="10" t="s">
        <v>271</v>
      </c>
      <c r="C1706" s="73" t="s">
        <v>536</v>
      </c>
      <c r="D1706" s="10" t="n">
        <f aca="false">D1705+10</f>
        <v>900</v>
      </c>
      <c r="E1706" s="20" t="s">
        <v>571</v>
      </c>
      <c r="F1706" s="10" t="str">
        <f aca="false">SUBSTITUTE(E1706,"/","")</f>
        <v>XXLL3</v>
      </c>
      <c r="G1706" s="73"/>
      <c r="H1706" s="24" t="s">
        <v>528</v>
      </c>
      <c r="I1706" s="24" t="str">
        <f aca="false">LEFT(H1706,2)</f>
        <v>50</v>
      </c>
      <c r="J1706" s="24" t="str">
        <f aca="false">LEFT(H1706,2)</f>
        <v>50</v>
      </c>
      <c r="K1706" s="74" t="str">
        <f aca="false">RIGHT(H1706,3)</f>
        <v>176</v>
      </c>
      <c r="L1706" s="24"/>
      <c r="M1706" s="24" t="n">
        <v>894</v>
      </c>
    </row>
    <row r="1708" customFormat="false" ht="15" hidden="false" customHeight="false" outlineLevel="0" collapsed="false">
      <c r="B1708" s="2" t="s">
        <v>108</v>
      </c>
      <c r="C1708" s="66" t="s">
        <v>575</v>
      </c>
      <c r="D1708" s="2" t="n">
        <v>110</v>
      </c>
      <c r="E1708" s="38" t="s">
        <v>576</v>
      </c>
      <c r="F1708" s="2" t="str">
        <f aca="false">E1708</f>
        <v>XP</v>
      </c>
      <c r="H1708" s="8" t="s">
        <v>166</v>
      </c>
      <c r="I1708" s="8" t="str">
        <f aca="false">J1708</f>
        <v>38;40</v>
      </c>
      <c r="J1708" s="18" t="str">
        <f aca="false">IF(LEN(H1708)&gt;2,LEFT(H1708,2)&amp;";"&amp;RIGHT(H1708,2),H1708)</f>
        <v>38;40</v>
      </c>
      <c r="M1708" s="8" t="n">
        <v>842</v>
      </c>
      <c r="P1708" s="18"/>
      <c r="Q1708" s="18"/>
      <c r="R1708" s="18"/>
    </row>
    <row r="1709" customFormat="false" ht="15" hidden="false" customHeight="false" outlineLevel="0" collapsed="false">
      <c r="B1709" s="2" t="s">
        <v>108</v>
      </c>
      <c r="C1709" s="66" t="s">
        <v>575</v>
      </c>
      <c r="D1709" s="2" t="n">
        <f aca="false">D1708+10</f>
        <v>120</v>
      </c>
      <c r="E1709" s="38" t="s">
        <v>577</v>
      </c>
      <c r="F1709" s="2" t="str">
        <f aca="false">E1709</f>
        <v>P</v>
      </c>
      <c r="H1709" s="8" t="s">
        <v>169</v>
      </c>
      <c r="I1709" s="8" t="str">
        <f aca="false">J1709</f>
        <v>40;42</v>
      </c>
      <c r="J1709" s="18" t="str">
        <f aca="false">IF(LEN(H1709)&gt;2,LEFT(H1709,2)&amp;";"&amp;RIGHT(H1709,2),H1709)</f>
        <v>40;42</v>
      </c>
      <c r="M1709" s="8" t="n">
        <v>942</v>
      </c>
      <c r="P1709" s="18"/>
      <c r="Q1709" s="18"/>
      <c r="R1709" s="18"/>
    </row>
    <row r="1710" customFormat="false" ht="15" hidden="false" customHeight="false" outlineLevel="0" collapsed="false">
      <c r="B1710" s="2" t="s">
        <v>108</v>
      </c>
      <c r="C1710" s="66" t="s">
        <v>575</v>
      </c>
      <c r="D1710" s="2" t="n">
        <f aca="false">D1709+10</f>
        <v>130</v>
      </c>
      <c r="E1710" s="38" t="s">
        <v>578</v>
      </c>
      <c r="F1710" s="2" t="str">
        <f aca="false">E1710</f>
        <v>3XS</v>
      </c>
      <c r="H1710" s="8" t="s">
        <v>163</v>
      </c>
      <c r="I1710" s="8" t="str">
        <f aca="false">J1710</f>
        <v>36;38</v>
      </c>
      <c r="J1710" s="18" t="str">
        <f aca="false">IF(LEN(H1710)&gt;2,LEFT(H1710,2)&amp;";"&amp;RIGHT(H1710,2),H1710)</f>
        <v>36;38</v>
      </c>
      <c r="M1710" s="8" t="n">
        <v>632</v>
      </c>
      <c r="P1710" s="18"/>
      <c r="Q1710" s="18"/>
      <c r="R1710" s="18"/>
    </row>
    <row r="1711" customFormat="false" ht="15" hidden="false" customHeight="false" outlineLevel="0" collapsed="false">
      <c r="B1711" s="2" t="s">
        <v>108</v>
      </c>
      <c r="C1711" s="66" t="s">
        <v>575</v>
      </c>
      <c r="D1711" s="2" t="n">
        <f aca="false">D1710+10</f>
        <v>140</v>
      </c>
      <c r="E1711" s="38" t="s">
        <v>176</v>
      </c>
      <c r="F1711" s="2" t="str">
        <f aca="false">E1711</f>
        <v>XXS</v>
      </c>
      <c r="H1711" s="8" t="s">
        <v>166</v>
      </c>
      <c r="I1711" s="8" t="str">
        <f aca="false">J1711</f>
        <v>38;40</v>
      </c>
      <c r="J1711" s="18" t="str">
        <f aca="false">IF(LEN(H1711)&gt;2,LEFT(H1711,2)&amp;";"&amp;RIGHT(H1711,2),H1711)</f>
        <v>38;40</v>
      </c>
      <c r="M1711" s="8" t="n">
        <v>842</v>
      </c>
      <c r="P1711" s="18" t="str">
        <f aca="false">VLOOKUP(LEFT(H1711,2),references!AA:AG,2,0)&amp;" - "&amp;VLOOKUP(RIGHT(H1711,2),references!AA:AG,2,0)</f>
        <v>76 - 80</v>
      </c>
      <c r="Q1711" s="18" t="str">
        <f aca="false">VLOOKUP(LEFT(H1711,2),references!AA:AG,4,0)&amp;" - "&amp;VLOOKUP(RIGHT(H1711,2),references!AA:AG,4,0)</f>
        <v>58 - 62</v>
      </c>
      <c r="R1711" s="18" t="str">
        <f aca="false">VLOOKUP(LEFT(H1711,2),references!AA:AG,6,0)&amp;" - "&amp;VLOOKUP(RIGHT(H1711,2),references!AA:AG,6,0)</f>
        <v>84 - 88</v>
      </c>
    </row>
    <row r="1712" customFormat="false" ht="15" hidden="false" customHeight="false" outlineLevel="0" collapsed="false">
      <c r="B1712" s="2" t="s">
        <v>108</v>
      </c>
      <c r="C1712" s="66" t="s">
        <v>575</v>
      </c>
      <c r="D1712" s="2" t="n">
        <f aca="false">D1711+10</f>
        <v>150</v>
      </c>
      <c r="E1712" s="38" t="s">
        <v>177</v>
      </c>
      <c r="F1712" s="2" t="str">
        <f aca="false">E1712</f>
        <v>XS</v>
      </c>
      <c r="H1712" s="8" t="s">
        <v>169</v>
      </c>
      <c r="I1712" s="8" t="str">
        <f aca="false">J1712</f>
        <v>40;42</v>
      </c>
      <c r="J1712" s="18" t="str">
        <f aca="false">IF(LEN(H1712)&gt;2,LEFT(H1712,2)&amp;";"&amp;RIGHT(H1712,2),H1712)</f>
        <v>40;42</v>
      </c>
      <c r="M1712" s="8" t="n">
        <v>942</v>
      </c>
      <c r="P1712" s="18" t="str">
        <f aca="false">VLOOKUP(LEFT(H1712,2),references!AA:AG,2,0)&amp;" - "&amp;VLOOKUP(RIGHT(H1712,2),references!AA:AG,2,0)</f>
        <v>80 - 84</v>
      </c>
      <c r="Q1712" s="18" t="str">
        <f aca="false">VLOOKUP(LEFT(H1712,2),references!AA:AG,4,0)&amp;" - "&amp;VLOOKUP(RIGHT(H1712,2),references!AA:AG,4,0)</f>
        <v>62 - 66</v>
      </c>
      <c r="R1712" s="18" t="str">
        <f aca="false">VLOOKUP(LEFT(H1712,2),references!AA:AG,6,0)&amp;" - "&amp;VLOOKUP(RIGHT(H1712,2),references!AA:AG,6,0)</f>
        <v>88 - 92</v>
      </c>
    </row>
    <row r="1713" customFormat="false" ht="15" hidden="false" customHeight="false" outlineLevel="0" collapsed="false">
      <c r="B1713" s="2" t="s">
        <v>108</v>
      </c>
      <c r="C1713" s="66" t="s">
        <v>575</v>
      </c>
      <c r="D1713" s="2" t="n">
        <f aca="false">D1712+10</f>
        <v>160</v>
      </c>
      <c r="E1713" s="38" t="s">
        <v>178</v>
      </c>
      <c r="F1713" s="2" t="str">
        <f aca="false">E1713</f>
        <v>S</v>
      </c>
      <c r="H1713" s="8" t="s">
        <v>171</v>
      </c>
      <c r="I1713" s="8" t="str">
        <f aca="false">J1713</f>
        <v>42;44</v>
      </c>
      <c r="J1713" s="18" t="str">
        <f aca="false">IF(LEN(H1713)&gt;2,LEFT(H1713,2)&amp;";"&amp;RIGHT(H1713,2),H1713)</f>
        <v>42;44</v>
      </c>
      <c r="M1713" s="8" t="n">
        <v>982</v>
      </c>
      <c r="P1713" s="18" t="str">
        <f aca="false">VLOOKUP(LEFT(H1713,2),references!AA:AG,2,0)&amp;" - "&amp;VLOOKUP(RIGHT(H1713,2),references!AA:AG,2,0)</f>
        <v>84 - 88</v>
      </c>
      <c r="Q1713" s="18" t="str">
        <f aca="false">VLOOKUP(LEFT(H1713,2),references!AA:AG,4,0)&amp;" - "&amp;VLOOKUP(RIGHT(H1713,2),references!AA:AG,4,0)</f>
        <v>66 - 70</v>
      </c>
      <c r="R1713" s="18" t="str">
        <f aca="false">VLOOKUP(LEFT(H1713,2),references!AA:AG,6,0)&amp;" - "&amp;VLOOKUP(RIGHT(H1713,2),references!AA:AG,6,0)</f>
        <v>92 - 96</v>
      </c>
    </row>
    <row r="1714" customFormat="false" ht="15" hidden="false" customHeight="false" outlineLevel="0" collapsed="false">
      <c r="B1714" s="2" t="s">
        <v>108</v>
      </c>
      <c r="C1714" s="66" t="s">
        <v>575</v>
      </c>
      <c r="D1714" s="2" t="n">
        <f aca="false">D1713+10</f>
        <v>170</v>
      </c>
      <c r="E1714" s="38" t="s">
        <v>179</v>
      </c>
      <c r="F1714" s="2" t="str">
        <f aca="false">E1714</f>
        <v>M</v>
      </c>
      <c r="H1714" s="8" t="s">
        <v>262</v>
      </c>
      <c r="I1714" s="8" t="str">
        <f aca="false">J1714</f>
        <v>44;46</v>
      </c>
      <c r="J1714" s="18" t="str">
        <f aca="false">IF(LEN(H1714)&gt;2,LEFT(H1714,2)&amp;";"&amp;RIGHT(H1714,2),H1714)</f>
        <v>44;46</v>
      </c>
      <c r="M1714" s="8" t="n">
        <v>972</v>
      </c>
      <c r="P1714" s="18" t="str">
        <f aca="false">VLOOKUP(LEFT(H1714,2),references!AA:AG,2,0)&amp;" - "&amp;VLOOKUP(RIGHT(H1714,2),references!AA:AG,2,0)</f>
        <v>88 - 92</v>
      </c>
      <c r="Q1714" s="18" t="str">
        <f aca="false">VLOOKUP(LEFT(H1714,2),references!AA:AG,4,0)&amp;" - "&amp;VLOOKUP(RIGHT(H1714,2),references!AA:AG,4,0)</f>
        <v>70 - 74</v>
      </c>
      <c r="R1714" s="18" t="str">
        <f aca="false">VLOOKUP(LEFT(H1714,2),references!AA:AG,6,0)&amp;" - "&amp;VLOOKUP(RIGHT(H1714,2),references!AA:AG,6,0)</f>
        <v>96 - 100</v>
      </c>
    </row>
    <row r="1715" customFormat="false" ht="15" hidden="false" customHeight="false" outlineLevel="0" collapsed="false">
      <c r="B1715" s="2" t="s">
        <v>108</v>
      </c>
      <c r="C1715" s="66" t="s">
        <v>575</v>
      </c>
      <c r="D1715" s="2" t="n">
        <f aca="false">D1714+10</f>
        <v>180</v>
      </c>
      <c r="E1715" s="38" t="s">
        <v>180</v>
      </c>
      <c r="F1715" s="2" t="str">
        <f aca="false">E1715</f>
        <v>L</v>
      </c>
      <c r="H1715" s="8" t="s">
        <v>264</v>
      </c>
      <c r="I1715" s="8" t="str">
        <f aca="false">J1715</f>
        <v>46;48</v>
      </c>
      <c r="J1715" s="18" t="str">
        <f aca="false">IF(LEN(H1715)&gt;2,LEFT(H1715,2)&amp;";"&amp;RIGHT(H1715,2),H1715)</f>
        <v>46;48</v>
      </c>
      <c r="M1715" s="8" t="n">
        <v>872</v>
      </c>
      <c r="P1715" s="18" t="str">
        <f aca="false">VLOOKUP(LEFT(H1715,2),references!AA:AG,2,0)&amp;" - "&amp;VLOOKUP(RIGHT(H1715,2),references!AA:AG,2,0)</f>
        <v>92 - 96</v>
      </c>
      <c r="Q1715" s="18" t="str">
        <f aca="false">VLOOKUP(LEFT(H1715,2),references!AA:AG,4,0)&amp;" - "&amp;VLOOKUP(RIGHT(H1715,2),references!AA:AG,4,0)</f>
        <v>74 - 78</v>
      </c>
      <c r="R1715" s="18" t="str">
        <f aca="false">VLOOKUP(LEFT(H1715,2),references!AA:AG,6,0)&amp;" - "&amp;VLOOKUP(RIGHT(H1715,2),references!AA:AG,6,0)</f>
        <v>100 - 104</v>
      </c>
    </row>
    <row r="1716" customFormat="false" ht="15" hidden="false" customHeight="false" outlineLevel="0" collapsed="false">
      <c r="B1716" s="2" t="s">
        <v>108</v>
      </c>
      <c r="C1716" s="66" t="s">
        <v>575</v>
      </c>
      <c r="D1716" s="2" t="n">
        <f aca="false">D1715+10</f>
        <v>190</v>
      </c>
      <c r="E1716" s="38" t="s">
        <v>181</v>
      </c>
      <c r="F1716" s="2" t="str">
        <f aca="false">E1716</f>
        <v>XL</v>
      </c>
      <c r="H1716" s="8" t="s">
        <v>266</v>
      </c>
      <c r="I1716" s="8" t="str">
        <f aca="false">J1716</f>
        <v>48;50</v>
      </c>
      <c r="J1716" s="18" t="str">
        <f aca="false">IF(LEN(H1716)&gt;2,LEFT(H1716,2)&amp;";"&amp;RIGHT(H1716,2),H1716)</f>
        <v>48;50</v>
      </c>
      <c r="M1716" s="8" t="n">
        <v>902</v>
      </c>
      <c r="P1716" s="18" t="str">
        <f aca="false">VLOOKUP(LEFT(H1716,2),references!AA:AG,2,0)&amp;" - "&amp;VLOOKUP(RIGHT(H1716,2),references!AA:AG,2,0)</f>
        <v>96 - 100</v>
      </c>
      <c r="Q1716" s="18" t="str">
        <f aca="false">VLOOKUP(LEFT(H1716,2),references!AA:AG,4,0)&amp;" - "&amp;VLOOKUP(RIGHT(H1716,2),references!AA:AG,4,0)</f>
        <v>78 - 82</v>
      </c>
      <c r="R1716" s="18" t="str">
        <f aca="false">VLOOKUP(LEFT(H1716,2),references!AA:AG,6,0)&amp;" - "&amp;VLOOKUP(RIGHT(H1716,2),references!AA:AG,6,0)</f>
        <v>104 - 108</v>
      </c>
    </row>
    <row r="1717" customFormat="false" ht="15" hidden="false" customHeight="false" outlineLevel="0" collapsed="false">
      <c r="B1717" s="2" t="s">
        <v>108</v>
      </c>
      <c r="C1717" s="66" t="s">
        <v>575</v>
      </c>
      <c r="D1717" s="2" t="n">
        <f aca="false">D1716+10</f>
        <v>200</v>
      </c>
      <c r="E1717" s="38" t="s">
        <v>182</v>
      </c>
      <c r="F1717" s="2" t="str">
        <f aca="false">E1717</f>
        <v>XXL</v>
      </c>
      <c r="H1717" s="8" t="s">
        <v>465</v>
      </c>
      <c r="I1717" s="8" t="str">
        <f aca="false">J1717</f>
        <v>50;52</v>
      </c>
      <c r="J1717" s="18" t="str">
        <f aca="false">IF(LEN(H1717)&gt;2,LEFT(H1717,2)&amp;";"&amp;RIGHT(H1717,2),H1717)</f>
        <v>50;52</v>
      </c>
      <c r="M1717" s="8" t="n">
        <v>922</v>
      </c>
      <c r="P1717" s="18" t="str">
        <f aca="false">VLOOKUP(LEFT(H1717,2),references!AA:AG,2,0)&amp;" - "&amp;VLOOKUP(RIGHT(H1717,2),references!AA:AG,2,0)</f>
        <v>100 - 104</v>
      </c>
      <c r="Q1717" s="18" t="str">
        <f aca="false">VLOOKUP(LEFT(H1717,2),references!AA:AG,4,0)&amp;" - "&amp;VLOOKUP(RIGHT(H1717,2),references!AA:AG,4,0)</f>
        <v>82 - 86</v>
      </c>
      <c r="R1717" s="18" t="str">
        <f aca="false">VLOOKUP(LEFT(H1717,2),references!AA:AG,6,0)&amp;" - "&amp;VLOOKUP(RIGHT(H1717,2),references!AA:AG,6,0)</f>
        <v>108 - 112</v>
      </c>
    </row>
    <row r="1718" customFormat="false" ht="15" hidden="false" customHeight="false" outlineLevel="0" collapsed="false">
      <c r="B1718" s="2" t="s">
        <v>108</v>
      </c>
      <c r="C1718" s="66" t="s">
        <v>575</v>
      </c>
      <c r="D1718" s="2" t="n">
        <f aca="false">D1717+10</f>
        <v>210</v>
      </c>
      <c r="E1718" s="38" t="s">
        <v>579</v>
      </c>
      <c r="F1718" s="2" t="str">
        <f aca="false">E1718</f>
        <v>3XL</v>
      </c>
      <c r="H1718" s="8" t="s">
        <v>466</v>
      </c>
      <c r="I1718" s="8" t="str">
        <f aca="false">J1718</f>
        <v>52;54</v>
      </c>
      <c r="J1718" s="18" t="str">
        <f aca="false">IF(LEN(H1718)&gt;2,LEFT(H1718,2)&amp;";"&amp;RIGHT(H1718,2),H1718)</f>
        <v>52;54</v>
      </c>
      <c r="M1718" s="8" t="n">
        <v>892</v>
      </c>
    </row>
    <row r="1719" customFormat="false" ht="15" hidden="false" customHeight="false" outlineLevel="0" collapsed="false">
      <c r="B1719" s="2" t="s">
        <v>108</v>
      </c>
      <c r="C1719" s="66" t="s">
        <v>575</v>
      </c>
      <c r="D1719" s="2" t="n">
        <f aca="false">D1718+10</f>
        <v>220</v>
      </c>
      <c r="E1719" s="38" t="s">
        <v>580</v>
      </c>
      <c r="F1719" s="2" t="str">
        <f aca="false">E1719</f>
        <v>4XL</v>
      </c>
      <c r="H1719" s="8" t="s">
        <v>468</v>
      </c>
      <c r="I1719" s="8" t="str">
        <f aca="false">J1719</f>
        <v>56;58</v>
      </c>
      <c r="J1719" s="18" t="str">
        <f aca="false">IF(LEN(H1719)&gt;2,LEFT(H1719,2)&amp;";"&amp;RIGHT(H1719,2),H1719)</f>
        <v>56;58</v>
      </c>
      <c r="M1719" s="8" t="n">
        <v>812</v>
      </c>
    </row>
    <row r="1720" customFormat="false" ht="15" hidden="false" customHeight="false" outlineLevel="0" collapsed="false">
      <c r="B1720" s="2" t="s">
        <v>108</v>
      </c>
      <c r="C1720" s="66" t="s">
        <v>575</v>
      </c>
      <c r="D1720" s="2" t="n">
        <f aca="false">D1719+10</f>
        <v>230</v>
      </c>
      <c r="E1720" s="38" t="s">
        <v>581</v>
      </c>
      <c r="F1720" s="2" t="str">
        <f aca="false">E1720</f>
        <v>5XL</v>
      </c>
      <c r="H1720" s="8" t="s">
        <v>470</v>
      </c>
      <c r="I1720" s="8" t="str">
        <f aca="false">J1720</f>
        <v>60;62</v>
      </c>
      <c r="J1720" s="18" t="str">
        <f aca="false">IF(LEN(H1720)&gt;2,LEFT(H1720,2)&amp;";"&amp;RIGHT(H1720,2),H1720)</f>
        <v>60;62</v>
      </c>
      <c r="M1720" s="8" t="n">
        <v>732</v>
      </c>
    </row>
    <row r="1721" customFormat="false" ht="15" hidden="false" customHeight="false" outlineLevel="0" collapsed="false">
      <c r="B1721" s="2" t="s">
        <v>108</v>
      </c>
      <c r="C1721" s="66" t="s">
        <v>575</v>
      </c>
      <c r="D1721" s="2" t="n">
        <f aca="false">D1720+10</f>
        <v>240</v>
      </c>
      <c r="E1721" s="38" t="s">
        <v>582</v>
      </c>
      <c r="F1721" s="2" t="str">
        <f aca="false">E1721</f>
        <v>6XL</v>
      </c>
      <c r="H1721" s="8" t="s">
        <v>472</v>
      </c>
      <c r="I1721" s="8" t="str">
        <f aca="false">J1721</f>
        <v>64;66</v>
      </c>
      <c r="J1721" s="18" t="str">
        <f aca="false">IF(LEN(H1721)&gt;2,LEFT(H1721,2)&amp;";"&amp;RIGHT(H1721,2),H1721)</f>
        <v>64;66</v>
      </c>
      <c r="M1721" s="8" t="n">
        <v>652</v>
      </c>
    </row>
    <row r="1722" customFormat="false" ht="15" hidden="false" customHeight="false" outlineLevel="0" collapsed="false">
      <c r="B1722" s="10" t="s">
        <v>271</v>
      </c>
      <c r="C1722" s="73" t="s">
        <v>575</v>
      </c>
      <c r="D1722" s="10" t="n">
        <v>300</v>
      </c>
      <c r="E1722" s="20" t="s">
        <v>583</v>
      </c>
      <c r="F1722" s="10" t="str">
        <f aca="false">E1722</f>
        <v>XXXL</v>
      </c>
      <c r="G1722" s="73"/>
      <c r="H1722" s="24" t="s">
        <v>466</v>
      </c>
      <c r="I1722" s="24" t="str">
        <f aca="false">J1722</f>
        <v>52;54</v>
      </c>
      <c r="J1722" s="24" t="str">
        <f aca="false">IF(LEN(H1722)&gt;2,LEFT(H1722,2)&amp;";"&amp;RIGHT(H1722,2),H1722)</f>
        <v>52;54</v>
      </c>
      <c r="K1722" s="24"/>
      <c r="L1722" s="24"/>
      <c r="M1722" s="24" t="n">
        <v>892</v>
      </c>
    </row>
    <row r="1724" customFormat="false" ht="15" hidden="false" customHeight="false" outlineLevel="0" collapsed="false">
      <c r="B1724" s="2" t="s">
        <v>108</v>
      </c>
      <c r="C1724" s="66" t="s">
        <v>585</v>
      </c>
      <c r="D1724" s="2" t="n">
        <v>120</v>
      </c>
      <c r="E1724" s="38" t="s">
        <v>577</v>
      </c>
      <c r="F1724" s="2" t="str">
        <f aca="false">SUBSTITUTE(E1724,"/","")</f>
        <v>P</v>
      </c>
      <c r="H1724" s="8" t="s">
        <v>169</v>
      </c>
      <c r="I1724" s="8" t="str">
        <f aca="false">J1724</f>
        <v>40;42</v>
      </c>
      <c r="J1724" s="18" t="str">
        <f aca="false">IF(LEN(H1724)&gt;2,LEFT(H1724,2)&amp;";"&amp;RIGHT(H1724,2),H1724)</f>
        <v>40;42</v>
      </c>
      <c r="M1724" s="8" t="n">
        <v>942</v>
      </c>
    </row>
    <row r="1725" customFormat="false" ht="15" hidden="false" customHeight="false" outlineLevel="0" collapsed="false">
      <c r="B1725" s="2" t="s">
        <v>108</v>
      </c>
      <c r="C1725" s="66" t="s">
        <v>585</v>
      </c>
      <c r="D1725" s="2" t="n">
        <f aca="false">D1724+5</f>
        <v>125</v>
      </c>
      <c r="E1725" s="38" t="s">
        <v>586</v>
      </c>
      <c r="F1725" s="2" t="str">
        <f aca="false">SUBSTITUTE(E1725,"/","")</f>
        <v>PS</v>
      </c>
      <c r="H1725" s="8" t="s">
        <v>169</v>
      </c>
      <c r="I1725" s="8" t="str">
        <f aca="false">J1725</f>
        <v>40;42</v>
      </c>
      <c r="J1725" s="18" t="str">
        <f aca="false">IF(LEN(H1725)&gt;2,LEFT(H1725,2)&amp;";"&amp;RIGHT(H1725,2),H1725)</f>
        <v>40;42</v>
      </c>
      <c r="M1725" s="8" t="n">
        <v>942</v>
      </c>
    </row>
    <row r="1726" customFormat="false" ht="15" hidden="false" customHeight="false" outlineLevel="0" collapsed="false">
      <c r="B1726" s="2" t="s">
        <v>108</v>
      </c>
      <c r="C1726" s="66" t="s">
        <v>585</v>
      </c>
      <c r="D1726" s="2" t="n">
        <v>140</v>
      </c>
      <c r="E1726" s="38" t="s">
        <v>176</v>
      </c>
      <c r="F1726" s="2" t="str">
        <f aca="false">SUBSTITUTE(E1726,"/","")</f>
        <v>XXS</v>
      </c>
      <c r="H1726" s="8" t="s">
        <v>166</v>
      </c>
      <c r="I1726" s="8" t="str">
        <f aca="false">J1726</f>
        <v>38;40</v>
      </c>
      <c r="J1726" s="18" t="str">
        <f aca="false">IF(LEN(H1726)&gt;2,LEFT(H1726,2)&amp;";"&amp;RIGHT(H1726,2),H1726)</f>
        <v>38;40</v>
      </c>
      <c r="M1726" s="8" t="n">
        <v>842</v>
      </c>
      <c r="P1726" s="18" t="str">
        <f aca="false">VLOOKUP(LEFT(H1726,2),references!AA:AG,2,0)&amp;" - "&amp;VLOOKUP(RIGHT(H1726,2),references!AA:AG,2,0)</f>
        <v>76 - 80</v>
      </c>
      <c r="Q1726" s="18" t="str">
        <f aca="false">VLOOKUP(LEFT(H1726,2),references!AA:AG,4,0)&amp;" - "&amp;VLOOKUP(RIGHT(H1726,2),references!AA:AG,4,0)</f>
        <v>58 - 62</v>
      </c>
      <c r="R1726" s="18" t="str">
        <f aca="false">VLOOKUP(LEFT(H1726,2),references!AA:AG,6,0)&amp;" - "&amp;VLOOKUP(RIGHT(H1726,2),references!AA:AG,6,0)</f>
        <v>84 - 88</v>
      </c>
    </row>
    <row r="1727" customFormat="false" ht="15" hidden="false" customHeight="false" outlineLevel="0" collapsed="false">
      <c r="B1727" s="2" t="s">
        <v>108</v>
      </c>
      <c r="C1727" s="66" t="s">
        <v>585</v>
      </c>
      <c r="D1727" s="2" t="n">
        <f aca="false">D1726+5</f>
        <v>145</v>
      </c>
      <c r="E1727" s="38" t="s">
        <v>587</v>
      </c>
      <c r="F1727" s="2" t="str">
        <f aca="false">SUBSTITUTE(E1727,"/","")</f>
        <v>XXSXS</v>
      </c>
      <c r="H1727" s="8" t="s">
        <v>166</v>
      </c>
      <c r="I1727" s="8" t="str">
        <f aca="false">J1727</f>
        <v>38;40</v>
      </c>
      <c r="J1727" s="18" t="str">
        <f aca="false">IF(LEN(H1727)&gt;2,LEFT(H1727,2)&amp;";"&amp;RIGHT(H1727,2),H1727)</f>
        <v>38;40</v>
      </c>
      <c r="M1727" s="8" t="n">
        <v>842</v>
      </c>
    </row>
    <row r="1728" customFormat="false" ht="15" hidden="false" customHeight="false" outlineLevel="0" collapsed="false">
      <c r="B1728" s="2" t="s">
        <v>108</v>
      </c>
      <c r="C1728" s="66" t="s">
        <v>585</v>
      </c>
      <c r="D1728" s="2" t="n">
        <f aca="false">D1727+5</f>
        <v>150</v>
      </c>
      <c r="E1728" s="38" t="s">
        <v>177</v>
      </c>
      <c r="F1728" s="2" t="str">
        <f aca="false">SUBSTITUTE(E1728,"/","")</f>
        <v>XS</v>
      </c>
      <c r="H1728" s="8" t="s">
        <v>169</v>
      </c>
      <c r="I1728" s="8" t="str">
        <f aca="false">J1728</f>
        <v>40;42</v>
      </c>
      <c r="J1728" s="18" t="str">
        <f aca="false">IF(LEN(H1728)&gt;2,LEFT(H1728,2)&amp;";"&amp;RIGHT(H1728,2),H1728)</f>
        <v>40;42</v>
      </c>
      <c r="M1728" s="8" t="n">
        <v>942</v>
      </c>
      <c r="P1728" s="18" t="str">
        <f aca="false">VLOOKUP(LEFT(H1728,2),references!AA:AG,2,0)&amp;" - "&amp;VLOOKUP(RIGHT(H1728,2),references!AA:AG,2,0)</f>
        <v>80 - 84</v>
      </c>
      <c r="Q1728" s="18" t="str">
        <f aca="false">VLOOKUP(LEFT(H1728,2),references!AA:AG,4,0)&amp;" - "&amp;VLOOKUP(RIGHT(H1728,2),references!AA:AG,4,0)</f>
        <v>62 - 66</v>
      </c>
      <c r="R1728" s="18" t="str">
        <f aca="false">VLOOKUP(LEFT(H1728,2),references!AA:AG,6,0)&amp;" - "&amp;VLOOKUP(RIGHT(H1728,2),references!AA:AG,6,0)</f>
        <v>88 - 92</v>
      </c>
    </row>
    <row r="1729" customFormat="false" ht="15" hidden="false" customHeight="false" outlineLevel="0" collapsed="false">
      <c r="B1729" s="2" t="s">
        <v>108</v>
      </c>
      <c r="C1729" s="66" t="s">
        <v>585</v>
      </c>
      <c r="D1729" s="2" t="n">
        <f aca="false">D1728+5</f>
        <v>155</v>
      </c>
      <c r="E1729" s="38" t="s">
        <v>588</v>
      </c>
      <c r="F1729" s="2" t="str">
        <f aca="false">SUBSTITUTE(E1729,"/","")</f>
        <v>XSS</v>
      </c>
      <c r="H1729" s="8" t="s">
        <v>169</v>
      </c>
      <c r="I1729" s="8" t="str">
        <f aca="false">J1729</f>
        <v>40;42</v>
      </c>
      <c r="J1729" s="18" t="str">
        <f aca="false">IF(LEN(H1729)&gt;2,LEFT(H1729,2)&amp;";"&amp;RIGHT(H1729,2),H1729)</f>
        <v>40;42</v>
      </c>
      <c r="M1729" s="8" t="n">
        <v>942</v>
      </c>
    </row>
    <row r="1730" customFormat="false" ht="15" hidden="false" customHeight="false" outlineLevel="0" collapsed="false">
      <c r="B1730" s="2" t="s">
        <v>108</v>
      </c>
      <c r="C1730" s="66" t="s">
        <v>585</v>
      </c>
      <c r="D1730" s="2" t="n">
        <f aca="false">D1729+5</f>
        <v>160</v>
      </c>
      <c r="E1730" s="38" t="s">
        <v>178</v>
      </c>
      <c r="F1730" s="2" t="str">
        <f aca="false">SUBSTITUTE(E1730,"/","")</f>
        <v>S</v>
      </c>
      <c r="H1730" s="8" t="s">
        <v>171</v>
      </c>
      <c r="I1730" s="8" t="str">
        <f aca="false">J1730</f>
        <v>42;44</v>
      </c>
      <c r="J1730" s="18" t="str">
        <f aca="false">IF(LEN(H1730)&gt;2,LEFT(H1730,2)&amp;";"&amp;RIGHT(H1730,2),H1730)</f>
        <v>42;44</v>
      </c>
      <c r="M1730" s="8" t="n">
        <v>982</v>
      </c>
      <c r="P1730" s="18" t="str">
        <f aca="false">VLOOKUP(LEFT(H1730,2),references!AA:AG,2,0)&amp;" - "&amp;VLOOKUP(RIGHT(H1730,2),references!AA:AG,2,0)</f>
        <v>84 - 88</v>
      </c>
      <c r="Q1730" s="18" t="str">
        <f aca="false">VLOOKUP(LEFT(H1730,2),references!AA:AG,4,0)&amp;" - "&amp;VLOOKUP(RIGHT(H1730,2),references!AA:AG,4,0)</f>
        <v>66 - 70</v>
      </c>
      <c r="R1730" s="18" t="str">
        <f aca="false">VLOOKUP(LEFT(H1730,2),references!AA:AG,6,0)&amp;" - "&amp;VLOOKUP(RIGHT(H1730,2),references!AA:AG,6,0)</f>
        <v>92 - 96</v>
      </c>
    </row>
    <row r="1731" customFormat="false" ht="15" hidden="false" customHeight="false" outlineLevel="0" collapsed="false">
      <c r="B1731" s="2" t="s">
        <v>108</v>
      </c>
      <c r="C1731" s="66" t="s">
        <v>585</v>
      </c>
      <c r="D1731" s="2" t="n">
        <f aca="false">D1730+5</f>
        <v>165</v>
      </c>
      <c r="E1731" s="38" t="s">
        <v>589</v>
      </c>
      <c r="F1731" s="2" t="str">
        <f aca="false">SUBSTITUTE(E1731,"/","")</f>
        <v>SM</v>
      </c>
      <c r="H1731" s="8" t="s">
        <v>171</v>
      </c>
      <c r="I1731" s="8" t="str">
        <f aca="false">J1731</f>
        <v>42;44</v>
      </c>
      <c r="J1731" s="18" t="str">
        <f aca="false">IF(LEN(H1731)&gt;2,LEFT(H1731,2)&amp;";"&amp;RIGHT(H1731,2),H1731)</f>
        <v>42;44</v>
      </c>
      <c r="M1731" s="8" t="n">
        <v>982</v>
      </c>
    </row>
    <row r="1732" customFormat="false" ht="15" hidden="false" customHeight="false" outlineLevel="0" collapsed="false">
      <c r="B1732" s="2" t="s">
        <v>108</v>
      </c>
      <c r="C1732" s="66" t="s">
        <v>585</v>
      </c>
      <c r="D1732" s="2" t="n">
        <f aca="false">D1731+5</f>
        <v>170</v>
      </c>
      <c r="E1732" s="38" t="s">
        <v>179</v>
      </c>
      <c r="F1732" s="2" t="str">
        <f aca="false">SUBSTITUTE(E1732,"/","")</f>
        <v>M</v>
      </c>
      <c r="H1732" s="8" t="s">
        <v>262</v>
      </c>
      <c r="I1732" s="8" t="str">
        <f aca="false">J1732</f>
        <v>44;46</v>
      </c>
      <c r="J1732" s="18" t="str">
        <f aca="false">IF(LEN(H1732)&gt;2,LEFT(H1732,2)&amp;";"&amp;RIGHT(H1732,2),H1732)</f>
        <v>44;46</v>
      </c>
      <c r="M1732" s="8" t="n">
        <v>972</v>
      </c>
      <c r="P1732" s="18" t="str">
        <f aca="false">VLOOKUP(LEFT(H1732,2),references!AA:AG,2,0)&amp;" - "&amp;VLOOKUP(RIGHT(H1732,2),references!AA:AG,2,0)</f>
        <v>88 - 92</v>
      </c>
      <c r="Q1732" s="18" t="str">
        <f aca="false">VLOOKUP(LEFT(H1732,2),references!AA:AG,4,0)&amp;" - "&amp;VLOOKUP(RIGHT(H1732,2),references!AA:AG,4,0)</f>
        <v>70 - 74</v>
      </c>
      <c r="R1732" s="18" t="str">
        <f aca="false">VLOOKUP(LEFT(H1732,2),references!AA:AG,6,0)&amp;" - "&amp;VLOOKUP(RIGHT(H1732,2),references!AA:AG,6,0)</f>
        <v>96 - 100</v>
      </c>
    </row>
    <row r="1733" customFormat="false" ht="15" hidden="false" customHeight="false" outlineLevel="0" collapsed="false">
      <c r="B1733" s="2" t="s">
        <v>108</v>
      </c>
      <c r="C1733" s="66" t="s">
        <v>585</v>
      </c>
      <c r="D1733" s="2" t="n">
        <f aca="false">D1732+5</f>
        <v>175</v>
      </c>
      <c r="E1733" s="38" t="s">
        <v>590</v>
      </c>
      <c r="F1733" s="2" t="str">
        <f aca="false">SUBSTITUTE(E1733,"/","")</f>
        <v>ML</v>
      </c>
      <c r="H1733" s="8" t="s">
        <v>262</v>
      </c>
      <c r="I1733" s="8" t="str">
        <f aca="false">J1733</f>
        <v>44;46</v>
      </c>
      <c r="J1733" s="18" t="str">
        <f aca="false">IF(LEN(H1733)&gt;2,LEFT(H1733,2)&amp;";"&amp;RIGHT(H1733,2),H1733)</f>
        <v>44;46</v>
      </c>
      <c r="M1733" s="8" t="n">
        <v>972</v>
      </c>
    </row>
    <row r="1734" customFormat="false" ht="15" hidden="false" customHeight="false" outlineLevel="0" collapsed="false">
      <c r="B1734" s="2" t="s">
        <v>108</v>
      </c>
      <c r="C1734" s="66" t="s">
        <v>585</v>
      </c>
      <c r="D1734" s="2" t="n">
        <f aca="false">D1733+5</f>
        <v>180</v>
      </c>
      <c r="E1734" s="38" t="s">
        <v>180</v>
      </c>
      <c r="F1734" s="2" t="str">
        <f aca="false">SUBSTITUTE(E1734,"/","")</f>
        <v>L</v>
      </c>
      <c r="H1734" s="8" t="s">
        <v>264</v>
      </c>
      <c r="I1734" s="8" t="str">
        <f aca="false">J1734</f>
        <v>46;48</v>
      </c>
      <c r="J1734" s="18" t="str">
        <f aca="false">IF(LEN(H1734)&gt;2,LEFT(H1734,2)&amp;";"&amp;RIGHT(H1734,2),H1734)</f>
        <v>46;48</v>
      </c>
      <c r="M1734" s="8" t="n">
        <v>872</v>
      </c>
      <c r="P1734" s="18" t="str">
        <f aca="false">VLOOKUP(LEFT(H1734,2),references!AA:AG,2,0)&amp;" - "&amp;VLOOKUP(RIGHT(H1734,2),references!AA:AG,2,0)</f>
        <v>92 - 96</v>
      </c>
      <c r="Q1734" s="18" t="str">
        <f aca="false">VLOOKUP(LEFT(H1734,2),references!AA:AG,4,0)&amp;" - "&amp;VLOOKUP(RIGHT(H1734,2),references!AA:AG,4,0)</f>
        <v>74 - 78</v>
      </c>
      <c r="R1734" s="18" t="str">
        <f aca="false">VLOOKUP(LEFT(H1734,2),references!AA:AG,6,0)&amp;" - "&amp;VLOOKUP(RIGHT(H1734,2),references!AA:AG,6,0)</f>
        <v>100 - 104</v>
      </c>
    </row>
    <row r="1735" customFormat="false" ht="15" hidden="false" customHeight="false" outlineLevel="0" collapsed="false">
      <c r="B1735" s="2" t="s">
        <v>108</v>
      </c>
      <c r="C1735" s="66" t="s">
        <v>585</v>
      </c>
      <c r="D1735" s="2" t="n">
        <f aca="false">D1734+5</f>
        <v>185</v>
      </c>
      <c r="E1735" s="38" t="s">
        <v>591</v>
      </c>
      <c r="F1735" s="2" t="str">
        <f aca="false">SUBSTITUTE(E1735,"/","")</f>
        <v>LXL</v>
      </c>
      <c r="H1735" s="8" t="s">
        <v>264</v>
      </c>
      <c r="I1735" s="8" t="str">
        <f aca="false">J1735</f>
        <v>46;48</v>
      </c>
      <c r="J1735" s="18" t="str">
        <f aca="false">IF(LEN(H1735)&gt;2,LEFT(H1735,2)&amp;";"&amp;RIGHT(H1735,2),H1735)</f>
        <v>46;48</v>
      </c>
      <c r="M1735" s="8" t="n">
        <v>872</v>
      </c>
    </row>
    <row r="1736" customFormat="false" ht="15" hidden="false" customHeight="false" outlineLevel="0" collapsed="false">
      <c r="B1736" s="2" t="s">
        <v>108</v>
      </c>
      <c r="C1736" s="66" t="s">
        <v>585</v>
      </c>
      <c r="D1736" s="2" t="n">
        <f aca="false">D1735+5</f>
        <v>190</v>
      </c>
      <c r="E1736" s="38" t="s">
        <v>181</v>
      </c>
      <c r="F1736" s="2" t="str">
        <f aca="false">SUBSTITUTE(E1736,"/","")</f>
        <v>XL</v>
      </c>
      <c r="H1736" s="8" t="s">
        <v>266</v>
      </c>
      <c r="I1736" s="8" t="str">
        <f aca="false">J1736</f>
        <v>48;50</v>
      </c>
      <c r="J1736" s="18" t="str">
        <f aca="false">IF(LEN(H1736)&gt;2,LEFT(H1736,2)&amp;";"&amp;RIGHT(H1736,2),H1736)</f>
        <v>48;50</v>
      </c>
      <c r="M1736" s="8" t="n">
        <v>902</v>
      </c>
      <c r="P1736" s="18" t="str">
        <f aca="false">VLOOKUP(LEFT(H1736,2),references!AA:AG,2,0)&amp;" - "&amp;VLOOKUP(RIGHT(H1736,2),references!AA:AG,2,0)</f>
        <v>96 - 100</v>
      </c>
      <c r="Q1736" s="18" t="str">
        <f aca="false">VLOOKUP(LEFT(H1736,2),references!AA:AG,4,0)&amp;" - "&amp;VLOOKUP(RIGHT(H1736,2),references!AA:AG,4,0)</f>
        <v>78 - 82</v>
      </c>
      <c r="R1736" s="18" t="str">
        <f aca="false">VLOOKUP(LEFT(H1736,2),references!AA:AG,6,0)&amp;" - "&amp;VLOOKUP(RIGHT(H1736,2),references!AA:AG,6,0)</f>
        <v>104 - 108</v>
      </c>
    </row>
    <row r="1737" customFormat="false" ht="15" hidden="false" customHeight="false" outlineLevel="0" collapsed="false">
      <c r="B1737" s="2" t="s">
        <v>108</v>
      </c>
      <c r="C1737" s="66" t="s">
        <v>585</v>
      </c>
      <c r="D1737" s="2" t="n">
        <f aca="false">D1736+5</f>
        <v>195</v>
      </c>
      <c r="E1737" s="38" t="s">
        <v>592</v>
      </c>
      <c r="F1737" s="2" t="str">
        <f aca="false">SUBSTITUTE(E1737,"/","")</f>
        <v>XLXXL</v>
      </c>
      <c r="H1737" s="8" t="s">
        <v>266</v>
      </c>
      <c r="I1737" s="8" t="str">
        <f aca="false">J1737</f>
        <v>48;50</v>
      </c>
      <c r="J1737" s="18" t="str">
        <f aca="false">IF(LEN(H1737)&gt;2,LEFT(H1737,2)&amp;";"&amp;RIGHT(H1737,2),H1737)</f>
        <v>48;50</v>
      </c>
      <c r="M1737" s="8" t="n">
        <v>902</v>
      </c>
    </row>
    <row r="1738" customFormat="false" ht="15" hidden="false" customHeight="false" outlineLevel="0" collapsed="false">
      <c r="B1738" s="2" t="s">
        <v>108</v>
      </c>
      <c r="C1738" s="66" t="s">
        <v>585</v>
      </c>
      <c r="D1738" s="2" t="n">
        <f aca="false">D1737+5</f>
        <v>200</v>
      </c>
      <c r="E1738" s="38" t="s">
        <v>182</v>
      </c>
      <c r="F1738" s="2" t="str">
        <f aca="false">SUBSTITUTE(E1738,"/","")</f>
        <v>XXL</v>
      </c>
      <c r="H1738" s="8" t="s">
        <v>465</v>
      </c>
      <c r="I1738" s="8" t="str">
        <f aca="false">J1738</f>
        <v>50;52</v>
      </c>
      <c r="J1738" s="18" t="str">
        <f aca="false">IF(LEN(H1738)&gt;2,LEFT(H1738,2)&amp;";"&amp;RIGHT(H1738,2),H1738)</f>
        <v>50;52</v>
      </c>
      <c r="M1738" s="8" t="n">
        <v>922</v>
      </c>
      <c r="P1738" s="18" t="str">
        <f aca="false">VLOOKUP(LEFT(H1738,2),references!AA:AG,2,0)&amp;" - "&amp;VLOOKUP(RIGHT(H1738,2),references!AA:AG,2,0)</f>
        <v>100 - 104</v>
      </c>
      <c r="Q1738" s="18" t="str">
        <f aca="false">VLOOKUP(LEFT(H1738,2),references!AA:AG,4,0)&amp;" - "&amp;VLOOKUP(RIGHT(H1738,2),references!AA:AG,4,0)</f>
        <v>82 - 86</v>
      </c>
      <c r="R1738" s="18" t="str">
        <f aca="false">VLOOKUP(LEFT(H1738,2),references!AA:AG,6,0)&amp;" - "&amp;VLOOKUP(RIGHT(H1738,2),references!AA:AG,6,0)</f>
        <v>108 - 112</v>
      </c>
    </row>
    <row r="1739" customFormat="false" ht="15" hidden="false" customHeight="false" outlineLevel="0" collapsed="false">
      <c r="B1739" s="2" t="s">
        <v>108</v>
      </c>
      <c r="C1739" s="66" t="s">
        <v>585</v>
      </c>
      <c r="D1739" s="2" t="n">
        <f aca="false">D1738+5</f>
        <v>205</v>
      </c>
      <c r="E1739" s="38" t="s">
        <v>593</v>
      </c>
      <c r="F1739" s="2" t="str">
        <f aca="false">SUBSTITUTE(E1739,"/","")</f>
        <v>XXL3XL</v>
      </c>
      <c r="H1739" s="8" t="s">
        <v>465</v>
      </c>
      <c r="I1739" s="8" t="str">
        <f aca="false">J1739</f>
        <v>50;52</v>
      </c>
      <c r="J1739" s="18" t="str">
        <f aca="false">IF(LEN(H1739)&gt;2,LEFT(H1739,2)&amp;";"&amp;RIGHT(H1739,2),H1739)</f>
        <v>50;52</v>
      </c>
      <c r="M1739" s="8" t="n">
        <v>922</v>
      </c>
    </row>
    <row r="1740" customFormat="false" ht="15" hidden="false" customHeight="false" outlineLevel="0" collapsed="false">
      <c r="B1740" s="2" t="s">
        <v>108</v>
      </c>
      <c r="C1740" s="66" t="s">
        <v>585</v>
      </c>
      <c r="D1740" s="2" t="n">
        <f aca="false">D1739+5</f>
        <v>210</v>
      </c>
      <c r="E1740" s="38" t="s">
        <v>579</v>
      </c>
      <c r="F1740" s="2" t="str">
        <f aca="false">SUBSTITUTE(E1740,"/","")</f>
        <v>3XL</v>
      </c>
      <c r="H1740" s="8" t="s">
        <v>466</v>
      </c>
      <c r="I1740" s="8" t="str">
        <f aca="false">J1740</f>
        <v>52;54</v>
      </c>
      <c r="J1740" s="18" t="str">
        <f aca="false">IF(LEN(H1740)&gt;2,LEFT(H1740,2)&amp;";"&amp;RIGHT(H1740,2),H1740)</f>
        <v>52;54</v>
      </c>
      <c r="M1740" s="8" t="n">
        <v>892</v>
      </c>
    </row>
    <row r="1741" customFormat="false" ht="15" hidden="false" customHeight="false" outlineLevel="0" collapsed="false">
      <c r="B1741" s="2" t="s">
        <v>108</v>
      </c>
      <c r="C1741" s="66" t="s">
        <v>585</v>
      </c>
      <c r="D1741" s="2" t="n">
        <f aca="false">D1740+5</f>
        <v>215</v>
      </c>
      <c r="E1741" s="38" t="s">
        <v>594</v>
      </c>
      <c r="F1741" s="2" t="str">
        <f aca="false">SUBSTITUTE(E1741,"/","")</f>
        <v>3XL4XL</v>
      </c>
      <c r="H1741" s="8" t="s">
        <v>466</v>
      </c>
      <c r="I1741" s="8" t="str">
        <f aca="false">J1741</f>
        <v>52;54</v>
      </c>
      <c r="J1741" s="18" t="str">
        <f aca="false">IF(LEN(H1741)&gt;2,LEFT(H1741,2)&amp;";"&amp;RIGHT(H1741,2),H1741)</f>
        <v>52;54</v>
      </c>
      <c r="M1741" s="8" t="n">
        <v>892</v>
      </c>
    </row>
    <row r="1742" customFormat="false" ht="15" hidden="false" customHeight="false" outlineLevel="0" collapsed="false">
      <c r="B1742" s="2" t="s">
        <v>108</v>
      </c>
      <c r="C1742" s="66" t="s">
        <v>585</v>
      </c>
      <c r="D1742" s="2" t="n">
        <f aca="false">D1741+5</f>
        <v>220</v>
      </c>
      <c r="E1742" s="38" t="s">
        <v>580</v>
      </c>
      <c r="F1742" s="2" t="str">
        <f aca="false">SUBSTITUTE(E1742,"/","")</f>
        <v>4XL</v>
      </c>
      <c r="H1742" s="8" t="s">
        <v>468</v>
      </c>
      <c r="I1742" s="8" t="str">
        <f aca="false">J1742</f>
        <v>56;58</v>
      </c>
      <c r="J1742" s="18" t="str">
        <f aca="false">IF(LEN(H1742)&gt;2,LEFT(H1742,2)&amp;";"&amp;RIGHT(H1742,2),H1742)</f>
        <v>56;58</v>
      </c>
      <c r="M1742" s="8" t="n">
        <v>812</v>
      </c>
    </row>
    <row r="1743" customFormat="false" ht="15" hidden="false" customHeight="false" outlineLevel="0" collapsed="false">
      <c r="B1743" s="2" t="s">
        <v>108</v>
      </c>
      <c r="C1743" s="66" t="s">
        <v>585</v>
      </c>
      <c r="D1743" s="2" t="n">
        <f aca="false">D1742+5</f>
        <v>225</v>
      </c>
      <c r="E1743" s="38" t="s">
        <v>595</v>
      </c>
      <c r="F1743" s="2" t="str">
        <f aca="false">SUBSTITUTE(E1743,"/","")</f>
        <v>4XL5XL</v>
      </c>
      <c r="H1743" s="8" t="s">
        <v>468</v>
      </c>
      <c r="I1743" s="8" t="str">
        <f aca="false">J1743</f>
        <v>56;58</v>
      </c>
      <c r="J1743" s="18" t="str">
        <f aca="false">IF(LEN(H1743)&gt;2,LEFT(H1743,2)&amp;";"&amp;RIGHT(H1743,2),H1743)</f>
        <v>56;58</v>
      </c>
      <c r="M1743" s="8" t="n">
        <v>812</v>
      </c>
    </row>
    <row r="1744" customFormat="false" ht="15" hidden="false" customHeight="false" outlineLevel="0" collapsed="false">
      <c r="B1744" s="2" t="s">
        <v>108</v>
      </c>
      <c r="C1744" s="66" t="s">
        <v>585</v>
      </c>
      <c r="D1744" s="2" t="n">
        <f aca="false">D1743+5</f>
        <v>230</v>
      </c>
      <c r="E1744" s="38" t="s">
        <v>581</v>
      </c>
      <c r="F1744" s="2" t="str">
        <f aca="false">SUBSTITUTE(E1744,"/","")</f>
        <v>5XL</v>
      </c>
      <c r="H1744" s="8" t="s">
        <v>470</v>
      </c>
      <c r="I1744" s="8" t="str">
        <f aca="false">J1744</f>
        <v>60;62</v>
      </c>
      <c r="J1744" s="18" t="str">
        <f aca="false">IF(LEN(H1744)&gt;2,LEFT(H1744,2)&amp;";"&amp;RIGHT(H1744,2),H1744)</f>
        <v>60;62</v>
      </c>
      <c r="M1744" s="8" t="n">
        <v>732</v>
      </c>
    </row>
    <row r="1745" customFormat="false" ht="15" hidden="false" customHeight="false" outlineLevel="0" collapsed="false">
      <c r="B1745" s="2" t="s">
        <v>108</v>
      </c>
      <c r="C1745" s="66" t="s">
        <v>585</v>
      </c>
      <c r="D1745" s="2" t="n">
        <f aca="false">D1744+5</f>
        <v>235</v>
      </c>
      <c r="E1745" s="38" t="s">
        <v>596</v>
      </c>
      <c r="F1745" s="2" t="str">
        <f aca="false">SUBSTITUTE(E1745,"/","")</f>
        <v>5XL6XL</v>
      </c>
      <c r="H1745" s="8" t="s">
        <v>470</v>
      </c>
      <c r="I1745" s="8" t="str">
        <f aca="false">J1745</f>
        <v>60;62</v>
      </c>
      <c r="J1745" s="18" t="str">
        <f aca="false">IF(LEN(H1745)&gt;2,LEFT(H1745,2)&amp;";"&amp;RIGHT(H1745,2),H1745)</f>
        <v>60;62</v>
      </c>
      <c r="M1745" s="8" t="n">
        <v>732</v>
      </c>
    </row>
    <row r="1746" customFormat="false" ht="15" hidden="false" customHeight="false" outlineLevel="0" collapsed="false">
      <c r="B1746" s="2" t="s">
        <v>108</v>
      </c>
      <c r="C1746" s="66" t="s">
        <v>585</v>
      </c>
      <c r="D1746" s="2" t="n">
        <f aca="false">D1745+5</f>
        <v>240</v>
      </c>
      <c r="E1746" s="38" t="s">
        <v>582</v>
      </c>
      <c r="F1746" s="2" t="str">
        <f aca="false">SUBSTITUTE(E1746,"/","")</f>
        <v>6XL</v>
      </c>
      <c r="H1746" s="8" t="s">
        <v>472</v>
      </c>
      <c r="I1746" s="8" t="str">
        <f aca="false">J1746</f>
        <v>64;66</v>
      </c>
      <c r="J1746" s="18" t="str">
        <f aca="false">IF(LEN(H1746)&gt;2,LEFT(H1746,2)&amp;";"&amp;RIGHT(H1746,2),H1746)</f>
        <v>64;66</v>
      </c>
      <c r="M1746" s="8" t="n">
        <v>652</v>
      </c>
    </row>
    <row r="1747" customFormat="false" ht="15" hidden="false" customHeight="false" outlineLevel="0" collapsed="false">
      <c r="B1747" s="10" t="s">
        <v>271</v>
      </c>
      <c r="C1747" s="82" t="s">
        <v>585</v>
      </c>
      <c r="D1747" s="24" t="n">
        <v>300</v>
      </c>
      <c r="E1747" s="81" t="s">
        <v>597</v>
      </c>
      <c r="F1747" s="24" t="str">
        <f aca="false">SUBSTITUTE(E1747,"/","")</f>
        <v>XXX</v>
      </c>
      <c r="G1747" s="82"/>
      <c r="H1747" s="24" t="s">
        <v>169</v>
      </c>
      <c r="I1747" s="24" t="str">
        <f aca="false">J1747</f>
        <v>40;42</v>
      </c>
      <c r="J1747" s="24" t="str">
        <f aca="false">IF(LEN(H1747)&gt;2,LEFT(H1747,2)&amp;";"&amp;RIGHT(H1747,2),H1747)</f>
        <v>40;42</v>
      </c>
      <c r="K1747" s="24"/>
      <c r="L1747" s="24"/>
      <c r="M1747" s="24" t="n">
        <v>942</v>
      </c>
    </row>
    <row r="1748" customFormat="false" ht="15" hidden="false" customHeight="false" outlineLevel="0" collapsed="false">
      <c r="B1748" s="10" t="s">
        <v>271</v>
      </c>
      <c r="C1748" s="82" t="s">
        <v>585</v>
      </c>
      <c r="D1748" s="24" t="n">
        <v>310</v>
      </c>
      <c r="E1748" s="81" t="s">
        <v>598</v>
      </c>
      <c r="F1748" s="24" t="str">
        <f aca="false">SUBSTITUTE(E1748,"/","")</f>
        <v>SL</v>
      </c>
      <c r="G1748" s="82"/>
      <c r="H1748" s="24" t="s">
        <v>476</v>
      </c>
      <c r="I1748" s="24" t="str">
        <f aca="false">J1748</f>
        <v>42;44;46</v>
      </c>
      <c r="J1748" s="24" t="str">
        <f aca="false">IF(LEN(H1748)&gt;2,LEFT(H1748,2)&amp;";"&amp;(LEFT(H1748,2)+2)&amp;";"&amp;RIGHT(H1748,2),H1748)</f>
        <v>42;44;46</v>
      </c>
      <c r="K1748" s="24"/>
      <c r="L1748" s="24"/>
      <c r="M1748" s="24" t="n">
        <v>993</v>
      </c>
    </row>
    <row r="1750" customFormat="false" ht="15" hidden="false" customHeight="false" outlineLevel="0" collapsed="false">
      <c r="B1750" s="2" t="s">
        <v>108</v>
      </c>
      <c r="C1750" s="66" t="s">
        <v>600</v>
      </c>
      <c r="D1750" s="2" t="n">
        <v>140</v>
      </c>
      <c r="E1750" s="38" t="s">
        <v>601</v>
      </c>
      <c r="F1750" s="2" t="str">
        <f aca="false">SUBSTITUTE(E1750,"/","")</f>
        <v>XXSS</v>
      </c>
      <c r="H1750" s="8" t="s">
        <v>479</v>
      </c>
      <c r="I1750" s="8" t="str">
        <f aca="false">J1750</f>
        <v>38;40;42</v>
      </c>
      <c r="J1750" s="18" t="str">
        <f aca="false">IF(LEN(H1750)&gt;2,LEFT(H1750,2)&amp;";"&amp;(LEFT(H1750,2)+2)&amp;";"&amp;RIGHT(H1750,2),H1750)</f>
        <v>38;40;42</v>
      </c>
      <c r="M1750" s="8" t="n">
        <v>953</v>
      </c>
      <c r="P1750" s="18" t="str">
        <f aca="false">VLOOKUP(LEFT(H1750,2),references!AA:AG,2,0)&amp;" - "&amp;VLOOKUP(RIGHT(H1750,2),references!AA:AG,2,0)</f>
        <v>76 - 84</v>
      </c>
      <c r="Q1750" s="18" t="str">
        <f aca="false">VLOOKUP(LEFT(H1750,2),references!AA:AG,4,0)&amp;" - "&amp;VLOOKUP(RIGHT(H1750,2),references!AA:AG,4,0)</f>
        <v>58 - 66</v>
      </c>
      <c r="R1750" s="18" t="str">
        <f aca="false">VLOOKUP(LEFT(H1750,2),references!AA:AG,6,0)&amp;" - "&amp;VLOOKUP(RIGHT(H1750,2),references!AA:AG,6,0)</f>
        <v>84 - 92</v>
      </c>
    </row>
    <row r="1751" customFormat="false" ht="15" hidden="false" customHeight="false" outlineLevel="0" collapsed="false">
      <c r="B1751" s="2" t="s">
        <v>108</v>
      </c>
      <c r="C1751" s="66" t="s">
        <v>600</v>
      </c>
      <c r="D1751" s="2" t="n">
        <f aca="false">D1750+10</f>
        <v>150</v>
      </c>
      <c r="E1751" s="38" t="s">
        <v>602</v>
      </c>
      <c r="F1751" s="2" t="str">
        <f aca="false">SUBSTITUTE(E1751,"/","")</f>
        <v>XSM</v>
      </c>
      <c r="H1751" s="8" t="s">
        <v>480</v>
      </c>
      <c r="I1751" s="8" t="str">
        <f aca="false">J1751</f>
        <v>40;42;44</v>
      </c>
      <c r="J1751" s="18" t="str">
        <f aca="false">IF(LEN(H1751)&gt;2,LEFT(H1751,2)&amp;";"&amp;(LEFT(H1751,2)+2)&amp;";"&amp;RIGHT(H1751,2),H1751)</f>
        <v>40;42;44</v>
      </c>
      <c r="M1751" s="8" t="n">
        <v>973</v>
      </c>
    </row>
    <row r="1752" customFormat="false" ht="15" hidden="false" customHeight="false" outlineLevel="0" collapsed="false">
      <c r="B1752" s="2" t="s">
        <v>108</v>
      </c>
      <c r="C1752" s="66" t="s">
        <v>600</v>
      </c>
      <c r="D1752" s="2" t="n">
        <f aca="false">D1751+10</f>
        <v>160</v>
      </c>
      <c r="E1752" s="38" t="s">
        <v>598</v>
      </c>
      <c r="F1752" s="2" t="str">
        <f aca="false">SUBSTITUTE(E1752,"/","")</f>
        <v>SL</v>
      </c>
      <c r="H1752" s="8" t="s">
        <v>476</v>
      </c>
      <c r="I1752" s="8" t="str">
        <f aca="false">J1752</f>
        <v>42;44;46</v>
      </c>
      <c r="J1752" s="18" t="str">
        <f aca="false">IF(LEN(H1752)&gt;2,LEFT(H1752,2)&amp;";"&amp;(LEFT(H1752,2)+2)&amp;";"&amp;RIGHT(H1752,2),H1752)</f>
        <v>42;44;46</v>
      </c>
      <c r="M1752" s="8" t="n">
        <v>993</v>
      </c>
      <c r="P1752" s="18" t="str">
        <f aca="false">VLOOKUP(LEFT(H1752,2),references!AA:AG,2,0)&amp;" - "&amp;VLOOKUP(RIGHT(H1752,2),references!AA:AG,2,0)</f>
        <v>84 - 92</v>
      </c>
      <c r="Q1752" s="18" t="str">
        <f aca="false">VLOOKUP(LEFT(H1752,2),references!AA:AG,4,0)&amp;" - "&amp;VLOOKUP(RIGHT(H1752,2),references!AA:AG,4,0)</f>
        <v>66 - 74</v>
      </c>
      <c r="R1752" s="18" t="str">
        <f aca="false">VLOOKUP(LEFT(H1752,2),references!AA:AG,6,0)&amp;" - "&amp;VLOOKUP(RIGHT(H1752,2),references!AA:AG,6,0)</f>
        <v>92 - 100</v>
      </c>
    </row>
    <row r="1753" customFormat="false" ht="15" hidden="false" customHeight="false" outlineLevel="0" collapsed="false">
      <c r="B1753" s="2" t="s">
        <v>108</v>
      </c>
      <c r="C1753" s="66" t="s">
        <v>600</v>
      </c>
      <c r="D1753" s="2" t="n">
        <f aca="false">D1752+10</f>
        <v>170</v>
      </c>
      <c r="E1753" s="38" t="s">
        <v>603</v>
      </c>
      <c r="F1753" s="2" t="str">
        <f aca="false">SUBSTITUTE(E1753,"/","")</f>
        <v>MXL</v>
      </c>
      <c r="H1753" s="8" t="s">
        <v>481</v>
      </c>
      <c r="I1753" s="8" t="str">
        <f aca="false">J1753</f>
        <v>44;46;48</v>
      </c>
      <c r="J1753" s="18" t="str">
        <f aca="false">IF(LEN(H1753)&gt;2,LEFT(H1753,2)&amp;";"&amp;(LEFT(H1753,2)+2)&amp;";"&amp;RIGHT(H1753,2),H1753)</f>
        <v>44;46;48</v>
      </c>
      <c r="M1753" s="8" t="n">
        <v>983</v>
      </c>
    </row>
    <row r="1754" customFormat="false" ht="15" hidden="false" customHeight="false" outlineLevel="0" collapsed="false">
      <c r="B1754" s="2" t="s">
        <v>108</v>
      </c>
      <c r="C1754" s="66" t="s">
        <v>600</v>
      </c>
      <c r="D1754" s="2" t="n">
        <f aca="false">D1753+10</f>
        <v>180</v>
      </c>
      <c r="E1754" s="38" t="s">
        <v>604</v>
      </c>
      <c r="F1754" s="2" t="str">
        <f aca="false">SUBSTITUTE(E1754,"/","")</f>
        <v>LXXL</v>
      </c>
      <c r="H1754" s="8" t="s">
        <v>482</v>
      </c>
      <c r="I1754" s="8" t="str">
        <f aca="false">J1754</f>
        <v>46;48;50</v>
      </c>
      <c r="J1754" s="18" t="str">
        <f aca="false">IF(LEN(H1754)&gt;2,LEFT(H1754,2)&amp;";"&amp;(LEFT(H1754,2)+2)&amp;";"&amp;RIGHT(H1754,2),H1754)</f>
        <v>46;48;50</v>
      </c>
      <c r="M1754" s="8" t="n">
        <v>963</v>
      </c>
      <c r="P1754" s="18" t="str">
        <f aca="false">VLOOKUP(LEFT(H1754,2),references!AA:AG,2,0)&amp;" - "&amp;VLOOKUP(RIGHT(H1754,2),references!AA:AG,2,0)</f>
        <v>92 - 100</v>
      </c>
      <c r="Q1754" s="18" t="str">
        <f aca="false">VLOOKUP(LEFT(H1754,2),references!AA:AG,4,0)&amp;" - "&amp;VLOOKUP(RIGHT(H1754,2),references!AA:AG,4,0)</f>
        <v>74 - 82</v>
      </c>
      <c r="R1754" s="18" t="str">
        <f aca="false">VLOOKUP(LEFT(H1754,2),references!AA:AG,6,0)&amp;" - "&amp;VLOOKUP(RIGHT(H1754,2),references!AA:AG,6,0)</f>
        <v>100 - 108</v>
      </c>
    </row>
    <row r="1755" customFormat="false" ht="15" hidden="false" customHeight="false" outlineLevel="0" collapsed="false">
      <c r="B1755" s="2" t="s">
        <v>108</v>
      </c>
      <c r="C1755" s="66" t="s">
        <v>600</v>
      </c>
      <c r="D1755" s="2" t="n">
        <f aca="false">D1754+10</f>
        <v>190</v>
      </c>
      <c r="E1755" s="38" t="s">
        <v>605</v>
      </c>
      <c r="F1755" s="2" t="str">
        <f aca="false">SUBSTITUTE(E1755,"/","")</f>
        <v>XL3XL</v>
      </c>
      <c r="H1755" s="8" t="s">
        <v>483</v>
      </c>
      <c r="I1755" s="8" t="str">
        <f aca="false">J1755</f>
        <v>48;50;52</v>
      </c>
      <c r="J1755" s="18" t="str">
        <f aca="false">IF(LEN(H1755)&gt;2,LEFT(H1755,2)&amp;";"&amp;(LEFT(H1755,2)+2)&amp;";"&amp;RIGHT(H1755,2),H1755)</f>
        <v>48;50;52</v>
      </c>
      <c r="M1755" s="8" t="n">
        <v>903</v>
      </c>
    </row>
    <row r="1756" customFormat="false" ht="15" hidden="false" customHeight="false" outlineLevel="0" collapsed="false">
      <c r="B1756" s="2" t="s">
        <v>108</v>
      </c>
      <c r="C1756" s="66" t="s">
        <v>600</v>
      </c>
      <c r="D1756" s="2" t="n">
        <f aca="false">D1755+10</f>
        <v>200</v>
      </c>
      <c r="E1756" s="38" t="s">
        <v>606</v>
      </c>
      <c r="F1756" s="2" t="str">
        <f aca="false">SUBSTITUTE(E1756,"/","")</f>
        <v>XXL4XL</v>
      </c>
      <c r="H1756" s="8" t="s">
        <v>484</v>
      </c>
      <c r="I1756" s="8" t="str">
        <f aca="false">J1756</f>
        <v>50;52;54</v>
      </c>
      <c r="J1756" s="18" t="str">
        <f aca="false">IF(LEN(H1756)&gt;2,LEFT(H1756,2)&amp;";"&amp;(LEFT(H1756,2)+2)&amp;";"&amp;RIGHT(H1756,2),H1756)</f>
        <v>50;52;54</v>
      </c>
      <c r="M1756" s="8" t="n">
        <v>933</v>
      </c>
    </row>
    <row r="1757" customFormat="false" ht="15" hidden="false" customHeight="false" outlineLevel="0" collapsed="false">
      <c r="B1757" s="2" t="s">
        <v>108</v>
      </c>
      <c r="C1757" s="66" t="s">
        <v>600</v>
      </c>
      <c r="D1757" s="2" t="n">
        <f aca="false">D1756+10</f>
        <v>210</v>
      </c>
      <c r="E1757" s="38" t="s">
        <v>607</v>
      </c>
      <c r="F1757" s="2" t="str">
        <f aca="false">SUBSTITUTE(E1757,"/","")</f>
        <v>3XL5XL</v>
      </c>
      <c r="H1757" s="8" t="s">
        <v>485</v>
      </c>
      <c r="I1757" s="8" t="str">
        <f aca="false">J1757</f>
        <v>52;54;56</v>
      </c>
      <c r="J1757" s="18" t="str">
        <f aca="false">IF(LEN(H1757)&gt;2,LEFT(H1757,2)&amp;";"&amp;(LEFT(H1757,2)+2)&amp;";"&amp;RIGHT(H1757,2),H1757)</f>
        <v>52;54;56</v>
      </c>
      <c r="M1757" s="8" t="n">
        <v>923</v>
      </c>
    </row>
    <row r="1759" customFormat="false" ht="15" hidden="false" customHeight="false" outlineLevel="0" collapsed="false">
      <c r="B1759" s="18" t="s">
        <v>717</v>
      </c>
      <c r="C1759" s="76" t="s">
        <v>609</v>
      </c>
      <c r="D1759" s="18" t="n">
        <v>105</v>
      </c>
      <c r="E1759" s="61" t="s">
        <v>610</v>
      </c>
      <c r="F1759" s="18" t="str">
        <f aca="false">SUBSTITUTE(E1759,"/","")</f>
        <v>XXS158</v>
      </c>
      <c r="H1759" s="29" t="s">
        <v>2497</v>
      </c>
      <c r="I1759" s="27" t="str">
        <f aca="false">LEFT(H1759,2)</f>
        <v>40</v>
      </c>
      <c r="J1759" s="18" t="str">
        <f aca="false">LEFT(H1759,2)</f>
        <v>40</v>
      </c>
      <c r="K1759" s="18" t="str">
        <f aca="false">RIGHT(H1759,3)</f>
        <v>158</v>
      </c>
      <c r="M1759" s="29" t="n">
        <v>414</v>
      </c>
    </row>
    <row r="1760" customFormat="false" ht="15" hidden="false" customHeight="false" outlineLevel="0" collapsed="false">
      <c r="B1760" s="18" t="s">
        <v>717</v>
      </c>
      <c r="C1760" s="76" t="s">
        <v>609</v>
      </c>
      <c r="D1760" s="18" t="n">
        <f aca="false">D1759+1</f>
        <v>106</v>
      </c>
      <c r="E1760" s="61" t="s">
        <v>611</v>
      </c>
      <c r="F1760" s="18" t="str">
        <f aca="false">SUBSTITUTE(E1760,"/","")</f>
        <v>XS158</v>
      </c>
      <c r="H1760" s="29" t="s">
        <v>2498</v>
      </c>
      <c r="I1760" s="27" t="str">
        <f aca="false">LEFT(H1760,2)</f>
        <v>42</v>
      </c>
      <c r="J1760" s="18" t="str">
        <f aca="false">LEFT(H1760,2)</f>
        <v>42</v>
      </c>
      <c r="K1760" s="18" t="str">
        <f aca="false">RIGHT(H1760,3)</f>
        <v>158</v>
      </c>
      <c r="M1760" s="29" t="n">
        <v>464</v>
      </c>
    </row>
    <row r="1761" customFormat="false" ht="15" hidden="false" customHeight="false" outlineLevel="0" collapsed="false">
      <c r="B1761" s="18" t="s">
        <v>717</v>
      </c>
      <c r="C1761" s="76" t="s">
        <v>609</v>
      </c>
      <c r="D1761" s="18" t="n">
        <f aca="false">D1760+1</f>
        <v>107</v>
      </c>
      <c r="E1761" s="61" t="s">
        <v>612</v>
      </c>
      <c r="F1761" s="18" t="str">
        <f aca="false">SUBSTITUTE(E1761,"/","")</f>
        <v>S158</v>
      </c>
      <c r="H1761" s="29" t="s">
        <v>2499</v>
      </c>
      <c r="I1761" s="27" t="str">
        <f aca="false">LEFT(H1761,2)</f>
        <v>44</v>
      </c>
      <c r="J1761" s="18" t="str">
        <f aca="false">LEFT(H1761,2)</f>
        <v>44</v>
      </c>
      <c r="K1761" s="18" t="str">
        <f aca="false">RIGHT(H1761,3)</f>
        <v>158</v>
      </c>
      <c r="M1761" s="29" t="n">
        <v>424</v>
      </c>
    </row>
    <row r="1762" customFormat="false" ht="15" hidden="false" customHeight="false" outlineLevel="0" collapsed="false">
      <c r="B1762" s="18" t="s">
        <v>717</v>
      </c>
      <c r="C1762" s="76" t="s">
        <v>609</v>
      </c>
      <c r="D1762" s="18" t="n">
        <f aca="false">D1761+1</f>
        <v>108</v>
      </c>
      <c r="E1762" s="61" t="s">
        <v>613</v>
      </c>
      <c r="F1762" s="18" t="str">
        <f aca="false">SUBSTITUTE(E1762,"/","")</f>
        <v>M158</v>
      </c>
      <c r="H1762" s="29" t="s">
        <v>2500</v>
      </c>
      <c r="I1762" s="27" t="str">
        <f aca="false">LEFT(H1762,2)</f>
        <v>46</v>
      </c>
      <c r="J1762" s="18" t="str">
        <f aca="false">LEFT(H1762,2)</f>
        <v>46</v>
      </c>
      <c r="K1762" s="18" t="str">
        <f aca="false">RIGHT(H1762,3)</f>
        <v>158</v>
      </c>
      <c r="M1762" s="29" t="n">
        <v>474</v>
      </c>
    </row>
    <row r="1763" customFormat="false" ht="15" hidden="false" customHeight="false" outlineLevel="0" collapsed="false">
      <c r="B1763" s="18" t="s">
        <v>717</v>
      </c>
      <c r="C1763" s="76" t="s">
        <v>609</v>
      </c>
      <c r="D1763" s="18" t="n">
        <f aca="false">D1762+1</f>
        <v>109</v>
      </c>
      <c r="E1763" s="61" t="s">
        <v>614</v>
      </c>
      <c r="F1763" s="18" t="str">
        <f aca="false">SUBSTITUTE(E1763,"/","")</f>
        <v>L158</v>
      </c>
      <c r="H1763" s="29" t="s">
        <v>2501</v>
      </c>
      <c r="I1763" s="27" t="str">
        <f aca="false">LEFT(H1763,2)</f>
        <v>48</v>
      </c>
      <c r="J1763" s="18" t="str">
        <f aca="false">LEFT(H1763,2)</f>
        <v>48</v>
      </c>
      <c r="K1763" s="18" t="str">
        <f aca="false">RIGHT(H1763,3)</f>
        <v>158</v>
      </c>
      <c r="M1763" s="29" t="n">
        <v>444</v>
      </c>
    </row>
    <row r="1764" customFormat="false" ht="15" hidden="false" customHeight="false" outlineLevel="0" collapsed="false">
      <c r="B1764" s="18" t="s">
        <v>717</v>
      </c>
      <c r="C1764" s="76" t="s">
        <v>609</v>
      </c>
      <c r="D1764" s="18" t="n">
        <f aca="false">D1763+1</f>
        <v>110</v>
      </c>
      <c r="E1764" s="61" t="s">
        <v>615</v>
      </c>
      <c r="F1764" s="18" t="str">
        <f aca="false">SUBSTITUTE(E1764,"/","")</f>
        <v>XL158</v>
      </c>
      <c r="H1764" s="29" t="s">
        <v>2502</v>
      </c>
      <c r="I1764" s="27" t="str">
        <f aca="false">LEFT(H1764,2)</f>
        <v>50</v>
      </c>
      <c r="J1764" s="18" t="str">
        <f aca="false">LEFT(H1764,2)</f>
        <v>50</v>
      </c>
      <c r="K1764" s="18" t="str">
        <f aca="false">RIGHT(H1764,3)</f>
        <v>158</v>
      </c>
      <c r="M1764" s="29" t="n">
        <v>454</v>
      </c>
    </row>
    <row r="1765" customFormat="false" ht="15" hidden="false" customHeight="false" outlineLevel="0" collapsed="false">
      <c r="B1765" s="18" t="s">
        <v>717</v>
      </c>
      <c r="C1765" s="76" t="s">
        <v>609</v>
      </c>
      <c r="D1765" s="18" t="n">
        <f aca="false">D1764+1</f>
        <v>111</v>
      </c>
      <c r="E1765" s="61" t="s">
        <v>616</v>
      </c>
      <c r="F1765" s="18" t="str">
        <f aca="false">SUBSTITUTE(E1765,"/","")</f>
        <v>XXL158</v>
      </c>
      <c r="H1765" s="29" t="s">
        <v>2503</v>
      </c>
      <c r="I1765" s="27" t="str">
        <f aca="false">LEFT(H1765,2)</f>
        <v>52</v>
      </c>
      <c r="J1765" s="18" t="str">
        <f aca="false">LEFT(H1765,2)</f>
        <v>52</v>
      </c>
      <c r="K1765" s="18" t="str">
        <f aca="false">RIGHT(H1765,3)</f>
        <v>158</v>
      </c>
      <c r="M1765" s="29" t="n">
        <v>484</v>
      </c>
    </row>
    <row r="1766" customFormat="false" ht="15" hidden="false" customHeight="false" outlineLevel="0" collapsed="false">
      <c r="B1766" s="18" t="s">
        <v>717</v>
      </c>
      <c r="C1766" s="76" t="s">
        <v>609</v>
      </c>
      <c r="D1766" s="18" t="n">
        <f aca="false">D1765+1</f>
        <v>112</v>
      </c>
      <c r="E1766" s="61" t="s">
        <v>617</v>
      </c>
      <c r="F1766" s="18" t="str">
        <f aca="false">SUBSTITUTE(E1766,"/","")</f>
        <v>3XL158</v>
      </c>
      <c r="H1766" s="29" t="s">
        <v>2918</v>
      </c>
      <c r="I1766" s="27" t="str">
        <f aca="false">LEFT(H1766,2)</f>
        <v>54</v>
      </c>
      <c r="J1766" s="18" t="str">
        <f aca="false">LEFT(H1766,2)</f>
        <v>54</v>
      </c>
      <c r="K1766" s="18" t="str">
        <f aca="false">RIGHT(H1766,3)</f>
        <v>158</v>
      </c>
      <c r="M1766" s="29" t="n">
        <v>434</v>
      </c>
    </row>
    <row r="1767" customFormat="false" ht="15" hidden="false" customHeight="false" outlineLevel="0" collapsed="false">
      <c r="B1767" s="18" t="s">
        <v>717</v>
      </c>
      <c r="C1767" s="76" t="s">
        <v>609</v>
      </c>
      <c r="D1767" s="18" t="n">
        <f aca="false">D1766+1</f>
        <v>113</v>
      </c>
      <c r="E1767" s="61" t="s">
        <v>618</v>
      </c>
      <c r="F1767" s="18" t="str">
        <f aca="false">SUBSTITUTE(E1767,"/","")</f>
        <v>4XL158</v>
      </c>
      <c r="H1767" s="29" t="s">
        <v>2919</v>
      </c>
      <c r="I1767" s="27" t="str">
        <f aca="false">LEFT(H1767,2)</f>
        <v>56</v>
      </c>
      <c r="J1767" s="18" t="str">
        <f aca="false">LEFT(H1767,2)</f>
        <v>56</v>
      </c>
      <c r="K1767" s="18" t="str">
        <f aca="false">RIGHT(H1767,3)</f>
        <v>158</v>
      </c>
      <c r="M1767" s="29" t="n">
        <v>404</v>
      </c>
    </row>
    <row r="1768" customFormat="false" ht="15" hidden="false" customHeight="false" outlineLevel="0" collapsed="false">
      <c r="B1768" s="18" t="s">
        <v>717</v>
      </c>
      <c r="C1768" s="76" t="s">
        <v>609</v>
      </c>
      <c r="D1768" s="18" t="n">
        <f aca="false">D1767+1</f>
        <v>114</v>
      </c>
      <c r="E1768" s="61" t="s">
        <v>619</v>
      </c>
      <c r="F1768" s="18" t="str">
        <f aca="false">SUBSTITUTE(E1768,"/","")</f>
        <v>5XL158</v>
      </c>
      <c r="H1768" s="29" t="s">
        <v>2920</v>
      </c>
      <c r="I1768" s="27" t="str">
        <f aca="false">LEFT(H1768,2)</f>
        <v>58</v>
      </c>
      <c r="J1768" s="18" t="str">
        <f aca="false">LEFT(H1768,2)</f>
        <v>58</v>
      </c>
      <c r="K1768" s="18" t="str">
        <f aca="false">RIGHT(H1768,3)</f>
        <v>158</v>
      </c>
      <c r="M1768" s="29" t="n">
        <v>394</v>
      </c>
    </row>
    <row r="1769" customFormat="false" ht="15" hidden="false" customHeight="false" outlineLevel="0" collapsed="false">
      <c r="B1769" s="18" t="s">
        <v>717</v>
      </c>
      <c r="C1769" s="76" t="s">
        <v>609</v>
      </c>
      <c r="D1769" s="18" t="n">
        <f aca="false">D1768+1</f>
        <v>115</v>
      </c>
      <c r="E1769" s="61" t="s">
        <v>620</v>
      </c>
      <c r="F1769" s="18" t="str">
        <f aca="false">SUBSTITUTE(E1769,"/","")</f>
        <v>6XL158</v>
      </c>
      <c r="H1769" s="29" t="s">
        <v>2921</v>
      </c>
      <c r="I1769" s="27" t="str">
        <f aca="false">LEFT(H1769,2)</f>
        <v>60</v>
      </c>
      <c r="J1769" s="18" t="str">
        <f aca="false">LEFT(H1769,2)</f>
        <v>60</v>
      </c>
      <c r="K1769" s="18" t="str">
        <f aca="false">RIGHT(H1769,3)</f>
        <v>158</v>
      </c>
      <c r="M1769" s="29" t="n">
        <v>384</v>
      </c>
    </row>
    <row r="1770" customFormat="false" ht="15" hidden="false" customHeight="false" outlineLevel="0" collapsed="false">
      <c r="B1770" s="18" t="s">
        <v>108</v>
      </c>
      <c r="C1770" s="76" t="s">
        <v>609</v>
      </c>
      <c r="D1770" s="18" t="n">
        <v>140</v>
      </c>
      <c r="E1770" s="61" t="s">
        <v>621</v>
      </c>
      <c r="F1770" s="18" t="str">
        <f aca="false">SUBSTITUTE(E1770,"/","")</f>
        <v>XXS164</v>
      </c>
      <c r="H1770" s="8" t="s">
        <v>499</v>
      </c>
      <c r="I1770" s="27" t="str">
        <f aca="false">LEFT(H1770,2)</f>
        <v>40</v>
      </c>
      <c r="J1770" s="18" t="str">
        <f aca="false">LEFT(H1770,2)</f>
        <v>40</v>
      </c>
      <c r="K1770" s="18" t="str">
        <f aca="false">RIGHT(H1770,3)</f>
        <v>164</v>
      </c>
      <c r="M1770" s="8" t="n">
        <v>774</v>
      </c>
      <c r="P1770" s="18" t="str">
        <f aca="false">VLOOKUP(LEFT(H1770,2),references!AA:AG,3,0)</f>
        <v>78 - 82</v>
      </c>
      <c r="Q1770" s="18" t="str">
        <f aca="false">VLOOKUP(LEFT(H1770,2),references!AA:AG,5,0)</f>
        <v>60 - 64</v>
      </c>
      <c r="R1770" s="18" t="str">
        <f aca="false">VLOOKUP(LEFT(H1770,2),references!AA:AG,7,0)</f>
        <v>86 - 90</v>
      </c>
      <c r="T1770" s="2" t="str">
        <f aca="false">K1770</f>
        <v>164</v>
      </c>
    </row>
    <row r="1771" customFormat="false" ht="15" hidden="false" customHeight="false" outlineLevel="0" collapsed="false">
      <c r="B1771" s="18" t="s">
        <v>108</v>
      </c>
      <c r="C1771" s="76" t="s">
        <v>609</v>
      </c>
      <c r="D1771" s="18" t="n">
        <f aca="false">D1770+10</f>
        <v>150</v>
      </c>
      <c r="E1771" s="61" t="s">
        <v>622</v>
      </c>
      <c r="F1771" s="18" t="str">
        <f aca="false">SUBSTITUTE(E1771,"/","")</f>
        <v>XS164</v>
      </c>
      <c r="H1771" s="8" t="s">
        <v>500</v>
      </c>
      <c r="I1771" s="27" t="str">
        <f aca="false">LEFT(H1771,2)</f>
        <v>42</v>
      </c>
      <c r="J1771" s="18" t="str">
        <f aca="false">LEFT(H1771,2)</f>
        <v>42</v>
      </c>
      <c r="K1771" s="18" t="str">
        <f aca="false">RIGHT(H1771,3)</f>
        <v>164</v>
      </c>
      <c r="M1771" s="8" t="n">
        <v>854</v>
      </c>
      <c r="P1771" s="18" t="str">
        <f aca="false">VLOOKUP(LEFT(H1771,2),references!AA:AG,3,0)</f>
        <v>82 - 86</v>
      </c>
      <c r="Q1771" s="18" t="str">
        <f aca="false">VLOOKUP(LEFT(H1771,2),references!AA:AG,5,0)</f>
        <v>64 - 68</v>
      </c>
      <c r="R1771" s="18" t="str">
        <f aca="false">VLOOKUP(LEFT(H1771,2),references!AA:AG,7,0)</f>
        <v>90 - 94</v>
      </c>
      <c r="T1771" s="2" t="str">
        <f aca="false">K1771</f>
        <v>164</v>
      </c>
    </row>
    <row r="1772" customFormat="false" ht="15" hidden="false" customHeight="false" outlineLevel="0" collapsed="false">
      <c r="B1772" s="18" t="s">
        <v>108</v>
      </c>
      <c r="C1772" s="76" t="s">
        <v>609</v>
      </c>
      <c r="D1772" s="18" t="n">
        <f aca="false">D1771+10</f>
        <v>160</v>
      </c>
      <c r="E1772" s="61" t="s">
        <v>623</v>
      </c>
      <c r="F1772" s="18" t="str">
        <f aca="false">SUBSTITUTE(E1772,"/","")</f>
        <v>S164</v>
      </c>
      <c r="H1772" s="8" t="s">
        <v>501</v>
      </c>
      <c r="I1772" s="27" t="str">
        <f aca="false">LEFT(H1772,2)</f>
        <v>44</v>
      </c>
      <c r="J1772" s="18" t="str">
        <f aca="false">LEFT(H1772,2)</f>
        <v>44</v>
      </c>
      <c r="K1772" s="18" t="str">
        <f aca="false">RIGHT(H1772,3)</f>
        <v>164</v>
      </c>
      <c r="M1772" s="8" t="n">
        <v>924</v>
      </c>
      <c r="P1772" s="18" t="str">
        <f aca="false">VLOOKUP(LEFT(H1772,2),references!AA:AG,3,0)</f>
        <v>86 - 90</v>
      </c>
      <c r="Q1772" s="18" t="str">
        <f aca="false">VLOOKUP(LEFT(H1772,2),references!AA:AG,5,0)</f>
        <v>68 - 72</v>
      </c>
      <c r="R1772" s="18" t="str">
        <f aca="false">VLOOKUP(LEFT(H1772,2),references!AA:AG,7,0)</f>
        <v>94 - 98</v>
      </c>
      <c r="T1772" s="2" t="str">
        <f aca="false">K1772</f>
        <v>164</v>
      </c>
    </row>
    <row r="1773" customFormat="false" ht="15" hidden="false" customHeight="false" outlineLevel="0" collapsed="false">
      <c r="B1773" s="18" t="s">
        <v>108</v>
      </c>
      <c r="C1773" s="76" t="s">
        <v>609</v>
      </c>
      <c r="D1773" s="18" t="n">
        <f aca="false">D1772+10</f>
        <v>170</v>
      </c>
      <c r="E1773" s="61" t="s">
        <v>624</v>
      </c>
      <c r="F1773" s="18" t="str">
        <f aca="false">SUBSTITUTE(E1773,"/","")</f>
        <v>M164</v>
      </c>
      <c r="H1773" s="8" t="s">
        <v>502</v>
      </c>
      <c r="I1773" s="27" t="str">
        <f aca="false">LEFT(H1773,2)</f>
        <v>46</v>
      </c>
      <c r="J1773" s="18" t="str">
        <f aca="false">LEFT(H1773,2)</f>
        <v>46</v>
      </c>
      <c r="K1773" s="18" t="str">
        <f aca="false">RIGHT(H1773,3)</f>
        <v>164</v>
      </c>
      <c r="M1773" s="8" t="n">
        <v>914</v>
      </c>
      <c r="P1773" s="18" t="str">
        <f aca="false">VLOOKUP(LEFT(H1773,2),references!AA:AG,3,0)</f>
        <v>90 - 94</v>
      </c>
      <c r="Q1773" s="18" t="str">
        <f aca="false">VLOOKUP(LEFT(H1773,2),references!AA:AG,5,0)</f>
        <v>72 - 76</v>
      </c>
      <c r="R1773" s="18" t="str">
        <f aca="false">VLOOKUP(LEFT(H1773,2),references!AA:AG,7,0)</f>
        <v>98 - 102</v>
      </c>
      <c r="T1773" s="2" t="str">
        <f aca="false">K1773</f>
        <v>164</v>
      </c>
    </row>
    <row r="1774" customFormat="false" ht="15" hidden="false" customHeight="false" outlineLevel="0" collapsed="false">
      <c r="B1774" s="18" t="s">
        <v>108</v>
      </c>
      <c r="C1774" s="76" t="s">
        <v>609</v>
      </c>
      <c r="D1774" s="18" t="n">
        <f aca="false">D1773+10</f>
        <v>180</v>
      </c>
      <c r="E1774" s="61" t="s">
        <v>625</v>
      </c>
      <c r="F1774" s="18" t="str">
        <f aca="false">SUBSTITUTE(E1774,"/","")</f>
        <v>L164</v>
      </c>
      <c r="H1774" s="8" t="s">
        <v>503</v>
      </c>
      <c r="I1774" s="27" t="str">
        <f aca="false">LEFT(H1774,2)</f>
        <v>48</v>
      </c>
      <c r="J1774" s="18" t="str">
        <f aca="false">LEFT(H1774,2)</f>
        <v>48</v>
      </c>
      <c r="K1774" s="18" t="str">
        <f aca="false">RIGHT(H1774,3)</f>
        <v>164</v>
      </c>
      <c r="M1774" s="8" t="n">
        <v>794</v>
      </c>
      <c r="P1774" s="18" t="str">
        <f aca="false">VLOOKUP(LEFT(H1774,2),references!AA:AG,3,0)</f>
        <v>94 - 98</v>
      </c>
      <c r="Q1774" s="18" t="str">
        <f aca="false">VLOOKUP(LEFT(H1774,2),references!AA:AG,5,0)</f>
        <v>76 - 80</v>
      </c>
      <c r="R1774" s="18" t="str">
        <f aca="false">VLOOKUP(LEFT(H1774,2),references!AA:AG,7,0)</f>
        <v>102 - 106</v>
      </c>
      <c r="T1774" s="2" t="str">
        <f aca="false">K1774</f>
        <v>164</v>
      </c>
    </row>
    <row r="1775" customFormat="false" ht="15" hidden="false" customHeight="false" outlineLevel="0" collapsed="false">
      <c r="B1775" s="18" t="s">
        <v>108</v>
      </c>
      <c r="C1775" s="76" t="s">
        <v>609</v>
      </c>
      <c r="D1775" s="18" t="n">
        <f aca="false">D1774+10</f>
        <v>190</v>
      </c>
      <c r="E1775" s="61" t="s">
        <v>626</v>
      </c>
      <c r="F1775" s="18" t="str">
        <f aca="false">SUBSTITUTE(E1775,"/","")</f>
        <v>XL164</v>
      </c>
      <c r="H1775" s="8" t="s">
        <v>504</v>
      </c>
      <c r="I1775" s="27" t="str">
        <f aca="false">LEFT(H1775,2)</f>
        <v>50</v>
      </c>
      <c r="J1775" s="18" t="str">
        <f aca="false">LEFT(H1775,2)</f>
        <v>50</v>
      </c>
      <c r="K1775" s="18" t="str">
        <f aca="false">RIGHT(H1775,3)</f>
        <v>164</v>
      </c>
      <c r="M1775" s="8" t="n">
        <v>834</v>
      </c>
      <c r="P1775" s="18" t="str">
        <f aca="false">VLOOKUP(LEFT(H1775,2),references!AA:AG,3,0)</f>
        <v>98 - 102</v>
      </c>
      <c r="Q1775" s="18" t="str">
        <f aca="false">VLOOKUP(LEFT(H1775,2),references!AA:AG,5,0)</f>
        <v>80 - 84</v>
      </c>
      <c r="R1775" s="18" t="str">
        <f aca="false">VLOOKUP(LEFT(H1775,2),references!AA:AG,7,0)</f>
        <v>106 - 110</v>
      </c>
      <c r="T1775" s="2" t="str">
        <f aca="false">K1775</f>
        <v>164</v>
      </c>
    </row>
    <row r="1776" customFormat="false" ht="15" hidden="false" customHeight="false" outlineLevel="0" collapsed="false">
      <c r="B1776" s="18" t="s">
        <v>108</v>
      </c>
      <c r="C1776" s="76" t="s">
        <v>609</v>
      </c>
      <c r="D1776" s="18" t="n">
        <f aca="false">D1775+10</f>
        <v>200</v>
      </c>
      <c r="E1776" s="61" t="s">
        <v>627</v>
      </c>
      <c r="F1776" s="18" t="str">
        <f aca="false">SUBSTITUTE(E1776,"/","")</f>
        <v>XXL164</v>
      </c>
      <c r="H1776" s="8" t="s">
        <v>505</v>
      </c>
      <c r="I1776" s="27" t="str">
        <f aca="false">LEFT(H1776,2)</f>
        <v>52</v>
      </c>
      <c r="J1776" s="18" t="str">
        <f aca="false">LEFT(H1776,2)</f>
        <v>52</v>
      </c>
      <c r="K1776" s="18" t="str">
        <f aca="false">RIGHT(H1776,3)</f>
        <v>164</v>
      </c>
      <c r="M1776" s="8" t="n">
        <v>934</v>
      </c>
      <c r="P1776" s="18" t="str">
        <f aca="false">VLOOKUP(LEFT(H1776,2),references!AA:AG,3,0)</f>
        <v>102 - 106</v>
      </c>
      <c r="Q1776" s="18" t="str">
        <f aca="false">VLOOKUP(LEFT(H1776,2),references!AA:AG,5,0)</f>
        <v>84 - 88</v>
      </c>
      <c r="R1776" s="18" t="str">
        <f aca="false">VLOOKUP(LEFT(H1776,2),references!AA:AG,7,0)</f>
        <v>110 - 114</v>
      </c>
      <c r="T1776" s="2" t="str">
        <f aca="false">K1776</f>
        <v>164</v>
      </c>
    </row>
    <row r="1777" customFormat="false" ht="15" hidden="false" customHeight="false" outlineLevel="0" collapsed="false">
      <c r="B1777" s="18" t="s">
        <v>717</v>
      </c>
      <c r="C1777" s="76" t="s">
        <v>609</v>
      </c>
      <c r="D1777" s="18" t="n">
        <f aca="false">D1776+10</f>
        <v>210</v>
      </c>
      <c r="E1777" s="61" t="s">
        <v>628</v>
      </c>
      <c r="F1777" s="18" t="str">
        <f aca="false">SUBSTITUTE(E1777,"/","")</f>
        <v>3XL164</v>
      </c>
      <c r="H1777" s="29" t="s">
        <v>506</v>
      </c>
      <c r="I1777" s="27" t="str">
        <f aca="false">LEFT(H1777,2)</f>
        <v>54</v>
      </c>
      <c r="J1777" s="18" t="str">
        <f aca="false">LEFT(H1777,2)</f>
        <v>54</v>
      </c>
      <c r="K1777" s="18" t="str">
        <f aca="false">RIGHT(H1777,3)</f>
        <v>164</v>
      </c>
      <c r="M1777" s="29" t="n">
        <v>744</v>
      </c>
      <c r="T1777" s="2" t="str">
        <f aca="false">K1777</f>
        <v>164</v>
      </c>
    </row>
    <row r="1778" customFormat="false" ht="15" hidden="false" customHeight="false" outlineLevel="0" collapsed="false">
      <c r="B1778" s="18" t="s">
        <v>717</v>
      </c>
      <c r="C1778" s="76" t="s">
        <v>609</v>
      </c>
      <c r="D1778" s="18" t="n">
        <f aca="false">D1777+10</f>
        <v>220</v>
      </c>
      <c r="E1778" s="61" t="s">
        <v>629</v>
      </c>
      <c r="F1778" s="18" t="str">
        <f aca="false">SUBSTITUTE(E1778,"/","")</f>
        <v>4XL164</v>
      </c>
      <c r="H1778" s="29" t="s">
        <v>507</v>
      </c>
      <c r="I1778" s="27" t="str">
        <f aca="false">LEFT(H1778,2)</f>
        <v>56</v>
      </c>
      <c r="J1778" s="18" t="str">
        <f aca="false">LEFT(H1778,2)</f>
        <v>56</v>
      </c>
      <c r="K1778" s="18" t="str">
        <f aca="false">RIGHT(H1778,3)</f>
        <v>164</v>
      </c>
      <c r="M1778" s="29" t="n">
        <v>714</v>
      </c>
      <c r="T1778" s="2" t="str">
        <f aca="false">K1778</f>
        <v>164</v>
      </c>
    </row>
    <row r="1779" customFormat="false" ht="15" hidden="false" customHeight="false" outlineLevel="0" collapsed="false">
      <c r="B1779" s="18" t="s">
        <v>717</v>
      </c>
      <c r="C1779" s="76" t="s">
        <v>609</v>
      </c>
      <c r="D1779" s="18" t="n">
        <f aca="false">D1778+10</f>
        <v>230</v>
      </c>
      <c r="E1779" s="61" t="s">
        <v>630</v>
      </c>
      <c r="F1779" s="18" t="str">
        <f aca="false">SUBSTITUTE(E1779,"/","")</f>
        <v>5XL164</v>
      </c>
      <c r="H1779" s="29" t="s">
        <v>508</v>
      </c>
      <c r="I1779" s="27" t="str">
        <f aca="false">LEFT(H1779,2)</f>
        <v>58</v>
      </c>
      <c r="J1779" s="18" t="str">
        <f aca="false">LEFT(H1779,2)</f>
        <v>58</v>
      </c>
      <c r="K1779" s="18" t="str">
        <f aca="false">RIGHT(H1779,3)</f>
        <v>164</v>
      </c>
      <c r="M1779" s="29" t="n">
        <v>654</v>
      </c>
      <c r="T1779" s="2" t="str">
        <f aca="false">K1779</f>
        <v>164</v>
      </c>
    </row>
    <row r="1780" customFormat="false" ht="15" hidden="false" customHeight="false" outlineLevel="0" collapsed="false">
      <c r="B1780" s="18" t="s">
        <v>717</v>
      </c>
      <c r="C1780" s="76" t="s">
        <v>609</v>
      </c>
      <c r="D1780" s="18" t="n">
        <f aca="false">D1779+10</f>
        <v>240</v>
      </c>
      <c r="E1780" s="61" t="s">
        <v>631</v>
      </c>
      <c r="F1780" s="18" t="str">
        <f aca="false">SUBSTITUTE(E1780,"/","")</f>
        <v>6XL164</v>
      </c>
      <c r="H1780" s="29" t="s">
        <v>509</v>
      </c>
      <c r="I1780" s="27" t="str">
        <f aca="false">LEFT(H1780,2)</f>
        <v>60</v>
      </c>
      <c r="J1780" s="18" t="str">
        <f aca="false">LEFT(H1780,2)</f>
        <v>60</v>
      </c>
      <c r="K1780" s="18" t="str">
        <f aca="false">RIGHT(H1780,3)</f>
        <v>164</v>
      </c>
      <c r="M1780" s="29" t="n">
        <v>584</v>
      </c>
      <c r="T1780" s="2" t="str">
        <f aca="false">K1780</f>
        <v>164</v>
      </c>
    </row>
    <row r="1781" customFormat="false" ht="15" hidden="false" customHeight="false" outlineLevel="0" collapsed="false">
      <c r="B1781" s="18" t="s">
        <v>108</v>
      </c>
      <c r="C1781" s="76" t="s">
        <v>609</v>
      </c>
      <c r="D1781" s="18" t="n">
        <f aca="false">D1770+200</f>
        <v>340</v>
      </c>
      <c r="E1781" s="61" t="s">
        <v>632</v>
      </c>
      <c r="F1781" s="18" t="str">
        <f aca="false">SUBSTITUTE(E1781,"/","")</f>
        <v>XXS170</v>
      </c>
      <c r="H1781" s="8" t="s">
        <v>511</v>
      </c>
      <c r="I1781" s="27" t="str">
        <f aca="false">LEFT(H1781,2)</f>
        <v>40</v>
      </c>
      <c r="J1781" s="18" t="str">
        <f aca="false">LEFT(H1781,2)</f>
        <v>40</v>
      </c>
      <c r="K1781" s="18" t="str">
        <f aca="false">RIGHT(H1781,3)</f>
        <v>170</v>
      </c>
      <c r="M1781" s="8" t="n">
        <v>784</v>
      </c>
      <c r="P1781" s="18" t="str">
        <f aca="false">VLOOKUP(LEFT(H1781,2),references!AA:AG,3,0)</f>
        <v>78 - 82</v>
      </c>
      <c r="Q1781" s="18" t="str">
        <f aca="false">VLOOKUP(LEFT(H1781,2),references!AA:AG,5,0)</f>
        <v>60 - 64</v>
      </c>
      <c r="R1781" s="18" t="str">
        <f aca="false">VLOOKUP(LEFT(H1781,2),references!AA:AG,7,0)</f>
        <v>86 - 90</v>
      </c>
      <c r="T1781" s="2" t="str">
        <f aca="false">K1781</f>
        <v>170</v>
      </c>
    </row>
    <row r="1782" customFormat="false" ht="15" hidden="false" customHeight="false" outlineLevel="0" collapsed="false">
      <c r="B1782" s="18" t="s">
        <v>108</v>
      </c>
      <c r="C1782" s="76" t="s">
        <v>609</v>
      </c>
      <c r="D1782" s="18" t="n">
        <f aca="false">D1771+200</f>
        <v>350</v>
      </c>
      <c r="E1782" s="61" t="s">
        <v>633</v>
      </c>
      <c r="F1782" s="18" t="str">
        <f aca="false">SUBSTITUTE(E1782,"/","")</f>
        <v>XS170</v>
      </c>
      <c r="H1782" s="8" t="s">
        <v>512</v>
      </c>
      <c r="I1782" s="27" t="str">
        <f aca="false">LEFT(H1782,2)</f>
        <v>42</v>
      </c>
      <c r="J1782" s="18" t="str">
        <f aca="false">LEFT(H1782,2)</f>
        <v>42</v>
      </c>
      <c r="K1782" s="18" t="str">
        <f aca="false">RIGHT(H1782,3)</f>
        <v>170</v>
      </c>
      <c r="M1782" s="8" t="n">
        <v>864</v>
      </c>
      <c r="P1782" s="18" t="str">
        <f aca="false">VLOOKUP(LEFT(H1782,2),references!AA:AG,3,0)</f>
        <v>82 - 86</v>
      </c>
      <c r="Q1782" s="18" t="str">
        <f aca="false">VLOOKUP(LEFT(H1782,2),references!AA:AG,5,0)</f>
        <v>64 - 68</v>
      </c>
      <c r="R1782" s="18" t="str">
        <f aca="false">VLOOKUP(LEFT(H1782,2),references!AA:AG,7,0)</f>
        <v>90 - 94</v>
      </c>
      <c r="T1782" s="2" t="str">
        <f aca="false">K1782</f>
        <v>170</v>
      </c>
    </row>
    <row r="1783" customFormat="false" ht="15" hidden="false" customHeight="false" outlineLevel="0" collapsed="false">
      <c r="B1783" s="18" t="s">
        <v>108</v>
      </c>
      <c r="C1783" s="76" t="s">
        <v>609</v>
      </c>
      <c r="D1783" s="18" t="n">
        <f aca="false">D1772+200</f>
        <v>360</v>
      </c>
      <c r="E1783" s="61" t="s">
        <v>634</v>
      </c>
      <c r="F1783" s="18" t="str">
        <f aca="false">SUBSTITUTE(E1783,"/","")</f>
        <v>S170</v>
      </c>
      <c r="H1783" s="8" t="s">
        <v>513</v>
      </c>
      <c r="I1783" s="27" t="str">
        <f aca="false">LEFT(H1783,2)</f>
        <v>44</v>
      </c>
      <c r="J1783" s="18" t="str">
        <f aca="false">LEFT(H1783,2)</f>
        <v>44</v>
      </c>
      <c r="K1783" s="18" t="str">
        <f aca="false">RIGHT(H1783,3)</f>
        <v>170</v>
      </c>
      <c r="M1783" s="8" t="n">
        <v>954</v>
      </c>
      <c r="P1783" s="18" t="str">
        <f aca="false">VLOOKUP(LEFT(H1783,2),references!AA:AG,3,0)</f>
        <v>86 - 90</v>
      </c>
      <c r="Q1783" s="18" t="str">
        <f aca="false">VLOOKUP(LEFT(H1783,2),references!AA:AG,5,0)</f>
        <v>68 - 72</v>
      </c>
      <c r="R1783" s="18" t="str">
        <f aca="false">VLOOKUP(LEFT(H1783,2),references!AA:AG,7,0)</f>
        <v>94 - 98</v>
      </c>
      <c r="T1783" s="2" t="str">
        <f aca="false">K1783</f>
        <v>170</v>
      </c>
    </row>
    <row r="1784" customFormat="false" ht="15" hidden="false" customHeight="false" outlineLevel="0" collapsed="false">
      <c r="B1784" s="18" t="s">
        <v>108</v>
      </c>
      <c r="C1784" s="76" t="s">
        <v>609</v>
      </c>
      <c r="D1784" s="18" t="n">
        <f aca="false">D1773+200</f>
        <v>370</v>
      </c>
      <c r="E1784" s="61" t="s">
        <v>635</v>
      </c>
      <c r="F1784" s="18" t="str">
        <f aca="false">SUBSTITUTE(E1784,"/","")</f>
        <v>M170</v>
      </c>
      <c r="H1784" s="8" t="s">
        <v>514</v>
      </c>
      <c r="I1784" s="27" t="str">
        <f aca="false">LEFT(H1784,2)</f>
        <v>46</v>
      </c>
      <c r="J1784" s="18" t="str">
        <f aca="false">LEFT(H1784,2)</f>
        <v>46</v>
      </c>
      <c r="K1784" s="18" t="str">
        <f aca="false">RIGHT(H1784,3)</f>
        <v>170</v>
      </c>
      <c r="M1784" s="8" t="n">
        <v>944</v>
      </c>
      <c r="P1784" s="18" t="str">
        <f aca="false">VLOOKUP(LEFT(H1784,2),references!AA:AG,3,0)</f>
        <v>90 - 94</v>
      </c>
      <c r="Q1784" s="18" t="str">
        <f aca="false">VLOOKUP(LEFT(H1784,2),references!AA:AG,5,0)</f>
        <v>72 - 76</v>
      </c>
      <c r="R1784" s="18" t="str">
        <f aca="false">VLOOKUP(LEFT(H1784,2),references!AA:AG,7,0)</f>
        <v>98 - 102</v>
      </c>
      <c r="T1784" s="2" t="str">
        <f aca="false">K1784</f>
        <v>170</v>
      </c>
    </row>
    <row r="1785" customFormat="false" ht="15" hidden="false" customHeight="false" outlineLevel="0" collapsed="false">
      <c r="B1785" s="18" t="s">
        <v>108</v>
      </c>
      <c r="C1785" s="76" t="s">
        <v>609</v>
      </c>
      <c r="D1785" s="18" t="n">
        <f aca="false">D1774+200</f>
        <v>380</v>
      </c>
      <c r="E1785" s="61" t="s">
        <v>636</v>
      </c>
      <c r="F1785" s="18" t="str">
        <f aca="false">SUBSTITUTE(E1785,"/","")</f>
        <v>L170</v>
      </c>
      <c r="H1785" s="8" t="s">
        <v>515</v>
      </c>
      <c r="I1785" s="27" t="str">
        <f aca="false">LEFT(H1785,2)</f>
        <v>48</v>
      </c>
      <c r="J1785" s="18" t="str">
        <f aca="false">LEFT(H1785,2)</f>
        <v>48</v>
      </c>
      <c r="K1785" s="18" t="str">
        <f aca="false">RIGHT(H1785,3)</f>
        <v>170</v>
      </c>
      <c r="M1785" s="8" t="n">
        <v>814</v>
      </c>
      <c r="P1785" s="18" t="str">
        <f aca="false">VLOOKUP(LEFT(H1785,2),references!AA:AG,3,0)</f>
        <v>94 - 98</v>
      </c>
      <c r="Q1785" s="18" t="str">
        <f aca="false">VLOOKUP(LEFT(H1785,2),references!AA:AG,5,0)</f>
        <v>76 - 80</v>
      </c>
      <c r="R1785" s="18" t="str">
        <f aca="false">VLOOKUP(LEFT(H1785,2),references!AA:AG,7,0)</f>
        <v>102 - 106</v>
      </c>
      <c r="T1785" s="2" t="str">
        <f aca="false">K1785</f>
        <v>170</v>
      </c>
    </row>
    <row r="1786" customFormat="false" ht="15" hidden="false" customHeight="false" outlineLevel="0" collapsed="false">
      <c r="B1786" s="18" t="s">
        <v>108</v>
      </c>
      <c r="C1786" s="76" t="s">
        <v>609</v>
      </c>
      <c r="D1786" s="18" t="n">
        <f aca="false">D1775+200</f>
        <v>390</v>
      </c>
      <c r="E1786" s="61" t="s">
        <v>637</v>
      </c>
      <c r="F1786" s="18" t="str">
        <f aca="false">SUBSTITUTE(E1786,"/","")</f>
        <v>XL170</v>
      </c>
      <c r="H1786" s="8" t="s">
        <v>516</v>
      </c>
      <c r="I1786" s="27" t="str">
        <f aca="false">LEFT(H1786,2)</f>
        <v>50</v>
      </c>
      <c r="J1786" s="18" t="str">
        <f aca="false">LEFT(H1786,2)</f>
        <v>50</v>
      </c>
      <c r="K1786" s="18" t="str">
        <f aca="false">RIGHT(H1786,3)</f>
        <v>170</v>
      </c>
      <c r="M1786" s="8" t="n">
        <v>844</v>
      </c>
      <c r="P1786" s="18" t="str">
        <f aca="false">VLOOKUP(LEFT(H1786,2),references!AA:AG,3,0)</f>
        <v>98 - 102</v>
      </c>
      <c r="Q1786" s="18" t="str">
        <f aca="false">VLOOKUP(LEFT(H1786,2),references!AA:AG,5,0)</f>
        <v>80 - 84</v>
      </c>
      <c r="R1786" s="18" t="str">
        <f aca="false">VLOOKUP(LEFT(H1786,2),references!AA:AG,7,0)</f>
        <v>106 - 110</v>
      </c>
      <c r="T1786" s="2" t="str">
        <f aca="false">K1786</f>
        <v>170</v>
      </c>
    </row>
    <row r="1787" customFormat="false" ht="15" hidden="false" customHeight="false" outlineLevel="0" collapsed="false">
      <c r="B1787" s="18" t="s">
        <v>108</v>
      </c>
      <c r="C1787" s="76" t="s">
        <v>609</v>
      </c>
      <c r="D1787" s="18" t="n">
        <f aca="false">D1776+200</f>
        <v>400</v>
      </c>
      <c r="E1787" s="61" t="s">
        <v>638</v>
      </c>
      <c r="F1787" s="18" t="str">
        <f aca="false">SUBSTITUTE(E1787,"/","")</f>
        <v>XXL170</v>
      </c>
      <c r="H1787" s="8" t="s">
        <v>517</v>
      </c>
      <c r="I1787" s="27" t="str">
        <f aca="false">LEFT(H1787,2)</f>
        <v>52</v>
      </c>
      <c r="J1787" s="18" t="str">
        <f aca="false">LEFT(H1787,2)</f>
        <v>52</v>
      </c>
      <c r="K1787" s="18" t="str">
        <f aca="false">RIGHT(H1787,3)</f>
        <v>170</v>
      </c>
      <c r="M1787" s="8" t="n">
        <v>964</v>
      </c>
      <c r="P1787" s="18" t="str">
        <f aca="false">VLOOKUP(LEFT(H1787,2),references!AA:AG,3,0)</f>
        <v>102 - 106</v>
      </c>
      <c r="Q1787" s="18" t="str">
        <f aca="false">VLOOKUP(LEFT(H1787,2),references!AA:AG,5,0)</f>
        <v>84 - 88</v>
      </c>
      <c r="R1787" s="18" t="str">
        <f aca="false">VLOOKUP(LEFT(H1787,2),references!AA:AG,7,0)</f>
        <v>110 - 114</v>
      </c>
      <c r="T1787" s="2" t="str">
        <f aca="false">K1787</f>
        <v>170</v>
      </c>
    </row>
    <row r="1788" customFormat="false" ht="15" hidden="false" customHeight="false" outlineLevel="0" collapsed="false">
      <c r="B1788" s="18" t="s">
        <v>717</v>
      </c>
      <c r="C1788" s="76" t="s">
        <v>609</v>
      </c>
      <c r="D1788" s="18" t="n">
        <f aca="false">D1777+200</f>
        <v>410</v>
      </c>
      <c r="E1788" s="61" t="s">
        <v>639</v>
      </c>
      <c r="F1788" s="18" t="str">
        <f aca="false">SUBSTITUTE(E1788,"/","")</f>
        <v>3XL170</v>
      </c>
      <c r="H1788" s="29" t="s">
        <v>518</v>
      </c>
      <c r="I1788" s="27" t="str">
        <f aca="false">LEFT(H1788,2)</f>
        <v>54</v>
      </c>
      <c r="J1788" s="18" t="str">
        <f aca="false">LEFT(H1788,2)</f>
        <v>54</v>
      </c>
      <c r="K1788" s="18" t="str">
        <f aca="false">RIGHT(H1788,3)</f>
        <v>170</v>
      </c>
      <c r="M1788" s="29" t="n">
        <v>754</v>
      </c>
    </row>
    <row r="1789" customFormat="false" ht="15" hidden="false" customHeight="false" outlineLevel="0" collapsed="false">
      <c r="B1789" s="18" t="s">
        <v>717</v>
      </c>
      <c r="C1789" s="76" t="s">
        <v>609</v>
      </c>
      <c r="D1789" s="18" t="n">
        <f aca="false">D1778+200</f>
        <v>420</v>
      </c>
      <c r="E1789" s="61" t="s">
        <v>640</v>
      </c>
      <c r="F1789" s="18" t="str">
        <f aca="false">SUBSTITUTE(E1789,"/","")</f>
        <v>4XL170</v>
      </c>
      <c r="H1789" s="29" t="s">
        <v>519</v>
      </c>
      <c r="I1789" s="27" t="str">
        <f aca="false">LEFT(H1789,2)</f>
        <v>56</v>
      </c>
      <c r="J1789" s="18" t="str">
        <f aca="false">LEFT(H1789,2)</f>
        <v>56</v>
      </c>
      <c r="K1789" s="18" t="str">
        <f aca="false">RIGHT(H1789,3)</f>
        <v>170</v>
      </c>
      <c r="M1789" s="29" t="n">
        <v>724</v>
      </c>
    </row>
    <row r="1790" customFormat="false" ht="15" hidden="false" customHeight="false" outlineLevel="0" collapsed="false">
      <c r="B1790" s="18" t="s">
        <v>717</v>
      </c>
      <c r="C1790" s="76" t="s">
        <v>609</v>
      </c>
      <c r="D1790" s="18" t="n">
        <f aca="false">D1779+200</f>
        <v>430</v>
      </c>
      <c r="E1790" s="61" t="s">
        <v>641</v>
      </c>
      <c r="F1790" s="18" t="str">
        <f aca="false">SUBSTITUTE(E1790,"/","")</f>
        <v>5XL170</v>
      </c>
      <c r="H1790" s="29" t="s">
        <v>520</v>
      </c>
      <c r="I1790" s="27" t="str">
        <f aca="false">LEFT(H1790,2)</f>
        <v>58</v>
      </c>
      <c r="J1790" s="18" t="str">
        <f aca="false">LEFT(H1790,2)</f>
        <v>58</v>
      </c>
      <c r="K1790" s="18" t="str">
        <f aca="false">RIGHT(H1790,3)</f>
        <v>170</v>
      </c>
      <c r="M1790" s="29" t="n">
        <v>664</v>
      </c>
    </row>
    <row r="1791" customFormat="false" ht="15" hidden="false" customHeight="false" outlineLevel="0" collapsed="false">
      <c r="B1791" s="18" t="s">
        <v>717</v>
      </c>
      <c r="C1791" s="76" t="s">
        <v>609</v>
      </c>
      <c r="D1791" s="18" t="n">
        <f aca="false">D1780+200</f>
        <v>440</v>
      </c>
      <c r="E1791" s="61" t="s">
        <v>642</v>
      </c>
      <c r="F1791" s="18" t="str">
        <f aca="false">SUBSTITUTE(E1791,"/","")</f>
        <v>6XL170</v>
      </c>
      <c r="H1791" s="29" t="s">
        <v>521</v>
      </c>
      <c r="I1791" s="27" t="str">
        <f aca="false">LEFT(H1791,2)</f>
        <v>60</v>
      </c>
      <c r="J1791" s="18" t="str">
        <f aca="false">LEFT(H1791,2)</f>
        <v>60</v>
      </c>
      <c r="K1791" s="18" t="str">
        <f aca="false">RIGHT(H1791,3)</f>
        <v>170</v>
      </c>
      <c r="M1791" s="29" t="n">
        <v>594</v>
      </c>
    </row>
    <row r="1793" customFormat="false" ht="15" hidden="false" customHeight="false" outlineLevel="0" collapsed="false">
      <c r="B1793" s="2" t="s">
        <v>108</v>
      </c>
      <c r="C1793" s="66" t="s">
        <v>644</v>
      </c>
      <c r="D1793" s="18" t="n">
        <v>140</v>
      </c>
      <c r="E1793" s="61" t="s">
        <v>645</v>
      </c>
      <c r="F1793" s="2" t="str">
        <f aca="false">SUBSTITUTE(E1793,"/","")</f>
        <v>XXS30</v>
      </c>
      <c r="H1793" s="8" t="s">
        <v>499</v>
      </c>
      <c r="I1793" s="27" t="str">
        <f aca="false">LEFT(H1793,2)</f>
        <v>40</v>
      </c>
      <c r="J1793" s="18" t="str">
        <f aca="false">LEFT(H1793,2)</f>
        <v>40</v>
      </c>
      <c r="K1793" s="18" t="str">
        <f aca="false">RIGHT(H1793,3)</f>
        <v>164</v>
      </c>
      <c r="M1793" s="8" t="n">
        <v>774</v>
      </c>
      <c r="P1793" s="18" t="str">
        <f aca="false">VLOOKUP(LEFT(H1793,2),references!AA:AG,3,0)</f>
        <v>78 - 82</v>
      </c>
      <c r="Q1793" s="18" t="str">
        <f aca="false">VLOOKUP(LEFT(H1793,2),references!AA:AG,5,0)</f>
        <v>60 - 64</v>
      </c>
      <c r="R1793" s="18" t="str">
        <f aca="false">VLOOKUP(LEFT(H1793,2),references!AA:AG,7,0)</f>
        <v>86 - 90</v>
      </c>
      <c r="S1793" s="2" t="n">
        <f aca="false">ROUND(RIGHT(E1793,2)*2.54,0)</f>
        <v>76</v>
      </c>
    </row>
    <row r="1794" customFormat="false" ht="15" hidden="false" customHeight="false" outlineLevel="0" collapsed="false">
      <c r="B1794" s="2" t="s">
        <v>108</v>
      </c>
      <c r="C1794" s="66" t="s">
        <v>644</v>
      </c>
      <c r="D1794" s="18" t="n">
        <v>150</v>
      </c>
      <c r="E1794" s="61" t="s">
        <v>646</v>
      </c>
      <c r="F1794" s="2" t="str">
        <f aca="false">SUBSTITUTE(E1794,"/","")</f>
        <v>XS30</v>
      </c>
      <c r="H1794" s="8" t="s">
        <v>500</v>
      </c>
      <c r="I1794" s="27" t="str">
        <f aca="false">LEFT(H1794,2)</f>
        <v>42</v>
      </c>
      <c r="J1794" s="18" t="str">
        <f aca="false">LEFT(H1794,2)</f>
        <v>42</v>
      </c>
      <c r="K1794" s="18" t="str">
        <f aca="false">RIGHT(H1794,3)</f>
        <v>164</v>
      </c>
      <c r="M1794" s="8" t="n">
        <v>854</v>
      </c>
      <c r="P1794" s="18" t="str">
        <f aca="false">VLOOKUP(LEFT(H1794,2),references!AA:AG,3,0)</f>
        <v>82 - 86</v>
      </c>
      <c r="Q1794" s="18" t="str">
        <f aca="false">VLOOKUP(LEFT(H1794,2),references!AA:AG,5,0)</f>
        <v>64 - 68</v>
      </c>
      <c r="R1794" s="18" t="str">
        <f aca="false">VLOOKUP(LEFT(H1794,2),references!AA:AG,7,0)</f>
        <v>90 - 94</v>
      </c>
      <c r="S1794" s="2" t="n">
        <f aca="false">ROUND(RIGHT(E1794,2)*2.54,0)</f>
        <v>76</v>
      </c>
    </row>
    <row r="1795" customFormat="false" ht="15" hidden="false" customHeight="false" outlineLevel="0" collapsed="false">
      <c r="B1795" s="2" t="s">
        <v>108</v>
      </c>
      <c r="C1795" s="66" t="s">
        <v>644</v>
      </c>
      <c r="D1795" s="18" t="n">
        <v>160</v>
      </c>
      <c r="E1795" s="61" t="s">
        <v>647</v>
      </c>
      <c r="F1795" s="2" t="str">
        <f aca="false">SUBSTITUTE(E1795,"/","")</f>
        <v>S30</v>
      </c>
      <c r="H1795" s="8" t="s">
        <v>501</v>
      </c>
      <c r="I1795" s="27" t="str">
        <f aca="false">LEFT(H1795,2)</f>
        <v>44</v>
      </c>
      <c r="J1795" s="18" t="str">
        <f aca="false">LEFT(H1795,2)</f>
        <v>44</v>
      </c>
      <c r="K1795" s="18" t="str">
        <f aca="false">RIGHT(H1795,3)</f>
        <v>164</v>
      </c>
      <c r="M1795" s="8" t="n">
        <v>924</v>
      </c>
      <c r="P1795" s="18" t="str">
        <f aca="false">VLOOKUP(LEFT(H1795,2),references!AA:AG,3,0)</f>
        <v>86 - 90</v>
      </c>
      <c r="Q1795" s="18" t="str">
        <f aca="false">VLOOKUP(LEFT(H1795,2),references!AA:AG,5,0)</f>
        <v>68 - 72</v>
      </c>
      <c r="R1795" s="18" t="str">
        <f aca="false">VLOOKUP(LEFT(H1795,2),references!AA:AG,7,0)</f>
        <v>94 - 98</v>
      </c>
      <c r="S1795" s="2" t="n">
        <f aca="false">ROUND(RIGHT(E1795,2)*2.54,0)</f>
        <v>76</v>
      </c>
    </row>
    <row r="1796" customFormat="false" ht="15" hidden="false" customHeight="false" outlineLevel="0" collapsed="false">
      <c r="B1796" s="2" t="s">
        <v>108</v>
      </c>
      <c r="C1796" s="66" t="s">
        <v>644</v>
      </c>
      <c r="D1796" s="18" t="n">
        <v>170</v>
      </c>
      <c r="E1796" s="61" t="s">
        <v>648</v>
      </c>
      <c r="F1796" s="2" t="str">
        <f aca="false">SUBSTITUTE(E1796,"/","")</f>
        <v>M30</v>
      </c>
      <c r="H1796" s="8" t="s">
        <v>502</v>
      </c>
      <c r="I1796" s="27" t="str">
        <f aca="false">LEFT(H1796,2)</f>
        <v>46</v>
      </c>
      <c r="J1796" s="18" t="str">
        <f aca="false">LEFT(H1796,2)</f>
        <v>46</v>
      </c>
      <c r="K1796" s="18" t="str">
        <f aca="false">RIGHT(H1796,3)</f>
        <v>164</v>
      </c>
      <c r="M1796" s="8" t="n">
        <v>914</v>
      </c>
      <c r="P1796" s="18" t="str">
        <f aca="false">VLOOKUP(LEFT(H1796,2),references!AA:AG,3,0)</f>
        <v>90 - 94</v>
      </c>
      <c r="Q1796" s="18" t="str">
        <f aca="false">VLOOKUP(LEFT(H1796,2),references!AA:AG,5,0)</f>
        <v>72 - 76</v>
      </c>
      <c r="R1796" s="18" t="str">
        <f aca="false">VLOOKUP(LEFT(H1796,2),references!AA:AG,7,0)</f>
        <v>98 - 102</v>
      </c>
      <c r="S1796" s="2" t="n">
        <f aca="false">ROUND(RIGHT(E1796,2)*2.54,0)</f>
        <v>76</v>
      </c>
    </row>
    <row r="1797" customFormat="false" ht="15" hidden="false" customHeight="false" outlineLevel="0" collapsed="false">
      <c r="B1797" s="2" t="s">
        <v>108</v>
      </c>
      <c r="C1797" s="66" t="s">
        <v>644</v>
      </c>
      <c r="D1797" s="18" t="n">
        <v>180</v>
      </c>
      <c r="E1797" s="61" t="s">
        <v>649</v>
      </c>
      <c r="F1797" s="2" t="str">
        <f aca="false">SUBSTITUTE(E1797,"/","")</f>
        <v>L30</v>
      </c>
      <c r="H1797" s="8" t="s">
        <v>503</v>
      </c>
      <c r="I1797" s="27" t="str">
        <f aca="false">LEFT(H1797,2)</f>
        <v>48</v>
      </c>
      <c r="J1797" s="18" t="str">
        <f aca="false">LEFT(H1797,2)</f>
        <v>48</v>
      </c>
      <c r="K1797" s="18" t="str">
        <f aca="false">RIGHT(H1797,3)</f>
        <v>164</v>
      </c>
      <c r="M1797" s="8" t="n">
        <v>794</v>
      </c>
      <c r="P1797" s="18" t="str">
        <f aca="false">VLOOKUP(LEFT(H1797,2),references!AA:AG,3,0)</f>
        <v>94 - 98</v>
      </c>
      <c r="Q1797" s="18" t="str">
        <f aca="false">VLOOKUP(LEFT(H1797,2),references!AA:AG,5,0)</f>
        <v>76 - 80</v>
      </c>
      <c r="R1797" s="18" t="str">
        <f aca="false">VLOOKUP(LEFT(H1797,2),references!AA:AG,7,0)</f>
        <v>102 - 106</v>
      </c>
      <c r="S1797" s="2" t="n">
        <f aca="false">ROUND(RIGHT(E1797,2)*2.54,0)</f>
        <v>76</v>
      </c>
    </row>
    <row r="1798" customFormat="false" ht="15" hidden="false" customHeight="false" outlineLevel="0" collapsed="false">
      <c r="B1798" s="2" t="s">
        <v>108</v>
      </c>
      <c r="C1798" s="66" t="s">
        <v>644</v>
      </c>
      <c r="D1798" s="18" t="n">
        <v>190</v>
      </c>
      <c r="E1798" s="61" t="s">
        <v>650</v>
      </c>
      <c r="F1798" s="2" t="str">
        <f aca="false">SUBSTITUTE(E1798,"/","")</f>
        <v>XL30</v>
      </c>
      <c r="H1798" s="8" t="s">
        <v>504</v>
      </c>
      <c r="I1798" s="27" t="str">
        <f aca="false">LEFT(H1798,2)</f>
        <v>50</v>
      </c>
      <c r="J1798" s="18" t="str">
        <f aca="false">LEFT(H1798,2)</f>
        <v>50</v>
      </c>
      <c r="K1798" s="18" t="str">
        <f aca="false">RIGHT(H1798,3)</f>
        <v>164</v>
      </c>
      <c r="M1798" s="8" t="n">
        <v>834</v>
      </c>
      <c r="P1798" s="18" t="str">
        <f aca="false">VLOOKUP(LEFT(H1798,2),references!AA:AG,3,0)</f>
        <v>98 - 102</v>
      </c>
      <c r="Q1798" s="18" t="str">
        <f aca="false">VLOOKUP(LEFT(H1798,2),references!AA:AG,5,0)</f>
        <v>80 - 84</v>
      </c>
      <c r="R1798" s="18" t="str">
        <f aca="false">VLOOKUP(LEFT(H1798,2),references!AA:AG,7,0)</f>
        <v>106 - 110</v>
      </c>
      <c r="S1798" s="2" t="n">
        <f aca="false">ROUND(RIGHT(E1798,2)*2.54,0)</f>
        <v>76</v>
      </c>
    </row>
    <row r="1799" customFormat="false" ht="15" hidden="false" customHeight="false" outlineLevel="0" collapsed="false">
      <c r="B1799" s="2" t="s">
        <v>108</v>
      </c>
      <c r="C1799" s="66" t="s">
        <v>644</v>
      </c>
      <c r="D1799" s="18" t="n">
        <v>200</v>
      </c>
      <c r="E1799" s="61" t="s">
        <v>651</v>
      </c>
      <c r="F1799" s="2" t="str">
        <f aca="false">SUBSTITUTE(E1799,"/","")</f>
        <v>XXL30</v>
      </c>
      <c r="H1799" s="8" t="s">
        <v>505</v>
      </c>
      <c r="I1799" s="27" t="str">
        <f aca="false">LEFT(H1799,2)</f>
        <v>52</v>
      </c>
      <c r="J1799" s="18" t="str">
        <f aca="false">LEFT(H1799,2)</f>
        <v>52</v>
      </c>
      <c r="K1799" s="18" t="str">
        <f aca="false">RIGHT(H1799,3)</f>
        <v>164</v>
      </c>
      <c r="M1799" s="8" t="n">
        <v>934</v>
      </c>
      <c r="P1799" s="18" t="str">
        <f aca="false">VLOOKUP(LEFT(H1799,2),references!AA:AG,3,0)</f>
        <v>102 - 106</v>
      </c>
      <c r="Q1799" s="18" t="str">
        <f aca="false">VLOOKUP(LEFT(H1799,2),references!AA:AG,5,0)</f>
        <v>84 - 88</v>
      </c>
      <c r="R1799" s="18" t="str">
        <f aca="false">VLOOKUP(LEFT(H1799,2),references!AA:AG,7,0)</f>
        <v>110 - 114</v>
      </c>
      <c r="S1799" s="2" t="n">
        <f aca="false">ROUND(RIGHT(E1799,2)*2.54,0)</f>
        <v>76</v>
      </c>
    </row>
    <row r="1800" customFormat="false" ht="15" hidden="false" customHeight="false" outlineLevel="0" collapsed="false">
      <c r="B1800" s="2" t="s">
        <v>108</v>
      </c>
      <c r="C1800" s="66" t="s">
        <v>644</v>
      </c>
      <c r="D1800" s="18" t="n">
        <v>340</v>
      </c>
      <c r="E1800" s="61" t="s">
        <v>652</v>
      </c>
      <c r="F1800" s="2" t="str">
        <f aca="false">SUBSTITUTE(E1800,"/","")</f>
        <v>XXS32</v>
      </c>
      <c r="H1800" s="8" t="s">
        <v>511</v>
      </c>
      <c r="I1800" s="27" t="str">
        <f aca="false">LEFT(H1800,2)</f>
        <v>40</v>
      </c>
      <c r="J1800" s="18" t="str">
        <f aca="false">LEFT(H1800,2)</f>
        <v>40</v>
      </c>
      <c r="K1800" s="18" t="str">
        <f aca="false">RIGHT(H1800,3)</f>
        <v>170</v>
      </c>
      <c r="M1800" s="8" t="n">
        <v>784</v>
      </c>
      <c r="P1800" s="18" t="str">
        <f aca="false">VLOOKUP(LEFT(H1800,2),references!AA:AG,3,0)</f>
        <v>78 - 82</v>
      </c>
      <c r="Q1800" s="18" t="str">
        <f aca="false">VLOOKUP(LEFT(H1800,2),references!AA:AG,5,0)</f>
        <v>60 - 64</v>
      </c>
      <c r="R1800" s="18" t="str">
        <f aca="false">VLOOKUP(LEFT(H1800,2),references!AA:AG,7,0)</f>
        <v>86 - 90</v>
      </c>
      <c r="S1800" s="2" t="n">
        <f aca="false">ROUND(RIGHT(E1800,2)*2.54,0)</f>
        <v>81</v>
      </c>
    </row>
    <row r="1801" customFormat="false" ht="15" hidden="false" customHeight="false" outlineLevel="0" collapsed="false">
      <c r="B1801" s="2" t="s">
        <v>108</v>
      </c>
      <c r="C1801" s="66" t="s">
        <v>644</v>
      </c>
      <c r="D1801" s="18" t="n">
        <v>350</v>
      </c>
      <c r="E1801" s="61" t="s">
        <v>653</v>
      </c>
      <c r="F1801" s="2" t="str">
        <f aca="false">SUBSTITUTE(E1801,"/","")</f>
        <v>XS32</v>
      </c>
      <c r="H1801" s="8" t="s">
        <v>512</v>
      </c>
      <c r="I1801" s="27" t="str">
        <f aca="false">LEFT(H1801,2)</f>
        <v>42</v>
      </c>
      <c r="J1801" s="18" t="str">
        <f aca="false">LEFT(H1801,2)</f>
        <v>42</v>
      </c>
      <c r="K1801" s="18" t="str">
        <f aca="false">RIGHT(H1801,3)</f>
        <v>170</v>
      </c>
      <c r="M1801" s="8" t="n">
        <v>864</v>
      </c>
      <c r="P1801" s="18" t="str">
        <f aca="false">VLOOKUP(LEFT(H1801,2),references!AA:AG,3,0)</f>
        <v>82 - 86</v>
      </c>
      <c r="Q1801" s="18" t="str">
        <f aca="false">VLOOKUP(LEFT(H1801,2),references!AA:AG,5,0)</f>
        <v>64 - 68</v>
      </c>
      <c r="R1801" s="18" t="str">
        <f aca="false">VLOOKUP(LEFT(H1801,2),references!AA:AG,7,0)</f>
        <v>90 - 94</v>
      </c>
      <c r="S1801" s="2" t="n">
        <f aca="false">ROUND(RIGHT(E1801,2)*2.54,0)</f>
        <v>81</v>
      </c>
    </row>
    <row r="1802" customFormat="false" ht="15" hidden="false" customHeight="false" outlineLevel="0" collapsed="false">
      <c r="B1802" s="2" t="s">
        <v>108</v>
      </c>
      <c r="C1802" s="66" t="s">
        <v>644</v>
      </c>
      <c r="D1802" s="18" t="n">
        <v>360</v>
      </c>
      <c r="E1802" s="61" t="s">
        <v>654</v>
      </c>
      <c r="F1802" s="2" t="str">
        <f aca="false">SUBSTITUTE(E1802,"/","")</f>
        <v>S32</v>
      </c>
      <c r="H1802" s="8" t="s">
        <v>513</v>
      </c>
      <c r="I1802" s="27" t="str">
        <f aca="false">LEFT(H1802,2)</f>
        <v>44</v>
      </c>
      <c r="J1802" s="18" t="str">
        <f aca="false">LEFT(H1802,2)</f>
        <v>44</v>
      </c>
      <c r="K1802" s="18" t="str">
        <f aca="false">RIGHT(H1802,3)</f>
        <v>170</v>
      </c>
      <c r="M1802" s="8" t="n">
        <v>954</v>
      </c>
      <c r="P1802" s="18" t="str">
        <f aca="false">VLOOKUP(LEFT(H1802,2),references!AA:AG,3,0)</f>
        <v>86 - 90</v>
      </c>
      <c r="Q1802" s="18" t="str">
        <f aca="false">VLOOKUP(LEFT(H1802,2),references!AA:AG,5,0)</f>
        <v>68 - 72</v>
      </c>
      <c r="R1802" s="18" t="str">
        <f aca="false">VLOOKUP(LEFT(H1802,2),references!AA:AG,7,0)</f>
        <v>94 - 98</v>
      </c>
      <c r="S1802" s="2" t="n">
        <f aca="false">ROUND(RIGHT(E1802,2)*2.54,0)</f>
        <v>81</v>
      </c>
    </row>
    <row r="1803" customFormat="false" ht="15" hidden="false" customHeight="false" outlineLevel="0" collapsed="false">
      <c r="B1803" s="2" t="s">
        <v>108</v>
      </c>
      <c r="C1803" s="66" t="s">
        <v>644</v>
      </c>
      <c r="D1803" s="18" t="n">
        <v>370</v>
      </c>
      <c r="E1803" s="61" t="s">
        <v>655</v>
      </c>
      <c r="F1803" s="2" t="str">
        <f aca="false">SUBSTITUTE(E1803,"/","")</f>
        <v>M32</v>
      </c>
      <c r="H1803" s="8" t="s">
        <v>514</v>
      </c>
      <c r="I1803" s="27" t="str">
        <f aca="false">LEFT(H1803,2)</f>
        <v>46</v>
      </c>
      <c r="J1803" s="18" t="str">
        <f aca="false">LEFT(H1803,2)</f>
        <v>46</v>
      </c>
      <c r="K1803" s="18" t="str">
        <f aca="false">RIGHT(H1803,3)</f>
        <v>170</v>
      </c>
      <c r="M1803" s="8" t="n">
        <v>944</v>
      </c>
      <c r="P1803" s="18" t="str">
        <f aca="false">VLOOKUP(LEFT(H1803,2),references!AA:AG,3,0)</f>
        <v>90 - 94</v>
      </c>
      <c r="Q1803" s="18" t="str">
        <f aca="false">VLOOKUP(LEFT(H1803,2),references!AA:AG,5,0)</f>
        <v>72 - 76</v>
      </c>
      <c r="R1803" s="18" t="str">
        <f aca="false">VLOOKUP(LEFT(H1803,2),references!AA:AG,7,0)</f>
        <v>98 - 102</v>
      </c>
      <c r="S1803" s="2" t="n">
        <f aca="false">ROUND(RIGHT(E1803,2)*2.54,0)</f>
        <v>81</v>
      </c>
    </row>
    <row r="1804" customFormat="false" ht="15" hidden="false" customHeight="false" outlineLevel="0" collapsed="false">
      <c r="B1804" s="2" t="s">
        <v>108</v>
      </c>
      <c r="C1804" s="66" t="s">
        <v>644</v>
      </c>
      <c r="D1804" s="18" t="n">
        <v>380</v>
      </c>
      <c r="E1804" s="61" t="s">
        <v>656</v>
      </c>
      <c r="F1804" s="2" t="str">
        <f aca="false">SUBSTITUTE(E1804,"/","")</f>
        <v>L32</v>
      </c>
      <c r="H1804" s="8" t="s">
        <v>515</v>
      </c>
      <c r="I1804" s="27" t="str">
        <f aca="false">LEFT(H1804,2)</f>
        <v>48</v>
      </c>
      <c r="J1804" s="18" t="str">
        <f aca="false">LEFT(H1804,2)</f>
        <v>48</v>
      </c>
      <c r="K1804" s="18" t="str">
        <f aca="false">RIGHT(H1804,3)</f>
        <v>170</v>
      </c>
      <c r="M1804" s="8" t="n">
        <v>814</v>
      </c>
      <c r="P1804" s="18" t="str">
        <f aca="false">VLOOKUP(LEFT(H1804,2),references!AA:AG,3,0)</f>
        <v>94 - 98</v>
      </c>
      <c r="Q1804" s="18" t="str">
        <f aca="false">VLOOKUP(LEFT(H1804,2),references!AA:AG,5,0)</f>
        <v>76 - 80</v>
      </c>
      <c r="R1804" s="18" t="str">
        <f aca="false">VLOOKUP(LEFT(H1804,2),references!AA:AG,7,0)</f>
        <v>102 - 106</v>
      </c>
      <c r="S1804" s="2" t="n">
        <f aca="false">ROUND(RIGHT(E1804,2)*2.54,0)</f>
        <v>81</v>
      </c>
    </row>
    <row r="1805" customFormat="false" ht="15" hidden="false" customHeight="false" outlineLevel="0" collapsed="false">
      <c r="B1805" s="2" t="s">
        <v>108</v>
      </c>
      <c r="C1805" s="66" t="s">
        <v>644</v>
      </c>
      <c r="D1805" s="18" t="n">
        <v>390</v>
      </c>
      <c r="E1805" s="61" t="s">
        <v>657</v>
      </c>
      <c r="F1805" s="2" t="str">
        <f aca="false">SUBSTITUTE(E1805,"/","")</f>
        <v>XL32</v>
      </c>
      <c r="H1805" s="8" t="s">
        <v>516</v>
      </c>
      <c r="I1805" s="27" t="str">
        <f aca="false">LEFT(H1805,2)</f>
        <v>50</v>
      </c>
      <c r="J1805" s="18" t="str">
        <f aca="false">LEFT(H1805,2)</f>
        <v>50</v>
      </c>
      <c r="K1805" s="18" t="str">
        <f aca="false">RIGHT(H1805,3)</f>
        <v>170</v>
      </c>
      <c r="M1805" s="8" t="n">
        <v>844</v>
      </c>
      <c r="P1805" s="18" t="str">
        <f aca="false">VLOOKUP(LEFT(H1805,2),references!AA:AG,3,0)</f>
        <v>98 - 102</v>
      </c>
      <c r="Q1805" s="18" t="str">
        <f aca="false">VLOOKUP(LEFT(H1805,2),references!AA:AG,5,0)</f>
        <v>80 - 84</v>
      </c>
      <c r="R1805" s="18" t="str">
        <f aca="false">VLOOKUP(LEFT(H1805,2),references!AA:AG,7,0)</f>
        <v>106 - 110</v>
      </c>
      <c r="S1805" s="2" t="n">
        <f aca="false">ROUND(RIGHT(E1805,2)*2.54,0)</f>
        <v>81</v>
      </c>
    </row>
    <row r="1806" s="50" customFormat="true" ht="15" hidden="false" customHeight="false" outlineLevel="0" collapsed="false">
      <c r="B1806" s="2" t="s">
        <v>108</v>
      </c>
      <c r="C1806" s="78" t="s">
        <v>644</v>
      </c>
      <c r="D1806" s="58" t="n">
        <v>400</v>
      </c>
      <c r="E1806" s="83" t="s">
        <v>658</v>
      </c>
      <c r="F1806" s="77" t="str">
        <f aca="false">SUBSTITUTE(E1806,"/","")</f>
        <v>XXL32</v>
      </c>
      <c r="G1806" s="78"/>
      <c r="H1806" s="32" t="s">
        <v>517</v>
      </c>
      <c r="I1806" s="27" t="str">
        <f aca="false">LEFT(H1806,2)</f>
        <v>52</v>
      </c>
      <c r="J1806" s="58" t="str">
        <f aca="false">LEFT(H1806,2)</f>
        <v>52</v>
      </c>
      <c r="K1806" s="58" t="str">
        <f aca="false">RIGHT(H1806,3)</f>
        <v>170</v>
      </c>
      <c r="L1806" s="58"/>
      <c r="M1806" s="8" t="n">
        <v>964</v>
      </c>
      <c r="N1806" s="77"/>
      <c r="O1806" s="77"/>
      <c r="P1806" s="58" t="str">
        <f aca="false">VLOOKUP(LEFT(H1806,2),references!AA:AG,3,0)</f>
        <v>102 - 106</v>
      </c>
      <c r="Q1806" s="58" t="str">
        <f aca="false">VLOOKUP(LEFT(H1806,2),references!AA:AG,5,0)</f>
        <v>84 - 88</v>
      </c>
      <c r="R1806" s="58" t="str">
        <f aca="false">VLOOKUP(LEFT(H1806,2),references!AA:AG,7,0)</f>
        <v>110 - 114</v>
      </c>
      <c r="S1806" s="77" t="n">
        <f aca="false">ROUND(RIGHT(E1806,2)*2.54,0)</f>
        <v>81</v>
      </c>
      <c r="T1806" s="77"/>
      <c r="U1806" s="77"/>
      <c r="V1806" s="77"/>
      <c r="W1806" s="77"/>
      <c r="X1806" s="77"/>
      <c r="Y1806" s="77"/>
      <c r="Z1806" s="77"/>
      <c r="AA1806" s="77"/>
      <c r="AB1806" s="77"/>
      <c r="AC1806" s="77"/>
      <c r="AD1806" s="77"/>
      <c r="AE1806" s="77"/>
      <c r="AF1806" s="77"/>
      <c r="AG1806" s="77"/>
      <c r="AH1806" s="77"/>
      <c r="AI1806" s="77"/>
      <c r="AJ1806" s="77"/>
      <c r="AK1806" s="77"/>
    </row>
    <row r="1807" s="50" customFormat="true" ht="15" hidden="false" customHeight="false" outlineLevel="0" collapsed="false">
      <c r="B1807" s="2" t="s">
        <v>108</v>
      </c>
      <c r="C1807" s="78" t="s">
        <v>644</v>
      </c>
      <c r="D1807" s="58" t="n">
        <v>410</v>
      </c>
      <c r="E1807" s="83" t="s">
        <v>659</v>
      </c>
      <c r="F1807" s="77" t="str">
        <f aca="false">SUBSTITUTE(E1807,"/","")</f>
        <v>3XL32</v>
      </c>
      <c r="G1807" s="78"/>
      <c r="H1807" s="32" t="s">
        <v>518</v>
      </c>
      <c r="I1807" s="27" t="str">
        <f aca="false">LEFT(H1807,2)</f>
        <v>54</v>
      </c>
      <c r="J1807" s="58" t="str">
        <f aca="false">LEFT(H1807,2)</f>
        <v>54</v>
      </c>
      <c r="K1807" s="58" t="str">
        <f aca="false">RIGHT(H1807,3)</f>
        <v>170</v>
      </c>
      <c r="L1807" s="58"/>
      <c r="M1807" s="8" t="n">
        <v>754</v>
      </c>
      <c r="N1807" s="77"/>
      <c r="O1807" s="77"/>
      <c r="P1807" s="58"/>
      <c r="Q1807" s="58"/>
      <c r="R1807" s="58"/>
      <c r="S1807" s="77"/>
      <c r="T1807" s="77"/>
      <c r="U1807" s="77"/>
      <c r="V1807" s="77"/>
      <c r="W1807" s="77"/>
      <c r="X1807" s="77"/>
      <c r="Y1807" s="77"/>
      <c r="Z1807" s="77"/>
      <c r="AA1807" s="77"/>
      <c r="AB1807" s="77"/>
      <c r="AC1807" s="77"/>
      <c r="AD1807" s="77"/>
      <c r="AE1807" s="77"/>
      <c r="AF1807" s="77"/>
      <c r="AG1807" s="77"/>
      <c r="AH1807" s="77"/>
      <c r="AI1807" s="77"/>
      <c r="AJ1807" s="77"/>
      <c r="AK1807" s="77"/>
    </row>
    <row r="1808" s="50" customFormat="true" ht="15" hidden="false" customHeight="false" outlineLevel="0" collapsed="false">
      <c r="B1808" s="2" t="s">
        <v>108</v>
      </c>
      <c r="C1808" s="78" t="s">
        <v>644</v>
      </c>
      <c r="D1808" s="58" t="n">
        <f aca="false">D1800+100</f>
        <v>440</v>
      </c>
      <c r="E1808" s="61" t="s">
        <v>660</v>
      </c>
      <c r="F1808" s="77" t="str">
        <f aca="false">SUBSTITUTE(E1808,"/","")</f>
        <v>XXS33</v>
      </c>
      <c r="G1808" s="78"/>
      <c r="H1808" s="8" t="s">
        <v>2922</v>
      </c>
      <c r="I1808" s="27" t="str">
        <f aca="false">LEFT(H1808,2)</f>
        <v>40</v>
      </c>
      <c r="J1808" s="58" t="str">
        <f aca="false">LEFT(H1808,2)</f>
        <v>40</v>
      </c>
      <c r="K1808" s="58" t="s">
        <v>2923</v>
      </c>
      <c r="L1808" s="58"/>
      <c r="M1808" s="8" t="n">
        <v>800</v>
      </c>
      <c r="N1808" s="77"/>
      <c r="O1808" s="77"/>
      <c r="P1808" s="58" t="str">
        <f aca="false">VLOOKUP(LEFT(H1808,2),references!AA:AG,3,0)</f>
        <v>78 - 82</v>
      </c>
      <c r="Q1808" s="58" t="str">
        <f aca="false">VLOOKUP(LEFT(H1808,2),references!AA:AG,5,0)</f>
        <v>60 - 64</v>
      </c>
      <c r="R1808" s="58" t="str">
        <f aca="false">VLOOKUP(LEFT(H1808,2),references!AA:AG,7,0)</f>
        <v>86 - 90</v>
      </c>
      <c r="S1808" s="77" t="n">
        <f aca="false">ROUND(RIGHT(E1808,2)*2.54,0)</f>
        <v>84</v>
      </c>
      <c r="T1808" s="77"/>
      <c r="U1808" s="77"/>
      <c r="V1808" s="77"/>
      <c r="W1808" s="77"/>
      <c r="X1808" s="77"/>
      <c r="Y1808" s="77"/>
      <c r="Z1808" s="77"/>
      <c r="AA1808" s="77"/>
      <c r="AB1808" s="77"/>
      <c r="AC1808" s="77"/>
      <c r="AD1808" s="77"/>
      <c r="AE1808" s="77"/>
      <c r="AF1808" s="77"/>
      <c r="AG1808" s="77"/>
      <c r="AH1808" s="77"/>
      <c r="AI1808" s="77"/>
      <c r="AJ1808" s="77"/>
      <c r="AK1808" s="77"/>
    </row>
    <row r="1809" s="50" customFormat="true" ht="15" hidden="false" customHeight="false" outlineLevel="0" collapsed="false">
      <c r="B1809" s="2" t="s">
        <v>108</v>
      </c>
      <c r="C1809" s="78" t="s">
        <v>644</v>
      </c>
      <c r="D1809" s="58" t="n">
        <f aca="false">D1801+100</f>
        <v>450</v>
      </c>
      <c r="E1809" s="61" t="s">
        <v>661</v>
      </c>
      <c r="F1809" s="77" t="str">
        <f aca="false">SUBSTITUTE(E1809,"/","")</f>
        <v>XS33</v>
      </c>
      <c r="G1809" s="78"/>
      <c r="H1809" s="8" t="s">
        <v>2924</v>
      </c>
      <c r="I1809" s="27" t="str">
        <f aca="false">LEFT(H1809,2)</f>
        <v>42</v>
      </c>
      <c r="J1809" s="58" t="str">
        <f aca="false">LEFT(H1809,2)</f>
        <v>42</v>
      </c>
      <c r="K1809" s="58" t="s">
        <v>2923</v>
      </c>
      <c r="L1809" s="58"/>
      <c r="M1809" s="8" t="n">
        <v>900</v>
      </c>
      <c r="N1809" s="77"/>
      <c r="O1809" s="77"/>
      <c r="P1809" s="58" t="str">
        <f aca="false">VLOOKUP(LEFT(H1809,2),references!AA:AG,3,0)</f>
        <v>82 - 86</v>
      </c>
      <c r="Q1809" s="58" t="str">
        <f aca="false">VLOOKUP(LEFT(H1809,2),references!AA:AG,5,0)</f>
        <v>64 - 68</v>
      </c>
      <c r="R1809" s="58" t="str">
        <f aca="false">VLOOKUP(LEFT(H1809,2),references!AA:AG,7,0)</f>
        <v>90 - 94</v>
      </c>
      <c r="S1809" s="77" t="n">
        <f aca="false">ROUND(RIGHT(E1809,2)*2.54,0)</f>
        <v>84</v>
      </c>
      <c r="T1809" s="77"/>
      <c r="U1809" s="77"/>
      <c r="V1809" s="77"/>
      <c r="W1809" s="77"/>
      <c r="X1809" s="77"/>
      <c r="Y1809" s="77"/>
      <c r="Z1809" s="77"/>
      <c r="AA1809" s="77"/>
      <c r="AB1809" s="77"/>
      <c r="AC1809" s="77"/>
      <c r="AD1809" s="77"/>
      <c r="AE1809" s="77"/>
      <c r="AF1809" s="77"/>
      <c r="AG1809" s="77"/>
      <c r="AH1809" s="77"/>
      <c r="AI1809" s="77"/>
      <c r="AJ1809" s="77"/>
      <c r="AK1809" s="77"/>
    </row>
    <row r="1810" s="50" customFormat="true" ht="15" hidden="false" customHeight="false" outlineLevel="0" collapsed="false">
      <c r="B1810" s="2" t="s">
        <v>108</v>
      </c>
      <c r="C1810" s="78" t="s">
        <v>644</v>
      </c>
      <c r="D1810" s="58" t="n">
        <f aca="false">D1802+100</f>
        <v>460</v>
      </c>
      <c r="E1810" s="61" t="s">
        <v>662</v>
      </c>
      <c r="F1810" s="77" t="str">
        <f aca="false">SUBSTITUTE(E1810,"/","")</f>
        <v>S33</v>
      </c>
      <c r="G1810" s="78"/>
      <c r="H1810" s="8" t="s">
        <v>2925</v>
      </c>
      <c r="I1810" s="27" t="str">
        <f aca="false">LEFT(H1810,2)</f>
        <v>44</v>
      </c>
      <c r="J1810" s="58" t="str">
        <f aca="false">LEFT(H1810,2)</f>
        <v>44</v>
      </c>
      <c r="K1810" s="58" t="s">
        <v>2923</v>
      </c>
      <c r="L1810" s="58"/>
      <c r="M1810" s="8" t="n">
        <v>980</v>
      </c>
      <c r="N1810" s="77"/>
      <c r="O1810" s="77"/>
      <c r="P1810" s="58" t="str">
        <f aca="false">VLOOKUP(LEFT(H1810,2),references!AA:AG,3,0)</f>
        <v>86 - 90</v>
      </c>
      <c r="Q1810" s="58" t="str">
        <f aca="false">VLOOKUP(LEFT(H1810,2),references!AA:AG,5,0)</f>
        <v>68 - 72</v>
      </c>
      <c r="R1810" s="58" t="str">
        <f aca="false">VLOOKUP(LEFT(H1810,2),references!AA:AG,7,0)</f>
        <v>94 - 98</v>
      </c>
      <c r="S1810" s="77" t="n">
        <f aca="false">ROUND(RIGHT(E1810,2)*2.54,0)</f>
        <v>84</v>
      </c>
      <c r="T1810" s="77"/>
      <c r="U1810" s="77"/>
      <c r="V1810" s="77"/>
      <c r="W1810" s="77"/>
      <c r="X1810" s="77"/>
      <c r="Y1810" s="77"/>
      <c r="Z1810" s="77"/>
      <c r="AA1810" s="77"/>
      <c r="AB1810" s="77"/>
      <c r="AC1810" s="77"/>
      <c r="AD1810" s="77"/>
      <c r="AE1810" s="77"/>
      <c r="AF1810" s="77"/>
      <c r="AG1810" s="77"/>
      <c r="AH1810" s="77"/>
      <c r="AI1810" s="77"/>
      <c r="AJ1810" s="77"/>
      <c r="AK1810" s="77"/>
    </row>
    <row r="1811" s="50" customFormat="true" ht="15" hidden="false" customHeight="false" outlineLevel="0" collapsed="false">
      <c r="B1811" s="2" t="s">
        <v>108</v>
      </c>
      <c r="C1811" s="78" t="s">
        <v>644</v>
      </c>
      <c r="D1811" s="58" t="n">
        <f aca="false">D1803+100</f>
        <v>470</v>
      </c>
      <c r="E1811" s="61" t="s">
        <v>663</v>
      </c>
      <c r="F1811" s="77" t="str">
        <f aca="false">SUBSTITUTE(E1811,"/","")</f>
        <v>M33</v>
      </c>
      <c r="G1811" s="78"/>
      <c r="H1811" s="8" t="s">
        <v>2926</v>
      </c>
      <c r="I1811" s="27" t="str">
        <f aca="false">LEFT(H1811,2)</f>
        <v>46</v>
      </c>
      <c r="J1811" s="58" t="str">
        <f aca="false">LEFT(H1811,2)</f>
        <v>46</v>
      </c>
      <c r="K1811" s="58" t="s">
        <v>2923</v>
      </c>
      <c r="L1811" s="58"/>
      <c r="M1811" s="8" t="n">
        <v>970</v>
      </c>
      <c r="N1811" s="77"/>
      <c r="O1811" s="77"/>
      <c r="P1811" s="58" t="str">
        <f aca="false">VLOOKUP(LEFT(H1811,2),references!AA:AG,3,0)</f>
        <v>90 - 94</v>
      </c>
      <c r="Q1811" s="58" t="str">
        <f aca="false">VLOOKUP(LEFT(H1811,2),references!AA:AG,5,0)</f>
        <v>72 - 76</v>
      </c>
      <c r="R1811" s="58" t="str">
        <f aca="false">VLOOKUP(LEFT(H1811,2),references!AA:AG,7,0)</f>
        <v>98 - 102</v>
      </c>
      <c r="S1811" s="77" t="n">
        <f aca="false">ROUND(RIGHT(E1811,2)*2.54,0)</f>
        <v>84</v>
      </c>
      <c r="T1811" s="77"/>
      <c r="U1811" s="77"/>
      <c r="V1811" s="77"/>
      <c r="W1811" s="77"/>
      <c r="X1811" s="77"/>
      <c r="Y1811" s="77"/>
      <c r="Z1811" s="77"/>
      <c r="AA1811" s="77"/>
      <c r="AB1811" s="77"/>
      <c r="AC1811" s="77"/>
      <c r="AD1811" s="77"/>
      <c r="AE1811" s="77"/>
      <c r="AF1811" s="77"/>
      <c r="AG1811" s="77"/>
      <c r="AH1811" s="77"/>
      <c r="AI1811" s="77"/>
      <c r="AJ1811" s="77"/>
      <c r="AK1811" s="77"/>
    </row>
    <row r="1812" s="50" customFormat="true" ht="15" hidden="false" customHeight="false" outlineLevel="0" collapsed="false">
      <c r="B1812" s="2" t="s">
        <v>108</v>
      </c>
      <c r="C1812" s="78" t="s">
        <v>644</v>
      </c>
      <c r="D1812" s="58" t="n">
        <f aca="false">D1804+100</f>
        <v>480</v>
      </c>
      <c r="E1812" s="61" t="s">
        <v>664</v>
      </c>
      <c r="F1812" s="77" t="str">
        <f aca="false">SUBSTITUTE(E1812,"/","")</f>
        <v>L33</v>
      </c>
      <c r="G1812" s="78"/>
      <c r="H1812" s="8" t="s">
        <v>2927</v>
      </c>
      <c r="I1812" s="27" t="str">
        <f aca="false">LEFT(H1812,2)</f>
        <v>48</v>
      </c>
      <c r="J1812" s="58" t="str">
        <f aca="false">LEFT(H1812,2)</f>
        <v>48</v>
      </c>
      <c r="K1812" s="58" t="s">
        <v>2923</v>
      </c>
      <c r="L1812" s="58"/>
      <c r="M1812" s="8" t="n">
        <v>820</v>
      </c>
      <c r="N1812" s="77"/>
      <c r="O1812" s="77"/>
      <c r="P1812" s="58" t="str">
        <f aca="false">VLOOKUP(LEFT(H1812,2),references!AA:AG,3,0)</f>
        <v>94 - 98</v>
      </c>
      <c r="Q1812" s="58" t="str">
        <f aca="false">VLOOKUP(LEFT(H1812,2),references!AA:AG,5,0)</f>
        <v>76 - 80</v>
      </c>
      <c r="R1812" s="58" t="str">
        <f aca="false">VLOOKUP(LEFT(H1812,2),references!AA:AG,7,0)</f>
        <v>102 - 106</v>
      </c>
      <c r="S1812" s="77" t="n">
        <f aca="false">ROUND(RIGHT(E1812,2)*2.54,0)</f>
        <v>84</v>
      </c>
      <c r="T1812" s="77"/>
      <c r="U1812" s="77"/>
      <c r="V1812" s="77"/>
      <c r="W1812" s="77"/>
      <c r="X1812" s="77"/>
      <c r="Y1812" s="77"/>
      <c r="Z1812" s="77"/>
      <c r="AA1812" s="77"/>
      <c r="AB1812" s="77"/>
      <c r="AC1812" s="77"/>
      <c r="AD1812" s="77"/>
      <c r="AE1812" s="77"/>
      <c r="AF1812" s="77"/>
      <c r="AG1812" s="77"/>
      <c r="AH1812" s="77"/>
      <c r="AI1812" s="77"/>
      <c r="AJ1812" s="77"/>
      <c r="AK1812" s="77"/>
    </row>
    <row r="1813" s="50" customFormat="true" ht="15" hidden="false" customHeight="false" outlineLevel="0" collapsed="false">
      <c r="B1813" s="2" t="s">
        <v>108</v>
      </c>
      <c r="C1813" s="78" t="s">
        <v>644</v>
      </c>
      <c r="D1813" s="58" t="n">
        <f aca="false">D1805+100</f>
        <v>490</v>
      </c>
      <c r="E1813" s="61" t="s">
        <v>665</v>
      </c>
      <c r="F1813" s="77" t="str">
        <f aca="false">SUBSTITUTE(E1813,"/","")</f>
        <v>XL33</v>
      </c>
      <c r="G1813" s="78"/>
      <c r="H1813" s="8" t="s">
        <v>2928</v>
      </c>
      <c r="I1813" s="27" t="str">
        <f aca="false">LEFT(H1813,2)</f>
        <v>50</v>
      </c>
      <c r="J1813" s="58" t="str">
        <f aca="false">LEFT(H1813,2)</f>
        <v>50</v>
      </c>
      <c r="K1813" s="58" t="s">
        <v>2923</v>
      </c>
      <c r="L1813" s="58"/>
      <c r="M1813" s="8" t="n">
        <v>890</v>
      </c>
      <c r="N1813" s="77"/>
      <c r="O1813" s="77"/>
      <c r="P1813" s="58" t="str">
        <f aca="false">VLOOKUP(LEFT(H1813,2),references!AA:AG,3,0)</f>
        <v>98 - 102</v>
      </c>
      <c r="Q1813" s="58" t="str">
        <f aca="false">VLOOKUP(LEFT(H1813,2),references!AA:AG,5,0)</f>
        <v>80 - 84</v>
      </c>
      <c r="R1813" s="58" t="str">
        <f aca="false">VLOOKUP(LEFT(H1813,2),references!AA:AG,7,0)</f>
        <v>106 - 110</v>
      </c>
      <c r="S1813" s="77" t="n">
        <f aca="false">ROUND(RIGHT(E1813,2)*2.54,0)</f>
        <v>84</v>
      </c>
      <c r="T1813" s="77"/>
      <c r="U1813" s="77"/>
      <c r="V1813" s="77"/>
      <c r="W1813" s="77"/>
      <c r="X1813" s="77"/>
      <c r="Y1813" s="77"/>
      <c r="Z1813" s="77"/>
      <c r="AA1813" s="77"/>
      <c r="AB1813" s="77"/>
      <c r="AC1813" s="77"/>
      <c r="AD1813" s="77"/>
      <c r="AE1813" s="77"/>
      <c r="AF1813" s="77"/>
      <c r="AG1813" s="77"/>
      <c r="AH1813" s="77"/>
      <c r="AI1813" s="77"/>
      <c r="AJ1813" s="77"/>
      <c r="AK1813" s="77"/>
    </row>
    <row r="1814" s="50" customFormat="true" ht="15" hidden="false" customHeight="false" outlineLevel="0" collapsed="false">
      <c r="B1814" s="2" t="s">
        <v>108</v>
      </c>
      <c r="C1814" s="78" t="s">
        <v>644</v>
      </c>
      <c r="D1814" s="58" t="n">
        <f aca="false">D1806+100</f>
        <v>500</v>
      </c>
      <c r="E1814" s="83" t="s">
        <v>666</v>
      </c>
      <c r="F1814" s="77" t="str">
        <f aca="false">SUBSTITUTE(E1814,"/","")</f>
        <v>XXL33</v>
      </c>
      <c r="G1814" s="78"/>
      <c r="H1814" s="32" t="s">
        <v>2929</v>
      </c>
      <c r="I1814" s="27" t="str">
        <f aca="false">LEFT(H1814,2)</f>
        <v>52</v>
      </c>
      <c r="J1814" s="58" t="str">
        <f aca="false">LEFT(H1814,2)</f>
        <v>52</v>
      </c>
      <c r="K1814" s="58" t="s">
        <v>2923</v>
      </c>
      <c r="L1814" s="58"/>
      <c r="M1814" s="8" t="n">
        <v>990</v>
      </c>
      <c r="N1814" s="77"/>
      <c r="O1814" s="77"/>
      <c r="P1814" s="58" t="str">
        <f aca="false">VLOOKUP(LEFT(H1814,2),references!AA:AG,3,0)</f>
        <v>102 - 106</v>
      </c>
      <c r="Q1814" s="58" t="str">
        <f aca="false">VLOOKUP(LEFT(H1814,2),references!AA:AG,5,0)</f>
        <v>84 - 88</v>
      </c>
      <c r="R1814" s="58" t="str">
        <f aca="false">VLOOKUP(LEFT(H1814,2),references!AA:AG,7,0)</f>
        <v>110 - 114</v>
      </c>
      <c r="S1814" s="77" t="n">
        <f aca="false">ROUND(RIGHT(E1814,2)*2.54,0)</f>
        <v>84</v>
      </c>
      <c r="T1814" s="77"/>
      <c r="U1814" s="77"/>
      <c r="V1814" s="77"/>
      <c r="W1814" s="77"/>
      <c r="X1814" s="77"/>
      <c r="Y1814" s="77"/>
      <c r="Z1814" s="77"/>
      <c r="AA1814" s="77"/>
      <c r="AB1814" s="77"/>
      <c r="AC1814" s="77"/>
      <c r="AD1814" s="77"/>
      <c r="AE1814" s="77"/>
      <c r="AF1814" s="77"/>
      <c r="AG1814" s="77"/>
      <c r="AH1814" s="77"/>
      <c r="AI1814" s="77"/>
      <c r="AJ1814" s="77"/>
      <c r="AK1814" s="77"/>
    </row>
    <row r="1815" s="50" customFormat="true" ht="15" hidden="false" customHeight="false" outlineLevel="0" collapsed="false">
      <c r="B1815" s="2" t="s">
        <v>108</v>
      </c>
      <c r="C1815" s="78" t="s">
        <v>644</v>
      </c>
      <c r="D1815" s="58" t="n">
        <v>540</v>
      </c>
      <c r="E1815" s="83" t="s">
        <v>667</v>
      </c>
      <c r="F1815" s="77" t="str">
        <f aca="false">SUBSTITUTE(E1815,"/","")</f>
        <v>XXS34</v>
      </c>
      <c r="G1815" s="78"/>
      <c r="H1815" s="32" t="s">
        <v>523</v>
      </c>
      <c r="I1815" s="27" t="str">
        <f aca="false">LEFT(H1815,2)</f>
        <v>40</v>
      </c>
      <c r="J1815" s="58" t="str">
        <f aca="false">LEFT(H1815,2)</f>
        <v>40</v>
      </c>
      <c r="K1815" s="58" t="str">
        <f aca="false">RIGHT(H1815,3)</f>
        <v>176</v>
      </c>
      <c r="L1815" s="58"/>
      <c r="M1815" s="8" t="n">
        <v>804</v>
      </c>
      <c r="N1815" s="77"/>
      <c r="O1815" s="77"/>
      <c r="P1815" s="58" t="str">
        <f aca="false">VLOOKUP(LEFT(H1815,2),references!AA:AG,3,0)</f>
        <v>78 - 82</v>
      </c>
      <c r="Q1815" s="58" t="str">
        <f aca="false">VLOOKUP(LEFT(H1815,2),references!AA:AG,5,0)</f>
        <v>60 - 64</v>
      </c>
      <c r="R1815" s="58" t="str">
        <f aca="false">VLOOKUP(LEFT(H1815,2),references!AA:AG,7,0)</f>
        <v>86 - 90</v>
      </c>
      <c r="S1815" s="77" t="n">
        <f aca="false">ROUND(RIGHT(E1815,2)*2.54,0)</f>
        <v>86</v>
      </c>
      <c r="T1815" s="77"/>
      <c r="U1815" s="77"/>
      <c r="V1815" s="77"/>
      <c r="W1815" s="77"/>
      <c r="X1815" s="77"/>
      <c r="Y1815" s="77"/>
      <c r="Z1815" s="77"/>
      <c r="AA1815" s="77"/>
      <c r="AB1815" s="77"/>
      <c r="AC1815" s="77"/>
      <c r="AD1815" s="77"/>
      <c r="AE1815" s="77"/>
      <c r="AF1815" s="77"/>
      <c r="AG1815" s="77"/>
      <c r="AH1815" s="77"/>
      <c r="AI1815" s="77"/>
      <c r="AJ1815" s="77"/>
      <c r="AK1815" s="77"/>
    </row>
    <row r="1816" s="50" customFormat="true" ht="15" hidden="false" customHeight="false" outlineLevel="0" collapsed="false">
      <c r="B1816" s="2" t="s">
        <v>108</v>
      </c>
      <c r="C1816" s="78" t="s">
        <v>644</v>
      </c>
      <c r="D1816" s="58" t="n">
        <v>550</v>
      </c>
      <c r="E1816" s="83" t="s">
        <v>668</v>
      </c>
      <c r="F1816" s="77" t="str">
        <f aca="false">SUBSTITUTE(E1816,"/","")</f>
        <v>XS34</v>
      </c>
      <c r="G1816" s="78"/>
      <c r="H1816" s="32" t="s">
        <v>524</v>
      </c>
      <c r="I1816" s="27" t="str">
        <f aca="false">LEFT(H1816,2)</f>
        <v>42</v>
      </c>
      <c r="J1816" s="58" t="str">
        <f aca="false">LEFT(H1816,2)</f>
        <v>42</v>
      </c>
      <c r="K1816" s="58" t="str">
        <f aca="false">RIGHT(H1816,3)</f>
        <v>176</v>
      </c>
      <c r="L1816" s="58"/>
      <c r="M1816" s="8" t="n">
        <v>904</v>
      </c>
      <c r="N1816" s="77"/>
      <c r="O1816" s="77"/>
      <c r="P1816" s="58" t="str">
        <f aca="false">VLOOKUP(LEFT(H1816,2),references!AA:AG,3,0)</f>
        <v>82 - 86</v>
      </c>
      <c r="Q1816" s="58" t="str">
        <f aca="false">VLOOKUP(LEFT(H1816,2),references!AA:AG,5,0)</f>
        <v>64 - 68</v>
      </c>
      <c r="R1816" s="58" t="str">
        <f aca="false">VLOOKUP(LEFT(H1816,2),references!AA:AG,7,0)</f>
        <v>90 - 94</v>
      </c>
      <c r="S1816" s="77" t="n">
        <f aca="false">ROUND(RIGHT(E1816,2)*2.54,0)</f>
        <v>86</v>
      </c>
      <c r="T1816" s="77"/>
      <c r="U1816" s="77"/>
      <c r="V1816" s="77"/>
      <c r="W1816" s="77"/>
      <c r="X1816" s="77"/>
      <c r="Y1816" s="77"/>
      <c r="Z1816" s="77"/>
      <c r="AA1816" s="77"/>
      <c r="AB1816" s="77"/>
      <c r="AC1816" s="77"/>
      <c r="AD1816" s="77"/>
      <c r="AE1816" s="77"/>
      <c r="AF1816" s="77"/>
      <c r="AG1816" s="77"/>
      <c r="AH1816" s="77"/>
      <c r="AI1816" s="77"/>
      <c r="AJ1816" s="77"/>
      <c r="AK1816" s="77"/>
    </row>
    <row r="1817" s="50" customFormat="true" ht="15" hidden="false" customHeight="false" outlineLevel="0" collapsed="false">
      <c r="B1817" s="2" t="s">
        <v>108</v>
      </c>
      <c r="C1817" s="78" t="s">
        <v>644</v>
      </c>
      <c r="D1817" s="58" t="n">
        <v>560</v>
      </c>
      <c r="E1817" s="83" t="s">
        <v>669</v>
      </c>
      <c r="F1817" s="77" t="str">
        <f aca="false">SUBSTITUTE(E1817,"/","")</f>
        <v>S34</v>
      </c>
      <c r="G1817" s="78"/>
      <c r="H1817" s="32" t="s">
        <v>525</v>
      </c>
      <c r="I1817" s="27" t="str">
        <f aca="false">LEFT(H1817,2)</f>
        <v>44</v>
      </c>
      <c r="J1817" s="58" t="str">
        <f aca="false">LEFT(H1817,2)</f>
        <v>44</v>
      </c>
      <c r="K1817" s="58" t="str">
        <f aca="false">RIGHT(H1817,3)</f>
        <v>176</v>
      </c>
      <c r="L1817" s="58"/>
      <c r="M1817" s="8" t="n">
        <v>984</v>
      </c>
      <c r="N1817" s="77"/>
      <c r="O1817" s="77"/>
      <c r="P1817" s="58" t="str">
        <f aca="false">VLOOKUP(LEFT(H1817,2),references!AA:AG,3,0)</f>
        <v>86 - 90</v>
      </c>
      <c r="Q1817" s="58" t="str">
        <f aca="false">VLOOKUP(LEFT(H1817,2),references!AA:AG,5,0)</f>
        <v>68 - 72</v>
      </c>
      <c r="R1817" s="58" t="str">
        <f aca="false">VLOOKUP(LEFT(H1817,2),references!AA:AG,7,0)</f>
        <v>94 - 98</v>
      </c>
      <c r="S1817" s="77" t="n">
        <f aca="false">ROUND(RIGHT(E1817,2)*2.54,0)</f>
        <v>86</v>
      </c>
      <c r="T1817" s="77"/>
      <c r="U1817" s="77"/>
      <c r="V1817" s="77"/>
      <c r="W1817" s="77"/>
      <c r="X1817" s="77"/>
      <c r="Y1817" s="77"/>
      <c r="Z1817" s="77"/>
      <c r="AA1817" s="77"/>
      <c r="AB1817" s="77"/>
      <c r="AC1817" s="77"/>
      <c r="AD1817" s="77"/>
      <c r="AE1817" s="77"/>
      <c r="AF1817" s="77"/>
      <c r="AG1817" s="77"/>
      <c r="AH1817" s="77"/>
      <c r="AI1817" s="77"/>
      <c r="AJ1817" s="77"/>
      <c r="AK1817" s="77"/>
    </row>
    <row r="1818" s="50" customFormat="true" ht="15" hidden="false" customHeight="false" outlineLevel="0" collapsed="false">
      <c r="B1818" s="2" t="s">
        <v>108</v>
      </c>
      <c r="C1818" s="78" t="s">
        <v>644</v>
      </c>
      <c r="D1818" s="58" t="n">
        <v>570</v>
      </c>
      <c r="E1818" s="83" t="s">
        <v>670</v>
      </c>
      <c r="F1818" s="77" t="str">
        <f aca="false">SUBSTITUTE(E1818,"/","")</f>
        <v>M34</v>
      </c>
      <c r="G1818" s="78"/>
      <c r="H1818" s="32" t="s">
        <v>526</v>
      </c>
      <c r="I1818" s="27" t="str">
        <f aca="false">LEFT(H1818,2)</f>
        <v>46</v>
      </c>
      <c r="J1818" s="58" t="str">
        <f aca="false">LEFT(H1818,2)</f>
        <v>46</v>
      </c>
      <c r="K1818" s="58" t="str">
        <f aca="false">RIGHT(H1818,3)</f>
        <v>176</v>
      </c>
      <c r="L1818" s="58"/>
      <c r="M1818" s="8" t="n">
        <v>974</v>
      </c>
      <c r="N1818" s="77"/>
      <c r="O1818" s="77"/>
      <c r="P1818" s="58" t="str">
        <f aca="false">VLOOKUP(LEFT(H1818,2),references!AA:AG,3,0)</f>
        <v>90 - 94</v>
      </c>
      <c r="Q1818" s="58" t="str">
        <f aca="false">VLOOKUP(LEFT(H1818,2),references!AA:AG,5,0)</f>
        <v>72 - 76</v>
      </c>
      <c r="R1818" s="58" t="str">
        <f aca="false">VLOOKUP(LEFT(H1818,2),references!AA:AG,7,0)</f>
        <v>98 - 102</v>
      </c>
      <c r="S1818" s="77" t="n">
        <f aca="false">ROUND(RIGHT(E1818,2)*2.54,0)</f>
        <v>86</v>
      </c>
      <c r="T1818" s="77"/>
      <c r="U1818" s="77"/>
      <c r="V1818" s="77"/>
      <c r="W1818" s="77"/>
      <c r="X1818" s="77"/>
      <c r="Y1818" s="77"/>
      <c r="Z1818" s="77"/>
      <c r="AA1818" s="77"/>
      <c r="AB1818" s="77"/>
      <c r="AC1818" s="77"/>
      <c r="AD1818" s="77"/>
      <c r="AE1818" s="77"/>
      <c r="AF1818" s="77"/>
      <c r="AG1818" s="77"/>
      <c r="AH1818" s="77"/>
      <c r="AI1818" s="77"/>
      <c r="AJ1818" s="77"/>
      <c r="AK1818" s="77"/>
    </row>
    <row r="1819" s="50" customFormat="true" ht="15" hidden="false" customHeight="false" outlineLevel="0" collapsed="false">
      <c r="B1819" s="2" t="s">
        <v>108</v>
      </c>
      <c r="C1819" s="78" t="s">
        <v>644</v>
      </c>
      <c r="D1819" s="58" t="n">
        <v>580</v>
      </c>
      <c r="E1819" s="83" t="s">
        <v>671</v>
      </c>
      <c r="F1819" s="77" t="str">
        <f aca="false">SUBSTITUTE(E1819,"/","")</f>
        <v>L34</v>
      </c>
      <c r="G1819" s="78"/>
      <c r="H1819" s="32" t="s">
        <v>527</v>
      </c>
      <c r="I1819" s="27" t="str">
        <f aca="false">LEFT(H1819,2)</f>
        <v>48</v>
      </c>
      <c r="J1819" s="58" t="str">
        <f aca="false">LEFT(H1819,2)</f>
        <v>48</v>
      </c>
      <c r="K1819" s="58" t="str">
        <f aca="false">RIGHT(H1819,3)</f>
        <v>176</v>
      </c>
      <c r="L1819" s="58"/>
      <c r="M1819" s="8" t="n">
        <v>824</v>
      </c>
      <c r="N1819" s="77"/>
      <c r="O1819" s="77"/>
      <c r="P1819" s="58" t="str">
        <f aca="false">VLOOKUP(LEFT(H1819,2),references!AA:AG,3,0)</f>
        <v>94 - 98</v>
      </c>
      <c r="Q1819" s="58" t="str">
        <f aca="false">VLOOKUP(LEFT(H1819,2),references!AA:AG,5,0)</f>
        <v>76 - 80</v>
      </c>
      <c r="R1819" s="58" t="str">
        <f aca="false">VLOOKUP(LEFT(H1819,2),references!AA:AG,7,0)</f>
        <v>102 - 106</v>
      </c>
      <c r="S1819" s="77" t="n">
        <f aca="false">ROUND(RIGHT(E1819,2)*2.54,0)</f>
        <v>86</v>
      </c>
      <c r="T1819" s="77"/>
      <c r="U1819" s="77"/>
      <c r="V1819" s="77"/>
      <c r="W1819" s="77"/>
      <c r="X1819" s="77"/>
      <c r="Y1819" s="77"/>
      <c r="Z1819" s="77"/>
      <c r="AA1819" s="77"/>
      <c r="AB1819" s="77"/>
      <c r="AC1819" s="77"/>
      <c r="AD1819" s="77"/>
      <c r="AE1819" s="77"/>
      <c r="AF1819" s="77"/>
      <c r="AG1819" s="77"/>
      <c r="AH1819" s="77"/>
      <c r="AI1819" s="77"/>
      <c r="AJ1819" s="77"/>
      <c r="AK1819" s="77"/>
    </row>
    <row r="1820" s="50" customFormat="true" ht="15" hidden="false" customHeight="false" outlineLevel="0" collapsed="false">
      <c r="B1820" s="2" t="s">
        <v>108</v>
      </c>
      <c r="C1820" s="78" t="s">
        <v>644</v>
      </c>
      <c r="D1820" s="58" t="n">
        <v>590</v>
      </c>
      <c r="E1820" s="83" t="s">
        <v>672</v>
      </c>
      <c r="F1820" s="77" t="str">
        <f aca="false">SUBSTITUTE(E1820,"/","")</f>
        <v>XL34</v>
      </c>
      <c r="G1820" s="78"/>
      <c r="H1820" s="32" t="s">
        <v>528</v>
      </c>
      <c r="I1820" s="27" t="str">
        <f aca="false">LEFT(H1820,2)</f>
        <v>50</v>
      </c>
      <c r="J1820" s="58" t="str">
        <f aca="false">LEFT(H1820,2)</f>
        <v>50</v>
      </c>
      <c r="K1820" s="58" t="str">
        <f aca="false">RIGHT(H1820,3)</f>
        <v>176</v>
      </c>
      <c r="L1820" s="58"/>
      <c r="M1820" s="8" t="n">
        <v>894</v>
      </c>
      <c r="N1820" s="77"/>
      <c r="O1820" s="77"/>
      <c r="P1820" s="58" t="str">
        <f aca="false">VLOOKUP(LEFT(H1820,2),references!AA:AG,3,0)</f>
        <v>98 - 102</v>
      </c>
      <c r="Q1820" s="58" t="str">
        <f aca="false">VLOOKUP(LEFT(H1820,2),references!AA:AG,5,0)</f>
        <v>80 - 84</v>
      </c>
      <c r="R1820" s="58" t="str">
        <f aca="false">VLOOKUP(LEFT(H1820,2),references!AA:AG,7,0)</f>
        <v>106 - 110</v>
      </c>
      <c r="S1820" s="77" t="n">
        <f aca="false">ROUND(RIGHT(E1820,2)*2.54,0)</f>
        <v>86</v>
      </c>
      <c r="T1820" s="77"/>
      <c r="U1820" s="77"/>
      <c r="V1820" s="77"/>
      <c r="W1820" s="77"/>
      <c r="X1820" s="77"/>
      <c r="Y1820" s="77"/>
      <c r="Z1820" s="77"/>
      <c r="AA1820" s="77"/>
      <c r="AB1820" s="77"/>
      <c r="AC1820" s="77"/>
      <c r="AD1820" s="77"/>
      <c r="AE1820" s="77"/>
      <c r="AF1820" s="77"/>
      <c r="AG1820" s="77"/>
      <c r="AH1820" s="77"/>
      <c r="AI1820" s="77"/>
      <c r="AJ1820" s="77"/>
      <c r="AK1820" s="77"/>
    </row>
    <row r="1821" s="50" customFormat="true" ht="15" hidden="false" customHeight="false" outlineLevel="0" collapsed="false">
      <c r="B1821" s="2" t="s">
        <v>108</v>
      </c>
      <c r="C1821" s="78" t="s">
        <v>644</v>
      </c>
      <c r="D1821" s="58" t="n">
        <v>600</v>
      </c>
      <c r="E1821" s="83" t="s">
        <v>673</v>
      </c>
      <c r="F1821" s="77" t="str">
        <f aca="false">SUBSTITUTE(E1821,"/","")</f>
        <v>XXL34</v>
      </c>
      <c r="G1821" s="78"/>
      <c r="H1821" s="32" t="s">
        <v>529</v>
      </c>
      <c r="I1821" s="27" t="str">
        <f aca="false">LEFT(H1821,2)</f>
        <v>52</v>
      </c>
      <c r="J1821" s="58" t="str">
        <f aca="false">LEFT(H1821,2)</f>
        <v>52</v>
      </c>
      <c r="K1821" s="58" t="str">
        <f aca="false">RIGHT(H1821,3)</f>
        <v>176</v>
      </c>
      <c r="L1821" s="58"/>
      <c r="M1821" s="8" t="n">
        <v>994</v>
      </c>
      <c r="N1821" s="77"/>
      <c r="O1821" s="77"/>
      <c r="P1821" s="58" t="str">
        <f aca="false">VLOOKUP(LEFT(H1821,2),references!AA:AG,3,0)</f>
        <v>102 - 106</v>
      </c>
      <c r="Q1821" s="58" t="str">
        <f aca="false">VLOOKUP(LEFT(H1821,2),references!AA:AG,5,0)</f>
        <v>84 - 88</v>
      </c>
      <c r="R1821" s="58" t="str">
        <f aca="false">VLOOKUP(LEFT(H1821,2),references!AA:AG,7,0)</f>
        <v>110 - 114</v>
      </c>
      <c r="S1821" s="77" t="n">
        <f aca="false">ROUND(RIGHT(E1821,2)*2.54,0)</f>
        <v>86</v>
      </c>
      <c r="T1821" s="77"/>
      <c r="U1821" s="77"/>
      <c r="V1821" s="77"/>
      <c r="W1821" s="77"/>
      <c r="X1821" s="77"/>
      <c r="Y1821" s="77"/>
      <c r="Z1821" s="77"/>
      <c r="AA1821" s="77"/>
      <c r="AB1821" s="77"/>
      <c r="AC1821" s="77"/>
      <c r="AD1821" s="77"/>
      <c r="AE1821" s="77"/>
      <c r="AF1821" s="77"/>
      <c r="AG1821" s="77"/>
      <c r="AH1821" s="77"/>
      <c r="AI1821" s="77"/>
      <c r="AJ1821" s="77"/>
      <c r="AK1821" s="77"/>
    </row>
    <row r="1822" s="50" customFormat="true" ht="15" hidden="false" customHeight="false" outlineLevel="0" collapsed="false">
      <c r="B1822" s="2" t="s">
        <v>108</v>
      </c>
      <c r="C1822" s="78" t="s">
        <v>644</v>
      </c>
      <c r="D1822" s="58" t="n">
        <v>610</v>
      </c>
      <c r="E1822" s="83" t="s">
        <v>674</v>
      </c>
      <c r="F1822" s="77" t="str">
        <f aca="false">SUBSTITUTE(E1822,"/","")</f>
        <v>3XL34</v>
      </c>
      <c r="G1822" s="78"/>
      <c r="H1822" s="32" t="s">
        <v>530</v>
      </c>
      <c r="I1822" s="27" t="str">
        <f aca="false">LEFT(H1822,2)</f>
        <v>54</v>
      </c>
      <c r="J1822" s="58" t="str">
        <f aca="false">LEFT(H1822,2)</f>
        <v>54</v>
      </c>
      <c r="K1822" s="58" t="str">
        <f aca="false">RIGHT(H1822,3)</f>
        <v>176</v>
      </c>
      <c r="L1822" s="58"/>
      <c r="M1822" s="8" t="n">
        <v>764</v>
      </c>
      <c r="N1822" s="77"/>
      <c r="O1822" s="77"/>
      <c r="P1822" s="58"/>
      <c r="Q1822" s="58"/>
      <c r="R1822" s="58"/>
      <c r="S1822" s="77"/>
      <c r="T1822" s="77"/>
      <c r="U1822" s="77"/>
      <c r="V1822" s="77"/>
      <c r="W1822" s="77"/>
      <c r="X1822" s="77"/>
      <c r="Y1822" s="77"/>
      <c r="Z1822" s="77"/>
      <c r="AA1822" s="77"/>
      <c r="AB1822" s="77"/>
      <c r="AC1822" s="77"/>
      <c r="AD1822" s="77"/>
      <c r="AE1822" s="77"/>
      <c r="AF1822" s="77"/>
      <c r="AG1822" s="77"/>
      <c r="AH1822" s="77"/>
      <c r="AI1822" s="77"/>
      <c r="AJ1822" s="77"/>
      <c r="AK1822" s="77"/>
    </row>
    <row r="1823" s="50" customFormat="true" ht="15" hidden="false" customHeight="false" outlineLevel="0" collapsed="false">
      <c r="B1823" s="77"/>
      <c r="C1823" s="78"/>
      <c r="D1823" s="77"/>
      <c r="E1823" s="79"/>
      <c r="F1823" s="77"/>
      <c r="G1823" s="78"/>
      <c r="H1823" s="77"/>
      <c r="I1823" s="58"/>
      <c r="J1823" s="58"/>
      <c r="K1823" s="58"/>
      <c r="L1823" s="58"/>
      <c r="M1823" s="58"/>
      <c r="N1823" s="77"/>
      <c r="O1823" s="77"/>
      <c r="P1823" s="77"/>
      <c r="Q1823" s="77"/>
      <c r="R1823" s="77"/>
      <c r="S1823" s="77"/>
      <c r="T1823" s="77"/>
      <c r="U1823" s="77"/>
      <c r="V1823" s="77"/>
      <c r="W1823" s="77"/>
      <c r="X1823" s="77"/>
      <c r="Y1823" s="77"/>
      <c r="Z1823" s="77"/>
      <c r="AA1823" s="77"/>
      <c r="AB1823" s="77"/>
      <c r="AC1823" s="77"/>
      <c r="AD1823" s="77"/>
      <c r="AE1823" s="77"/>
      <c r="AF1823" s="77"/>
      <c r="AG1823" s="77"/>
      <c r="AH1823" s="77"/>
      <c r="AI1823" s="77"/>
      <c r="AJ1823" s="77"/>
      <c r="AK1823" s="77"/>
    </row>
    <row r="1824" customFormat="false" ht="15" hidden="false" customHeight="false" outlineLevel="0" collapsed="false">
      <c r="B1824" s="10" t="s">
        <v>271</v>
      </c>
      <c r="C1824" s="73" t="s">
        <v>676</v>
      </c>
      <c r="D1824" s="10" t="n">
        <v>160</v>
      </c>
      <c r="E1824" s="20" t="s">
        <v>557</v>
      </c>
      <c r="F1824" s="10" t="str">
        <f aca="false">SUBSTITUTE(E1824,"/","")</f>
        <v>SL1</v>
      </c>
      <c r="G1824" s="73"/>
      <c r="H1824" s="24" t="s">
        <v>500</v>
      </c>
      <c r="I1824" s="24" t="str">
        <f aca="false">LEFT(H1824,2)</f>
        <v>42</v>
      </c>
      <c r="J1824" s="24" t="str">
        <f aca="false">LEFT(H1824,2)</f>
        <v>42</v>
      </c>
      <c r="K1824" s="24" t="str">
        <f aca="false">RIGHT(H1824,3)</f>
        <v>164</v>
      </c>
      <c r="L1824" s="24"/>
      <c r="M1824" s="24" t="n">
        <v>0</v>
      </c>
      <c r="N1824" s="10"/>
      <c r="O1824" s="10"/>
      <c r="P1824" s="24" t="str">
        <f aca="false">VLOOKUP(LEFT(H1824,2),references!AA:AG,3,0)</f>
        <v>82 - 86</v>
      </c>
      <c r="Q1824" s="24" t="str">
        <f aca="false">VLOOKUP(LEFT(H1824,2),references!AA:AG,5,0)</f>
        <v>64 - 68</v>
      </c>
      <c r="R1824" s="24" t="str">
        <f aca="false">VLOOKUP(LEFT(H1824,2),references!AA:AG,7,0)</f>
        <v>90 - 94</v>
      </c>
      <c r="S1824" s="10"/>
      <c r="T1824" s="10" t="str">
        <f aca="false">K1824</f>
        <v>164</v>
      </c>
    </row>
    <row r="1825" customFormat="false" ht="15" hidden="false" customHeight="false" outlineLevel="0" collapsed="false">
      <c r="B1825" s="10" t="s">
        <v>271</v>
      </c>
      <c r="C1825" s="73" t="s">
        <v>676</v>
      </c>
      <c r="D1825" s="10" t="n">
        <f aca="false">D1824+10</f>
        <v>170</v>
      </c>
      <c r="E1825" s="20" t="s">
        <v>558</v>
      </c>
      <c r="F1825" s="10" t="str">
        <f aca="false">SUBSTITUTE(E1825,"/","")</f>
        <v>ML1</v>
      </c>
      <c r="G1825" s="73"/>
      <c r="H1825" s="24" t="s">
        <v>501</v>
      </c>
      <c r="I1825" s="24" t="str">
        <f aca="false">LEFT(H1825,2)</f>
        <v>44</v>
      </c>
      <c r="J1825" s="24" t="str">
        <f aca="false">LEFT(H1825,2)</f>
        <v>44</v>
      </c>
      <c r="K1825" s="24" t="str">
        <f aca="false">RIGHT(H1825,3)</f>
        <v>164</v>
      </c>
      <c r="L1825" s="24"/>
      <c r="M1825" s="24" t="n">
        <v>0</v>
      </c>
      <c r="N1825" s="10"/>
      <c r="O1825" s="10"/>
      <c r="P1825" s="24" t="str">
        <f aca="false">VLOOKUP(LEFT(H1825,2),references!AA:AG,3,0)</f>
        <v>86 - 90</v>
      </c>
      <c r="Q1825" s="24" t="str">
        <f aca="false">VLOOKUP(LEFT(H1825,2),references!AA:AG,5,0)</f>
        <v>68 - 72</v>
      </c>
      <c r="R1825" s="24" t="str">
        <f aca="false">VLOOKUP(LEFT(H1825,2),references!AA:AG,7,0)</f>
        <v>94 - 98</v>
      </c>
      <c r="S1825" s="10"/>
      <c r="T1825" s="10" t="str">
        <f aca="false">K1825</f>
        <v>164</v>
      </c>
    </row>
    <row r="1826" customFormat="false" ht="15" hidden="false" customHeight="false" outlineLevel="0" collapsed="false">
      <c r="B1826" s="10" t="s">
        <v>271</v>
      </c>
      <c r="C1826" s="73" t="s">
        <v>676</v>
      </c>
      <c r="D1826" s="10" t="n">
        <f aca="false">D1825+10</f>
        <v>180</v>
      </c>
      <c r="E1826" s="20" t="s">
        <v>559</v>
      </c>
      <c r="F1826" s="10" t="str">
        <f aca="false">SUBSTITUTE(E1826,"/","")</f>
        <v>LL1</v>
      </c>
      <c r="G1826" s="73"/>
      <c r="H1826" s="24" t="s">
        <v>502</v>
      </c>
      <c r="I1826" s="24" t="str">
        <f aca="false">LEFT(H1826,2)</f>
        <v>46</v>
      </c>
      <c r="J1826" s="24" t="str">
        <f aca="false">LEFT(H1826,2)</f>
        <v>46</v>
      </c>
      <c r="K1826" s="24" t="str">
        <f aca="false">RIGHT(H1826,3)</f>
        <v>164</v>
      </c>
      <c r="L1826" s="24"/>
      <c r="M1826" s="24" t="n">
        <v>0</v>
      </c>
      <c r="N1826" s="10"/>
      <c r="O1826" s="10"/>
      <c r="P1826" s="24" t="str">
        <f aca="false">VLOOKUP(LEFT(H1826,2),references!AA:AG,3,0)</f>
        <v>90 - 94</v>
      </c>
      <c r="Q1826" s="24" t="str">
        <f aca="false">VLOOKUP(LEFT(H1826,2),references!AA:AG,5,0)</f>
        <v>72 - 76</v>
      </c>
      <c r="R1826" s="24" t="str">
        <f aca="false">VLOOKUP(LEFT(H1826,2),references!AA:AG,7,0)</f>
        <v>98 - 102</v>
      </c>
      <c r="S1826" s="10"/>
      <c r="T1826" s="10" t="str">
        <f aca="false">K1826</f>
        <v>164</v>
      </c>
    </row>
    <row r="1827" customFormat="false" ht="15" hidden="false" customHeight="false" outlineLevel="0" collapsed="false">
      <c r="B1827" s="10" t="s">
        <v>271</v>
      </c>
      <c r="C1827" s="73" t="s">
        <v>676</v>
      </c>
      <c r="D1827" s="10" t="n">
        <f aca="false">D1826+10</f>
        <v>190</v>
      </c>
      <c r="E1827" s="20" t="s">
        <v>560</v>
      </c>
      <c r="F1827" s="10" t="str">
        <f aca="false">SUBSTITUTE(E1827,"/","")</f>
        <v>XLL1</v>
      </c>
      <c r="G1827" s="73"/>
      <c r="H1827" s="24" t="s">
        <v>503</v>
      </c>
      <c r="I1827" s="24" t="str">
        <f aca="false">LEFT(H1827,2)</f>
        <v>48</v>
      </c>
      <c r="J1827" s="24" t="str">
        <f aca="false">LEFT(H1827,2)</f>
        <v>48</v>
      </c>
      <c r="K1827" s="24" t="str">
        <f aca="false">RIGHT(H1827,3)</f>
        <v>164</v>
      </c>
      <c r="L1827" s="24"/>
      <c r="M1827" s="24" t="n">
        <v>0</v>
      </c>
      <c r="N1827" s="10"/>
      <c r="O1827" s="10"/>
      <c r="P1827" s="24" t="str">
        <f aca="false">VLOOKUP(LEFT(H1827,2),references!AA:AG,3,0)</f>
        <v>94 - 98</v>
      </c>
      <c r="Q1827" s="24" t="str">
        <f aca="false">VLOOKUP(LEFT(H1827,2),references!AA:AG,5,0)</f>
        <v>76 - 80</v>
      </c>
      <c r="R1827" s="24" t="str">
        <f aca="false">VLOOKUP(LEFT(H1827,2),references!AA:AG,7,0)</f>
        <v>102 - 106</v>
      </c>
      <c r="S1827" s="10"/>
      <c r="T1827" s="10" t="str">
        <f aca="false">K1827</f>
        <v>164</v>
      </c>
    </row>
    <row r="1828" customFormat="false" ht="15" hidden="false" customHeight="false" outlineLevel="0" collapsed="false">
      <c r="B1828" s="10" t="s">
        <v>271</v>
      </c>
      <c r="C1828" s="73" t="s">
        <v>676</v>
      </c>
      <c r="D1828" s="10" t="n">
        <f aca="false">D1827+10</f>
        <v>200</v>
      </c>
      <c r="E1828" s="20" t="s">
        <v>561</v>
      </c>
      <c r="F1828" s="10" t="str">
        <f aca="false">SUBSTITUTE(E1828,"/","")</f>
        <v>XXLL1</v>
      </c>
      <c r="G1828" s="73"/>
      <c r="H1828" s="24" t="s">
        <v>504</v>
      </c>
      <c r="I1828" s="24" t="str">
        <f aca="false">LEFT(H1828,2)</f>
        <v>50</v>
      </c>
      <c r="J1828" s="24" t="str">
        <f aca="false">LEFT(H1828,2)</f>
        <v>50</v>
      </c>
      <c r="K1828" s="24" t="str">
        <f aca="false">RIGHT(H1828,3)</f>
        <v>164</v>
      </c>
      <c r="L1828" s="24"/>
      <c r="M1828" s="24" t="n">
        <v>0</v>
      </c>
      <c r="N1828" s="10"/>
      <c r="O1828" s="10"/>
      <c r="P1828" s="24" t="str">
        <f aca="false">VLOOKUP(LEFT(H1828,2),references!AA:AG,3,0)</f>
        <v>98 - 102</v>
      </c>
      <c r="Q1828" s="24" t="str">
        <f aca="false">VLOOKUP(LEFT(H1828,2),references!AA:AG,5,0)</f>
        <v>80 - 84</v>
      </c>
      <c r="R1828" s="24" t="str">
        <f aca="false">VLOOKUP(LEFT(H1828,2),references!AA:AG,7,0)</f>
        <v>106 - 110</v>
      </c>
      <c r="S1828" s="10"/>
      <c r="T1828" s="10" t="str">
        <f aca="false">K1828</f>
        <v>164</v>
      </c>
    </row>
    <row r="1829" customFormat="false" ht="15" hidden="false" customHeight="false" outlineLevel="0" collapsed="false">
      <c r="B1829" s="10" t="s">
        <v>271</v>
      </c>
      <c r="C1829" s="73" t="s">
        <v>676</v>
      </c>
      <c r="D1829" s="10" t="n">
        <f aca="false">D1824+200</f>
        <v>360</v>
      </c>
      <c r="E1829" s="20" t="s">
        <v>562</v>
      </c>
      <c r="F1829" s="10" t="str">
        <f aca="false">SUBSTITUTE(E1829,"/","")</f>
        <v>SL2</v>
      </c>
      <c r="G1829" s="73"/>
      <c r="H1829" s="24" t="s">
        <v>512</v>
      </c>
      <c r="I1829" s="24" t="str">
        <f aca="false">LEFT(H1829,2)</f>
        <v>42</v>
      </c>
      <c r="J1829" s="24" t="str">
        <f aca="false">LEFT(H1829,2)</f>
        <v>42</v>
      </c>
      <c r="K1829" s="24" t="str">
        <f aca="false">RIGHT(H1829,3)</f>
        <v>170</v>
      </c>
      <c r="L1829" s="24"/>
      <c r="M1829" s="24" t="n">
        <v>0</v>
      </c>
      <c r="N1829" s="10"/>
      <c r="O1829" s="10"/>
      <c r="P1829" s="24" t="str">
        <f aca="false">VLOOKUP(LEFT(H1829,2),references!AA:AG,3,0)</f>
        <v>82 - 86</v>
      </c>
      <c r="Q1829" s="24" t="str">
        <f aca="false">VLOOKUP(LEFT(H1829,2),references!AA:AG,5,0)</f>
        <v>64 - 68</v>
      </c>
      <c r="R1829" s="24" t="str">
        <f aca="false">VLOOKUP(LEFT(H1829,2),references!AA:AG,7,0)</f>
        <v>90 - 94</v>
      </c>
      <c r="S1829" s="10"/>
      <c r="T1829" s="10" t="str">
        <f aca="false">K1829</f>
        <v>170</v>
      </c>
    </row>
    <row r="1830" customFormat="false" ht="15" hidden="false" customHeight="false" outlineLevel="0" collapsed="false">
      <c r="B1830" s="10" t="s">
        <v>271</v>
      </c>
      <c r="C1830" s="73" t="s">
        <v>676</v>
      </c>
      <c r="D1830" s="10" t="n">
        <f aca="false">D1825+200</f>
        <v>370</v>
      </c>
      <c r="E1830" s="20" t="s">
        <v>563</v>
      </c>
      <c r="F1830" s="10" t="str">
        <f aca="false">SUBSTITUTE(E1830,"/","")</f>
        <v>ML2</v>
      </c>
      <c r="G1830" s="73"/>
      <c r="H1830" s="24" t="s">
        <v>513</v>
      </c>
      <c r="I1830" s="24" t="str">
        <f aca="false">LEFT(H1830,2)</f>
        <v>44</v>
      </c>
      <c r="J1830" s="24" t="str">
        <f aca="false">LEFT(H1830,2)</f>
        <v>44</v>
      </c>
      <c r="K1830" s="24" t="str">
        <f aca="false">RIGHT(H1830,3)</f>
        <v>170</v>
      </c>
      <c r="L1830" s="24"/>
      <c r="M1830" s="24" t="n">
        <v>0</v>
      </c>
      <c r="N1830" s="10"/>
      <c r="O1830" s="10"/>
      <c r="P1830" s="24" t="str">
        <f aca="false">VLOOKUP(LEFT(H1830,2),references!AA:AG,3,0)</f>
        <v>86 - 90</v>
      </c>
      <c r="Q1830" s="24" t="str">
        <f aca="false">VLOOKUP(LEFT(H1830,2),references!AA:AG,5,0)</f>
        <v>68 - 72</v>
      </c>
      <c r="R1830" s="24" t="str">
        <f aca="false">VLOOKUP(LEFT(H1830,2),references!AA:AG,7,0)</f>
        <v>94 - 98</v>
      </c>
      <c r="S1830" s="10"/>
      <c r="T1830" s="10" t="str">
        <f aca="false">K1830</f>
        <v>170</v>
      </c>
    </row>
    <row r="1831" customFormat="false" ht="15" hidden="false" customHeight="false" outlineLevel="0" collapsed="false">
      <c r="B1831" s="10" t="s">
        <v>271</v>
      </c>
      <c r="C1831" s="73" t="s">
        <v>676</v>
      </c>
      <c r="D1831" s="10" t="n">
        <f aca="false">D1826+200</f>
        <v>380</v>
      </c>
      <c r="E1831" s="20" t="s">
        <v>564</v>
      </c>
      <c r="F1831" s="10" t="str">
        <f aca="false">SUBSTITUTE(E1831,"/","")</f>
        <v>LL2</v>
      </c>
      <c r="G1831" s="73"/>
      <c r="H1831" s="24" t="s">
        <v>514</v>
      </c>
      <c r="I1831" s="24" t="str">
        <f aca="false">LEFT(H1831,2)</f>
        <v>46</v>
      </c>
      <c r="J1831" s="24" t="str">
        <f aca="false">LEFT(H1831,2)</f>
        <v>46</v>
      </c>
      <c r="K1831" s="24" t="str">
        <f aca="false">RIGHT(H1831,3)</f>
        <v>170</v>
      </c>
      <c r="L1831" s="24"/>
      <c r="M1831" s="24" t="n">
        <v>0</v>
      </c>
      <c r="N1831" s="10"/>
      <c r="O1831" s="10"/>
      <c r="P1831" s="24" t="str">
        <f aca="false">VLOOKUP(LEFT(H1831,2),references!AA:AG,3,0)</f>
        <v>90 - 94</v>
      </c>
      <c r="Q1831" s="24" t="str">
        <f aca="false">VLOOKUP(LEFT(H1831,2),references!AA:AG,5,0)</f>
        <v>72 - 76</v>
      </c>
      <c r="R1831" s="24" t="str">
        <f aca="false">VLOOKUP(LEFT(H1831,2),references!AA:AG,7,0)</f>
        <v>98 - 102</v>
      </c>
      <c r="S1831" s="10"/>
      <c r="T1831" s="10" t="str">
        <f aca="false">K1831</f>
        <v>170</v>
      </c>
    </row>
    <row r="1832" customFormat="false" ht="15" hidden="false" customHeight="false" outlineLevel="0" collapsed="false">
      <c r="B1832" s="10" t="s">
        <v>271</v>
      </c>
      <c r="C1832" s="73" t="s">
        <v>676</v>
      </c>
      <c r="D1832" s="10" t="n">
        <f aca="false">D1827+200</f>
        <v>390</v>
      </c>
      <c r="E1832" s="20" t="s">
        <v>565</v>
      </c>
      <c r="F1832" s="10" t="str">
        <f aca="false">SUBSTITUTE(E1832,"/","")</f>
        <v>XLL2</v>
      </c>
      <c r="G1832" s="73"/>
      <c r="H1832" s="24" t="s">
        <v>515</v>
      </c>
      <c r="I1832" s="24" t="str">
        <f aca="false">LEFT(H1832,2)</f>
        <v>48</v>
      </c>
      <c r="J1832" s="24" t="str">
        <f aca="false">LEFT(H1832,2)</f>
        <v>48</v>
      </c>
      <c r="K1832" s="24" t="str">
        <f aca="false">RIGHT(H1832,3)</f>
        <v>170</v>
      </c>
      <c r="L1832" s="24"/>
      <c r="M1832" s="24" t="n">
        <v>0</v>
      </c>
      <c r="N1832" s="10"/>
      <c r="O1832" s="10"/>
      <c r="P1832" s="24" t="str">
        <f aca="false">VLOOKUP(LEFT(H1832,2),references!AA:AG,3,0)</f>
        <v>94 - 98</v>
      </c>
      <c r="Q1832" s="24" t="str">
        <f aca="false">VLOOKUP(LEFT(H1832,2),references!AA:AG,5,0)</f>
        <v>76 - 80</v>
      </c>
      <c r="R1832" s="24" t="str">
        <f aca="false">VLOOKUP(LEFT(H1832,2),references!AA:AG,7,0)</f>
        <v>102 - 106</v>
      </c>
      <c r="S1832" s="10"/>
      <c r="T1832" s="10" t="str">
        <f aca="false">K1832</f>
        <v>170</v>
      </c>
    </row>
    <row r="1833" customFormat="false" ht="15" hidden="false" customHeight="false" outlineLevel="0" collapsed="false">
      <c r="B1833" s="10" t="s">
        <v>271</v>
      </c>
      <c r="C1833" s="73" t="s">
        <v>676</v>
      </c>
      <c r="D1833" s="10" t="n">
        <f aca="false">D1828+200</f>
        <v>400</v>
      </c>
      <c r="E1833" s="20" t="s">
        <v>566</v>
      </c>
      <c r="F1833" s="10" t="str">
        <f aca="false">SUBSTITUTE(E1833,"/","")</f>
        <v>XXLL2</v>
      </c>
      <c r="G1833" s="73"/>
      <c r="H1833" s="24" t="s">
        <v>516</v>
      </c>
      <c r="I1833" s="24" t="str">
        <f aca="false">LEFT(H1833,2)</f>
        <v>50</v>
      </c>
      <c r="J1833" s="24" t="str">
        <f aca="false">LEFT(H1833,2)</f>
        <v>50</v>
      </c>
      <c r="K1833" s="24" t="str">
        <f aca="false">RIGHT(H1833,3)</f>
        <v>170</v>
      </c>
      <c r="L1833" s="24"/>
      <c r="M1833" s="24" t="n">
        <v>0</v>
      </c>
      <c r="N1833" s="10"/>
      <c r="O1833" s="10"/>
      <c r="P1833" s="24" t="str">
        <f aca="false">VLOOKUP(LEFT(H1833,2),references!AA:AG,3,0)</f>
        <v>98 - 102</v>
      </c>
      <c r="Q1833" s="24" t="str">
        <f aca="false">VLOOKUP(LEFT(H1833,2),references!AA:AG,5,0)</f>
        <v>80 - 84</v>
      </c>
      <c r="R1833" s="24" t="str">
        <f aca="false">VLOOKUP(LEFT(H1833,2),references!AA:AG,7,0)</f>
        <v>106 - 110</v>
      </c>
      <c r="S1833" s="10"/>
      <c r="T1833" s="10" t="str">
        <f aca="false">K1833</f>
        <v>170</v>
      </c>
    </row>
    <row r="1834" customFormat="false" ht="15" hidden="false" customHeight="false" outlineLevel="0" collapsed="false">
      <c r="B1834" s="10" t="s">
        <v>271</v>
      </c>
      <c r="C1834" s="73" t="s">
        <v>676</v>
      </c>
      <c r="D1834" s="10" t="n">
        <f aca="false">D1829+200</f>
        <v>560</v>
      </c>
      <c r="E1834" s="20" t="s">
        <v>567</v>
      </c>
      <c r="F1834" s="10" t="str">
        <f aca="false">SUBSTITUTE(E1834,"/","")</f>
        <v>SL3</v>
      </c>
      <c r="G1834" s="73"/>
      <c r="H1834" s="24" t="s">
        <v>524</v>
      </c>
      <c r="I1834" s="24" t="str">
        <f aca="false">LEFT(H1834,2)</f>
        <v>42</v>
      </c>
      <c r="J1834" s="24" t="str">
        <f aca="false">LEFT(H1834,2)</f>
        <v>42</v>
      </c>
      <c r="K1834" s="24" t="str">
        <f aca="false">RIGHT(H1834,3)</f>
        <v>176</v>
      </c>
      <c r="L1834" s="24"/>
      <c r="M1834" s="24" t="n">
        <v>0</v>
      </c>
      <c r="N1834" s="10"/>
      <c r="O1834" s="10"/>
      <c r="P1834" s="24" t="str">
        <f aca="false">VLOOKUP(LEFT(H1834,2),references!AA:AG,3,0)</f>
        <v>82 - 86</v>
      </c>
      <c r="Q1834" s="24" t="str">
        <f aca="false">VLOOKUP(LEFT(H1834,2),references!AA:AG,5,0)</f>
        <v>64 - 68</v>
      </c>
      <c r="R1834" s="24" t="str">
        <f aca="false">VLOOKUP(LEFT(H1834,2),references!AA:AG,7,0)</f>
        <v>90 - 94</v>
      </c>
      <c r="S1834" s="10"/>
      <c r="T1834" s="10" t="str">
        <f aca="false">K1834</f>
        <v>176</v>
      </c>
    </row>
    <row r="1835" customFormat="false" ht="15" hidden="false" customHeight="false" outlineLevel="0" collapsed="false">
      <c r="B1835" s="10" t="s">
        <v>271</v>
      </c>
      <c r="C1835" s="73" t="s">
        <v>676</v>
      </c>
      <c r="D1835" s="10" t="n">
        <f aca="false">D1830+200</f>
        <v>570</v>
      </c>
      <c r="E1835" s="20" t="s">
        <v>568</v>
      </c>
      <c r="F1835" s="10" t="str">
        <f aca="false">SUBSTITUTE(E1835,"/","")</f>
        <v>ML3</v>
      </c>
      <c r="G1835" s="73"/>
      <c r="H1835" s="24" t="s">
        <v>525</v>
      </c>
      <c r="I1835" s="24" t="str">
        <f aca="false">LEFT(H1835,2)</f>
        <v>44</v>
      </c>
      <c r="J1835" s="24" t="str">
        <f aca="false">LEFT(H1835,2)</f>
        <v>44</v>
      </c>
      <c r="K1835" s="24" t="str">
        <f aca="false">RIGHT(H1835,3)</f>
        <v>176</v>
      </c>
      <c r="L1835" s="24"/>
      <c r="M1835" s="24" t="n">
        <v>0</v>
      </c>
      <c r="N1835" s="10"/>
      <c r="O1835" s="10"/>
      <c r="P1835" s="24" t="str">
        <f aca="false">VLOOKUP(LEFT(H1835,2),references!AA:AG,3,0)</f>
        <v>86 - 90</v>
      </c>
      <c r="Q1835" s="24" t="str">
        <f aca="false">VLOOKUP(LEFT(H1835,2),references!AA:AG,5,0)</f>
        <v>68 - 72</v>
      </c>
      <c r="R1835" s="24" t="str">
        <f aca="false">VLOOKUP(LEFT(H1835,2),references!AA:AG,7,0)</f>
        <v>94 - 98</v>
      </c>
      <c r="S1835" s="10"/>
      <c r="T1835" s="10" t="str">
        <f aca="false">K1835</f>
        <v>176</v>
      </c>
    </row>
    <row r="1836" customFormat="false" ht="15" hidden="false" customHeight="false" outlineLevel="0" collapsed="false">
      <c r="B1836" s="10" t="s">
        <v>271</v>
      </c>
      <c r="C1836" s="73" t="s">
        <v>676</v>
      </c>
      <c r="D1836" s="10" t="n">
        <f aca="false">D1831+200</f>
        <v>580</v>
      </c>
      <c r="E1836" s="20" t="s">
        <v>569</v>
      </c>
      <c r="F1836" s="10" t="str">
        <f aca="false">SUBSTITUTE(E1836,"/","")</f>
        <v>LL3</v>
      </c>
      <c r="G1836" s="73"/>
      <c r="H1836" s="24" t="s">
        <v>526</v>
      </c>
      <c r="I1836" s="24" t="str">
        <f aca="false">LEFT(H1836,2)</f>
        <v>46</v>
      </c>
      <c r="J1836" s="24" t="str">
        <f aca="false">LEFT(H1836,2)</f>
        <v>46</v>
      </c>
      <c r="K1836" s="24" t="str">
        <f aca="false">RIGHT(H1836,3)</f>
        <v>176</v>
      </c>
      <c r="L1836" s="24"/>
      <c r="M1836" s="24" t="n">
        <v>0</v>
      </c>
      <c r="N1836" s="10"/>
      <c r="O1836" s="10"/>
      <c r="P1836" s="24" t="str">
        <f aca="false">VLOOKUP(LEFT(H1836,2),references!AA:AG,3,0)</f>
        <v>90 - 94</v>
      </c>
      <c r="Q1836" s="24" t="str">
        <f aca="false">VLOOKUP(LEFT(H1836,2),references!AA:AG,5,0)</f>
        <v>72 - 76</v>
      </c>
      <c r="R1836" s="24" t="str">
        <f aca="false">VLOOKUP(LEFT(H1836,2),references!AA:AG,7,0)</f>
        <v>98 - 102</v>
      </c>
      <c r="S1836" s="10"/>
      <c r="T1836" s="10" t="str">
        <f aca="false">K1836</f>
        <v>176</v>
      </c>
    </row>
    <row r="1837" customFormat="false" ht="15" hidden="false" customHeight="false" outlineLevel="0" collapsed="false">
      <c r="B1837" s="10" t="s">
        <v>271</v>
      </c>
      <c r="C1837" s="73" t="s">
        <v>676</v>
      </c>
      <c r="D1837" s="10" t="n">
        <f aca="false">D1832+200</f>
        <v>590</v>
      </c>
      <c r="E1837" s="20" t="s">
        <v>570</v>
      </c>
      <c r="F1837" s="10" t="str">
        <f aca="false">SUBSTITUTE(E1837,"/","")</f>
        <v>XLL3</v>
      </c>
      <c r="G1837" s="73"/>
      <c r="H1837" s="24" t="s">
        <v>527</v>
      </c>
      <c r="I1837" s="24" t="str">
        <f aca="false">LEFT(H1837,2)</f>
        <v>48</v>
      </c>
      <c r="J1837" s="24" t="str">
        <f aca="false">LEFT(H1837,2)</f>
        <v>48</v>
      </c>
      <c r="K1837" s="24" t="str">
        <f aca="false">RIGHT(H1837,3)</f>
        <v>176</v>
      </c>
      <c r="L1837" s="24"/>
      <c r="M1837" s="24" t="n">
        <v>0</v>
      </c>
      <c r="N1837" s="10"/>
      <c r="O1837" s="10"/>
      <c r="P1837" s="24" t="str">
        <f aca="false">VLOOKUP(LEFT(H1837,2),references!AA:AG,3,0)</f>
        <v>94 - 98</v>
      </c>
      <c r="Q1837" s="24" t="str">
        <f aca="false">VLOOKUP(LEFT(H1837,2),references!AA:AG,5,0)</f>
        <v>76 - 80</v>
      </c>
      <c r="R1837" s="24" t="str">
        <f aca="false">VLOOKUP(LEFT(H1837,2),references!AA:AG,7,0)</f>
        <v>102 - 106</v>
      </c>
      <c r="S1837" s="10"/>
      <c r="T1837" s="10" t="str">
        <f aca="false">K1837</f>
        <v>176</v>
      </c>
    </row>
    <row r="1838" customFormat="false" ht="15" hidden="false" customHeight="false" outlineLevel="0" collapsed="false">
      <c r="B1838" s="10" t="s">
        <v>271</v>
      </c>
      <c r="C1838" s="73" t="s">
        <v>676</v>
      </c>
      <c r="D1838" s="10" t="n">
        <f aca="false">D1833+200</f>
        <v>600</v>
      </c>
      <c r="E1838" s="20" t="s">
        <v>571</v>
      </c>
      <c r="F1838" s="10" t="str">
        <f aca="false">SUBSTITUTE(E1838,"/","")</f>
        <v>XXLL3</v>
      </c>
      <c r="G1838" s="73"/>
      <c r="H1838" s="24" t="s">
        <v>528</v>
      </c>
      <c r="I1838" s="24" t="str">
        <f aca="false">LEFT(H1838,2)</f>
        <v>50</v>
      </c>
      <c r="J1838" s="24" t="str">
        <f aca="false">LEFT(H1838,2)</f>
        <v>50</v>
      </c>
      <c r="K1838" s="24" t="str">
        <f aca="false">RIGHT(H1838,3)</f>
        <v>176</v>
      </c>
      <c r="L1838" s="24"/>
      <c r="M1838" s="24" t="n">
        <v>0</v>
      </c>
      <c r="N1838" s="10"/>
      <c r="O1838" s="10"/>
      <c r="P1838" s="24" t="str">
        <f aca="false">VLOOKUP(LEFT(H1838,2),references!AA:AG,3,0)</f>
        <v>98 - 102</v>
      </c>
      <c r="Q1838" s="24" t="str">
        <f aca="false">VLOOKUP(LEFT(H1838,2),references!AA:AG,5,0)</f>
        <v>80 - 84</v>
      </c>
      <c r="R1838" s="24" t="str">
        <f aca="false">VLOOKUP(LEFT(H1838,2),references!AA:AG,7,0)</f>
        <v>106 - 110</v>
      </c>
      <c r="S1838" s="10"/>
      <c r="T1838" s="10" t="str">
        <f aca="false">K1838</f>
        <v>176</v>
      </c>
    </row>
    <row r="1839" customFormat="false" ht="15" hidden="false" customHeight="false" outlineLevel="0" collapsed="false">
      <c r="C1839" s="73"/>
      <c r="D1839" s="10"/>
      <c r="E1839" s="20"/>
      <c r="F1839" s="10"/>
      <c r="G1839" s="73"/>
      <c r="H1839" s="10"/>
      <c r="I1839" s="24"/>
      <c r="J1839" s="24"/>
      <c r="K1839" s="24"/>
      <c r="L1839" s="24"/>
      <c r="M1839" s="24"/>
      <c r="N1839" s="10"/>
      <c r="O1839" s="10"/>
      <c r="P1839" s="10"/>
      <c r="Q1839" s="10"/>
      <c r="R1839" s="10"/>
      <c r="S1839" s="10"/>
      <c r="T1839" s="10"/>
    </row>
    <row r="1840" customFormat="false" ht="15" hidden="false" customHeight="false" outlineLevel="0" collapsed="false">
      <c r="B1840" s="10" t="s">
        <v>271</v>
      </c>
      <c r="C1840" s="73" t="s">
        <v>677</v>
      </c>
      <c r="D1840" s="10" t="n">
        <v>350</v>
      </c>
      <c r="E1840" s="20" t="s">
        <v>678</v>
      </c>
      <c r="F1840" s="20" t="str">
        <f aca="false">E1840</f>
        <v>1XSREG</v>
      </c>
      <c r="G1840" s="73"/>
      <c r="H1840" s="24"/>
      <c r="I1840" s="24"/>
      <c r="J1840" s="24"/>
      <c r="K1840" s="24"/>
      <c r="L1840" s="24"/>
      <c r="M1840" s="24" t="n">
        <v>0</v>
      </c>
      <c r="N1840" s="10"/>
      <c r="O1840" s="10"/>
      <c r="P1840" s="10"/>
      <c r="Q1840" s="10"/>
      <c r="R1840" s="10"/>
      <c r="S1840" s="10"/>
      <c r="T1840" s="10"/>
    </row>
    <row r="1841" customFormat="false" ht="15" hidden="false" customHeight="false" outlineLevel="0" collapsed="false">
      <c r="B1841" s="10" t="s">
        <v>271</v>
      </c>
      <c r="C1841" s="73" t="s">
        <v>677</v>
      </c>
      <c r="D1841" s="10" t="n">
        <f aca="false">D1840+10</f>
        <v>360</v>
      </c>
      <c r="E1841" s="20" t="s">
        <v>679</v>
      </c>
      <c r="F1841" s="20" t="str">
        <f aca="false">E1841</f>
        <v>1SREG</v>
      </c>
      <c r="G1841" s="73"/>
      <c r="H1841" s="24"/>
      <c r="I1841" s="24"/>
      <c r="J1841" s="24"/>
      <c r="K1841" s="24"/>
      <c r="L1841" s="24"/>
      <c r="M1841" s="24" t="n">
        <v>0</v>
      </c>
      <c r="N1841" s="10"/>
      <c r="O1841" s="10"/>
      <c r="P1841" s="10"/>
      <c r="Q1841" s="10"/>
      <c r="R1841" s="10"/>
      <c r="S1841" s="10"/>
      <c r="T1841" s="10"/>
    </row>
    <row r="1842" customFormat="false" ht="15" hidden="false" customHeight="false" outlineLevel="0" collapsed="false">
      <c r="B1842" s="10" t="s">
        <v>271</v>
      </c>
      <c r="C1842" s="73" t="s">
        <v>677</v>
      </c>
      <c r="D1842" s="10" t="n">
        <f aca="false">D1841+10</f>
        <v>370</v>
      </c>
      <c r="E1842" s="20" t="s">
        <v>680</v>
      </c>
      <c r="F1842" s="20" t="str">
        <f aca="false">E1842</f>
        <v>1MREG</v>
      </c>
      <c r="G1842" s="73"/>
      <c r="H1842" s="24"/>
      <c r="I1842" s="24"/>
      <c r="J1842" s="24"/>
      <c r="K1842" s="24"/>
      <c r="L1842" s="24"/>
      <c r="M1842" s="24" t="n">
        <v>0</v>
      </c>
      <c r="N1842" s="10"/>
      <c r="O1842" s="10"/>
      <c r="P1842" s="10"/>
      <c r="Q1842" s="10"/>
      <c r="R1842" s="10"/>
      <c r="S1842" s="10"/>
      <c r="T1842" s="10"/>
    </row>
    <row r="1843" customFormat="false" ht="15" hidden="false" customHeight="false" outlineLevel="0" collapsed="false">
      <c r="B1843" s="10" t="s">
        <v>271</v>
      </c>
      <c r="C1843" s="73" t="s">
        <v>677</v>
      </c>
      <c r="D1843" s="10" t="n">
        <f aca="false">D1842+10</f>
        <v>380</v>
      </c>
      <c r="E1843" s="20" t="s">
        <v>681</v>
      </c>
      <c r="F1843" s="20" t="str">
        <f aca="false">E1843</f>
        <v>1LREG</v>
      </c>
      <c r="G1843" s="73"/>
      <c r="H1843" s="24"/>
      <c r="I1843" s="24"/>
      <c r="J1843" s="24"/>
      <c r="K1843" s="24"/>
      <c r="L1843" s="24"/>
      <c r="M1843" s="24" t="n">
        <v>0</v>
      </c>
      <c r="N1843" s="10"/>
      <c r="O1843" s="10"/>
      <c r="P1843" s="10"/>
      <c r="Q1843" s="10"/>
      <c r="R1843" s="10"/>
      <c r="S1843" s="10"/>
      <c r="T1843" s="10"/>
    </row>
    <row r="1844" customFormat="false" ht="15" hidden="false" customHeight="false" outlineLevel="0" collapsed="false">
      <c r="B1844" s="10" t="s">
        <v>271</v>
      </c>
      <c r="C1844" s="73" t="s">
        <v>677</v>
      </c>
      <c r="D1844" s="10" t="n">
        <v>560</v>
      </c>
      <c r="E1844" s="20" t="s">
        <v>682</v>
      </c>
      <c r="F1844" s="20" t="str">
        <f aca="false">E1844</f>
        <v>1SLONG</v>
      </c>
      <c r="G1844" s="73"/>
      <c r="H1844" s="24"/>
      <c r="I1844" s="24"/>
      <c r="J1844" s="24"/>
      <c r="K1844" s="24"/>
      <c r="L1844" s="24"/>
      <c r="M1844" s="24" t="n">
        <v>0</v>
      </c>
      <c r="N1844" s="10"/>
      <c r="O1844" s="10"/>
      <c r="P1844" s="10"/>
      <c r="Q1844" s="10"/>
      <c r="R1844" s="10"/>
      <c r="S1844" s="10"/>
      <c r="T1844" s="10"/>
    </row>
    <row r="1845" customFormat="false" ht="15" hidden="false" customHeight="false" outlineLevel="0" collapsed="false">
      <c r="B1845" s="10" t="s">
        <v>271</v>
      </c>
      <c r="C1845" s="73" t="s">
        <v>677</v>
      </c>
      <c r="D1845" s="10" t="n">
        <f aca="false">D1844+10</f>
        <v>570</v>
      </c>
      <c r="E1845" s="20" t="s">
        <v>683</v>
      </c>
      <c r="F1845" s="20" t="str">
        <f aca="false">E1845</f>
        <v>1MLONG</v>
      </c>
      <c r="G1845" s="73"/>
      <c r="H1845" s="24"/>
      <c r="I1845" s="24"/>
      <c r="J1845" s="24"/>
      <c r="K1845" s="24"/>
      <c r="L1845" s="24"/>
      <c r="M1845" s="24" t="n">
        <v>0</v>
      </c>
      <c r="N1845" s="10"/>
      <c r="O1845" s="10"/>
      <c r="P1845" s="10"/>
      <c r="Q1845" s="10"/>
      <c r="R1845" s="10"/>
      <c r="S1845" s="10"/>
      <c r="T1845" s="10"/>
    </row>
    <row r="1846" customFormat="false" ht="15" hidden="false" customHeight="false" outlineLevel="0" collapsed="false">
      <c r="B1846" s="10" t="s">
        <v>271</v>
      </c>
      <c r="C1846" s="73" t="s">
        <v>677</v>
      </c>
      <c r="D1846" s="10" t="n">
        <f aca="false">D1845+10</f>
        <v>580</v>
      </c>
      <c r="E1846" s="20" t="s">
        <v>684</v>
      </c>
      <c r="F1846" s="20" t="str">
        <f aca="false">E1846</f>
        <v>1LLONG</v>
      </c>
      <c r="G1846" s="73"/>
      <c r="H1846" s="24"/>
      <c r="I1846" s="24"/>
      <c r="J1846" s="24"/>
      <c r="K1846" s="24"/>
      <c r="L1846" s="24"/>
      <c r="M1846" s="24" t="n">
        <v>0</v>
      </c>
      <c r="N1846" s="10"/>
      <c r="O1846" s="10"/>
      <c r="P1846" s="10"/>
      <c r="Q1846" s="10"/>
      <c r="R1846" s="10"/>
      <c r="S1846" s="10"/>
      <c r="T1846" s="10"/>
    </row>
    <row r="1847" customFormat="false" ht="15" hidden="false" customHeight="false" outlineLevel="0" collapsed="false">
      <c r="B1847" s="10" t="s">
        <v>271</v>
      </c>
      <c r="C1847" s="73" t="s">
        <v>677</v>
      </c>
      <c r="D1847" s="10" t="n">
        <f aca="false">D1846+10</f>
        <v>590</v>
      </c>
      <c r="E1847" s="20" t="s">
        <v>685</v>
      </c>
      <c r="F1847" s="20" t="str">
        <f aca="false">E1847</f>
        <v>1XLLONG</v>
      </c>
      <c r="G1847" s="73"/>
      <c r="H1847" s="24"/>
      <c r="I1847" s="24"/>
      <c r="J1847" s="24"/>
      <c r="K1847" s="24"/>
      <c r="L1847" s="24"/>
      <c r="M1847" s="24" t="n">
        <v>0</v>
      </c>
      <c r="N1847" s="10"/>
      <c r="O1847" s="10"/>
      <c r="P1847" s="10"/>
      <c r="Q1847" s="10"/>
      <c r="R1847" s="10"/>
      <c r="S1847" s="10"/>
      <c r="T1847" s="10"/>
    </row>
    <row r="1849" customFormat="false" ht="15" hidden="false" customHeight="false" outlineLevel="0" collapsed="false">
      <c r="B1849" s="2" t="s">
        <v>108</v>
      </c>
      <c r="C1849" s="66" t="s">
        <v>687</v>
      </c>
      <c r="D1849" s="2" t="n">
        <v>110</v>
      </c>
      <c r="E1849" s="38" t="s">
        <v>576</v>
      </c>
      <c r="F1849" s="2" t="str">
        <f aca="false">IFERROR(RIGHT("00"&amp;E1849*10,3),E1849)</f>
        <v>XP</v>
      </c>
      <c r="H1849" s="8" t="s">
        <v>166</v>
      </c>
      <c r="I1849" s="8" t="str">
        <f aca="false">J1849</f>
        <v>38;40</v>
      </c>
      <c r="J1849" s="18" t="str">
        <f aca="false">IF(LEN(H1849)&gt;2,LEFT(H1849,2)&amp;";"&amp;RIGHT(H1849,2),H1849)</f>
        <v>38;40</v>
      </c>
      <c r="M1849" s="8" t="n">
        <v>842</v>
      </c>
    </row>
    <row r="1850" customFormat="false" ht="15" hidden="false" customHeight="false" outlineLevel="0" collapsed="false">
      <c r="B1850" s="2" t="s">
        <v>108</v>
      </c>
      <c r="C1850" s="66" t="s">
        <v>687</v>
      </c>
      <c r="D1850" s="2" t="n">
        <f aca="false">D1849+10</f>
        <v>120</v>
      </c>
      <c r="E1850" s="38" t="s">
        <v>577</v>
      </c>
      <c r="F1850" s="2" t="str">
        <f aca="false">IFERROR(RIGHT("00"&amp;E1850*10,3),E1850)</f>
        <v>P</v>
      </c>
      <c r="H1850" s="8" t="s">
        <v>169</v>
      </c>
      <c r="I1850" s="8" t="str">
        <f aca="false">J1850</f>
        <v>40;42</v>
      </c>
      <c r="J1850" s="18" t="str">
        <f aca="false">IF(LEN(H1850)&gt;2,LEFT(H1850,2)&amp;";"&amp;RIGHT(H1850,2),H1850)</f>
        <v>40;42</v>
      </c>
      <c r="M1850" s="8" t="n">
        <v>942</v>
      </c>
    </row>
    <row r="1851" customFormat="false" ht="15" hidden="false" customHeight="false" outlineLevel="0" collapsed="false">
      <c r="B1851" s="2" t="s">
        <v>108</v>
      </c>
      <c r="C1851" s="66" t="s">
        <v>687</v>
      </c>
      <c r="D1851" s="2" t="n">
        <f aca="false">D1850+10</f>
        <v>130</v>
      </c>
      <c r="E1851" s="38" t="s">
        <v>185</v>
      </c>
      <c r="F1851" s="2" t="str">
        <f aca="false">IFERROR(RIGHT("00"&amp;E1851*10,3),E1851)</f>
        <v>000</v>
      </c>
      <c r="H1851" s="8" t="s">
        <v>169</v>
      </c>
      <c r="I1851" s="8" t="str">
        <f aca="false">J1851</f>
        <v>40;42</v>
      </c>
      <c r="J1851" s="18" t="str">
        <f aca="false">IF(LEN(H1851)&gt;2,LEFT(H1851,2)&amp;";"&amp;RIGHT(H1851,2),H1851)</f>
        <v>40;42</v>
      </c>
      <c r="M1851" s="8" t="n">
        <v>942</v>
      </c>
      <c r="P1851" s="18" t="str">
        <f aca="false">VLOOKUP(LEFT(H1851,2),references!AA:AG,2,0)&amp;" - "&amp;VLOOKUP(RIGHT(H1851,2),references!AA:AG,2,0)</f>
        <v>80 - 84</v>
      </c>
      <c r="Q1851" s="18" t="str">
        <f aca="false">VLOOKUP(LEFT(H1851,2),references!AA:AG,4,0)&amp;" - "&amp;VLOOKUP(RIGHT(H1851,2),references!AA:AG,4,0)</f>
        <v>62 - 66</v>
      </c>
      <c r="R1851" s="18" t="str">
        <f aca="false">VLOOKUP(LEFT(H1851,2),references!AA:AG,6,0)&amp;" - "&amp;VLOOKUP(RIGHT(H1851,2),references!AA:AG,6,0)</f>
        <v>88 - 92</v>
      </c>
    </row>
    <row r="1852" customFormat="false" ht="15" hidden="false" customHeight="false" outlineLevel="0" collapsed="false">
      <c r="B1852" s="2" t="s">
        <v>108</v>
      </c>
      <c r="C1852" s="66" t="s">
        <v>687</v>
      </c>
      <c r="D1852" s="2" t="n">
        <f aca="false">D1851+10</f>
        <v>140</v>
      </c>
      <c r="E1852" s="38" t="s">
        <v>186</v>
      </c>
      <c r="F1852" s="2" t="str">
        <f aca="false">IFERROR(RIGHT("00"&amp;E1852*10,3),E1852)</f>
        <v>010</v>
      </c>
      <c r="H1852" s="8" t="s">
        <v>171</v>
      </c>
      <c r="I1852" s="8" t="str">
        <f aca="false">J1852</f>
        <v>42;44</v>
      </c>
      <c r="J1852" s="18" t="str">
        <f aca="false">IF(LEN(H1852)&gt;2,LEFT(H1852,2)&amp;";"&amp;RIGHT(H1852,2),H1852)</f>
        <v>42;44</v>
      </c>
      <c r="M1852" s="8" t="n">
        <v>982</v>
      </c>
      <c r="P1852" s="18" t="str">
        <f aca="false">VLOOKUP(LEFT(H1852,2),references!AA:AG,2,0)&amp;" - "&amp;VLOOKUP(RIGHT(H1852,2),references!AA:AG,2,0)</f>
        <v>84 - 88</v>
      </c>
      <c r="Q1852" s="18" t="str">
        <f aca="false">VLOOKUP(LEFT(H1852,2),references!AA:AG,4,0)&amp;" - "&amp;VLOOKUP(RIGHT(H1852,2),references!AA:AG,4,0)</f>
        <v>66 - 70</v>
      </c>
      <c r="R1852" s="18" t="str">
        <f aca="false">VLOOKUP(LEFT(H1852,2),references!AA:AG,6,0)&amp;" - "&amp;VLOOKUP(RIGHT(H1852,2),references!AA:AG,6,0)</f>
        <v>92 - 96</v>
      </c>
    </row>
    <row r="1853" customFormat="false" ht="15" hidden="false" customHeight="false" outlineLevel="0" collapsed="false">
      <c r="B1853" s="2" t="s">
        <v>108</v>
      </c>
      <c r="C1853" s="66" t="s">
        <v>687</v>
      </c>
      <c r="D1853" s="2" t="n">
        <f aca="false">D1852+10</f>
        <v>150</v>
      </c>
      <c r="E1853" s="38" t="s">
        <v>187</v>
      </c>
      <c r="F1853" s="2" t="str">
        <f aca="false">IFERROR(RIGHT("00"&amp;E1853*10,3),E1853)</f>
        <v>020</v>
      </c>
      <c r="H1853" s="8" t="s">
        <v>262</v>
      </c>
      <c r="I1853" s="8" t="str">
        <f aca="false">J1853</f>
        <v>44;46</v>
      </c>
      <c r="J1853" s="18" t="str">
        <f aca="false">IF(LEN(H1853)&gt;2,LEFT(H1853,2)&amp;";"&amp;RIGHT(H1853,2),H1853)</f>
        <v>44;46</v>
      </c>
      <c r="M1853" s="8" t="n">
        <v>972</v>
      </c>
      <c r="P1853" s="18" t="str">
        <f aca="false">VLOOKUP(LEFT(H1853,2),references!AA:AG,2,0)&amp;" - "&amp;VLOOKUP(RIGHT(H1853,2),references!AA:AG,2,0)</f>
        <v>88 - 92</v>
      </c>
      <c r="Q1853" s="18" t="str">
        <f aca="false">VLOOKUP(LEFT(H1853,2),references!AA:AG,4,0)&amp;" - "&amp;VLOOKUP(RIGHT(H1853,2),references!AA:AG,4,0)</f>
        <v>70 - 74</v>
      </c>
      <c r="R1853" s="18" t="str">
        <f aca="false">VLOOKUP(LEFT(H1853,2),references!AA:AG,6,0)&amp;" - "&amp;VLOOKUP(RIGHT(H1853,2),references!AA:AG,6,0)</f>
        <v>96 - 100</v>
      </c>
    </row>
    <row r="1854" customFormat="false" ht="15" hidden="false" customHeight="false" outlineLevel="0" collapsed="false">
      <c r="B1854" s="2" t="s">
        <v>108</v>
      </c>
      <c r="C1854" s="66" t="s">
        <v>687</v>
      </c>
      <c r="D1854" s="2" t="n">
        <f aca="false">D1853+10</f>
        <v>160</v>
      </c>
      <c r="E1854" s="38" t="s">
        <v>188</v>
      </c>
      <c r="F1854" s="2" t="str">
        <f aca="false">IFERROR(RIGHT("00"&amp;E1854*10,3),E1854)</f>
        <v>030</v>
      </c>
      <c r="H1854" s="8" t="s">
        <v>264</v>
      </c>
      <c r="I1854" s="8" t="str">
        <f aca="false">J1854</f>
        <v>46;48</v>
      </c>
      <c r="J1854" s="18" t="str">
        <f aca="false">IF(LEN(H1854)&gt;2,LEFT(H1854,2)&amp;";"&amp;RIGHT(H1854,2),H1854)</f>
        <v>46;48</v>
      </c>
      <c r="M1854" s="8" t="n">
        <v>872</v>
      </c>
      <c r="P1854" s="18" t="str">
        <f aca="false">VLOOKUP(LEFT(H1854,2),references!AA:AG,2,0)&amp;" - "&amp;VLOOKUP(RIGHT(H1854,2),references!AA:AG,2,0)</f>
        <v>92 - 96</v>
      </c>
      <c r="Q1854" s="18" t="str">
        <f aca="false">VLOOKUP(LEFT(H1854,2),references!AA:AG,4,0)&amp;" - "&amp;VLOOKUP(RIGHT(H1854,2),references!AA:AG,4,0)</f>
        <v>74 - 78</v>
      </c>
      <c r="R1854" s="18" t="str">
        <f aca="false">VLOOKUP(LEFT(H1854,2),references!AA:AG,6,0)&amp;" - "&amp;VLOOKUP(RIGHT(H1854,2),references!AA:AG,6,0)</f>
        <v>100 - 104</v>
      </c>
    </row>
    <row r="1855" customFormat="false" ht="15" hidden="false" customHeight="false" outlineLevel="0" collapsed="false">
      <c r="B1855" s="2" t="s">
        <v>108</v>
      </c>
      <c r="C1855" s="66" t="s">
        <v>687</v>
      </c>
      <c r="D1855" s="2" t="n">
        <f aca="false">D1854+10</f>
        <v>170</v>
      </c>
      <c r="E1855" s="38" t="s">
        <v>189</v>
      </c>
      <c r="F1855" s="2" t="str">
        <f aca="false">IFERROR(RIGHT("00"&amp;E1855*10,3),E1855)</f>
        <v>040</v>
      </c>
      <c r="H1855" s="8" t="s">
        <v>266</v>
      </c>
      <c r="I1855" s="8" t="str">
        <f aca="false">J1855</f>
        <v>48;50</v>
      </c>
      <c r="J1855" s="18" t="str">
        <f aca="false">IF(LEN(H1855)&gt;2,LEFT(H1855,2)&amp;";"&amp;RIGHT(H1855,2),H1855)</f>
        <v>48;50</v>
      </c>
      <c r="M1855" s="8" t="n">
        <v>902</v>
      </c>
      <c r="P1855" s="18" t="str">
        <f aca="false">VLOOKUP(LEFT(H1855,2),references!AA:AG,2,0)&amp;" - "&amp;VLOOKUP(RIGHT(H1855,2),references!AA:AG,2,0)</f>
        <v>96 - 100</v>
      </c>
      <c r="Q1855" s="18" t="str">
        <f aca="false">VLOOKUP(LEFT(H1855,2),references!AA:AG,4,0)&amp;" - "&amp;VLOOKUP(RIGHT(H1855,2),references!AA:AG,4,0)</f>
        <v>78 - 82</v>
      </c>
      <c r="R1855" s="18" t="str">
        <f aca="false">VLOOKUP(LEFT(H1855,2),references!AA:AG,6,0)&amp;" - "&amp;VLOOKUP(RIGHT(H1855,2),references!AA:AG,6,0)</f>
        <v>104 - 108</v>
      </c>
    </row>
    <row r="1856" customFormat="false" ht="15" hidden="false" customHeight="false" outlineLevel="0" collapsed="false">
      <c r="B1856" s="2" t="s">
        <v>108</v>
      </c>
      <c r="C1856" s="66" t="s">
        <v>687</v>
      </c>
      <c r="D1856" s="2" t="n">
        <f aca="false">D1855+10</f>
        <v>180</v>
      </c>
      <c r="E1856" s="38" t="s">
        <v>190</v>
      </c>
      <c r="F1856" s="2" t="str">
        <f aca="false">IFERROR(RIGHT("00"&amp;E1856*10,3),E1856)</f>
        <v>050</v>
      </c>
      <c r="H1856" s="8" t="s">
        <v>465</v>
      </c>
      <c r="I1856" s="8" t="str">
        <f aca="false">J1856</f>
        <v>50;52</v>
      </c>
      <c r="J1856" s="18" t="str">
        <f aca="false">IF(LEN(H1856)&gt;2,LEFT(H1856,2)&amp;";"&amp;RIGHT(H1856,2),H1856)</f>
        <v>50;52</v>
      </c>
      <c r="M1856" s="8" t="n">
        <v>922</v>
      </c>
      <c r="P1856" s="18" t="str">
        <f aca="false">VLOOKUP(LEFT(H1856,2),references!AA:AG,2,0)&amp;" - "&amp;VLOOKUP(RIGHT(H1856,2),references!AA:AG,2,0)</f>
        <v>100 - 104</v>
      </c>
      <c r="Q1856" s="18" t="str">
        <f aca="false">VLOOKUP(LEFT(H1856,2),references!AA:AG,4,0)&amp;" - "&amp;VLOOKUP(RIGHT(H1856,2),references!AA:AG,4,0)</f>
        <v>82 - 86</v>
      </c>
      <c r="R1856" s="18" t="str">
        <f aca="false">VLOOKUP(LEFT(H1856,2),references!AA:AG,6,0)&amp;" - "&amp;VLOOKUP(RIGHT(H1856,2),references!AA:AG,6,0)</f>
        <v>108 - 112</v>
      </c>
    </row>
    <row r="1857" customFormat="false" ht="15" hidden="false" customHeight="false" outlineLevel="0" collapsed="false">
      <c r="B1857" s="2" t="s">
        <v>108</v>
      </c>
      <c r="C1857" s="66" t="s">
        <v>687</v>
      </c>
      <c r="D1857" s="2" t="n">
        <f aca="false">D1856+10</f>
        <v>190</v>
      </c>
      <c r="E1857" s="38" t="s">
        <v>191</v>
      </c>
      <c r="F1857" s="2" t="str">
        <f aca="false">IFERROR(RIGHT("00"&amp;E1857*10,3),E1857)</f>
        <v>060</v>
      </c>
      <c r="H1857" s="8" t="s">
        <v>466</v>
      </c>
      <c r="I1857" s="8" t="str">
        <f aca="false">J1857</f>
        <v>52;54</v>
      </c>
      <c r="J1857" s="18" t="str">
        <f aca="false">IF(LEN(H1857)&gt;2,LEFT(H1857,2)&amp;";"&amp;RIGHT(H1857,2),H1857)</f>
        <v>52;54</v>
      </c>
      <c r="M1857" s="8" t="n">
        <v>892</v>
      </c>
      <c r="P1857" s="18" t="str">
        <f aca="false">VLOOKUP(LEFT(H1857,2),references!AA:AG,2,0)&amp;" - "&amp;VLOOKUP(RIGHT(H1857,2),references!AA:AG,2,0)</f>
        <v>104 - 108</v>
      </c>
      <c r="Q1857" s="18" t="str">
        <f aca="false">VLOOKUP(LEFT(H1857,2),references!AA:AG,4,0)&amp;" - "&amp;VLOOKUP(RIGHT(H1857,2),references!AA:AG,4,0)</f>
        <v>86 - 90</v>
      </c>
      <c r="R1857" s="18" t="str">
        <f aca="false">VLOOKUP(LEFT(H1857,2),references!AA:AG,6,0)&amp;" - "&amp;VLOOKUP(RIGHT(H1857,2),references!AA:AG,6,0)</f>
        <v>112 - 116</v>
      </c>
    </row>
    <row r="1858" customFormat="false" ht="15" hidden="false" customHeight="false" outlineLevel="0" collapsed="false">
      <c r="B1858" s="2" t="s">
        <v>108</v>
      </c>
      <c r="C1858" s="66" t="s">
        <v>687</v>
      </c>
      <c r="D1858" s="2" t="n">
        <f aca="false">D1857+10</f>
        <v>200</v>
      </c>
      <c r="E1858" s="38" t="s">
        <v>218</v>
      </c>
      <c r="F1858" s="2" t="str">
        <f aca="false">IFERROR(RIGHT("00"&amp;E1858*10,3),E1858)</f>
        <v>070</v>
      </c>
      <c r="H1858" s="8" t="s">
        <v>468</v>
      </c>
      <c r="I1858" s="8" t="str">
        <f aca="false">J1858</f>
        <v>56;58</v>
      </c>
      <c r="J1858" s="18" t="str">
        <f aca="false">IF(LEN(H1858)&gt;2,LEFT(H1858,2)&amp;";"&amp;RIGHT(H1858,2),H1858)</f>
        <v>56;58</v>
      </c>
      <c r="M1858" s="8" t="n">
        <v>812</v>
      </c>
    </row>
    <row r="1859" customFormat="false" ht="15" hidden="false" customHeight="false" outlineLevel="0" collapsed="false">
      <c r="B1859" s="2" t="s">
        <v>108</v>
      </c>
      <c r="C1859" s="66" t="s">
        <v>687</v>
      </c>
      <c r="D1859" s="2" t="n">
        <f aca="false">D1858+10</f>
        <v>210</v>
      </c>
      <c r="E1859" s="38" t="s">
        <v>220</v>
      </c>
      <c r="F1859" s="2" t="str">
        <f aca="false">IFERROR(RIGHT("00"&amp;E1859*10,3),E1859)</f>
        <v>080</v>
      </c>
      <c r="H1859" s="8" t="s">
        <v>470</v>
      </c>
      <c r="I1859" s="8" t="str">
        <f aca="false">J1859</f>
        <v>60;62</v>
      </c>
      <c r="J1859" s="18" t="str">
        <f aca="false">IF(LEN(H1859)&gt;2,LEFT(H1859,2)&amp;";"&amp;RIGHT(H1859,2),H1859)</f>
        <v>60;62</v>
      </c>
      <c r="M1859" s="8" t="n">
        <v>732</v>
      </c>
    </row>
    <row r="1860" customFormat="false" ht="15" hidden="false" customHeight="false" outlineLevel="0" collapsed="false">
      <c r="B1860" s="2" t="s">
        <v>108</v>
      </c>
      <c r="C1860" s="66" t="s">
        <v>687</v>
      </c>
      <c r="D1860" s="2" t="n">
        <f aca="false">D1859+10</f>
        <v>220</v>
      </c>
      <c r="E1860" s="38" t="s">
        <v>222</v>
      </c>
      <c r="F1860" s="2" t="str">
        <f aca="false">IFERROR(RIGHT("00"&amp;E1860*10,3),E1860)</f>
        <v>090</v>
      </c>
      <c r="H1860" s="8" t="s">
        <v>472</v>
      </c>
      <c r="I1860" s="8" t="str">
        <f aca="false">J1860</f>
        <v>64;66</v>
      </c>
      <c r="J1860" s="18" t="str">
        <f aca="false">IF(LEN(H1860)&gt;2,LEFT(H1860,2)&amp;";"&amp;RIGHT(H1860,2),H1860)</f>
        <v>64;66</v>
      </c>
      <c r="M1860" s="8" t="n">
        <v>652</v>
      </c>
    </row>
    <row r="1862" customFormat="false" ht="15" hidden="false" customHeight="false" outlineLevel="0" collapsed="false">
      <c r="B1862" s="2" t="s">
        <v>108</v>
      </c>
      <c r="C1862" s="66" t="s">
        <v>689</v>
      </c>
      <c r="D1862" s="2" t="n">
        <v>120</v>
      </c>
      <c r="E1862" s="38" t="s">
        <v>577</v>
      </c>
      <c r="F1862" s="2" t="s">
        <v>577</v>
      </c>
      <c r="H1862" s="8" t="s">
        <v>169</v>
      </c>
      <c r="I1862" s="8" t="str">
        <f aca="false">J1862</f>
        <v>40;42</v>
      </c>
      <c r="J1862" s="18" t="s">
        <v>2930</v>
      </c>
      <c r="M1862" s="8" t="n">
        <v>942</v>
      </c>
      <c r="P1862" s="18" t="str">
        <f aca="false">VLOOKUP(LEFT(H1862,2),references!AA:AG,2,0)&amp;" - "&amp;VLOOKUP(RIGHT(H1862,2),references!AA:AG,2,0)</f>
        <v>80 - 84</v>
      </c>
      <c r="Q1862" s="18" t="str">
        <f aca="false">VLOOKUP(LEFT(H1862,2),references!AA:AG,4,0)&amp;" - "&amp;VLOOKUP(RIGHT(H1862,2),references!AA:AG,4,0)</f>
        <v>62 - 66</v>
      </c>
      <c r="R1862" s="18" t="str">
        <f aca="false">VLOOKUP(LEFT(H1862,2),references!AA:AG,6,0)&amp;" - "&amp;VLOOKUP(RIGHT(H1862,2),references!AA:AG,6,0)</f>
        <v>88 - 92</v>
      </c>
    </row>
    <row r="1863" customFormat="false" ht="15" hidden="false" customHeight="false" outlineLevel="0" collapsed="false">
      <c r="B1863" s="2" t="s">
        <v>108</v>
      </c>
      <c r="C1863" s="66" t="s">
        <v>689</v>
      </c>
      <c r="D1863" s="2" t="n">
        <v>145</v>
      </c>
      <c r="E1863" s="38" t="s">
        <v>690</v>
      </c>
      <c r="F1863" s="38" t="s">
        <v>2931</v>
      </c>
      <c r="H1863" s="8" t="s">
        <v>476</v>
      </c>
      <c r="I1863" s="8" t="str">
        <f aca="false">J1863</f>
        <v>42;44;46</v>
      </c>
      <c r="J1863" s="18" t="s">
        <v>2932</v>
      </c>
      <c r="M1863" s="8" t="n">
        <v>993</v>
      </c>
      <c r="P1863" s="18" t="str">
        <f aca="false">VLOOKUP(LEFT(H1863,2),references!AA:AG,2,0)&amp;" - "&amp;VLOOKUP(RIGHT(H1863,2),references!AA:AG,2,0)</f>
        <v>84 - 92</v>
      </c>
      <c r="Q1863" s="18" t="str">
        <f aca="false">VLOOKUP(LEFT(H1863,2),references!AA:AG,4,0)&amp;" - "&amp;VLOOKUP(RIGHT(H1863,2),references!AA:AG,4,0)</f>
        <v>66 - 74</v>
      </c>
      <c r="R1863" s="18" t="str">
        <f aca="false">VLOOKUP(LEFT(H1863,2),references!AA:AG,6,0)&amp;" - "&amp;VLOOKUP(RIGHT(H1863,2),references!AA:AG,6,0)</f>
        <v>92 - 100</v>
      </c>
    </row>
    <row r="1864" customFormat="false" ht="15" hidden="false" customHeight="false" outlineLevel="0" collapsed="false">
      <c r="B1864" s="2" t="s">
        <v>108</v>
      </c>
      <c r="C1864" s="66" t="s">
        <v>689</v>
      </c>
      <c r="D1864" s="2" t="n">
        <v>165</v>
      </c>
      <c r="E1864" s="38" t="s">
        <v>691</v>
      </c>
      <c r="F1864" s="38" t="s">
        <v>2933</v>
      </c>
      <c r="H1864" s="8" t="s">
        <v>482</v>
      </c>
      <c r="I1864" s="8" t="str">
        <f aca="false">J1864</f>
        <v>46;48;50</v>
      </c>
      <c r="J1864" s="18" t="s">
        <v>2934</v>
      </c>
      <c r="M1864" s="8" t="n">
        <v>963</v>
      </c>
      <c r="P1864" s="18" t="str">
        <f aca="false">VLOOKUP(LEFT(H1864,2),references!AA:AG,2,0)&amp;" - "&amp;VLOOKUP(RIGHT(H1864,2),references!AA:AG,2,0)</f>
        <v>92 - 100</v>
      </c>
      <c r="Q1864" s="18" t="str">
        <f aca="false">VLOOKUP(LEFT(H1864,2),references!AA:AG,4,0)&amp;" - "&amp;VLOOKUP(RIGHT(H1864,2),references!AA:AG,4,0)</f>
        <v>74 - 82</v>
      </c>
      <c r="R1864" s="18" t="str">
        <f aca="false">VLOOKUP(LEFT(H1864,2),references!AA:AG,6,0)&amp;" - "&amp;VLOOKUP(RIGHT(H1864,2),references!AA:AG,6,0)</f>
        <v>100 - 108</v>
      </c>
    </row>
    <row r="1866" customFormat="false" ht="15" hidden="false" customHeight="false" outlineLevel="0" collapsed="false">
      <c r="B1866" s="10" t="s">
        <v>271</v>
      </c>
      <c r="C1866" s="73" t="s">
        <v>700</v>
      </c>
      <c r="D1866" s="10" t="n">
        <v>110</v>
      </c>
      <c r="E1866" s="20" t="s">
        <v>576</v>
      </c>
      <c r="F1866" s="10" t="str">
        <f aca="false">IFERROR(RIGHT("00"&amp;E1866*10,3),E1866)</f>
        <v>XP</v>
      </c>
      <c r="G1866" s="73"/>
      <c r="H1866" s="24"/>
      <c r="I1866" s="24"/>
      <c r="J1866" s="24"/>
      <c r="K1866" s="24"/>
      <c r="L1866" s="24"/>
      <c r="M1866" s="24" t="n">
        <v>0</v>
      </c>
    </row>
    <row r="1867" customFormat="false" ht="15" hidden="false" customHeight="false" outlineLevel="0" collapsed="false">
      <c r="B1867" s="10" t="s">
        <v>271</v>
      </c>
      <c r="C1867" s="73" t="s">
        <v>700</v>
      </c>
      <c r="D1867" s="10" t="n">
        <f aca="false">D1866+10</f>
        <v>120</v>
      </c>
      <c r="E1867" s="20" t="s">
        <v>577</v>
      </c>
      <c r="F1867" s="10" t="str">
        <f aca="false">IFERROR(RIGHT("00"&amp;E1867*10,3),E1867)</f>
        <v>P</v>
      </c>
      <c r="G1867" s="73"/>
      <c r="H1867" s="24"/>
      <c r="I1867" s="24"/>
      <c r="J1867" s="24"/>
      <c r="K1867" s="24"/>
      <c r="L1867" s="24"/>
      <c r="M1867" s="24" t="n">
        <v>0</v>
      </c>
    </row>
    <row r="1868" customFormat="false" ht="15" hidden="false" customHeight="false" outlineLevel="0" collapsed="false">
      <c r="B1868" s="10" t="s">
        <v>271</v>
      </c>
      <c r="C1868" s="73" t="s">
        <v>700</v>
      </c>
      <c r="D1868" s="10" t="n">
        <v>140</v>
      </c>
      <c r="E1868" s="20" t="s">
        <v>186</v>
      </c>
      <c r="F1868" s="10" t="str">
        <f aca="false">IFERROR(RIGHT("00"&amp;E1868*10,3),E1868)</f>
        <v>010</v>
      </c>
      <c r="G1868" s="73"/>
      <c r="H1868" s="24"/>
      <c r="I1868" s="24"/>
      <c r="J1868" s="24"/>
      <c r="K1868" s="24"/>
      <c r="L1868" s="24"/>
      <c r="M1868" s="24" t="n">
        <v>0</v>
      </c>
    </row>
    <row r="1869" customFormat="false" ht="15" hidden="false" customHeight="false" outlineLevel="0" collapsed="false">
      <c r="B1869" s="10" t="s">
        <v>271</v>
      </c>
      <c r="C1869" s="73" t="s">
        <v>700</v>
      </c>
      <c r="D1869" s="10" t="n">
        <f aca="false">D1868+10</f>
        <v>150</v>
      </c>
      <c r="E1869" s="20" t="s">
        <v>187</v>
      </c>
      <c r="F1869" s="10" t="str">
        <f aca="false">IFERROR(RIGHT("00"&amp;E1869*10,3),E1869)</f>
        <v>020</v>
      </c>
      <c r="G1869" s="73"/>
      <c r="H1869" s="24"/>
      <c r="I1869" s="24"/>
      <c r="J1869" s="24"/>
      <c r="K1869" s="24"/>
      <c r="L1869" s="24"/>
      <c r="M1869" s="24" t="n">
        <v>0</v>
      </c>
    </row>
    <row r="1870" customFormat="false" ht="15" hidden="false" customHeight="false" outlineLevel="0" collapsed="false">
      <c r="B1870" s="10" t="s">
        <v>271</v>
      </c>
      <c r="C1870" s="73" t="s">
        <v>700</v>
      </c>
      <c r="D1870" s="10" t="n">
        <f aca="false">D1869+10</f>
        <v>160</v>
      </c>
      <c r="E1870" s="20" t="s">
        <v>188</v>
      </c>
      <c r="F1870" s="10" t="str">
        <f aca="false">IFERROR(RIGHT("00"&amp;E1870*10,3),E1870)</f>
        <v>030</v>
      </c>
      <c r="G1870" s="73"/>
      <c r="H1870" s="24"/>
      <c r="I1870" s="24"/>
      <c r="J1870" s="24"/>
      <c r="K1870" s="24"/>
      <c r="L1870" s="24"/>
      <c r="M1870" s="24" t="n">
        <v>0</v>
      </c>
    </row>
    <row r="1871" customFormat="false" ht="15" hidden="false" customHeight="false" outlineLevel="0" collapsed="false">
      <c r="B1871" s="10" t="s">
        <v>271</v>
      </c>
      <c r="C1871" s="73" t="s">
        <v>700</v>
      </c>
      <c r="D1871" s="10" t="n">
        <f aca="false">D1870+10</f>
        <v>170</v>
      </c>
      <c r="E1871" s="20" t="s">
        <v>189</v>
      </c>
      <c r="F1871" s="10" t="str">
        <f aca="false">IFERROR(RIGHT("00"&amp;E1871*10,3),E1871)</f>
        <v>040</v>
      </c>
      <c r="G1871" s="73"/>
      <c r="H1871" s="24"/>
      <c r="I1871" s="24"/>
      <c r="J1871" s="24"/>
      <c r="K1871" s="24"/>
      <c r="L1871" s="24"/>
      <c r="M1871" s="24" t="n">
        <v>0</v>
      </c>
    </row>
    <row r="1872" customFormat="false" ht="15" hidden="false" customHeight="false" outlineLevel="0" collapsed="false">
      <c r="B1872" s="10" t="s">
        <v>271</v>
      </c>
      <c r="C1872" s="73" t="s">
        <v>700</v>
      </c>
      <c r="D1872" s="10" t="n">
        <f aca="false">D1871+10</f>
        <v>180</v>
      </c>
      <c r="E1872" s="20" t="s">
        <v>190</v>
      </c>
      <c r="F1872" s="10" t="str">
        <f aca="false">IFERROR(RIGHT("00"&amp;E1872*10,3),E1872)</f>
        <v>050</v>
      </c>
      <c r="G1872" s="73"/>
      <c r="H1872" s="24"/>
      <c r="I1872" s="24"/>
      <c r="J1872" s="24"/>
      <c r="K1872" s="24"/>
      <c r="L1872" s="24"/>
      <c r="M1872" s="24" t="n">
        <v>0</v>
      </c>
    </row>
    <row r="1873" customFormat="false" ht="15" hidden="false" customHeight="false" outlineLevel="0" collapsed="false">
      <c r="B1873" s="10" t="s">
        <v>271</v>
      </c>
      <c r="C1873" s="73" t="s">
        <v>700</v>
      </c>
      <c r="D1873" s="10" t="n">
        <f aca="false">D1872+10</f>
        <v>190</v>
      </c>
      <c r="E1873" s="20" t="s">
        <v>191</v>
      </c>
      <c r="F1873" s="10" t="str">
        <f aca="false">IFERROR(RIGHT("00"&amp;E1873*10,3),E1873)</f>
        <v>060</v>
      </c>
      <c r="G1873" s="73"/>
      <c r="H1873" s="24"/>
      <c r="I1873" s="24"/>
      <c r="J1873" s="24"/>
      <c r="K1873" s="24"/>
      <c r="L1873" s="24"/>
      <c r="M1873" s="24" t="n">
        <v>0</v>
      </c>
    </row>
    <row r="1874" customFormat="false" ht="15" hidden="false" customHeight="false" outlineLevel="0" collapsed="false">
      <c r="B1874" s="10" t="s">
        <v>271</v>
      </c>
      <c r="C1874" s="73" t="s">
        <v>700</v>
      </c>
      <c r="D1874" s="10" t="n">
        <f aca="false">D1873+10</f>
        <v>200</v>
      </c>
      <c r="E1874" s="20" t="s">
        <v>218</v>
      </c>
      <c r="F1874" s="10" t="str">
        <f aca="false">IFERROR(RIGHT("00"&amp;E1874*10,3),E1874)</f>
        <v>070</v>
      </c>
      <c r="G1874" s="73"/>
      <c r="H1874" s="24"/>
      <c r="I1874" s="24"/>
      <c r="J1874" s="24"/>
      <c r="K1874" s="24"/>
      <c r="L1874" s="24"/>
      <c r="M1874" s="24" t="n">
        <v>0</v>
      </c>
    </row>
    <row r="1875" customFormat="false" ht="15" hidden="false" customHeight="false" outlineLevel="0" collapsed="false">
      <c r="B1875" s="10" t="s">
        <v>271</v>
      </c>
      <c r="C1875" s="73" t="s">
        <v>700</v>
      </c>
      <c r="D1875" s="10" t="n">
        <f aca="false">D1874+10</f>
        <v>210</v>
      </c>
      <c r="E1875" s="20" t="s">
        <v>220</v>
      </c>
      <c r="F1875" s="10" t="str">
        <f aca="false">IFERROR(RIGHT("00"&amp;E1875*10,3),E1875)</f>
        <v>080</v>
      </c>
      <c r="G1875" s="73"/>
      <c r="H1875" s="24"/>
      <c r="I1875" s="24"/>
      <c r="J1875" s="24"/>
      <c r="K1875" s="24"/>
      <c r="L1875" s="24"/>
      <c r="M1875" s="24" t="n">
        <v>0</v>
      </c>
    </row>
    <row r="1876" customFormat="false" ht="15" hidden="false" customHeight="false" outlineLevel="0" collapsed="false">
      <c r="B1876" s="10" t="s">
        <v>271</v>
      </c>
      <c r="C1876" s="73" t="s">
        <v>700</v>
      </c>
      <c r="D1876" s="10" t="n">
        <f aca="false">D1875+10</f>
        <v>220</v>
      </c>
      <c r="E1876" s="20" t="s">
        <v>222</v>
      </c>
      <c r="F1876" s="10" t="str">
        <f aca="false">IFERROR(RIGHT("00"&amp;E1876*10,3),E1876)</f>
        <v>090</v>
      </c>
      <c r="G1876" s="73"/>
      <c r="H1876" s="24"/>
      <c r="I1876" s="24"/>
      <c r="J1876" s="24"/>
      <c r="K1876" s="24"/>
      <c r="L1876" s="24"/>
      <c r="M1876" s="24" t="n">
        <v>0</v>
      </c>
    </row>
    <row r="1877" customFormat="false" ht="15" hidden="false" customHeight="false" outlineLevel="0" collapsed="false">
      <c r="B1877" s="10" t="s">
        <v>271</v>
      </c>
      <c r="C1877" s="73" t="s">
        <v>700</v>
      </c>
      <c r="D1877" s="10" t="n">
        <f aca="false">D1876+10</f>
        <v>230</v>
      </c>
      <c r="E1877" s="20" t="s">
        <v>224</v>
      </c>
      <c r="F1877" s="10" t="str">
        <f aca="false">IFERROR(RIGHT("00"&amp;E1877*10,3),E1877)</f>
        <v>100</v>
      </c>
      <c r="G1877" s="73"/>
      <c r="H1877" s="24"/>
      <c r="I1877" s="24"/>
      <c r="J1877" s="24"/>
      <c r="K1877" s="24"/>
      <c r="L1877" s="24"/>
      <c r="M1877" s="24" t="n">
        <v>0</v>
      </c>
    </row>
    <row r="1878" customFormat="false" ht="15" hidden="false" customHeight="false" outlineLevel="0" collapsed="false">
      <c r="B1878" s="10" t="s">
        <v>271</v>
      </c>
      <c r="C1878" s="73" t="s">
        <v>700</v>
      </c>
      <c r="D1878" s="10" t="n">
        <f aca="false">D1877+10</f>
        <v>240</v>
      </c>
      <c r="E1878" s="20" t="s">
        <v>226</v>
      </c>
      <c r="F1878" s="10" t="str">
        <f aca="false">IFERROR(RIGHT("00"&amp;E1878*10,3),E1878)</f>
        <v>110</v>
      </c>
      <c r="G1878" s="73"/>
      <c r="H1878" s="24"/>
      <c r="I1878" s="24"/>
      <c r="J1878" s="24"/>
      <c r="K1878" s="24"/>
      <c r="L1878" s="24"/>
      <c r="M1878" s="24" t="n">
        <v>0</v>
      </c>
    </row>
    <row r="1879" customFormat="false" ht="15" hidden="false" customHeight="false" outlineLevel="0" collapsed="false">
      <c r="B1879" s="10" t="s">
        <v>271</v>
      </c>
      <c r="C1879" s="73" t="s">
        <v>700</v>
      </c>
      <c r="D1879" s="10" t="n">
        <f aca="false">D1878+10</f>
        <v>250</v>
      </c>
      <c r="E1879" s="20" t="s">
        <v>232</v>
      </c>
      <c r="F1879" s="10" t="str">
        <f aca="false">IFERROR(RIGHT("00"&amp;E1879*10,3),E1879)</f>
        <v>120</v>
      </c>
      <c r="G1879" s="73"/>
      <c r="H1879" s="24"/>
      <c r="I1879" s="24"/>
      <c r="J1879" s="24"/>
      <c r="K1879" s="24"/>
      <c r="L1879" s="24"/>
      <c r="M1879" s="24" t="n">
        <v>0</v>
      </c>
    </row>
    <row r="1880" customFormat="false" ht="15" hidden="false" customHeight="false" outlineLevel="0" collapsed="false">
      <c r="B1880" s="10" t="s">
        <v>271</v>
      </c>
      <c r="C1880" s="73" t="s">
        <v>700</v>
      </c>
      <c r="D1880" s="10" t="n">
        <f aca="false">D1879+10</f>
        <v>260</v>
      </c>
      <c r="E1880" s="20" t="s">
        <v>234</v>
      </c>
      <c r="F1880" s="10" t="str">
        <f aca="false">IFERROR(RIGHT("00"&amp;E1880*10,3),E1880)</f>
        <v>130</v>
      </c>
      <c r="G1880" s="73"/>
      <c r="H1880" s="24"/>
      <c r="I1880" s="24"/>
      <c r="J1880" s="24"/>
      <c r="K1880" s="24"/>
      <c r="L1880" s="24"/>
      <c r="M1880" s="24" t="n">
        <v>0</v>
      </c>
    </row>
    <row r="1882" customFormat="false" ht="15" hidden="false" customHeight="false" outlineLevel="0" collapsed="false">
      <c r="B1882" s="2" t="s">
        <v>108</v>
      </c>
      <c r="C1882" s="66" t="s">
        <v>702</v>
      </c>
      <c r="D1882" s="2" t="n">
        <v>120</v>
      </c>
      <c r="E1882" s="38" t="s">
        <v>316</v>
      </c>
      <c r="F1882" s="2" t="n">
        <f aca="false">IFERROR(E1882*10,SUBSTITUTE(E1882,"/",""))</f>
        <v>300</v>
      </c>
      <c r="H1882" s="8" t="n">
        <f aca="false">IFERROR(E1882+6,(LEFT(E1882,2)+6)&amp;"/"&amp;(RIGHT(E1882,2)+6))</f>
        <v>36</v>
      </c>
      <c r="I1882" s="8" t="n">
        <f aca="false">J1882</f>
        <v>36</v>
      </c>
      <c r="J1882" s="18" t="n">
        <f aca="false">IF(LEN(H1882)&gt;2,LEFT(H1882,2)&amp;";"&amp;RIGHT(H1882,2),H1882)</f>
        <v>36</v>
      </c>
      <c r="M1882" s="8" t="n">
        <v>725</v>
      </c>
    </row>
    <row r="1883" customFormat="false" ht="15" hidden="false" customHeight="false" outlineLevel="0" collapsed="false">
      <c r="B1883" s="2" t="s">
        <v>108</v>
      </c>
      <c r="C1883" s="66" t="s">
        <v>702</v>
      </c>
      <c r="D1883" s="2" t="n">
        <f aca="false">D1882+10</f>
        <v>130</v>
      </c>
      <c r="E1883" s="38" t="s">
        <v>115</v>
      </c>
      <c r="F1883" s="2" t="n">
        <f aca="false">IFERROR(E1883*10,SUBSTITUTE(E1883,"/",""))</f>
        <v>320</v>
      </c>
      <c r="H1883" s="8" t="n">
        <f aca="false">IFERROR(E1883+6,(LEFT(E1883,2)+6)&amp;"/"&amp;(RIGHT(E1883,2)+6))</f>
        <v>38</v>
      </c>
      <c r="I1883" s="8" t="n">
        <f aca="false">J1883</f>
        <v>38</v>
      </c>
      <c r="J1883" s="18" t="n">
        <f aca="false">IF(LEN(H1883)&gt;2,LEFT(H1883,2)&amp;";"&amp;RIGHT(H1883,2),H1883)</f>
        <v>38</v>
      </c>
      <c r="M1883" s="8" t="n">
        <v>935</v>
      </c>
    </row>
    <row r="1884" customFormat="false" ht="15" hidden="false" customHeight="false" outlineLevel="0" collapsed="false">
      <c r="B1884" s="2" t="s">
        <v>108</v>
      </c>
      <c r="C1884" s="66" t="s">
        <v>702</v>
      </c>
      <c r="D1884" s="2" t="n">
        <f aca="false">D1883+10</f>
        <v>140</v>
      </c>
      <c r="E1884" s="38" t="s">
        <v>117</v>
      </c>
      <c r="F1884" s="2" t="n">
        <f aca="false">IFERROR(E1884*10,SUBSTITUTE(E1884,"/",""))</f>
        <v>340</v>
      </c>
      <c r="H1884" s="8" t="n">
        <f aca="false">IFERROR(E1884+6,(LEFT(E1884,2)+6)&amp;"/"&amp;(RIGHT(E1884,2)+6))</f>
        <v>40</v>
      </c>
      <c r="I1884" s="8" t="n">
        <f aca="false">J1884</f>
        <v>40</v>
      </c>
      <c r="J1884" s="18" t="n">
        <f aca="false">IF(LEN(H1884)&gt;2,LEFT(H1884,2)&amp;";"&amp;RIGHT(H1884,2),H1884)</f>
        <v>40</v>
      </c>
      <c r="M1884" s="8" t="n">
        <v>965</v>
      </c>
      <c r="P1884" s="18" t="str">
        <f aca="false">VLOOKUP(TRIM(H1884),references!AA:AG,3,0)</f>
        <v>78 - 82</v>
      </c>
      <c r="Q1884" s="18" t="str">
        <f aca="false">VLOOKUP(TRIM(H1884),references!AA:AG,5,0)</f>
        <v>60 - 64</v>
      </c>
      <c r="R1884" s="18" t="str">
        <f aca="false">VLOOKUP(TRIM(H1884),references!AA:AG,7,0)</f>
        <v>86 - 90</v>
      </c>
    </row>
    <row r="1885" customFormat="false" ht="15" hidden="false" customHeight="false" outlineLevel="0" collapsed="false">
      <c r="B1885" s="2" t="s">
        <v>108</v>
      </c>
      <c r="C1885" s="66" t="s">
        <v>702</v>
      </c>
      <c r="D1885" s="2" t="n">
        <f aca="false">D1884+10</f>
        <v>150</v>
      </c>
      <c r="E1885" s="38" t="s">
        <v>119</v>
      </c>
      <c r="F1885" s="2" t="n">
        <f aca="false">IFERROR(E1885*10,SUBSTITUTE(E1885,"/",""))</f>
        <v>360</v>
      </c>
      <c r="H1885" s="8" t="n">
        <f aca="false">IFERROR(E1885+6,(LEFT(E1885,2)+6)&amp;"/"&amp;(RIGHT(E1885,2)+6))</f>
        <v>42</v>
      </c>
      <c r="I1885" s="8" t="n">
        <f aca="false">J1885</f>
        <v>42</v>
      </c>
      <c r="J1885" s="18" t="n">
        <f aca="false">IF(LEN(H1885)&gt;2,LEFT(H1885,2)&amp;";"&amp;RIGHT(H1885,2),H1885)</f>
        <v>42</v>
      </c>
      <c r="M1885" s="8" t="n">
        <v>995</v>
      </c>
      <c r="P1885" s="18" t="str">
        <f aca="false">VLOOKUP(TRIM(H1885),references!AA:AG,3,0)</f>
        <v>82 - 86</v>
      </c>
      <c r="Q1885" s="18" t="str">
        <f aca="false">VLOOKUP(TRIM(H1885),references!AA:AG,5,0)</f>
        <v>64 - 68</v>
      </c>
      <c r="R1885" s="18" t="str">
        <f aca="false">VLOOKUP(TRIM(H1885),references!AA:AG,7,0)</f>
        <v>90 - 94</v>
      </c>
    </row>
    <row r="1886" customFormat="false" ht="15" hidden="false" customHeight="false" outlineLevel="0" collapsed="false">
      <c r="B1886" s="2" t="s">
        <v>108</v>
      </c>
      <c r="C1886" s="66" t="s">
        <v>702</v>
      </c>
      <c r="D1886" s="2" t="n">
        <f aca="false">D1885+10</f>
        <v>160</v>
      </c>
      <c r="E1886" s="38" t="s">
        <v>121</v>
      </c>
      <c r="F1886" s="2" t="n">
        <f aca="false">IFERROR(E1886*10,SUBSTITUTE(E1886,"/",""))</f>
        <v>380</v>
      </c>
      <c r="H1886" s="8" t="n">
        <f aca="false">IFERROR(E1886+6,(LEFT(E1886,2)+6)&amp;"/"&amp;(RIGHT(E1886,2)+6))</f>
        <v>44</v>
      </c>
      <c r="I1886" s="8" t="n">
        <f aca="false">J1886</f>
        <v>44</v>
      </c>
      <c r="J1886" s="18" t="n">
        <f aca="false">IF(LEN(H1886)&gt;2,LEFT(H1886,2)&amp;";"&amp;RIGHT(H1886,2),H1886)</f>
        <v>44</v>
      </c>
      <c r="M1886" s="8" t="n">
        <v>985</v>
      </c>
      <c r="P1886" s="18" t="str">
        <f aca="false">VLOOKUP(TRIM(H1886),references!AA:AG,3,0)</f>
        <v>86 - 90</v>
      </c>
      <c r="Q1886" s="18" t="str">
        <f aca="false">VLOOKUP(TRIM(H1886),references!AA:AG,5,0)</f>
        <v>68 - 72</v>
      </c>
      <c r="R1886" s="18" t="str">
        <f aca="false">VLOOKUP(TRIM(H1886),references!AA:AG,7,0)</f>
        <v>94 - 98</v>
      </c>
    </row>
    <row r="1887" customFormat="false" ht="15" hidden="false" customHeight="false" outlineLevel="0" collapsed="false">
      <c r="B1887" s="2" t="s">
        <v>108</v>
      </c>
      <c r="C1887" s="66" t="s">
        <v>702</v>
      </c>
      <c r="D1887" s="2" t="n">
        <f aca="false">D1886+10</f>
        <v>170</v>
      </c>
      <c r="E1887" s="38" t="s">
        <v>123</v>
      </c>
      <c r="F1887" s="2" t="n">
        <f aca="false">IFERROR(E1887*10,SUBSTITUTE(E1887,"/",""))</f>
        <v>400</v>
      </c>
      <c r="H1887" s="8" t="n">
        <f aca="false">IFERROR(E1887+6,(LEFT(E1887,2)+6)&amp;"/"&amp;(RIGHT(E1887,2)+6))</f>
        <v>46</v>
      </c>
      <c r="I1887" s="8" t="n">
        <f aca="false">J1887</f>
        <v>46</v>
      </c>
      <c r="J1887" s="18" t="n">
        <f aca="false">IF(LEN(H1887)&gt;2,LEFT(H1887,2)&amp;";"&amp;RIGHT(H1887,2),H1887)</f>
        <v>46</v>
      </c>
      <c r="M1887" s="8" t="n">
        <v>975</v>
      </c>
      <c r="P1887" s="18" t="str">
        <f aca="false">VLOOKUP(TRIM(H1887),references!AA:AG,3,0)</f>
        <v>90 - 94</v>
      </c>
      <c r="Q1887" s="18" t="str">
        <f aca="false">VLOOKUP(TRIM(H1887),references!AA:AG,5,0)</f>
        <v>72 - 76</v>
      </c>
      <c r="R1887" s="18" t="str">
        <f aca="false">VLOOKUP(TRIM(H1887),references!AA:AG,7,0)</f>
        <v>98 - 102</v>
      </c>
    </row>
    <row r="1888" customFormat="false" ht="15" hidden="false" customHeight="false" outlineLevel="0" collapsed="false">
      <c r="B1888" s="2" t="s">
        <v>108</v>
      </c>
      <c r="C1888" s="66" t="s">
        <v>702</v>
      </c>
      <c r="D1888" s="2" t="n">
        <f aca="false">D1887+10</f>
        <v>180</v>
      </c>
      <c r="E1888" s="38" t="s">
        <v>125</v>
      </c>
      <c r="F1888" s="2" t="n">
        <f aca="false">IFERROR(E1888*10,SUBSTITUTE(E1888,"/",""))</f>
        <v>420</v>
      </c>
      <c r="H1888" s="8" t="n">
        <f aca="false">IFERROR(E1888+6,(LEFT(E1888,2)+6)&amp;"/"&amp;(RIGHT(E1888,2)+6))</f>
        <v>48</v>
      </c>
      <c r="I1888" s="8" t="n">
        <f aca="false">J1888</f>
        <v>48</v>
      </c>
      <c r="J1888" s="18" t="n">
        <f aca="false">IF(LEN(H1888)&gt;2,LEFT(H1888,2)&amp;";"&amp;RIGHT(H1888,2),H1888)</f>
        <v>48</v>
      </c>
      <c r="M1888" s="8" t="n">
        <v>905</v>
      </c>
      <c r="P1888" s="18" t="str">
        <f aca="false">VLOOKUP(TRIM(H1888),references!AA:AG,3,0)</f>
        <v>94 - 98</v>
      </c>
      <c r="Q1888" s="18" t="str">
        <f aca="false">VLOOKUP(TRIM(H1888),references!AA:AG,5,0)</f>
        <v>76 - 80</v>
      </c>
      <c r="R1888" s="18" t="str">
        <f aca="false">VLOOKUP(TRIM(H1888),references!AA:AG,7,0)</f>
        <v>102 - 106</v>
      </c>
    </row>
    <row r="1889" customFormat="false" ht="15" hidden="false" customHeight="false" outlineLevel="0" collapsed="false">
      <c r="B1889" s="2" t="s">
        <v>108</v>
      </c>
      <c r="C1889" s="66" t="s">
        <v>702</v>
      </c>
      <c r="D1889" s="2" t="n">
        <f aca="false">D1888+10</f>
        <v>190</v>
      </c>
      <c r="E1889" s="38" t="s">
        <v>127</v>
      </c>
      <c r="F1889" s="2" t="n">
        <f aca="false">IFERROR(E1889*10,SUBSTITUTE(E1889,"/",""))</f>
        <v>440</v>
      </c>
      <c r="H1889" s="8" t="n">
        <f aca="false">IFERROR(E1889+6,(LEFT(E1889,2)+6)&amp;"/"&amp;(RIGHT(E1889,2)+6))</f>
        <v>50</v>
      </c>
      <c r="I1889" s="8" t="n">
        <f aca="false">J1889</f>
        <v>50</v>
      </c>
      <c r="J1889" s="18" t="n">
        <f aca="false">IF(LEN(H1889)&gt;2,LEFT(H1889,2)&amp;";"&amp;RIGHT(H1889,2),H1889)</f>
        <v>50</v>
      </c>
      <c r="M1889" s="8" t="n">
        <v>945</v>
      </c>
      <c r="P1889" s="18" t="str">
        <f aca="false">VLOOKUP(TRIM(H1889),references!AA:AG,3,0)</f>
        <v>98 - 102</v>
      </c>
      <c r="Q1889" s="18" t="str">
        <f aca="false">VLOOKUP(TRIM(H1889),references!AA:AG,5,0)</f>
        <v>80 - 84</v>
      </c>
      <c r="R1889" s="18" t="str">
        <f aca="false">VLOOKUP(TRIM(H1889),references!AA:AG,7,0)</f>
        <v>106 - 110</v>
      </c>
    </row>
    <row r="1890" customFormat="false" ht="15" hidden="false" customHeight="false" outlineLevel="0" collapsed="false">
      <c r="B1890" s="2" t="s">
        <v>108</v>
      </c>
      <c r="C1890" s="66" t="s">
        <v>702</v>
      </c>
      <c r="D1890" s="2" t="n">
        <f aca="false">D1889+10</f>
        <v>200</v>
      </c>
      <c r="E1890" s="38" t="s">
        <v>241</v>
      </c>
      <c r="F1890" s="2" t="n">
        <f aca="false">IFERROR(E1890*10,SUBSTITUTE(E1890,"/",""))</f>
        <v>460</v>
      </c>
      <c r="H1890" s="8" t="n">
        <f aca="false">IFERROR(E1890+6,(LEFT(E1890,2)+6)&amp;"/"&amp;(RIGHT(E1890,2)+6))</f>
        <v>52</v>
      </c>
      <c r="I1890" s="8" t="n">
        <f aca="false">J1890</f>
        <v>52</v>
      </c>
      <c r="J1890" s="18" t="n">
        <f aca="false">IF(LEN(H1890)&gt;2,LEFT(H1890,2)&amp;";"&amp;RIGHT(H1890,2),H1890)</f>
        <v>52</v>
      </c>
      <c r="M1890" s="8" t="n">
        <v>955</v>
      </c>
      <c r="P1890" s="18" t="str">
        <f aca="false">VLOOKUP(TRIM(H1890),references!AA:AG,3,0)</f>
        <v>102 - 106</v>
      </c>
      <c r="Q1890" s="18" t="str">
        <f aca="false">VLOOKUP(TRIM(H1890),references!AA:AG,5,0)</f>
        <v>84 - 88</v>
      </c>
      <c r="R1890" s="18" t="str">
        <f aca="false">VLOOKUP(TRIM(H1890),references!AA:AG,7,0)</f>
        <v>110 - 114</v>
      </c>
    </row>
    <row r="1891" customFormat="false" ht="15" hidden="false" customHeight="false" outlineLevel="0" collapsed="false">
      <c r="B1891" s="2" t="s">
        <v>108</v>
      </c>
      <c r="C1891" s="66" t="s">
        <v>702</v>
      </c>
      <c r="D1891" s="2" t="n">
        <f aca="false">D1890+10</f>
        <v>210</v>
      </c>
      <c r="E1891" s="38" t="s">
        <v>243</v>
      </c>
      <c r="F1891" s="2" t="n">
        <f aca="false">IFERROR(E1891*10,SUBSTITUTE(E1891,"/",""))</f>
        <v>480</v>
      </c>
      <c r="H1891" s="8" t="n">
        <f aca="false">IFERROR(E1891+6,(LEFT(E1891,2)+6)&amp;"/"&amp;(RIGHT(E1891,2)+6))</f>
        <v>54</v>
      </c>
      <c r="I1891" s="8" t="n">
        <f aca="false">J1891</f>
        <v>54</v>
      </c>
      <c r="J1891" s="18" t="n">
        <f aca="false">IF(LEN(H1891)&gt;2,LEFT(H1891,2)&amp;";"&amp;RIGHT(H1891,2),H1891)</f>
        <v>54</v>
      </c>
      <c r="M1891" s="8" t="n">
        <v>915</v>
      </c>
      <c r="P1891" s="18" t="str">
        <f aca="false">VLOOKUP(TRIM(H1891),references!AA:AG,3,0)</f>
        <v>106 - 110</v>
      </c>
      <c r="Q1891" s="18" t="str">
        <f aca="false">VLOOKUP(TRIM(H1891),references!AA:AG,5,0)</f>
        <v>88 - 92</v>
      </c>
      <c r="R1891" s="18" t="str">
        <f aca="false">VLOOKUP(TRIM(H1891),references!AA:AG,7,0)</f>
        <v>114 - 118</v>
      </c>
    </row>
    <row r="1892" customFormat="false" ht="15" hidden="false" customHeight="false" outlineLevel="0" collapsed="false">
      <c r="B1892" s="2" t="s">
        <v>108</v>
      </c>
      <c r="C1892" s="66" t="s">
        <v>702</v>
      </c>
      <c r="D1892" s="2" t="n">
        <f aca="false">D1891+10</f>
        <v>220</v>
      </c>
      <c r="E1892" s="38" t="s">
        <v>245</v>
      </c>
      <c r="F1892" s="2" t="n">
        <f aca="false">IFERROR(E1892*10,SUBSTITUTE(E1892,"/",""))</f>
        <v>500</v>
      </c>
      <c r="H1892" s="8" t="n">
        <f aca="false">IFERROR(E1892+6,(LEFT(E1892,2)+6)&amp;"/"&amp;(RIGHT(E1892,2)+6))</f>
        <v>56</v>
      </c>
      <c r="I1892" s="8" t="n">
        <f aca="false">J1892</f>
        <v>56</v>
      </c>
      <c r="J1892" s="18" t="n">
        <f aca="false">IF(LEN(H1892)&gt;2,LEFT(H1892,2)&amp;";"&amp;RIGHT(H1892,2),H1892)</f>
        <v>56</v>
      </c>
      <c r="M1892" s="8" t="n">
        <v>895</v>
      </c>
      <c r="P1892" s="18" t="str">
        <f aca="false">VLOOKUP(TRIM(H1892),references!AA:AG,3,0)</f>
        <v>110 - 114</v>
      </c>
      <c r="Q1892" s="18" t="str">
        <f aca="false">VLOOKUP(TRIM(H1892),references!AA:AG,5,0)</f>
        <v>92 - 96</v>
      </c>
      <c r="R1892" s="18" t="str">
        <f aca="false">VLOOKUP(TRIM(H1892),references!AA:AG,7,0)</f>
        <v>118 - 122</v>
      </c>
    </row>
    <row r="1893" customFormat="false" ht="15" hidden="false" customHeight="false" outlineLevel="0" collapsed="false">
      <c r="B1893" s="2" t="s">
        <v>108</v>
      </c>
      <c r="C1893" s="66" t="s">
        <v>702</v>
      </c>
      <c r="D1893" s="2" t="n">
        <f aca="false">D1892+10</f>
        <v>230</v>
      </c>
      <c r="E1893" s="38" t="s">
        <v>452</v>
      </c>
      <c r="F1893" s="2" t="n">
        <f aca="false">IFERROR(E1893*10,SUBSTITUTE(E1893,"/",""))</f>
        <v>520</v>
      </c>
      <c r="H1893" s="8" t="n">
        <f aca="false">IFERROR(E1893+6,(LEFT(E1893,2)+6)&amp;"/"&amp;(RIGHT(E1893,2)+6))</f>
        <v>58</v>
      </c>
      <c r="I1893" s="8" t="n">
        <f aca="false">J1893</f>
        <v>58</v>
      </c>
      <c r="J1893" s="18" t="n">
        <f aca="false">IF(LEN(H1893)&gt;2,LEFT(H1893,2)&amp;";"&amp;RIGHT(H1893,2),H1893)</f>
        <v>58</v>
      </c>
      <c r="M1893" s="8" t="n">
        <v>875</v>
      </c>
      <c r="P1893" s="18" t="str">
        <f aca="false">VLOOKUP(TRIM(H1893),references!AA:AG,3,0)</f>
        <v>114 - 118</v>
      </c>
      <c r="Q1893" s="18" t="str">
        <f aca="false">VLOOKUP(TRIM(H1893),references!AA:AG,5,0)</f>
        <v>96 - 100</v>
      </c>
      <c r="R1893" s="18" t="str">
        <f aca="false">VLOOKUP(TRIM(H1893),references!AA:AG,7,0)</f>
        <v>122 - 126</v>
      </c>
    </row>
    <row r="1894" customFormat="false" ht="15" hidden="false" customHeight="false" outlineLevel="0" collapsed="false">
      <c r="B1894" s="2" t="s">
        <v>108</v>
      </c>
      <c r="C1894" s="66" t="s">
        <v>702</v>
      </c>
      <c r="D1894" s="2" t="n">
        <f aca="false">D1893+10</f>
        <v>240</v>
      </c>
      <c r="E1894" s="38" t="s">
        <v>453</v>
      </c>
      <c r="F1894" s="2" t="n">
        <f aca="false">IFERROR(E1894*10,SUBSTITUTE(E1894,"/",""))</f>
        <v>540</v>
      </c>
      <c r="H1894" s="8" t="n">
        <f aca="false">IFERROR(E1894+6,(LEFT(E1894,2)+6)&amp;"/"&amp;(RIGHT(E1894,2)+6))</f>
        <v>60</v>
      </c>
      <c r="I1894" s="8" t="n">
        <f aca="false">J1894</f>
        <v>60</v>
      </c>
      <c r="J1894" s="18" t="n">
        <f aca="false">IF(LEN(H1894)&gt;2,LEFT(H1894,2)&amp;";"&amp;RIGHT(H1894,2),H1894)</f>
        <v>60</v>
      </c>
      <c r="M1894" s="8" t="n">
        <v>855</v>
      </c>
      <c r="P1894" s="18" t="str">
        <f aca="false">VLOOKUP(TRIM(H1894),references!AA:AG,3,0)</f>
        <v>118 - 122</v>
      </c>
      <c r="Q1894" s="18" t="str">
        <f aca="false">VLOOKUP(TRIM(H1894),references!AA:AG,5,0)</f>
        <v>100 - 104</v>
      </c>
      <c r="R1894" s="18" t="str">
        <f aca="false">VLOOKUP(TRIM(H1894),references!AA:AG,7,0)</f>
        <v>126 - 130</v>
      </c>
    </row>
    <row r="1895" customFormat="false" ht="15" hidden="false" customHeight="false" outlineLevel="0" collapsed="false">
      <c r="B1895" s="2" t="s">
        <v>108</v>
      </c>
      <c r="C1895" s="66" t="s">
        <v>702</v>
      </c>
      <c r="D1895" s="2" t="n">
        <f aca="false">D1894+10</f>
        <v>250</v>
      </c>
      <c r="E1895" s="38" t="s">
        <v>454</v>
      </c>
      <c r="F1895" s="2" t="n">
        <f aca="false">IFERROR(E1895*10,SUBSTITUTE(E1895,"/",""))</f>
        <v>560</v>
      </c>
      <c r="H1895" s="8" t="n">
        <f aca="false">IFERROR(E1895+6,(LEFT(E1895,2)+6)&amp;"/"&amp;(RIGHT(E1895,2)+6))</f>
        <v>62</v>
      </c>
      <c r="I1895" s="8" t="n">
        <f aca="false">J1895</f>
        <v>62</v>
      </c>
      <c r="J1895" s="18" t="n">
        <f aca="false">IF(LEN(H1895)&gt;2,LEFT(H1895,2)&amp;";"&amp;RIGHT(H1895,2),H1895)</f>
        <v>62</v>
      </c>
      <c r="M1895" s="8" t="n">
        <v>835</v>
      </c>
    </row>
    <row r="1896" customFormat="false" ht="15" hidden="false" customHeight="false" outlineLevel="0" collapsed="false">
      <c r="B1896" s="2" t="s">
        <v>108</v>
      </c>
      <c r="C1896" s="66" t="s">
        <v>702</v>
      </c>
      <c r="D1896" s="2" t="n">
        <f aca="false">D1895+10</f>
        <v>260</v>
      </c>
      <c r="E1896" s="38" t="s">
        <v>455</v>
      </c>
      <c r="F1896" s="2" t="n">
        <f aca="false">IFERROR(E1896*10,SUBSTITUTE(E1896,"/",""))</f>
        <v>580</v>
      </c>
      <c r="H1896" s="8" t="n">
        <f aca="false">IFERROR(E1896+6,(LEFT(E1896,2)+6)&amp;"/"&amp;(RIGHT(E1896,2)+6))</f>
        <v>64</v>
      </c>
      <c r="I1896" s="8" t="n">
        <f aca="false">J1896</f>
        <v>64</v>
      </c>
      <c r="J1896" s="18" t="n">
        <f aca="false">IF(LEN(H1896)&gt;2,LEFT(H1896,2)&amp;";"&amp;RIGHT(H1896,2),H1896)</f>
        <v>64</v>
      </c>
      <c r="M1896" s="8" t="n">
        <v>815</v>
      </c>
    </row>
    <row r="1897" customFormat="false" ht="15" hidden="false" customHeight="false" outlineLevel="0" collapsed="false">
      <c r="B1897" s="2" t="s">
        <v>717</v>
      </c>
      <c r="C1897" s="66" t="s">
        <v>702</v>
      </c>
      <c r="D1897" s="2" t="n">
        <f aca="false">D1896+10</f>
        <v>270</v>
      </c>
      <c r="E1897" s="38" t="s">
        <v>456</v>
      </c>
      <c r="F1897" s="2" t="n">
        <f aca="false">IFERROR(E1897*10,SUBSTITUTE(E1897,"/",""))</f>
        <v>600</v>
      </c>
      <c r="H1897" s="29" t="n">
        <f aca="false">IFERROR(E1897+6,(LEFT(E1897,2)+6)&amp;"/"&amp;(RIGHT(E1897,2)+6))</f>
        <v>66</v>
      </c>
      <c r="I1897" s="29" t="n">
        <f aca="false">J1897</f>
        <v>66</v>
      </c>
      <c r="J1897" s="18" t="n">
        <f aca="false">IF(LEN(H1897)&gt;2,LEFT(H1897,2)&amp;";"&amp;RIGHT(H1897,2),H1897)</f>
        <v>66</v>
      </c>
      <c r="M1897" s="29" t="n">
        <v>795</v>
      </c>
    </row>
    <row r="1899" customFormat="false" ht="15" hidden="false" customHeight="false" outlineLevel="0" collapsed="false">
      <c r="B1899" s="2" t="s">
        <v>108</v>
      </c>
      <c r="C1899" s="66" t="s">
        <v>704</v>
      </c>
      <c r="D1899" s="2" t="n">
        <v>120</v>
      </c>
      <c r="E1899" s="38" t="s">
        <v>316</v>
      </c>
      <c r="F1899" s="2" t="n">
        <f aca="false">IFERROR(E1899*10,SUBSTITUTE(E1899,"/",""))</f>
        <v>300</v>
      </c>
      <c r="H1899" s="8" t="n">
        <f aca="false">IFERROR(E1899+6,(LEFT(E1899,2)+6)&amp;"/"&amp;(RIGHT(E1899,2)+6))</f>
        <v>36</v>
      </c>
      <c r="I1899" s="8" t="n">
        <f aca="false">J1899</f>
        <v>36</v>
      </c>
      <c r="J1899" s="18" t="n">
        <f aca="false">IF(LEN(H1899)&gt;2,LEFT(H1899,2)&amp;";"&amp;RIGHT(H1899,2),H1899)</f>
        <v>36</v>
      </c>
      <c r="M1899" s="8" t="n">
        <v>725</v>
      </c>
    </row>
    <row r="1900" customFormat="false" ht="15" hidden="false" customHeight="false" outlineLevel="0" collapsed="false">
      <c r="B1900" s="2" t="s">
        <v>108</v>
      </c>
      <c r="C1900" s="66" t="s">
        <v>704</v>
      </c>
      <c r="D1900" s="2" t="n">
        <f aca="false">D1899+5</f>
        <v>125</v>
      </c>
      <c r="E1900" s="38" t="s">
        <v>365</v>
      </c>
      <c r="F1900" s="2" t="str">
        <f aca="false">IFERROR(E1900*10,SUBSTITUTE(E1900,"/",""))</f>
        <v>3032</v>
      </c>
      <c r="H1900" s="8" t="str">
        <f aca="false">IFERROR(E1900+6,(LEFT(E1900,2)+6)&amp;"/"&amp;(RIGHT(E1900,2)+6))</f>
        <v>36/38</v>
      </c>
      <c r="I1900" s="8" t="str">
        <f aca="false">J1900</f>
        <v>36;38</v>
      </c>
      <c r="J1900" s="18" t="str">
        <f aca="false">IF(LEN(H1900)&gt;2,LEFT(H1900,2)&amp;";"&amp;RIGHT(H1900,2),H1900)</f>
        <v>36;38</v>
      </c>
      <c r="M1900" s="8" t="n">
        <v>632</v>
      </c>
    </row>
    <row r="1901" customFormat="false" ht="15" hidden="false" customHeight="false" outlineLevel="0" collapsed="false">
      <c r="B1901" s="2" t="s">
        <v>108</v>
      </c>
      <c r="C1901" s="66" t="s">
        <v>704</v>
      </c>
      <c r="D1901" s="2" t="n">
        <f aca="false">D1900+5</f>
        <v>130</v>
      </c>
      <c r="E1901" s="38" t="s">
        <v>115</v>
      </c>
      <c r="F1901" s="2" t="n">
        <f aca="false">IFERROR(E1901*10,SUBSTITUTE(E1901,"/",""))</f>
        <v>320</v>
      </c>
      <c r="H1901" s="8" t="n">
        <f aca="false">IFERROR(E1901+6,(LEFT(E1901,2)+6)&amp;"/"&amp;(RIGHT(E1901,2)+6))</f>
        <v>38</v>
      </c>
      <c r="I1901" s="8" t="n">
        <f aca="false">J1901</f>
        <v>38</v>
      </c>
      <c r="J1901" s="18" t="n">
        <f aca="false">IF(LEN(H1901)&gt;2,LEFT(H1901,2)&amp;";"&amp;RIGHT(H1901,2),H1901)</f>
        <v>38</v>
      </c>
      <c r="M1901" s="8" t="n">
        <v>935</v>
      </c>
    </row>
    <row r="1902" customFormat="false" ht="15" hidden="false" customHeight="false" outlineLevel="0" collapsed="false">
      <c r="B1902" s="2" t="s">
        <v>108</v>
      </c>
      <c r="C1902" s="66" t="s">
        <v>704</v>
      </c>
      <c r="D1902" s="2" t="n">
        <f aca="false">D1901+5</f>
        <v>135</v>
      </c>
      <c r="E1902" s="38" t="s">
        <v>158</v>
      </c>
      <c r="F1902" s="2" t="str">
        <f aca="false">IFERROR(E1902*10,SUBSTITUTE(E1902,"/",""))</f>
        <v>3234</v>
      </c>
      <c r="H1902" s="8" t="str">
        <f aca="false">IFERROR(E1902+6,(LEFT(E1902,2)+6)&amp;"/"&amp;(RIGHT(E1902,2)+6))</f>
        <v>38/40</v>
      </c>
      <c r="I1902" s="8" t="str">
        <f aca="false">J1902</f>
        <v>38;40</v>
      </c>
      <c r="J1902" s="18" t="str">
        <f aca="false">IF(LEN(H1902)&gt;2,LEFT(H1902,2)&amp;";"&amp;RIGHT(H1902,2),H1902)</f>
        <v>38;40</v>
      </c>
      <c r="M1902" s="8" t="n">
        <v>842</v>
      </c>
    </row>
    <row r="1903" customFormat="false" ht="15" hidden="false" customHeight="false" outlineLevel="0" collapsed="false">
      <c r="B1903" s="2" t="s">
        <v>108</v>
      </c>
      <c r="C1903" s="66" t="s">
        <v>704</v>
      </c>
      <c r="D1903" s="2" t="n">
        <f aca="false">D1902+5</f>
        <v>140</v>
      </c>
      <c r="E1903" s="38" t="s">
        <v>117</v>
      </c>
      <c r="F1903" s="2" t="n">
        <f aca="false">IFERROR(E1903*10,SUBSTITUTE(E1903,"/",""))</f>
        <v>340</v>
      </c>
      <c r="H1903" s="8" t="n">
        <f aca="false">IFERROR(E1903+6,(LEFT(E1903,2)+6)&amp;"/"&amp;(RIGHT(E1903,2)+6))</f>
        <v>40</v>
      </c>
      <c r="I1903" s="8" t="n">
        <f aca="false">J1903</f>
        <v>40</v>
      </c>
      <c r="J1903" s="18" t="n">
        <f aca="false">IF(LEN(H1903)&gt;2,LEFT(H1903,2)&amp;";"&amp;RIGHT(H1903,2),H1903)</f>
        <v>40</v>
      </c>
      <c r="M1903" s="8" t="n">
        <v>965</v>
      </c>
      <c r="P1903" s="18" t="str">
        <f aca="false">VLOOKUP(TRIM(H1903),references!AA:AG,3,0)</f>
        <v>78 - 82</v>
      </c>
      <c r="Q1903" s="18" t="str">
        <f aca="false">VLOOKUP(TRIM(H1903),references!AA:AG,5,0)</f>
        <v>60 - 64</v>
      </c>
      <c r="R1903" s="18" t="str">
        <f aca="false">VLOOKUP(TRIM(H1903),references!AA:AG,7,0)</f>
        <v>86 - 90</v>
      </c>
    </row>
    <row r="1904" customFormat="false" ht="15" hidden="false" customHeight="false" outlineLevel="0" collapsed="false">
      <c r="B1904" s="2" t="s">
        <v>108</v>
      </c>
      <c r="C1904" s="66" t="s">
        <v>704</v>
      </c>
      <c r="D1904" s="2" t="n">
        <f aca="false">D1903+5</f>
        <v>145</v>
      </c>
      <c r="E1904" s="38" t="s">
        <v>160</v>
      </c>
      <c r="F1904" s="2" t="str">
        <f aca="false">IFERROR(E1904*10,SUBSTITUTE(E1904,"/",""))</f>
        <v>3436</v>
      </c>
      <c r="H1904" s="8" t="str">
        <f aca="false">IFERROR(E1904+6,(LEFT(E1904,2)+6)&amp;"/"&amp;(RIGHT(E1904,2)+6))</f>
        <v>40/42</v>
      </c>
      <c r="I1904" s="8" t="str">
        <f aca="false">J1904</f>
        <v>40;42</v>
      </c>
      <c r="J1904" s="18" t="str">
        <f aca="false">IF(LEN(H1904)&gt;2,LEFT(H1904,2)&amp;";"&amp;RIGHT(H1904,2),H1904)</f>
        <v>40;42</v>
      </c>
      <c r="M1904" s="8" t="n">
        <v>942</v>
      </c>
    </row>
    <row r="1905" customFormat="false" ht="15" hidden="false" customHeight="false" outlineLevel="0" collapsed="false">
      <c r="B1905" s="2" t="s">
        <v>108</v>
      </c>
      <c r="C1905" s="66" t="s">
        <v>704</v>
      </c>
      <c r="D1905" s="2" t="n">
        <f aca="false">D1904+5</f>
        <v>150</v>
      </c>
      <c r="E1905" s="38" t="s">
        <v>119</v>
      </c>
      <c r="F1905" s="2" t="n">
        <f aca="false">IFERROR(E1905*10,SUBSTITUTE(E1905,"/",""))</f>
        <v>360</v>
      </c>
      <c r="H1905" s="8" t="n">
        <f aca="false">IFERROR(E1905+6,(LEFT(E1905,2)+6)&amp;"/"&amp;(RIGHT(E1905,2)+6))</f>
        <v>42</v>
      </c>
      <c r="I1905" s="8" t="n">
        <f aca="false">J1905</f>
        <v>42</v>
      </c>
      <c r="J1905" s="18" t="n">
        <f aca="false">IF(LEN(H1905)&gt;2,LEFT(H1905,2)&amp;";"&amp;RIGHT(H1905,2),H1905)</f>
        <v>42</v>
      </c>
      <c r="M1905" s="8" t="n">
        <v>995</v>
      </c>
      <c r="P1905" s="18" t="str">
        <f aca="false">VLOOKUP(TRIM(H1905),references!AA:AG,3,0)</f>
        <v>82 - 86</v>
      </c>
      <c r="Q1905" s="18" t="str">
        <f aca="false">VLOOKUP(TRIM(H1905),references!AA:AG,5,0)</f>
        <v>64 - 68</v>
      </c>
      <c r="R1905" s="18" t="str">
        <f aca="false">VLOOKUP(TRIM(H1905),references!AA:AG,7,0)</f>
        <v>90 - 94</v>
      </c>
    </row>
    <row r="1906" customFormat="false" ht="15" hidden="false" customHeight="false" outlineLevel="0" collapsed="false">
      <c r="B1906" s="2" t="s">
        <v>108</v>
      </c>
      <c r="C1906" s="66" t="s">
        <v>704</v>
      </c>
      <c r="D1906" s="2" t="n">
        <f aca="false">D1905+5</f>
        <v>155</v>
      </c>
      <c r="E1906" s="38" t="s">
        <v>163</v>
      </c>
      <c r="F1906" s="2" t="str">
        <f aca="false">IFERROR(E1906*10,SUBSTITUTE(E1906,"/",""))</f>
        <v>3638</v>
      </c>
      <c r="H1906" s="8" t="str">
        <f aca="false">IFERROR(E1906+6,(LEFT(E1906,2)+6)&amp;"/"&amp;(RIGHT(E1906,2)+6))</f>
        <v>42/44</v>
      </c>
      <c r="I1906" s="8" t="str">
        <f aca="false">J1906</f>
        <v>42;44</v>
      </c>
      <c r="J1906" s="18" t="str">
        <f aca="false">IF(LEN(H1906)&gt;2,LEFT(H1906,2)&amp;";"&amp;RIGHT(H1906,2),H1906)</f>
        <v>42;44</v>
      </c>
      <c r="M1906" s="8" t="n">
        <v>982</v>
      </c>
    </row>
    <row r="1907" customFormat="false" ht="15" hidden="false" customHeight="false" outlineLevel="0" collapsed="false">
      <c r="B1907" s="2" t="s">
        <v>108</v>
      </c>
      <c r="C1907" s="66" t="s">
        <v>704</v>
      </c>
      <c r="D1907" s="2" t="n">
        <f aca="false">D1906+5</f>
        <v>160</v>
      </c>
      <c r="E1907" s="38" t="s">
        <v>121</v>
      </c>
      <c r="F1907" s="2" t="n">
        <f aca="false">IFERROR(E1907*10,SUBSTITUTE(E1907,"/",""))</f>
        <v>380</v>
      </c>
      <c r="H1907" s="8" t="n">
        <f aca="false">IFERROR(E1907+6,(LEFT(E1907,2)+6)&amp;"/"&amp;(RIGHT(E1907,2)+6))</f>
        <v>44</v>
      </c>
      <c r="I1907" s="8" t="n">
        <f aca="false">J1907</f>
        <v>44</v>
      </c>
      <c r="J1907" s="18" t="n">
        <f aca="false">IF(LEN(H1907)&gt;2,LEFT(H1907,2)&amp;";"&amp;RIGHT(H1907,2),H1907)</f>
        <v>44</v>
      </c>
      <c r="M1907" s="8" t="n">
        <v>985</v>
      </c>
      <c r="P1907" s="18" t="str">
        <f aca="false">VLOOKUP(TRIM(H1907),references!AA:AG,3,0)</f>
        <v>86 - 90</v>
      </c>
      <c r="Q1907" s="18" t="str">
        <f aca="false">VLOOKUP(TRIM(H1907),references!AA:AG,5,0)</f>
        <v>68 - 72</v>
      </c>
      <c r="R1907" s="18" t="str">
        <f aca="false">VLOOKUP(TRIM(H1907),references!AA:AG,7,0)</f>
        <v>94 - 98</v>
      </c>
    </row>
    <row r="1908" customFormat="false" ht="15" hidden="false" customHeight="false" outlineLevel="0" collapsed="false">
      <c r="B1908" s="2" t="s">
        <v>108</v>
      </c>
      <c r="C1908" s="66" t="s">
        <v>704</v>
      </c>
      <c r="D1908" s="2" t="n">
        <f aca="false">D1907+5</f>
        <v>165</v>
      </c>
      <c r="E1908" s="38" t="s">
        <v>166</v>
      </c>
      <c r="F1908" s="2" t="str">
        <f aca="false">IFERROR(E1908*10,SUBSTITUTE(E1908,"/",""))</f>
        <v>3840</v>
      </c>
      <c r="H1908" s="8" t="str">
        <f aca="false">IFERROR(E1908+6,(LEFT(E1908,2)+6)&amp;"/"&amp;(RIGHT(E1908,2)+6))</f>
        <v>44/46</v>
      </c>
      <c r="I1908" s="8" t="str">
        <f aca="false">J1908</f>
        <v>44;46</v>
      </c>
      <c r="J1908" s="18" t="str">
        <f aca="false">IF(LEN(H1908)&gt;2,LEFT(H1908,2)&amp;";"&amp;RIGHT(H1908,2),H1908)</f>
        <v>44;46</v>
      </c>
      <c r="M1908" s="8" t="n">
        <v>972</v>
      </c>
    </row>
    <row r="1909" customFormat="false" ht="15" hidden="false" customHeight="false" outlineLevel="0" collapsed="false">
      <c r="B1909" s="2" t="s">
        <v>108</v>
      </c>
      <c r="C1909" s="66" t="s">
        <v>704</v>
      </c>
      <c r="D1909" s="2" t="n">
        <f aca="false">D1908+5</f>
        <v>170</v>
      </c>
      <c r="E1909" s="38" t="s">
        <v>123</v>
      </c>
      <c r="F1909" s="2" t="n">
        <f aca="false">IFERROR(E1909*10,SUBSTITUTE(E1909,"/",""))</f>
        <v>400</v>
      </c>
      <c r="H1909" s="8" t="n">
        <f aca="false">IFERROR(E1909+6,(LEFT(E1909,2)+6)&amp;"/"&amp;(RIGHT(E1909,2)+6))</f>
        <v>46</v>
      </c>
      <c r="I1909" s="8" t="n">
        <f aca="false">J1909</f>
        <v>46</v>
      </c>
      <c r="J1909" s="18" t="n">
        <f aca="false">IF(LEN(H1909)&gt;2,LEFT(H1909,2)&amp;";"&amp;RIGHT(H1909,2),H1909)</f>
        <v>46</v>
      </c>
      <c r="M1909" s="8" t="n">
        <v>975</v>
      </c>
      <c r="P1909" s="18" t="str">
        <f aca="false">VLOOKUP(TRIM(H1909),references!AA:AG,3,0)</f>
        <v>90 - 94</v>
      </c>
      <c r="Q1909" s="18" t="str">
        <f aca="false">VLOOKUP(TRIM(H1909),references!AA:AG,5,0)</f>
        <v>72 - 76</v>
      </c>
      <c r="R1909" s="18" t="str">
        <f aca="false">VLOOKUP(TRIM(H1909),references!AA:AG,7,0)</f>
        <v>98 - 102</v>
      </c>
    </row>
    <row r="1910" customFormat="false" ht="15" hidden="false" customHeight="false" outlineLevel="0" collapsed="false">
      <c r="B1910" s="2" t="s">
        <v>108</v>
      </c>
      <c r="C1910" s="66" t="s">
        <v>704</v>
      </c>
      <c r="D1910" s="2" t="n">
        <f aca="false">D1909+5</f>
        <v>175</v>
      </c>
      <c r="E1910" s="38" t="s">
        <v>169</v>
      </c>
      <c r="F1910" s="2" t="str">
        <f aca="false">IFERROR(E1910*10,SUBSTITUTE(E1910,"/",""))</f>
        <v>4042</v>
      </c>
      <c r="H1910" s="8" t="str">
        <f aca="false">IFERROR(E1910+6,(LEFT(E1910,2)+6)&amp;"/"&amp;(RIGHT(E1910,2)+6))</f>
        <v>46/48</v>
      </c>
      <c r="I1910" s="8" t="str">
        <f aca="false">J1910</f>
        <v>46;48</v>
      </c>
      <c r="J1910" s="18" t="str">
        <f aca="false">IF(LEN(H1910)&gt;2,LEFT(H1910,2)&amp;";"&amp;RIGHT(H1910,2),H1910)</f>
        <v>46;48</v>
      </c>
      <c r="M1910" s="8" t="n">
        <v>872</v>
      </c>
    </row>
    <row r="1911" customFormat="false" ht="15" hidden="false" customHeight="false" outlineLevel="0" collapsed="false">
      <c r="B1911" s="2" t="s">
        <v>108</v>
      </c>
      <c r="C1911" s="66" t="s">
        <v>704</v>
      </c>
      <c r="D1911" s="2" t="n">
        <f aca="false">D1910+5</f>
        <v>180</v>
      </c>
      <c r="E1911" s="38" t="s">
        <v>125</v>
      </c>
      <c r="F1911" s="2" t="n">
        <f aca="false">IFERROR(E1911*10,SUBSTITUTE(E1911,"/",""))</f>
        <v>420</v>
      </c>
      <c r="H1911" s="8" t="n">
        <f aca="false">IFERROR(E1911+6,(LEFT(E1911,2)+6)&amp;"/"&amp;(RIGHT(E1911,2)+6))</f>
        <v>48</v>
      </c>
      <c r="I1911" s="8" t="n">
        <f aca="false">J1911</f>
        <v>48</v>
      </c>
      <c r="J1911" s="18" t="n">
        <f aca="false">IF(LEN(H1911)&gt;2,LEFT(H1911,2)&amp;";"&amp;RIGHT(H1911,2),H1911)</f>
        <v>48</v>
      </c>
      <c r="M1911" s="8" t="n">
        <v>905</v>
      </c>
      <c r="P1911" s="18" t="str">
        <f aca="false">VLOOKUP(TRIM(H1911),references!AA:AG,3,0)</f>
        <v>94 - 98</v>
      </c>
      <c r="Q1911" s="18" t="str">
        <f aca="false">VLOOKUP(TRIM(H1911),references!AA:AG,5,0)</f>
        <v>76 - 80</v>
      </c>
      <c r="R1911" s="18" t="str">
        <f aca="false">VLOOKUP(TRIM(H1911),references!AA:AG,7,0)</f>
        <v>102 - 106</v>
      </c>
    </row>
    <row r="1912" customFormat="false" ht="15" hidden="false" customHeight="false" outlineLevel="0" collapsed="false">
      <c r="B1912" s="2" t="s">
        <v>108</v>
      </c>
      <c r="C1912" s="66" t="s">
        <v>704</v>
      </c>
      <c r="D1912" s="2" t="n">
        <f aca="false">D1911+5</f>
        <v>185</v>
      </c>
      <c r="E1912" s="38" t="s">
        <v>171</v>
      </c>
      <c r="F1912" s="2" t="str">
        <f aca="false">IFERROR(E1912*10,SUBSTITUTE(E1912,"/",""))</f>
        <v>4244</v>
      </c>
      <c r="H1912" s="8" t="str">
        <f aca="false">IFERROR(E1912+6,(LEFT(E1912,2)+6)&amp;"/"&amp;(RIGHT(E1912,2)+6))</f>
        <v>48/50</v>
      </c>
      <c r="I1912" s="8" t="str">
        <f aca="false">J1912</f>
        <v>48;50</v>
      </c>
      <c r="J1912" s="18" t="str">
        <f aca="false">IF(LEN(H1912)&gt;2,LEFT(H1912,2)&amp;";"&amp;RIGHT(H1912,2),H1912)</f>
        <v>48;50</v>
      </c>
      <c r="M1912" s="8" t="n">
        <v>902</v>
      </c>
    </row>
    <row r="1913" customFormat="false" ht="15" hidden="false" customHeight="false" outlineLevel="0" collapsed="false">
      <c r="B1913" s="2" t="s">
        <v>108</v>
      </c>
      <c r="C1913" s="66" t="s">
        <v>704</v>
      </c>
      <c r="D1913" s="2" t="n">
        <f aca="false">D1912+5</f>
        <v>190</v>
      </c>
      <c r="E1913" s="38" t="s">
        <v>127</v>
      </c>
      <c r="F1913" s="2" t="n">
        <f aca="false">IFERROR(E1913*10,SUBSTITUTE(E1913,"/",""))</f>
        <v>440</v>
      </c>
      <c r="H1913" s="8" t="n">
        <f aca="false">IFERROR(E1913+6,(LEFT(E1913,2)+6)&amp;"/"&amp;(RIGHT(E1913,2)+6))</f>
        <v>50</v>
      </c>
      <c r="I1913" s="8" t="n">
        <f aca="false">J1913</f>
        <v>50</v>
      </c>
      <c r="J1913" s="18" t="n">
        <f aca="false">IF(LEN(H1913)&gt;2,LEFT(H1913,2)&amp;";"&amp;RIGHT(H1913,2),H1913)</f>
        <v>50</v>
      </c>
      <c r="M1913" s="8" t="n">
        <v>945</v>
      </c>
      <c r="P1913" s="18" t="str">
        <f aca="false">VLOOKUP(TRIM(H1913),references!AA:AG,3,0)</f>
        <v>98 - 102</v>
      </c>
      <c r="Q1913" s="18" t="str">
        <f aca="false">VLOOKUP(TRIM(H1913),references!AA:AG,5,0)</f>
        <v>80 - 84</v>
      </c>
      <c r="R1913" s="18" t="str">
        <f aca="false">VLOOKUP(TRIM(H1913),references!AA:AG,7,0)</f>
        <v>106 - 110</v>
      </c>
    </row>
    <row r="1914" customFormat="false" ht="15" hidden="false" customHeight="false" outlineLevel="0" collapsed="false">
      <c r="B1914" s="2" t="s">
        <v>108</v>
      </c>
      <c r="C1914" s="66" t="s">
        <v>704</v>
      </c>
      <c r="D1914" s="2" t="n">
        <f aca="false">D1913+5</f>
        <v>195</v>
      </c>
      <c r="E1914" s="38" t="s">
        <v>262</v>
      </c>
      <c r="F1914" s="2" t="str">
        <f aca="false">IFERROR(E1914*10,SUBSTITUTE(E1914,"/",""))</f>
        <v>4446</v>
      </c>
      <c r="H1914" s="8" t="str">
        <f aca="false">IFERROR(E1914+6,(LEFT(E1914,2)+6)&amp;"/"&amp;(RIGHT(E1914,2)+6))</f>
        <v>50/52</v>
      </c>
      <c r="I1914" s="8" t="str">
        <f aca="false">J1914</f>
        <v>50;52</v>
      </c>
      <c r="J1914" s="18" t="str">
        <f aca="false">IF(LEN(H1914)&gt;2,LEFT(H1914,2)&amp;";"&amp;RIGHT(H1914,2),H1914)</f>
        <v>50;52</v>
      </c>
      <c r="M1914" s="8" t="n">
        <v>922</v>
      </c>
    </row>
    <row r="1915" customFormat="false" ht="15" hidden="false" customHeight="false" outlineLevel="0" collapsed="false">
      <c r="B1915" s="2" t="s">
        <v>108</v>
      </c>
      <c r="C1915" s="66" t="s">
        <v>704</v>
      </c>
      <c r="D1915" s="2" t="n">
        <f aca="false">D1914+5</f>
        <v>200</v>
      </c>
      <c r="E1915" s="38" t="s">
        <v>241</v>
      </c>
      <c r="F1915" s="2" t="n">
        <f aca="false">IFERROR(E1915*10,SUBSTITUTE(E1915,"/",""))</f>
        <v>460</v>
      </c>
      <c r="H1915" s="8" t="n">
        <f aca="false">IFERROR(E1915+6,(LEFT(E1915,2)+6)&amp;"/"&amp;(RIGHT(E1915,2)+6))</f>
        <v>52</v>
      </c>
      <c r="I1915" s="8" t="n">
        <f aca="false">J1915</f>
        <v>52</v>
      </c>
      <c r="J1915" s="18" t="n">
        <f aca="false">IF(LEN(H1915)&gt;2,LEFT(H1915,2)&amp;";"&amp;RIGHT(H1915,2),H1915)</f>
        <v>52</v>
      </c>
      <c r="M1915" s="8" t="n">
        <v>955</v>
      </c>
      <c r="P1915" s="18" t="str">
        <f aca="false">VLOOKUP(TRIM(H1915),references!AA:AG,3,0)</f>
        <v>102 - 106</v>
      </c>
      <c r="Q1915" s="18" t="str">
        <f aca="false">VLOOKUP(TRIM(H1915),references!AA:AG,5,0)</f>
        <v>84 - 88</v>
      </c>
      <c r="R1915" s="18" t="str">
        <f aca="false">VLOOKUP(TRIM(H1915),references!AA:AG,7,0)</f>
        <v>110 - 114</v>
      </c>
    </row>
    <row r="1916" customFormat="false" ht="15" hidden="false" customHeight="false" outlineLevel="0" collapsed="false">
      <c r="B1916" s="2" t="s">
        <v>108</v>
      </c>
      <c r="C1916" s="66" t="s">
        <v>704</v>
      </c>
      <c r="D1916" s="2" t="n">
        <f aca="false">D1915+5</f>
        <v>205</v>
      </c>
      <c r="E1916" s="38" t="s">
        <v>264</v>
      </c>
      <c r="F1916" s="2" t="str">
        <f aca="false">IFERROR(E1916*10,SUBSTITUTE(E1916,"/",""))</f>
        <v>4648</v>
      </c>
      <c r="H1916" s="8" t="str">
        <f aca="false">IFERROR(E1916+6,(LEFT(E1916,2)+6)&amp;"/"&amp;(RIGHT(E1916,2)+6))</f>
        <v>52/54</v>
      </c>
      <c r="I1916" s="8" t="str">
        <f aca="false">J1916</f>
        <v>52;54</v>
      </c>
      <c r="J1916" s="18" t="str">
        <f aca="false">IF(LEN(H1916)&gt;2,LEFT(H1916,2)&amp;";"&amp;RIGHT(H1916,2),H1916)</f>
        <v>52;54</v>
      </c>
      <c r="M1916" s="8" t="n">
        <v>892</v>
      </c>
    </row>
    <row r="1917" customFormat="false" ht="15" hidden="false" customHeight="false" outlineLevel="0" collapsed="false">
      <c r="B1917" s="2" t="s">
        <v>108</v>
      </c>
      <c r="C1917" s="66" t="s">
        <v>704</v>
      </c>
      <c r="D1917" s="2" t="n">
        <f aca="false">D1916+5</f>
        <v>210</v>
      </c>
      <c r="E1917" s="38" t="s">
        <v>243</v>
      </c>
      <c r="F1917" s="2" t="n">
        <f aca="false">IFERROR(E1917*10,SUBSTITUTE(E1917,"/",""))</f>
        <v>480</v>
      </c>
      <c r="H1917" s="8" t="n">
        <f aca="false">IFERROR(E1917+6,(LEFT(E1917,2)+6)&amp;"/"&amp;(RIGHT(E1917,2)+6))</f>
        <v>54</v>
      </c>
      <c r="I1917" s="8" t="n">
        <f aca="false">J1917</f>
        <v>54</v>
      </c>
      <c r="J1917" s="18" t="n">
        <f aca="false">IF(LEN(H1917)&gt;2,LEFT(H1917,2)&amp;";"&amp;RIGHT(H1917,2),H1917)</f>
        <v>54</v>
      </c>
      <c r="M1917" s="8" t="n">
        <v>915</v>
      </c>
      <c r="P1917" s="18" t="str">
        <f aca="false">VLOOKUP(TRIM(H1917),references!AA:AG,3,0)</f>
        <v>106 - 110</v>
      </c>
      <c r="Q1917" s="18" t="str">
        <f aca="false">VLOOKUP(TRIM(H1917),references!AA:AG,5,0)</f>
        <v>88 - 92</v>
      </c>
      <c r="R1917" s="18" t="str">
        <f aca="false">VLOOKUP(TRIM(H1917),references!AA:AG,7,0)</f>
        <v>114 - 118</v>
      </c>
    </row>
    <row r="1918" customFormat="false" ht="15" hidden="false" customHeight="false" outlineLevel="0" collapsed="false">
      <c r="B1918" s="2" t="s">
        <v>108</v>
      </c>
      <c r="C1918" s="66" t="s">
        <v>704</v>
      </c>
      <c r="D1918" s="2" t="n">
        <f aca="false">D1917+5</f>
        <v>215</v>
      </c>
      <c r="E1918" s="38" t="s">
        <v>266</v>
      </c>
      <c r="F1918" s="2" t="str">
        <f aca="false">IFERROR(E1918*10,SUBSTITUTE(E1918,"/",""))</f>
        <v>4850</v>
      </c>
      <c r="H1918" s="8" t="str">
        <f aca="false">IFERROR(E1918+6,(LEFT(E1918,2)+6)&amp;"/"&amp;(RIGHT(E1918,2)+6))</f>
        <v>54/56</v>
      </c>
      <c r="I1918" s="8" t="str">
        <f aca="false">J1918</f>
        <v>54;56</v>
      </c>
      <c r="J1918" s="18" t="str">
        <f aca="false">IF(LEN(H1918)&gt;2,LEFT(H1918,2)&amp;";"&amp;RIGHT(H1918,2),H1918)</f>
        <v>54;56</v>
      </c>
      <c r="M1918" s="8" t="n">
        <v>882</v>
      </c>
    </row>
    <row r="1919" customFormat="false" ht="15" hidden="false" customHeight="false" outlineLevel="0" collapsed="false">
      <c r="B1919" s="2" t="s">
        <v>108</v>
      </c>
      <c r="C1919" s="66" t="s">
        <v>704</v>
      </c>
      <c r="D1919" s="2" t="n">
        <f aca="false">D1918+5</f>
        <v>220</v>
      </c>
      <c r="E1919" s="38" t="s">
        <v>245</v>
      </c>
      <c r="F1919" s="2" t="n">
        <f aca="false">IFERROR(E1919*10,SUBSTITUTE(E1919,"/",""))</f>
        <v>500</v>
      </c>
      <c r="H1919" s="8" t="n">
        <f aca="false">IFERROR(E1919+6,(LEFT(E1919,2)+6)&amp;"/"&amp;(RIGHT(E1919,2)+6))</f>
        <v>56</v>
      </c>
      <c r="I1919" s="8" t="n">
        <f aca="false">J1919</f>
        <v>56</v>
      </c>
      <c r="J1919" s="18" t="n">
        <f aca="false">IF(LEN(H1919)&gt;2,LEFT(H1919,2)&amp;";"&amp;RIGHT(H1919,2),H1919)</f>
        <v>56</v>
      </c>
      <c r="M1919" s="8" t="n">
        <v>895</v>
      </c>
      <c r="P1919" s="18" t="str">
        <f aca="false">VLOOKUP(TRIM(H1919),references!AA:AG,3,0)</f>
        <v>110 - 114</v>
      </c>
      <c r="Q1919" s="18" t="str">
        <f aca="false">VLOOKUP(TRIM(H1919),references!AA:AG,5,0)</f>
        <v>92 - 96</v>
      </c>
      <c r="R1919" s="18" t="str">
        <f aca="false">VLOOKUP(TRIM(H1919),references!AA:AG,7,0)</f>
        <v>118 - 122</v>
      </c>
    </row>
    <row r="1920" customFormat="false" ht="15" hidden="false" customHeight="false" outlineLevel="0" collapsed="false">
      <c r="B1920" s="2" t="s">
        <v>108</v>
      </c>
      <c r="C1920" s="66" t="s">
        <v>704</v>
      </c>
      <c r="D1920" s="2" t="n">
        <f aca="false">D1919+5</f>
        <v>225</v>
      </c>
      <c r="E1920" s="38" t="s">
        <v>465</v>
      </c>
      <c r="F1920" s="2" t="str">
        <f aca="false">IFERROR(E1920*10,SUBSTITUTE(E1920,"/",""))</f>
        <v>5052</v>
      </c>
      <c r="H1920" s="8" t="str">
        <f aca="false">IFERROR(E1920+6,(LEFT(E1920,2)+6)&amp;"/"&amp;(RIGHT(E1920,2)+6))</f>
        <v>56/58</v>
      </c>
      <c r="I1920" s="8" t="str">
        <f aca="false">J1920</f>
        <v>56;58</v>
      </c>
      <c r="J1920" s="18" t="str">
        <f aca="false">IF(LEN(H1920)&gt;2,LEFT(H1920,2)&amp;";"&amp;RIGHT(H1920,2),H1920)</f>
        <v>56;58</v>
      </c>
      <c r="M1920" s="8" t="n">
        <v>812</v>
      </c>
    </row>
    <row r="1921" customFormat="false" ht="15" hidden="false" customHeight="false" outlineLevel="0" collapsed="false">
      <c r="B1921" s="2" t="s">
        <v>108</v>
      </c>
      <c r="C1921" s="66" t="s">
        <v>704</v>
      </c>
      <c r="D1921" s="2" t="n">
        <f aca="false">D1920+5</f>
        <v>230</v>
      </c>
      <c r="E1921" s="38" t="s">
        <v>452</v>
      </c>
      <c r="F1921" s="2" t="n">
        <f aca="false">IFERROR(E1921*10,SUBSTITUTE(E1921,"/",""))</f>
        <v>520</v>
      </c>
      <c r="H1921" s="8" t="n">
        <f aca="false">IFERROR(E1921+6,(LEFT(E1921,2)+6)&amp;"/"&amp;(RIGHT(E1921,2)+6))</f>
        <v>58</v>
      </c>
      <c r="I1921" s="8" t="n">
        <f aca="false">J1921</f>
        <v>58</v>
      </c>
      <c r="J1921" s="18" t="n">
        <f aca="false">IF(LEN(H1921)&gt;2,LEFT(H1921,2)&amp;";"&amp;RIGHT(H1921,2),H1921)</f>
        <v>58</v>
      </c>
      <c r="M1921" s="8" t="n">
        <v>875</v>
      </c>
      <c r="P1921" s="18" t="str">
        <f aca="false">VLOOKUP(TRIM(H1921),references!AA:AG,3,0)</f>
        <v>114 - 118</v>
      </c>
      <c r="Q1921" s="18" t="str">
        <f aca="false">VLOOKUP(TRIM(H1921),references!AA:AG,5,0)</f>
        <v>96 - 100</v>
      </c>
      <c r="R1921" s="18" t="str">
        <f aca="false">VLOOKUP(TRIM(H1921),references!AA:AG,7,0)</f>
        <v>122 - 126</v>
      </c>
    </row>
    <row r="1922" customFormat="false" ht="15" hidden="false" customHeight="false" outlineLevel="0" collapsed="false">
      <c r="B1922" s="2" t="s">
        <v>108</v>
      </c>
      <c r="C1922" s="66" t="s">
        <v>704</v>
      </c>
      <c r="D1922" s="2" t="n">
        <f aca="false">D1921+5</f>
        <v>235</v>
      </c>
      <c r="E1922" s="38" t="s">
        <v>466</v>
      </c>
      <c r="F1922" s="2" t="str">
        <f aca="false">IFERROR(E1922*10,SUBSTITUTE(E1922,"/",""))</f>
        <v>5254</v>
      </c>
      <c r="H1922" s="8" t="str">
        <f aca="false">IFERROR(E1922+6,(LEFT(E1922,2)+6)&amp;"/"&amp;(RIGHT(E1922,2)+6))</f>
        <v>58/60</v>
      </c>
      <c r="I1922" s="8" t="str">
        <f aca="false">J1922</f>
        <v>58;60</v>
      </c>
      <c r="J1922" s="18" t="str">
        <f aca="false">IF(LEN(H1922)&gt;2,LEFT(H1922,2)&amp;";"&amp;RIGHT(H1922,2),H1922)</f>
        <v>58;60</v>
      </c>
      <c r="M1922" s="8" t="n">
        <v>742</v>
      </c>
    </row>
    <row r="1923" customFormat="false" ht="15" hidden="false" customHeight="false" outlineLevel="0" collapsed="false">
      <c r="B1923" s="2" t="s">
        <v>108</v>
      </c>
      <c r="C1923" s="66" t="s">
        <v>704</v>
      </c>
      <c r="D1923" s="2" t="n">
        <f aca="false">D1922+5</f>
        <v>240</v>
      </c>
      <c r="E1923" s="38" t="s">
        <v>453</v>
      </c>
      <c r="F1923" s="2" t="n">
        <f aca="false">IFERROR(E1923*10,SUBSTITUTE(E1923,"/",""))</f>
        <v>540</v>
      </c>
      <c r="H1923" s="8" t="n">
        <f aca="false">IFERROR(E1923+6,(LEFT(E1923,2)+6)&amp;"/"&amp;(RIGHT(E1923,2)+6))</f>
        <v>60</v>
      </c>
      <c r="I1923" s="8" t="n">
        <f aca="false">J1923</f>
        <v>60</v>
      </c>
      <c r="J1923" s="18" t="n">
        <f aca="false">IF(LEN(H1923)&gt;2,LEFT(H1923,2)&amp;";"&amp;RIGHT(H1923,2),H1923)</f>
        <v>60</v>
      </c>
      <c r="M1923" s="8" t="n">
        <v>855</v>
      </c>
      <c r="P1923" s="18" t="str">
        <f aca="false">VLOOKUP(TRIM(H1923),references!AA:AG,3,0)</f>
        <v>118 - 122</v>
      </c>
      <c r="Q1923" s="18" t="str">
        <f aca="false">VLOOKUP(TRIM(H1923),references!AA:AG,5,0)</f>
        <v>100 - 104</v>
      </c>
      <c r="R1923" s="18" t="str">
        <f aca="false">VLOOKUP(TRIM(H1923),references!AA:AG,7,0)</f>
        <v>126 - 130</v>
      </c>
    </row>
    <row r="1924" customFormat="false" ht="15" hidden="false" customHeight="false" outlineLevel="0" collapsed="false">
      <c r="B1924" s="2" t="s">
        <v>108</v>
      </c>
      <c r="C1924" s="66" t="s">
        <v>704</v>
      </c>
      <c r="D1924" s="2" t="n">
        <f aca="false">D1923+5</f>
        <v>245</v>
      </c>
      <c r="E1924" s="38" t="s">
        <v>467</v>
      </c>
      <c r="F1924" s="2" t="str">
        <f aca="false">IFERROR(E1924*10,SUBSTITUTE(E1924,"/",""))</f>
        <v>5456</v>
      </c>
      <c r="H1924" s="8" t="str">
        <f aca="false">IFERROR(E1924+6,(LEFT(E1924,2)+6)&amp;"/"&amp;(RIGHT(E1924,2)+6))</f>
        <v>60/62</v>
      </c>
      <c r="I1924" s="8" t="str">
        <f aca="false">J1924</f>
        <v>60;62</v>
      </c>
      <c r="J1924" s="18" t="str">
        <f aca="false">IF(LEN(H1924)&gt;2,LEFT(H1924,2)&amp;";"&amp;RIGHT(H1924,2),H1924)</f>
        <v>60;62</v>
      </c>
      <c r="M1924" s="8" t="n">
        <v>732</v>
      </c>
    </row>
    <row r="1925" customFormat="false" ht="15" hidden="false" customHeight="false" outlineLevel="0" collapsed="false">
      <c r="B1925" s="2" t="s">
        <v>108</v>
      </c>
      <c r="C1925" s="66" t="s">
        <v>704</v>
      </c>
      <c r="D1925" s="2" t="n">
        <f aca="false">D1924+5</f>
        <v>250</v>
      </c>
      <c r="E1925" s="38" t="s">
        <v>454</v>
      </c>
      <c r="F1925" s="2" t="n">
        <f aca="false">IFERROR(E1925*10,SUBSTITUTE(E1925,"/",""))</f>
        <v>560</v>
      </c>
      <c r="H1925" s="8" t="n">
        <f aca="false">IFERROR(E1925+6,(LEFT(E1925,2)+6)&amp;"/"&amp;(RIGHT(E1925,2)+6))</f>
        <v>62</v>
      </c>
      <c r="I1925" s="8" t="n">
        <f aca="false">J1925</f>
        <v>62</v>
      </c>
      <c r="J1925" s="18" t="n">
        <f aca="false">IF(LEN(H1925)&gt;2,LEFT(H1925,2)&amp;";"&amp;RIGHT(H1925,2),H1925)</f>
        <v>62</v>
      </c>
      <c r="M1925" s="8" t="n">
        <v>835</v>
      </c>
    </row>
    <row r="1926" customFormat="false" ht="15" hidden="false" customHeight="false" outlineLevel="0" collapsed="false">
      <c r="B1926" s="2" t="s">
        <v>108</v>
      </c>
      <c r="C1926" s="66" t="s">
        <v>704</v>
      </c>
      <c r="D1926" s="2" t="n">
        <f aca="false">D1925+5</f>
        <v>255</v>
      </c>
      <c r="E1926" s="38" t="s">
        <v>468</v>
      </c>
      <c r="F1926" s="2" t="str">
        <f aca="false">IFERROR(E1926*10,SUBSTITUTE(E1926,"/",""))</f>
        <v>5658</v>
      </c>
      <c r="H1926" s="8" t="str">
        <f aca="false">IFERROR(E1926+6,(LEFT(E1926,2)+6)&amp;"/"&amp;(RIGHT(E1926,2)+6))</f>
        <v>62/64</v>
      </c>
      <c r="I1926" s="8" t="str">
        <f aca="false">J1926</f>
        <v>62;64</v>
      </c>
      <c r="J1926" s="18" t="str">
        <f aca="false">IF(LEN(H1926)&gt;2,LEFT(H1926,2)&amp;";"&amp;RIGHT(H1926,2),H1926)</f>
        <v>62;64</v>
      </c>
      <c r="M1926" s="8" t="n">
        <v>722</v>
      </c>
    </row>
    <row r="1927" customFormat="false" ht="15" hidden="false" customHeight="false" outlineLevel="0" collapsed="false">
      <c r="B1927" s="2" t="s">
        <v>108</v>
      </c>
      <c r="C1927" s="66" t="s">
        <v>704</v>
      </c>
      <c r="D1927" s="2" t="n">
        <f aca="false">D1926+5</f>
        <v>260</v>
      </c>
      <c r="E1927" s="38" t="s">
        <v>455</v>
      </c>
      <c r="F1927" s="2" t="n">
        <f aca="false">IFERROR(E1927*10,SUBSTITUTE(E1927,"/",""))</f>
        <v>580</v>
      </c>
      <c r="H1927" s="8" t="n">
        <f aca="false">IFERROR(E1927+6,(LEFT(E1927,2)+6)&amp;"/"&amp;(RIGHT(E1927,2)+6))</f>
        <v>64</v>
      </c>
      <c r="I1927" s="8" t="n">
        <f aca="false">J1927</f>
        <v>64</v>
      </c>
      <c r="J1927" s="18" t="n">
        <f aca="false">IF(LEN(H1927)&gt;2,LEFT(H1927,2)&amp;";"&amp;RIGHT(H1927,2),H1927)</f>
        <v>64</v>
      </c>
      <c r="M1927" s="8" t="n">
        <v>815</v>
      </c>
    </row>
    <row r="1929" customFormat="false" ht="15" hidden="false" customHeight="false" outlineLevel="0" collapsed="false">
      <c r="B1929" s="2" t="s">
        <v>108</v>
      </c>
      <c r="C1929" s="66" t="s">
        <v>708</v>
      </c>
      <c r="D1929" s="2" t="n">
        <v>140</v>
      </c>
      <c r="E1929" s="38" t="s">
        <v>709</v>
      </c>
      <c r="F1929" s="2" t="str">
        <f aca="false">SUBSTITUTE(E1929,"/","")</f>
        <v>34164</v>
      </c>
      <c r="H1929" s="8" t="str">
        <f aca="false">(LEFT(E1929,2)+6)&amp;"/"&amp;RIGHT(E1929,3)</f>
        <v>40/164</v>
      </c>
      <c r="I1929" s="27" t="str">
        <f aca="false">LEFT(H1929,2)</f>
        <v>40</v>
      </c>
      <c r="J1929" s="18" t="str">
        <f aca="false">LEFT(H1929,2)</f>
        <v>40</v>
      </c>
      <c r="K1929" s="18" t="str">
        <f aca="false">RIGHT(H1929,3)</f>
        <v>164</v>
      </c>
      <c r="M1929" s="8" t="n">
        <v>774</v>
      </c>
      <c r="P1929" s="18" t="str">
        <f aca="false">VLOOKUP(LEFT(H1929,2),references!AA:AG,3,0)</f>
        <v>78 - 82</v>
      </c>
      <c r="Q1929" s="18" t="str">
        <f aca="false">VLOOKUP(LEFT(H1929,2),references!AA:AG,5,0)</f>
        <v>60 - 64</v>
      </c>
      <c r="R1929" s="18" t="str">
        <f aca="false">VLOOKUP(LEFT(H1929,2),references!AA:AG,7,0)</f>
        <v>86 - 90</v>
      </c>
      <c r="T1929" s="2" t="str">
        <f aca="false">K1929</f>
        <v>164</v>
      </c>
    </row>
    <row r="1930" customFormat="false" ht="15" hidden="false" customHeight="false" outlineLevel="0" collapsed="false">
      <c r="B1930" s="2" t="s">
        <v>108</v>
      </c>
      <c r="C1930" s="66" t="s">
        <v>708</v>
      </c>
      <c r="D1930" s="2" t="n">
        <f aca="false">D1929+10</f>
        <v>150</v>
      </c>
      <c r="E1930" s="38" t="s">
        <v>710</v>
      </c>
      <c r="F1930" s="2" t="str">
        <f aca="false">SUBSTITUTE(E1930,"/","")</f>
        <v>36164</v>
      </c>
      <c r="H1930" s="8" t="str">
        <f aca="false">(LEFT(E1930,2)+6)&amp;"/"&amp;RIGHT(E1930,3)</f>
        <v>42/164</v>
      </c>
      <c r="I1930" s="27" t="str">
        <f aca="false">LEFT(H1930,2)</f>
        <v>42</v>
      </c>
      <c r="J1930" s="18" t="str">
        <f aca="false">LEFT(H1930,2)</f>
        <v>42</v>
      </c>
      <c r="K1930" s="18" t="str">
        <f aca="false">RIGHT(H1930,3)</f>
        <v>164</v>
      </c>
      <c r="M1930" s="8" t="n">
        <v>854</v>
      </c>
      <c r="P1930" s="18" t="str">
        <f aca="false">VLOOKUP(LEFT(H1930,2),references!AA:AG,3,0)</f>
        <v>82 - 86</v>
      </c>
      <c r="Q1930" s="18" t="str">
        <f aca="false">VLOOKUP(LEFT(H1930,2),references!AA:AG,5,0)</f>
        <v>64 - 68</v>
      </c>
      <c r="R1930" s="18" t="str">
        <f aca="false">VLOOKUP(LEFT(H1930,2),references!AA:AG,7,0)</f>
        <v>90 - 94</v>
      </c>
      <c r="T1930" s="2" t="str">
        <f aca="false">K1930</f>
        <v>164</v>
      </c>
    </row>
    <row r="1931" customFormat="false" ht="15" hidden="false" customHeight="false" outlineLevel="0" collapsed="false">
      <c r="B1931" s="2" t="s">
        <v>108</v>
      </c>
      <c r="C1931" s="66" t="s">
        <v>708</v>
      </c>
      <c r="D1931" s="2" t="n">
        <f aca="false">D1930+10</f>
        <v>160</v>
      </c>
      <c r="E1931" s="38" t="s">
        <v>711</v>
      </c>
      <c r="F1931" s="2" t="str">
        <f aca="false">SUBSTITUTE(E1931,"/","")</f>
        <v>38164</v>
      </c>
      <c r="H1931" s="8" t="str">
        <f aca="false">(LEFT(E1931,2)+6)&amp;"/"&amp;RIGHT(E1931,3)</f>
        <v>44/164</v>
      </c>
      <c r="I1931" s="27" t="str">
        <f aca="false">LEFT(H1931,2)</f>
        <v>44</v>
      </c>
      <c r="J1931" s="18" t="str">
        <f aca="false">LEFT(H1931,2)</f>
        <v>44</v>
      </c>
      <c r="K1931" s="18" t="str">
        <f aca="false">RIGHT(H1931,3)</f>
        <v>164</v>
      </c>
      <c r="M1931" s="8" t="n">
        <v>924</v>
      </c>
      <c r="P1931" s="18" t="str">
        <f aca="false">VLOOKUP(LEFT(H1931,2),references!AA:AG,3,0)</f>
        <v>86 - 90</v>
      </c>
      <c r="Q1931" s="18" t="str">
        <f aca="false">VLOOKUP(LEFT(H1931,2),references!AA:AG,5,0)</f>
        <v>68 - 72</v>
      </c>
      <c r="R1931" s="18" t="str">
        <f aca="false">VLOOKUP(LEFT(H1931,2),references!AA:AG,7,0)</f>
        <v>94 - 98</v>
      </c>
      <c r="T1931" s="2" t="str">
        <f aca="false">K1931</f>
        <v>164</v>
      </c>
    </row>
    <row r="1932" customFormat="false" ht="15" hidden="false" customHeight="false" outlineLevel="0" collapsed="false">
      <c r="B1932" s="2" t="s">
        <v>108</v>
      </c>
      <c r="C1932" s="66" t="s">
        <v>708</v>
      </c>
      <c r="D1932" s="2" t="n">
        <f aca="false">D1931+10</f>
        <v>170</v>
      </c>
      <c r="E1932" s="38" t="s">
        <v>499</v>
      </c>
      <c r="F1932" s="2" t="str">
        <f aca="false">SUBSTITUTE(E1932,"/","")</f>
        <v>40164</v>
      </c>
      <c r="H1932" s="8" t="str">
        <f aca="false">(LEFT(E1932,2)+6)&amp;"/"&amp;RIGHT(E1932,3)</f>
        <v>46/164</v>
      </c>
      <c r="I1932" s="27" t="str">
        <f aca="false">LEFT(H1932,2)</f>
        <v>46</v>
      </c>
      <c r="J1932" s="18" t="str">
        <f aca="false">LEFT(H1932,2)</f>
        <v>46</v>
      </c>
      <c r="K1932" s="18" t="str">
        <f aca="false">RIGHT(H1932,3)</f>
        <v>164</v>
      </c>
      <c r="M1932" s="8" t="n">
        <v>914</v>
      </c>
      <c r="P1932" s="18" t="str">
        <f aca="false">VLOOKUP(LEFT(H1932,2),references!AA:AG,3,0)</f>
        <v>90 - 94</v>
      </c>
      <c r="Q1932" s="18" t="str">
        <f aca="false">VLOOKUP(LEFT(H1932,2),references!AA:AG,5,0)</f>
        <v>72 - 76</v>
      </c>
      <c r="R1932" s="18" t="str">
        <f aca="false">VLOOKUP(LEFT(H1932,2),references!AA:AG,7,0)</f>
        <v>98 - 102</v>
      </c>
      <c r="T1932" s="2" t="str">
        <f aca="false">K1932</f>
        <v>164</v>
      </c>
    </row>
    <row r="1933" customFormat="false" ht="15" hidden="false" customHeight="false" outlineLevel="0" collapsed="false">
      <c r="B1933" s="2" t="s">
        <v>108</v>
      </c>
      <c r="C1933" s="66" t="s">
        <v>708</v>
      </c>
      <c r="D1933" s="2" t="n">
        <f aca="false">D1932+10</f>
        <v>180</v>
      </c>
      <c r="E1933" s="38" t="s">
        <v>500</v>
      </c>
      <c r="F1933" s="2" t="str">
        <f aca="false">SUBSTITUTE(E1933,"/","")</f>
        <v>42164</v>
      </c>
      <c r="H1933" s="8" t="str">
        <f aca="false">(LEFT(E1933,2)+6)&amp;"/"&amp;RIGHT(E1933,3)</f>
        <v>48/164</v>
      </c>
      <c r="I1933" s="27" t="str">
        <f aca="false">LEFT(H1933,2)</f>
        <v>48</v>
      </c>
      <c r="J1933" s="18" t="str">
        <f aca="false">LEFT(H1933,2)</f>
        <v>48</v>
      </c>
      <c r="K1933" s="18" t="str">
        <f aca="false">RIGHT(H1933,3)</f>
        <v>164</v>
      </c>
      <c r="M1933" s="8" t="n">
        <v>794</v>
      </c>
      <c r="P1933" s="18" t="str">
        <f aca="false">VLOOKUP(LEFT(H1933,2),references!AA:AG,3,0)</f>
        <v>94 - 98</v>
      </c>
      <c r="Q1933" s="18" t="str">
        <f aca="false">VLOOKUP(LEFT(H1933,2),references!AA:AG,5,0)</f>
        <v>76 - 80</v>
      </c>
      <c r="R1933" s="18" t="str">
        <f aca="false">VLOOKUP(LEFT(H1933,2),references!AA:AG,7,0)</f>
        <v>102 - 106</v>
      </c>
      <c r="T1933" s="2" t="str">
        <f aca="false">K1933</f>
        <v>164</v>
      </c>
    </row>
    <row r="1934" customFormat="false" ht="15" hidden="false" customHeight="false" outlineLevel="0" collapsed="false">
      <c r="B1934" s="2" t="s">
        <v>108</v>
      </c>
      <c r="C1934" s="66" t="s">
        <v>708</v>
      </c>
      <c r="D1934" s="2" t="n">
        <f aca="false">D1933+10</f>
        <v>190</v>
      </c>
      <c r="E1934" s="38" t="s">
        <v>501</v>
      </c>
      <c r="F1934" s="2" t="str">
        <f aca="false">SUBSTITUTE(E1934,"/","")</f>
        <v>44164</v>
      </c>
      <c r="H1934" s="8" t="str">
        <f aca="false">(LEFT(E1934,2)+6)&amp;"/"&amp;RIGHT(E1934,3)</f>
        <v>50/164</v>
      </c>
      <c r="I1934" s="27" t="str">
        <f aca="false">LEFT(H1934,2)</f>
        <v>50</v>
      </c>
      <c r="J1934" s="18" t="str">
        <f aca="false">LEFT(H1934,2)</f>
        <v>50</v>
      </c>
      <c r="K1934" s="18" t="str">
        <f aca="false">RIGHT(H1934,3)</f>
        <v>164</v>
      </c>
      <c r="M1934" s="8" t="n">
        <v>834</v>
      </c>
      <c r="P1934" s="18" t="str">
        <f aca="false">VLOOKUP(LEFT(H1934,2),references!AA:AG,3,0)</f>
        <v>98 - 102</v>
      </c>
      <c r="Q1934" s="18" t="str">
        <f aca="false">VLOOKUP(LEFT(H1934,2),references!AA:AG,5,0)</f>
        <v>80 - 84</v>
      </c>
      <c r="R1934" s="18" t="str">
        <f aca="false">VLOOKUP(LEFT(H1934,2),references!AA:AG,7,0)</f>
        <v>106 - 110</v>
      </c>
      <c r="T1934" s="2" t="str">
        <f aca="false">K1934</f>
        <v>164</v>
      </c>
    </row>
    <row r="1935" customFormat="false" ht="15" hidden="false" customHeight="false" outlineLevel="0" collapsed="false">
      <c r="B1935" s="2" t="s">
        <v>108</v>
      </c>
      <c r="C1935" s="66" t="s">
        <v>708</v>
      </c>
      <c r="D1935" s="2" t="n">
        <f aca="false">D1934+10</f>
        <v>200</v>
      </c>
      <c r="E1935" s="38" t="s">
        <v>502</v>
      </c>
      <c r="F1935" s="2" t="str">
        <f aca="false">SUBSTITUTE(E1935,"/","")</f>
        <v>46164</v>
      </c>
      <c r="H1935" s="8" t="str">
        <f aca="false">(LEFT(E1935,2)+6)&amp;"/"&amp;RIGHT(E1935,3)</f>
        <v>52/164</v>
      </c>
      <c r="I1935" s="27" t="str">
        <f aca="false">LEFT(H1935,2)</f>
        <v>52</v>
      </c>
      <c r="J1935" s="18" t="str">
        <f aca="false">LEFT(H1935,2)</f>
        <v>52</v>
      </c>
      <c r="K1935" s="18" t="str">
        <f aca="false">RIGHT(H1935,3)</f>
        <v>164</v>
      </c>
      <c r="M1935" s="8" t="n">
        <v>934</v>
      </c>
      <c r="P1935" s="18" t="str">
        <f aca="false">VLOOKUP(LEFT(H1935,2),references!AA:AG,3,0)</f>
        <v>102 - 106</v>
      </c>
      <c r="Q1935" s="18" t="str">
        <f aca="false">VLOOKUP(LEFT(H1935,2),references!AA:AG,5,0)</f>
        <v>84 - 88</v>
      </c>
      <c r="R1935" s="18" t="str">
        <f aca="false">VLOOKUP(LEFT(H1935,2),references!AA:AG,7,0)</f>
        <v>110 - 114</v>
      </c>
      <c r="T1935" s="2" t="str">
        <f aca="false">K1935</f>
        <v>164</v>
      </c>
    </row>
    <row r="1936" customFormat="false" ht="15" hidden="false" customHeight="false" outlineLevel="0" collapsed="false">
      <c r="B1936" s="2" t="s">
        <v>108</v>
      </c>
      <c r="C1936" s="66" t="s">
        <v>708</v>
      </c>
      <c r="D1936" s="2" t="n">
        <f aca="false">D1935+10</f>
        <v>210</v>
      </c>
      <c r="E1936" s="38" t="s">
        <v>503</v>
      </c>
      <c r="F1936" s="2" t="str">
        <f aca="false">SUBSTITUTE(E1936,"/","")</f>
        <v>48164</v>
      </c>
      <c r="H1936" s="8" t="str">
        <f aca="false">(LEFT(E1936,2)+6)&amp;"/"&amp;RIGHT(E1936,3)</f>
        <v>54/164</v>
      </c>
      <c r="I1936" s="27" t="str">
        <f aca="false">LEFT(H1936,2)</f>
        <v>54</v>
      </c>
      <c r="J1936" s="18" t="str">
        <f aca="false">LEFT(H1936,2)</f>
        <v>54</v>
      </c>
      <c r="K1936" s="18" t="str">
        <f aca="false">RIGHT(H1936,3)</f>
        <v>164</v>
      </c>
      <c r="M1936" s="8" t="n">
        <v>744</v>
      </c>
      <c r="P1936" s="18" t="str">
        <f aca="false">VLOOKUP(LEFT(H1936,2),references!AA:AG,3,0)</f>
        <v>106 - 110</v>
      </c>
      <c r="Q1936" s="18" t="str">
        <f aca="false">VLOOKUP(LEFT(H1936,2),references!AA:AG,5,0)</f>
        <v>88 - 92</v>
      </c>
      <c r="R1936" s="18" t="str">
        <f aca="false">VLOOKUP(LEFT(H1936,2),references!AA:AG,7,0)</f>
        <v>114 - 118</v>
      </c>
      <c r="T1936" s="2" t="str">
        <f aca="false">K1936</f>
        <v>164</v>
      </c>
    </row>
    <row r="1937" customFormat="false" ht="15" hidden="false" customHeight="false" outlineLevel="0" collapsed="false">
      <c r="B1937" s="2" t="s">
        <v>108</v>
      </c>
      <c r="C1937" s="66" t="s">
        <v>708</v>
      </c>
      <c r="D1937" s="2" t="n">
        <f aca="false">D1936+10</f>
        <v>220</v>
      </c>
      <c r="E1937" s="38" t="s">
        <v>504</v>
      </c>
      <c r="F1937" s="2" t="str">
        <f aca="false">SUBSTITUTE(E1937,"/","")</f>
        <v>50164</v>
      </c>
      <c r="H1937" s="8" t="str">
        <f aca="false">(LEFT(E1937,2)+6)&amp;"/"&amp;RIGHT(E1937,3)</f>
        <v>56/164</v>
      </c>
      <c r="I1937" s="27" t="str">
        <f aca="false">LEFT(H1937,2)</f>
        <v>56</v>
      </c>
      <c r="J1937" s="18" t="str">
        <f aca="false">LEFT(H1937,2)</f>
        <v>56</v>
      </c>
      <c r="K1937" s="18" t="str">
        <f aca="false">RIGHT(H1937,3)</f>
        <v>164</v>
      </c>
      <c r="M1937" s="8" t="n">
        <v>714</v>
      </c>
      <c r="P1937" s="18" t="str">
        <f aca="false">VLOOKUP(LEFT(H1937,2),references!AA:AG,3,0)</f>
        <v>110 - 114</v>
      </c>
      <c r="Q1937" s="18" t="str">
        <f aca="false">VLOOKUP(LEFT(H1937,2),references!AA:AG,5,0)</f>
        <v>92 - 96</v>
      </c>
      <c r="R1937" s="18" t="str">
        <f aca="false">VLOOKUP(LEFT(H1937,2),references!AA:AG,7,0)</f>
        <v>118 - 122</v>
      </c>
      <c r="T1937" s="2" t="str">
        <f aca="false">K1937</f>
        <v>164</v>
      </c>
    </row>
    <row r="1938" customFormat="false" ht="15" hidden="false" customHeight="false" outlineLevel="0" collapsed="false">
      <c r="B1938" s="2" t="s">
        <v>108</v>
      </c>
      <c r="C1938" s="66" t="s">
        <v>708</v>
      </c>
      <c r="D1938" s="2" t="n">
        <f aca="false">D1937+10</f>
        <v>230</v>
      </c>
      <c r="E1938" s="38" t="s">
        <v>505</v>
      </c>
      <c r="F1938" s="2" t="str">
        <f aca="false">SUBSTITUTE(E1938,"/","")</f>
        <v>52164</v>
      </c>
      <c r="H1938" s="8" t="str">
        <f aca="false">(LEFT(E1938,2)+6)&amp;"/"&amp;RIGHT(E1938,3)</f>
        <v>58/164</v>
      </c>
      <c r="I1938" s="27" t="str">
        <f aca="false">LEFT(H1938,2)</f>
        <v>58</v>
      </c>
      <c r="J1938" s="18" t="str">
        <f aca="false">LEFT(H1938,2)</f>
        <v>58</v>
      </c>
      <c r="K1938" s="18" t="str">
        <f aca="false">RIGHT(H1938,3)</f>
        <v>164</v>
      </c>
      <c r="M1938" s="8" t="n">
        <v>654</v>
      </c>
      <c r="P1938" s="18" t="str">
        <f aca="false">VLOOKUP(LEFT(H1938,2),references!AA:AG,3,0)</f>
        <v>114 - 118</v>
      </c>
      <c r="Q1938" s="18" t="str">
        <f aca="false">VLOOKUP(LEFT(H1938,2),references!AA:AG,5,0)</f>
        <v>96 - 100</v>
      </c>
      <c r="R1938" s="18" t="str">
        <f aca="false">VLOOKUP(LEFT(H1938,2),references!AA:AG,7,0)</f>
        <v>122 - 126</v>
      </c>
      <c r="T1938" s="2" t="str">
        <f aca="false">K1938</f>
        <v>164</v>
      </c>
    </row>
    <row r="1939" customFormat="false" ht="15" hidden="false" customHeight="false" outlineLevel="0" collapsed="false">
      <c r="B1939" s="2" t="s">
        <v>108</v>
      </c>
      <c r="C1939" s="66" t="s">
        <v>708</v>
      </c>
      <c r="D1939" s="2" t="n">
        <f aca="false">D1938+10</f>
        <v>240</v>
      </c>
      <c r="E1939" s="38" t="s">
        <v>506</v>
      </c>
      <c r="F1939" s="2" t="str">
        <f aca="false">SUBSTITUTE(E1939,"/","")</f>
        <v>54164</v>
      </c>
      <c r="H1939" s="8" t="str">
        <f aca="false">(LEFT(E1939,2)+6)&amp;"/"&amp;RIGHT(E1939,3)</f>
        <v>60/164</v>
      </c>
      <c r="I1939" s="27" t="str">
        <f aca="false">LEFT(H1939,2)</f>
        <v>60</v>
      </c>
      <c r="J1939" s="18" t="str">
        <f aca="false">LEFT(H1939,2)</f>
        <v>60</v>
      </c>
      <c r="K1939" s="18" t="str">
        <f aca="false">RIGHT(H1939,3)</f>
        <v>164</v>
      </c>
      <c r="M1939" s="8" t="n">
        <v>584</v>
      </c>
      <c r="P1939" s="18" t="str">
        <f aca="false">VLOOKUP(LEFT(H1939,2),references!AA:AG,3,0)</f>
        <v>118 - 122</v>
      </c>
      <c r="Q1939" s="18" t="str">
        <f aca="false">VLOOKUP(LEFT(H1939,2),references!AA:AG,5,0)</f>
        <v>100 - 104</v>
      </c>
      <c r="R1939" s="18" t="str">
        <f aca="false">VLOOKUP(LEFT(H1939,2),references!AA:AG,7,0)</f>
        <v>126 - 130</v>
      </c>
      <c r="T1939" s="2" t="str">
        <f aca="false">K1939</f>
        <v>164</v>
      </c>
    </row>
    <row r="1940" customFormat="false" ht="15" hidden="false" customHeight="false" outlineLevel="0" collapsed="false">
      <c r="B1940" s="2" t="s">
        <v>108</v>
      </c>
      <c r="C1940" s="66" t="s">
        <v>708</v>
      </c>
      <c r="D1940" s="2" t="n">
        <f aca="false">D1929+200</f>
        <v>340</v>
      </c>
      <c r="E1940" s="38" t="s">
        <v>712</v>
      </c>
      <c r="F1940" s="2" t="str">
        <f aca="false">SUBSTITUTE(E1940,"/","")</f>
        <v>34170</v>
      </c>
      <c r="H1940" s="8" t="str">
        <f aca="false">(LEFT(E1940,2)+6)&amp;"/"&amp;RIGHT(E1940,3)</f>
        <v>40/170</v>
      </c>
      <c r="I1940" s="27" t="str">
        <f aca="false">LEFT(H1940,2)</f>
        <v>40</v>
      </c>
      <c r="J1940" s="18" t="str">
        <f aca="false">LEFT(H1940,2)</f>
        <v>40</v>
      </c>
      <c r="K1940" s="18" t="str">
        <f aca="false">RIGHT(H1940,3)</f>
        <v>170</v>
      </c>
      <c r="M1940" s="8" t="n">
        <v>784</v>
      </c>
      <c r="P1940" s="18" t="str">
        <f aca="false">VLOOKUP(LEFT(H1940,2),references!AA:AG,3,0)</f>
        <v>78 - 82</v>
      </c>
      <c r="Q1940" s="18" t="str">
        <f aca="false">VLOOKUP(LEFT(H1940,2),references!AA:AG,5,0)</f>
        <v>60 - 64</v>
      </c>
      <c r="R1940" s="18" t="str">
        <f aca="false">VLOOKUP(LEFT(H1940,2),references!AA:AG,7,0)</f>
        <v>86 - 90</v>
      </c>
      <c r="T1940" s="2" t="str">
        <f aca="false">K1940</f>
        <v>170</v>
      </c>
    </row>
    <row r="1941" customFormat="false" ht="15" hidden="false" customHeight="false" outlineLevel="0" collapsed="false">
      <c r="B1941" s="2" t="s">
        <v>108</v>
      </c>
      <c r="C1941" s="66" t="s">
        <v>708</v>
      </c>
      <c r="D1941" s="2" t="n">
        <f aca="false">D1940+10</f>
        <v>350</v>
      </c>
      <c r="E1941" s="38" t="s">
        <v>713</v>
      </c>
      <c r="F1941" s="2" t="str">
        <f aca="false">SUBSTITUTE(E1941,"/","")</f>
        <v>36170</v>
      </c>
      <c r="H1941" s="8" t="str">
        <f aca="false">(LEFT(E1941,2)+6)&amp;"/"&amp;RIGHT(E1941,3)</f>
        <v>42/170</v>
      </c>
      <c r="I1941" s="27" t="str">
        <f aca="false">LEFT(H1941,2)</f>
        <v>42</v>
      </c>
      <c r="J1941" s="18" t="str">
        <f aca="false">LEFT(H1941,2)</f>
        <v>42</v>
      </c>
      <c r="K1941" s="18" t="str">
        <f aca="false">RIGHT(H1941,3)</f>
        <v>170</v>
      </c>
      <c r="M1941" s="8" t="n">
        <v>864</v>
      </c>
      <c r="P1941" s="18" t="str">
        <f aca="false">VLOOKUP(LEFT(H1941,2),references!AA:AG,3,0)</f>
        <v>82 - 86</v>
      </c>
      <c r="Q1941" s="18" t="str">
        <f aca="false">VLOOKUP(LEFT(H1941,2),references!AA:AG,5,0)</f>
        <v>64 - 68</v>
      </c>
      <c r="R1941" s="18" t="str">
        <f aca="false">VLOOKUP(LEFT(H1941,2),references!AA:AG,7,0)</f>
        <v>90 - 94</v>
      </c>
      <c r="T1941" s="2" t="str">
        <f aca="false">K1941</f>
        <v>170</v>
      </c>
    </row>
    <row r="1942" customFormat="false" ht="15" hidden="false" customHeight="false" outlineLevel="0" collapsed="false">
      <c r="B1942" s="2" t="s">
        <v>108</v>
      </c>
      <c r="C1942" s="66" t="s">
        <v>708</v>
      </c>
      <c r="D1942" s="2" t="n">
        <f aca="false">D1941+10</f>
        <v>360</v>
      </c>
      <c r="E1942" s="38" t="s">
        <v>714</v>
      </c>
      <c r="F1942" s="2" t="str">
        <f aca="false">SUBSTITUTE(E1942,"/","")</f>
        <v>38170</v>
      </c>
      <c r="H1942" s="8" t="str">
        <f aca="false">(LEFT(E1942,2)+6)&amp;"/"&amp;RIGHT(E1942,3)</f>
        <v>44/170</v>
      </c>
      <c r="I1942" s="27" t="str">
        <f aca="false">LEFT(H1942,2)</f>
        <v>44</v>
      </c>
      <c r="J1942" s="18" t="str">
        <f aca="false">LEFT(H1942,2)</f>
        <v>44</v>
      </c>
      <c r="K1942" s="18" t="str">
        <f aca="false">RIGHT(H1942,3)</f>
        <v>170</v>
      </c>
      <c r="M1942" s="8" t="n">
        <v>954</v>
      </c>
      <c r="P1942" s="18" t="str">
        <f aca="false">VLOOKUP(LEFT(H1942,2),references!AA:AG,3,0)</f>
        <v>86 - 90</v>
      </c>
      <c r="Q1942" s="18" t="str">
        <f aca="false">VLOOKUP(LEFT(H1942,2),references!AA:AG,5,0)</f>
        <v>68 - 72</v>
      </c>
      <c r="R1942" s="18" t="str">
        <f aca="false">VLOOKUP(LEFT(H1942,2),references!AA:AG,7,0)</f>
        <v>94 - 98</v>
      </c>
      <c r="T1942" s="2" t="str">
        <f aca="false">K1942</f>
        <v>170</v>
      </c>
    </row>
    <row r="1943" customFormat="false" ht="15" hidden="false" customHeight="false" outlineLevel="0" collapsed="false">
      <c r="B1943" s="2" t="s">
        <v>108</v>
      </c>
      <c r="C1943" s="66" t="s">
        <v>708</v>
      </c>
      <c r="D1943" s="2" t="n">
        <f aca="false">D1942+10</f>
        <v>370</v>
      </c>
      <c r="E1943" s="38" t="s">
        <v>511</v>
      </c>
      <c r="F1943" s="2" t="str">
        <f aca="false">SUBSTITUTE(E1943,"/","")</f>
        <v>40170</v>
      </c>
      <c r="H1943" s="8" t="str">
        <f aca="false">(LEFT(E1943,2)+6)&amp;"/"&amp;RIGHT(E1943,3)</f>
        <v>46/170</v>
      </c>
      <c r="I1943" s="27" t="str">
        <f aca="false">LEFT(H1943,2)</f>
        <v>46</v>
      </c>
      <c r="J1943" s="18" t="str">
        <f aca="false">LEFT(H1943,2)</f>
        <v>46</v>
      </c>
      <c r="K1943" s="18" t="str">
        <f aca="false">RIGHT(H1943,3)</f>
        <v>170</v>
      </c>
      <c r="M1943" s="8" t="n">
        <v>944</v>
      </c>
      <c r="P1943" s="18" t="str">
        <f aca="false">VLOOKUP(LEFT(H1943,2),references!AA:AG,3,0)</f>
        <v>90 - 94</v>
      </c>
      <c r="Q1943" s="18" t="str">
        <f aca="false">VLOOKUP(LEFT(H1943,2),references!AA:AG,5,0)</f>
        <v>72 - 76</v>
      </c>
      <c r="R1943" s="18" t="str">
        <f aca="false">VLOOKUP(LEFT(H1943,2),references!AA:AG,7,0)</f>
        <v>98 - 102</v>
      </c>
      <c r="T1943" s="2" t="str">
        <f aca="false">K1943</f>
        <v>170</v>
      </c>
    </row>
    <row r="1944" customFormat="false" ht="15" hidden="false" customHeight="false" outlineLevel="0" collapsed="false">
      <c r="B1944" s="2" t="s">
        <v>108</v>
      </c>
      <c r="C1944" s="66" t="s">
        <v>708</v>
      </c>
      <c r="D1944" s="2" t="n">
        <f aca="false">D1943+10</f>
        <v>380</v>
      </c>
      <c r="E1944" s="38" t="s">
        <v>512</v>
      </c>
      <c r="F1944" s="2" t="str">
        <f aca="false">SUBSTITUTE(E1944,"/","")</f>
        <v>42170</v>
      </c>
      <c r="H1944" s="8" t="str">
        <f aca="false">(LEFT(E1944,2)+6)&amp;"/"&amp;RIGHT(E1944,3)</f>
        <v>48/170</v>
      </c>
      <c r="I1944" s="27" t="str">
        <f aca="false">LEFT(H1944,2)</f>
        <v>48</v>
      </c>
      <c r="J1944" s="18" t="str">
        <f aca="false">LEFT(H1944,2)</f>
        <v>48</v>
      </c>
      <c r="K1944" s="18" t="str">
        <f aca="false">RIGHT(H1944,3)</f>
        <v>170</v>
      </c>
      <c r="M1944" s="8" t="n">
        <v>814</v>
      </c>
      <c r="P1944" s="18" t="str">
        <f aca="false">VLOOKUP(LEFT(H1944,2),references!AA:AG,3,0)</f>
        <v>94 - 98</v>
      </c>
      <c r="Q1944" s="18" t="str">
        <f aca="false">VLOOKUP(LEFT(H1944,2),references!AA:AG,5,0)</f>
        <v>76 - 80</v>
      </c>
      <c r="R1944" s="18" t="str">
        <f aca="false">VLOOKUP(LEFT(H1944,2),references!AA:AG,7,0)</f>
        <v>102 - 106</v>
      </c>
      <c r="T1944" s="2" t="str">
        <f aca="false">K1944</f>
        <v>170</v>
      </c>
    </row>
    <row r="1945" customFormat="false" ht="15" hidden="false" customHeight="false" outlineLevel="0" collapsed="false">
      <c r="B1945" s="2" t="s">
        <v>108</v>
      </c>
      <c r="C1945" s="66" t="s">
        <v>708</v>
      </c>
      <c r="D1945" s="2" t="n">
        <f aca="false">D1944+10</f>
        <v>390</v>
      </c>
      <c r="E1945" s="38" t="s">
        <v>513</v>
      </c>
      <c r="F1945" s="2" t="str">
        <f aca="false">SUBSTITUTE(E1945,"/","")</f>
        <v>44170</v>
      </c>
      <c r="H1945" s="8" t="str">
        <f aca="false">(LEFT(E1945,2)+6)&amp;"/"&amp;RIGHT(E1945,3)</f>
        <v>50/170</v>
      </c>
      <c r="I1945" s="27" t="str">
        <f aca="false">LEFT(H1945,2)</f>
        <v>50</v>
      </c>
      <c r="J1945" s="18" t="str">
        <f aca="false">LEFT(H1945,2)</f>
        <v>50</v>
      </c>
      <c r="K1945" s="18" t="str">
        <f aca="false">RIGHT(H1945,3)</f>
        <v>170</v>
      </c>
      <c r="M1945" s="8" t="n">
        <v>844</v>
      </c>
      <c r="P1945" s="18" t="str">
        <f aca="false">VLOOKUP(LEFT(H1945,2),references!AA:AG,3,0)</f>
        <v>98 - 102</v>
      </c>
      <c r="Q1945" s="18" t="str">
        <f aca="false">VLOOKUP(LEFT(H1945,2),references!AA:AG,5,0)</f>
        <v>80 - 84</v>
      </c>
      <c r="R1945" s="18" t="str">
        <f aca="false">VLOOKUP(LEFT(H1945,2),references!AA:AG,7,0)</f>
        <v>106 - 110</v>
      </c>
      <c r="T1945" s="2" t="str">
        <f aca="false">K1945</f>
        <v>170</v>
      </c>
    </row>
    <row r="1946" customFormat="false" ht="15" hidden="false" customHeight="false" outlineLevel="0" collapsed="false">
      <c r="B1946" s="2" t="s">
        <v>108</v>
      </c>
      <c r="C1946" s="66" t="s">
        <v>708</v>
      </c>
      <c r="D1946" s="2" t="n">
        <f aca="false">D1945+10</f>
        <v>400</v>
      </c>
      <c r="E1946" s="38" t="s">
        <v>514</v>
      </c>
      <c r="F1946" s="2" t="str">
        <f aca="false">SUBSTITUTE(E1946,"/","")</f>
        <v>46170</v>
      </c>
      <c r="H1946" s="8" t="str">
        <f aca="false">(LEFT(E1946,2)+6)&amp;"/"&amp;RIGHT(E1946,3)</f>
        <v>52/170</v>
      </c>
      <c r="I1946" s="27" t="str">
        <f aca="false">LEFT(H1946,2)</f>
        <v>52</v>
      </c>
      <c r="J1946" s="18" t="str">
        <f aca="false">LEFT(H1946,2)</f>
        <v>52</v>
      </c>
      <c r="K1946" s="18" t="str">
        <f aca="false">RIGHT(H1946,3)</f>
        <v>170</v>
      </c>
      <c r="M1946" s="8" t="n">
        <v>964</v>
      </c>
      <c r="P1946" s="18" t="str">
        <f aca="false">VLOOKUP(LEFT(H1946,2),references!AA:AG,3,0)</f>
        <v>102 - 106</v>
      </c>
      <c r="Q1946" s="18" t="str">
        <f aca="false">VLOOKUP(LEFT(H1946,2),references!AA:AG,5,0)</f>
        <v>84 - 88</v>
      </c>
      <c r="R1946" s="18" t="str">
        <f aca="false">VLOOKUP(LEFT(H1946,2),references!AA:AG,7,0)</f>
        <v>110 - 114</v>
      </c>
      <c r="T1946" s="2" t="str">
        <f aca="false">K1946</f>
        <v>170</v>
      </c>
    </row>
    <row r="1947" customFormat="false" ht="15" hidden="false" customHeight="false" outlineLevel="0" collapsed="false">
      <c r="B1947" s="2" t="s">
        <v>108</v>
      </c>
      <c r="C1947" s="66" t="s">
        <v>708</v>
      </c>
      <c r="D1947" s="2" t="n">
        <f aca="false">D1946+10</f>
        <v>410</v>
      </c>
      <c r="E1947" s="38" t="s">
        <v>515</v>
      </c>
      <c r="F1947" s="2" t="str">
        <f aca="false">SUBSTITUTE(E1947,"/","")</f>
        <v>48170</v>
      </c>
      <c r="H1947" s="8" t="str">
        <f aca="false">(LEFT(E1947,2)+6)&amp;"/"&amp;RIGHT(E1947,3)</f>
        <v>54/170</v>
      </c>
      <c r="I1947" s="27" t="str">
        <f aca="false">LEFT(H1947,2)</f>
        <v>54</v>
      </c>
      <c r="J1947" s="18" t="str">
        <f aca="false">LEFT(H1947,2)</f>
        <v>54</v>
      </c>
      <c r="K1947" s="18" t="str">
        <f aca="false">RIGHT(H1947,3)</f>
        <v>170</v>
      </c>
      <c r="M1947" s="8" t="n">
        <v>754</v>
      </c>
      <c r="P1947" s="18" t="str">
        <f aca="false">VLOOKUP(LEFT(H1947,2),references!AA:AG,3,0)</f>
        <v>106 - 110</v>
      </c>
      <c r="Q1947" s="18" t="str">
        <f aca="false">VLOOKUP(LEFT(H1947,2),references!AA:AG,5,0)</f>
        <v>88 - 92</v>
      </c>
      <c r="R1947" s="18" t="str">
        <f aca="false">VLOOKUP(LEFT(H1947,2),references!AA:AG,7,0)</f>
        <v>114 - 118</v>
      </c>
      <c r="T1947" s="2" t="str">
        <f aca="false">K1947</f>
        <v>170</v>
      </c>
    </row>
    <row r="1948" customFormat="false" ht="15" hidden="false" customHeight="false" outlineLevel="0" collapsed="false">
      <c r="B1948" s="2" t="s">
        <v>108</v>
      </c>
      <c r="C1948" s="66" t="s">
        <v>708</v>
      </c>
      <c r="D1948" s="2" t="n">
        <f aca="false">D1947+10</f>
        <v>420</v>
      </c>
      <c r="E1948" s="38" t="s">
        <v>516</v>
      </c>
      <c r="F1948" s="2" t="str">
        <f aca="false">SUBSTITUTE(E1948,"/","")</f>
        <v>50170</v>
      </c>
      <c r="H1948" s="8" t="str">
        <f aca="false">(LEFT(E1948,2)+6)&amp;"/"&amp;RIGHT(E1948,3)</f>
        <v>56/170</v>
      </c>
      <c r="I1948" s="27" t="str">
        <f aca="false">LEFT(H1948,2)</f>
        <v>56</v>
      </c>
      <c r="J1948" s="18" t="str">
        <f aca="false">LEFT(H1948,2)</f>
        <v>56</v>
      </c>
      <c r="K1948" s="18" t="str">
        <f aca="false">RIGHT(H1948,3)</f>
        <v>170</v>
      </c>
      <c r="M1948" s="8" t="n">
        <v>724</v>
      </c>
      <c r="P1948" s="18" t="str">
        <f aca="false">VLOOKUP(LEFT(H1948,2),references!AA:AG,3,0)</f>
        <v>110 - 114</v>
      </c>
      <c r="Q1948" s="18" t="str">
        <f aca="false">VLOOKUP(LEFT(H1948,2),references!AA:AG,5,0)</f>
        <v>92 - 96</v>
      </c>
      <c r="R1948" s="18" t="str">
        <f aca="false">VLOOKUP(LEFT(H1948,2),references!AA:AG,7,0)</f>
        <v>118 - 122</v>
      </c>
      <c r="T1948" s="2" t="str">
        <f aca="false">K1948</f>
        <v>170</v>
      </c>
    </row>
    <row r="1949" customFormat="false" ht="15" hidden="false" customHeight="false" outlineLevel="0" collapsed="false">
      <c r="B1949" s="2" t="s">
        <v>108</v>
      </c>
      <c r="C1949" s="66" t="s">
        <v>708</v>
      </c>
      <c r="D1949" s="2" t="n">
        <f aca="false">D1948+10</f>
        <v>430</v>
      </c>
      <c r="E1949" s="38" t="s">
        <v>517</v>
      </c>
      <c r="F1949" s="2" t="str">
        <f aca="false">SUBSTITUTE(E1949,"/","")</f>
        <v>52170</v>
      </c>
      <c r="H1949" s="8" t="str">
        <f aca="false">(LEFT(E1949,2)+6)&amp;"/"&amp;RIGHT(E1949,3)</f>
        <v>58/170</v>
      </c>
      <c r="I1949" s="27" t="str">
        <f aca="false">LEFT(H1949,2)</f>
        <v>58</v>
      </c>
      <c r="J1949" s="18" t="str">
        <f aca="false">LEFT(H1949,2)</f>
        <v>58</v>
      </c>
      <c r="K1949" s="18" t="str">
        <f aca="false">RIGHT(H1949,3)</f>
        <v>170</v>
      </c>
      <c r="M1949" s="8" t="n">
        <v>664</v>
      </c>
      <c r="P1949" s="18" t="str">
        <f aca="false">VLOOKUP(LEFT(H1949,2),references!AA:AG,3,0)</f>
        <v>114 - 118</v>
      </c>
      <c r="Q1949" s="18" t="str">
        <f aca="false">VLOOKUP(LEFT(H1949,2),references!AA:AG,5,0)</f>
        <v>96 - 100</v>
      </c>
      <c r="R1949" s="18" t="str">
        <f aca="false">VLOOKUP(LEFT(H1949,2),references!AA:AG,7,0)</f>
        <v>122 - 126</v>
      </c>
      <c r="T1949" s="2" t="str">
        <f aca="false">K1949</f>
        <v>170</v>
      </c>
    </row>
    <row r="1950" customFormat="false" ht="15" hidden="false" customHeight="false" outlineLevel="0" collapsed="false">
      <c r="B1950" s="2" t="s">
        <v>108</v>
      </c>
      <c r="C1950" s="66" t="s">
        <v>708</v>
      </c>
      <c r="D1950" s="2" t="n">
        <f aca="false">D1949+10</f>
        <v>440</v>
      </c>
      <c r="E1950" s="38" t="s">
        <v>518</v>
      </c>
      <c r="F1950" s="2" t="str">
        <f aca="false">SUBSTITUTE(E1950,"/","")</f>
        <v>54170</v>
      </c>
      <c r="H1950" s="8" t="str">
        <f aca="false">(LEFT(E1950,2)+6)&amp;"/"&amp;RIGHT(E1950,3)</f>
        <v>60/170</v>
      </c>
      <c r="I1950" s="27" t="str">
        <f aca="false">LEFT(H1950,2)</f>
        <v>60</v>
      </c>
      <c r="J1950" s="18" t="str">
        <f aca="false">LEFT(H1950,2)</f>
        <v>60</v>
      </c>
      <c r="K1950" s="18" t="str">
        <f aca="false">RIGHT(H1950,3)</f>
        <v>170</v>
      </c>
      <c r="M1950" s="8" t="n">
        <v>594</v>
      </c>
      <c r="P1950" s="18" t="str">
        <f aca="false">VLOOKUP(LEFT(H1950,2),references!AA:AG,3,0)</f>
        <v>118 - 122</v>
      </c>
      <c r="Q1950" s="18" t="str">
        <f aca="false">VLOOKUP(LEFT(H1950,2),references!AA:AG,5,0)</f>
        <v>100 - 104</v>
      </c>
      <c r="R1950" s="18" t="str">
        <f aca="false">VLOOKUP(LEFT(H1950,2),references!AA:AG,7,0)</f>
        <v>126 - 130</v>
      </c>
      <c r="T1950" s="2" t="str">
        <f aca="false">K1950</f>
        <v>170</v>
      </c>
    </row>
    <row r="1952" customFormat="false" ht="15" hidden="false" customHeight="false" outlineLevel="0" collapsed="false">
      <c r="B1952" s="18" t="s">
        <v>717</v>
      </c>
      <c r="C1952" s="66" t="s">
        <v>719</v>
      </c>
      <c r="D1952" s="2" t="n">
        <v>130</v>
      </c>
      <c r="E1952" s="38" t="s">
        <v>720</v>
      </c>
      <c r="F1952" s="38" t="str">
        <f aca="false">E1952</f>
        <v>32S</v>
      </c>
      <c r="H1952" s="29" t="s">
        <v>711</v>
      </c>
      <c r="I1952" s="27" t="str">
        <f aca="false">LEFT(H1952,2)</f>
        <v>38</v>
      </c>
      <c r="J1952" s="18" t="str">
        <f aca="false">LEFT(H1952,2)</f>
        <v>38</v>
      </c>
      <c r="K1952" s="18" t="str">
        <f aca="false">RIGHT(H1952,3)</f>
        <v>164</v>
      </c>
      <c r="M1952" s="29" t="n">
        <v>684</v>
      </c>
    </row>
    <row r="1953" customFormat="false" ht="15" hidden="false" customHeight="false" outlineLevel="0" collapsed="false">
      <c r="B1953" s="18" t="s">
        <v>717</v>
      </c>
      <c r="C1953" s="66" t="s">
        <v>719</v>
      </c>
      <c r="D1953" s="2" t="n">
        <f aca="false">D1952+10</f>
        <v>140</v>
      </c>
      <c r="E1953" s="38" t="s">
        <v>721</v>
      </c>
      <c r="F1953" s="38" t="str">
        <f aca="false">E1953</f>
        <v>34S</v>
      </c>
      <c r="H1953" s="29" t="s">
        <v>499</v>
      </c>
      <c r="I1953" s="27" t="str">
        <f aca="false">LEFT(H1953,2)</f>
        <v>40</v>
      </c>
      <c r="J1953" s="18" t="str">
        <f aca="false">LEFT(H1953,2)</f>
        <v>40</v>
      </c>
      <c r="K1953" s="18" t="str">
        <f aca="false">RIGHT(H1953,3)</f>
        <v>164</v>
      </c>
      <c r="M1953" s="29" t="n">
        <v>774</v>
      </c>
    </row>
    <row r="1954" customFormat="false" ht="15" hidden="false" customHeight="false" outlineLevel="0" collapsed="false">
      <c r="B1954" s="18" t="s">
        <v>717</v>
      </c>
      <c r="C1954" s="66" t="s">
        <v>719</v>
      </c>
      <c r="D1954" s="2" t="n">
        <f aca="false">D1953+10</f>
        <v>150</v>
      </c>
      <c r="E1954" s="38" t="s">
        <v>722</v>
      </c>
      <c r="F1954" s="38" t="str">
        <f aca="false">E1954</f>
        <v>36S</v>
      </c>
      <c r="H1954" s="29" t="s">
        <v>500</v>
      </c>
      <c r="I1954" s="27" t="str">
        <f aca="false">LEFT(H1954,2)</f>
        <v>42</v>
      </c>
      <c r="J1954" s="18" t="str">
        <f aca="false">LEFT(H1954,2)</f>
        <v>42</v>
      </c>
      <c r="K1954" s="18" t="str">
        <f aca="false">RIGHT(H1954,3)</f>
        <v>164</v>
      </c>
      <c r="M1954" s="29" t="n">
        <v>854</v>
      </c>
    </row>
    <row r="1955" customFormat="false" ht="15" hidden="false" customHeight="false" outlineLevel="0" collapsed="false">
      <c r="B1955" s="18" t="s">
        <v>717</v>
      </c>
      <c r="C1955" s="66" t="s">
        <v>719</v>
      </c>
      <c r="D1955" s="2" t="n">
        <f aca="false">D1954+10</f>
        <v>160</v>
      </c>
      <c r="E1955" s="38" t="s">
        <v>723</v>
      </c>
      <c r="F1955" s="38" t="str">
        <f aca="false">E1955</f>
        <v>38S</v>
      </c>
      <c r="H1955" s="29" t="s">
        <v>501</v>
      </c>
      <c r="I1955" s="27" t="str">
        <f aca="false">LEFT(H1955,2)</f>
        <v>44</v>
      </c>
      <c r="J1955" s="18" t="str">
        <f aca="false">LEFT(H1955,2)</f>
        <v>44</v>
      </c>
      <c r="K1955" s="18" t="str">
        <f aca="false">RIGHT(H1955,3)</f>
        <v>164</v>
      </c>
      <c r="M1955" s="29" t="n">
        <v>924</v>
      </c>
    </row>
    <row r="1956" customFormat="false" ht="15" hidden="false" customHeight="false" outlineLevel="0" collapsed="false">
      <c r="B1956" s="18" t="s">
        <v>717</v>
      </c>
      <c r="C1956" s="66" t="s">
        <v>719</v>
      </c>
      <c r="D1956" s="2" t="n">
        <f aca="false">D1955+10</f>
        <v>170</v>
      </c>
      <c r="E1956" s="38" t="s">
        <v>724</v>
      </c>
      <c r="F1956" s="38" t="str">
        <f aca="false">E1956</f>
        <v>40S</v>
      </c>
      <c r="H1956" s="29" t="s">
        <v>502</v>
      </c>
      <c r="I1956" s="27" t="str">
        <f aca="false">LEFT(H1956,2)</f>
        <v>46</v>
      </c>
      <c r="J1956" s="18" t="str">
        <f aca="false">LEFT(H1956,2)</f>
        <v>46</v>
      </c>
      <c r="K1956" s="18" t="str">
        <f aca="false">RIGHT(H1956,3)</f>
        <v>164</v>
      </c>
      <c r="M1956" s="29" t="n">
        <v>914</v>
      </c>
    </row>
    <row r="1957" customFormat="false" ht="15" hidden="false" customHeight="false" outlineLevel="0" collapsed="false">
      <c r="B1957" s="18" t="s">
        <v>717</v>
      </c>
      <c r="C1957" s="66" t="s">
        <v>719</v>
      </c>
      <c r="D1957" s="2" t="n">
        <f aca="false">D1956+10</f>
        <v>180</v>
      </c>
      <c r="E1957" s="38" t="s">
        <v>725</v>
      </c>
      <c r="F1957" s="38" t="str">
        <f aca="false">E1957</f>
        <v>42S</v>
      </c>
      <c r="H1957" s="29" t="s">
        <v>503</v>
      </c>
      <c r="I1957" s="27" t="str">
        <f aca="false">LEFT(H1957,2)</f>
        <v>48</v>
      </c>
      <c r="J1957" s="18" t="str">
        <f aca="false">LEFT(H1957,2)</f>
        <v>48</v>
      </c>
      <c r="K1957" s="18" t="str">
        <f aca="false">RIGHT(H1957,3)</f>
        <v>164</v>
      </c>
      <c r="M1957" s="29" t="n">
        <v>794</v>
      </c>
    </row>
    <row r="1958" customFormat="false" ht="15" hidden="false" customHeight="false" outlineLevel="0" collapsed="false">
      <c r="B1958" s="18" t="s">
        <v>717</v>
      </c>
      <c r="C1958" s="66" t="s">
        <v>719</v>
      </c>
      <c r="D1958" s="2" t="n">
        <f aca="false">D1957+10</f>
        <v>190</v>
      </c>
      <c r="E1958" s="38" t="s">
        <v>726</v>
      </c>
      <c r="F1958" s="38" t="str">
        <f aca="false">E1958</f>
        <v>44S</v>
      </c>
      <c r="H1958" s="29" t="s">
        <v>504</v>
      </c>
      <c r="I1958" s="27" t="str">
        <f aca="false">LEFT(H1958,2)</f>
        <v>50</v>
      </c>
      <c r="J1958" s="18" t="str">
        <f aca="false">LEFT(H1958,2)</f>
        <v>50</v>
      </c>
      <c r="K1958" s="18" t="str">
        <f aca="false">RIGHT(H1958,3)</f>
        <v>164</v>
      </c>
      <c r="M1958" s="29" t="n">
        <v>834</v>
      </c>
    </row>
    <row r="1959" customFormat="false" ht="15" hidden="false" customHeight="false" outlineLevel="0" collapsed="false">
      <c r="B1959" s="18" t="s">
        <v>717</v>
      </c>
      <c r="C1959" s="66" t="s">
        <v>719</v>
      </c>
      <c r="D1959" s="2" t="n">
        <f aca="false">D1958+10</f>
        <v>200</v>
      </c>
      <c r="E1959" s="38" t="s">
        <v>727</v>
      </c>
      <c r="F1959" s="38" t="str">
        <f aca="false">E1959</f>
        <v>46S</v>
      </c>
      <c r="H1959" s="29" t="s">
        <v>505</v>
      </c>
      <c r="I1959" s="27" t="str">
        <f aca="false">LEFT(H1959,2)</f>
        <v>52</v>
      </c>
      <c r="J1959" s="18" t="str">
        <f aca="false">LEFT(H1959,2)</f>
        <v>52</v>
      </c>
      <c r="K1959" s="18" t="str">
        <f aca="false">RIGHT(H1959,3)</f>
        <v>164</v>
      </c>
      <c r="M1959" s="29" t="n">
        <v>934</v>
      </c>
    </row>
    <row r="1960" customFormat="false" ht="15" hidden="false" customHeight="false" outlineLevel="0" collapsed="false">
      <c r="B1960" s="18" t="s">
        <v>717</v>
      </c>
      <c r="C1960" s="66" t="s">
        <v>719</v>
      </c>
      <c r="D1960" s="2" t="n">
        <f aca="false">D1952+200</f>
        <v>330</v>
      </c>
      <c r="E1960" s="38" t="s">
        <v>728</v>
      </c>
      <c r="F1960" s="38" t="str">
        <f aca="false">E1960</f>
        <v>32R</v>
      </c>
      <c r="H1960" s="29" t="s">
        <v>714</v>
      </c>
      <c r="I1960" s="27" t="str">
        <f aca="false">LEFT(H1960,2)</f>
        <v>38</v>
      </c>
      <c r="J1960" s="18" t="str">
        <f aca="false">LEFT(H1960,2)</f>
        <v>38</v>
      </c>
      <c r="K1960" s="18" t="str">
        <f aca="false">RIGHT(H1960,3)</f>
        <v>170</v>
      </c>
      <c r="M1960" s="29" t="n">
        <v>694</v>
      </c>
    </row>
    <row r="1961" customFormat="false" ht="15" hidden="false" customHeight="false" outlineLevel="0" collapsed="false">
      <c r="B1961" s="18" t="s">
        <v>717</v>
      </c>
      <c r="C1961" s="66" t="s">
        <v>719</v>
      </c>
      <c r="D1961" s="2" t="n">
        <f aca="false">D1960+10</f>
        <v>340</v>
      </c>
      <c r="E1961" s="38" t="s">
        <v>729</v>
      </c>
      <c r="F1961" s="38" t="str">
        <f aca="false">E1961</f>
        <v>34R</v>
      </c>
      <c r="H1961" s="29" t="s">
        <v>511</v>
      </c>
      <c r="I1961" s="27" t="str">
        <f aca="false">LEFT(H1961,2)</f>
        <v>40</v>
      </c>
      <c r="J1961" s="18" t="str">
        <f aca="false">LEFT(H1961,2)</f>
        <v>40</v>
      </c>
      <c r="K1961" s="18" t="str">
        <f aca="false">RIGHT(H1961,3)</f>
        <v>170</v>
      </c>
      <c r="M1961" s="29" t="n">
        <v>784</v>
      </c>
    </row>
    <row r="1962" customFormat="false" ht="15" hidden="false" customHeight="false" outlineLevel="0" collapsed="false">
      <c r="B1962" s="18" t="s">
        <v>717</v>
      </c>
      <c r="C1962" s="66" t="s">
        <v>719</v>
      </c>
      <c r="D1962" s="2" t="n">
        <f aca="false">D1961+10</f>
        <v>350</v>
      </c>
      <c r="E1962" s="38" t="s">
        <v>730</v>
      </c>
      <c r="F1962" s="38" t="str">
        <f aca="false">E1962</f>
        <v>36R</v>
      </c>
      <c r="H1962" s="29" t="s">
        <v>512</v>
      </c>
      <c r="I1962" s="27" t="str">
        <f aca="false">LEFT(H1962,2)</f>
        <v>42</v>
      </c>
      <c r="J1962" s="18" t="str">
        <f aca="false">LEFT(H1962,2)</f>
        <v>42</v>
      </c>
      <c r="K1962" s="18" t="str">
        <f aca="false">RIGHT(H1962,3)</f>
        <v>170</v>
      </c>
      <c r="M1962" s="29" t="n">
        <v>864</v>
      </c>
    </row>
    <row r="1963" customFormat="false" ht="15" hidden="false" customHeight="false" outlineLevel="0" collapsed="false">
      <c r="B1963" s="18" t="s">
        <v>717</v>
      </c>
      <c r="C1963" s="66" t="s">
        <v>719</v>
      </c>
      <c r="D1963" s="2" t="n">
        <f aca="false">D1962+10</f>
        <v>360</v>
      </c>
      <c r="E1963" s="38" t="s">
        <v>731</v>
      </c>
      <c r="F1963" s="38" t="str">
        <f aca="false">E1963</f>
        <v>38R</v>
      </c>
      <c r="H1963" s="29" t="s">
        <v>513</v>
      </c>
      <c r="I1963" s="27" t="str">
        <f aca="false">LEFT(H1963,2)</f>
        <v>44</v>
      </c>
      <c r="J1963" s="18" t="str">
        <f aca="false">LEFT(H1963,2)</f>
        <v>44</v>
      </c>
      <c r="K1963" s="18" t="str">
        <f aca="false">RIGHT(H1963,3)</f>
        <v>170</v>
      </c>
      <c r="M1963" s="29" t="n">
        <v>954</v>
      </c>
    </row>
    <row r="1964" customFormat="false" ht="15" hidden="false" customHeight="false" outlineLevel="0" collapsed="false">
      <c r="B1964" s="18" t="s">
        <v>717</v>
      </c>
      <c r="C1964" s="66" t="s">
        <v>719</v>
      </c>
      <c r="D1964" s="2" t="n">
        <f aca="false">D1963+10</f>
        <v>370</v>
      </c>
      <c r="E1964" s="38" t="s">
        <v>732</v>
      </c>
      <c r="F1964" s="38" t="str">
        <f aca="false">E1964</f>
        <v>40R</v>
      </c>
      <c r="H1964" s="29" t="s">
        <v>514</v>
      </c>
      <c r="I1964" s="27" t="str">
        <f aca="false">LEFT(H1964,2)</f>
        <v>46</v>
      </c>
      <c r="J1964" s="18" t="str">
        <f aca="false">LEFT(H1964,2)</f>
        <v>46</v>
      </c>
      <c r="K1964" s="18" t="str">
        <f aca="false">RIGHT(H1964,3)</f>
        <v>170</v>
      </c>
      <c r="M1964" s="29" t="n">
        <v>944</v>
      </c>
    </row>
    <row r="1965" customFormat="false" ht="15" hidden="false" customHeight="false" outlineLevel="0" collapsed="false">
      <c r="B1965" s="18" t="s">
        <v>717</v>
      </c>
      <c r="C1965" s="66" t="s">
        <v>719</v>
      </c>
      <c r="D1965" s="2" t="n">
        <f aca="false">D1964+10</f>
        <v>380</v>
      </c>
      <c r="E1965" s="38" t="s">
        <v>733</v>
      </c>
      <c r="F1965" s="38" t="str">
        <f aca="false">E1965</f>
        <v>42R</v>
      </c>
      <c r="H1965" s="29" t="s">
        <v>515</v>
      </c>
      <c r="I1965" s="27" t="str">
        <f aca="false">LEFT(H1965,2)</f>
        <v>48</v>
      </c>
      <c r="J1965" s="18" t="str">
        <f aca="false">LEFT(H1965,2)</f>
        <v>48</v>
      </c>
      <c r="K1965" s="18" t="str">
        <f aca="false">RIGHT(H1965,3)</f>
        <v>170</v>
      </c>
      <c r="M1965" s="29" t="n">
        <v>814</v>
      </c>
    </row>
    <row r="1966" customFormat="false" ht="15" hidden="false" customHeight="false" outlineLevel="0" collapsed="false">
      <c r="B1966" s="18" t="s">
        <v>717</v>
      </c>
      <c r="C1966" s="66" t="s">
        <v>719</v>
      </c>
      <c r="D1966" s="2" t="n">
        <f aca="false">D1965+10</f>
        <v>390</v>
      </c>
      <c r="E1966" s="38" t="s">
        <v>734</v>
      </c>
      <c r="F1966" s="38" t="str">
        <f aca="false">E1966</f>
        <v>44R</v>
      </c>
      <c r="H1966" s="29" t="s">
        <v>516</v>
      </c>
      <c r="I1966" s="27" t="str">
        <f aca="false">LEFT(H1966,2)</f>
        <v>50</v>
      </c>
      <c r="J1966" s="18" t="str">
        <f aca="false">LEFT(H1966,2)</f>
        <v>50</v>
      </c>
      <c r="K1966" s="18" t="str">
        <f aca="false">RIGHT(H1966,3)</f>
        <v>170</v>
      </c>
      <c r="M1966" s="29" t="n">
        <v>844</v>
      </c>
    </row>
    <row r="1967" customFormat="false" ht="15" hidden="false" customHeight="false" outlineLevel="0" collapsed="false">
      <c r="B1967" s="18" t="s">
        <v>717</v>
      </c>
      <c r="C1967" s="66" t="s">
        <v>719</v>
      </c>
      <c r="D1967" s="2" t="n">
        <f aca="false">D1966+10</f>
        <v>400</v>
      </c>
      <c r="E1967" s="38" t="s">
        <v>735</v>
      </c>
      <c r="F1967" s="38" t="str">
        <f aca="false">E1967</f>
        <v>46R</v>
      </c>
      <c r="H1967" s="29" t="s">
        <v>517</v>
      </c>
      <c r="I1967" s="27" t="str">
        <f aca="false">LEFT(H1967,2)</f>
        <v>52</v>
      </c>
      <c r="J1967" s="18" t="str">
        <f aca="false">LEFT(H1967,2)</f>
        <v>52</v>
      </c>
      <c r="K1967" s="18" t="str">
        <f aca="false">RIGHT(H1967,3)</f>
        <v>170</v>
      </c>
      <c r="M1967" s="29" t="n">
        <v>964</v>
      </c>
    </row>
    <row r="1968" customFormat="false" ht="15" hidden="false" customHeight="false" outlineLevel="0" collapsed="false">
      <c r="B1968" s="18" t="s">
        <v>717</v>
      </c>
      <c r="C1968" s="66" t="s">
        <v>719</v>
      </c>
      <c r="D1968" s="2" t="n">
        <f aca="false">D1960+200</f>
        <v>530</v>
      </c>
      <c r="E1968" s="38" t="s">
        <v>736</v>
      </c>
      <c r="F1968" s="38" t="str">
        <f aca="false">E1968</f>
        <v>32L</v>
      </c>
      <c r="H1968" s="29" t="s">
        <v>1791</v>
      </c>
      <c r="I1968" s="27" t="str">
        <f aca="false">LEFT(H1968,2)</f>
        <v>38</v>
      </c>
      <c r="J1968" s="18" t="str">
        <f aca="false">LEFT(H1968,2)</f>
        <v>38</v>
      </c>
      <c r="K1968" s="18" t="str">
        <f aca="false">RIGHT(H1968,3)</f>
        <v>176</v>
      </c>
      <c r="M1968" s="29" t="n">
        <v>704</v>
      </c>
    </row>
    <row r="1969" customFormat="false" ht="15" hidden="false" customHeight="false" outlineLevel="0" collapsed="false">
      <c r="B1969" s="18" t="s">
        <v>717</v>
      </c>
      <c r="C1969" s="66" t="s">
        <v>719</v>
      </c>
      <c r="D1969" s="2" t="n">
        <f aca="false">D1968+10</f>
        <v>540</v>
      </c>
      <c r="E1969" s="38" t="s">
        <v>737</v>
      </c>
      <c r="F1969" s="38" t="str">
        <f aca="false">E1969</f>
        <v>34L</v>
      </c>
      <c r="H1969" s="29" t="s">
        <v>523</v>
      </c>
      <c r="I1969" s="27" t="str">
        <f aca="false">LEFT(H1969,2)</f>
        <v>40</v>
      </c>
      <c r="J1969" s="18" t="str">
        <f aca="false">LEFT(H1969,2)</f>
        <v>40</v>
      </c>
      <c r="K1969" s="18" t="str">
        <f aca="false">RIGHT(H1969,3)</f>
        <v>176</v>
      </c>
      <c r="M1969" s="29" t="n">
        <v>804</v>
      </c>
    </row>
    <row r="1970" customFormat="false" ht="15" hidden="false" customHeight="false" outlineLevel="0" collapsed="false">
      <c r="B1970" s="18" t="s">
        <v>717</v>
      </c>
      <c r="C1970" s="66" t="s">
        <v>719</v>
      </c>
      <c r="D1970" s="2" t="n">
        <f aca="false">D1969+10</f>
        <v>550</v>
      </c>
      <c r="E1970" s="38" t="s">
        <v>738</v>
      </c>
      <c r="F1970" s="38" t="str">
        <f aca="false">E1970</f>
        <v>36L</v>
      </c>
      <c r="H1970" s="29" t="s">
        <v>524</v>
      </c>
      <c r="I1970" s="27" t="str">
        <f aca="false">LEFT(H1970,2)</f>
        <v>42</v>
      </c>
      <c r="J1970" s="18" t="str">
        <f aca="false">LEFT(H1970,2)</f>
        <v>42</v>
      </c>
      <c r="K1970" s="18" t="str">
        <f aca="false">RIGHT(H1970,3)</f>
        <v>176</v>
      </c>
      <c r="M1970" s="29" t="n">
        <v>904</v>
      </c>
    </row>
    <row r="1971" customFormat="false" ht="15" hidden="false" customHeight="false" outlineLevel="0" collapsed="false">
      <c r="B1971" s="18" t="s">
        <v>717</v>
      </c>
      <c r="C1971" s="66" t="s">
        <v>719</v>
      </c>
      <c r="D1971" s="2" t="n">
        <f aca="false">D1970+10</f>
        <v>560</v>
      </c>
      <c r="E1971" s="38" t="s">
        <v>739</v>
      </c>
      <c r="F1971" s="38" t="str">
        <f aca="false">E1971</f>
        <v>38L</v>
      </c>
      <c r="H1971" s="29" t="s">
        <v>525</v>
      </c>
      <c r="I1971" s="27" t="str">
        <f aca="false">LEFT(H1971,2)</f>
        <v>44</v>
      </c>
      <c r="J1971" s="18" t="str">
        <f aca="false">LEFT(H1971,2)</f>
        <v>44</v>
      </c>
      <c r="K1971" s="18" t="str">
        <f aca="false">RIGHT(H1971,3)</f>
        <v>176</v>
      </c>
      <c r="M1971" s="29" t="n">
        <v>984</v>
      </c>
    </row>
    <row r="1972" customFormat="false" ht="15" hidden="false" customHeight="false" outlineLevel="0" collapsed="false">
      <c r="B1972" s="18" t="s">
        <v>717</v>
      </c>
      <c r="C1972" s="66" t="s">
        <v>719</v>
      </c>
      <c r="D1972" s="2" t="n">
        <f aca="false">D1971+10</f>
        <v>570</v>
      </c>
      <c r="E1972" s="38" t="s">
        <v>740</v>
      </c>
      <c r="F1972" s="38" t="str">
        <f aca="false">E1972</f>
        <v>40L</v>
      </c>
      <c r="H1972" s="29" t="s">
        <v>526</v>
      </c>
      <c r="I1972" s="27" t="str">
        <f aca="false">LEFT(H1972,2)</f>
        <v>46</v>
      </c>
      <c r="J1972" s="18" t="str">
        <f aca="false">LEFT(H1972,2)</f>
        <v>46</v>
      </c>
      <c r="K1972" s="18" t="str">
        <f aca="false">RIGHT(H1972,3)</f>
        <v>176</v>
      </c>
      <c r="M1972" s="29" t="n">
        <v>974</v>
      </c>
    </row>
    <row r="1973" customFormat="false" ht="15" hidden="false" customHeight="false" outlineLevel="0" collapsed="false">
      <c r="B1973" s="18" t="s">
        <v>717</v>
      </c>
      <c r="C1973" s="66" t="s">
        <v>719</v>
      </c>
      <c r="D1973" s="2" t="n">
        <f aca="false">D1972+10</f>
        <v>580</v>
      </c>
      <c r="E1973" s="38" t="s">
        <v>741</v>
      </c>
      <c r="F1973" s="38" t="str">
        <f aca="false">E1973</f>
        <v>42L</v>
      </c>
      <c r="H1973" s="29" t="s">
        <v>527</v>
      </c>
      <c r="I1973" s="27" t="str">
        <f aca="false">LEFT(H1973,2)</f>
        <v>48</v>
      </c>
      <c r="J1973" s="18" t="str">
        <f aca="false">LEFT(H1973,2)</f>
        <v>48</v>
      </c>
      <c r="K1973" s="18" t="str">
        <f aca="false">RIGHT(H1973,3)</f>
        <v>176</v>
      </c>
      <c r="M1973" s="29" t="n">
        <v>824</v>
      </c>
    </row>
    <row r="1974" customFormat="false" ht="15" hidden="false" customHeight="false" outlineLevel="0" collapsed="false">
      <c r="B1974" s="18" t="s">
        <v>717</v>
      </c>
      <c r="C1974" s="76" t="s">
        <v>719</v>
      </c>
      <c r="D1974" s="18" t="n">
        <f aca="false">D1973+10</f>
        <v>590</v>
      </c>
      <c r="E1974" s="61" t="s">
        <v>742</v>
      </c>
      <c r="F1974" s="61" t="str">
        <f aca="false">E1974</f>
        <v>44L</v>
      </c>
      <c r="G1974" s="76"/>
      <c r="H1974" s="29" t="s">
        <v>528</v>
      </c>
      <c r="I1974" s="27" t="str">
        <f aca="false">LEFT(H1974,2)</f>
        <v>50</v>
      </c>
      <c r="J1974" s="18" t="str">
        <f aca="false">LEFT(H1974,2)</f>
        <v>50</v>
      </c>
      <c r="K1974" s="18" t="str">
        <f aca="false">RIGHT(H1974,3)</f>
        <v>176</v>
      </c>
      <c r="M1974" s="29" t="n">
        <v>894</v>
      </c>
    </row>
    <row r="1975" customFormat="false" ht="15" hidden="false" customHeight="false" outlineLevel="0" collapsed="false">
      <c r="B1975" s="18" t="s">
        <v>717</v>
      </c>
      <c r="C1975" s="76" t="s">
        <v>719</v>
      </c>
      <c r="D1975" s="18" t="n">
        <f aca="false">D1974+10</f>
        <v>600</v>
      </c>
      <c r="E1975" s="61" t="s">
        <v>743</v>
      </c>
      <c r="F1975" s="61" t="str">
        <f aca="false">E1975</f>
        <v>46L</v>
      </c>
      <c r="G1975" s="76"/>
      <c r="H1975" s="29" t="s">
        <v>529</v>
      </c>
      <c r="I1975" s="27" t="str">
        <f aca="false">LEFT(H1975,2)</f>
        <v>52</v>
      </c>
      <c r="J1975" s="18" t="str">
        <f aca="false">LEFT(H1975,2)</f>
        <v>52</v>
      </c>
      <c r="K1975" s="18" t="str">
        <f aca="false">RIGHT(H1975,3)</f>
        <v>176</v>
      </c>
      <c r="M1975" s="29" t="n">
        <v>994</v>
      </c>
    </row>
    <row r="1977" customFormat="false" ht="15" hidden="false" customHeight="false" outlineLevel="0" collapsed="false">
      <c r="B1977" s="2" t="s">
        <v>108</v>
      </c>
      <c r="C1977" s="66" t="s">
        <v>746</v>
      </c>
      <c r="D1977" s="2" t="n">
        <v>110</v>
      </c>
      <c r="E1977" s="38" t="s">
        <v>189</v>
      </c>
      <c r="F1977" s="2" t="str">
        <f aca="false">RIGHT("0"&amp;E1977*10,3)</f>
        <v>040</v>
      </c>
      <c r="H1977" s="8" t="n">
        <v>36</v>
      </c>
      <c r="I1977" s="8" t="n">
        <f aca="false">J1977</f>
        <v>36</v>
      </c>
      <c r="J1977" s="18" t="n">
        <f aca="false">H1977</f>
        <v>36</v>
      </c>
      <c r="M1977" s="8" t="n">
        <v>725</v>
      </c>
    </row>
    <row r="1978" customFormat="false" ht="15" hidden="false" customHeight="false" outlineLevel="0" collapsed="false">
      <c r="B1978" s="2" t="s">
        <v>108</v>
      </c>
      <c r="C1978" s="66" t="s">
        <v>746</v>
      </c>
      <c r="D1978" s="2" t="n">
        <f aca="false">D1977+10</f>
        <v>120</v>
      </c>
      <c r="E1978" s="38" t="s">
        <v>191</v>
      </c>
      <c r="F1978" s="2" t="str">
        <f aca="false">RIGHT("0"&amp;E1978*10,3)</f>
        <v>060</v>
      </c>
      <c r="H1978" s="8" t="n">
        <v>38</v>
      </c>
      <c r="I1978" s="8" t="n">
        <f aca="false">J1978</f>
        <v>38</v>
      </c>
      <c r="J1978" s="18" t="n">
        <f aca="false">H1978</f>
        <v>38</v>
      </c>
      <c r="M1978" s="8" t="n">
        <v>935</v>
      </c>
      <c r="P1978" s="18"/>
      <c r="Q1978" s="18"/>
      <c r="R1978" s="18"/>
    </row>
    <row r="1979" customFormat="false" ht="15" hidden="false" customHeight="false" outlineLevel="0" collapsed="false">
      <c r="B1979" s="2" t="s">
        <v>108</v>
      </c>
      <c r="C1979" s="66" t="s">
        <v>746</v>
      </c>
      <c r="D1979" s="2" t="n">
        <f aca="false">D1978+10</f>
        <v>130</v>
      </c>
      <c r="E1979" s="38" t="s">
        <v>220</v>
      </c>
      <c r="F1979" s="2" t="str">
        <f aca="false">RIGHT("0"&amp;E1979*10,3)</f>
        <v>080</v>
      </c>
      <c r="H1979" s="8" t="n">
        <v>40</v>
      </c>
      <c r="I1979" s="8" t="n">
        <f aca="false">J1979</f>
        <v>40</v>
      </c>
      <c r="J1979" s="18" t="n">
        <f aca="false">H1979</f>
        <v>40</v>
      </c>
      <c r="M1979" s="8" t="n">
        <v>965</v>
      </c>
      <c r="P1979" s="18" t="str">
        <f aca="false">VLOOKUP(TRIM(H1979),references!AA:AG,3,0)</f>
        <v>78 - 82</v>
      </c>
      <c r="Q1979" s="18" t="str">
        <f aca="false">VLOOKUP(TRIM(H1979),references!AA:AG,5,0)</f>
        <v>60 - 64</v>
      </c>
      <c r="R1979" s="18" t="str">
        <f aca="false">VLOOKUP(TRIM(H1979),references!AA:AG,7,0)</f>
        <v>86 - 90</v>
      </c>
    </row>
    <row r="1980" customFormat="false" ht="15" hidden="false" customHeight="false" outlineLevel="0" collapsed="false">
      <c r="B1980" s="2" t="s">
        <v>108</v>
      </c>
      <c r="C1980" s="66" t="s">
        <v>746</v>
      </c>
      <c r="D1980" s="2" t="n">
        <f aca="false">D1979+10</f>
        <v>140</v>
      </c>
      <c r="E1980" s="38" t="s">
        <v>224</v>
      </c>
      <c r="F1980" s="2" t="str">
        <f aca="false">RIGHT("0"&amp;E1980*10,3)</f>
        <v>100</v>
      </c>
      <c r="H1980" s="8" t="n">
        <v>42</v>
      </c>
      <c r="I1980" s="8" t="n">
        <f aca="false">J1980</f>
        <v>42</v>
      </c>
      <c r="J1980" s="18" t="n">
        <f aca="false">H1980</f>
        <v>42</v>
      </c>
      <c r="M1980" s="8" t="n">
        <v>995</v>
      </c>
      <c r="P1980" s="18" t="str">
        <f aca="false">VLOOKUP(TRIM(H1980),references!AA:AG,3,0)</f>
        <v>82 - 86</v>
      </c>
      <c r="Q1980" s="18" t="str">
        <f aca="false">VLOOKUP(TRIM(H1980),references!AA:AG,5,0)</f>
        <v>64 - 68</v>
      </c>
      <c r="R1980" s="18" t="str">
        <f aca="false">VLOOKUP(TRIM(H1980),references!AA:AG,7,0)</f>
        <v>90 - 94</v>
      </c>
    </row>
    <row r="1981" customFormat="false" ht="15" hidden="false" customHeight="false" outlineLevel="0" collapsed="false">
      <c r="B1981" s="2" t="s">
        <v>108</v>
      </c>
      <c r="C1981" s="66" t="s">
        <v>746</v>
      </c>
      <c r="D1981" s="2" t="n">
        <f aca="false">D1980+10</f>
        <v>150</v>
      </c>
      <c r="E1981" s="38" t="s">
        <v>232</v>
      </c>
      <c r="F1981" s="2" t="str">
        <f aca="false">RIGHT("0"&amp;E1981*10,3)</f>
        <v>120</v>
      </c>
      <c r="H1981" s="8" t="n">
        <v>44</v>
      </c>
      <c r="I1981" s="8" t="n">
        <f aca="false">J1981</f>
        <v>44</v>
      </c>
      <c r="J1981" s="18" t="n">
        <f aca="false">H1981</f>
        <v>44</v>
      </c>
      <c r="M1981" s="8" t="n">
        <v>985</v>
      </c>
      <c r="P1981" s="18" t="str">
        <f aca="false">VLOOKUP(TRIM(H1981),references!AA:AG,3,0)</f>
        <v>86 - 90</v>
      </c>
      <c r="Q1981" s="18" t="str">
        <f aca="false">VLOOKUP(TRIM(H1981),references!AA:AG,5,0)</f>
        <v>68 - 72</v>
      </c>
      <c r="R1981" s="18" t="str">
        <f aca="false">VLOOKUP(TRIM(H1981),references!AA:AG,7,0)</f>
        <v>94 - 98</v>
      </c>
    </row>
    <row r="1982" customFormat="false" ht="15" hidden="false" customHeight="false" outlineLevel="0" collapsed="false">
      <c r="B1982" s="2" t="s">
        <v>108</v>
      </c>
      <c r="C1982" s="66" t="s">
        <v>746</v>
      </c>
      <c r="D1982" s="2" t="n">
        <f aca="false">D1981+10</f>
        <v>160</v>
      </c>
      <c r="E1982" s="38" t="s">
        <v>277</v>
      </c>
      <c r="F1982" s="2" t="str">
        <f aca="false">RIGHT("0"&amp;E1982*10,3)</f>
        <v>140</v>
      </c>
      <c r="H1982" s="8" t="n">
        <v>46</v>
      </c>
      <c r="I1982" s="8" t="n">
        <f aca="false">J1982</f>
        <v>46</v>
      </c>
      <c r="J1982" s="18" t="n">
        <f aca="false">H1982</f>
        <v>46</v>
      </c>
      <c r="M1982" s="8" t="n">
        <v>975</v>
      </c>
      <c r="P1982" s="18" t="str">
        <f aca="false">VLOOKUP(TRIM(H1982),references!AA:AG,3,0)</f>
        <v>90 - 94</v>
      </c>
      <c r="Q1982" s="18" t="str">
        <f aca="false">VLOOKUP(TRIM(H1982),references!AA:AG,5,0)</f>
        <v>72 - 76</v>
      </c>
      <c r="R1982" s="18" t="str">
        <f aca="false">VLOOKUP(TRIM(H1982),references!AA:AG,7,0)</f>
        <v>98 - 102</v>
      </c>
    </row>
    <row r="1983" customFormat="false" ht="15" hidden="false" customHeight="false" outlineLevel="0" collapsed="false">
      <c r="B1983" s="2" t="s">
        <v>108</v>
      </c>
      <c r="C1983" s="66" t="s">
        <v>746</v>
      </c>
      <c r="D1983" s="2" t="n">
        <f aca="false">D1982+10</f>
        <v>170</v>
      </c>
      <c r="E1983" s="38" t="s">
        <v>281</v>
      </c>
      <c r="F1983" s="2" t="str">
        <f aca="false">RIGHT("0"&amp;E1983*10,3)</f>
        <v>160</v>
      </c>
      <c r="H1983" s="8" t="n">
        <v>48</v>
      </c>
      <c r="I1983" s="8" t="n">
        <f aca="false">J1983</f>
        <v>48</v>
      </c>
      <c r="J1983" s="18" t="n">
        <f aca="false">H1983</f>
        <v>48</v>
      </c>
      <c r="M1983" s="8" t="n">
        <v>905</v>
      </c>
      <c r="P1983" s="18" t="str">
        <f aca="false">VLOOKUP(TRIM(H1983),references!AA:AG,3,0)</f>
        <v>94 - 98</v>
      </c>
      <c r="Q1983" s="18" t="str">
        <f aca="false">VLOOKUP(TRIM(H1983),references!AA:AG,5,0)</f>
        <v>76 - 80</v>
      </c>
      <c r="R1983" s="18" t="str">
        <f aca="false">VLOOKUP(TRIM(H1983),references!AA:AG,7,0)</f>
        <v>102 - 106</v>
      </c>
    </row>
    <row r="1984" customFormat="false" ht="15" hidden="false" customHeight="false" outlineLevel="0" collapsed="false">
      <c r="B1984" s="2" t="s">
        <v>108</v>
      </c>
      <c r="C1984" s="66" t="s">
        <v>746</v>
      </c>
      <c r="D1984" s="2" t="n">
        <f aca="false">D1983+10</f>
        <v>180</v>
      </c>
      <c r="E1984" s="38" t="s">
        <v>285</v>
      </c>
      <c r="F1984" s="2" t="str">
        <f aca="false">RIGHT("0"&amp;E1984*10,3)</f>
        <v>180</v>
      </c>
      <c r="H1984" s="8" t="n">
        <v>50</v>
      </c>
      <c r="I1984" s="8" t="n">
        <f aca="false">J1984</f>
        <v>50</v>
      </c>
      <c r="J1984" s="18" t="n">
        <f aca="false">H1984</f>
        <v>50</v>
      </c>
      <c r="M1984" s="8" t="n">
        <v>945</v>
      </c>
      <c r="P1984" s="18" t="str">
        <f aca="false">VLOOKUP(TRIM(H1984),references!AA:AG,3,0)</f>
        <v>98 - 102</v>
      </c>
      <c r="Q1984" s="18" t="str">
        <f aca="false">VLOOKUP(TRIM(H1984),references!AA:AG,5,0)</f>
        <v>80 - 84</v>
      </c>
      <c r="R1984" s="18" t="str">
        <f aca="false">VLOOKUP(TRIM(H1984),references!AA:AG,7,0)</f>
        <v>106 - 110</v>
      </c>
    </row>
    <row r="1986" customFormat="false" ht="15" hidden="false" customHeight="false" outlineLevel="0" collapsed="false">
      <c r="B1986" s="2" t="s">
        <v>108</v>
      </c>
      <c r="C1986" s="66" t="s">
        <v>760</v>
      </c>
      <c r="D1986" s="2" t="n">
        <v>120</v>
      </c>
      <c r="E1986" s="38" t="s">
        <v>316</v>
      </c>
      <c r="F1986" s="2" t="n">
        <f aca="false">E1986*10</f>
        <v>300</v>
      </c>
      <c r="H1986" s="8" t="n">
        <f aca="false">IFERROR(E1986+6,(LEFT(E1986,2)+6)&amp;"/"&amp;(RIGHT(E1986,2)+6))</f>
        <v>36</v>
      </c>
      <c r="I1986" s="8" t="n">
        <f aca="false">J1986</f>
        <v>36</v>
      </c>
      <c r="J1986" s="18" t="n">
        <f aca="false">IF(LEN(H1986)&gt;2,LEFT(H1986,2)&amp;";"&amp;RIGHT(H1986,2),H1986)</f>
        <v>36</v>
      </c>
      <c r="M1986" s="8" t="n">
        <v>725</v>
      </c>
    </row>
    <row r="1987" customFormat="false" ht="15" hidden="false" customHeight="false" outlineLevel="0" collapsed="false">
      <c r="B1987" s="2" t="s">
        <v>108</v>
      </c>
      <c r="C1987" s="66" t="s">
        <v>760</v>
      </c>
      <c r="D1987" s="2" t="n">
        <f aca="false">D1986+10</f>
        <v>130</v>
      </c>
      <c r="E1987" s="38" t="s">
        <v>115</v>
      </c>
      <c r="F1987" s="2" t="n">
        <f aca="false">E1987*10</f>
        <v>320</v>
      </c>
      <c r="H1987" s="8" t="n">
        <f aca="false">IFERROR(E1987+6,(LEFT(E1987,2)+6)&amp;"/"&amp;(RIGHT(E1987,2)+6))</f>
        <v>38</v>
      </c>
      <c r="I1987" s="8" t="n">
        <f aca="false">J1987</f>
        <v>38</v>
      </c>
      <c r="J1987" s="18" t="n">
        <f aca="false">IF(LEN(H1987)&gt;2,LEFT(H1987,2)&amp;";"&amp;RIGHT(H1987,2),H1987)</f>
        <v>38</v>
      </c>
      <c r="M1987" s="8" t="n">
        <v>935</v>
      </c>
    </row>
    <row r="1988" customFormat="false" ht="15" hidden="false" customHeight="false" outlineLevel="0" collapsed="false">
      <c r="B1988" s="2" t="s">
        <v>108</v>
      </c>
      <c r="C1988" s="66" t="s">
        <v>760</v>
      </c>
      <c r="D1988" s="2" t="n">
        <f aca="false">D1987+10</f>
        <v>140</v>
      </c>
      <c r="E1988" s="38" t="s">
        <v>117</v>
      </c>
      <c r="F1988" s="2" t="n">
        <f aca="false">E1988*10</f>
        <v>340</v>
      </c>
      <c r="H1988" s="8" t="n">
        <f aca="false">IFERROR(E1988+6,(LEFT(E1988,2)+6)&amp;"/"&amp;(RIGHT(E1988,2)+6))</f>
        <v>40</v>
      </c>
      <c r="I1988" s="8" t="n">
        <f aca="false">J1988</f>
        <v>40</v>
      </c>
      <c r="J1988" s="18" t="n">
        <f aca="false">IF(LEN(H1988)&gt;2,LEFT(H1988,2)&amp;";"&amp;RIGHT(H1988,2),H1988)</f>
        <v>40</v>
      </c>
      <c r="M1988" s="8" t="n">
        <v>965</v>
      </c>
      <c r="P1988" s="18" t="str">
        <f aca="false">VLOOKUP(TRIM(H1988),references!AA:AG,3,0)</f>
        <v>78 - 82</v>
      </c>
      <c r="Q1988" s="18" t="str">
        <f aca="false">VLOOKUP(TRIM(H1988),references!AA:AG,5,0)</f>
        <v>60 - 64</v>
      </c>
      <c r="R1988" s="18" t="str">
        <f aca="false">VLOOKUP(TRIM(H1988),references!AA:AG,7,0)</f>
        <v>86 - 90</v>
      </c>
    </row>
    <row r="1989" customFormat="false" ht="15" hidden="false" customHeight="false" outlineLevel="0" collapsed="false">
      <c r="B1989" s="2" t="s">
        <v>108</v>
      </c>
      <c r="C1989" s="66" t="s">
        <v>760</v>
      </c>
      <c r="D1989" s="2" t="n">
        <f aca="false">D1988+10</f>
        <v>150</v>
      </c>
      <c r="E1989" s="38" t="s">
        <v>119</v>
      </c>
      <c r="F1989" s="2" t="n">
        <f aca="false">E1989*10</f>
        <v>360</v>
      </c>
      <c r="H1989" s="8" t="n">
        <f aca="false">IFERROR(E1989+6,(LEFT(E1989,2)+6)&amp;"/"&amp;(RIGHT(E1989,2)+6))</f>
        <v>42</v>
      </c>
      <c r="I1989" s="8" t="n">
        <f aca="false">J1989</f>
        <v>42</v>
      </c>
      <c r="J1989" s="18" t="n">
        <f aca="false">IF(LEN(H1989)&gt;2,LEFT(H1989,2)&amp;";"&amp;RIGHT(H1989,2),H1989)</f>
        <v>42</v>
      </c>
      <c r="M1989" s="8" t="n">
        <v>995</v>
      </c>
      <c r="P1989" s="18" t="str">
        <f aca="false">VLOOKUP(TRIM(H1989),references!AA:AG,3,0)</f>
        <v>82 - 86</v>
      </c>
      <c r="Q1989" s="18" t="str">
        <f aca="false">VLOOKUP(TRIM(H1989),references!AA:AG,5,0)</f>
        <v>64 - 68</v>
      </c>
      <c r="R1989" s="18" t="str">
        <f aca="false">VLOOKUP(TRIM(H1989),references!AA:AG,7,0)</f>
        <v>90 - 94</v>
      </c>
    </row>
    <row r="1990" customFormat="false" ht="15" hidden="false" customHeight="false" outlineLevel="0" collapsed="false">
      <c r="B1990" s="2" t="s">
        <v>108</v>
      </c>
      <c r="C1990" s="66" t="s">
        <v>760</v>
      </c>
      <c r="D1990" s="2" t="n">
        <f aca="false">D1989+10</f>
        <v>160</v>
      </c>
      <c r="E1990" s="38" t="s">
        <v>121</v>
      </c>
      <c r="F1990" s="2" t="n">
        <f aca="false">E1990*10</f>
        <v>380</v>
      </c>
      <c r="H1990" s="8" t="n">
        <f aca="false">IFERROR(E1990+6,(LEFT(E1990,2)+6)&amp;"/"&amp;(RIGHT(E1990,2)+6))</f>
        <v>44</v>
      </c>
      <c r="I1990" s="8" t="n">
        <f aca="false">J1990</f>
        <v>44</v>
      </c>
      <c r="J1990" s="18" t="n">
        <f aca="false">IF(LEN(H1990)&gt;2,LEFT(H1990,2)&amp;";"&amp;RIGHT(H1990,2),H1990)</f>
        <v>44</v>
      </c>
      <c r="M1990" s="8" t="n">
        <v>985</v>
      </c>
      <c r="P1990" s="18" t="str">
        <f aca="false">VLOOKUP(TRIM(H1990),references!AA:AG,3,0)</f>
        <v>86 - 90</v>
      </c>
      <c r="Q1990" s="18" t="str">
        <f aca="false">VLOOKUP(TRIM(H1990),references!AA:AG,5,0)</f>
        <v>68 - 72</v>
      </c>
      <c r="R1990" s="18" t="str">
        <f aca="false">VLOOKUP(TRIM(H1990),references!AA:AG,7,0)</f>
        <v>94 - 98</v>
      </c>
    </row>
    <row r="1991" customFormat="false" ht="15" hidden="false" customHeight="false" outlineLevel="0" collapsed="false">
      <c r="B1991" s="2" t="s">
        <v>108</v>
      </c>
      <c r="C1991" s="66" t="s">
        <v>760</v>
      </c>
      <c r="D1991" s="2" t="n">
        <f aca="false">D1990+10</f>
        <v>170</v>
      </c>
      <c r="E1991" s="38" t="s">
        <v>123</v>
      </c>
      <c r="F1991" s="2" t="n">
        <f aca="false">E1991*10</f>
        <v>400</v>
      </c>
      <c r="H1991" s="8" t="n">
        <f aca="false">IFERROR(E1991+6,(LEFT(E1991,2)+6)&amp;"/"&amp;(RIGHT(E1991,2)+6))</f>
        <v>46</v>
      </c>
      <c r="I1991" s="8" t="n">
        <f aca="false">J1991</f>
        <v>46</v>
      </c>
      <c r="J1991" s="18" t="n">
        <f aca="false">IF(LEN(H1991)&gt;2,LEFT(H1991,2)&amp;";"&amp;RIGHT(H1991,2),H1991)</f>
        <v>46</v>
      </c>
      <c r="M1991" s="8" t="n">
        <v>975</v>
      </c>
      <c r="P1991" s="18" t="str">
        <f aca="false">VLOOKUP(TRIM(H1991),references!AA:AG,3,0)</f>
        <v>90 - 94</v>
      </c>
      <c r="Q1991" s="18" t="str">
        <f aca="false">VLOOKUP(TRIM(H1991),references!AA:AG,5,0)</f>
        <v>72 - 76</v>
      </c>
      <c r="R1991" s="18" t="str">
        <f aca="false">VLOOKUP(TRIM(H1991),references!AA:AG,7,0)</f>
        <v>98 - 102</v>
      </c>
    </row>
    <row r="1992" customFormat="false" ht="15" hidden="false" customHeight="false" outlineLevel="0" collapsed="false">
      <c r="B1992" s="2" t="s">
        <v>108</v>
      </c>
      <c r="C1992" s="66" t="s">
        <v>760</v>
      </c>
      <c r="D1992" s="2" t="n">
        <f aca="false">D1991+10</f>
        <v>180</v>
      </c>
      <c r="E1992" s="38" t="s">
        <v>125</v>
      </c>
      <c r="F1992" s="2" t="n">
        <f aca="false">E1992*10</f>
        <v>420</v>
      </c>
      <c r="H1992" s="8" t="n">
        <f aca="false">IFERROR(E1992+6,(LEFT(E1992,2)+6)&amp;"/"&amp;(RIGHT(E1992,2)+6))</f>
        <v>48</v>
      </c>
      <c r="I1992" s="8" t="n">
        <f aca="false">J1992</f>
        <v>48</v>
      </c>
      <c r="J1992" s="18" t="n">
        <f aca="false">IF(LEN(H1992)&gt;2,LEFT(H1992,2)&amp;";"&amp;RIGHT(H1992,2),H1992)</f>
        <v>48</v>
      </c>
      <c r="M1992" s="8" t="n">
        <v>905</v>
      </c>
      <c r="P1992" s="18" t="str">
        <f aca="false">VLOOKUP(TRIM(H1992),references!AA:AG,3,0)</f>
        <v>94 - 98</v>
      </c>
      <c r="Q1992" s="18" t="str">
        <f aca="false">VLOOKUP(TRIM(H1992),references!AA:AG,5,0)</f>
        <v>76 - 80</v>
      </c>
      <c r="R1992" s="18" t="str">
        <f aca="false">VLOOKUP(TRIM(H1992),references!AA:AG,7,0)</f>
        <v>102 - 106</v>
      </c>
    </row>
    <row r="1993" customFormat="false" ht="15" hidden="false" customHeight="false" outlineLevel="0" collapsed="false">
      <c r="B1993" s="2" t="s">
        <v>108</v>
      </c>
      <c r="C1993" s="66" t="s">
        <v>760</v>
      </c>
      <c r="D1993" s="2" t="n">
        <f aca="false">D1992+10</f>
        <v>190</v>
      </c>
      <c r="E1993" s="38" t="s">
        <v>127</v>
      </c>
      <c r="F1993" s="2" t="n">
        <f aca="false">E1993*10</f>
        <v>440</v>
      </c>
      <c r="H1993" s="8" t="n">
        <f aca="false">IFERROR(E1993+6,(LEFT(E1993,2)+6)&amp;"/"&amp;(RIGHT(E1993,2)+6))</f>
        <v>50</v>
      </c>
      <c r="I1993" s="8" t="n">
        <f aca="false">J1993</f>
        <v>50</v>
      </c>
      <c r="J1993" s="18" t="n">
        <f aca="false">IF(LEN(H1993)&gt;2,LEFT(H1993,2)&amp;";"&amp;RIGHT(H1993,2),H1993)</f>
        <v>50</v>
      </c>
      <c r="M1993" s="8" t="n">
        <v>945</v>
      </c>
      <c r="P1993" s="18" t="str">
        <f aca="false">VLOOKUP(TRIM(H1993),references!AA:AG,3,0)</f>
        <v>98 - 102</v>
      </c>
      <c r="Q1993" s="18" t="str">
        <f aca="false">VLOOKUP(TRIM(H1993),references!AA:AG,5,0)</f>
        <v>80 - 84</v>
      </c>
      <c r="R1993" s="18" t="str">
        <f aca="false">VLOOKUP(TRIM(H1993),references!AA:AG,7,0)</f>
        <v>106 - 110</v>
      </c>
    </row>
    <row r="1994" customFormat="false" ht="15" hidden="false" customHeight="false" outlineLevel="0" collapsed="false">
      <c r="B1994" s="2" t="s">
        <v>108</v>
      </c>
      <c r="C1994" s="66" t="s">
        <v>760</v>
      </c>
      <c r="D1994" s="2" t="n">
        <f aca="false">D1993+10</f>
        <v>200</v>
      </c>
      <c r="E1994" s="38" t="s">
        <v>241</v>
      </c>
      <c r="F1994" s="2" t="n">
        <f aca="false">E1994*10</f>
        <v>460</v>
      </c>
      <c r="H1994" s="8" t="n">
        <f aca="false">IFERROR(E1994+6,(LEFT(E1994,2)+6)&amp;"/"&amp;(RIGHT(E1994,2)+6))</f>
        <v>52</v>
      </c>
      <c r="I1994" s="8" t="n">
        <f aca="false">J1994</f>
        <v>52</v>
      </c>
      <c r="J1994" s="18" t="n">
        <f aca="false">IF(LEN(H1994)&gt;2,LEFT(H1994,2)&amp;";"&amp;RIGHT(H1994,2),H1994)</f>
        <v>52</v>
      </c>
      <c r="M1994" s="8" t="n">
        <v>955</v>
      </c>
      <c r="P1994" s="18" t="str">
        <f aca="false">VLOOKUP(TRIM(H1994),references!AA:AG,3,0)</f>
        <v>102 - 106</v>
      </c>
      <c r="Q1994" s="18" t="str">
        <f aca="false">VLOOKUP(TRIM(H1994),references!AA:AG,5,0)</f>
        <v>84 - 88</v>
      </c>
      <c r="R1994" s="18" t="str">
        <f aca="false">VLOOKUP(TRIM(H1994),references!AA:AG,7,0)</f>
        <v>110 - 114</v>
      </c>
    </row>
    <row r="1995" customFormat="false" ht="15" hidden="false" customHeight="false" outlineLevel="0" collapsed="false">
      <c r="B1995" s="2" t="s">
        <v>108</v>
      </c>
      <c r="C1995" s="66" t="s">
        <v>760</v>
      </c>
      <c r="D1995" s="2" t="n">
        <f aca="false">D1994+10</f>
        <v>210</v>
      </c>
      <c r="E1995" s="38" t="s">
        <v>243</v>
      </c>
      <c r="F1995" s="2" t="n">
        <f aca="false">E1995*10</f>
        <v>480</v>
      </c>
      <c r="H1995" s="8" t="n">
        <f aca="false">IFERROR(E1995+6,(LEFT(E1995,2)+6)&amp;"/"&amp;(RIGHT(E1995,2)+6))</f>
        <v>54</v>
      </c>
      <c r="I1995" s="8" t="n">
        <f aca="false">J1995</f>
        <v>54</v>
      </c>
      <c r="J1995" s="18" t="n">
        <f aca="false">IF(LEN(H1995)&gt;2,LEFT(H1995,2)&amp;";"&amp;RIGHT(H1995,2),H1995)</f>
        <v>54</v>
      </c>
      <c r="M1995" s="8" t="n">
        <v>915</v>
      </c>
      <c r="P1995" s="18" t="str">
        <f aca="false">VLOOKUP(TRIM(H1995),references!AA:AG,3,0)</f>
        <v>106 - 110</v>
      </c>
      <c r="Q1995" s="18" t="str">
        <f aca="false">VLOOKUP(TRIM(H1995),references!AA:AG,5,0)</f>
        <v>88 - 92</v>
      </c>
      <c r="R1995" s="18" t="str">
        <f aca="false">VLOOKUP(TRIM(H1995),references!AA:AG,7,0)</f>
        <v>114 - 118</v>
      </c>
    </row>
    <row r="1996" customFormat="false" ht="15" hidden="false" customHeight="false" outlineLevel="0" collapsed="false">
      <c r="B1996" s="2" t="s">
        <v>108</v>
      </c>
      <c r="C1996" s="66" t="s">
        <v>760</v>
      </c>
      <c r="D1996" s="2" t="n">
        <f aca="false">D1995+10</f>
        <v>220</v>
      </c>
      <c r="E1996" s="38" t="s">
        <v>245</v>
      </c>
      <c r="F1996" s="2" t="n">
        <f aca="false">E1996*10</f>
        <v>500</v>
      </c>
      <c r="H1996" s="8" t="n">
        <f aca="false">IFERROR(E1996+6,(LEFT(E1996,2)+6)&amp;"/"&amp;(RIGHT(E1996,2)+6))</f>
        <v>56</v>
      </c>
      <c r="I1996" s="8" t="n">
        <f aca="false">J1996</f>
        <v>56</v>
      </c>
      <c r="J1996" s="18" t="n">
        <f aca="false">IF(LEN(H1996)&gt;2,LEFT(H1996,2)&amp;";"&amp;RIGHT(H1996,2),H1996)</f>
        <v>56</v>
      </c>
      <c r="M1996" s="8" t="n">
        <v>895</v>
      </c>
      <c r="P1996" s="18" t="str">
        <f aca="false">VLOOKUP(TRIM(H1996),references!AA:AG,3,0)</f>
        <v>110 - 114</v>
      </c>
      <c r="Q1996" s="18" t="str">
        <f aca="false">VLOOKUP(TRIM(H1996),references!AA:AG,5,0)</f>
        <v>92 - 96</v>
      </c>
      <c r="R1996" s="18" t="str">
        <f aca="false">VLOOKUP(TRIM(H1996),references!AA:AG,7,0)</f>
        <v>118 - 122</v>
      </c>
    </row>
    <row r="1997" customFormat="false" ht="15" hidden="false" customHeight="false" outlineLevel="0" collapsed="false">
      <c r="B1997" s="2" t="s">
        <v>108</v>
      </c>
      <c r="C1997" s="66" t="s">
        <v>760</v>
      </c>
      <c r="D1997" s="2" t="n">
        <f aca="false">D1996+10</f>
        <v>230</v>
      </c>
      <c r="E1997" s="38" t="s">
        <v>452</v>
      </c>
      <c r="F1997" s="2" t="n">
        <f aca="false">E1997*10</f>
        <v>520</v>
      </c>
      <c r="H1997" s="8" t="n">
        <f aca="false">IFERROR(E1997+6,(LEFT(E1997,2)+6)&amp;"/"&amp;(RIGHT(E1997,2)+6))</f>
        <v>58</v>
      </c>
      <c r="I1997" s="8" t="n">
        <f aca="false">J1997</f>
        <v>58</v>
      </c>
      <c r="J1997" s="18" t="n">
        <f aca="false">IF(LEN(H1997)&gt;2,LEFT(H1997,2)&amp;";"&amp;RIGHT(H1997,2),H1997)</f>
        <v>58</v>
      </c>
      <c r="M1997" s="8" t="n">
        <v>875</v>
      </c>
      <c r="P1997" s="18" t="str">
        <f aca="false">VLOOKUP(TRIM(H1997),references!AA:AG,3,0)</f>
        <v>114 - 118</v>
      </c>
      <c r="Q1997" s="18" t="str">
        <f aca="false">VLOOKUP(TRIM(H1997),references!AA:AG,5,0)</f>
        <v>96 - 100</v>
      </c>
      <c r="R1997" s="18" t="str">
        <f aca="false">VLOOKUP(TRIM(H1997),references!AA:AG,7,0)</f>
        <v>122 - 126</v>
      </c>
    </row>
    <row r="1998" customFormat="false" ht="15" hidden="false" customHeight="false" outlineLevel="0" collapsed="false">
      <c r="B1998" s="2" t="s">
        <v>108</v>
      </c>
      <c r="C1998" s="66" t="s">
        <v>760</v>
      </c>
      <c r="D1998" s="2" t="n">
        <f aca="false">D1997+10</f>
        <v>240</v>
      </c>
      <c r="E1998" s="38" t="s">
        <v>453</v>
      </c>
      <c r="F1998" s="2" t="n">
        <f aca="false">E1998*10</f>
        <v>540</v>
      </c>
      <c r="H1998" s="8" t="n">
        <f aca="false">IFERROR(E1998+6,(LEFT(E1998,2)+6)&amp;"/"&amp;(RIGHT(E1998,2)+6))</f>
        <v>60</v>
      </c>
      <c r="I1998" s="8" t="n">
        <f aca="false">J1998</f>
        <v>60</v>
      </c>
      <c r="J1998" s="18" t="n">
        <f aca="false">IF(LEN(H1998)&gt;2,LEFT(H1998,2)&amp;";"&amp;RIGHT(H1998,2),H1998)</f>
        <v>60</v>
      </c>
      <c r="M1998" s="8" t="n">
        <v>855</v>
      </c>
      <c r="P1998" s="18" t="str">
        <f aca="false">VLOOKUP(TRIM(H1998),references!AA:AG,3,0)</f>
        <v>118 - 122</v>
      </c>
      <c r="Q1998" s="18" t="str">
        <f aca="false">VLOOKUP(TRIM(H1998),references!AA:AG,5,0)</f>
        <v>100 - 104</v>
      </c>
      <c r="R1998" s="18" t="str">
        <f aca="false">VLOOKUP(TRIM(H1998),references!AA:AG,7,0)</f>
        <v>126 - 130</v>
      </c>
    </row>
    <row r="1999" customFormat="false" ht="15" hidden="false" customHeight="false" outlineLevel="0" collapsed="false">
      <c r="B1999" s="2" t="s">
        <v>108</v>
      </c>
      <c r="C1999" s="66" t="s">
        <v>760</v>
      </c>
      <c r="D1999" s="2" t="n">
        <f aca="false">D1998+10</f>
        <v>250</v>
      </c>
      <c r="E1999" s="38" t="s">
        <v>454</v>
      </c>
      <c r="F1999" s="2" t="n">
        <f aca="false">E1999*10</f>
        <v>560</v>
      </c>
      <c r="H1999" s="8" t="n">
        <f aca="false">IFERROR(E1999+6,(LEFT(E1999,2)+6)&amp;"/"&amp;(RIGHT(E1999,2)+6))</f>
        <v>62</v>
      </c>
      <c r="I1999" s="8" t="n">
        <f aca="false">J1999</f>
        <v>62</v>
      </c>
      <c r="J1999" s="18" t="n">
        <f aca="false">IF(LEN(H1999)&gt;2,LEFT(H1999,2)&amp;";"&amp;RIGHT(H1999,2),H1999)</f>
        <v>62</v>
      </c>
      <c r="M1999" s="8" t="n">
        <v>835</v>
      </c>
    </row>
    <row r="2000" customFormat="false" ht="15" hidden="false" customHeight="false" outlineLevel="0" collapsed="false">
      <c r="B2000" s="2" t="s">
        <v>108</v>
      </c>
      <c r="C2000" s="66" t="s">
        <v>760</v>
      </c>
      <c r="D2000" s="2" t="n">
        <f aca="false">D1999+10</f>
        <v>260</v>
      </c>
      <c r="E2000" s="38" t="s">
        <v>455</v>
      </c>
      <c r="F2000" s="2" t="n">
        <f aca="false">E2000*10</f>
        <v>580</v>
      </c>
      <c r="H2000" s="8" t="n">
        <f aca="false">IFERROR(E2000+6,(LEFT(E2000,2)+6)&amp;"/"&amp;(RIGHT(E2000,2)+6))</f>
        <v>64</v>
      </c>
      <c r="I2000" s="8" t="n">
        <f aca="false">J2000</f>
        <v>64</v>
      </c>
      <c r="J2000" s="18" t="n">
        <f aca="false">IF(LEN(H2000)&gt;2,LEFT(H2000,2)&amp;";"&amp;RIGHT(H2000,2),H2000)</f>
        <v>64</v>
      </c>
      <c r="M2000" s="8" t="n">
        <v>815</v>
      </c>
    </row>
    <row r="2002" customFormat="false" ht="15" hidden="false" customHeight="false" outlineLevel="0" collapsed="false">
      <c r="B2002" s="2" t="s">
        <v>108</v>
      </c>
      <c r="C2002" s="66" t="s">
        <v>762</v>
      </c>
      <c r="D2002" s="2" t="n">
        <v>120</v>
      </c>
      <c r="E2002" s="38" t="s">
        <v>316</v>
      </c>
      <c r="F2002" s="2" t="n">
        <f aca="false">IFERROR(E2002*10,SUBSTITUTE(E2002,"/",""))</f>
        <v>300</v>
      </c>
      <c r="H2002" s="8" t="n">
        <f aca="false">IFERROR(E2002+6,(LEFT(E2002,2)+6)&amp;"/"&amp;(RIGHT(E2002,2)+6))</f>
        <v>36</v>
      </c>
      <c r="I2002" s="8" t="n">
        <f aca="false">J2002</f>
        <v>36</v>
      </c>
      <c r="J2002" s="18" t="n">
        <f aca="false">IF(LEN(H2002)&gt;2,LEFT(H2002,2)&amp;";"&amp;RIGHT(H2002,2),H2002)</f>
        <v>36</v>
      </c>
      <c r="M2002" s="8" t="n">
        <v>725</v>
      </c>
    </row>
    <row r="2003" customFormat="false" ht="15" hidden="false" customHeight="false" outlineLevel="0" collapsed="false">
      <c r="B2003" s="2" t="s">
        <v>108</v>
      </c>
      <c r="C2003" s="66" t="s">
        <v>762</v>
      </c>
      <c r="D2003" s="2" t="n">
        <f aca="false">D2002+5</f>
        <v>125</v>
      </c>
      <c r="E2003" s="38" t="s">
        <v>365</v>
      </c>
      <c r="F2003" s="2" t="str">
        <f aca="false">IFERROR(E2003*10,SUBSTITUTE(E2003,"/",""))</f>
        <v>3032</v>
      </c>
      <c r="H2003" s="8" t="str">
        <f aca="false">IFERROR(E2003+6,(LEFT(E2003,2)+6)&amp;"/"&amp;(RIGHT(E2003,2)+6))</f>
        <v>36/38</v>
      </c>
      <c r="I2003" s="8" t="str">
        <f aca="false">J2003</f>
        <v>36;38</v>
      </c>
      <c r="J2003" s="18" t="str">
        <f aca="false">IF(LEN(H2003)&gt;2,LEFT(H2003,2)&amp;";"&amp;RIGHT(H2003,2),H2003)</f>
        <v>36;38</v>
      </c>
      <c r="M2003" s="8" t="n">
        <v>632</v>
      </c>
    </row>
    <row r="2004" customFormat="false" ht="15" hidden="false" customHeight="false" outlineLevel="0" collapsed="false">
      <c r="B2004" s="2" t="s">
        <v>108</v>
      </c>
      <c r="C2004" s="66" t="s">
        <v>762</v>
      </c>
      <c r="D2004" s="2" t="n">
        <f aca="false">D2003+5</f>
        <v>130</v>
      </c>
      <c r="E2004" s="38" t="s">
        <v>115</v>
      </c>
      <c r="F2004" s="2" t="n">
        <f aca="false">IFERROR(E2004*10,SUBSTITUTE(E2004,"/",""))</f>
        <v>320</v>
      </c>
      <c r="H2004" s="8" t="n">
        <f aca="false">IFERROR(E2004+6,(LEFT(E2004,2)+6)&amp;"/"&amp;(RIGHT(E2004,2)+6))</f>
        <v>38</v>
      </c>
      <c r="I2004" s="8" t="n">
        <f aca="false">J2004</f>
        <v>38</v>
      </c>
      <c r="J2004" s="18" t="n">
        <f aca="false">IF(LEN(H2004)&gt;2,LEFT(H2004,2)&amp;";"&amp;RIGHT(H2004,2),H2004)</f>
        <v>38</v>
      </c>
      <c r="M2004" s="8" t="n">
        <v>935</v>
      </c>
    </row>
    <row r="2005" customFormat="false" ht="15" hidden="false" customHeight="false" outlineLevel="0" collapsed="false">
      <c r="B2005" s="2" t="s">
        <v>108</v>
      </c>
      <c r="C2005" s="66" t="s">
        <v>762</v>
      </c>
      <c r="D2005" s="2" t="n">
        <f aca="false">D2004+5</f>
        <v>135</v>
      </c>
      <c r="E2005" s="38" t="s">
        <v>158</v>
      </c>
      <c r="F2005" s="2" t="str">
        <f aca="false">IFERROR(E2005*10,SUBSTITUTE(E2005,"/",""))</f>
        <v>3234</v>
      </c>
      <c r="H2005" s="8" t="str">
        <f aca="false">IFERROR(E2005+6,(LEFT(E2005,2)+6)&amp;"/"&amp;(RIGHT(E2005,2)+6))</f>
        <v>38/40</v>
      </c>
      <c r="I2005" s="8" t="str">
        <f aca="false">J2005</f>
        <v>38;40</v>
      </c>
      <c r="J2005" s="18" t="str">
        <f aca="false">IF(LEN(H2005)&gt;2,LEFT(H2005,2)&amp;";"&amp;RIGHT(H2005,2),H2005)</f>
        <v>38;40</v>
      </c>
      <c r="M2005" s="8" t="n">
        <v>842</v>
      </c>
    </row>
    <row r="2006" customFormat="false" ht="15" hidden="false" customHeight="false" outlineLevel="0" collapsed="false">
      <c r="B2006" s="2" t="s">
        <v>108</v>
      </c>
      <c r="C2006" s="66" t="s">
        <v>762</v>
      </c>
      <c r="D2006" s="2" t="n">
        <f aca="false">D2005+5</f>
        <v>140</v>
      </c>
      <c r="E2006" s="38" t="s">
        <v>117</v>
      </c>
      <c r="F2006" s="2" t="n">
        <f aca="false">IFERROR(E2006*10,SUBSTITUTE(E2006,"/",""))</f>
        <v>340</v>
      </c>
      <c r="H2006" s="8" t="n">
        <f aca="false">IFERROR(E2006+6,(LEFT(E2006,2)+6)&amp;"/"&amp;(RIGHT(E2006,2)+6))</f>
        <v>40</v>
      </c>
      <c r="I2006" s="8" t="n">
        <f aca="false">J2006</f>
        <v>40</v>
      </c>
      <c r="J2006" s="18" t="n">
        <f aca="false">IF(LEN(H2006)&gt;2,LEFT(H2006,2)&amp;";"&amp;RIGHT(H2006,2),H2006)</f>
        <v>40</v>
      </c>
      <c r="M2006" s="8" t="n">
        <v>965</v>
      </c>
      <c r="P2006" s="18" t="str">
        <f aca="false">VLOOKUP(TRIM(H2006),references!AA:AG,3,0)</f>
        <v>78 - 82</v>
      </c>
      <c r="Q2006" s="18" t="str">
        <f aca="false">VLOOKUP(TRIM(H2006),references!AA:AG,5,0)</f>
        <v>60 - 64</v>
      </c>
      <c r="R2006" s="18" t="str">
        <f aca="false">VLOOKUP(TRIM(H2006),references!AA:AG,7,0)</f>
        <v>86 - 90</v>
      </c>
    </row>
    <row r="2007" customFormat="false" ht="15" hidden="false" customHeight="false" outlineLevel="0" collapsed="false">
      <c r="B2007" s="2" t="s">
        <v>108</v>
      </c>
      <c r="C2007" s="66" t="s">
        <v>762</v>
      </c>
      <c r="D2007" s="2" t="n">
        <f aca="false">D2006+5</f>
        <v>145</v>
      </c>
      <c r="E2007" s="38" t="s">
        <v>160</v>
      </c>
      <c r="F2007" s="2" t="str">
        <f aca="false">IFERROR(E2007*10,SUBSTITUTE(E2007,"/",""))</f>
        <v>3436</v>
      </c>
      <c r="H2007" s="8" t="str">
        <f aca="false">IFERROR(E2007+6,(LEFT(E2007,2)+6)&amp;"/"&amp;(RIGHT(E2007,2)+6))</f>
        <v>40/42</v>
      </c>
      <c r="I2007" s="8" t="str">
        <f aca="false">J2007</f>
        <v>40;42</v>
      </c>
      <c r="J2007" s="18" t="str">
        <f aca="false">IF(LEN(H2007)&gt;2,LEFT(H2007,2)&amp;";"&amp;RIGHT(H2007,2),H2007)</f>
        <v>40;42</v>
      </c>
      <c r="M2007" s="8" t="n">
        <v>942</v>
      </c>
    </row>
    <row r="2008" customFormat="false" ht="15" hidden="false" customHeight="false" outlineLevel="0" collapsed="false">
      <c r="B2008" s="2" t="s">
        <v>108</v>
      </c>
      <c r="C2008" s="66" t="s">
        <v>762</v>
      </c>
      <c r="D2008" s="2" t="n">
        <f aca="false">D2007+5</f>
        <v>150</v>
      </c>
      <c r="E2008" s="38" t="s">
        <v>119</v>
      </c>
      <c r="F2008" s="2" t="n">
        <f aca="false">IFERROR(E2008*10,SUBSTITUTE(E2008,"/",""))</f>
        <v>360</v>
      </c>
      <c r="H2008" s="8" t="n">
        <f aca="false">IFERROR(E2008+6,(LEFT(E2008,2)+6)&amp;"/"&amp;(RIGHT(E2008,2)+6))</f>
        <v>42</v>
      </c>
      <c r="I2008" s="8" t="n">
        <f aca="false">J2008</f>
        <v>42</v>
      </c>
      <c r="J2008" s="18" t="n">
        <f aca="false">IF(LEN(H2008)&gt;2,LEFT(H2008,2)&amp;";"&amp;RIGHT(H2008,2),H2008)</f>
        <v>42</v>
      </c>
      <c r="M2008" s="8" t="n">
        <v>995</v>
      </c>
      <c r="P2008" s="18" t="str">
        <f aca="false">VLOOKUP(TRIM(H2008),references!AA:AG,3,0)</f>
        <v>82 - 86</v>
      </c>
      <c r="Q2008" s="18" t="str">
        <f aca="false">VLOOKUP(TRIM(H2008),references!AA:AG,5,0)</f>
        <v>64 - 68</v>
      </c>
      <c r="R2008" s="18" t="str">
        <f aca="false">VLOOKUP(TRIM(H2008),references!AA:AG,7,0)</f>
        <v>90 - 94</v>
      </c>
    </row>
    <row r="2009" customFormat="false" ht="15" hidden="false" customHeight="false" outlineLevel="0" collapsed="false">
      <c r="B2009" s="2" t="s">
        <v>108</v>
      </c>
      <c r="C2009" s="66" t="s">
        <v>762</v>
      </c>
      <c r="D2009" s="2" t="n">
        <f aca="false">D2008+5</f>
        <v>155</v>
      </c>
      <c r="E2009" s="38" t="s">
        <v>163</v>
      </c>
      <c r="F2009" s="2" t="str">
        <f aca="false">IFERROR(E2009*10,SUBSTITUTE(E2009,"/",""))</f>
        <v>3638</v>
      </c>
      <c r="H2009" s="8" t="str">
        <f aca="false">IFERROR(E2009+6,(LEFT(E2009,2)+6)&amp;"/"&amp;(RIGHT(E2009,2)+6))</f>
        <v>42/44</v>
      </c>
      <c r="I2009" s="8" t="str">
        <f aca="false">J2009</f>
        <v>42;44</v>
      </c>
      <c r="J2009" s="18" t="str">
        <f aca="false">IF(LEN(H2009)&gt;2,LEFT(H2009,2)&amp;";"&amp;RIGHT(H2009,2),H2009)</f>
        <v>42;44</v>
      </c>
      <c r="M2009" s="8" t="n">
        <v>982</v>
      </c>
    </row>
    <row r="2010" customFormat="false" ht="15" hidden="false" customHeight="false" outlineLevel="0" collapsed="false">
      <c r="B2010" s="2" t="s">
        <v>108</v>
      </c>
      <c r="C2010" s="66" t="s">
        <v>762</v>
      </c>
      <c r="D2010" s="2" t="n">
        <f aca="false">D2009+5</f>
        <v>160</v>
      </c>
      <c r="E2010" s="38" t="s">
        <v>121</v>
      </c>
      <c r="F2010" s="2" t="n">
        <f aca="false">IFERROR(E2010*10,SUBSTITUTE(E2010,"/",""))</f>
        <v>380</v>
      </c>
      <c r="H2010" s="8" t="n">
        <f aca="false">IFERROR(E2010+6,(LEFT(E2010,2)+6)&amp;"/"&amp;(RIGHT(E2010,2)+6))</f>
        <v>44</v>
      </c>
      <c r="I2010" s="8" t="n">
        <f aca="false">J2010</f>
        <v>44</v>
      </c>
      <c r="J2010" s="18" t="n">
        <f aca="false">IF(LEN(H2010)&gt;2,LEFT(H2010,2)&amp;";"&amp;RIGHT(H2010,2),H2010)</f>
        <v>44</v>
      </c>
      <c r="M2010" s="8" t="n">
        <v>985</v>
      </c>
      <c r="P2010" s="18" t="str">
        <f aca="false">VLOOKUP(TRIM(H2010),references!AA:AG,3,0)</f>
        <v>86 - 90</v>
      </c>
      <c r="Q2010" s="18" t="str">
        <f aca="false">VLOOKUP(TRIM(H2010),references!AA:AG,5,0)</f>
        <v>68 - 72</v>
      </c>
      <c r="R2010" s="18" t="str">
        <f aca="false">VLOOKUP(TRIM(H2010),references!AA:AG,7,0)</f>
        <v>94 - 98</v>
      </c>
    </row>
    <row r="2011" customFormat="false" ht="15" hidden="false" customHeight="false" outlineLevel="0" collapsed="false">
      <c r="B2011" s="2" t="s">
        <v>108</v>
      </c>
      <c r="C2011" s="66" t="s">
        <v>762</v>
      </c>
      <c r="D2011" s="2" t="n">
        <f aca="false">D2010+5</f>
        <v>165</v>
      </c>
      <c r="E2011" s="38" t="s">
        <v>166</v>
      </c>
      <c r="F2011" s="2" t="str">
        <f aca="false">IFERROR(E2011*10,SUBSTITUTE(E2011,"/",""))</f>
        <v>3840</v>
      </c>
      <c r="H2011" s="8" t="str">
        <f aca="false">IFERROR(E2011+6,(LEFT(E2011,2)+6)&amp;"/"&amp;(RIGHT(E2011,2)+6))</f>
        <v>44/46</v>
      </c>
      <c r="I2011" s="8" t="str">
        <f aca="false">J2011</f>
        <v>44;46</v>
      </c>
      <c r="J2011" s="18" t="str">
        <f aca="false">IF(LEN(H2011)&gt;2,LEFT(H2011,2)&amp;";"&amp;RIGHT(H2011,2),H2011)</f>
        <v>44;46</v>
      </c>
      <c r="M2011" s="8" t="n">
        <v>972</v>
      </c>
    </row>
    <row r="2012" customFormat="false" ht="15" hidden="false" customHeight="false" outlineLevel="0" collapsed="false">
      <c r="B2012" s="2" t="s">
        <v>108</v>
      </c>
      <c r="C2012" s="66" t="s">
        <v>762</v>
      </c>
      <c r="D2012" s="2" t="n">
        <f aca="false">D2011+5</f>
        <v>170</v>
      </c>
      <c r="E2012" s="38" t="s">
        <v>123</v>
      </c>
      <c r="F2012" s="2" t="n">
        <f aca="false">IFERROR(E2012*10,SUBSTITUTE(E2012,"/",""))</f>
        <v>400</v>
      </c>
      <c r="H2012" s="8" t="n">
        <f aca="false">IFERROR(E2012+6,(LEFT(E2012,2)+6)&amp;"/"&amp;(RIGHT(E2012,2)+6))</f>
        <v>46</v>
      </c>
      <c r="I2012" s="8" t="n">
        <f aca="false">J2012</f>
        <v>46</v>
      </c>
      <c r="J2012" s="18" t="n">
        <f aca="false">IF(LEN(H2012)&gt;2,LEFT(H2012,2)&amp;";"&amp;RIGHT(H2012,2),H2012)</f>
        <v>46</v>
      </c>
      <c r="M2012" s="8" t="n">
        <v>975</v>
      </c>
      <c r="P2012" s="18" t="str">
        <f aca="false">VLOOKUP(TRIM(H2012),references!AA:AG,3,0)</f>
        <v>90 - 94</v>
      </c>
      <c r="Q2012" s="18" t="str">
        <f aca="false">VLOOKUP(TRIM(H2012),references!AA:AG,5,0)</f>
        <v>72 - 76</v>
      </c>
      <c r="R2012" s="18" t="str">
        <f aca="false">VLOOKUP(TRIM(H2012),references!AA:AG,7,0)</f>
        <v>98 - 102</v>
      </c>
    </row>
    <row r="2013" customFormat="false" ht="15" hidden="false" customHeight="false" outlineLevel="0" collapsed="false">
      <c r="B2013" s="2" t="s">
        <v>108</v>
      </c>
      <c r="C2013" s="66" t="s">
        <v>762</v>
      </c>
      <c r="D2013" s="2" t="n">
        <f aca="false">D2012+5</f>
        <v>175</v>
      </c>
      <c r="E2013" s="38" t="s">
        <v>169</v>
      </c>
      <c r="F2013" s="2" t="str">
        <f aca="false">IFERROR(E2013*10,SUBSTITUTE(E2013,"/",""))</f>
        <v>4042</v>
      </c>
      <c r="H2013" s="8" t="str">
        <f aca="false">IFERROR(E2013+6,(LEFT(E2013,2)+6)&amp;"/"&amp;(RIGHT(E2013,2)+6))</f>
        <v>46/48</v>
      </c>
      <c r="I2013" s="8" t="str">
        <f aca="false">J2013</f>
        <v>46;48</v>
      </c>
      <c r="J2013" s="18" t="str">
        <f aca="false">IF(LEN(H2013)&gt;2,LEFT(H2013,2)&amp;";"&amp;RIGHT(H2013,2),H2013)</f>
        <v>46;48</v>
      </c>
      <c r="M2013" s="8" t="n">
        <v>872</v>
      </c>
    </row>
    <row r="2014" customFormat="false" ht="15" hidden="false" customHeight="false" outlineLevel="0" collapsed="false">
      <c r="B2014" s="2" t="s">
        <v>108</v>
      </c>
      <c r="C2014" s="66" t="s">
        <v>762</v>
      </c>
      <c r="D2014" s="2" t="n">
        <f aca="false">D2013+5</f>
        <v>180</v>
      </c>
      <c r="E2014" s="38" t="s">
        <v>125</v>
      </c>
      <c r="F2014" s="2" t="n">
        <f aca="false">IFERROR(E2014*10,SUBSTITUTE(E2014,"/",""))</f>
        <v>420</v>
      </c>
      <c r="H2014" s="8" t="n">
        <f aca="false">IFERROR(E2014+6,(LEFT(E2014,2)+6)&amp;"/"&amp;(RIGHT(E2014,2)+6))</f>
        <v>48</v>
      </c>
      <c r="I2014" s="8" t="n">
        <f aca="false">J2014</f>
        <v>48</v>
      </c>
      <c r="J2014" s="18" t="n">
        <f aca="false">IF(LEN(H2014)&gt;2,LEFT(H2014,2)&amp;";"&amp;RIGHT(H2014,2),H2014)</f>
        <v>48</v>
      </c>
      <c r="M2014" s="8" t="n">
        <v>905</v>
      </c>
      <c r="P2014" s="18" t="str">
        <f aca="false">VLOOKUP(TRIM(H2014),references!AA:AG,3,0)</f>
        <v>94 - 98</v>
      </c>
      <c r="Q2014" s="18" t="str">
        <f aca="false">VLOOKUP(TRIM(H2014),references!AA:AG,5,0)</f>
        <v>76 - 80</v>
      </c>
      <c r="R2014" s="18" t="str">
        <f aca="false">VLOOKUP(TRIM(H2014),references!AA:AG,7,0)</f>
        <v>102 - 106</v>
      </c>
    </row>
    <row r="2015" customFormat="false" ht="15" hidden="false" customHeight="false" outlineLevel="0" collapsed="false">
      <c r="B2015" s="2" t="s">
        <v>108</v>
      </c>
      <c r="C2015" s="66" t="s">
        <v>762</v>
      </c>
      <c r="D2015" s="2" t="n">
        <f aca="false">D2014+5</f>
        <v>185</v>
      </c>
      <c r="E2015" s="38" t="s">
        <v>171</v>
      </c>
      <c r="F2015" s="2" t="str">
        <f aca="false">IFERROR(E2015*10,SUBSTITUTE(E2015,"/",""))</f>
        <v>4244</v>
      </c>
      <c r="H2015" s="8" t="str">
        <f aca="false">IFERROR(E2015+6,(LEFT(E2015,2)+6)&amp;"/"&amp;(RIGHT(E2015,2)+6))</f>
        <v>48/50</v>
      </c>
      <c r="I2015" s="8" t="str">
        <f aca="false">J2015</f>
        <v>48;50</v>
      </c>
      <c r="J2015" s="18" t="str">
        <f aca="false">IF(LEN(H2015)&gt;2,LEFT(H2015,2)&amp;";"&amp;RIGHT(H2015,2),H2015)</f>
        <v>48;50</v>
      </c>
      <c r="M2015" s="8" t="n">
        <v>902</v>
      </c>
    </row>
    <row r="2016" customFormat="false" ht="15" hidden="false" customHeight="false" outlineLevel="0" collapsed="false">
      <c r="B2016" s="2" t="s">
        <v>108</v>
      </c>
      <c r="C2016" s="66" t="s">
        <v>762</v>
      </c>
      <c r="D2016" s="2" t="n">
        <f aca="false">D2015+5</f>
        <v>190</v>
      </c>
      <c r="E2016" s="38" t="s">
        <v>127</v>
      </c>
      <c r="F2016" s="2" t="n">
        <f aca="false">IFERROR(E2016*10,SUBSTITUTE(E2016,"/",""))</f>
        <v>440</v>
      </c>
      <c r="H2016" s="8" t="n">
        <f aca="false">IFERROR(E2016+6,(LEFT(E2016,2)+6)&amp;"/"&amp;(RIGHT(E2016,2)+6))</f>
        <v>50</v>
      </c>
      <c r="I2016" s="8" t="n">
        <f aca="false">J2016</f>
        <v>50</v>
      </c>
      <c r="J2016" s="18" t="n">
        <f aca="false">IF(LEN(H2016)&gt;2,LEFT(H2016,2)&amp;";"&amp;RIGHT(H2016,2),H2016)</f>
        <v>50</v>
      </c>
      <c r="M2016" s="8" t="n">
        <v>945</v>
      </c>
      <c r="P2016" s="18" t="str">
        <f aca="false">VLOOKUP(TRIM(H2016),references!AA:AG,3,0)</f>
        <v>98 - 102</v>
      </c>
      <c r="Q2016" s="18" t="str">
        <f aca="false">VLOOKUP(TRIM(H2016),references!AA:AG,5,0)</f>
        <v>80 - 84</v>
      </c>
      <c r="R2016" s="18" t="str">
        <f aca="false">VLOOKUP(TRIM(H2016),references!AA:AG,7,0)</f>
        <v>106 - 110</v>
      </c>
    </row>
    <row r="2017" customFormat="false" ht="15" hidden="false" customHeight="false" outlineLevel="0" collapsed="false">
      <c r="B2017" s="2" t="s">
        <v>108</v>
      </c>
      <c r="C2017" s="66" t="s">
        <v>762</v>
      </c>
      <c r="D2017" s="2" t="n">
        <f aca="false">D2016+5</f>
        <v>195</v>
      </c>
      <c r="E2017" s="38" t="s">
        <v>262</v>
      </c>
      <c r="F2017" s="2" t="str">
        <f aca="false">IFERROR(E2017*10,SUBSTITUTE(E2017,"/",""))</f>
        <v>4446</v>
      </c>
      <c r="H2017" s="8" t="str">
        <f aca="false">IFERROR(E2017+6,(LEFT(E2017,2)+6)&amp;"/"&amp;(RIGHT(E2017,2)+6))</f>
        <v>50/52</v>
      </c>
      <c r="I2017" s="8" t="str">
        <f aca="false">J2017</f>
        <v>50;52</v>
      </c>
      <c r="J2017" s="18" t="str">
        <f aca="false">IF(LEN(H2017)&gt;2,LEFT(H2017,2)&amp;";"&amp;RIGHT(H2017,2),H2017)</f>
        <v>50;52</v>
      </c>
      <c r="M2017" s="8" t="n">
        <v>922</v>
      </c>
    </row>
    <row r="2018" customFormat="false" ht="15" hidden="false" customHeight="false" outlineLevel="0" collapsed="false">
      <c r="B2018" s="2" t="s">
        <v>108</v>
      </c>
      <c r="C2018" s="66" t="s">
        <v>762</v>
      </c>
      <c r="D2018" s="2" t="n">
        <f aca="false">D2017+5</f>
        <v>200</v>
      </c>
      <c r="E2018" s="38" t="s">
        <v>241</v>
      </c>
      <c r="F2018" s="2" t="n">
        <f aca="false">IFERROR(E2018*10,SUBSTITUTE(E2018,"/",""))</f>
        <v>460</v>
      </c>
      <c r="H2018" s="8" t="n">
        <f aca="false">IFERROR(E2018+6,(LEFT(E2018,2)+6)&amp;"/"&amp;(RIGHT(E2018,2)+6))</f>
        <v>52</v>
      </c>
      <c r="I2018" s="8" t="n">
        <f aca="false">J2018</f>
        <v>52</v>
      </c>
      <c r="J2018" s="18" t="n">
        <f aca="false">IF(LEN(H2018)&gt;2,LEFT(H2018,2)&amp;";"&amp;RIGHT(H2018,2),H2018)</f>
        <v>52</v>
      </c>
      <c r="M2018" s="8" t="n">
        <v>955</v>
      </c>
      <c r="P2018" s="18" t="str">
        <f aca="false">VLOOKUP(TRIM(H2018),references!AA:AG,3,0)</f>
        <v>102 - 106</v>
      </c>
      <c r="Q2018" s="18" t="str">
        <f aca="false">VLOOKUP(TRIM(H2018),references!AA:AG,5,0)</f>
        <v>84 - 88</v>
      </c>
      <c r="R2018" s="18" t="str">
        <f aca="false">VLOOKUP(TRIM(H2018),references!AA:AG,7,0)</f>
        <v>110 - 114</v>
      </c>
    </row>
    <row r="2019" customFormat="false" ht="15" hidden="false" customHeight="false" outlineLevel="0" collapsed="false">
      <c r="B2019" s="2" t="s">
        <v>108</v>
      </c>
      <c r="C2019" s="66" t="s">
        <v>762</v>
      </c>
      <c r="D2019" s="2" t="n">
        <f aca="false">D2018+5</f>
        <v>205</v>
      </c>
      <c r="E2019" s="38" t="s">
        <v>264</v>
      </c>
      <c r="F2019" s="2" t="str">
        <f aca="false">IFERROR(E2019*10,SUBSTITUTE(E2019,"/",""))</f>
        <v>4648</v>
      </c>
      <c r="H2019" s="8" t="str">
        <f aca="false">IFERROR(E2019+6,(LEFT(E2019,2)+6)&amp;"/"&amp;(RIGHT(E2019,2)+6))</f>
        <v>52/54</v>
      </c>
      <c r="I2019" s="8" t="str">
        <f aca="false">J2019</f>
        <v>52;54</v>
      </c>
      <c r="J2019" s="18" t="str">
        <f aca="false">IF(LEN(H2019)&gt;2,LEFT(H2019,2)&amp;";"&amp;RIGHT(H2019,2),H2019)</f>
        <v>52;54</v>
      </c>
      <c r="M2019" s="8" t="n">
        <v>892</v>
      </c>
    </row>
    <row r="2020" customFormat="false" ht="15" hidden="false" customHeight="false" outlineLevel="0" collapsed="false">
      <c r="B2020" s="2" t="s">
        <v>108</v>
      </c>
      <c r="C2020" s="66" t="s">
        <v>762</v>
      </c>
      <c r="D2020" s="2" t="n">
        <f aca="false">D2019+5</f>
        <v>210</v>
      </c>
      <c r="E2020" s="38" t="s">
        <v>243</v>
      </c>
      <c r="F2020" s="2" t="n">
        <f aca="false">IFERROR(E2020*10,SUBSTITUTE(E2020,"/",""))</f>
        <v>480</v>
      </c>
      <c r="H2020" s="8" t="n">
        <f aca="false">IFERROR(E2020+6,(LEFT(E2020,2)+6)&amp;"/"&amp;(RIGHT(E2020,2)+6))</f>
        <v>54</v>
      </c>
      <c r="I2020" s="8" t="n">
        <f aca="false">J2020</f>
        <v>54</v>
      </c>
      <c r="J2020" s="18" t="n">
        <f aca="false">IF(LEN(H2020)&gt;2,LEFT(H2020,2)&amp;";"&amp;RIGHT(H2020,2),H2020)</f>
        <v>54</v>
      </c>
      <c r="M2020" s="8" t="n">
        <v>915</v>
      </c>
      <c r="P2020" s="18" t="str">
        <f aca="false">VLOOKUP(TRIM(H2020),references!AA:AG,3,0)</f>
        <v>106 - 110</v>
      </c>
      <c r="Q2020" s="18" t="str">
        <f aca="false">VLOOKUP(TRIM(H2020),references!AA:AG,5,0)</f>
        <v>88 - 92</v>
      </c>
      <c r="R2020" s="18" t="str">
        <f aca="false">VLOOKUP(TRIM(H2020),references!AA:AG,7,0)</f>
        <v>114 - 118</v>
      </c>
    </row>
    <row r="2021" customFormat="false" ht="15" hidden="false" customHeight="false" outlineLevel="0" collapsed="false">
      <c r="B2021" s="2" t="s">
        <v>108</v>
      </c>
      <c r="C2021" s="66" t="s">
        <v>762</v>
      </c>
      <c r="D2021" s="2" t="n">
        <f aca="false">D2020+5</f>
        <v>215</v>
      </c>
      <c r="E2021" s="38" t="s">
        <v>266</v>
      </c>
      <c r="F2021" s="2" t="str">
        <f aca="false">IFERROR(E2021*10,SUBSTITUTE(E2021,"/",""))</f>
        <v>4850</v>
      </c>
      <c r="H2021" s="8" t="str">
        <f aca="false">IFERROR(E2021+6,(LEFT(E2021,2)+6)&amp;"/"&amp;(RIGHT(E2021,2)+6))</f>
        <v>54/56</v>
      </c>
      <c r="I2021" s="8" t="str">
        <f aca="false">J2021</f>
        <v>54;56</v>
      </c>
      <c r="J2021" s="18" t="str">
        <f aca="false">IF(LEN(H2021)&gt;2,LEFT(H2021,2)&amp;";"&amp;RIGHT(H2021,2),H2021)</f>
        <v>54;56</v>
      </c>
      <c r="M2021" s="8" t="n">
        <v>882</v>
      </c>
    </row>
    <row r="2022" customFormat="false" ht="15" hidden="false" customHeight="false" outlineLevel="0" collapsed="false">
      <c r="B2022" s="2" t="s">
        <v>108</v>
      </c>
      <c r="C2022" s="66" t="s">
        <v>762</v>
      </c>
      <c r="D2022" s="2" t="n">
        <f aca="false">D2021+5</f>
        <v>220</v>
      </c>
      <c r="E2022" s="38" t="s">
        <v>245</v>
      </c>
      <c r="F2022" s="2" t="n">
        <f aca="false">IFERROR(E2022*10,SUBSTITUTE(E2022,"/",""))</f>
        <v>500</v>
      </c>
      <c r="H2022" s="8" t="n">
        <f aca="false">IFERROR(E2022+6,(LEFT(E2022,2)+6)&amp;"/"&amp;(RIGHT(E2022,2)+6))</f>
        <v>56</v>
      </c>
      <c r="I2022" s="8" t="n">
        <f aca="false">J2022</f>
        <v>56</v>
      </c>
      <c r="J2022" s="18" t="n">
        <f aca="false">IF(LEN(H2022)&gt;2,LEFT(H2022,2)&amp;";"&amp;RIGHT(H2022,2),H2022)</f>
        <v>56</v>
      </c>
      <c r="M2022" s="8" t="n">
        <v>895</v>
      </c>
      <c r="P2022" s="18" t="str">
        <f aca="false">VLOOKUP(TRIM(H2022),references!AA:AG,3,0)</f>
        <v>110 - 114</v>
      </c>
      <c r="Q2022" s="18" t="str">
        <f aca="false">VLOOKUP(TRIM(H2022),references!AA:AG,5,0)</f>
        <v>92 - 96</v>
      </c>
      <c r="R2022" s="18" t="str">
        <f aca="false">VLOOKUP(TRIM(H2022),references!AA:AG,7,0)</f>
        <v>118 - 122</v>
      </c>
    </row>
    <row r="2023" customFormat="false" ht="15" hidden="false" customHeight="false" outlineLevel="0" collapsed="false">
      <c r="B2023" s="2" t="s">
        <v>108</v>
      </c>
      <c r="C2023" s="66" t="s">
        <v>762</v>
      </c>
      <c r="D2023" s="2" t="n">
        <f aca="false">D2022+5</f>
        <v>225</v>
      </c>
      <c r="E2023" s="38" t="s">
        <v>465</v>
      </c>
      <c r="F2023" s="2" t="str">
        <f aca="false">IFERROR(E2023*10,SUBSTITUTE(E2023,"/",""))</f>
        <v>5052</v>
      </c>
      <c r="H2023" s="8" t="str">
        <f aca="false">IFERROR(E2023+6,(LEFT(E2023,2)+6)&amp;"/"&amp;(RIGHT(E2023,2)+6))</f>
        <v>56/58</v>
      </c>
      <c r="I2023" s="8" t="str">
        <f aca="false">J2023</f>
        <v>56;58</v>
      </c>
      <c r="J2023" s="18" t="str">
        <f aca="false">IF(LEN(H2023)&gt;2,LEFT(H2023,2)&amp;";"&amp;RIGHT(H2023,2),H2023)</f>
        <v>56;58</v>
      </c>
      <c r="M2023" s="8" t="n">
        <v>812</v>
      </c>
    </row>
    <row r="2024" customFormat="false" ht="15" hidden="false" customHeight="false" outlineLevel="0" collapsed="false">
      <c r="B2024" s="2" t="s">
        <v>108</v>
      </c>
      <c r="C2024" s="66" t="s">
        <v>762</v>
      </c>
      <c r="D2024" s="2" t="n">
        <f aca="false">D2023+5</f>
        <v>230</v>
      </c>
      <c r="E2024" s="38" t="s">
        <v>452</v>
      </c>
      <c r="F2024" s="2" t="n">
        <f aca="false">IFERROR(E2024*10,SUBSTITUTE(E2024,"/",""))</f>
        <v>520</v>
      </c>
      <c r="H2024" s="8" t="n">
        <f aca="false">IFERROR(E2024+6,(LEFT(E2024,2)+6)&amp;"/"&amp;(RIGHT(E2024,2)+6))</f>
        <v>58</v>
      </c>
      <c r="I2024" s="8" t="n">
        <f aca="false">J2024</f>
        <v>58</v>
      </c>
      <c r="J2024" s="18" t="n">
        <f aca="false">IF(LEN(H2024)&gt;2,LEFT(H2024,2)&amp;";"&amp;RIGHT(H2024,2),H2024)</f>
        <v>58</v>
      </c>
      <c r="M2024" s="8" t="n">
        <v>875</v>
      </c>
      <c r="P2024" s="18" t="str">
        <f aca="false">VLOOKUP(TRIM(H2024),references!AA:AG,3,0)</f>
        <v>114 - 118</v>
      </c>
      <c r="Q2024" s="18" t="str">
        <f aca="false">VLOOKUP(TRIM(H2024),references!AA:AG,5,0)</f>
        <v>96 - 100</v>
      </c>
      <c r="R2024" s="18" t="str">
        <f aca="false">VLOOKUP(TRIM(H2024),references!AA:AG,7,0)</f>
        <v>122 - 126</v>
      </c>
    </row>
    <row r="2025" customFormat="false" ht="15" hidden="false" customHeight="false" outlineLevel="0" collapsed="false">
      <c r="B2025" s="2" t="s">
        <v>108</v>
      </c>
      <c r="C2025" s="66" t="s">
        <v>762</v>
      </c>
      <c r="D2025" s="2" t="n">
        <f aca="false">D2024+5</f>
        <v>235</v>
      </c>
      <c r="E2025" s="38" t="s">
        <v>466</v>
      </c>
      <c r="F2025" s="2" t="str">
        <f aca="false">IFERROR(E2025*10,SUBSTITUTE(E2025,"/",""))</f>
        <v>5254</v>
      </c>
      <c r="H2025" s="8" t="str">
        <f aca="false">IFERROR(E2025+6,(LEFT(E2025,2)+6)&amp;"/"&amp;(RIGHT(E2025,2)+6))</f>
        <v>58/60</v>
      </c>
      <c r="I2025" s="8" t="str">
        <f aca="false">J2025</f>
        <v>58;60</v>
      </c>
      <c r="J2025" s="18" t="str">
        <f aca="false">IF(LEN(H2025)&gt;2,LEFT(H2025,2)&amp;";"&amp;RIGHT(H2025,2),H2025)</f>
        <v>58;60</v>
      </c>
      <c r="M2025" s="8" t="n">
        <v>742</v>
      </c>
    </row>
    <row r="2026" customFormat="false" ht="15" hidden="false" customHeight="false" outlineLevel="0" collapsed="false">
      <c r="B2026" s="2" t="s">
        <v>108</v>
      </c>
      <c r="C2026" s="66" t="s">
        <v>762</v>
      </c>
      <c r="D2026" s="2" t="n">
        <f aca="false">D2025+5</f>
        <v>240</v>
      </c>
      <c r="E2026" s="38" t="s">
        <v>453</v>
      </c>
      <c r="F2026" s="2" t="n">
        <f aca="false">IFERROR(E2026*10,SUBSTITUTE(E2026,"/",""))</f>
        <v>540</v>
      </c>
      <c r="H2026" s="8" t="n">
        <f aca="false">IFERROR(E2026+6,(LEFT(E2026,2)+6)&amp;"/"&amp;(RIGHT(E2026,2)+6))</f>
        <v>60</v>
      </c>
      <c r="I2026" s="8" t="n">
        <f aca="false">J2026</f>
        <v>60</v>
      </c>
      <c r="J2026" s="18" t="n">
        <f aca="false">IF(LEN(H2026)&gt;2,LEFT(H2026,2)&amp;";"&amp;RIGHT(H2026,2),H2026)</f>
        <v>60</v>
      </c>
      <c r="M2026" s="8" t="n">
        <v>855</v>
      </c>
      <c r="P2026" s="18" t="str">
        <f aca="false">VLOOKUP(TRIM(H2026),references!AA:AG,3,0)</f>
        <v>118 - 122</v>
      </c>
      <c r="Q2026" s="18" t="str">
        <f aca="false">VLOOKUP(TRIM(H2026),references!AA:AG,5,0)</f>
        <v>100 - 104</v>
      </c>
      <c r="R2026" s="18" t="str">
        <f aca="false">VLOOKUP(TRIM(H2026),references!AA:AG,7,0)</f>
        <v>126 - 130</v>
      </c>
    </row>
    <row r="2027" customFormat="false" ht="15" hidden="false" customHeight="false" outlineLevel="0" collapsed="false">
      <c r="B2027" s="2" t="s">
        <v>108</v>
      </c>
      <c r="C2027" s="66" t="s">
        <v>762</v>
      </c>
      <c r="D2027" s="2" t="n">
        <f aca="false">D2026+5</f>
        <v>245</v>
      </c>
      <c r="E2027" s="38" t="s">
        <v>467</v>
      </c>
      <c r="F2027" s="2" t="str">
        <f aca="false">IFERROR(E2027*10,SUBSTITUTE(E2027,"/",""))</f>
        <v>5456</v>
      </c>
      <c r="H2027" s="8" t="str">
        <f aca="false">IFERROR(E2027+6,(LEFT(E2027,2)+6)&amp;"/"&amp;(RIGHT(E2027,2)+6))</f>
        <v>60/62</v>
      </c>
      <c r="I2027" s="8" t="str">
        <f aca="false">J2027</f>
        <v>60;62</v>
      </c>
      <c r="J2027" s="18" t="str">
        <f aca="false">IF(LEN(H2027)&gt;2,LEFT(H2027,2)&amp;";"&amp;RIGHT(H2027,2),H2027)</f>
        <v>60;62</v>
      </c>
      <c r="M2027" s="8" t="n">
        <v>732</v>
      </c>
    </row>
    <row r="2028" customFormat="false" ht="15" hidden="false" customHeight="false" outlineLevel="0" collapsed="false">
      <c r="B2028" s="2" t="s">
        <v>108</v>
      </c>
      <c r="C2028" s="66" t="s">
        <v>762</v>
      </c>
      <c r="D2028" s="2" t="n">
        <f aca="false">D2027+5</f>
        <v>250</v>
      </c>
      <c r="E2028" s="38" t="s">
        <v>454</v>
      </c>
      <c r="F2028" s="2" t="n">
        <f aca="false">IFERROR(E2028*10,SUBSTITUTE(E2028,"/",""))</f>
        <v>560</v>
      </c>
      <c r="H2028" s="8" t="n">
        <f aca="false">IFERROR(E2028+6,(LEFT(E2028,2)+6)&amp;"/"&amp;(RIGHT(E2028,2)+6))</f>
        <v>62</v>
      </c>
      <c r="I2028" s="8" t="n">
        <f aca="false">J2028</f>
        <v>62</v>
      </c>
      <c r="J2028" s="18" t="n">
        <f aca="false">IF(LEN(H2028)&gt;2,LEFT(H2028,2)&amp;";"&amp;RIGHT(H2028,2),H2028)</f>
        <v>62</v>
      </c>
      <c r="M2028" s="8" t="n">
        <v>835</v>
      </c>
    </row>
    <row r="2029" customFormat="false" ht="15" hidden="false" customHeight="false" outlineLevel="0" collapsed="false">
      <c r="B2029" s="2" t="s">
        <v>108</v>
      </c>
      <c r="C2029" s="66" t="s">
        <v>762</v>
      </c>
      <c r="D2029" s="2" t="n">
        <f aca="false">D2028+5</f>
        <v>255</v>
      </c>
      <c r="E2029" s="38" t="s">
        <v>468</v>
      </c>
      <c r="F2029" s="2" t="str">
        <f aca="false">IFERROR(E2029*10,SUBSTITUTE(E2029,"/",""))</f>
        <v>5658</v>
      </c>
      <c r="H2029" s="8" t="str">
        <f aca="false">IFERROR(E2029+6,(LEFT(E2029,2)+6)&amp;"/"&amp;(RIGHT(E2029,2)+6))</f>
        <v>62/64</v>
      </c>
      <c r="I2029" s="8" t="str">
        <f aca="false">J2029</f>
        <v>62;64</v>
      </c>
      <c r="J2029" s="18" t="str">
        <f aca="false">IF(LEN(H2029)&gt;2,LEFT(H2029,2)&amp;";"&amp;RIGHT(H2029,2),H2029)</f>
        <v>62;64</v>
      </c>
      <c r="M2029" s="8" t="n">
        <v>722</v>
      </c>
    </row>
    <row r="2030" customFormat="false" ht="15" hidden="false" customHeight="false" outlineLevel="0" collapsed="false">
      <c r="B2030" s="2" t="s">
        <v>108</v>
      </c>
      <c r="C2030" s="66" t="s">
        <v>762</v>
      </c>
      <c r="D2030" s="2" t="n">
        <f aca="false">D2029+5</f>
        <v>260</v>
      </c>
      <c r="E2030" s="38" t="s">
        <v>455</v>
      </c>
      <c r="F2030" s="2" t="n">
        <f aca="false">IFERROR(E2030*10,SUBSTITUTE(E2030,"/",""))</f>
        <v>580</v>
      </c>
      <c r="H2030" s="8" t="n">
        <f aca="false">IFERROR(E2030+6,(LEFT(E2030,2)+6)&amp;"/"&amp;(RIGHT(E2030,2)+6))</f>
        <v>64</v>
      </c>
      <c r="I2030" s="8" t="n">
        <f aca="false">J2030</f>
        <v>64</v>
      </c>
      <c r="J2030" s="18" t="n">
        <f aca="false">IF(LEN(H2030)&gt;2,LEFT(H2030,2)&amp;";"&amp;RIGHT(H2030,2),H2030)</f>
        <v>64</v>
      </c>
      <c r="M2030" s="8" t="n">
        <v>815</v>
      </c>
    </row>
    <row r="2032" customFormat="false" ht="15" hidden="false" customHeight="false" outlineLevel="0" collapsed="false">
      <c r="B2032" s="2" t="s">
        <v>108</v>
      </c>
      <c r="C2032" s="66" t="s">
        <v>774</v>
      </c>
      <c r="D2032" s="2" t="n">
        <v>110</v>
      </c>
      <c r="E2032" s="38" t="s">
        <v>314</v>
      </c>
      <c r="F2032" s="2" t="n">
        <f aca="false">IFERROR(E2032*10,SUBSTITUTE(E2032,"/",""))</f>
        <v>280</v>
      </c>
      <c r="H2032" s="8" t="n">
        <f aca="false">IFERROR(E2032+6,(LEFT(E2032,2)+6)&amp;"/"&amp;(RIGHT(E2032,2)+6))</f>
        <v>34</v>
      </c>
      <c r="I2032" s="8" t="n">
        <f aca="false">J2032</f>
        <v>34</v>
      </c>
      <c r="J2032" s="18" t="n">
        <f aca="false">IF(LEN(H2032)&gt;2,LEFT(H2032,2)&amp;";"&amp;RIGHT(H2032,2),H2032)</f>
        <v>34</v>
      </c>
      <c r="M2032" s="8" t="n">
        <v>715</v>
      </c>
    </row>
    <row r="2033" customFormat="false" ht="15" hidden="false" customHeight="false" outlineLevel="0" collapsed="false">
      <c r="B2033" s="2" t="s">
        <v>108</v>
      </c>
      <c r="C2033" s="66" t="s">
        <v>774</v>
      </c>
      <c r="D2033" s="2" t="n">
        <f aca="false">D2032+10</f>
        <v>120</v>
      </c>
      <c r="E2033" s="38" t="s">
        <v>316</v>
      </c>
      <c r="F2033" s="2" t="n">
        <f aca="false">IFERROR(E2033*10,SUBSTITUTE(E2033,"/",""))</f>
        <v>300</v>
      </c>
      <c r="H2033" s="8" t="n">
        <f aca="false">IFERROR(E2033+6,(LEFT(E2033,2)+6)&amp;"/"&amp;(RIGHT(E2033,2)+6))</f>
        <v>36</v>
      </c>
      <c r="I2033" s="8" t="n">
        <f aca="false">J2033</f>
        <v>36</v>
      </c>
      <c r="J2033" s="18" t="n">
        <f aca="false">IF(LEN(H2033)&gt;2,LEFT(H2033,2)&amp;";"&amp;RIGHT(H2033,2),H2033)</f>
        <v>36</v>
      </c>
      <c r="M2033" s="8" t="n">
        <v>725</v>
      </c>
    </row>
    <row r="2034" customFormat="false" ht="15" hidden="false" customHeight="false" outlineLevel="0" collapsed="false">
      <c r="B2034" s="2" t="s">
        <v>108</v>
      </c>
      <c r="C2034" s="66" t="s">
        <v>774</v>
      </c>
      <c r="D2034" s="2" t="n">
        <f aca="false">D2033+10</f>
        <v>130</v>
      </c>
      <c r="E2034" s="38" t="s">
        <v>115</v>
      </c>
      <c r="F2034" s="2" t="n">
        <f aca="false">IFERROR(E2034*10,SUBSTITUTE(E2034,"/",""))</f>
        <v>320</v>
      </c>
      <c r="H2034" s="8" t="n">
        <f aca="false">IFERROR(E2034+6,(LEFT(E2034,2)+6)&amp;"/"&amp;(RIGHT(E2034,2)+6))</f>
        <v>38</v>
      </c>
      <c r="I2034" s="8" t="n">
        <f aca="false">J2034</f>
        <v>38</v>
      </c>
      <c r="J2034" s="18" t="n">
        <f aca="false">IF(LEN(H2034)&gt;2,LEFT(H2034,2)&amp;";"&amp;RIGHT(H2034,2),H2034)</f>
        <v>38</v>
      </c>
      <c r="M2034" s="8" t="n">
        <v>935</v>
      </c>
    </row>
    <row r="2035" customFormat="false" ht="15" hidden="false" customHeight="false" outlineLevel="0" collapsed="false">
      <c r="B2035" s="2" t="s">
        <v>108</v>
      </c>
      <c r="C2035" s="66" t="s">
        <v>774</v>
      </c>
      <c r="D2035" s="2" t="n">
        <f aca="false">D2034+10</f>
        <v>140</v>
      </c>
      <c r="E2035" s="38" t="s">
        <v>117</v>
      </c>
      <c r="F2035" s="2" t="n">
        <f aca="false">IFERROR(E2035*10,SUBSTITUTE(E2035,"/",""))</f>
        <v>340</v>
      </c>
      <c r="H2035" s="8" t="n">
        <f aca="false">IFERROR(E2035+6,(LEFT(E2035,2)+6)&amp;"/"&amp;(RIGHT(E2035,2)+6))</f>
        <v>40</v>
      </c>
      <c r="I2035" s="8" t="n">
        <f aca="false">J2035</f>
        <v>40</v>
      </c>
      <c r="J2035" s="18" t="n">
        <f aca="false">IF(LEN(H2035)&gt;2,LEFT(H2035,2)&amp;";"&amp;RIGHT(H2035,2),H2035)</f>
        <v>40</v>
      </c>
      <c r="M2035" s="8" t="n">
        <v>965</v>
      </c>
      <c r="P2035" s="18" t="str">
        <f aca="false">VLOOKUP(TRIM(H2035),references!AA:AG,3,0)</f>
        <v>78 - 82</v>
      </c>
      <c r="Q2035" s="18" t="str">
        <f aca="false">VLOOKUP(TRIM(H2035),references!AA:AG,5,0)</f>
        <v>60 - 64</v>
      </c>
      <c r="R2035" s="18" t="str">
        <f aca="false">VLOOKUP(TRIM(H2035),references!AA:AG,7,0)</f>
        <v>86 - 90</v>
      </c>
    </row>
    <row r="2036" customFormat="false" ht="15" hidden="false" customHeight="false" outlineLevel="0" collapsed="false">
      <c r="B2036" s="2" t="s">
        <v>108</v>
      </c>
      <c r="C2036" s="66" t="s">
        <v>774</v>
      </c>
      <c r="D2036" s="2" t="n">
        <f aca="false">D2035+10</f>
        <v>150</v>
      </c>
      <c r="E2036" s="38" t="s">
        <v>119</v>
      </c>
      <c r="F2036" s="2" t="n">
        <f aca="false">IFERROR(E2036*10,SUBSTITUTE(E2036,"/",""))</f>
        <v>360</v>
      </c>
      <c r="H2036" s="8" t="n">
        <f aca="false">IFERROR(E2036+6,(LEFT(E2036,2)+6)&amp;"/"&amp;(RIGHT(E2036,2)+6))</f>
        <v>42</v>
      </c>
      <c r="I2036" s="8" t="n">
        <f aca="false">J2036</f>
        <v>42</v>
      </c>
      <c r="J2036" s="18" t="n">
        <f aca="false">IF(LEN(H2036)&gt;2,LEFT(H2036,2)&amp;";"&amp;RIGHT(H2036,2),H2036)</f>
        <v>42</v>
      </c>
      <c r="M2036" s="8" t="n">
        <v>995</v>
      </c>
      <c r="P2036" s="18" t="str">
        <f aca="false">VLOOKUP(TRIM(H2036),references!AA:AG,3,0)</f>
        <v>82 - 86</v>
      </c>
      <c r="Q2036" s="18" t="str">
        <f aca="false">VLOOKUP(TRIM(H2036),references!AA:AG,5,0)</f>
        <v>64 - 68</v>
      </c>
      <c r="R2036" s="18" t="str">
        <f aca="false">VLOOKUP(TRIM(H2036),references!AA:AG,7,0)</f>
        <v>90 - 94</v>
      </c>
    </row>
    <row r="2037" customFormat="false" ht="15" hidden="false" customHeight="false" outlineLevel="0" collapsed="false">
      <c r="B2037" s="2" t="s">
        <v>108</v>
      </c>
      <c r="C2037" s="66" t="s">
        <v>774</v>
      </c>
      <c r="D2037" s="2" t="n">
        <f aca="false">D2036+10</f>
        <v>160</v>
      </c>
      <c r="E2037" s="38" t="s">
        <v>121</v>
      </c>
      <c r="F2037" s="2" t="n">
        <f aca="false">IFERROR(E2037*10,SUBSTITUTE(E2037,"/",""))</f>
        <v>380</v>
      </c>
      <c r="H2037" s="8" t="n">
        <f aca="false">IFERROR(E2037+6,(LEFT(E2037,2)+6)&amp;"/"&amp;(RIGHT(E2037,2)+6))</f>
        <v>44</v>
      </c>
      <c r="I2037" s="8" t="n">
        <f aca="false">J2037</f>
        <v>44</v>
      </c>
      <c r="J2037" s="18" t="n">
        <f aca="false">IF(LEN(H2037)&gt;2,LEFT(H2037,2)&amp;";"&amp;RIGHT(H2037,2),H2037)</f>
        <v>44</v>
      </c>
      <c r="M2037" s="8" t="n">
        <v>985</v>
      </c>
      <c r="P2037" s="18" t="str">
        <f aca="false">VLOOKUP(TRIM(H2037),references!AA:AG,3,0)</f>
        <v>86 - 90</v>
      </c>
      <c r="Q2037" s="18" t="str">
        <f aca="false">VLOOKUP(TRIM(H2037),references!AA:AG,5,0)</f>
        <v>68 - 72</v>
      </c>
      <c r="R2037" s="18" t="str">
        <f aca="false">VLOOKUP(TRIM(H2037),references!AA:AG,7,0)</f>
        <v>94 - 98</v>
      </c>
    </row>
    <row r="2038" customFormat="false" ht="15" hidden="false" customHeight="false" outlineLevel="0" collapsed="false">
      <c r="B2038" s="2" t="s">
        <v>108</v>
      </c>
      <c r="C2038" s="66" t="s">
        <v>774</v>
      </c>
      <c r="D2038" s="2" t="n">
        <f aca="false">D2037+10</f>
        <v>170</v>
      </c>
      <c r="E2038" s="38" t="s">
        <v>123</v>
      </c>
      <c r="F2038" s="2" t="n">
        <f aca="false">IFERROR(E2038*10,SUBSTITUTE(E2038,"/",""))</f>
        <v>400</v>
      </c>
      <c r="H2038" s="8" t="n">
        <f aca="false">IFERROR(E2038+6,(LEFT(E2038,2)+6)&amp;"/"&amp;(RIGHT(E2038,2)+6))</f>
        <v>46</v>
      </c>
      <c r="I2038" s="8" t="n">
        <f aca="false">J2038</f>
        <v>46</v>
      </c>
      <c r="J2038" s="18" t="n">
        <f aca="false">IF(LEN(H2038)&gt;2,LEFT(H2038,2)&amp;";"&amp;RIGHT(H2038,2),H2038)</f>
        <v>46</v>
      </c>
      <c r="M2038" s="8" t="n">
        <v>975</v>
      </c>
      <c r="P2038" s="18" t="str">
        <f aca="false">VLOOKUP(TRIM(H2038),references!AA:AG,3,0)</f>
        <v>90 - 94</v>
      </c>
      <c r="Q2038" s="18" t="str">
        <f aca="false">VLOOKUP(TRIM(H2038),references!AA:AG,5,0)</f>
        <v>72 - 76</v>
      </c>
      <c r="R2038" s="18" t="str">
        <f aca="false">VLOOKUP(TRIM(H2038),references!AA:AG,7,0)</f>
        <v>98 - 102</v>
      </c>
    </row>
    <row r="2039" customFormat="false" ht="15" hidden="false" customHeight="false" outlineLevel="0" collapsed="false">
      <c r="B2039" s="2" t="s">
        <v>108</v>
      </c>
      <c r="C2039" s="66" t="s">
        <v>774</v>
      </c>
      <c r="D2039" s="2" t="n">
        <f aca="false">D2038+10</f>
        <v>180</v>
      </c>
      <c r="E2039" s="38" t="s">
        <v>125</v>
      </c>
      <c r="F2039" s="2" t="n">
        <f aca="false">IFERROR(E2039*10,SUBSTITUTE(E2039,"/",""))</f>
        <v>420</v>
      </c>
      <c r="H2039" s="8" t="n">
        <f aca="false">IFERROR(E2039+6,(LEFT(E2039,2)+6)&amp;"/"&amp;(RIGHT(E2039,2)+6))</f>
        <v>48</v>
      </c>
      <c r="I2039" s="8" t="n">
        <f aca="false">J2039</f>
        <v>48</v>
      </c>
      <c r="J2039" s="18" t="n">
        <f aca="false">IF(LEN(H2039)&gt;2,LEFT(H2039,2)&amp;";"&amp;RIGHT(H2039,2),H2039)</f>
        <v>48</v>
      </c>
      <c r="M2039" s="8" t="n">
        <v>905</v>
      </c>
      <c r="P2039" s="18" t="str">
        <f aca="false">VLOOKUP(TRIM(H2039),references!AA:AG,3,0)</f>
        <v>94 - 98</v>
      </c>
      <c r="Q2039" s="18" t="str">
        <f aca="false">VLOOKUP(TRIM(H2039),references!AA:AG,5,0)</f>
        <v>76 - 80</v>
      </c>
      <c r="R2039" s="18" t="str">
        <f aca="false">VLOOKUP(TRIM(H2039),references!AA:AG,7,0)</f>
        <v>102 - 106</v>
      </c>
    </row>
    <row r="2040" customFormat="false" ht="15" hidden="false" customHeight="false" outlineLevel="0" collapsed="false">
      <c r="B2040" s="2" t="s">
        <v>108</v>
      </c>
      <c r="C2040" s="66" t="s">
        <v>774</v>
      </c>
      <c r="D2040" s="2" t="n">
        <f aca="false">D2039+10</f>
        <v>190</v>
      </c>
      <c r="E2040" s="38" t="s">
        <v>127</v>
      </c>
      <c r="F2040" s="2" t="n">
        <f aca="false">IFERROR(E2040*10,SUBSTITUTE(E2040,"/",""))</f>
        <v>440</v>
      </c>
      <c r="H2040" s="8" t="n">
        <f aca="false">IFERROR(E2040+6,(LEFT(E2040,2)+6)&amp;"/"&amp;(RIGHT(E2040,2)+6))</f>
        <v>50</v>
      </c>
      <c r="I2040" s="8" t="n">
        <f aca="false">J2040</f>
        <v>50</v>
      </c>
      <c r="J2040" s="18" t="n">
        <f aca="false">IF(LEN(H2040)&gt;2,LEFT(H2040,2)&amp;";"&amp;RIGHT(H2040,2),H2040)</f>
        <v>50</v>
      </c>
      <c r="M2040" s="8" t="n">
        <v>945</v>
      </c>
      <c r="P2040" s="18" t="str">
        <f aca="false">VLOOKUP(TRIM(H2040),references!AA:AG,3,0)</f>
        <v>98 - 102</v>
      </c>
      <c r="Q2040" s="18" t="str">
        <f aca="false">VLOOKUP(TRIM(H2040),references!AA:AG,5,0)</f>
        <v>80 - 84</v>
      </c>
      <c r="R2040" s="18" t="str">
        <f aca="false">VLOOKUP(TRIM(H2040),references!AA:AG,7,0)</f>
        <v>106 - 110</v>
      </c>
    </row>
    <row r="2041" customFormat="false" ht="15" hidden="false" customHeight="false" outlineLevel="0" collapsed="false">
      <c r="B2041" s="2" t="s">
        <v>108</v>
      </c>
      <c r="C2041" s="66" t="s">
        <v>774</v>
      </c>
      <c r="D2041" s="2" t="n">
        <f aca="false">D2040+10</f>
        <v>200</v>
      </c>
      <c r="E2041" s="38" t="s">
        <v>241</v>
      </c>
      <c r="F2041" s="2" t="n">
        <f aca="false">IFERROR(E2041*10,SUBSTITUTE(E2041,"/",""))</f>
        <v>460</v>
      </c>
      <c r="H2041" s="8" t="n">
        <f aca="false">IFERROR(E2041+6,(LEFT(E2041,2)+6)&amp;"/"&amp;(RIGHT(E2041,2)+6))</f>
        <v>52</v>
      </c>
      <c r="I2041" s="8" t="n">
        <f aca="false">J2041</f>
        <v>52</v>
      </c>
      <c r="J2041" s="18" t="n">
        <f aca="false">IF(LEN(H2041)&gt;2,LEFT(H2041,2)&amp;";"&amp;RIGHT(H2041,2),H2041)</f>
        <v>52</v>
      </c>
      <c r="M2041" s="8" t="n">
        <v>955</v>
      </c>
      <c r="P2041" s="18" t="str">
        <f aca="false">VLOOKUP(TRIM(H2041),references!AA:AG,3,0)</f>
        <v>102 - 106</v>
      </c>
      <c r="Q2041" s="18" t="str">
        <f aca="false">VLOOKUP(TRIM(H2041),references!AA:AG,5,0)</f>
        <v>84 - 88</v>
      </c>
      <c r="R2041" s="18" t="str">
        <f aca="false">VLOOKUP(TRIM(H2041),references!AA:AG,7,0)</f>
        <v>110 - 114</v>
      </c>
    </row>
    <row r="2042" customFormat="false" ht="15" hidden="false" customHeight="false" outlineLevel="0" collapsed="false">
      <c r="B2042" s="2" t="s">
        <v>108</v>
      </c>
      <c r="C2042" s="66" t="s">
        <v>774</v>
      </c>
      <c r="D2042" s="2" t="n">
        <f aca="false">D2041+10</f>
        <v>210</v>
      </c>
      <c r="E2042" s="38" t="s">
        <v>243</v>
      </c>
      <c r="F2042" s="2" t="n">
        <f aca="false">IFERROR(E2042*10,SUBSTITUTE(E2042,"/",""))</f>
        <v>480</v>
      </c>
      <c r="H2042" s="8" t="n">
        <f aca="false">IFERROR(E2042+6,(LEFT(E2042,2)+6)&amp;"/"&amp;(RIGHT(E2042,2)+6))</f>
        <v>54</v>
      </c>
      <c r="I2042" s="8" t="n">
        <f aca="false">J2042</f>
        <v>54</v>
      </c>
      <c r="J2042" s="18" t="n">
        <f aca="false">IF(LEN(H2042)&gt;2,LEFT(H2042,2)&amp;";"&amp;RIGHT(H2042,2),H2042)</f>
        <v>54</v>
      </c>
      <c r="M2042" s="8" t="n">
        <v>915</v>
      </c>
      <c r="P2042" s="18" t="str">
        <f aca="false">VLOOKUP(TRIM(H2042),references!AA:AG,3,0)</f>
        <v>106 - 110</v>
      </c>
      <c r="Q2042" s="18" t="str">
        <f aca="false">VLOOKUP(TRIM(H2042),references!AA:AG,5,0)</f>
        <v>88 - 92</v>
      </c>
      <c r="R2042" s="18" t="str">
        <f aca="false">VLOOKUP(TRIM(H2042),references!AA:AG,7,0)</f>
        <v>114 - 118</v>
      </c>
    </row>
    <row r="2043" customFormat="false" ht="15" hidden="false" customHeight="false" outlineLevel="0" collapsed="false">
      <c r="B2043" s="2" t="s">
        <v>108</v>
      </c>
      <c r="C2043" s="66" t="s">
        <v>774</v>
      </c>
      <c r="D2043" s="2" t="n">
        <f aca="false">D2042+10</f>
        <v>220</v>
      </c>
      <c r="E2043" s="38" t="s">
        <v>245</v>
      </c>
      <c r="F2043" s="2" t="n">
        <f aca="false">IFERROR(E2043*10,SUBSTITUTE(E2043,"/",""))</f>
        <v>500</v>
      </c>
      <c r="H2043" s="8" t="n">
        <f aca="false">IFERROR(E2043+6,(LEFT(E2043,2)+6)&amp;"/"&amp;(RIGHT(E2043,2)+6))</f>
        <v>56</v>
      </c>
      <c r="I2043" s="8" t="n">
        <f aca="false">J2043</f>
        <v>56</v>
      </c>
      <c r="J2043" s="18" t="n">
        <f aca="false">IF(LEN(H2043)&gt;2,LEFT(H2043,2)&amp;";"&amp;RIGHT(H2043,2),H2043)</f>
        <v>56</v>
      </c>
      <c r="M2043" s="8" t="n">
        <v>895</v>
      </c>
      <c r="P2043" s="18" t="str">
        <f aca="false">VLOOKUP(TRIM(H2043),references!AA:AG,3,0)</f>
        <v>110 - 114</v>
      </c>
      <c r="Q2043" s="18" t="str">
        <f aca="false">VLOOKUP(TRIM(H2043),references!AA:AG,5,0)</f>
        <v>92 - 96</v>
      </c>
      <c r="R2043" s="18" t="str">
        <f aca="false">VLOOKUP(TRIM(H2043),references!AA:AG,7,0)</f>
        <v>118 - 122</v>
      </c>
    </row>
    <row r="2044" customFormat="false" ht="15" hidden="false" customHeight="false" outlineLevel="0" collapsed="false">
      <c r="B2044" s="2" t="s">
        <v>108</v>
      </c>
      <c r="C2044" s="66" t="s">
        <v>774</v>
      </c>
      <c r="D2044" s="2" t="n">
        <f aca="false">D2043+10</f>
        <v>230</v>
      </c>
      <c r="E2044" s="38" t="s">
        <v>452</v>
      </c>
      <c r="F2044" s="2" t="n">
        <f aca="false">IFERROR(E2044*10,SUBSTITUTE(E2044,"/",""))</f>
        <v>520</v>
      </c>
      <c r="H2044" s="8" t="n">
        <f aca="false">IFERROR(E2044+6,(LEFT(E2044,2)+6)&amp;"/"&amp;(RIGHT(E2044,2)+6))</f>
        <v>58</v>
      </c>
      <c r="I2044" s="8" t="n">
        <f aca="false">J2044</f>
        <v>58</v>
      </c>
      <c r="J2044" s="18" t="n">
        <f aca="false">IF(LEN(H2044)&gt;2,LEFT(H2044,2)&amp;";"&amp;RIGHT(H2044,2),H2044)</f>
        <v>58</v>
      </c>
      <c r="M2044" s="8" t="n">
        <v>875</v>
      </c>
      <c r="P2044" s="18" t="str">
        <f aca="false">VLOOKUP(TRIM(H2044),references!AA:AG,3,0)</f>
        <v>114 - 118</v>
      </c>
      <c r="Q2044" s="18" t="str">
        <f aca="false">VLOOKUP(TRIM(H2044),references!AA:AG,5,0)</f>
        <v>96 - 100</v>
      </c>
      <c r="R2044" s="18" t="str">
        <f aca="false">VLOOKUP(TRIM(H2044),references!AA:AG,7,0)</f>
        <v>122 - 126</v>
      </c>
    </row>
    <row r="2045" customFormat="false" ht="15" hidden="false" customHeight="false" outlineLevel="0" collapsed="false">
      <c r="B2045" s="2" t="s">
        <v>108</v>
      </c>
      <c r="C2045" s="66" t="s">
        <v>774</v>
      </c>
      <c r="D2045" s="2" t="n">
        <f aca="false">D2044+10</f>
        <v>240</v>
      </c>
      <c r="E2045" s="38" t="s">
        <v>453</v>
      </c>
      <c r="F2045" s="2" t="n">
        <f aca="false">IFERROR(E2045*10,SUBSTITUTE(E2045,"/",""))</f>
        <v>540</v>
      </c>
      <c r="H2045" s="8" t="n">
        <f aca="false">IFERROR(E2045+6,(LEFT(E2045,2)+6)&amp;"/"&amp;(RIGHT(E2045,2)+6))</f>
        <v>60</v>
      </c>
      <c r="I2045" s="8" t="n">
        <f aca="false">J2045</f>
        <v>60</v>
      </c>
      <c r="J2045" s="18" t="n">
        <f aca="false">IF(LEN(H2045)&gt;2,LEFT(H2045,2)&amp;";"&amp;RIGHT(H2045,2),H2045)</f>
        <v>60</v>
      </c>
      <c r="M2045" s="8" t="n">
        <v>855</v>
      </c>
      <c r="P2045" s="18" t="str">
        <f aca="false">VLOOKUP(TRIM(H2045),references!AA:AG,3,0)</f>
        <v>118 - 122</v>
      </c>
      <c r="Q2045" s="18" t="str">
        <f aca="false">VLOOKUP(TRIM(H2045),references!AA:AG,5,0)</f>
        <v>100 - 104</v>
      </c>
      <c r="R2045" s="18" t="str">
        <f aca="false">VLOOKUP(TRIM(H2045),references!AA:AG,7,0)</f>
        <v>126 - 130</v>
      </c>
    </row>
    <row r="2046" customFormat="false" ht="15" hidden="false" customHeight="false" outlineLevel="0" collapsed="false">
      <c r="B2046" s="2" t="s">
        <v>108</v>
      </c>
      <c r="C2046" s="66" t="s">
        <v>774</v>
      </c>
      <c r="D2046" s="2" t="n">
        <f aca="false">D2045+10</f>
        <v>250</v>
      </c>
      <c r="E2046" s="61" t="s">
        <v>454</v>
      </c>
      <c r="F2046" s="18" t="n">
        <f aca="false">IFERROR(E2046*10,SUBSTITUTE(E2046,"/",""))</f>
        <v>560</v>
      </c>
      <c r="H2046" s="8" t="n">
        <f aca="false">IFERROR(E2046+6,(LEFT(E2046,2)+6)&amp;"/"&amp;(RIGHT(E2046,2)+6))</f>
        <v>62</v>
      </c>
      <c r="I2046" s="8" t="n">
        <f aca="false">J2046</f>
        <v>62</v>
      </c>
      <c r="J2046" s="18" t="n">
        <f aca="false">IF(LEN(H2046)&gt;2,LEFT(H2046,2)&amp;";"&amp;RIGHT(H2046,2),H2046)</f>
        <v>62</v>
      </c>
      <c r="M2046" s="8" t="n">
        <v>835</v>
      </c>
    </row>
    <row r="2047" customFormat="false" ht="15" hidden="false" customHeight="false" outlineLevel="0" collapsed="false">
      <c r="B2047" s="2" t="s">
        <v>108</v>
      </c>
      <c r="C2047" s="66" t="s">
        <v>774</v>
      </c>
      <c r="D2047" s="2" t="n">
        <f aca="false">D2046+10</f>
        <v>260</v>
      </c>
      <c r="E2047" s="61" t="s">
        <v>455</v>
      </c>
      <c r="F2047" s="18" t="n">
        <f aca="false">IFERROR(E2047*10,SUBSTITUTE(E2047,"/",""))</f>
        <v>580</v>
      </c>
      <c r="H2047" s="8" t="n">
        <f aca="false">IFERROR(E2047+6,(LEFT(E2047,2)+6)&amp;"/"&amp;(RIGHT(E2047,2)+6))</f>
        <v>64</v>
      </c>
      <c r="I2047" s="8" t="n">
        <f aca="false">J2047</f>
        <v>64</v>
      </c>
      <c r="J2047" s="18" t="n">
        <f aca="false">IF(LEN(H2047)&gt;2,LEFT(H2047,2)&amp;";"&amp;RIGHT(H2047,2),H2047)</f>
        <v>64</v>
      </c>
      <c r="M2047" s="8" t="n">
        <v>815</v>
      </c>
    </row>
    <row r="2048" customFormat="false" ht="15" hidden="false" customHeight="false" outlineLevel="0" collapsed="false">
      <c r="B2048" s="2" t="s">
        <v>108</v>
      </c>
      <c r="C2048" s="66" t="s">
        <v>774</v>
      </c>
      <c r="D2048" s="2" t="n">
        <f aca="false">D2047+10</f>
        <v>270</v>
      </c>
      <c r="E2048" s="61" t="s">
        <v>456</v>
      </c>
      <c r="F2048" s="18" t="n">
        <f aca="false">IFERROR(E2048*10,SUBSTITUTE(E2048,"/",""))</f>
        <v>600</v>
      </c>
      <c r="H2048" s="8" t="n">
        <f aca="false">IFERROR(E2048+6,(LEFT(E2048,2)+6)&amp;"/"&amp;(RIGHT(E2048,2)+6))</f>
        <v>66</v>
      </c>
      <c r="I2048" s="8" t="n">
        <f aca="false">J2048</f>
        <v>66</v>
      </c>
      <c r="J2048" s="18" t="n">
        <f aca="false">IF(LEN(H2048)&gt;2,LEFT(H2048,2)&amp;";"&amp;RIGHT(H2048,2),H2048)</f>
        <v>66</v>
      </c>
      <c r="M2048" s="8" t="n">
        <v>795</v>
      </c>
    </row>
    <row r="2049" customFormat="false" ht="15" hidden="false" customHeight="false" outlineLevel="0" collapsed="false">
      <c r="B2049" s="10" t="s">
        <v>271</v>
      </c>
      <c r="C2049" s="73" t="s">
        <v>774</v>
      </c>
      <c r="D2049" s="10" t="n">
        <v>125</v>
      </c>
      <c r="E2049" s="20" t="s">
        <v>365</v>
      </c>
      <c r="F2049" s="10" t="str">
        <f aca="false">IFERROR(E2049*10,SUBSTITUTE(E2049,"/",""))</f>
        <v>3032</v>
      </c>
      <c r="G2049" s="73"/>
      <c r="H2049" s="24" t="str">
        <f aca="false">IFERROR(E2049+6,(LEFT(E2049,2)+6)&amp;"/"&amp;(RIGHT(E2049,2)+6))</f>
        <v>36/38</v>
      </c>
      <c r="I2049" s="24" t="str">
        <f aca="false">J2049</f>
        <v>36;38</v>
      </c>
      <c r="J2049" s="24" t="str">
        <f aca="false">IF(LEN(H2049)&gt;2,LEFT(H2049,2)&amp;";"&amp;RIGHT(H2049,2),H2049)</f>
        <v>36;38</v>
      </c>
      <c r="K2049" s="24"/>
      <c r="L2049" s="24"/>
      <c r="M2049" s="24" t="n">
        <v>632</v>
      </c>
    </row>
    <row r="2050" customFormat="false" ht="15" hidden="false" customHeight="false" outlineLevel="0" collapsed="false">
      <c r="B2050" s="10" t="s">
        <v>271</v>
      </c>
      <c r="C2050" s="73" t="s">
        <v>774</v>
      </c>
      <c r="D2050" s="10" t="n">
        <f aca="false">D2049+10</f>
        <v>135</v>
      </c>
      <c r="E2050" s="20" t="s">
        <v>158</v>
      </c>
      <c r="F2050" s="10" t="str">
        <f aca="false">IFERROR(E2050*10,SUBSTITUTE(E2050,"/",""))</f>
        <v>3234</v>
      </c>
      <c r="G2050" s="73"/>
      <c r="H2050" s="24" t="str">
        <f aca="false">IFERROR(E2050+6,(LEFT(E2050,2)+6)&amp;"/"&amp;(RIGHT(E2050,2)+6))</f>
        <v>38/40</v>
      </c>
      <c r="I2050" s="24" t="str">
        <f aca="false">J2050</f>
        <v>38;40</v>
      </c>
      <c r="J2050" s="24" t="str">
        <f aca="false">IF(LEN(H2050)&gt;2,LEFT(H2050,2)&amp;";"&amp;RIGHT(H2050,2),H2050)</f>
        <v>38;40</v>
      </c>
      <c r="K2050" s="24"/>
      <c r="L2050" s="24"/>
      <c r="M2050" s="24" t="n">
        <v>842</v>
      </c>
    </row>
    <row r="2051" customFormat="false" ht="15" hidden="false" customHeight="false" outlineLevel="0" collapsed="false">
      <c r="B2051" s="10" t="s">
        <v>271</v>
      </c>
      <c r="C2051" s="73" t="s">
        <v>774</v>
      </c>
      <c r="D2051" s="10" t="n">
        <f aca="false">D2050+10</f>
        <v>145</v>
      </c>
      <c r="E2051" s="20" t="s">
        <v>160</v>
      </c>
      <c r="F2051" s="10" t="str">
        <f aca="false">IFERROR(E2051*10,SUBSTITUTE(E2051,"/",""))</f>
        <v>3436</v>
      </c>
      <c r="G2051" s="73"/>
      <c r="H2051" s="24" t="str">
        <f aca="false">IFERROR(E2051+6,(LEFT(E2051,2)+6)&amp;"/"&amp;(RIGHT(E2051,2)+6))</f>
        <v>40/42</v>
      </c>
      <c r="I2051" s="24" t="str">
        <f aca="false">J2051</f>
        <v>40;42</v>
      </c>
      <c r="J2051" s="24" t="str">
        <f aca="false">IF(LEN(H2051)&gt;2,LEFT(H2051,2)&amp;";"&amp;RIGHT(H2051,2),H2051)</f>
        <v>40;42</v>
      </c>
      <c r="K2051" s="24"/>
      <c r="L2051" s="24"/>
      <c r="M2051" s="24" t="n">
        <v>942</v>
      </c>
    </row>
    <row r="2052" customFormat="false" ht="15" hidden="false" customHeight="false" outlineLevel="0" collapsed="false">
      <c r="B2052" s="10" t="s">
        <v>271</v>
      </c>
      <c r="C2052" s="73" t="s">
        <v>774</v>
      </c>
      <c r="D2052" s="10" t="n">
        <f aca="false">D2051+10</f>
        <v>155</v>
      </c>
      <c r="E2052" s="20" t="s">
        <v>163</v>
      </c>
      <c r="F2052" s="10" t="str">
        <f aca="false">IFERROR(E2052*10,SUBSTITUTE(E2052,"/",""))</f>
        <v>3638</v>
      </c>
      <c r="G2052" s="73"/>
      <c r="H2052" s="24" t="str">
        <f aca="false">IFERROR(E2052+6,(LEFT(E2052,2)+6)&amp;"/"&amp;(RIGHT(E2052,2)+6))</f>
        <v>42/44</v>
      </c>
      <c r="I2052" s="24" t="str">
        <f aca="false">J2052</f>
        <v>42;44</v>
      </c>
      <c r="J2052" s="24" t="str">
        <f aca="false">IF(LEN(H2052)&gt;2,LEFT(H2052,2)&amp;";"&amp;RIGHT(H2052,2),H2052)</f>
        <v>42;44</v>
      </c>
      <c r="K2052" s="24"/>
      <c r="L2052" s="24"/>
      <c r="M2052" s="24" t="n">
        <v>982</v>
      </c>
    </row>
    <row r="2053" customFormat="false" ht="15" hidden="false" customHeight="false" outlineLevel="0" collapsed="false">
      <c r="B2053" s="10" t="s">
        <v>271</v>
      </c>
      <c r="C2053" s="73" t="s">
        <v>774</v>
      </c>
      <c r="D2053" s="10" t="n">
        <f aca="false">D2052+10</f>
        <v>165</v>
      </c>
      <c r="E2053" s="20" t="s">
        <v>166</v>
      </c>
      <c r="F2053" s="10" t="str">
        <f aca="false">IFERROR(E2053*10,SUBSTITUTE(E2053,"/",""))</f>
        <v>3840</v>
      </c>
      <c r="G2053" s="73"/>
      <c r="H2053" s="24" t="str">
        <f aca="false">IFERROR(E2053+6,(LEFT(E2053,2)+6)&amp;"/"&amp;(RIGHT(E2053,2)+6))</f>
        <v>44/46</v>
      </c>
      <c r="I2053" s="24" t="str">
        <f aca="false">J2053</f>
        <v>44;46</v>
      </c>
      <c r="J2053" s="24" t="str">
        <f aca="false">IF(LEN(H2053)&gt;2,LEFT(H2053,2)&amp;";"&amp;RIGHT(H2053,2),H2053)</f>
        <v>44;46</v>
      </c>
      <c r="K2053" s="24"/>
      <c r="L2053" s="24"/>
      <c r="M2053" s="24" t="n">
        <v>972</v>
      </c>
    </row>
    <row r="2054" customFormat="false" ht="15" hidden="false" customHeight="false" outlineLevel="0" collapsed="false">
      <c r="B2054" s="10" t="s">
        <v>271</v>
      </c>
      <c r="C2054" s="73" t="s">
        <v>774</v>
      </c>
      <c r="D2054" s="10" t="n">
        <f aca="false">D2053+10</f>
        <v>175</v>
      </c>
      <c r="E2054" s="20" t="s">
        <v>169</v>
      </c>
      <c r="F2054" s="10" t="str">
        <f aca="false">IFERROR(E2054*10,SUBSTITUTE(E2054,"/",""))</f>
        <v>4042</v>
      </c>
      <c r="G2054" s="73"/>
      <c r="H2054" s="24" t="str">
        <f aca="false">IFERROR(E2054+6,(LEFT(E2054,2)+6)&amp;"/"&amp;(RIGHT(E2054,2)+6))</f>
        <v>46/48</v>
      </c>
      <c r="I2054" s="24" t="str">
        <f aca="false">J2054</f>
        <v>46;48</v>
      </c>
      <c r="J2054" s="24" t="str">
        <f aca="false">IF(LEN(H2054)&gt;2,LEFT(H2054,2)&amp;";"&amp;RIGHT(H2054,2),H2054)</f>
        <v>46;48</v>
      </c>
      <c r="K2054" s="24"/>
      <c r="L2054" s="24"/>
      <c r="M2054" s="24" t="n">
        <v>872</v>
      </c>
    </row>
    <row r="2055" customFormat="false" ht="15" hidden="false" customHeight="false" outlineLevel="0" collapsed="false">
      <c r="B2055" s="10" t="s">
        <v>271</v>
      </c>
      <c r="C2055" s="73" t="s">
        <v>774</v>
      </c>
      <c r="D2055" s="10" t="n">
        <f aca="false">D2054+10</f>
        <v>185</v>
      </c>
      <c r="E2055" s="20" t="s">
        <v>171</v>
      </c>
      <c r="F2055" s="10" t="str">
        <f aca="false">IFERROR(E2055*10,SUBSTITUTE(E2055,"/",""))</f>
        <v>4244</v>
      </c>
      <c r="G2055" s="73"/>
      <c r="H2055" s="24" t="str">
        <f aca="false">IFERROR(E2055+6,(LEFT(E2055,2)+6)&amp;"/"&amp;(RIGHT(E2055,2)+6))</f>
        <v>48/50</v>
      </c>
      <c r="I2055" s="24" t="str">
        <f aca="false">J2055</f>
        <v>48;50</v>
      </c>
      <c r="J2055" s="24" t="str">
        <f aca="false">IF(LEN(H2055)&gt;2,LEFT(H2055,2)&amp;";"&amp;RIGHT(H2055,2),H2055)</f>
        <v>48;50</v>
      </c>
      <c r="K2055" s="24"/>
      <c r="L2055" s="24"/>
      <c r="M2055" s="24" t="n">
        <v>902</v>
      </c>
    </row>
    <row r="2056" customFormat="false" ht="15" hidden="false" customHeight="false" outlineLevel="0" collapsed="false">
      <c r="B2056" s="10" t="s">
        <v>271</v>
      </c>
      <c r="C2056" s="73" t="s">
        <v>774</v>
      </c>
      <c r="D2056" s="10" t="n">
        <f aca="false">D2055+10</f>
        <v>195</v>
      </c>
      <c r="E2056" s="20" t="s">
        <v>262</v>
      </c>
      <c r="F2056" s="10" t="str">
        <f aca="false">IFERROR(E2056*10,SUBSTITUTE(E2056,"/",""))</f>
        <v>4446</v>
      </c>
      <c r="G2056" s="73"/>
      <c r="H2056" s="24" t="str">
        <f aca="false">IFERROR(E2056+6,(LEFT(E2056,2)+6)&amp;"/"&amp;(RIGHT(E2056,2)+6))</f>
        <v>50/52</v>
      </c>
      <c r="I2056" s="24" t="str">
        <f aca="false">J2056</f>
        <v>50;52</v>
      </c>
      <c r="J2056" s="24" t="str">
        <f aca="false">IF(LEN(H2056)&gt;2,LEFT(H2056,2)&amp;";"&amp;RIGHT(H2056,2),H2056)</f>
        <v>50;52</v>
      </c>
      <c r="K2056" s="24"/>
      <c r="L2056" s="24"/>
      <c r="M2056" s="24" t="n">
        <v>922</v>
      </c>
    </row>
    <row r="2057" customFormat="false" ht="15" hidden="false" customHeight="false" outlineLevel="0" collapsed="false">
      <c r="B2057" s="10" t="s">
        <v>271</v>
      </c>
      <c r="C2057" s="73" t="s">
        <v>774</v>
      </c>
      <c r="D2057" s="10" t="n">
        <f aca="false">D2056+10</f>
        <v>205</v>
      </c>
      <c r="E2057" s="20" t="s">
        <v>264</v>
      </c>
      <c r="F2057" s="10" t="str">
        <f aca="false">IFERROR(E2057*10,SUBSTITUTE(E2057,"/",""))</f>
        <v>4648</v>
      </c>
      <c r="G2057" s="73"/>
      <c r="H2057" s="24" t="str">
        <f aca="false">IFERROR(E2057+6,(LEFT(E2057,2)+6)&amp;"/"&amp;(RIGHT(E2057,2)+6))</f>
        <v>52/54</v>
      </c>
      <c r="I2057" s="24" t="str">
        <f aca="false">J2057</f>
        <v>52;54</v>
      </c>
      <c r="J2057" s="24" t="str">
        <f aca="false">IF(LEN(H2057)&gt;2,LEFT(H2057,2)&amp;";"&amp;RIGHT(H2057,2),H2057)</f>
        <v>52;54</v>
      </c>
      <c r="K2057" s="24"/>
      <c r="L2057" s="24"/>
      <c r="M2057" s="24" t="n">
        <v>892</v>
      </c>
    </row>
    <row r="2058" customFormat="false" ht="15" hidden="false" customHeight="false" outlineLevel="0" collapsed="false">
      <c r="B2058" s="10" t="s">
        <v>271</v>
      </c>
      <c r="C2058" s="73" t="s">
        <v>774</v>
      </c>
      <c r="D2058" s="10" t="n">
        <f aca="false">D2057+10</f>
        <v>215</v>
      </c>
      <c r="E2058" s="20" t="s">
        <v>266</v>
      </c>
      <c r="F2058" s="10" t="str">
        <f aca="false">IFERROR(E2058*10,SUBSTITUTE(E2058,"/",""))</f>
        <v>4850</v>
      </c>
      <c r="G2058" s="73"/>
      <c r="H2058" s="24" t="str">
        <f aca="false">IFERROR(E2058+6,(LEFT(E2058,2)+6)&amp;"/"&amp;(RIGHT(E2058,2)+6))</f>
        <v>54/56</v>
      </c>
      <c r="I2058" s="24" t="str">
        <f aca="false">J2058</f>
        <v>54;56</v>
      </c>
      <c r="J2058" s="24" t="str">
        <f aca="false">IF(LEN(H2058)&gt;2,LEFT(H2058,2)&amp;";"&amp;RIGHT(H2058,2),H2058)</f>
        <v>54;56</v>
      </c>
      <c r="K2058" s="24"/>
      <c r="L2058" s="24"/>
      <c r="M2058" s="24" t="n">
        <v>882</v>
      </c>
    </row>
    <row r="2060" customFormat="false" ht="15" hidden="false" customHeight="false" outlineLevel="0" collapsed="false">
      <c r="B2060" s="2" t="s">
        <v>108</v>
      </c>
      <c r="C2060" s="66" t="s">
        <v>776</v>
      </c>
      <c r="D2060" s="2" t="n">
        <v>110</v>
      </c>
      <c r="E2060" s="61" t="n">
        <v>28</v>
      </c>
      <c r="F2060" s="2" t="n">
        <f aca="false">IFERROR(E2060*10,SUBSTITUTE(E2060,"/",""))</f>
        <v>280</v>
      </c>
      <c r="H2060" s="8" t="n">
        <f aca="false">IFERROR(E2060+6,(LEFT(E2060,2)+6)&amp;"/"&amp;(RIGHT(E2060,2)+6))</f>
        <v>34</v>
      </c>
      <c r="I2060" s="8" t="n">
        <f aca="false">J2060</f>
        <v>34</v>
      </c>
      <c r="J2060" s="18" t="n">
        <f aca="false">IF(LEN(H2060)&gt;2,LEFT(H2060,2)&amp;";"&amp;RIGHT(H2060,2),H2060)</f>
        <v>34</v>
      </c>
      <c r="M2060" s="8" t="n">
        <v>715</v>
      </c>
    </row>
    <row r="2061" customFormat="false" ht="15" hidden="false" customHeight="false" outlineLevel="0" collapsed="false">
      <c r="B2061" s="2" t="s">
        <v>108</v>
      </c>
      <c r="C2061" s="66" t="s">
        <v>776</v>
      </c>
      <c r="D2061" s="2" t="n">
        <f aca="false">D2060+5</f>
        <v>115</v>
      </c>
      <c r="E2061" s="61" t="s">
        <v>364</v>
      </c>
      <c r="F2061" s="2" t="str">
        <f aca="false">IFERROR(E2061*10,SUBSTITUTE(E2061,"/",""))</f>
        <v>2830</v>
      </c>
      <c r="H2061" s="8" t="str">
        <f aca="false">IFERROR(E2061+6,(LEFT(E2061,2)+6)&amp;"/"&amp;(RIGHT(E2061,2)+6))</f>
        <v>34/36</v>
      </c>
      <c r="I2061" s="8" t="str">
        <f aca="false">J2061</f>
        <v>34;36</v>
      </c>
      <c r="J2061" s="18" t="str">
        <f aca="false">IF(LEN(H2061)&gt;2,LEFT(H2061,2)&amp;";"&amp;RIGHT(H2061,2),H2061)</f>
        <v>34;36</v>
      </c>
      <c r="M2061" s="8" t="n">
        <v>622</v>
      </c>
    </row>
    <row r="2062" customFormat="false" ht="15" hidden="false" customHeight="false" outlineLevel="0" collapsed="false">
      <c r="B2062" s="2" t="s">
        <v>108</v>
      </c>
      <c r="C2062" s="66" t="s">
        <v>776</v>
      </c>
      <c r="D2062" s="2" t="n">
        <f aca="false">D2061+5</f>
        <v>120</v>
      </c>
      <c r="E2062" s="61" t="n">
        <v>30</v>
      </c>
      <c r="F2062" s="2" t="n">
        <f aca="false">IFERROR(E2062*10,SUBSTITUTE(E2062,"/",""))</f>
        <v>300</v>
      </c>
      <c r="H2062" s="8" t="n">
        <f aca="false">IFERROR(E2062+6,(LEFT(E2062,2)+6)&amp;"/"&amp;(RIGHT(E2062,2)+6))</f>
        <v>36</v>
      </c>
      <c r="I2062" s="8" t="n">
        <f aca="false">J2062</f>
        <v>36</v>
      </c>
      <c r="J2062" s="18" t="n">
        <f aca="false">IF(LEN(H2062)&gt;2,LEFT(H2062,2)&amp;";"&amp;RIGHT(H2062,2),H2062)</f>
        <v>36</v>
      </c>
      <c r="M2062" s="8" t="n">
        <v>725</v>
      </c>
    </row>
    <row r="2063" customFormat="false" ht="15" hidden="false" customHeight="false" outlineLevel="0" collapsed="false">
      <c r="B2063" s="2" t="s">
        <v>108</v>
      </c>
      <c r="C2063" s="66" t="s">
        <v>776</v>
      </c>
      <c r="D2063" s="2" t="n">
        <f aca="false">D2062+5</f>
        <v>125</v>
      </c>
      <c r="E2063" s="38" t="s">
        <v>365</v>
      </c>
      <c r="F2063" s="2" t="str">
        <f aca="false">IFERROR(E2063*10,SUBSTITUTE(E2063,"/",""))</f>
        <v>3032</v>
      </c>
      <c r="H2063" s="8" t="str">
        <f aca="false">IFERROR(E2063+6,(LEFT(E2063,2)+6)&amp;"/"&amp;(RIGHT(E2063,2)+6))</f>
        <v>36/38</v>
      </c>
      <c r="I2063" s="8" t="str">
        <f aca="false">J2063</f>
        <v>36;38</v>
      </c>
      <c r="J2063" s="18" t="str">
        <f aca="false">IF(LEN(H2063)&gt;2,LEFT(H2063,2)&amp;";"&amp;RIGHT(H2063,2),H2063)</f>
        <v>36;38</v>
      </c>
      <c r="M2063" s="8" t="n">
        <v>632</v>
      </c>
    </row>
    <row r="2064" customFormat="false" ht="15" hidden="false" customHeight="false" outlineLevel="0" collapsed="false">
      <c r="B2064" s="2" t="s">
        <v>108</v>
      </c>
      <c r="C2064" s="66" t="s">
        <v>776</v>
      </c>
      <c r="D2064" s="2" t="n">
        <f aca="false">D2063+5</f>
        <v>130</v>
      </c>
      <c r="E2064" s="61" t="n">
        <v>32</v>
      </c>
      <c r="F2064" s="2" t="n">
        <f aca="false">IFERROR(E2064*10,SUBSTITUTE(E2064,"/",""))</f>
        <v>320</v>
      </c>
      <c r="H2064" s="8" t="n">
        <f aca="false">IFERROR(E2064+6,(LEFT(E2064,2)+6)&amp;"/"&amp;(RIGHT(E2064,2)+6))</f>
        <v>38</v>
      </c>
      <c r="I2064" s="8" t="n">
        <f aca="false">J2064</f>
        <v>38</v>
      </c>
      <c r="J2064" s="18" t="n">
        <f aca="false">IF(LEN(H2064)&gt;2,LEFT(H2064,2)&amp;";"&amp;RIGHT(H2064,2),H2064)</f>
        <v>38</v>
      </c>
      <c r="M2064" s="8" t="n">
        <v>935</v>
      </c>
    </row>
    <row r="2065" customFormat="false" ht="15" hidden="false" customHeight="false" outlineLevel="0" collapsed="false">
      <c r="B2065" s="2" t="s">
        <v>108</v>
      </c>
      <c r="C2065" s="66" t="s">
        <v>776</v>
      </c>
      <c r="D2065" s="2" t="n">
        <f aca="false">D2064+5</f>
        <v>135</v>
      </c>
      <c r="E2065" s="61" t="s">
        <v>158</v>
      </c>
      <c r="F2065" s="2" t="str">
        <f aca="false">IFERROR(E2065*10,SUBSTITUTE(E2065,"/",""))</f>
        <v>3234</v>
      </c>
      <c r="H2065" s="8" t="str">
        <f aca="false">IFERROR(E2065+6,(LEFT(E2065,2)+6)&amp;"/"&amp;(RIGHT(E2065,2)+6))</f>
        <v>38/40</v>
      </c>
      <c r="I2065" s="8" t="str">
        <f aca="false">J2065</f>
        <v>38;40</v>
      </c>
      <c r="J2065" s="18" t="str">
        <f aca="false">IF(LEN(H2065)&gt;2,LEFT(H2065,2)&amp;";"&amp;RIGHT(H2065,2),H2065)</f>
        <v>38;40</v>
      </c>
      <c r="M2065" s="8" t="n">
        <v>842</v>
      </c>
    </row>
    <row r="2066" customFormat="false" ht="15" hidden="false" customHeight="false" outlineLevel="0" collapsed="false">
      <c r="B2066" s="2" t="s">
        <v>108</v>
      </c>
      <c r="C2066" s="66" t="s">
        <v>776</v>
      </c>
      <c r="D2066" s="2" t="n">
        <f aca="false">D2065+5</f>
        <v>140</v>
      </c>
      <c r="E2066" s="61" t="n">
        <v>34</v>
      </c>
      <c r="F2066" s="2" t="n">
        <f aca="false">IFERROR(E2066*10,SUBSTITUTE(E2066,"/",""))</f>
        <v>340</v>
      </c>
      <c r="H2066" s="8" t="n">
        <f aca="false">IFERROR(E2066+6,(LEFT(E2066,2)+6)&amp;"/"&amp;(RIGHT(E2066,2)+6))</f>
        <v>40</v>
      </c>
      <c r="I2066" s="8" t="n">
        <f aca="false">J2066</f>
        <v>40</v>
      </c>
      <c r="J2066" s="18" t="n">
        <f aca="false">IF(LEN(H2066)&gt;2,LEFT(H2066,2)&amp;";"&amp;RIGHT(H2066,2),H2066)</f>
        <v>40</v>
      </c>
      <c r="M2066" s="8" t="n">
        <v>965</v>
      </c>
      <c r="P2066" s="18" t="str">
        <f aca="false">VLOOKUP(TRIM(H2066),references!AA:AG,3,0)</f>
        <v>78 - 82</v>
      </c>
      <c r="Q2066" s="18" t="str">
        <f aca="false">VLOOKUP(TRIM(H2066),references!AA:AG,5,0)</f>
        <v>60 - 64</v>
      </c>
      <c r="R2066" s="18" t="str">
        <f aca="false">VLOOKUP(TRIM(H2066),references!AA:AG,7,0)</f>
        <v>86 - 90</v>
      </c>
    </row>
    <row r="2067" customFormat="false" ht="15" hidden="false" customHeight="false" outlineLevel="0" collapsed="false">
      <c r="B2067" s="2" t="s">
        <v>108</v>
      </c>
      <c r="C2067" s="66" t="s">
        <v>776</v>
      </c>
      <c r="D2067" s="2" t="n">
        <f aca="false">D2066+5</f>
        <v>145</v>
      </c>
      <c r="E2067" s="61" t="s">
        <v>160</v>
      </c>
      <c r="F2067" s="2" t="str">
        <f aca="false">IFERROR(E2067*10,SUBSTITUTE(E2067,"/",""))</f>
        <v>3436</v>
      </c>
      <c r="H2067" s="8" t="str">
        <f aca="false">IFERROR(E2067+6,(LEFT(E2067,2)+6)&amp;"/"&amp;(RIGHT(E2067,2)+6))</f>
        <v>40/42</v>
      </c>
      <c r="I2067" s="8" t="str">
        <f aca="false">J2067</f>
        <v>40;42</v>
      </c>
      <c r="J2067" s="18" t="str">
        <f aca="false">IF(LEN(H2067)&gt;2,LEFT(H2067,2)&amp;";"&amp;RIGHT(H2067,2),H2067)</f>
        <v>40;42</v>
      </c>
      <c r="M2067" s="8" t="n">
        <v>942</v>
      </c>
    </row>
    <row r="2068" customFormat="false" ht="15" hidden="false" customHeight="false" outlineLevel="0" collapsed="false">
      <c r="B2068" s="2" t="s">
        <v>108</v>
      </c>
      <c r="C2068" s="66" t="s">
        <v>776</v>
      </c>
      <c r="D2068" s="2" t="n">
        <f aca="false">D2067+5</f>
        <v>150</v>
      </c>
      <c r="E2068" s="61" t="n">
        <v>36</v>
      </c>
      <c r="F2068" s="2" t="n">
        <f aca="false">IFERROR(E2068*10,SUBSTITUTE(E2068,"/",""))</f>
        <v>360</v>
      </c>
      <c r="H2068" s="8" t="n">
        <f aca="false">IFERROR(E2068+6,(LEFT(E2068,2)+6)&amp;"/"&amp;(RIGHT(E2068,2)+6))</f>
        <v>42</v>
      </c>
      <c r="I2068" s="8" t="n">
        <f aca="false">J2068</f>
        <v>42</v>
      </c>
      <c r="J2068" s="18" t="n">
        <f aca="false">IF(LEN(H2068)&gt;2,LEFT(H2068,2)&amp;";"&amp;RIGHT(H2068,2),H2068)</f>
        <v>42</v>
      </c>
      <c r="M2068" s="8" t="n">
        <v>995</v>
      </c>
      <c r="P2068" s="18" t="str">
        <f aca="false">VLOOKUP(TRIM(H2068),references!AA:AG,3,0)</f>
        <v>82 - 86</v>
      </c>
      <c r="Q2068" s="18" t="str">
        <f aca="false">VLOOKUP(TRIM(H2068),references!AA:AG,5,0)</f>
        <v>64 - 68</v>
      </c>
      <c r="R2068" s="18" t="str">
        <f aca="false">VLOOKUP(TRIM(H2068),references!AA:AG,7,0)</f>
        <v>90 - 94</v>
      </c>
    </row>
    <row r="2069" customFormat="false" ht="15" hidden="false" customHeight="false" outlineLevel="0" collapsed="false">
      <c r="B2069" s="2" t="s">
        <v>108</v>
      </c>
      <c r="C2069" s="66" t="s">
        <v>776</v>
      </c>
      <c r="D2069" s="2" t="n">
        <f aca="false">D2068+5</f>
        <v>155</v>
      </c>
      <c r="E2069" s="61" t="s">
        <v>163</v>
      </c>
      <c r="F2069" s="2" t="str">
        <f aca="false">IFERROR(E2069*10,SUBSTITUTE(E2069,"/",""))</f>
        <v>3638</v>
      </c>
      <c r="H2069" s="8" t="str">
        <f aca="false">IFERROR(E2069+6,(LEFT(E2069,2)+6)&amp;"/"&amp;(RIGHT(E2069,2)+6))</f>
        <v>42/44</v>
      </c>
      <c r="I2069" s="8" t="str">
        <f aca="false">J2069</f>
        <v>42;44</v>
      </c>
      <c r="J2069" s="18" t="str">
        <f aca="false">IF(LEN(H2069)&gt;2,LEFT(H2069,2)&amp;";"&amp;RIGHT(H2069,2),H2069)</f>
        <v>42;44</v>
      </c>
      <c r="M2069" s="8" t="n">
        <v>982</v>
      </c>
    </row>
    <row r="2070" customFormat="false" ht="15" hidden="false" customHeight="false" outlineLevel="0" collapsed="false">
      <c r="B2070" s="2" t="s">
        <v>108</v>
      </c>
      <c r="C2070" s="66" t="s">
        <v>776</v>
      </c>
      <c r="D2070" s="2" t="n">
        <f aca="false">D2069+5</f>
        <v>160</v>
      </c>
      <c r="E2070" s="61" t="n">
        <v>38</v>
      </c>
      <c r="F2070" s="2" t="n">
        <f aca="false">IFERROR(E2070*10,SUBSTITUTE(E2070,"/",""))</f>
        <v>380</v>
      </c>
      <c r="H2070" s="8" t="n">
        <f aca="false">IFERROR(E2070+6,(LEFT(E2070,2)+6)&amp;"/"&amp;(RIGHT(E2070,2)+6))</f>
        <v>44</v>
      </c>
      <c r="I2070" s="8" t="n">
        <f aca="false">J2070</f>
        <v>44</v>
      </c>
      <c r="J2070" s="18" t="n">
        <f aca="false">IF(LEN(H2070)&gt;2,LEFT(H2070,2)&amp;";"&amp;RIGHT(H2070,2),H2070)</f>
        <v>44</v>
      </c>
      <c r="M2070" s="8" t="n">
        <v>985</v>
      </c>
      <c r="P2070" s="18" t="str">
        <f aca="false">VLOOKUP(TRIM(H2070),references!AA:AG,3,0)</f>
        <v>86 - 90</v>
      </c>
      <c r="Q2070" s="18" t="str">
        <f aca="false">VLOOKUP(TRIM(H2070),references!AA:AG,5,0)</f>
        <v>68 - 72</v>
      </c>
      <c r="R2070" s="18" t="str">
        <f aca="false">VLOOKUP(TRIM(H2070),references!AA:AG,7,0)</f>
        <v>94 - 98</v>
      </c>
    </row>
    <row r="2071" customFormat="false" ht="15" hidden="false" customHeight="false" outlineLevel="0" collapsed="false">
      <c r="B2071" s="2" t="s">
        <v>108</v>
      </c>
      <c r="C2071" s="66" t="s">
        <v>776</v>
      </c>
      <c r="D2071" s="2" t="n">
        <f aca="false">D2070+5</f>
        <v>165</v>
      </c>
      <c r="E2071" s="38" t="s">
        <v>166</v>
      </c>
      <c r="F2071" s="2" t="str">
        <f aca="false">IFERROR(E2071*10,SUBSTITUTE(E2071,"/",""))</f>
        <v>3840</v>
      </c>
      <c r="H2071" s="8" t="str">
        <f aca="false">IFERROR(E2071+6,(LEFT(E2071,2)+6)&amp;"/"&amp;(RIGHT(E2071,2)+6))</f>
        <v>44/46</v>
      </c>
      <c r="I2071" s="8" t="str">
        <f aca="false">J2071</f>
        <v>44;46</v>
      </c>
      <c r="J2071" s="18" t="str">
        <f aca="false">IF(LEN(H2071)&gt;2,LEFT(H2071,2)&amp;";"&amp;RIGHT(H2071,2),H2071)</f>
        <v>44;46</v>
      </c>
      <c r="M2071" s="8" t="n">
        <v>972</v>
      </c>
    </row>
    <row r="2072" customFormat="false" ht="15" hidden="false" customHeight="false" outlineLevel="0" collapsed="false">
      <c r="B2072" s="2" t="s">
        <v>108</v>
      </c>
      <c r="C2072" s="66" t="s">
        <v>776</v>
      </c>
      <c r="D2072" s="2" t="n">
        <f aca="false">D2071+5</f>
        <v>170</v>
      </c>
      <c r="E2072" s="61" t="n">
        <v>40</v>
      </c>
      <c r="F2072" s="2" t="n">
        <f aca="false">IFERROR(E2072*10,SUBSTITUTE(E2072,"/",""))</f>
        <v>400</v>
      </c>
      <c r="H2072" s="8" t="n">
        <f aca="false">IFERROR(E2072+6,(LEFT(E2072,2)+6)&amp;"/"&amp;(RIGHT(E2072,2)+6))</f>
        <v>46</v>
      </c>
      <c r="I2072" s="8" t="n">
        <f aca="false">J2072</f>
        <v>46</v>
      </c>
      <c r="J2072" s="18" t="n">
        <f aca="false">IF(LEN(H2072)&gt;2,LEFT(H2072,2)&amp;";"&amp;RIGHT(H2072,2),H2072)</f>
        <v>46</v>
      </c>
      <c r="M2072" s="8" t="n">
        <v>975</v>
      </c>
      <c r="P2072" s="18" t="str">
        <f aca="false">VLOOKUP(TRIM(H2072),references!AA:AG,3,0)</f>
        <v>90 - 94</v>
      </c>
      <c r="Q2072" s="18" t="str">
        <f aca="false">VLOOKUP(TRIM(H2072),references!AA:AG,5,0)</f>
        <v>72 - 76</v>
      </c>
      <c r="R2072" s="18" t="str">
        <f aca="false">VLOOKUP(TRIM(H2072),references!AA:AG,7,0)</f>
        <v>98 - 102</v>
      </c>
    </row>
    <row r="2073" customFormat="false" ht="15" hidden="false" customHeight="false" outlineLevel="0" collapsed="false">
      <c r="B2073" s="2" t="s">
        <v>108</v>
      </c>
      <c r="C2073" s="66" t="s">
        <v>776</v>
      </c>
      <c r="D2073" s="2" t="n">
        <f aca="false">D2072+5</f>
        <v>175</v>
      </c>
      <c r="E2073" s="61" t="s">
        <v>169</v>
      </c>
      <c r="F2073" s="2" t="str">
        <f aca="false">IFERROR(E2073*10,SUBSTITUTE(E2073,"/",""))</f>
        <v>4042</v>
      </c>
      <c r="H2073" s="8" t="str">
        <f aca="false">IFERROR(E2073+6,(LEFT(E2073,2)+6)&amp;"/"&amp;(RIGHT(E2073,2)+6))</f>
        <v>46/48</v>
      </c>
      <c r="I2073" s="8" t="str">
        <f aca="false">J2073</f>
        <v>46;48</v>
      </c>
      <c r="J2073" s="18" t="str">
        <f aca="false">IF(LEN(H2073)&gt;2,LEFT(H2073,2)&amp;";"&amp;RIGHT(H2073,2),H2073)</f>
        <v>46;48</v>
      </c>
      <c r="M2073" s="8" t="n">
        <v>872</v>
      </c>
    </row>
    <row r="2074" customFormat="false" ht="15" hidden="false" customHeight="false" outlineLevel="0" collapsed="false">
      <c r="B2074" s="2" t="s">
        <v>108</v>
      </c>
      <c r="C2074" s="66" t="s">
        <v>776</v>
      </c>
      <c r="D2074" s="2" t="n">
        <f aca="false">D2073+5</f>
        <v>180</v>
      </c>
      <c r="E2074" s="61" t="n">
        <v>42</v>
      </c>
      <c r="F2074" s="2" t="n">
        <f aca="false">IFERROR(E2074*10,SUBSTITUTE(E2074,"/",""))</f>
        <v>420</v>
      </c>
      <c r="H2074" s="8" t="n">
        <f aca="false">IFERROR(E2074+6,(LEFT(E2074,2)+6)&amp;"/"&amp;(RIGHT(E2074,2)+6))</f>
        <v>48</v>
      </c>
      <c r="I2074" s="8" t="n">
        <f aca="false">J2074</f>
        <v>48</v>
      </c>
      <c r="J2074" s="18" t="n">
        <f aca="false">IF(LEN(H2074)&gt;2,LEFT(H2074,2)&amp;";"&amp;RIGHT(H2074,2),H2074)</f>
        <v>48</v>
      </c>
      <c r="M2074" s="8" t="n">
        <v>905</v>
      </c>
      <c r="P2074" s="18" t="str">
        <f aca="false">VLOOKUP(TRIM(H2074),references!AA:AG,3,0)</f>
        <v>94 - 98</v>
      </c>
      <c r="Q2074" s="18" t="str">
        <f aca="false">VLOOKUP(TRIM(H2074),references!AA:AG,5,0)</f>
        <v>76 - 80</v>
      </c>
      <c r="R2074" s="18" t="str">
        <f aca="false">VLOOKUP(TRIM(H2074),references!AA:AG,7,0)</f>
        <v>102 - 106</v>
      </c>
    </row>
    <row r="2075" customFormat="false" ht="15" hidden="false" customHeight="false" outlineLevel="0" collapsed="false">
      <c r="B2075" s="2" t="s">
        <v>108</v>
      </c>
      <c r="C2075" s="66" t="s">
        <v>776</v>
      </c>
      <c r="D2075" s="2" t="n">
        <f aca="false">D2074+5</f>
        <v>185</v>
      </c>
      <c r="E2075" s="61" t="s">
        <v>171</v>
      </c>
      <c r="F2075" s="2" t="str">
        <f aca="false">IFERROR(E2075*10,SUBSTITUTE(E2075,"/",""))</f>
        <v>4244</v>
      </c>
      <c r="H2075" s="8" t="str">
        <f aca="false">IFERROR(E2075+6,(LEFT(E2075,2)+6)&amp;"/"&amp;(RIGHT(E2075,2)+6))</f>
        <v>48/50</v>
      </c>
      <c r="I2075" s="8" t="str">
        <f aca="false">J2075</f>
        <v>48;50</v>
      </c>
      <c r="J2075" s="18" t="str">
        <f aca="false">IF(LEN(H2075)&gt;2,LEFT(H2075,2)&amp;";"&amp;RIGHT(H2075,2),H2075)</f>
        <v>48;50</v>
      </c>
      <c r="M2075" s="8" t="n">
        <v>902</v>
      </c>
    </row>
    <row r="2076" customFormat="false" ht="15" hidden="false" customHeight="false" outlineLevel="0" collapsed="false">
      <c r="B2076" s="2" t="s">
        <v>108</v>
      </c>
      <c r="C2076" s="66" t="s">
        <v>776</v>
      </c>
      <c r="D2076" s="2" t="n">
        <f aca="false">D2075+5</f>
        <v>190</v>
      </c>
      <c r="E2076" s="61" t="n">
        <v>44</v>
      </c>
      <c r="F2076" s="2" t="n">
        <f aca="false">IFERROR(E2076*10,SUBSTITUTE(E2076,"/",""))</f>
        <v>440</v>
      </c>
      <c r="H2076" s="8" t="n">
        <f aca="false">IFERROR(E2076+6,(LEFT(E2076,2)+6)&amp;"/"&amp;(RIGHT(E2076,2)+6))</f>
        <v>50</v>
      </c>
      <c r="I2076" s="8" t="n">
        <f aca="false">J2076</f>
        <v>50</v>
      </c>
      <c r="J2076" s="18" t="n">
        <f aca="false">IF(LEN(H2076)&gt;2,LEFT(H2076,2)&amp;";"&amp;RIGHT(H2076,2),H2076)</f>
        <v>50</v>
      </c>
      <c r="M2076" s="8" t="n">
        <v>945</v>
      </c>
      <c r="P2076" s="18" t="str">
        <f aca="false">VLOOKUP(TRIM(H2076),references!AA:AG,3,0)</f>
        <v>98 - 102</v>
      </c>
      <c r="Q2076" s="18" t="str">
        <f aca="false">VLOOKUP(TRIM(H2076),references!AA:AG,5,0)</f>
        <v>80 - 84</v>
      </c>
      <c r="R2076" s="18" t="str">
        <f aca="false">VLOOKUP(TRIM(H2076),references!AA:AG,7,0)</f>
        <v>106 - 110</v>
      </c>
    </row>
    <row r="2077" customFormat="false" ht="15" hidden="false" customHeight="false" outlineLevel="0" collapsed="false">
      <c r="B2077" s="2" t="s">
        <v>108</v>
      </c>
      <c r="C2077" s="66" t="s">
        <v>776</v>
      </c>
      <c r="D2077" s="2" t="n">
        <f aca="false">D2076+5</f>
        <v>195</v>
      </c>
      <c r="E2077" s="61" t="s">
        <v>262</v>
      </c>
      <c r="F2077" s="2" t="str">
        <f aca="false">IFERROR(E2077*10,SUBSTITUTE(E2077,"/",""))</f>
        <v>4446</v>
      </c>
      <c r="H2077" s="8" t="str">
        <f aca="false">IFERROR(E2077+6,(LEFT(E2077,2)+6)&amp;"/"&amp;(RIGHT(E2077,2)+6))</f>
        <v>50/52</v>
      </c>
      <c r="I2077" s="8" t="str">
        <f aca="false">J2077</f>
        <v>50;52</v>
      </c>
      <c r="J2077" s="18" t="str">
        <f aca="false">IF(LEN(H2077)&gt;2,LEFT(H2077,2)&amp;";"&amp;RIGHT(H2077,2),H2077)</f>
        <v>50;52</v>
      </c>
      <c r="M2077" s="8" t="n">
        <v>922</v>
      </c>
    </row>
    <row r="2078" customFormat="false" ht="15" hidden="false" customHeight="false" outlineLevel="0" collapsed="false">
      <c r="B2078" s="2" t="s">
        <v>108</v>
      </c>
      <c r="C2078" s="66" t="s">
        <v>776</v>
      </c>
      <c r="D2078" s="2" t="n">
        <f aca="false">D2077+5</f>
        <v>200</v>
      </c>
      <c r="E2078" s="61" t="n">
        <v>46</v>
      </c>
      <c r="F2078" s="2" t="n">
        <f aca="false">IFERROR(E2078*10,SUBSTITUTE(E2078,"/",""))</f>
        <v>460</v>
      </c>
      <c r="H2078" s="8" t="n">
        <f aca="false">IFERROR(E2078+6,(LEFT(E2078,2)+6)&amp;"/"&amp;(RIGHT(E2078,2)+6))</f>
        <v>52</v>
      </c>
      <c r="I2078" s="8" t="n">
        <f aca="false">J2078</f>
        <v>52</v>
      </c>
      <c r="J2078" s="18" t="n">
        <f aca="false">IF(LEN(H2078)&gt;2,LEFT(H2078,2)&amp;";"&amp;RIGHT(H2078,2),H2078)</f>
        <v>52</v>
      </c>
      <c r="M2078" s="8" t="n">
        <v>955</v>
      </c>
      <c r="P2078" s="18" t="str">
        <f aca="false">VLOOKUP(TRIM(H2078),references!AA:AG,3,0)</f>
        <v>102 - 106</v>
      </c>
      <c r="Q2078" s="18" t="str">
        <f aca="false">VLOOKUP(TRIM(H2078),references!AA:AG,5,0)</f>
        <v>84 - 88</v>
      </c>
      <c r="R2078" s="18" t="str">
        <f aca="false">VLOOKUP(TRIM(H2078),references!AA:AG,7,0)</f>
        <v>110 - 114</v>
      </c>
    </row>
    <row r="2079" customFormat="false" ht="15" hidden="false" customHeight="false" outlineLevel="0" collapsed="false">
      <c r="B2079" s="2" t="s">
        <v>108</v>
      </c>
      <c r="C2079" s="66" t="s">
        <v>776</v>
      </c>
      <c r="D2079" s="2" t="n">
        <f aca="false">D2078+5</f>
        <v>205</v>
      </c>
      <c r="E2079" s="61" t="s">
        <v>264</v>
      </c>
      <c r="F2079" s="2" t="str">
        <f aca="false">IFERROR(E2079*10,SUBSTITUTE(E2079,"/",""))</f>
        <v>4648</v>
      </c>
      <c r="H2079" s="8" t="str">
        <f aca="false">IFERROR(E2079+6,(LEFT(E2079,2)+6)&amp;"/"&amp;(RIGHT(E2079,2)+6))</f>
        <v>52/54</v>
      </c>
      <c r="I2079" s="8" t="str">
        <f aca="false">J2079</f>
        <v>52;54</v>
      </c>
      <c r="J2079" s="18" t="str">
        <f aca="false">IF(LEN(H2079)&gt;2,LEFT(H2079,2)&amp;";"&amp;RIGHT(H2079,2),H2079)</f>
        <v>52;54</v>
      </c>
      <c r="M2079" s="8" t="n">
        <v>892</v>
      </c>
    </row>
    <row r="2080" customFormat="false" ht="15" hidden="false" customHeight="false" outlineLevel="0" collapsed="false">
      <c r="B2080" s="2" t="s">
        <v>108</v>
      </c>
      <c r="C2080" s="66" t="s">
        <v>776</v>
      </c>
      <c r="D2080" s="2" t="n">
        <f aca="false">D2079+5</f>
        <v>210</v>
      </c>
      <c r="E2080" s="61" t="n">
        <v>48</v>
      </c>
      <c r="F2080" s="2" t="n">
        <f aca="false">IFERROR(E2080*10,SUBSTITUTE(E2080,"/",""))</f>
        <v>480</v>
      </c>
      <c r="H2080" s="8" t="n">
        <f aca="false">IFERROR(E2080+6,(LEFT(E2080,2)+6)&amp;"/"&amp;(RIGHT(E2080,2)+6))</f>
        <v>54</v>
      </c>
      <c r="I2080" s="8" t="n">
        <f aca="false">J2080</f>
        <v>54</v>
      </c>
      <c r="J2080" s="18" t="n">
        <f aca="false">IF(LEN(H2080)&gt;2,LEFT(H2080,2)&amp;";"&amp;RIGHT(H2080,2),H2080)</f>
        <v>54</v>
      </c>
      <c r="M2080" s="8" t="n">
        <v>915</v>
      </c>
      <c r="P2080" s="18" t="str">
        <f aca="false">VLOOKUP(TRIM(H2080),references!AA:AG,3,0)</f>
        <v>106 - 110</v>
      </c>
      <c r="Q2080" s="18" t="str">
        <f aca="false">VLOOKUP(TRIM(H2080),references!AA:AG,5,0)</f>
        <v>88 - 92</v>
      </c>
      <c r="R2080" s="18" t="str">
        <f aca="false">VLOOKUP(TRIM(H2080),references!AA:AG,7,0)</f>
        <v>114 - 118</v>
      </c>
    </row>
    <row r="2081" customFormat="false" ht="15" hidden="false" customHeight="false" outlineLevel="0" collapsed="false">
      <c r="B2081" s="2" t="s">
        <v>108</v>
      </c>
      <c r="C2081" s="66" t="s">
        <v>776</v>
      </c>
      <c r="D2081" s="2" t="n">
        <f aca="false">D2080+5</f>
        <v>215</v>
      </c>
      <c r="E2081" s="61" t="s">
        <v>266</v>
      </c>
      <c r="F2081" s="2" t="str">
        <f aca="false">IFERROR(E2081*10,SUBSTITUTE(E2081,"/",""))</f>
        <v>4850</v>
      </c>
      <c r="H2081" s="8" t="str">
        <f aca="false">IFERROR(E2081+6,(LEFT(E2081,2)+6)&amp;"/"&amp;(RIGHT(E2081,2)+6))</f>
        <v>54/56</v>
      </c>
      <c r="I2081" s="8" t="str">
        <f aca="false">J2081</f>
        <v>54;56</v>
      </c>
      <c r="J2081" s="18" t="str">
        <f aca="false">IF(LEN(H2081)&gt;2,LEFT(H2081,2)&amp;";"&amp;RIGHT(H2081,2),H2081)</f>
        <v>54;56</v>
      </c>
      <c r="M2081" s="8" t="n">
        <v>882</v>
      </c>
    </row>
    <row r="2082" customFormat="false" ht="15" hidden="false" customHeight="false" outlineLevel="0" collapsed="false">
      <c r="B2082" s="2" t="s">
        <v>108</v>
      </c>
      <c r="C2082" s="66" t="s">
        <v>776</v>
      </c>
      <c r="D2082" s="2" t="n">
        <f aca="false">D2081+5</f>
        <v>220</v>
      </c>
      <c r="E2082" s="61" t="n">
        <v>50</v>
      </c>
      <c r="F2082" s="2" t="n">
        <f aca="false">IFERROR(E2082*10,SUBSTITUTE(E2082,"/",""))</f>
        <v>500</v>
      </c>
      <c r="H2082" s="8" t="n">
        <f aca="false">IFERROR(E2082+6,(LEFT(E2082,2)+6)&amp;"/"&amp;(RIGHT(E2082,2)+6))</f>
        <v>56</v>
      </c>
      <c r="I2082" s="8" t="n">
        <f aca="false">J2082</f>
        <v>56</v>
      </c>
      <c r="J2082" s="18" t="n">
        <f aca="false">IF(LEN(H2082)&gt;2,LEFT(H2082,2)&amp;";"&amp;RIGHT(H2082,2),H2082)</f>
        <v>56</v>
      </c>
      <c r="M2082" s="8" t="n">
        <v>895</v>
      </c>
      <c r="P2082" s="18" t="str">
        <f aca="false">VLOOKUP(TRIM(H2082),references!AA:AG,3,0)</f>
        <v>110 - 114</v>
      </c>
      <c r="Q2082" s="18" t="str">
        <f aca="false">VLOOKUP(TRIM(H2082),references!AA:AG,5,0)</f>
        <v>92 - 96</v>
      </c>
      <c r="R2082" s="18" t="str">
        <f aca="false">VLOOKUP(TRIM(H2082),references!AA:AG,7,0)</f>
        <v>118 - 122</v>
      </c>
    </row>
    <row r="2083" customFormat="false" ht="15" hidden="false" customHeight="false" outlineLevel="0" collapsed="false">
      <c r="B2083" s="2" t="s">
        <v>108</v>
      </c>
      <c r="C2083" s="66" t="s">
        <v>776</v>
      </c>
      <c r="D2083" s="2" t="n">
        <f aca="false">D2082+5</f>
        <v>225</v>
      </c>
      <c r="E2083" s="38" t="s">
        <v>465</v>
      </c>
      <c r="F2083" s="2" t="str">
        <f aca="false">IFERROR(E2083*10,SUBSTITUTE(E2083,"/",""))</f>
        <v>5052</v>
      </c>
      <c r="H2083" s="8" t="str">
        <f aca="false">IFERROR(E2083+6,(LEFT(E2083,2)+6)&amp;"/"&amp;(RIGHT(E2083,2)+6))</f>
        <v>56/58</v>
      </c>
      <c r="I2083" s="8" t="str">
        <f aca="false">J2083</f>
        <v>56;58</v>
      </c>
      <c r="J2083" s="18" t="str">
        <f aca="false">IF(LEN(H2083)&gt;2,LEFT(H2083,2)&amp;";"&amp;RIGHT(H2083,2),H2083)</f>
        <v>56;58</v>
      </c>
      <c r="M2083" s="8" t="n">
        <v>812</v>
      </c>
    </row>
    <row r="2084" customFormat="false" ht="15" hidden="false" customHeight="false" outlineLevel="0" collapsed="false">
      <c r="B2084" s="2" t="s">
        <v>108</v>
      </c>
      <c r="C2084" s="66" t="s">
        <v>776</v>
      </c>
      <c r="D2084" s="2" t="n">
        <f aca="false">D2083+5</f>
        <v>230</v>
      </c>
      <c r="E2084" s="61" t="n">
        <v>52</v>
      </c>
      <c r="F2084" s="2" t="n">
        <f aca="false">IFERROR(E2084*10,SUBSTITUTE(E2084,"/",""))</f>
        <v>520</v>
      </c>
      <c r="H2084" s="8" t="n">
        <f aca="false">IFERROR(E2084+6,(LEFT(E2084,2)+6)&amp;"/"&amp;(RIGHT(E2084,2)+6))</f>
        <v>58</v>
      </c>
      <c r="I2084" s="8" t="n">
        <f aca="false">J2084</f>
        <v>58</v>
      </c>
      <c r="J2084" s="18" t="n">
        <f aca="false">IF(LEN(H2084)&gt;2,LEFT(H2084,2)&amp;";"&amp;RIGHT(H2084,2),H2084)</f>
        <v>58</v>
      </c>
      <c r="M2084" s="8" t="n">
        <v>875</v>
      </c>
      <c r="P2084" s="18" t="str">
        <f aca="false">VLOOKUP(TRIM(H2084),references!AA:AG,3,0)</f>
        <v>114 - 118</v>
      </c>
      <c r="Q2084" s="18" t="str">
        <f aca="false">VLOOKUP(TRIM(H2084),references!AA:AG,5,0)</f>
        <v>96 - 100</v>
      </c>
      <c r="R2084" s="18" t="str">
        <f aca="false">VLOOKUP(TRIM(H2084),references!AA:AG,7,0)</f>
        <v>122 - 126</v>
      </c>
    </row>
    <row r="2085" customFormat="false" ht="15" hidden="false" customHeight="false" outlineLevel="0" collapsed="false">
      <c r="B2085" s="2" t="s">
        <v>108</v>
      </c>
      <c r="C2085" s="66" t="s">
        <v>776</v>
      </c>
      <c r="D2085" s="2" t="n">
        <f aca="false">D2084+5</f>
        <v>235</v>
      </c>
      <c r="E2085" s="61" t="s">
        <v>466</v>
      </c>
      <c r="F2085" s="2" t="str">
        <f aca="false">IFERROR(E2085*10,SUBSTITUTE(E2085,"/",""))</f>
        <v>5254</v>
      </c>
      <c r="H2085" s="8" t="str">
        <f aca="false">IFERROR(E2085+6,(LEFT(E2085,2)+6)&amp;"/"&amp;(RIGHT(E2085,2)+6))</f>
        <v>58/60</v>
      </c>
      <c r="I2085" s="8" t="str">
        <f aca="false">J2085</f>
        <v>58;60</v>
      </c>
      <c r="J2085" s="18" t="str">
        <f aca="false">IF(LEN(H2085)&gt;2,LEFT(H2085,2)&amp;";"&amp;RIGHT(H2085,2),H2085)</f>
        <v>58;60</v>
      </c>
      <c r="M2085" s="8" t="n">
        <v>742</v>
      </c>
    </row>
    <row r="2086" customFormat="false" ht="15" hidden="false" customHeight="false" outlineLevel="0" collapsed="false">
      <c r="B2086" s="2" t="s">
        <v>108</v>
      </c>
      <c r="C2086" s="66" t="s">
        <v>776</v>
      </c>
      <c r="D2086" s="2" t="n">
        <f aca="false">D2085+5</f>
        <v>240</v>
      </c>
      <c r="E2086" s="61" t="n">
        <v>54</v>
      </c>
      <c r="F2086" s="2" t="n">
        <f aca="false">IFERROR(E2086*10,SUBSTITUTE(E2086,"/",""))</f>
        <v>540</v>
      </c>
      <c r="H2086" s="8" t="n">
        <f aca="false">IFERROR(E2086+6,(LEFT(E2086,2)+6)&amp;"/"&amp;(RIGHT(E2086,2)+6))</f>
        <v>60</v>
      </c>
      <c r="I2086" s="8" t="n">
        <f aca="false">J2086</f>
        <v>60</v>
      </c>
      <c r="J2086" s="18" t="n">
        <f aca="false">IF(LEN(H2086)&gt;2,LEFT(H2086,2)&amp;";"&amp;RIGHT(H2086,2),H2086)</f>
        <v>60</v>
      </c>
      <c r="M2086" s="8" t="n">
        <v>855</v>
      </c>
      <c r="P2086" s="18" t="str">
        <f aca="false">VLOOKUP(TRIM(H2086),references!AA:AG,3,0)</f>
        <v>118 - 122</v>
      </c>
      <c r="Q2086" s="18" t="str">
        <f aca="false">VLOOKUP(TRIM(H2086),references!AA:AG,5,0)</f>
        <v>100 - 104</v>
      </c>
      <c r="R2086" s="18" t="str">
        <f aca="false">VLOOKUP(TRIM(H2086),references!AA:AG,7,0)</f>
        <v>126 - 130</v>
      </c>
    </row>
    <row r="2087" customFormat="false" ht="15" hidden="false" customHeight="false" outlineLevel="0" collapsed="false">
      <c r="B2087" s="2" t="s">
        <v>108</v>
      </c>
      <c r="C2087" s="66" t="s">
        <v>776</v>
      </c>
      <c r="D2087" s="2" t="n">
        <f aca="false">D2086+5</f>
        <v>245</v>
      </c>
      <c r="E2087" s="61" t="s">
        <v>467</v>
      </c>
      <c r="F2087" s="2" t="str">
        <f aca="false">IFERROR(E2087*10,SUBSTITUTE(E2087,"/",""))</f>
        <v>5456</v>
      </c>
      <c r="H2087" s="8" t="str">
        <f aca="false">IFERROR(E2087+6,(LEFT(E2087,2)+6)&amp;"/"&amp;(RIGHT(E2087,2)+6))</f>
        <v>60/62</v>
      </c>
      <c r="I2087" s="8" t="str">
        <f aca="false">J2087</f>
        <v>60;62</v>
      </c>
      <c r="J2087" s="18" t="str">
        <f aca="false">IF(LEN(H2087)&gt;2,LEFT(H2087,2)&amp;";"&amp;RIGHT(H2087,2),H2087)</f>
        <v>60;62</v>
      </c>
      <c r="M2087" s="8" t="n">
        <v>732</v>
      </c>
    </row>
    <row r="2088" customFormat="false" ht="15" hidden="false" customHeight="false" outlineLevel="0" collapsed="false">
      <c r="B2088" s="2" t="s">
        <v>108</v>
      </c>
      <c r="C2088" s="66" t="s">
        <v>776</v>
      </c>
      <c r="D2088" s="2" t="n">
        <f aca="false">D2087+5</f>
        <v>250</v>
      </c>
      <c r="E2088" s="61" t="n">
        <v>56</v>
      </c>
      <c r="F2088" s="2" t="n">
        <f aca="false">IFERROR(E2088*10,SUBSTITUTE(E2088,"/",""))</f>
        <v>560</v>
      </c>
      <c r="H2088" s="8" t="n">
        <f aca="false">IFERROR(E2088+6,(LEFT(E2088,2)+6)&amp;"/"&amp;(RIGHT(E2088,2)+6))</f>
        <v>62</v>
      </c>
      <c r="I2088" s="8" t="n">
        <f aca="false">J2088</f>
        <v>62</v>
      </c>
      <c r="J2088" s="18" t="n">
        <f aca="false">IF(LEN(H2088)&gt;2,LEFT(H2088,2)&amp;";"&amp;RIGHT(H2088,2),H2088)</f>
        <v>62</v>
      </c>
      <c r="M2088" s="8" t="n">
        <v>835</v>
      </c>
    </row>
    <row r="2089" customFormat="false" ht="15" hidden="false" customHeight="false" outlineLevel="0" collapsed="false">
      <c r="B2089" s="2" t="s">
        <v>108</v>
      </c>
      <c r="C2089" s="66" t="s">
        <v>776</v>
      </c>
      <c r="D2089" s="2" t="n">
        <f aca="false">D2088+5</f>
        <v>255</v>
      </c>
      <c r="E2089" s="61" t="s">
        <v>468</v>
      </c>
      <c r="F2089" s="2" t="str">
        <f aca="false">IFERROR(E2089*10,SUBSTITUTE(E2089,"/",""))</f>
        <v>5658</v>
      </c>
      <c r="H2089" s="8" t="str">
        <f aca="false">IFERROR(E2089+6,(LEFT(E2089,2)+6)&amp;"/"&amp;(RIGHT(E2089,2)+6))</f>
        <v>62/64</v>
      </c>
      <c r="I2089" s="8" t="str">
        <f aca="false">J2089</f>
        <v>62;64</v>
      </c>
      <c r="J2089" s="18" t="str">
        <f aca="false">IF(LEN(H2089)&gt;2,LEFT(H2089,2)&amp;";"&amp;RIGHT(H2089,2),H2089)</f>
        <v>62;64</v>
      </c>
      <c r="M2089" s="8" t="n">
        <v>722</v>
      </c>
    </row>
    <row r="2090" customFormat="false" ht="15" hidden="false" customHeight="false" outlineLevel="0" collapsed="false">
      <c r="B2090" s="2" t="s">
        <v>108</v>
      </c>
      <c r="C2090" s="66" t="s">
        <v>776</v>
      </c>
      <c r="D2090" s="2" t="n">
        <f aca="false">D2089+5</f>
        <v>260</v>
      </c>
      <c r="E2090" s="61" t="n">
        <v>58</v>
      </c>
      <c r="F2090" s="2" t="n">
        <f aca="false">IFERROR(E2090*10,SUBSTITUTE(E2090,"/",""))</f>
        <v>580</v>
      </c>
      <c r="H2090" s="8" t="n">
        <f aca="false">IFERROR(E2090+6,(LEFT(E2090,2)+6)&amp;"/"&amp;(RIGHT(E2090,2)+6))</f>
        <v>64</v>
      </c>
      <c r="I2090" s="8" t="n">
        <f aca="false">J2090</f>
        <v>64</v>
      </c>
      <c r="J2090" s="18" t="n">
        <f aca="false">IF(LEN(H2090)&gt;2,LEFT(H2090,2)&amp;";"&amp;RIGHT(H2090,2),H2090)</f>
        <v>64</v>
      </c>
      <c r="M2090" s="8" t="n">
        <v>815</v>
      </c>
    </row>
    <row r="2091" customFormat="false" ht="15" hidden="false" customHeight="false" outlineLevel="0" collapsed="false">
      <c r="B2091" s="2" t="s">
        <v>108</v>
      </c>
      <c r="C2091" s="66" t="s">
        <v>776</v>
      </c>
      <c r="D2091" s="2" t="n">
        <f aca="false">D2090+5</f>
        <v>265</v>
      </c>
      <c r="E2091" s="61" t="s">
        <v>469</v>
      </c>
      <c r="F2091" s="2" t="str">
        <f aca="false">IFERROR(E2091*10,SUBSTITUTE(E2091,"/",""))</f>
        <v>5860</v>
      </c>
      <c r="H2091" s="8" t="str">
        <f aca="false">IFERROR(E2091+6,(LEFT(E2091,2)+6)&amp;"/"&amp;(RIGHT(E2091,2)+6))</f>
        <v>64/66</v>
      </c>
      <c r="I2091" s="8" t="str">
        <f aca="false">J2091</f>
        <v>64;66</v>
      </c>
      <c r="J2091" s="18" t="str">
        <f aca="false">IF(LEN(H2091)&gt;2,LEFT(H2091,2)&amp;";"&amp;RIGHT(H2091,2),H2091)</f>
        <v>64;66</v>
      </c>
      <c r="M2091" s="8" t="n">
        <v>652</v>
      </c>
    </row>
    <row r="2092" customFormat="false" ht="15" hidden="false" customHeight="false" outlineLevel="0" collapsed="false">
      <c r="B2092" s="2" t="s">
        <v>108</v>
      </c>
      <c r="C2092" s="66" t="s">
        <v>776</v>
      </c>
      <c r="D2092" s="2" t="n">
        <f aca="false">D2091+5</f>
        <v>270</v>
      </c>
      <c r="E2092" s="61" t="n">
        <v>60</v>
      </c>
      <c r="F2092" s="2" t="n">
        <f aca="false">IFERROR(E2092*10,SUBSTITUTE(E2092,"/",""))</f>
        <v>600</v>
      </c>
      <c r="H2092" s="8" t="n">
        <f aca="false">IFERROR(E2092+6,(LEFT(E2092,2)+6)&amp;"/"&amp;(RIGHT(E2092,2)+6))</f>
        <v>66</v>
      </c>
      <c r="I2092" s="8" t="n">
        <f aca="false">J2092</f>
        <v>66</v>
      </c>
      <c r="J2092" s="18" t="n">
        <f aca="false">IF(LEN(H2092)&gt;2,LEFT(H2092,2)&amp;";"&amp;RIGHT(H2092,2),H2092)</f>
        <v>66</v>
      </c>
      <c r="M2092" s="8" t="n">
        <v>795</v>
      </c>
    </row>
    <row r="2093" customFormat="false" ht="15" hidden="false" customHeight="false" outlineLevel="0" collapsed="false">
      <c r="B2093" s="10" t="s">
        <v>271</v>
      </c>
      <c r="C2093" s="73" t="s">
        <v>776</v>
      </c>
      <c r="D2093" s="10" t="n">
        <v>435</v>
      </c>
      <c r="E2093" s="81" t="s">
        <v>777</v>
      </c>
      <c r="F2093" s="10" t="str">
        <f aca="false">IFERROR(E2093*10,SUBSTITUTE(E2093,"/",""))</f>
        <v>3238</v>
      </c>
      <c r="G2093" s="73"/>
      <c r="H2093" s="24" t="str">
        <f aca="false">IFERROR(E2093+6,(LEFT(E2093,2)+6)&amp;"/"&amp;(RIGHT(E2093,2)+6))</f>
        <v>38/44</v>
      </c>
      <c r="I2093" s="24" t="str">
        <f aca="false">J2093</f>
        <v>38;40;42;44</v>
      </c>
      <c r="J2093" s="24" t="str">
        <f aca="false">IF(LEN(H2093)&gt;2,LEFT(H2093,2)&amp;";"&amp;(LEFT(H2093,2)+2)&amp;";"&amp;(RIGHT(H2093,2)-2)&amp;";"&amp;RIGHT(H2093,2),H2093)</f>
        <v>38;40;42;44</v>
      </c>
      <c r="K2093" s="24"/>
      <c r="L2093" s="24"/>
      <c r="M2093" s="24" t="n">
        <v>951</v>
      </c>
    </row>
    <row r="2094" customFormat="false" ht="15" hidden="false" customHeight="false" outlineLevel="0" collapsed="false">
      <c r="B2094" s="10" t="s">
        <v>271</v>
      </c>
      <c r="C2094" s="73" t="s">
        <v>776</v>
      </c>
      <c r="D2094" s="10" t="n">
        <v>475</v>
      </c>
      <c r="E2094" s="20" t="s">
        <v>778</v>
      </c>
      <c r="F2094" s="10" t="str">
        <f aca="false">IFERROR(E2094*10,SUBSTITUTE(E2094,"/",""))</f>
        <v>4046</v>
      </c>
      <c r="G2094" s="73"/>
      <c r="H2094" s="24" t="str">
        <f aca="false">IFERROR(E2094+6,(LEFT(E2094,2)+6)&amp;"/"&amp;(RIGHT(E2094,2)+6))</f>
        <v>46/52</v>
      </c>
      <c r="I2094" s="24" t="str">
        <f aca="false">J2094</f>
        <v>46;48;50;52</v>
      </c>
      <c r="J2094" s="24" t="str">
        <f aca="false">IF(LEN(H2094)&gt;2,LEFT(H2094,2)&amp;";"&amp;(LEFT(H2094,2)+2)&amp;";"&amp;(RIGHT(H2094,2)-2)&amp;";"&amp;RIGHT(H2094,2),H2094)</f>
        <v>46;48;50;52</v>
      </c>
      <c r="K2094" s="24"/>
      <c r="L2094" s="24"/>
      <c r="M2094" s="24" t="n">
        <v>971</v>
      </c>
    </row>
    <row r="2095" customFormat="false" ht="15" hidden="false" customHeight="false" outlineLevel="0" collapsed="false">
      <c r="B2095" s="10" t="s">
        <v>271</v>
      </c>
      <c r="C2095" s="73" t="s">
        <v>776</v>
      </c>
      <c r="D2095" s="10" t="n">
        <v>515</v>
      </c>
      <c r="E2095" s="20" t="s">
        <v>339</v>
      </c>
      <c r="F2095" s="10" t="str">
        <f aca="false">IFERROR(E2095*10,SUBSTITUTE(E2095,"/",""))</f>
        <v>2122</v>
      </c>
      <c r="G2095" s="73"/>
      <c r="H2095" s="24" t="str">
        <f aca="false">IFERROR(E2095+6,(LEFT(E2095,2)*2+6)&amp;"/"&amp;(RIGHT(E2095,2)*2+6))</f>
        <v>48/50</v>
      </c>
      <c r="I2095" s="24" t="str">
        <f aca="false">J2095&amp;";"&amp;K2095</f>
        <v>48;50;164</v>
      </c>
      <c r="J2095" s="24" t="str">
        <f aca="false">IF(LEN(H2095)&gt;2,LEFT(H2095,2)&amp;";"&amp;RIGHT(H2095,2),H2095)</f>
        <v>48;50</v>
      </c>
      <c r="K2095" s="24" t="n">
        <v>164</v>
      </c>
      <c r="L2095" s="24"/>
      <c r="M2095" s="24" t="n">
        <v>902</v>
      </c>
    </row>
    <row r="2096" customFormat="false" ht="15" hidden="false" customHeight="false" outlineLevel="0" collapsed="false">
      <c r="B2096" s="10" t="s">
        <v>271</v>
      </c>
      <c r="C2096" s="73" t="s">
        <v>776</v>
      </c>
      <c r="D2096" s="10" t="n">
        <f aca="false">D2095+10</f>
        <v>525</v>
      </c>
      <c r="E2096" s="20" t="s">
        <v>341</v>
      </c>
      <c r="F2096" s="10" t="str">
        <f aca="false">IFERROR(E2096*10,SUBSTITUTE(E2096,"/",""))</f>
        <v>2324</v>
      </c>
      <c r="G2096" s="73"/>
      <c r="H2096" s="24" t="str">
        <f aca="false">IFERROR(E2096+6,(LEFT(E2096,2)*2+6)&amp;"/"&amp;(RIGHT(E2096,2)*2+6))</f>
        <v>52/54</v>
      </c>
      <c r="I2096" s="24" t="str">
        <f aca="false">J2096&amp;";"&amp;K2096</f>
        <v>52;54;164</v>
      </c>
      <c r="J2096" s="24" t="str">
        <f aca="false">IF(LEN(H2096)&gt;2,LEFT(H2096,2)&amp;";"&amp;RIGHT(H2096,2),H2096)</f>
        <v>52;54</v>
      </c>
      <c r="K2096" s="24" t="n">
        <v>164</v>
      </c>
      <c r="L2096" s="24"/>
      <c r="M2096" s="24" t="n">
        <v>892</v>
      </c>
    </row>
    <row r="2097" customFormat="false" ht="15" hidden="false" customHeight="false" outlineLevel="0" collapsed="false">
      <c r="B2097" s="10" t="s">
        <v>271</v>
      </c>
      <c r="C2097" s="73" t="s">
        <v>776</v>
      </c>
      <c r="D2097" s="10" t="n">
        <f aca="false">D2096+10</f>
        <v>535</v>
      </c>
      <c r="E2097" s="20" t="s">
        <v>343</v>
      </c>
      <c r="F2097" s="10" t="str">
        <f aca="false">IFERROR(E2097*10,SUBSTITUTE(E2097,"/",""))</f>
        <v>2526</v>
      </c>
      <c r="G2097" s="73"/>
      <c r="H2097" s="24" t="str">
        <f aca="false">IFERROR(E2097+6,(LEFT(E2097,2)*2+6)&amp;"/"&amp;(RIGHT(E2097,2)*2+6))</f>
        <v>56/58</v>
      </c>
      <c r="I2097" s="24" t="str">
        <f aca="false">J2097&amp;";"&amp;K2097</f>
        <v>56;58;164</v>
      </c>
      <c r="J2097" s="24" t="str">
        <f aca="false">IF(LEN(H2097)&gt;2,LEFT(H2097,2)&amp;";"&amp;RIGHT(H2097,2),H2097)</f>
        <v>56;58</v>
      </c>
      <c r="K2097" s="24" t="n">
        <v>164</v>
      </c>
      <c r="L2097" s="24"/>
      <c r="M2097" s="24" t="n">
        <v>812</v>
      </c>
    </row>
    <row r="2098" customFormat="false" ht="15" hidden="false" customHeight="false" outlineLevel="0" collapsed="false">
      <c r="B2098" s="10" t="s">
        <v>271</v>
      </c>
      <c r="C2098" s="73" t="s">
        <v>776</v>
      </c>
      <c r="D2098" s="10" t="n">
        <f aca="false">D2097+10</f>
        <v>545</v>
      </c>
      <c r="E2098" s="20" t="s">
        <v>345</v>
      </c>
      <c r="F2098" s="10" t="str">
        <f aca="false">IFERROR(E2098*10,SUBSTITUTE(E2098,"/",""))</f>
        <v>2728</v>
      </c>
      <c r="G2098" s="73"/>
      <c r="H2098" s="24" t="str">
        <f aca="false">IFERROR(E2098+6,(LEFT(E2098,2)*2+6)&amp;"/"&amp;(RIGHT(E2098,2)*2+6))</f>
        <v>60/62</v>
      </c>
      <c r="I2098" s="24" t="str">
        <f aca="false">J2098&amp;";"&amp;K2098</f>
        <v>60;62;164</v>
      </c>
      <c r="J2098" s="24" t="str">
        <f aca="false">IF(LEN(H2098)&gt;2,LEFT(H2098,2)&amp;";"&amp;RIGHT(H2098,2),H2098)</f>
        <v>60;62</v>
      </c>
      <c r="K2098" s="24" t="n">
        <v>164</v>
      </c>
      <c r="L2098" s="24"/>
      <c r="M2098" s="24" t="n">
        <v>732</v>
      </c>
    </row>
    <row r="2099" customFormat="false" ht="15" hidden="false" customHeight="false" outlineLevel="0" collapsed="false">
      <c r="B2099" s="10" t="s">
        <v>271</v>
      </c>
      <c r="C2099" s="73" t="s">
        <v>776</v>
      </c>
      <c r="D2099" s="10" t="n">
        <f aca="false">D2098+10</f>
        <v>555</v>
      </c>
      <c r="E2099" s="20" t="s">
        <v>347</v>
      </c>
      <c r="F2099" s="10" t="str">
        <f aca="false">IFERROR(E2099*10,SUBSTITUTE(E2099,"/",""))</f>
        <v>2930</v>
      </c>
      <c r="G2099" s="73"/>
      <c r="H2099" s="24" t="str">
        <f aca="false">IFERROR(E2099+6,(LEFT(E2099,2)*2+6)&amp;"/"&amp;(RIGHT(E2099,2)*2+6))</f>
        <v>64/66</v>
      </c>
      <c r="I2099" s="24" t="str">
        <f aca="false">J2099&amp;";"&amp;K2099</f>
        <v>64;66;164</v>
      </c>
      <c r="J2099" s="24" t="str">
        <f aca="false">IF(LEN(H2099)&gt;2,LEFT(H2099,2)&amp;";"&amp;RIGHT(H2099,2),H2099)</f>
        <v>64;66</v>
      </c>
      <c r="K2099" s="24" t="n">
        <v>164</v>
      </c>
      <c r="L2099" s="24"/>
      <c r="M2099" s="24" t="n">
        <v>652</v>
      </c>
    </row>
    <row r="2100" customFormat="false" ht="15" hidden="false" customHeight="false" outlineLevel="0" collapsed="false">
      <c r="B2100" s="10" t="s">
        <v>271</v>
      </c>
      <c r="C2100" s="73" t="s">
        <v>776</v>
      </c>
      <c r="D2100" s="10" t="n">
        <f aca="false">D2099+10</f>
        <v>565</v>
      </c>
      <c r="E2100" s="20" t="s">
        <v>349</v>
      </c>
      <c r="F2100" s="10" t="str">
        <f aca="false">IFERROR(E2100*10,SUBSTITUTE(E2100,"/",""))</f>
        <v>3132</v>
      </c>
      <c r="G2100" s="73"/>
      <c r="H2100" s="24" t="str">
        <f aca="false">IFERROR(E2100+6,(LEFT(E2100,2)*2+6)&amp;"/"&amp;(RIGHT(E2100,2)*2+6))</f>
        <v>68/70</v>
      </c>
      <c r="I2100" s="24" t="str">
        <f aca="false">J2100&amp;";"&amp;K2100</f>
        <v>68;70;164</v>
      </c>
      <c r="J2100" s="24" t="str">
        <f aca="false">IF(LEN(H2100)&gt;2,LEFT(H2100,2)&amp;";"&amp;RIGHT(H2100,2),H2100)</f>
        <v>68;70</v>
      </c>
      <c r="K2100" s="24" t="n">
        <v>164</v>
      </c>
      <c r="L2100" s="24"/>
      <c r="M2100" s="24" t="n">
        <v>592</v>
      </c>
    </row>
    <row r="2101" customFormat="false" ht="15" hidden="false" customHeight="false" outlineLevel="0" collapsed="false">
      <c r="B2101" s="10" t="s">
        <v>271</v>
      </c>
      <c r="C2101" s="73" t="s">
        <v>776</v>
      </c>
      <c r="D2101" s="10" t="n">
        <f aca="false">D2100+10</f>
        <v>575</v>
      </c>
      <c r="E2101" s="20" t="s">
        <v>145</v>
      </c>
      <c r="F2101" s="10" t="str">
        <f aca="false">IFERROR(E2101*10,SUBSTITUTE(E2101,"/",""))</f>
        <v>3334</v>
      </c>
      <c r="G2101" s="73"/>
      <c r="H2101" s="24" t="str">
        <f aca="false">IFERROR(E2101+6,(LEFT(E2101,2)*2+6)&amp;"/"&amp;(RIGHT(E2101,2)*2+6))</f>
        <v>72/74</v>
      </c>
      <c r="I2101" s="24" t="str">
        <f aca="false">J2101&amp;";"&amp;K2101</f>
        <v>72;74;164</v>
      </c>
      <c r="J2101" s="24" t="str">
        <f aca="false">IF(LEN(H2101)&gt;2,LEFT(H2101,2)&amp;";"&amp;RIGHT(H2101,2),H2101)</f>
        <v>72;74</v>
      </c>
      <c r="K2101" s="24" t="n">
        <v>164</v>
      </c>
      <c r="L2101" s="24"/>
      <c r="M2101" s="24" t="n">
        <v>572</v>
      </c>
    </row>
    <row r="2103" customFormat="false" ht="15" hidden="false" customHeight="false" outlineLevel="0" collapsed="false">
      <c r="B2103" s="2" t="s">
        <v>108</v>
      </c>
      <c r="C2103" s="66" t="s">
        <v>784</v>
      </c>
      <c r="D2103" s="2" t="n">
        <v>410</v>
      </c>
      <c r="E2103" s="38" t="s">
        <v>785</v>
      </c>
      <c r="F2103" s="2" t="str">
        <f aca="false">IFERROR(E2103*10,SUBSTITUTE(E2103,"/",""))</f>
        <v>3030</v>
      </c>
      <c r="H2103" s="8" t="s">
        <v>710</v>
      </c>
      <c r="I2103" s="27" t="str">
        <f aca="false">LEFT(H2103,2)</f>
        <v>36</v>
      </c>
      <c r="J2103" s="18" t="str">
        <f aca="false">LEFT(H2103,2)</f>
        <v>36</v>
      </c>
      <c r="K2103" s="18" t="str">
        <f aca="false">RIGHT(H2103,3)</f>
        <v>164</v>
      </c>
      <c r="M2103" s="8" t="n">
        <v>624</v>
      </c>
      <c r="P2103" s="18"/>
      <c r="Q2103" s="18"/>
      <c r="R2103" s="18"/>
    </row>
    <row r="2104" customFormat="false" ht="15" hidden="false" customHeight="false" outlineLevel="0" collapsed="false">
      <c r="B2104" s="2" t="s">
        <v>108</v>
      </c>
      <c r="C2104" s="66" t="s">
        <v>784</v>
      </c>
      <c r="D2104" s="2" t="n">
        <f aca="false">D2103+2</f>
        <v>412</v>
      </c>
      <c r="E2104" s="38" t="s">
        <v>786</v>
      </c>
      <c r="F2104" s="2" t="str">
        <f aca="false">IFERROR(E2104*10,SUBSTITUTE(E2104,"/",""))</f>
        <v>3230</v>
      </c>
      <c r="H2104" s="8" t="s">
        <v>711</v>
      </c>
      <c r="I2104" s="27" t="str">
        <f aca="false">LEFT(H2104,2)</f>
        <v>38</v>
      </c>
      <c r="J2104" s="18" t="str">
        <f aca="false">LEFT(H2104,2)</f>
        <v>38</v>
      </c>
      <c r="K2104" s="18" t="str">
        <f aca="false">RIGHT(H2104,3)</f>
        <v>164</v>
      </c>
      <c r="M2104" s="8" t="n">
        <v>684</v>
      </c>
      <c r="P2104" s="18"/>
      <c r="Q2104" s="18"/>
      <c r="R2104" s="18"/>
    </row>
    <row r="2105" customFormat="false" ht="15" hidden="false" customHeight="false" outlineLevel="0" collapsed="false">
      <c r="B2105" s="2" t="s">
        <v>108</v>
      </c>
      <c r="C2105" s="66" t="s">
        <v>784</v>
      </c>
      <c r="D2105" s="2" t="n">
        <f aca="false">D2104+2</f>
        <v>414</v>
      </c>
      <c r="E2105" s="38" t="s">
        <v>787</v>
      </c>
      <c r="F2105" s="2" t="str">
        <f aca="false">IFERROR(E2105*10,SUBSTITUTE(E2105,"/",""))</f>
        <v>3430</v>
      </c>
      <c r="H2105" s="8" t="s">
        <v>499</v>
      </c>
      <c r="I2105" s="27" t="str">
        <f aca="false">LEFT(H2105,2)</f>
        <v>40</v>
      </c>
      <c r="J2105" s="18" t="str">
        <f aca="false">LEFT(H2105,2)</f>
        <v>40</v>
      </c>
      <c r="K2105" s="18" t="str">
        <f aca="false">RIGHT(H2105,3)</f>
        <v>164</v>
      </c>
      <c r="M2105" s="8" t="n">
        <v>774</v>
      </c>
      <c r="P2105" s="18" t="str">
        <f aca="false">VLOOKUP(LEFT(H2105,2),references!AA:AG,3,0)</f>
        <v>78 - 82</v>
      </c>
      <c r="Q2105" s="18" t="str">
        <f aca="false">VLOOKUP(LEFT(H2105,2),references!AA:AG,5,0)</f>
        <v>60 - 64</v>
      </c>
      <c r="R2105" s="18" t="str">
        <f aca="false">VLOOKUP(LEFT(H2105,2),references!AA:AG,7,0)</f>
        <v>86 - 90</v>
      </c>
      <c r="S2105" s="2" t="n">
        <f aca="false">ROUND(RIGHT(E2105,2)*2.54,0)</f>
        <v>76</v>
      </c>
      <c r="T2105" s="18"/>
      <c r="U2105" s="18"/>
      <c r="V2105" s="18"/>
    </row>
    <row r="2106" customFormat="false" ht="15" hidden="false" customHeight="false" outlineLevel="0" collapsed="false">
      <c r="B2106" s="2" t="s">
        <v>108</v>
      </c>
      <c r="C2106" s="66" t="s">
        <v>784</v>
      </c>
      <c r="D2106" s="2" t="n">
        <f aca="false">D2105+2</f>
        <v>416</v>
      </c>
      <c r="E2106" s="38" t="s">
        <v>788</v>
      </c>
      <c r="F2106" s="2" t="str">
        <f aca="false">IFERROR(E2106*10,SUBSTITUTE(E2106,"/",""))</f>
        <v>3630</v>
      </c>
      <c r="H2106" s="8" t="s">
        <v>500</v>
      </c>
      <c r="I2106" s="27" t="str">
        <f aca="false">LEFT(H2106,2)</f>
        <v>42</v>
      </c>
      <c r="J2106" s="18" t="str">
        <f aca="false">LEFT(H2106,2)</f>
        <v>42</v>
      </c>
      <c r="K2106" s="18" t="str">
        <f aca="false">RIGHT(H2106,3)</f>
        <v>164</v>
      </c>
      <c r="M2106" s="8" t="n">
        <v>854</v>
      </c>
      <c r="P2106" s="18" t="str">
        <f aca="false">VLOOKUP(LEFT(H2106,2),references!AA:AG,3,0)</f>
        <v>82 - 86</v>
      </c>
      <c r="Q2106" s="18" t="str">
        <f aca="false">VLOOKUP(LEFT(H2106,2),references!AA:AG,5,0)</f>
        <v>64 - 68</v>
      </c>
      <c r="R2106" s="18" t="str">
        <f aca="false">VLOOKUP(LEFT(H2106,2),references!AA:AG,7,0)</f>
        <v>90 - 94</v>
      </c>
      <c r="S2106" s="2" t="n">
        <f aca="false">ROUND(RIGHT(E2106,2)*2.54,0)</f>
        <v>76</v>
      </c>
      <c r="T2106" s="18"/>
      <c r="U2106" s="18"/>
      <c r="V2106" s="18"/>
    </row>
    <row r="2107" customFormat="false" ht="15" hidden="false" customHeight="false" outlineLevel="0" collapsed="false">
      <c r="B2107" s="2" t="s">
        <v>108</v>
      </c>
      <c r="C2107" s="66" t="s">
        <v>784</v>
      </c>
      <c r="D2107" s="2" t="n">
        <f aca="false">D2106+2</f>
        <v>418</v>
      </c>
      <c r="E2107" s="38" t="s">
        <v>789</v>
      </c>
      <c r="F2107" s="2" t="str">
        <f aca="false">IFERROR(E2107*10,SUBSTITUTE(E2107,"/",""))</f>
        <v>3830</v>
      </c>
      <c r="H2107" s="8" t="s">
        <v>501</v>
      </c>
      <c r="I2107" s="27" t="str">
        <f aca="false">LEFT(H2107,2)</f>
        <v>44</v>
      </c>
      <c r="J2107" s="18" t="str">
        <f aca="false">LEFT(H2107,2)</f>
        <v>44</v>
      </c>
      <c r="K2107" s="18" t="str">
        <f aca="false">RIGHT(H2107,3)</f>
        <v>164</v>
      </c>
      <c r="M2107" s="8" t="n">
        <v>924</v>
      </c>
      <c r="P2107" s="18" t="str">
        <f aca="false">VLOOKUP(LEFT(H2107,2),references!AA:AG,3,0)</f>
        <v>86 - 90</v>
      </c>
      <c r="Q2107" s="18" t="str">
        <f aca="false">VLOOKUP(LEFT(H2107,2),references!AA:AG,5,0)</f>
        <v>68 - 72</v>
      </c>
      <c r="R2107" s="18" t="str">
        <f aca="false">VLOOKUP(LEFT(H2107,2),references!AA:AG,7,0)</f>
        <v>94 - 98</v>
      </c>
      <c r="S2107" s="2" t="n">
        <f aca="false">ROUND(RIGHT(E2107,2)*2.54,0)</f>
        <v>76</v>
      </c>
      <c r="T2107" s="18"/>
      <c r="U2107" s="18"/>
      <c r="V2107" s="18"/>
    </row>
    <row r="2108" customFormat="false" ht="15" hidden="false" customHeight="false" outlineLevel="0" collapsed="false">
      <c r="B2108" s="2" t="s">
        <v>108</v>
      </c>
      <c r="C2108" s="66" t="s">
        <v>784</v>
      </c>
      <c r="D2108" s="2" t="n">
        <f aca="false">D2107+2</f>
        <v>420</v>
      </c>
      <c r="E2108" s="38" t="s">
        <v>790</v>
      </c>
      <c r="F2108" s="2" t="str">
        <f aca="false">IFERROR(E2108*10,SUBSTITUTE(E2108,"/",""))</f>
        <v>4030</v>
      </c>
      <c r="H2108" s="8" t="s">
        <v>502</v>
      </c>
      <c r="I2108" s="27" t="str">
        <f aca="false">LEFT(H2108,2)</f>
        <v>46</v>
      </c>
      <c r="J2108" s="18" t="str">
        <f aca="false">LEFT(H2108,2)</f>
        <v>46</v>
      </c>
      <c r="K2108" s="18" t="str">
        <f aca="false">RIGHT(H2108,3)</f>
        <v>164</v>
      </c>
      <c r="M2108" s="8" t="n">
        <v>914</v>
      </c>
      <c r="P2108" s="18" t="str">
        <f aca="false">VLOOKUP(LEFT(H2108,2),references!AA:AG,3,0)</f>
        <v>90 - 94</v>
      </c>
      <c r="Q2108" s="18" t="str">
        <f aca="false">VLOOKUP(LEFT(H2108,2),references!AA:AG,5,0)</f>
        <v>72 - 76</v>
      </c>
      <c r="R2108" s="18" t="str">
        <f aca="false">VLOOKUP(LEFT(H2108,2),references!AA:AG,7,0)</f>
        <v>98 - 102</v>
      </c>
      <c r="S2108" s="2" t="n">
        <f aca="false">ROUND(RIGHT(E2108,2)*2.54,0)</f>
        <v>76</v>
      </c>
      <c r="T2108" s="18"/>
      <c r="U2108" s="18"/>
      <c r="V2108" s="18"/>
    </row>
    <row r="2109" customFormat="false" ht="15" hidden="false" customHeight="false" outlineLevel="0" collapsed="false">
      <c r="B2109" s="2" t="s">
        <v>108</v>
      </c>
      <c r="C2109" s="66" t="s">
        <v>784</v>
      </c>
      <c r="D2109" s="2" t="n">
        <f aca="false">D2108+2</f>
        <v>422</v>
      </c>
      <c r="E2109" s="38" t="s">
        <v>791</v>
      </c>
      <c r="F2109" s="2" t="str">
        <f aca="false">IFERROR(E2109*10,SUBSTITUTE(E2109,"/",""))</f>
        <v>4230</v>
      </c>
      <c r="H2109" s="8" t="s">
        <v>503</v>
      </c>
      <c r="I2109" s="27" t="str">
        <f aca="false">LEFT(H2109,2)</f>
        <v>48</v>
      </c>
      <c r="J2109" s="18" t="str">
        <f aca="false">LEFT(H2109,2)</f>
        <v>48</v>
      </c>
      <c r="K2109" s="18" t="str">
        <f aca="false">RIGHT(H2109,3)</f>
        <v>164</v>
      </c>
      <c r="M2109" s="8" t="n">
        <v>794</v>
      </c>
      <c r="P2109" s="18" t="str">
        <f aca="false">VLOOKUP(LEFT(H2109,2),references!AA:AG,3,0)</f>
        <v>94 - 98</v>
      </c>
      <c r="Q2109" s="18" t="str">
        <f aca="false">VLOOKUP(LEFT(H2109,2),references!AA:AG,5,0)</f>
        <v>76 - 80</v>
      </c>
      <c r="R2109" s="18" t="str">
        <f aca="false">VLOOKUP(LEFT(H2109,2),references!AA:AG,7,0)</f>
        <v>102 - 106</v>
      </c>
      <c r="S2109" s="2" t="n">
        <f aca="false">ROUND(RIGHT(E2109,2)*2.54,0)</f>
        <v>76</v>
      </c>
      <c r="T2109" s="18"/>
      <c r="U2109" s="18"/>
      <c r="V2109" s="18"/>
    </row>
    <row r="2110" customFormat="false" ht="15" hidden="false" customHeight="false" outlineLevel="0" collapsed="false">
      <c r="B2110" s="2" t="s">
        <v>108</v>
      </c>
      <c r="C2110" s="66" t="s">
        <v>784</v>
      </c>
      <c r="D2110" s="2" t="n">
        <f aca="false">D2109+2</f>
        <v>424</v>
      </c>
      <c r="E2110" s="38" t="s">
        <v>792</v>
      </c>
      <c r="F2110" s="2" t="str">
        <f aca="false">IFERROR(E2110*10,SUBSTITUTE(E2110,"/",""))</f>
        <v>4430</v>
      </c>
      <c r="H2110" s="8" t="s">
        <v>504</v>
      </c>
      <c r="I2110" s="27" t="str">
        <f aca="false">LEFT(H2110,2)</f>
        <v>50</v>
      </c>
      <c r="J2110" s="18" t="str">
        <f aca="false">LEFT(H2110,2)</f>
        <v>50</v>
      </c>
      <c r="K2110" s="18" t="str">
        <f aca="false">RIGHT(H2110,3)</f>
        <v>164</v>
      </c>
      <c r="M2110" s="8" t="n">
        <v>834</v>
      </c>
      <c r="P2110" s="18" t="str">
        <f aca="false">VLOOKUP(LEFT(H2110,2),references!AA:AG,3,0)</f>
        <v>98 - 102</v>
      </c>
      <c r="Q2110" s="18" t="str">
        <f aca="false">VLOOKUP(LEFT(H2110,2),references!AA:AG,5,0)</f>
        <v>80 - 84</v>
      </c>
      <c r="R2110" s="18" t="str">
        <f aca="false">VLOOKUP(LEFT(H2110,2),references!AA:AG,7,0)</f>
        <v>106 - 110</v>
      </c>
      <c r="S2110" s="2" t="n">
        <f aca="false">ROUND(RIGHT(E2110,2)*2.54,0)</f>
        <v>76</v>
      </c>
      <c r="T2110" s="18"/>
      <c r="U2110" s="18"/>
      <c r="V2110" s="18"/>
    </row>
    <row r="2111" customFormat="false" ht="15" hidden="false" customHeight="false" outlineLevel="0" collapsed="false">
      <c r="B2111" s="2" t="s">
        <v>108</v>
      </c>
      <c r="C2111" s="66" t="s">
        <v>784</v>
      </c>
      <c r="D2111" s="2" t="n">
        <f aca="false">D2110+2</f>
        <v>426</v>
      </c>
      <c r="E2111" s="38" t="s">
        <v>793</v>
      </c>
      <c r="F2111" s="2" t="str">
        <f aca="false">IFERROR(E2111*10,SUBSTITUTE(E2111,"/",""))</f>
        <v>4630</v>
      </c>
      <c r="H2111" s="8" t="s">
        <v>505</v>
      </c>
      <c r="I2111" s="27" t="str">
        <f aca="false">LEFT(H2111,2)</f>
        <v>52</v>
      </c>
      <c r="J2111" s="18" t="str">
        <f aca="false">LEFT(H2111,2)</f>
        <v>52</v>
      </c>
      <c r="K2111" s="18" t="str">
        <f aca="false">RIGHT(H2111,3)</f>
        <v>164</v>
      </c>
      <c r="M2111" s="8" t="n">
        <v>934</v>
      </c>
      <c r="P2111" s="18" t="str">
        <f aca="false">VLOOKUP(LEFT(H2111,2),references!AA:AG,3,0)</f>
        <v>102 - 106</v>
      </c>
      <c r="Q2111" s="18" t="str">
        <f aca="false">VLOOKUP(LEFT(H2111,2),references!AA:AG,5,0)</f>
        <v>84 - 88</v>
      </c>
      <c r="R2111" s="18" t="str">
        <f aca="false">VLOOKUP(LEFT(H2111,2),references!AA:AG,7,0)</f>
        <v>110 - 114</v>
      </c>
      <c r="S2111" s="2" t="n">
        <f aca="false">ROUND(RIGHT(E2111,2)*2.54,0)</f>
        <v>76</v>
      </c>
      <c r="T2111" s="18"/>
      <c r="U2111" s="18"/>
      <c r="V2111" s="18"/>
    </row>
    <row r="2112" customFormat="false" ht="15" hidden="false" customHeight="false" outlineLevel="0" collapsed="false">
      <c r="B2112" s="2" t="s">
        <v>108</v>
      </c>
      <c r="C2112" s="66" t="s">
        <v>784</v>
      </c>
      <c r="D2112" s="2" t="n">
        <f aca="false">D2111+2</f>
        <v>428</v>
      </c>
      <c r="E2112" s="38" t="s">
        <v>794</v>
      </c>
      <c r="F2112" s="2" t="str">
        <f aca="false">IFERROR(E2112*10,SUBSTITUTE(E2112,"/",""))</f>
        <v>4830</v>
      </c>
      <c r="H2112" s="8" t="s">
        <v>506</v>
      </c>
      <c r="I2112" s="27" t="str">
        <f aca="false">LEFT(H2112,2)</f>
        <v>54</v>
      </c>
      <c r="J2112" s="18" t="str">
        <f aca="false">LEFT(H2112,2)</f>
        <v>54</v>
      </c>
      <c r="K2112" s="18" t="str">
        <f aca="false">RIGHT(H2112,3)</f>
        <v>164</v>
      </c>
      <c r="M2112" s="8" t="n">
        <v>744</v>
      </c>
      <c r="P2112" s="18" t="str">
        <f aca="false">VLOOKUP(LEFT(H2112,2),references!AA:AG,3,0)</f>
        <v>106 - 110</v>
      </c>
      <c r="Q2112" s="18" t="str">
        <f aca="false">VLOOKUP(LEFT(H2112,2),references!AA:AG,5,0)</f>
        <v>88 - 92</v>
      </c>
      <c r="R2112" s="18" t="str">
        <f aca="false">VLOOKUP(LEFT(H2112,2),references!AA:AG,7,0)</f>
        <v>114 - 118</v>
      </c>
      <c r="S2112" s="2" t="n">
        <f aca="false">ROUND(RIGHT(E2112,2)*2.54,0)</f>
        <v>76</v>
      </c>
      <c r="T2112" s="18"/>
      <c r="U2112" s="18"/>
      <c r="V2112" s="18"/>
    </row>
    <row r="2113" customFormat="false" ht="15" hidden="false" customHeight="false" outlineLevel="0" collapsed="false">
      <c r="B2113" s="2" t="s">
        <v>108</v>
      </c>
      <c r="C2113" s="66" t="s">
        <v>784</v>
      </c>
      <c r="D2113" s="2" t="n">
        <f aca="false">D2112+2</f>
        <v>430</v>
      </c>
      <c r="E2113" s="38" t="s">
        <v>795</v>
      </c>
      <c r="F2113" s="2" t="str">
        <f aca="false">IFERROR(E2113*10,SUBSTITUTE(E2113,"/",""))</f>
        <v>5030</v>
      </c>
      <c r="H2113" s="8" t="s">
        <v>507</v>
      </c>
      <c r="I2113" s="27" t="str">
        <f aca="false">LEFT(H2113,2)</f>
        <v>56</v>
      </c>
      <c r="J2113" s="18" t="str">
        <f aca="false">LEFT(H2113,2)</f>
        <v>56</v>
      </c>
      <c r="K2113" s="18" t="str">
        <f aca="false">RIGHT(H2113,3)</f>
        <v>164</v>
      </c>
      <c r="M2113" s="8" t="n">
        <v>714</v>
      </c>
      <c r="P2113" s="18" t="str">
        <f aca="false">VLOOKUP(LEFT(H2113,2),references!AA:AG,3,0)</f>
        <v>110 - 114</v>
      </c>
      <c r="Q2113" s="18" t="str">
        <f aca="false">VLOOKUP(LEFT(H2113,2),references!AA:AG,5,0)</f>
        <v>92 - 96</v>
      </c>
      <c r="R2113" s="18" t="str">
        <f aca="false">VLOOKUP(LEFT(H2113,2),references!AA:AG,7,0)</f>
        <v>118 - 122</v>
      </c>
      <c r="S2113" s="2" t="n">
        <f aca="false">ROUND(RIGHT(E2113,2)*2.54,0)</f>
        <v>76</v>
      </c>
      <c r="T2113" s="18"/>
      <c r="U2113" s="18"/>
      <c r="V2113" s="18"/>
    </row>
    <row r="2114" customFormat="false" ht="15" hidden="false" customHeight="false" outlineLevel="0" collapsed="false">
      <c r="B2114" s="2" t="s">
        <v>108</v>
      </c>
      <c r="C2114" s="66" t="s">
        <v>784</v>
      </c>
      <c r="D2114" s="2" t="n">
        <f aca="false">D2113+2</f>
        <v>432</v>
      </c>
      <c r="E2114" s="38" t="s">
        <v>796</v>
      </c>
      <c r="F2114" s="2" t="str">
        <f aca="false">IFERROR(E2114*10,SUBSTITUTE(E2114,"/",""))</f>
        <v>5230</v>
      </c>
      <c r="H2114" s="8" t="s">
        <v>508</v>
      </c>
      <c r="I2114" s="27" t="str">
        <f aca="false">LEFT(H2114,2)</f>
        <v>58</v>
      </c>
      <c r="J2114" s="18" t="str">
        <f aca="false">LEFT(H2114,2)</f>
        <v>58</v>
      </c>
      <c r="K2114" s="18" t="str">
        <f aca="false">RIGHT(H2114,3)</f>
        <v>164</v>
      </c>
      <c r="M2114" s="8" t="n">
        <v>654</v>
      </c>
      <c r="P2114" s="18" t="str">
        <f aca="false">VLOOKUP(LEFT(H2114,2),references!AA:AG,3,0)</f>
        <v>114 - 118</v>
      </c>
      <c r="Q2114" s="18" t="str">
        <f aca="false">VLOOKUP(LEFT(H2114,2),references!AA:AG,5,0)</f>
        <v>96 - 100</v>
      </c>
      <c r="R2114" s="18" t="str">
        <f aca="false">VLOOKUP(LEFT(H2114,2),references!AA:AG,7,0)</f>
        <v>122 - 126</v>
      </c>
      <c r="S2114" s="2" t="n">
        <f aca="false">ROUND(RIGHT(E2114,2)*2.54,0)</f>
        <v>76</v>
      </c>
      <c r="T2114" s="18"/>
      <c r="U2114" s="18"/>
      <c r="V2114" s="18"/>
    </row>
    <row r="2115" customFormat="false" ht="15" hidden="false" customHeight="false" outlineLevel="0" collapsed="false">
      <c r="B2115" s="2" t="s">
        <v>108</v>
      </c>
      <c r="C2115" s="66" t="s">
        <v>784</v>
      </c>
      <c r="D2115" s="2" t="n">
        <f aca="false">D2114+2</f>
        <v>434</v>
      </c>
      <c r="E2115" s="38" t="s">
        <v>797</v>
      </c>
      <c r="F2115" s="2" t="str">
        <f aca="false">IFERROR(E2115*10,SUBSTITUTE(E2115,"/",""))</f>
        <v>5430</v>
      </c>
      <c r="H2115" s="8" t="s">
        <v>509</v>
      </c>
      <c r="I2115" s="27" t="str">
        <f aca="false">LEFT(H2115,2)</f>
        <v>60</v>
      </c>
      <c r="J2115" s="18" t="str">
        <f aca="false">LEFT(H2115,2)</f>
        <v>60</v>
      </c>
      <c r="K2115" s="18" t="str">
        <f aca="false">RIGHT(H2115,3)</f>
        <v>164</v>
      </c>
      <c r="M2115" s="8" t="n">
        <v>584</v>
      </c>
      <c r="P2115" s="18" t="str">
        <f aca="false">VLOOKUP(LEFT(H2115,2),references!AA:AG,3,0)</f>
        <v>118 - 122</v>
      </c>
      <c r="Q2115" s="18" t="str">
        <f aca="false">VLOOKUP(LEFT(H2115,2),references!AA:AG,5,0)</f>
        <v>100 - 104</v>
      </c>
      <c r="R2115" s="18" t="str">
        <f aca="false">VLOOKUP(LEFT(H2115,2),references!AA:AG,7,0)</f>
        <v>126 - 130</v>
      </c>
      <c r="S2115" s="2" t="n">
        <f aca="false">ROUND(RIGHT(E2115,2)*2.54,0)</f>
        <v>76</v>
      </c>
      <c r="T2115" s="18"/>
      <c r="U2115" s="18"/>
      <c r="V2115" s="18"/>
    </row>
    <row r="2116" customFormat="false" ht="15" hidden="false" customHeight="false" outlineLevel="0" collapsed="false">
      <c r="B2116" s="2" t="s">
        <v>108</v>
      </c>
      <c r="C2116" s="66" t="s">
        <v>784</v>
      </c>
      <c r="D2116" s="2" t="n">
        <f aca="false">D2115+2</f>
        <v>436</v>
      </c>
      <c r="E2116" s="38" t="s">
        <v>798</v>
      </c>
      <c r="F2116" s="2" t="str">
        <f aca="false">IFERROR(E2116*10,SUBSTITUTE(E2116,"/",""))</f>
        <v>5630</v>
      </c>
      <c r="H2116" s="8" t="s">
        <v>510</v>
      </c>
      <c r="I2116" s="27" t="str">
        <f aca="false">LEFT(H2116,2)</f>
        <v>62</v>
      </c>
      <c r="J2116" s="18" t="str">
        <f aca="false">LEFT(H2116,2)</f>
        <v>62</v>
      </c>
      <c r="K2116" s="18" t="str">
        <f aca="false">RIGHT(H2116,3)</f>
        <v>164</v>
      </c>
      <c r="M2116" s="8" t="n">
        <v>554</v>
      </c>
      <c r="P2116" s="18"/>
      <c r="Q2116" s="18"/>
      <c r="R2116" s="18"/>
    </row>
    <row r="2117" customFormat="false" ht="15" hidden="false" customHeight="false" outlineLevel="0" collapsed="false">
      <c r="B2117" s="18" t="s">
        <v>108</v>
      </c>
      <c r="C2117" s="76" t="s">
        <v>784</v>
      </c>
      <c r="D2117" s="18" t="n">
        <f aca="false">450+14</f>
        <v>464</v>
      </c>
      <c r="E2117" s="61" t="s">
        <v>799</v>
      </c>
      <c r="F2117" s="18" t="str">
        <f aca="false">IFERROR(E2117*10,SUBSTITUTE(E2117,"/",""))</f>
        <v>3431</v>
      </c>
      <c r="G2117" s="76"/>
      <c r="H2117" s="8" t="s">
        <v>2935</v>
      </c>
      <c r="I2117" s="27" t="str">
        <f aca="false">LEFT(H2117,2)</f>
        <v>40</v>
      </c>
      <c r="J2117" s="18" t="str">
        <f aca="false">LEFT(H2117,2)</f>
        <v>40</v>
      </c>
      <c r="K2117" s="18" t="str">
        <f aca="false">RIGHT(H2117,3)</f>
        <v>167</v>
      </c>
      <c r="M2117" s="8" t="n">
        <v>810</v>
      </c>
      <c r="P2117" s="18"/>
      <c r="Q2117" s="18"/>
      <c r="R2117" s="18"/>
    </row>
    <row r="2118" customFormat="false" ht="15" hidden="false" customHeight="false" outlineLevel="0" collapsed="false">
      <c r="B2118" s="18" t="s">
        <v>108</v>
      </c>
      <c r="C2118" s="76" t="s">
        <v>784</v>
      </c>
      <c r="D2118" s="18" t="n">
        <f aca="false">D2117+2</f>
        <v>466</v>
      </c>
      <c r="E2118" s="61" t="s">
        <v>800</v>
      </c>
      <c r="F2118" s="18" t="str">
        <f aca="false">IFERROR(E2118*10,SUBSTITUTE(E2118,"/",""))</f>
        <v>3631</v>
      </c>
      <c r="G2118" s="76"/>
      <c r="H2118" s="8" t="s">
        <v>2936</v>
      </c>
      <c r="I2118" s="27" t="str">
        <f aca="false">LEFT(H2118,2)</f>
        <v>42</v>
      </c>
      <c r="J2118" s="18" t="str">
        <f aca="false">LEFT(H2118,2)</f>
        <v>42</v>
      </c>
      <c r="K2118" s="18" t="str">
        <f aca="false">RIGHT(H2118,3)</f>
        <v>167</v>
      </c>
      <c r="M2118" s="8" t="n">
        <v>860</v>
      </c>
      <c r="P2118" s="18"/>
      <c r="Q2118" s="18"/>
      <c r="R2118" s="18"/>
    </row>
    <row r="2119" customFormat="false" ht="15" hidden="false" customHeight="false" outlineLevel="0" collapsed="false">
      <c r="B2119" s="18" t="s">
        <v>108</v>
      </c>
      <c r="C2119" s="76" t="s">
        <v>784</v>
      </c>
      <c r="D2119" s="18" t="n">
        <f aca="false">D2118+2</f>
        <v>468</v>
      </c>
      <c r="E2119" s="61" t="s">
        <v>801</v>
      </c>
      <c r="F2119" s="18" t="str">
        <f aca="false">IFERROR(E2119*10,SUBSTITUTE(E2119,"/",""))</f>
        <v>3831</v>
      </c>
      <c r="G2119" s="76"/>
      <c r="H2119" s="8" t="s">
        <v>2937</v>
      </c>
      <c r="I2119" s="27" t="str">
        <f aca="false">LEFT(H2119,2)</f>
        <v>44</v>
      </c>
      <c r="J2119" s="18" t="str">
        <f aca="false">LEFT(H2119,2)</f>
        <v>44</v>
      </c>
      <c r="K2119" s="18" t="str">
        <f aca="false">RIGHT(H2119,3)</f>
        <v>167</v>
      </c>
      <c r="M2119" s="8" t="n">
        <v>830</v>
      </c>
      <c r="P2119" s="18"/>
      <c r="Q2119" s="18"/>
      <c r="R2119" s="18"/>
    </row>
    <row r="2120" customFormat="false" ht="15" hidden="false" customHeight="false" outlineLevel="0" collapsed="false">
      <c r="B2120" s="18" t="s">
        <v>108</v>
      </c>
      <c r="C2120" s="76" t="s">
        <v>784</v>
      </c>
      <c r="D2120" s="18" t="n">
        <f aca="false">D2119+2</f>
        <v>470</v>
      </c>
      <c r="E2120" s="61" t="s">
        <v>802</v>
      </c>
      <c r="F2120" s="18" t="str">
        <f aca="false">IFERROR(E2120*10,SUBSTITUTE(E2120,"/",""))</f>
        <v>4031</v>
      </c>
      <c r="G2120" s="76"/>
      <c r="H2120" s="8" t="s">
        <v>2938</v>
      </c>
      <c r="I2120" s="27" t="str">
        <f aca="false">LEFT(H2120,2)</f>
        <v>46</v>
      </c>
      <c r="J2120" s="18" t="str">
        <f aca="false">LEFT(H2120,2)</f>
        <v>46</v>
      </c>
      <c r="K2120" s="18" t="str">
        <f aca="false">RIGHT(H2120,3)</f>
        <v>167</v>
      </c>
      <c r="M2120" s="8" t="n">
        <v>870</v>
      </c>
      <c r="P2120" s="18"/>
      <c r="Q2120" s="18"/>
      <c r="R2120" s="18"/>
    </row>
    <row r="2121" customFormat="false" ht="15" hidden="false" customHeight="false" outlineLevel="0" collapsed="false">
      <c r="B2121" s="18" t="s">
        <v>108</v>
      </c>
      <c r="C2121" s="76" t="s">
        <v>784</v>
      </c>
      <c r="D2121" s="18" t="n">
        <f aca="false">D2120+2</f>
        <v>472</v>
      </c>
      <c r="E2121" s="61" t="s">
        <v>803</v>
      </c>
      <c r="F2121" s="18" t="str">
        <f aca="false">IFERROR(E2121*10,SUBSTITUTE(E2121,"/",""))</f>
        <v>4231</v>
      </c>
      <c r="G2121" s="76"/>
      <c r="H2121" s="8" t="s">
        <v>2939</v>
      </c>
      <c r="I2121" s="27" t="str">
        <f aca="false">LEFT(H2121,2)</f>
        <v>48</v>
      </c>
      <c r="J2121" s="18" t="str">
        <f aca="false">LEFT(H2121,2)</f>
        <v>48</v>
      </c>
      <c r="K2121" s="18" t="str">
        <f aca="false">RIGHT(H2121,3)</f>
        <v>167</v>
      </c>
      <c r="M2121" s="8" t="n">
        <v>840</v>
      </c>
      <c r="P2121" s="18"/>
      <c r="Q2121" s="18"/>
      <c r="R2121" s="18"/>
    </row>
    <row r="2122" customFormat="false" ht="15" hidden="false" customHeight="false" outlineLevel="0" collapsed="false">
      <c r="B2122" s="18" t="s">
        <v>108</v>
      </c>
      <c r="C2122" s="76" t="s">
        <v>784</v>
      </c>
      <c r="D2122" s="18" t="n">
        <f aca="false">D2121+2</f>
        <v>474</v>
      </c>
      <c r="E2122" s="61" t="s">
        <v>804</v>
      </c>
      <c r="F2122" s="18" t="str">
        <f aca="false">IFERROR(E2122*10,SUBSTITUTE(E2122,"/",""))</f>
        <v>4431</v>
      </c>
      <c r="G2122" s="76"/>
      <c r="H2122" s="8" t="s">
        <v>2940</v>
      </c>
      <c r="I2122" s="27" t="str">
        <f aca="false">LEFT(H2122,2)</f>
        <v>50</v>
      </c>
      <c r="J2122" s="18" t="str">
        <f aca="false">LEFT(H2122,2)</f>
        <v>50</v>
      </c>
      <c r="K2122" s="18" t="str">
        <f aca="false">RIGHT(H2122,3)</f>
        <v>167</v>
      </c>
      <c r="M2122" s="8" t="n">
        <v>850</v>
      </c>
      <c r="P2122" s="18"/>
      <c r="Q2122" s="18"/>
      <c r="R2122" s="18"/>
    </row>
    <row r="2123" customFormat="false" ht="15" hidden="false" customHeight="false" outlineLevel="0" collapsed="false">
      <c r="B2123" s="18" t="s">
        <v>108</v>
      </c>
      <c r="C2123" s="76" t="s">
        <v>784</v>
      </c>
      <c r="D2123" s="18" t="n">
        <f aca="false">D2122+2</f>
        <v>476</v>
      </c>
      <c r="E2123" s="61" t="s">
        <v>805</v>
      </c>
      <c r="F2123" s="18" t="str">
        <f aca="false">IFERROR(E2123*10,SUBSTITUTE(E2123,"/",""))</f>
        <v>4631</v>
      </c>
      <c r="G2123" s="76"/>
      <c r="H2123" s="8" t="s">
        <v>2941</v>
      </c>
      <c r="I2123" s="27" t="str">
        <f aca="false">LEFT(H2123,2)</f>
        <v>52</v>
      </c>
      <c r="J2123" s="18" t="str">
        <f aca="false">LEFT(H2123,2)</f>
        <v>52</v>
      </c>
      <c r="K2123" s="18" t="str">
        <f aca="false">RIGHT(H2123,3)</f>
        <v>167</v>
      </c>
      <c r="M2123" s="8" t="n">
        <v>880</v>
      </c>
      <c r="P2123" s="18"/>
      <c r="Q2123" s="18"/>
      <c r="R2123" s="18"/>
    </row>
    <row r="2124" customFormat="false" ht="15" hidden="false" customHeight="false" outlineLevel="0" collapsed="false">
      <c r="B2124" s="2" t="s">
        <v>108</v>
      </c>
      <c r="C2124" s="66" t="s">
        <v>784</v>
      </c>
      <c r="D2124" s="2" t="n">
        <v>510</v>
      </c>
      <c r="E2124" s="38" t="s">
        <v>365</v>
      </c>
      <c r="F2124" s="2" t="str">
        <f aca="false">IFERROR(E2124*10,SUBSTITUTE(E2124,"/",""))</f>
        <v>3032</v>
      </c>
      <c r="H2124" s="8" t="s">
        <v>713</v>
      </c>
      <c r="I2124" s="27" t="str">
        <f aca="false">LEFT(H2124,2)</f>
        <v>36</v>
      </c>
      <c r="J2124" s="18" t="str">
        <f aca="false">LEFT(H2124,2)</f>
        <v>36</v>
      </c>
      <c r="K2124" s="18" t="str">
        <f aca="false">RIGHT(H2124,3)</f>
        <v>170</v>
      </c>
      <c r="M2124" s="8" t="n">
        <v>634</v>
      </c>
      <c r="P2124" s="18"/>
      <c r="Q2124" s="18"/>
      <c r="R2124" s="18"/>
    </row>
    <row r="2125" customFormat="false" ht="15" hidden="false" customHeight="false" outlineLevel="0" collapsed="false">
      <c r="B2125" s="2" t="s">
        <v>108</v>
      </c>
      <c r="C2125" s="66" t="s">
        <v>784</v>
      </c>
      <c r="D2125" s="2" t="n">
        <f aca="false">D2124+2</f>
        <v>512</v>
      </c>
      <c r="E2125" s="38" t="s">
        <v>806</v>
      </c>
      <c r="F2125" s="2" t="str">
        <f aca="false">IFERROR(E2125*10,SUBSTITUTE(E2125,"/",""))</f>
        <v>3232</v>
      </c>
      <c r="H2125" s="8" t="s">
        <v>714</v>
      </c>
      <c r="I2125" s="27" t="str">
        <f aca="false">LEFT(H2125,2)</f>
        <v>38</v>
      </c>
      <c r="J2125" s="18" t="str">
        <f aca="false">LEFT(H2125,2)</f>
        <v>38</v>
      </c>
      <c r="K2125" s="18" t="str">
        <f aca="false">RIGHT(H2125,3)</f>
        <v>170</v>
      </c>
      <c r="M2125" s="8" t="n">
        <v>694</v>
      </c>
      <c r="P2125" s="18"/>
      <c r="Q2125" s="18"/>
      <c r="R2125" s="18"/>
    </row>
    <row r="2126" customFormat="false" ht="15" hidden="false" customHeight="false" outlineLevel="0" collapsed="false">
      <c r="B2126" s="2" t="s">
        <v>108</v>
      </c>
      <c r="C2126" s="66" t="s">
        <v>784</v>
      </c>
      <c r="D2126" s="2" t="n">
        <f aca="false">D2125+2</f>
        <v>514</v>
      </c>
      <c r="E2126" s="38" t="s">
        <v>807</v>
      </c>
      <c r="F2126" s="2" t="str">
        <f aca="false">IFERROR(E2126*10,SUBSTITUTE(E2126,"/",""))</f>
        <v>3432</v>
      </c>
      <c r="H2126" s="8" t="s">
        <v>511</v>
      </c>
      <c r="I2126" s="27" t="str">
        <f aca="false">LEFT(H2126,2)</f>
        <v>40</v>
      </c>
      <c r="J2126" s="18" t="str">
        <f aca="false">LEFT(H2126,2)</f>
        <v>40</v>
      </c>
      <c r="K2126" s="18" t="str">
        <f aca="false">RIGHT(H2126,3)</f>
        <v>170</v>
      </c>
      <c r="M2126" s="8" t="n">
        <v>784</v>
      </c>
      <c r="P2126" s="18" t="str">
        <f aca="false">VLOOKUP(LEFT(H2126,2),references!AA:AG,3,0)</f>
        <v>78 - 82</v>
      </c>
      <c r="Q2126" s="18" t="str">
        <f aca="false">VLOOKUP(LEFT(H2126,2),references!AA:AG,5,0)</f>
        <v>60 - 64</v>
      </c>
      <c r="R2126" s="18" t="str">
        <f aca="false">VLOOKUP(LEFT(H2126,2),references!AA:AG,7,0)</f>
        <v>86 - 90</v>
      </c>
      <c r="S2126" s="2" t="n">
        <f aca="false">ROUND(RIGHT(E2126,2)*2.54,0)</f>
        <v>81</v>
      </c>
      <c r="T2126" s="18"/>
      <c r="U2126" s="18"/>
      <c r="V2126" s="18"/>
    </row>
    <row r="2127" customFormat="false" ht="15" hidden="false" customHeight="false" outlineLevel="0" collapsed="false">
      <c r="B2127" s="2" t="s">
        <v>108</v>
      </c>
      <c r="C2127" s="66" t="s">
        <v>784</v>
      </c>
      <c r="D2127" s="2" t="n">
        <f aca="false">D2126+2</f>
        <v>516</v>
      </c>
      <c r="E2127" s="38" t="s">
        <v>808</v>
      </c>
      <c r="F2127" s="2" t="str">
        <f aca="false">IFERROR(E2127*10,SUBSTITUTE(E2127,"/",""))</f>
        <v>3632</v>
      </c>
      <c r="H2127" s="8" t="s">
        <v>512</v>
      </c>
      <c r="I2127" s="27" t="str">
        <f aca="false">LEFT(H2127,2)</f>
        <v>42</v>
      </c>
      <c r="J2127" s="18" t="str">
        <f aca="false">LEFT(H2127,2)</f>
        <v>42</v>
      </c>
      <c r="K2127" s="18" t="str">
        <f aca="false">RIGHT(H2127,3)</f>
        <v>170</v>
      </c>
      <c r="M2127" s="8" t="n">
        <v>864</v>
      </c>
      <c r="P2127" s="18" t="str">
        <f aca="false">VLOOKUP(LEFT(H2127,2),references!AA:AG,3,0)</f>
        <v>82 - 86</v>
      </c>
      <c r="Q2127" s="18" t="str">
        <f aca="false">VLOOKUP(LEFT(H2127,2),references!AA:AG,5,0)</f>
        <v>64 - 68</v>
      </c>
      <c r="R2127" s="18" t="str">
        <f aca="false">VLOOKUP(LEFT(H2127,2),references!AA:AG,7,0)</f>
        <v>90 - 94</v>
      </c>
      <c r="S2127" s="2" t="n">
        <f aca="false">ROUND(RIGHT(E2127,2)*2.54,0)</f>
        <v>81</v>
      </c>
      <c r="T2127" s="18"/>
      <c r="U2127" s="18"/>
      <c r="V2127" s="18"/>
    </row>
    <row r="2128" customFormat="false" ht="15" hidden="false" customHeight="false" outlineLevel="0" collapsed="false">
      <c r="B2128" s="2" t="s">
        <v>108</v>
      </c>
      <c r="C2128" s="66" t="s">
        <v>784</v>
      </c>
      <c r="D2128" s="2" t="n">
        <f aca="false">D2127+2</f>
        <v>518</v>
      </c>
      <c r="E2128" s="38" t="s">
        <v>537</v>
      </c>
      <c r="F2128" s="2" t="str">
        <f aca="false">IFERROR(E2128*10,SUBSTITUTE(E2128,"/",""))</f>
        <v>3832</v>
      </c>
      <c r="H2128" s="8" t="s">
        <v>513</v>
      </c>
      <c r="I2128" s="27" t="str">
        <f aca="false">LEFT(H2128,2)</f>
        <v>44</v>
      </c>
      <c r="J2128" s="18" t="str">
        <f aca="false">LEFT(H2128,2)</f>
        <v>44</v>
      </c>
      <c r="K2128" s="18" t="str">
        <f aca="false">RIGHT(H2128,3)</f>
        <v>170</v>
      </c>
      <c r="M2128" s="8" t="n">
        <v>954</v>
      </c>
      <c r="P2128" s="18" t="str">
        <f aca="false">VLOOKUP(LEFT(H2128,2),references!AA:AG,3,0)</f>
        <v>86 - 90</v>
      </c>
      <c r="Q2128" s="18" t="str">
        <f aca="false">VLOOKUP(LEFT(H2128,2),references!AA:AG,5,0)</f>
        <v>68 - 72</v>
      </c>
      <c r="R2128" s="18" t="str">
        <f aca="false">VLOOKUP(LEFT(H2128,2),references!AA:AG,7,0)</f>
        <v>94 - 98</v>
      </c>
      <c r="S2128" s="2" t="n">
        <f aca="false">ROUND(RIGHT(E2128,2)*2.54,0)</f>
        <v>81</v>
      </c>
      <c r="T2128" s="18"/>
      <c r="U2128" s="18"/>
      <c r="V2128" s="18"/>
    </row>
    <row r="2129" customFormat="false" ht="15" hidden="false" customHeight="false" outlineLevel="0" collapsed="false">
      <c r="B2129" s="2" t="s">
        <v>108</v>
      </c>
      <c r="C2129" s="66" t="s">
        <v>784</v>
      </c>
      <c r="D2129" s="2" t="n">
        <f aca="false">D2128+2</f>
        <v>520</v>
      </c>
      <c r="E2129" s="38" t="s">
        <v>538</v>
      </c>
      <c r="F2129" s="2" t="str">
        <f aca="false">IFERROR(E2129*10,SUBSTITUTE(E2129,"/",""))</f>
        <v>4032</v>
      </c>
      <c r="H2129" s="8" t="s">
        <v>514</v>
      </c>
      <c r="I2129" s="27" t="str">
        <f aca="false">LEFT(H2129,2)</f>
        <v>46</v>
      </c>
      <c r="J2129" s="18" t="str">
        <f aca="false">LEFT(H2129,2)</f>
        <v>46</v>
      </c>
      <c r="K2129" s="18" t="str">
        <f aca="false">RIGHT(H2129,3)</f>
        <v>170</v>
      </c>
      <c r="M2129" s="8" t="n">
        <v>944</v>
      </c>
      <c r="P2129" s="18" t="str">
        <f aca="false">VLOOKUP(LEFT(H2129,2),references!AA:AG,3,0)</f>
        <v>90 - 94</v>
      </c>
      <c r="Q2129" s="18" t="str">
        <f aca="false">VLOOKUP(LEFT(H2129,2),references!AA:AG,5,0)</f>
        <v>72 - 76</v>
      </c>
      <c r="R2129" s="18" t="str">
        <f aca="false">VLOOKUP(LEFT(H2129,2),references!AA:AG,7,0)</f>
        <v>98 - 102</v>
      </c>
      <c r="S2129" s="2" t="n">
        <f aca="false">ROUND(RIGHT(E2129,2)*2.54,0)</f>
        <v>81</v>
      </c>
      <c r="T2129" s="18"/>
      <c r="U2129" s="18"/>
      <c r="V2129" s="18"/>
    </row>
    <row r="2130" customFormat="false" ht="15" hidden="false" customHeight="false" outlineLevel="0" collapsed="false">
      <c r="B2130" s="2" t="s">
        <v>108</v>
      </c>
      <c r="C2130" s="66" t="s">
        <v>784</v>
      </c>
      <c r="D2130" s="2" t="n">
        <f aca="false">D2129+2</f>
        <v>522</v>
      </c>
      <c r="E2130" s="38" t="s">
        <v>539</v>
      </c>
      <c r="F2130" s="2" t="str">
        <f aca="false">IFERROR(E2130*10,SUBSTITUTE(E2130,"/",""))</f>
        <v>4232</v>
      </c>
      <c r="H2130" s="8" t="s">
        <v>515</v>
      </c>
      <c r="I2130" s="27" t="str">
        <f aca="false">LEFT(H2130,2)</f>
        <v>48</v>
      </c>
      <c r="J2130" s="18" t="str">
        <f aca="false">LEFT(H2130,2)</f>
        <v>48</v>
      </c>
      <c r="K2130" s="18" t="str">
        <f aca="false">RIGHT(H2130,3)</f>
        <v>170</v>
      </c>
      <c r="M2130" s="8" t="n">
        <v>814</v>
      </c>
      <c r="P2130" s="18" t="str">
        <f aca="false">VLOOKUP(LEFT(H2130,2),references!AA:AG,3,0)</f>
        <v>94 - 98</v>
      </c>
      <c r="Q2130" s="18" t="str">
        <f aca="false">VLOOKUP(LEFT(H2130,2),references!AA:AG,5,0)</f>
        <v>76 - 80</v>
      </c>
      <c r="R2130" s="18" t="str">
        <f aca="false">VLOOKUP(LEFT(H2130,2),references!AA:AG,7,0)</f>
        <v>102 - 106</v>
      </c>
      <c r="S2130" s="2" t="n">
        <f aca="false">ROUND(RIGHT(E2130,2)*2.54,0)</f>
        <v>81</v>
      </c>
      <c r="T2130" s="18"/>
      <c r="U2130" s="18"/>
      <c r="V2130" s="18"/>
    </row>
    <row r="2131" customFormat="false" ht="15" hidden="false" customHeight="false" outlineLevel="0" collapsed="false">
      <c r="B2131" s="2" t="s">
        <v>108</v>
      </c>
      <c r="C2131" s="66" t="s">
        <v>784</v>
      </c>
      <c r="D2131" s="2" t="n">
        <f aca="false">D2130+2</f>
        <v>524</v>
      </c>
      <c r="E2131" s="38" t="s">
        <v>540</v>
      </c>
      <c r="F2131" s="2" t="str">
        <f aca="false">IFERROR(E2131*10,SUBSTITUTE(E2131,"/",""))</f>
        <v>4432</v>
      </c>
      <c r="H2131" s="8" t="s">
        <v>516</v>
      </c>
      <c r="I2131" s="27" t="str">
        <f aca="false">LEFT(H2131,2)</f>
        <v>50</v>
      </c>
      <c r="J2131" s="18" t="str">
        <f aca="false">LEFT(H2131,2)</f>
        <v>50</v>
      </c>
      <c r="K2131" s="18" t="str">
        <f aca="false">RIGHT(H2131,3)</f>
        <v>170</v>
      </c>
      <c r="M2131" s="8" t="n">
        <v>844</v>
      </c>
      <c r="P2131" s="18" t="str">
        <f aca="false">VLOOKUP(LEFT(H2131,2),references!AA:AG,3,0)</f>
        <v>98 - 102</v>
      </c>
      <c r="Q2131" s="18" t="str">
        <f aca="false">VLOOKUP(LEFT(H2131,2),references!AA:AG,5,0)</f>
        <v>80 - 84</v>
      </c>
      <c r="R2131" s="18" t="str">
        <f aca="false">VLOOKUP(LEFT(H2131,2),references!AA:AG,7,0)</f>
        <v>106 - 110</v>
      </c>
      <c r="S2131" s="2" t="n">
        <f aca="false">ROUND(RIGHT(E2131,2)*2.54,0)</f>
        <v>81</v>
      </c>
      <c r="T2131" s="18"/>
      <c r="U2131" s="18"/>
      <c r="V2131" s="18"/>
    </row>
    <row r="2132" customFormat="false" ht="15" hidden="false" customHeight="false" outlineLevel="0" collapsed="false">
      <c r="B2132" s="2" t="s">
        <v>108</v>
      </c>
      <c r="C2132" s="66" t="s">
        <v>784</v>
      </c>
      <c r="D2132" s="2" t="n">
        <f aca="false">D2131+2</f>
        <v>526</v>
      </c>
      <c r="E2132" s="38" t="s">
        <v>541</v>
      </c>
      <c r="F2132" s="2" t="str">
        <f aca="false">IFERROR(E2132*10,SUBSTITUTE(E2132,"/",""))</f>
        <v>4632</v>
      </c>
      <c r="H2132" s="8" t="s">
        <v>517</v>
      </c>
      <c r="I2132" s="27" t="str">
        <f aca="false">LEFT(H2132,2)</f>
        <v>52</v>
      </c>
      <c r="J2132" s="18" t="str">
        <f aca="false">LEFT(H2132,2)</f>
        <v>52</v>
      </c>
      <c r="K2132" s="18" t="str">
        <f aca="false">RIGHT(H2132,3)</f>
        <v>170</v>
      </c>
      <c r="M2132" s="8" t="n">
        <v>964</v>
      </c>
      <c r="P2132" s="18" t="str">
        <f aca="false">VLOOKUP(LEFT(H2132,2),references!AA:AG,3,0)</f>
        <v>102 - 106</v>
      </c>
      <c r="Q2132" s="18" t="str">
        <f aca="false">VLOOKUP(LEFT(H2132,2),references!AA:AG,5,0)</f>
        <v>84 - 88</v>
      </c>
      <c r="R2132" s="18" t="str">
        <f aca="false">VLOOKUP(LEFT(H2132,2),references!AA:AG,7,0)</f>
        <v>110 - 114</v>
      </c>
      <c r="S2132" s="2" t="n">
        <f aca="false">ROUND(RIGHT(E2132,2)*2.54,0)</f>
        <v>81</v>
      </c>
      <c r="T2132" s="18"/>
      <c r="U2132" s="18"/>
      <c r="V2132" s="18"/>
    </row>
    <row r="2133" customFormat="false" ht="15" hidden="false" customHeight="false" outlineLevel="0" collapsed="false">
      <c r="B2133" s="2" t="s">
        <v>108</v>
      </c>
      <c r="C2133" s="66" t="s">
        <v>784</v>
      </c>
      <c r="D2133" s="2" t="n">
        <f aca="false">D2132+2</f>
        <v>528</v>
      </c>
      <c r="E2133" s="38" t="s">
        <v>542</v>
      </c>
      <c r="F2133" s="2" t="str">
        <f aca="false">IFERROR(E2133*10,SUBSTITUTE(E2133,"/",""))</f>
        <v>4832</v>
      </c>
      <c r="H2133" s="8" t="s">
        <v>518</v>
      </c>
      <c r="I2133" s="27" t="str">
        <f aca="false">LEFT(H2133,2)</f>
        <v>54</v>
      </c>
      <c r="J2133" s="18" t="str">
        <f aca="false">LEFT(H2133,2)</f>
        <v>54</v>
      </c>
      <c r="K2133" s="18" t="str">
        <f aca="false">RIGHT(H2133,3)</f>
        <v>170</v>
      </c>
      <c r="M2133" s="8" t="n">
        <v>754</v>
      </c>
      <c r="P2133" s="18" t="str">
        <f aca="false">VLOOKUP(LEFT(H2133,2),references!AA:AG,3,0)</f>
        <v>106 - 110</v>
      </c>
      <c r="Q2133" s="18" t="str">
        <f aca="false">VLOOKUP(LEFT(H2133,2),references!AA:AG,5,0)</f>
        <v>88 - 92</v>
      </c>
      <c r="R2133" s="18" t="str">
        <f aca="false">VLOOKUP(LEFT(H2133,2),references!AA:AG,7,0)</f>
        <v>114 - 118</v>
      </c>
      <c r="S2133" s="2" t="n">
        <f aca="false">ROUND(RIGHT(E2133,2)*2.54,0)</f>
        <v>81</v>
      </c>
      <c r="T2133" s="18"/>
      <c r="U2133" s="18"/>
      <c r="V2133" s="18"/>
    </row>
    <row r="2134" customFormat="false" ht="15" hidden="false" customHeight="false" outlineLevel="0" collapsed="false">
      <c r="B2134" s="2" t="s">
        <v>108</v>
      </c>
      <c r="C2134" s="66" t="s">
        <v>784</v>
      </c>
      <c r="D2134" s="2" t="n">
        <f aca="false">D2133+2</f>
        <v>530</v>
      </c>
      <c r="E2134" s="38" t="s">
        <v>543</v>
      </c>
      <c r="F2134" s="2" t="str">
        <f aca="false">IFERROR(E2134*10,SUBSTITUTE(E2134,"/",""))</f>
        <v>5032</v>
      </c>
      <c r="H2134" s="8" t="s">
        <v>519</v>
      </c>
      <c r="I2134" s="27" t="str">
        <f aca="false">LEFT(H2134,2)</f>
        <v>56</v>
      </c>
      <c r="J2134" s="18" t="str">
        <f aca="false">LEFT(H2134,2)</f>
        <v>56</v>
      </c>
      <c r="K2134" s="18" t="str">
        <f aca="false">RIGHT(H2134,3)</f>
        <v>170</v>
      </c>
      <c r="M2134" s="8" t="n">
        <v>724</v>
      </c>
      <c r="P2134" s="18" t="str">
        <f aca="false">VLOOKUP(LEFT(H2134,2),references!AA:AG,3,0)</f>
        <v>110 - 114</v>
      </c>
      <c r="Q2134" s="18" t="str">
        <f aca="false">VLOOKUP(LEFT(H2134,2),references!AA:AG,5,0)</f>
        <v>92 - 96</v>
      </c>
      <c r="R2134" s="18" t="str">
        <f aca="false">VLOOKUP(LEFT(H2134,2),references!AA:AG,7,0)</f>
        <v>118 - 122</v>
      </c>
      <c r="S2134" s="2" t="n">
        <f aca="false">ROUND(RIGHT(E2134,2)*2.54,0)</f>
        <v>81</v>
      </c>
      <c r="T2134" s="18"/>
      <c r="U2134" s="18"/>
      <c r="V2134" s="18"/>
    </row>
    <row r="2135" customFormat="false" ht="15" hidden="false" customHeight="false" outlineLevel="0" collapsed="false">
      <c r="B2135" s="2" t="s">
        <v>108</v>
      </c>
      <c r="C2135" s="66" t="s">
        <v>784</v>
      </c>
      <c r="D2135" s="2" t="n">
        <f aca="false">D2134+2</f>
        <v>532</v>
      </c>
      <c r="E2135" s="38" t="s">
        <v>544</v>
      </c>
      <c r="F2135" s="2" t="str">
        <f aca="false">IFERROR(E2135*10,SUBSTITUTE(E2135,"/",""))</f>
        <v>5232</v>
      </c>
      <c r="H2135" s="8" t="s">
        <v>520</v>
      </c>
      <c r="I2135" s="27" t="str">
        <f aca="false">LEFT(H2135,2)</f>
        <v>58</v>
      </c>
      <c r="J2135" s="18" t="str">
        <f aca="false">LEFT(H2135,2)</f>
        <v>58</v>
      </c>
      <c r="K2135" s="18" t="str">
        <f aca="false">RIGHT(H2135,3)</f>
        <v>170</v>
      </c>
      <c r="M2135" s="8" t="n">
        <v>664</v>
      </c>
      <c r="P2135" s="18" t="str">
        <f aca="false">VLOOKUP(LEFT(H2135,2),references!AA:AG,3,0)</f>
        <v>114 - 118</v>
      </c>
      <c r="Q2135" s="18" t="str">
        <f aca="false">VLOOKUP(LEFT(H2135,2),references!AA:AG,5,0)</f>
        <v>96 - 100</v>
      </c>
      <c r="R2135" s="18" t="str">
        <f aca="false">VLOOKUP(LEFT(H2135,2),references!AA:AG,7,0)</f>
        <v>122 - 126</v>
      </c>
      <c r="S2135" s="2" t="n">
        <f aca="false">ROUND(RIGHT(E2135,2)*2.54,0)</f>
        <v>81</v>
      </c>
      <c r="T2135" s="18"/>
      <c r="U2135" s="18"/>
      <c r="V2135" s="18"/>
    </row>
    <row r="2136" customFormat="false" ht="15" hidden="false" customHeight="false" outlineLevel="0" collapsed="false">
      <c r="B2136" s="2" t="s">
        <v>108</v>
      </c>
      <c r="C2136" s="66" t="s">
        <v>784</v>
      </c>
      <c r="D2136" s="2" t="n">
        <f aca="false">D2135+2</f>
        <v>534</v>
      </c>
      <c r="E2136" s="38" t="s">
        <v>545</v>
      </c>
      <c r="F2136" s="2" t="str">
        <f aca="false">IFERROR(E2136*10,SUBSTITUTE(E2136,"/",""))</f>
        <v>5432</v>
      </c>
      <c r="H2136" s="8" t="s">
        <v>521</v>
      </c>
      <c r="I2136" s="27" t="str">
        <f aca="false">LEFT(H2136,2)</f>
        <v>60</v>
      </c>
      <c r="J2136" s="18" t="str">
        <f aca="false">LEFT(H2136,2)</f>
        <v>60</v>
      </c>
      <c r="K2136" s="18" t="str">
        <f aca="false">RIGHT(H2136,3)</f>
        <v>170</v>
      </c>
      <c r="M2136" s="8" t="n">
        <v>594</v>
      </c>
      <c r="P2136" s="18" t="str">
        <f aca="false">VLOOKUP(LEFT(H2136,2),references!AA:AG,3,0)</f>
        <v>118 - 122</v>
      </c>
      <c r="Q2136" s="18" t="str">
        <f aca="false">VLOOKUP(LEFT(H2136,2),references!AA:AG,5,0)</f>
        <v>100 - 104</v>
      </c>
      <c r="R2136" s="18" t="str">
        <f aca="false">VLOOKUP(LEFT(H2136,2),references!AA:AG,7,0)</f>
        <v>126 - 130</v>
      </c>
      <c r="S2136" s="2" t="n">
        <f aca="false">ROUND(RIGHT(E2136,2)*2.54,0)</f>
        <v>81</v>
      </c>
      <c r="T2136" s="18"/>
      <c r="U2136" s="18"/>
      <c r="V2136" s="18"/>
    </row>
    <row r="2137" customFormat="false" ht="15" hidden="false" customHeight="false" outlineLevel="0" collapsed="false">
      <c r="B2137" s="2" t="s">
        <v>108</v>
      </c>
      <c r="C2137" s="66" t="s">
        <v>784</v>
      </c>
      <c r="D2137" s="2" t="n">
        <f aca="false">D2136+2</f>
        <v>536</v>
      </c>
      <c r="E2137" s="38" t="s">
        <v>546</v>
      </c>
      <c r="F2137" s="2" t="str">
        <f aca="false">IFERROR(E2137*10,SUBSTITUTE(E2137,"/",""))</f>
        <v>5632</v>
      </c>
      <c r="H2137" s="8" t="s">
        <v>522</v>
      </c>
      <c r="I2137" s="27" t="str">
        <f aca="false">LEFT(H2137,2)</f>
        <v>62</v>
      </c>
      <c r="J2137" s="18" t="str">
        <f aca="false">LEFT(H2137,2)</f>
        <v>62</v>
      </c>
      <c r="K2137" s="18" t="str">
        <f aca="false">RIGHT(H2137,3)</f>
        <v>170</v>
      </c>
      <c r="M2137" s="8" t="n">
        <v>564</v>
      </c>
      <c r="P2137" s="18"/>
      <c r="Q2137" s="18"/>
      <c r="R2137" s="18"/>
    </row>
    <row r="2138" customFormat="false" ht="15" hidden="false" customHeight="false" outlineLevel="0" collapsed="false">
      <c r="B2138" s="18" t="s">
        <v>108</v>
      </c>
      <c r="C2138" s="76" t="s">
        <v>784</v>
      </c>
      <c r="D2138" s="18" t="n">
        <f aca="false">550+14</f>
        <v>564</v>
      </c>
      <c r="E2138" s="61" t="s">
        <v>809</v>
      </c>
      <c r="F2138" s="18" t="str">
        <f aca="false">IFERROR(E2138*10,SUBSTITUTE(E2138,"/",""))</f>
        <v>3433</v>
      </c>
      <c r="G2138" s="76"/>
      <c r="H2138" s="8" t="s">
        <v>2922</v>
      </c>
      <c r="I2138" s="27" t="str">
        <f aca="false">LEFT(H2138,2)</f>
        <v>40</v>
      </c>
      <c r="J2138" s="18" t="str">
        <f aca="false">LEFT(H2138,2)</f>
        <v>40</v>
      </c>
      <c r="K2138" s="18" t="str">
        <f aca="false">RIGHT(H2138,3)</f>
        <v>173</v>
      </c>
      <c r="M2138" s="8" t="n">
        <v>800</v>
      </c>
      <c r="P2138" s="18"/>
      <c r="Q2138" s="18"/>
      <c r="R2138" s="18"/>
    </row>
    <row r="2139" customFormat="false" ht="15" hidden="false" customHeight="false" outlineLevel="0" collapsed="false">
      <c r="B2139" s="18" t="s">
        <v>108</v>
      </c>
      <c r="C2139" s="76" t="s">
        <v>784</v>
      </c>
      <c r="D2139" s="18" t="n">
        <f aca="false">D2138+2</f>
        <v>566</v>
      </c>
      <c r="E2139" s="61" t="s">
        <v>810</v>
      </c>
      <c r="F2139" s="18" t="str">
        <f aca="false">IFERROR(E2139*10,SUBSTITUTE(E2139,"/",""))</f>
        <v>3633</v>
      </c>
      <c r="G2139" s="76"/>
      <c r="H2139" s="8" t="s">
        <v>2924</v>
      </c>
      <c r="I2139" s="27" t="str">
        <f aca="false">LEFT(H2139,2)</f>
        <v>42</v>
      </c>
      <c r="J2139" s="18" t="str">
        <f aca="false">LEFT(H2139,2)</f>
        <v>42</v>
      </c>
      <c r="K2139" s="18" t="str">
        <f aca="false">RIGHT(H2139,3)</f>
        <v>173</v>
      </c>
      <c r="M2139" s="8" t="n">
        <v>900</v>
      </c>
      <c r="P2139" s="18"/>
      <c r="Q2139" s="18"/>
      <c r="R2139" s="18"/>
    </row>
    <row r="2140" customFormat="false" ht="15" hidden="false" customHeight="false" outlineLevel="0" collapsed="false">
      <c r="B2140" s="18" t="s">
        <v>108</v>
      </c>
      <c r="C2140" s="76" t="s">
        <v>784</v>
      </c>
      <c r="D2140" s="18" t="n">
        <f aca="false">D2139+2</f>
        <v>568</v>
      </c>
      <c r="E2140" s="61" t="s">
        <v>811</v>
      </c>
      <c r="F2140" s="18" t="str">
        <f aca="false">IFERROR(E2140*10,SUBSTITUTE(E2140,"/",""))</f>
        <v>3833</v>
      </c>
      <c r="G2140" s="76"/>
      <c r="H2140" s="8" t="s">
        <v>2925</v>
      </c>
      <c r="I2140" s="27" t="str">
        <f aca="false">LEFT(H2140,2)</f>
        <v>44</v>
      </c>
      <c r="J2140" s="18" t="str">
        <f aca="false">LEFT(H2140,2)</f>
        <v>44</v>
      </c>
      <c r="K2140" s="18" t="str">
        <f aca="false">RIGHT(H2140,3)</f>
        <v>173</v>
      </c>
      <c r="M2140" s="8" t="n">
        <v>980</v>
      </c>
      <c r="P2140" s="18"/>
      <c r="Q2140" s="18"/>
      <c r="R2140" s="18"/>
    </row>
    <row r="2141" customFormat="false" ht="15" hidden="false" customHeight="false" outlineLevel="0" collapsed="false">
      <c r="B2141" s="18" t="s">
        <v>108</v>
      </c>
      <c r="C2141" s="76" t="s">
        <v>784</v>
      </c>
      <c r="D2141" s="18" t="n">
        <f aca="false">D2140+2</f>
        <v>570</v>
      </c>
      <c r="E2141" s="61" t="s">
        <v>812</v>
      </c>
      <c r="F2141" s="18" t="str">
        <f aca="false">IFERROR(E2141*10,SUBSTITUTE(E2141,"/",""))</f>
        <v>4033</v>
      </c>
      <c r="G2141" s="76"/>
      <c r="H2141" s="8" t="s">
        <v>2926</v>
      </c>
      <c r="I2141" s="27" t="str">
        <f aca="false">LEFT(H2141,2)</f>
        <v>46</v>
      </c>
      <c r="J2141" s="18" t="str">
        <f aca="false">LEFT(H2141,2)</f>
        <v>46</v>
      </c>
      <c r="K2141" s="18" t="str">
        <f aca="false">RIGHT(H2141,3)</f>
        <v>173</v>
      </c>
      <c r="M2141" s="8" t="n">
        <v>970</v>
      </c>
      <c r="P2141" s="18"/>
      <c r="Q2141" s="18"/>
      <c r="R2141" s="18"/>
    </row>
    <row r="2142" customFormat="false" ht="15" hidden="false" customHeight="false" outlineLevel="0" collapsed="false">
      <c r="B2142" s="18" t="s">
        <v>108</v>
      </c>
      <c r="C2142" s="76" t="s">
        <v>784</v>
      </c>
      <c r="D2142" s="18" t="n">
        <f aca="false">D2141+2</f>
        <v>572</v>
      </c>
      <c r="E2142" s="61" t="s">
        <v>813</v>
      </c>
      <c r="F2142" s="18" t="str">
        <f aca="false">IFERROR(E2142*10,SUBSTITUTE(E2142,"/",""))</f>
        <v>4233</v>
      </c>
      <c r="G2142" s="76"/>
      <c r="H2142" s="8" t="s">
        <v>2927</v>
      </c>
      <c r="I2142" s="27" t="str">
        <f aca="false">LEFT(H2142,2)</f>
        <v>48</v>
      </c>
      <c r="J2142" s="18" t="str">
        <f aca="false">LEFT(H2142,2)</f>
        <v>48</v>
      </c>
      <c r="K2142" s="18" t="str">
        <f aca="false">RIGHT(H2142,3)</f>
        <v>173</v>
      </c>
      <c r="M2142" s="8" t="n">
        <v>820</v>
      </c>
      <c r="P2142" s="18"/>
      <c r="Q2142" s="18"/>
      <c r="R2142" s="18"/>
    </row>
    <row r="2143" customFormat="false" ht="15" hidden="false" customHeight="false" outlineLevel="0" collapsed="false">
      <c r="B2143" s="18" t="s">
        <v>108</v>
      </c>
      <c r="C2143" s="76" t="s">
        <v>784</v>
      </c>
      <c r="D2143" s="18" t="n">
        <f aca="false">D2142+2</f>
        <v>574</v>
      </c>
      <c r="E2143" s="61" t="s">
        <v>814</v>
      </c>
      <c r="F2143" s="18" t="str">
        <f aca="false">IFERROR(E2143*10,SUBSTITUTE(E2143,"/",""))</f>
        <v>4433</v>
      </c>
      <c r="G2143" s="76"/>
      <c r="H2143" s="8" t="s">
        <v>2928</v>
      </c>
      <c r="I2143" s="27" t="str">
        <f aca="false">LEFT(H2143,2)</f>
        <v>50</v>
      </c>
      <c r="J2143" s="18" t="str">
        <f aca="false">LEFT(H2143,2)</f>
        <v>50</v>
      </c>
      <c r="K2143" s="18" t="str">
        <f aca="false">RIGHT(H2143,3)</f>
        <v>173</v>
      </c>
      <c r="M2143" s="8" t="n">
        <v>890</v>
      </c>
      <c r="P2143" s="18"/>
      <c r="Q2143" s="18"/>
      <c r="R2143" s="18"/>
    </row>
    <row r="2144" customFormat="false" ht="15" hidden="false" customHeight="false" outlineLevel="0" collapsed="false">
      <c r="B2144" s="18" t="s">
        <v>108</v>
      </c>
      <c r="C2144" s="76" t="s">
        <v>784</v>
      </c>
      <c r="D2144" s="18" t="n">
        <f aca="false">D2143+2</f>
        <v>576</v>
      </c>
      <c r="E2144" s="61" t="s">
        <v>815</v>
      </c>
      <c r="F2144" s="18" t="str">
        <f aca="false">IFERROR(E2144*10,SUBSTITUTE(E2144,"/",""))</f>
        <v>4633</v>
      </c>
      <c r="G2144" s="76"/>
      <c r="H2144" s="8" t="s">
        <v>2929</v>
      </c>
      <c r="I2144" s="27" t="str">
        <f aca="false">LEFT(H2144,2)</f>
        <v>52</v>
      </c>
      <c r="J2144" s="18" t="str">
        <f aca="false">LEFT(H2144,2)</f>
        <v>52</v>
      </c>
      <c r="K2144" s="18" t="str">
        <f aca="false">RIGHT(H2144,3)</f>
        <v>173</v>
      </c>
      <c r="M2144" s="8" t="n">
        <v>990</v>
      </c>
      <c r="P2144" s="18"/>
      <c r="Q2144" s="18"/>
      <c r="R2144" s="18"/>
    </row>
    <row r="2145" customFormat="false" ht="15" hidden="false" customHeight="false" outlineLevel="0" collapsed="false">
      <c r="B2145" s="2" t="s">
        <v>108</v>
      </c>
      <c r="C2145" s="66" t="s">
        <v>784</v>
      </c>
      <c r="D2145" s="2" t="n">
        <v>610</v>
      </c>
      <c r="E2145" s="38" t="s">
        <v>816</v>
      </c>
      <c r="F2145" s="2" t="str">
        <f aca="false">IFERROR(E2145*10,SUBSTITUTE(E2145,"/",""))</f>
        <v>3034</v>
      </c>
      <c r="H2145" s="8" t="s">
        <v>1790</v>
      </c>
      <c r="I2145" s="27" t="str">
        <f aca="false">LEFT(H2145,2)</f>
        <v>36</v>
      </c>
      <c r="J2145" s="18" t="str">
        <f aca="false">LEFT(H2145,2)</f>
        <v>36</v>
      </c>
      <c r="K2145" s="18" t="str">
        <f aca="false">RIGHT(H2145,3)</f>
        <v>176</v>
      </c>
      <c r="M2145" s="8" t="n">
        <v>644</v>
      </c>
      <c r="P2145" s="18"/>
      <c r="Q2145" s="18"/>
      <c r="R2145" s="18"/>
    </row>
    <row r="2146" customFormat="false" ht="15" hidden="false" customHeight="false" outlineLevel="0" collapsed="false">
      <c r="B2146" s="2" t="s">
        <v>108</v>
      </c>
      <c r="C2146" s="66" t="s">
        <v>784</v>
      </c>
      <c r="D2146" s="2" t="n">
        <f aca="false">D2145+2</f>
        <v>612</v>
      </c>
      <c r="E2146" s="38" t="s">
        <v>158</v>
      </c>
      <c r="F2146" s="2" t="str">
        <f aca="false">IFERROR(E2146*10,SUBSTITUTE(E2146,"/",""))</f>
        <v>3234</v>
      </c>
      <c r="H2146" s="8" t="s">
        <v>1791</v>
      </c>
      <c r="I2146" s="27" t="str">
        <f aca="false">LEFT(H2146,2)</f>
        <v>38</v>
      </c>
      <c r="J2146" s="18" t="str">
        <f aca="false">LEFT(H2146,2)</f>
        <v>38</v>
      </c>
      <c r="K2146" s="18" t="str">
        <f aca="false">RIGHT(H2146,3)</f>
        <v>176</v>
      </c>
      <c r="M2146" s="8" t="n">
        <v>704</v>
      </c>
      <c r="P2146" s="18"/>
      <c r="Q2146" s="18"/>
      <c r="R2146" s="18"/>
    </row>
    <row r="2147" customFormat="false" ht="15" hidden="false" customHeight="false" outlineLevel="0" collapsed="false">
      <c r="B2147" s="2" t="s">
        <v>108</v>
      </c>
      <c r="C2147" s="66" t="s">
        <v>784</v>
      </c>
      <c r="D2147" s="2" t="n">
        <f aca="false">D2146+2</f>
        <v>614</v>
      </c>
      <c r="E2147" s="38" t="s">
        <v>817</v>
      </c>
      <c r="F2147" s="2" t="str">
        <f aca="false">IFERROR(E2147*10,SUBSTITUTE(E2147,"/",""))</f>
        <v>3434</v>
      </c>
      <c r="H2147" s="8" t="s">
        <v>523</v>
      </c>
      <c r="I2147" s="27" t="str">
        <f aca="false">LEFT(H2147,2)</f>
        <v>40</v>
      </c>
      <c r="J2147" s="18" t="str">
        <f aca="false">LEFT(H2147,2)</f>
        <v>40</v>
      </c>
      <c r="K2147" s="18" t="str">
        <f aca="false">RIGHT(H2147,3)</f>
        <v>176</v>
      </c>
      <c r="M2147" s="8" t="n">
        <v>804</v>
      </c>
      <c r="P2147" s="18" t="str">
        <f aca="false">VLOOKUP(LEFT(H2147,2),references!AA:AG,3,0)</f>
        <v>78 - 82</v>
      </c>
      <c r="Q2147" s="18" t="str">
        <f aca="false">VLOOKUP(LEFT(H2147,2),references!AA:AG,5,0)</f>
        <v>60 - 64</v>
      </c>
      <c r="R2147" s="18" t="str">
        <f aca="false">VLOOKUP(LEFT(H2147,2),references!AA:AG,7,0)</f>
        <v>86 - 90</v>
      </c>
      <c r="S2147" s="2" t="n">
        <f aca="false">ROUND(RIGHT(E2147,2)*2.54,0)</f>
        <v>86</v>
      </c>
      <c r="T2147" s="18"/>
      <c r="U2147" s="18"/>
      <c r="V2147" s="18"/>
    </row>
    <row r="2148" customFormat="false" ht="15" hidden="false" customHeight="false" outlineLevel="0" collapsed="false">
      <c r="B2148" s="2" t="s">
        <v>108</v>
      </c>
      <c r="C2148" s="66" t="s">
        <v>784</v>
      </c>
      <c r="D2148" s="2" t="n">
        <f aca="false">D2147+2</f>
        <v>616</v>
      </c>
      <c r="E2148" s="38" t="s">
        <v>818</v>
      </c>
      <c r="F2148" s="2" t="str">
        <f aca="false">IFERROR(E2148*10,SUBSTITUTE(E2148,"/",""))</f>
        <v>3634</v>
      </c>
      <c r="H2148" s="8" t="s">
        <v>524</v>
      </c>
      <c r="I2148" s="27" t="str">
        <f aca="false">LEFT(H2148,2)</f>
        <v>42</v>
      </c>
      <c r="J2148" s="18" t="str">
        <f aca="false">LEFT(H2148,2)</f>
        <v>42</v>
      </c>
      <c r="K2148" s="18" t="str">
        <f aca="false">RIGHT(H2148,3)</f>
        <v>176</v>
      </c>
      <c r="M2148" s="8" t="n">
        <v>904</v>
      </c>
      <c r="P2148" s="18" t="str">
        <f aca="false">VLOOKUP(LEFT(H2148,2),references!AA:AG,3,0)</f>
        <v>82 - 86</v>
      </c>
      <c r="Q2148" s="18" t="str">
        <f aca="false">VLOOKUP(LEFT(H2148,2),references!AA:AG,5,0)</f>
        <v>64 - 68</v>
      </c>
      <c r="R2148" s="18" t="str">
        <f aca="false">VLOOKUP(LEFT(H2148,2),references!AA:AG,7,0)</f>
        <v>90 - 94</v>
      </c>
      <c r="S2148" s="2" t="n">
        <f aca="false">ROUND(RIGHT(E2148,2)*2.54,0)</f>
        <v>86</v>
      </c>
      <c r="T2148" s="18"/>
      <c r="U2148" s="18"/>
      <c r="V2148" s="18"/>
    </row>
    <row r="2149" customFormat="false" ht="15" hidden="false" customHeight="false" outlineLevel="0" collapsed="false">
      <c r="B2149" s="2" t="s">
        <v>108</v>
      </c>
      <c r="C2149" s="66" t="s">
        <v>784</v>
      </c>
      <c r="D2149" s="2" t="n">
        <f aca="false">D2148+2</f>
        <v>618</v>
      </c>
      <c r="E2149" s="38" t="s">
        <v>547</v>
      </c>
      <c r="F2149" s="2" t="str">
        <f aca="false">IFERROR(E2149*10,SUBSTITUTE(E2149,"/",""))</f>
        <v>3834</v>
      </c>
      <c r="H2149" s="8" t="s">
        <v>525</v>
      </c>
      <c r="I2149" s="27" t="str">
        <f aca="false">LEFT(H2149,2)</f>
        <v>44</v>
      </c>
      <c r="J2149" s="18" t="str">
        <f aca="false">LEFT(H2149,2)</f>
        <v>44</v>
      </c>
      <c r="K2149" s="18" t="str">
        <f aca="false">RIGHT(H2149,3)</f>
        <v>176</v>
      </c>
      <c r="M2149" s="8" t="n">
        <v>984</v>
      </c>
      <c r="P2149" s="18" t="str">
        <f aca="false">VLOOKUP(LEFT(H2149,2),references!AA:AG,3,0)</f>
        <v>86 - 90</v>
      </c>
      <c r="Q2149" s="18" t="str">
        <f aca="false">VLOOKUP(LEFT(H2149,2),references!AA:AG,5,0)</f>
        <v>68 - 72</v>
      </c>
      <c r="R2149" s="18" t="str">
        <f aca="false">VLOOKUP(LEFT(H2149,2),references!AA:AG,7,0)</f>
        <v>94 - 98</v>
      </c>
      <c r="S2149" s="2" t="n">
        <f aca="false">ROUND(RIGHT(E2149,2)*2.54,0)</f>
        <v>86</v>
      </c>
      <c r="T2149" s="18"/>
      <c r="U2149" s="18"/>
      <c r="V2149" s="18"/>
    </row>
    <row r="2150" customFormat="false" ht="15" hidden="false" customHeight="false" outlineLevel="0" collapsed="false">
      <c r="B2150" s="2" t="s">
        <v>108</v>
      </c>
      <c r="C2150" s="66" t="s">
        <v>784</v>
      </c>
      <c r="D2150" s="2" t="n">
        <f aca="false">D2149+2</f>
        <v>620</v>
      </c>
      <c r="E2150" s="38" t="s">
        <v>548</v>
      </c>
      <c r="F2150" s="2" t="str">
        <f aca="false">IFERROR(E2150*10,SUBSTITUTE(E2150,"/",""))</f>
        <v>4034</v>
      </c>
      <c r="H2150" s="8" t="s">
        <v>526</v>
      </c>
      <c r="I2150" s="27" t="str">
        <f aca="false">LEFT(H2150,2)</f>
        <v>46</v>
      </c>
      <c r="J2150" s="18" t="str">
        <f aca="false">LEFT(H2150,2)</f>
        <v>46</v>
      </c>
      <c r="K2150" s="18" t="str">
        <f aca="false">RIGHT(H2150,3)</f>
        <v>176</v>
      </c>
      <c r="M2150" s="8" t="n">
        <v>974</v>
      </c>
      <c r="P2150" s="18" t="str">
        <f aca="false">VLOOKUP(LEFT(H2150,2),references!AA:AG,3,0)</f>
        <v>90 - 94</v>
      </c>
      <c r="Q2150" s="18" t="str">
        <f aca="false">VLOOKUP(LEFT(H2150,2),references!AA:AG,5,0)</f>
        <v>72 - 76</v>
      </c>
      <c r="R2150" s="18" t="str">
        <f aca="false">VLOOKUP(LEFT(H2150,2),references!AA:AG,7,0)</f>
        <v>98 - 102</v>
      </c>
      <c r="S2150" s="2" t="n">
        <f aca="false">ROUND(RIGHT(E2150,2)*2.54,0)</f>
        <v>86</v>
      </c>
      <c r="T2150" s="18"/>
      <c r="U2150" s="18"/>
      <c r="V2150" s="18"/>
    </row>
    <row r="2151" customFormat="false" ht="15" hidden="false" customHeight="false" outlineLevel="0" collapsed="false">
      <c r="B2151" s="2" t="s">
        <v>108</v>
      </c>
      <c r="C2151" s="66" t="s">
        <v>784</v>
      </c>
      <c r="D2151" s="2" t="n">
        <f aca="false">D2150+2</f>
        <v>622</v>
      </c>
      <c r="E2151" s="38" t="s">
        <v>549</v>
      </c>
      <c r="F2151" s="2" t="str">
        <f aca="false">IFERROR(E2151*10,SUBSTITUTE(E2151,"/",""))</f>
        <v>4234</v>
      </c>
      <c r="H2151" s="8" t="s">
        <v>527</v>
      </c>
      <c r="I2151" s="27" t="str">
        <f aca="false">LEFT(H2151,2)</f>
        <v>48</v>
      </c>
      <c r="J2151" s="18" t="str">
        <f aca="false">LEFT(H2151,2)</f>
        <v>48</v>
      </c>
      <c r="K2151" s="18" t="str">
        <f aca="false">RIGHT(H2151,3)</f>
        <v>176</v>
      </c>
      <c r="M2151" s="8" t="n">
        <v>824</v>
      </c>
      <c r="P2151" s="18" t="str">
        <f aca="false">VLOOKUP(LEFT(H2151,2),references!AA:AG,3,0)</f>
        <v>94 - 98</v>
      </c>
      <c r="Q2151" s="18" t="str">
        <f aca="false">VLOOKUP(LEFT(H2151,2),references!AA:AG,5,0)</f>
        <v>76 - 80</v>
      </c>
      <c r="R2151" s="18" t="str">
        <f aca="false">VLOOKUP(LEFT(H2151,2),references!AA:AG,7,0)</f>
        <v>102 - 106</v>
      </c>
      <c r="S2151" s="2" t="n">
        <f aca="false">ROUND(RIGHT(E2151,2)*2.54,0)</f>
        <v>86</v>
      </c>
      <c r="T2151" s="18"/>
      <c r="U2151" s="18"/>
      <c r="V2151" s="18"/>
    </row>
    <row r="2152" customFormat="false" ht="15" hidden="false" customHeight="false" outlineLevel="0" collapsed="false">
      <c r="B2152" s="2" t="s">
        <v>108</v>
      </c>
      <c r="C2152" s="66" t="s">
        <v>784</v>
      </c>
      <c r="D2152" s="2" t="n">
        <f aca="false">D2151+2</f>
        <v>624</v>
      </c>
      <c r="E2152" s="38" t="s">
        <v>550</v>
      </c>
      <c r="F2152" s="2" t="str">
        <f aca="false">IFERROR(E2152*10,SUBSTITUTE(E2152,"/",""))</f>
        <v>4434</v>
      </c>
      <c r="H2152" s="8" t="s">
        <v>528</v>
      </c>
      <c r="I2152" s="27" t="str">
        <f aca="false">LEFT(H2152,2)</f>
        <v>50</v>
      </c>
      <c r="J2152" s="18" t="str">
        <f aca="false">LEFT(H2152,2)</f>
        <v>50</v>
      </c>
      <c r="K2152" s="18" t="str">
        <f aca="false">RIGHT(H2152,3)</f>
        <v>176</v>
      </c>
      <c r="M2152" s="8" t="n">
        <v>894</v>
      </c>
      <c r="P2152" s="18" t="str">
        <f aca="false">VLOOKUP(LEFT(H2152,2),references!AA:AG,3,0)</f>
        <v>98 - 102</v>
      </c>
      <c r="Q2152" s="18" t="str">
        <f aca="false">VLOOKUP(LEFT(H2152,2),references!AA:AG,5,0)</f>
        <v>80 - 84</v>
      </c>
      <c r="R2152" s="18" t="str">
        <f aca="false">VLOOKUP(LEFT(H2152,2),references!AA:AG,7,0)</f>
        <v>106 - 110</v>
      </c>
      <c r="S2152" s="2" t="n">
        <f aca="false">ROUND(RIGHT(E2152,2)*2.54,0)</f>
        <v>86</v>
      </c>
      <c r="T2152" s="18"/>
      <c r="U2152" s="18"/>
      <c r="V2152" s="18"/>
    </row>
    <row r="2153" customFormat="false" ht="15" hidden="false" customHeight="false" outlineLevel="0" collapsed="false">
      <c r="B2153" s="2" t="s">
        <v>108</v>
      </c>
      <c r="C2153" s="66" t="s">
        <v>784</v>
      </c>
      <c r="D2153" s="2" t="n">
        <f aca="false">D2152+2</f>
        <v>626</v>
      </c>
      <c r="E2153" s="38" t="s">
        <v>551</v>
      </c>
      <c r="F2153" s="2" t="str">
        <f aca="false">IFERROR(E2153*10,SUBSTITUTE(E2153,"/",""))</f>
        <v>4634</v>
      </c>
      <c r="H2153" s="8" t="s">
        <v>529</v>
      </c>
      <c r="I2153" s="27" t="str">
        <f aca="false">LEFT(H2153,2)</f>
        <v>52</v>
      </c>
      <c r="J2153" s="18" t="str">
        <f aca="false">LEFT(H2153,2)</f>
        <v>52</v>
      </c>
      <c r="K2153" s="18" t="str">
        <f aca="false">RIGHT(H2153,3)</f>
        <v>176</v>
      </c>
      <c r="M2153" s="8" t="n">
        <v>994</v>
      </c>
      <c r="P2153" s="18" t="str">
        <f aca="false">VLOOKUP(LEFT(H2153,2),references!AA:AG,3,0)</f>
        <v>102 - 106</v>
      </c>
      <c r="Q2153" s="18" t="str">
        <f aca="false">VLOOKUP(LEFT(H2153,2),references!AA:AG,5,0)</f>
        <v>84 - 88</v>
      </c>
      <c r="R2153" s="18" t="str">
        <f aca="false">VLOOKUP(LEFT(H2153,2),references!AA:AG,7,0)</f>
        <v>110 - 114</v>
      </c>
      <c r="S2153" s="2" t="n">
        <f aca="false">ROUND(RIGHT(E2153,2)*2.54,0)</f>
        <v>86</v>
      </c>
      <c r="T2153" s="18"/>
      <c r="U2153" s="18"/>
      <c r="V2153" s="18"/>
    </row>
    <row r="2154" customFormat="false" ht="15" hidden="false" customHeight="false" outlineLevel="0" collapsed="false">
      <c r="B2154" s="2" t="s">
        <v>108</v>
      </c>
      <c r="C2154" s="66" t="s">
        <v>784</v>
      </c>
      <c r="D2154" s="2" t="n">
        <f aca="false">D2153+2</f>
        <v>628</v>
      </c>
      <c r="E2154" s="38" t="s">
        <v>552</v>
      </c>
      <c r="F2154" s="2" t="str">
        <f aca="false">IFERROR(E2154*10,SUBSTITUTE(E2154,"/",""))</f>
        <v>4834</v>
      </c>
      <c r="H2154" s="8" t="s">
        <v>530</v>
      </c>
      <c r="I2154" s="27" t="str">
        <f aca="false">LEFT(H2154,2)</f>
        <v>54</v>
      </c>
      <c r="J2154" s="18" t="str">
        <f aca="false">LEFT(H2154,2)</f>
        <v>54</v>
      </c>
      <c r="K2154" s="18" t="str">
        <f aca="false">RIGHT(H2154,3)</f>
        <v>176</v>
      </c>
      <c r="M2154" s="8" t="n">
        <v>764</v>
      </c>
      <c r="P2154" s="18" t="str">
        <f aca="false">VLOOKUP(LEFT(H2154,2),references!AA:AG,3,0)</f>
        <v>106 - 110</v>
      </c>
      <c r="Q2154" s="18" t="str">
        <f aca="false">VLOOKUP(LEFT(H2154,2),references!AA:AG,5,0)</f>
        <v>88 - 92</v>
      </c>
      <c r="R2154" s="18" t="str">
        <f aca="false">VLOOKUP(LEFT(H2154,2),references!AA:AG,7,0)</f>
        <v>114 - 118</v>
      </c>
      <c r="S2154" s="2" t="n">
        <f aca="false">ROUND(RIGHT(E2154,2)*2.54,0)</f>
        <v>86</v>
      </c>
      <c r="T2154" s="18"/>
      <c r="U2154" s="18"/>
      <c r="V2154" s="18"/>
    </row>
    <row r="2155" customFormat="false" ht="15" hidden="false" customHeight="false" outlineLevel="0" collapsed="false">
      <c r="B2155" s="2" t="s">
        <v>108</v>
      </c>
      <c r="C2155" s="66" t="s">
        <v>784</v>
      </c>
      <c r="D2155" s="2" t="n">
        <f aca="false">D2154+2</f>
        <v>630</v>
      </c>
      <c r="E2155" s="38" t="s">
        <v>553</v>
      </c>
      <c r="F2155" s="2" t="str">
        <f aca="false">IFERROR(E2155*10,SUBSTITUTE(E2155,"/",""))</f>
        <v>5034</v>
      </c>
      <c r="H2155" s="8" t="s">
        <v>531</v>
      </c>
      <c r="I2155" s="27" t="str">
        <f aca="false">LEFT(H2155,2)</f>
        <v>56</v>
      </c>
      <c r="J2155" s="18" t="str">
        <f aca="false">LEFT(H2155,2)</f>
        <v>56</v>
      </c>
      <c r="K2155" s="18" t="str">
        <f aca="false">RIGHT(H2155,3)</f>
        <v>176</v>
      </c>
      <c r="M2155" s="8" t="n">
        <v>734</v>
      </c>
      <c r="P2155" s="18" t="str">
        <f aca="false">VLOOKUP(LEFT(H2155,2),references!AA:AG,3,0)</f>
        <v>110 - 114</v>
      </c>
      <c r="Q2155" s="18" t="str">
        <f aca="false">VLOOKUP(LEFT(H2155,2),references!AA:AG,5,0)</f>
        <v>92 - 96</v>
      </c>
      <c r="R2155" s="18" t="str">
        <f aca="false">VLOOKUP(LEFT(H2155,2),references!AA:AG,7,0)</f>
        <v>118 - 122</v>
      </c>
      <c r="S2155" s="2" t="n">
        <f aca="false">ROUND(RIGHT(E2155,2)*2.54,0)</f>
        <v>86</v>
      </c>
      <c r="T2155" s="18"/>
      <c r="U2155" s="18"/>
      <c r="V2155" s="18"/>
    </row>
    <row r="2156" customFormat="false" ht="15" hidden="false" customHeight="false" outlineLevel="0" collapsed="false">
      <c r="B2156" s="2" t="s">
        <v>108</v>
      </c>
      <c r="C2156" s="66" t="s">
        <v>784</v>
      </c>
      <c r="D2156" s="2" t="n">
        <f aca="false">D2155+2</f>
        <v>632</v>
      </c>
      <c r="E2156" s="38" t="s">
        <v>554</v>
      </c>
      <c r="F2156" s="2" t="str">
        <f aca="false">IFERROR(E2156*10,SUBSTITUTE(E2156,"/",""))</f>
        <v>5234</v>
      </c>
      <c r="H2156" s="8" t="s">
        <v>532</v>
      </c>
      <c r="I2156" s="27" t="str">
        <f aca="false">LEFT(H2156,2)</f>
        <v>58</v>
      </c>
      <c r="J2156" s="18" t="str">
        <f aca="false">LEFT(H2156,2)</f>
        <v>58</v>
      </c>
      <c r="K2156" s="18" t="str">
        <f aca="false">RIGHT(H2156,3)</f>
        <v>176</v>
      </c>
      <c r="M2156" s="8" t="n">
        <v>674</v>
      </c>
      <c r="P2156" s="18" t="str">
        <f aca="false">VLOOKUP(LEFT(H2156,2),references!AA:AG,3,0)</f>
        <v>114 - 118</v>
      </c>
      <c r="Q2156" s="18" t="str">
        <f aca="false">VLOOKUP(LEFT(H2156,2),references!AA:AG,5,0)</f>
        <v>96 - 100</v>
      </c>
      <c r="R2156" s="18" t="str">
        <f aca="false">VLOOKUP(LEFT(H2156,2),references!AA:AG,7,0)</f>
        <v>122 - 126</v>
      </c>
      <c r="S2156" s="2" t="n">
        <f aca="false">ROUND(RIGHT(E2156,2)*2.54,0)</f>
        <v>86</v>
      </c>
      <c r="T2156" s="18"/>
      <c r="U2156" s="18"/>
      <c r="V2156" s="18"/>
    </row>
    <row r="2157" customFormat="false" ht="15" hidden="false" customHeight="false" outlineLevel="0" collapsed="false">
      <c r="B2157" s="2" t="s">
        <v>108</v>
      </c>
      <c r="C2157" s="66" t="s">
        <v>784</v>
      </c>
      <c r="D2157" s="2" t="n">
        <f aca="false">D2156+2</f>
        <v>634</v>
      </c>
      <c r="E2157" s="38" t="s">
        <v>555</v>
      </c>
      <c r="F2157" s="2" t="str">
        <f aca="false">IFERROR(E2157*10,SUBSTITUTE(E2157,"/",""))</f>
        <v>5434</v>
      </c>
      <c r="H2157" s="8" t="s">
        <v>533</v>
      </c>
      <c r="I2157" s="27" t="str">
        <f aca="false">LEFT(H2157,2)</f>
        <v>60</v>
      </c>
      <c r="J2157" s="18" t="str">
        <f aca="false">LEFT(H2157,2)</f>
        <v>60</v>
      </c>
      <c r="K2157" s="18" t="str">
        <f aca="false">RIGHT(H2157,3)</f>
        <v>176</v>
      </c>
      <c r="M2157" s="8" t="n">
        <v>604</v>
      </c>
      <c r="P2157" s="18" t="str">
        <f aca="false">VLOOKUP(LEFT(H2157,2),references!AA:AG,3,0)</f>
        <v>118 - 122</v>
      </c>
      <c r="Q2157" s="18" t="str">
        <f aca="false">VLOOKUP(LEFT(H2157,2),references!AA:AG,5,0)</f>
        <v>100 - 104</v>
      </c>
      <c r="R2157" s="18" t="str">
        <f aca="false">VLOOKUP(LEFT(H2157,2),references!AA:AG,7,0)</f>
        <v>126 - 130</v>
      </c>
      <c r="S2157" s="2" t="n">
        <f aca="false">ROUND(RIGHT(E2157,2)*2.54,0)</f>
        <v>86</v>
      </c>
      <c r="T2157" s="18"/>
      <c r="U2157" s="18"/>
      <c r="V2157" s="18"/>
    </row>
    <row r="2158" customFormat="false" ht="15" hidden="false" customHeight="false" outlineLevel="0" collapsed="false">
      <c r="B2158" s="2" t="s">
        <v>108</v>
      </c>
      <c r="C2158" s="66" t="s">
        <v>784</v>
      </c>
      <c r="D2158" s="2" t="n">
        <f aca="false">D2157+2</f>
        <v>636</v>
      </c>
      <c r="E2158" s="38" t="s">
        <v>556</v>
      </c>
      <c r="F2158" s="2" t="str">
        <f aca="false">IFERROR(E2158*10,SUBSTITUTE(E2158,"/",""))</f>
        <v>5634</v>
      </c>
      <c r="H2158" s="8" t="s">
        <v>534</v>
      </c>
      <c r="I2158" s="27" t="str">
        <f aca="false">LEFT(H2158,2)</f>
        <v>62</v>
      </c>
      <c r="J2158" s="18" t="str">
        <f aca="false">LEFT(H2158,2)</f>
        <v>62</v>
      </c>
      <c r="K2158" s="18" t="str">
        <f aca="false">RIGHT(H2158,3)</f>
        <v>176</v>
      </c>
      <c r="M2158" s="8" t="n">
        <v>574</v>
      </c>
      <c r="P2158" s="18"/>
      <c r="Q2158" s="18"/>
      <c r="R2158" s="18"/>
    </row>
    <row r="2160" customFormat="false" ht="15" hidden="false" customHeight="false" outlineLevel="0" collapsed="false">
      <c r="B2160" s="2" t="s">
        <v>108</v>
      </c>
      <c r="C2160" s="66" t="s">
        <v>822</v>
      </c>
      <c r="D2160" s="2" t="n">
        <v>110</v>
      </c>
      <c r="E2160" s="38" t="s">
        <v>277</v>
      </c>
      <c r="F2160" s="2" t="n">
        <f aca="false">IFERROR(E2160*10,SUBSTITUTE(E2160,"/",""))</f>
        <v>140</v>
      </c>
      <c r="H2160" s="71" t="str">
        <f aca="false">IFERROR((E2160*2+6)&amp;"/164",(LEFT(E2160,2)*2+6)&amp;"/"&amp;(RIGHT(E2160,2)*2+6))</f>
        <v>34/164</v>
      </c>
      <c r="I2160" s="27" t="n">
        <f aca="false">IFERROR((E2160*2+6),(LEFT(E2160,2)*2+6)&amp;";"&amp;(RIGHT(E2160,2)*2+6))</f>
        <v>34</v>
      </c>
      <c r="J2160" s="18" t="n">
        <f aca="false">IFERROR((E2160*2+6),(LEFT(E2160,2)*2+6)&amp;";"&amp;(RIGHT(E2160,2)*2+6))</f>
        <v>34</v>
      </c>
      <c r="K2160" s="18" t="n">
        <v>164</v>
      </c>
      <c r="M2160" s="8" t="n">
        <v>614</v>
      </c>
    </row>
    <row r="2161" customFormat="false" ht="15" hidden="false" customHeight="false" outlineLevel="0" collapsed="false">
      <c r="B2161" s="2" t="s">
        <v>108</v>
      </c>
      <c r="C2161" s="66" t="s">
        <v>822</v>
      </c>
      <c r="D2161" s="2" t="n">
        <f aca="false">D2160+5</f>
        <v>115</v>
      </c>
      <c r="E2161" s="38" t="s">
        <v>823</v>
      </c>
      <c r="F2161" s="2" t="str">
        <f aca="false">IFERROR(E2161*10,SUBSTITUTE(E2161,"/",""))</f>
        <v>1415</v>
      </c>
      <c r="H2161" s="71" t="str">
        <f aca="false">IFERROR((E2161*2+6)&amp;"/164",(LEFT(E2161,2)*2+6)&amp;"/"&amp;(RIGHT(E2161,2)*2+6))</f>
        <v>34/36</v>
      </c>
      <c r="I2161" s="27" t="str">
        <f aca="false">IFERROR((E2161*2+6),(LEFT(E2161,2)*2+6)&amp;";"&amp;(RIGHT(E2161,2)*2+6))</f>
        <v>34;36</v>
      </c>
      <c r="J2161" s="18" t="str">
        <f aca="false">IFERROR((E2161*2+6),(LEFT(E2161,2)*2+6)&amp;";"&amp;(RIGHT(E2161,2)*2+6))</f>
        <v>34;36</v>
      </c>
      <c r="K2161" s="18" t="n">
        <v>164</v>
      </c>
      <c r="M2161" s="8" t="n">
        <v>622</v>
      </c>
    </row>
    <row r="2162" customFormat="false" ht="15" hidden="false" customHeight="false" outlineLevel="0" collapsed="false">
      <c r="B2162" s="2" t="s">
        <v>108</v>
      </c>
      <c r="C2162" s="66" t="s">
        <v>822</v>
      </c>
      <c r="D2162" s="2" t="n">
        <f aca="false">D2161+5</f>
        <v>120</v>
      </c>
      <c r="E2162" s="38" t="s">
        <v>279</v>
      </c>
      <c r="F2162" s="2" t="n">
        <f aca="false">IFERROR(E2162*10,SUBSTITUTE(E2162,"/",""))</f>
        <v>150</v>
      </c>
      <c r="H2162" s="71" t="str">
        <f aca="false">IFERROR((E2162*2+6)&amp;"/164",(LEFT(E2162,2)*2+6)&amp;"/"&amp;(RIGHT(E2162,2)*2+6))</f>
        <v>36/164</v>
      </c>
      <c r="I2162" s="27" t="n">
        <f aca="false">IFERROR((E2162*2+6),(LEFT(E2162,2)*2+6)&amp;";"&amp;(RIGHT(E2162,2)*2+6))</f>
        <v>36</v>
      </c>
      <c r="J2162" s="18" t="n">
        <f aca="false">IFERROR((E2162*2+6),(LEFT(E2162,2)*2+6)&amp;";"&amp;(RIGHT(E2162,2)*2+6))</f>
        <v>36</v>
      </c>
      <c r="K2162" s="18" t="n">
        <v>164</v>
      </c>
      <c r="M2162" s="8" t="n">
        <v>624</v>
      </c>
    </row>
    <row r="2163" customFormat="false" ht="15" hidden="false" customHeight="false" outlineLevel="0" collapsed="false">
      <c r="B2163" s="2" t="s">
        <v>108</v>
      </c>
      <c r="C2163" s="66" t="s">
        <v>822</v>
      </c>
      <c r="D2163" s="2" t="n">
        <f aca="false">D2162+5</f>
        <v>125</v>
      </c>
      <c r="E2163" s="38" t="s">
        <v>824</v>
      </c>
      <c r="F2163" s="2" t="str">
        <f aca="false">IFERROR(E2163*10,SUBSTITUTE(E2163,"/",""))</f>
        <v>1516</v>
      </c>
      <c r="H2163" s="71" t="str">
        <f aca="false">IFERROR((E2163*2+6)&amp;"/164",(LEFT(E2163,2)*2+6)&amp;"/"&amp;(RIGHT(E2163,2)*2+6))</f>
        <v>36/38</v>
      </c>
      <c r="I2163" s="27" t="str">
        <f aca="false">IFERROR((E2163*2+6),(LEFT(E2163,2)*2+6)&amp;";"&amp;(RIGHT(E2163,2)*2+6))</f>
        <v>36;38</v>
      </c>
      <c r="J2163" s="18" t="str">
        <f aca="false">IFERROR((E2163*2+6),(LEFT(E2163,2)*2+6)&amp;";"&amp;(RIGHT(E2163,2)*2+6))</f>
        <v>36;38</v>
      </c>
      <c r="K2163" s="18" t="n">
        <v>164</v>
      </c>
      <c r="M2163" s="8" t="n">
        <v>632</v>
      </c>
    </row>
    <row r="2164" customFormat="false" ht="15" hidden="false" customHeight="false" outlineLevel="0" collapsed="false">
      <c r="B2164" s="2" t="s">
        <v>108</v>
      </c>
      <c r="C2164" s="66" t="s">
        <v>822</v>
      </c>
      <c r="D2164" s="2" t="n">
        <f aca="false">D2163+5</f>
        <v>130</v>
      </c>
      <c r="E2164" s="38" t="s">
        <v>281</v>
      </c>
      <c r="F2164" s="2" t="n">
        <f aca="false">IFERROR(E2164*10,SUBSTITUTE(E2164,"/",""))</f>
        <v>160</v>
      </c>
      <c r="H2164" s="71" t="str">
        <f aca="false">IFERROR((E2164*2+6)&amp;"/164",(LEFT(E2164,2)*2+6)&amp;"/"&amp;(RIGHT(E2164,2)*2+6))</f>
        <v>38/164</v>
      </c>
      <c r="I2164" s="27" t="n">
        <f aca="false">IFERROR((E2164*2+6),(LEFT(E2164,2)*2+6)&amp;";"&amp;(RIGHT(E2164,2)*2+6))</f>
        <v>38</v>
      </c>
      <c r="J2164" s="18" t="n">
        <f aca="false">IFERROR((E2164*2+6),(LEFT(E2164,2)*2+6)&amp;";"&amp;(RIGHT(E2164,2)*2+6))</f>
        <v>38</v>
      </c>
      <c r="K2164" s="18" t="n">
        <v>164</v>
      </c>
      <c r="M2164" s="8" t="n">
        <v>684</v>
      </c>
    </row>
    <row r="2165" customFormat="false" ht="15" hidden="false" customHeight="false" outlineLevel="0" collapsed="false">
      <c r="B2165" s="2" t="s">
        <v>108</v>
      </c>
      <c r="C2165" s="66" t="s">
        <v>822</v>
      </c>
      <c r="D2165" s="2" t="n">
        <f aca="false">D2164+5</f>
        <v>135</v>
      </c>
      <c r="E2165" s="38" t="s">
        <v>334</v>
      </c>
      <c r="F2165" s="2" t="str">
        <f aca="false">IFERROR(E2165*10,SUBSTITUTE(E2165,"/",""))</f>
        <v>1617</v>
      </c>
      <c r="H2165" s="71" t="str">
        <f aca="false">IFERROR((E2165*2+6)&amp;"/164",(LEFT(E2165,2)*2+6)&amp;"/"&amp;(RIGHT(E2165,2)*2+6))</f>
        <v>38/40</v>
      </c>
      <c r="I2165" s="27" t="str">
        <f aca="false">IFERROR((E2165*2+6),(LEFT(E2165,2)*2+6)&amp;";"&amp;(RIGHT(E2165,2)*2+6))</f>
        <v>38;40</v>
      </c>
      <c r="J2165" s="18" t="str">
        <f aca="false">IFERROR((E2165*2+6),(LEFT(E2165,2)*2+6)&amp;";"&amp;(RIGHT(E2165,2)*2+6))</f>
        <v>38;40</v>
      </c>
      <c r="K2165" s="18" t="n">
        <v>164</v>
      </c>
      <c r="M2165" s="8" t="n">
        <v>842</v>
      </c>
    </row>
    <row r="2166" customFormat="false" ht="15" hidden="false" customHeight="false" outlineLevel="0" collapsed="false">
      <c r="B2166" s="2" t="s">
        <v>108</v>
      </c>
      <c r="C2166" s="66" t="s">
        <v>822</v>
      </c>
      <c r="D2166" s="2" t="n">
        <f aca="false">D2165+5</f>
        <v>140</v>
      </c>
      <c r="E2166" s="38" t="s">
        <v>283</v>
      </c>
      <c r="F2166" s="2" t="n">
        <f aca="false">IFERROR(E2166*10,SUBSTITUTE(E2166,"/",""))</f>
        <v>170</v>
      </c>
      <c r="H2166" s="71" t="str">
        <f aca="false">IFERROR((E2166*2+6)&amp;"/164",(LEFT(E2166,2)*2+6)&amp;"/"&amp;(RIGHT(E2166,2)*2+6))</f>
        <v>40/164</v>
      </c>
      <c r="I2166" s="27" t="n">
        <f aca="false">IFERROR((E2166*2+6),(LEFT(E2166,2)*2+6)&amp;";"&amp;(RIGHT(E2166,2)*2+6))</f>
        <v>40</v>
      </c>
      <c r="J2166" s="18" t="n">
        <f aca="false">IFERROR((E2166*2+6),(LEFT(E2166,2)*2+6)&amp;";"&amp;(RIGHT(E2166,2)*2+6))</f>
        <v>40</v>
      </c>
      <c r="K2166" s="18" t="n">
        <v>164</v>
      </c>
      <c r="M2166" s="8" t="n">
        <v>774</v>
      </c>
      <c r="P2166" s="18" t="str">
        <f aca="false">VLOOKUP(LEFT(H2166,2),references!AA:AG,3,0)</f>
        <v>78 - 82</v>
      </c>
      <c r="Q2166" s="18" t="str">
        <f aca="false">VLOOKUP(LEFT(H2166,2),references!AA:AG,5,0)</f>
        <v>60 - 64</v>
      </c>
      <c r="R2166" s="18" t="str">
        <f aca="false">VLOOKUP(LEFT(H2166,2),references!AA:AG,7,0)</f>
        <v>86 - 90</v>
      </c>
      <c r="T2166" s="2" t="n">
        <f aca="false">K2166</f>
        <v>164</v>
      </c>
    </row>
    <row r="2167" customFormat="false" ht="15" hidden="false" customHeight="false" outlineLevel="0" collapsed="false">
      <c r="B2167" s="2" t="s">
        <v>108</v>
      </c>
      <c r="C2167" s="66" t="s">
        <v>822</v>
      </c>
      <c r="D2167" s="2" t="n">
        <f aca="false">D2166+5</f>
        <v>145</v>
      </c>
      <c r="E2167" s="38" t="s">
        <v>335</v>
      </c>
      <c r="F2167" s="2" t="str">
        <f aca="false">IFERROR(E2167*10,SUBSTITUTE(E2167,"/",""))</f>
        <v>1718</v>
      </c>
      <c r="H2167" s="71" t="str">
        <f aca="false">IFERROR((E2167*2+6)&amp;"/164",(LEFT(E2167,2)*2+6)&amp;"/"&amp;(RIGHT(E2167,2)*2+6))</f>
        <v>40/42</v>
      </c>
      <c r="I2167" s="27" t="str">
        <f aca="false">IFERROR((E2167*2+6),(LEFT(E2167,2)*2+6)&amp;";"&amp;(RIGHT(E2167,2)*2+6))</f>
        <v>40;42</v>
      </c>
      <c r="J2167" s="18" t="str">
        <f aca="false">IFERROR((E2167*2+6),(LEFT(E2167,2)*2+6)&amp;";"&amp;(RIGHT(E2167,2)*2+6))</f>
        <v>40;42</v>
      </c>
      <c r="K2167" s="18" t="n">
        <v>164</v>
      </c>
      <c r="M2167" s="8" t="n">
        <v>942</v>
      </c>
    </row>
    <row r="2168" customFormat="false" ht="15" hidden="false" customHeight="false" outlineLevel="0" collapsed="false">
      <c r="B2168" s="2" t="s">
        <v>108</v>
      </c>
      <c r="C2168" s="66" t="s">
        <v>822</v>
      </c>
      <c r="D2168" s="2" t="n">
        <f aca="false">D2167+5</f>
        <v>150</v>
      </c>
      <c r="E2168" s="38" t="s">
        <v>285</v>
      </c>
      <c r="F2168" s="2" t="n">
        <f aca="false">IFERROR(E2168*10,SUBSTITUTE(E2168,"/",""))</f>
        <v>180</v>
      </c>
      <c r="H2168" s="71" t="str">
        <f aca="false">IFERROR((E2168*2+6)&amp;"/164",(LEFT(E2168,2)*2+6)&amp;"/"&amp;(RIGHT(E2168,2)*2+6))</f>
        <v>42/164</v>
      </c>
      <c r="I2168" s="27" t="n">
        <f aca="false">IFERROR((E2168*2+6),(LEFT(E2168,2)*2+6)&amp;";"&amp;(RIGHT(E2168,2)*2+6))</f>
        <v>42</v>
      </c>
      <c r="J2168" s="18" t="n">
        <f aca="false">IFERROR((E2168*2+6),(LEFT(E2168,2)*2+6)&amp;";"&amp;(RIGHT(E2168,2)*2+6))</f>
        <v>42</v>
      </c>
      <c r="K2168" s="18" t="n">
        <v>164</v>
      </c>
      <c r="M2168" s="8" t="n">
        <v>854</v>
      </c>
      <c r="P2168" s="18" t="str">
        <f aca="false">VLOOKUP(LEFT(H2168,2),references!AA:AG,3,0)</f>
        <v>82 - 86</v>
      </c>
      <c r="Q2168" s="18" t="str">
        <f aca="false">VLOOKUP(LEFT(H2168,2),references!AA:AG,5,0)</f>
        <v>64 - 68</v>
      </c>
      <c r="R2168" s="18" t="str">
        <f aca="false">VLOOKUP(LEFT(H2168,2),references!AA:AG,7,0)</f>
        <v>90 - 94</v>
      </c>
      <c r="T2168" s="2" t="n">
        <f aca="false">K2168</f>
        <v>164</v>
      </c>
    </row>
    <row r="2169" customFormat="false" ht="15" hidden="false" customHeight="false" outlineLevel="0" collapsed="false">
      <c r="B2169" s="2" t="s">
        <v>108</v>
      </c>
      <c r="C2169" s="66" t="s">
        <v>822</v>
      </c>
      <c r="D2169" s="2" t="n">
        <f aca="false">D2168+5</f>
        <v>155</v>
      </c>
      <c r="E2169" s="38" t="s">
        <v>336</v>
      </c>
      <c r="F2169" s="2" t="str">
        <f aca="false">IFERROR(E2169*10,SUBSTITUTE(E2169,"/",""))</f>
        <v>1819</v>
      </c>
      <c r="H2169" s="71" t="str">
        <f aca="false">IFERROR((E2169*2+6)&amp;"/164",(LEFT(E2169,2)*2+6)&amp;"/"&amp;(RIGHT(E2169,2)*2+6))</f>
        <v>42/44</v>
      </c>
      <c r="I2169" s="27" t="str">
        <f aca="false">IFERROR((E2169*2+6),(LEFT(E2169,2)*2+6)&amp;";"&amp;(RIGHT(E2169,2)*2+6))</f>
        <v>42;44</v>
      </c>
      <c r="J2169" s="18" t="str">
        <f aca="false">IFERROR((E2169*2+6),(LEFT(E2169,2)*2+6)&amp;";"&amp;(RIGHT(E2169,2)*2+6))</f>
        <v>42;44</v>
      </c>
      <c r="K2169" s="18" t="n">
        <v>164</v>
      </c>
      <c r="M2169" s="8" t="n">
        <v>982</v>
      </c>
    </row>
    <row r="2170" customFormat="false" ht="15" hidden="false" customHeight="false" outlineLevel="0" collapsed="false">
      <c r="B2170" s="2" t="s">
        <v>108</v>
      </c>
      <c r="C2170" s="66" t="s">
        <v>822</v>
      </c>
      <c r="D2170" s="2" t="n">
        <f aca="false">D2169+5</f>
        <v>160</v>
      </c>
      <c r="E2170" s="38" t="s">
        <v>305</v>
      </c>
      <c r="F2170" s="2" t="n">
        <f aca="false">IFERROR(E2170*10,SUBSTITUTE(E2170,"/",""))</f>
        <v>190</v>
      </c>
      <c r="H2170" s="71" t="str">
        <f aca="false">IFERROR((E2170*2+6)&amp;"/164",(LEFT(E2170,2)*2+6)&amp;"/"&amp;(RIGHT(E2170,2)*2+6))</f>
        <v>44/164</v>
      </c>
      <c r="I2170" s="27" t="n">
        <f aca="false">IFERROR((E2170*2+6),(LEFT(E2170,2)*2+6)&amp;";"&amp;(RIGHT(E2170,2)*2+6))</f>
        <v>44</v>
      </c>
      <c r="J2170" s="18" t="n">
        <f aca="false">IFERROR((E2170*2+6),(LEFT(E2170,2)*2+6)&amp;";"&amp;(RIGHT(E2170,2)*2+6))</f>
        <v>44</v>
      </c>
      <c r="K2170" s="18" t="n">
        <v>164</v>
      </c>
      <c r="M2170" s="8" t="n">
        <v>924</v>
      </c>
      <c r="P2170" s="18" t="str">
        <f aca="false">VLOOKUP(LEFT(H2170,2),references!AA:AG,3,0)</f>
        <v>86 - 90</v>
      </c>
      <c r="Q2170" s="18" t="str">
        <f aca="false">VLOOKUP(LEFT(H2170,2),references!AA:AG,5,0)</f>
        <v>68 - 72</v>
      </c>
      <c r="R2170" s="18" t="str">
        <f aca="false">VLOOKUP(LEFT(H2170,2),references!AA:AG,7,0)</f>
        <v>94 - 98</v>
      </c>
      <c r="T2170" s="2" t="n">
        <f aca="false">K2170</f>
        <v>164</v>
      </c>
    </row>
    <row r="2171" customFormat="false" ht="15" hidden="false" customHeight="false" outlineLevel="0" collapsed="false">
      <c r="B2171" s="2" t="s">
        <v>108</v>
      </c>
      <c r="C2171" s="66" t="s">
        <v>822</v>
      </c>
      <c r="D2171" s="2" t="n">
        <f aca="false">D2170+5</f>
        <v>165</v>
      </c>
      <c r="E2171" s="38" t="s">
        <v>337</v>
      </c>
      <c r="F2171" s="2" t="str">
        <f aca="false">IFERROR(E2171*10,SUBSTITUTE(E2171,"/",""))</f>
        <v>1920</v>
      </c>
      <c r="H2171" s="71" t="str">
        <f aca="false">IFERROR((E2171*2+6)&amp;"/164",(LEFT(E2171,2)*2+6)&amp;"/"&amp;(RIGHT(E2171,2)*2+6))</f>
        <v>44/46</v>
      </c>
      <c r="I2171" s="27" t="str">
        <f aca="false">IFERROR((E2171*2+6),(LEFT(E2171,2)*2+6)&amp;";"&amp;(RIGHT(E2171,2)*2+6))</f>
        <v>44;46</v>
      </c>
      <c r="J2171" s="18" t="str">
        <f aca="false">IFERROR((E2171*2+6),(LEFT(E2171,2)*2+6)&amp;";"&amp;(RIGHT(E2171,2)*2+6))</f>
        <v>44;46</v>
      </c>
      <c r="K2171" s="18" t="n">
        <v>164</v>
      </c>
      <c r="M2171" s="8" t="n">
        <v>972</v>
      </c>
    </row>
    <row r="2172" customFormat="false" ht="15" hidden="false" customHeight="false" outlineLevel="0" collapsed="false">
      <c r="B2172" s="2" t="s">
        <v>108</v>
      </c>
      <c r="C2172" s="66" t="s">
        <v>822</v>
      </c>
      <c r="D2172" s="2" t="n">
        <f aca="false">D2171+5</f>
        <v>170</v>
      </c>
      <c r="E2172" s="38" t="s">
        <v>306</v>
      </c>
      <c r="F2172" s="2" t="n">
        <f aca="false">IFERROR(E2172*10,SUBSTITUTE(E2172,"/",""))</f>
        <v>200</v>
      </c>
      <c r="H2172" s="71" t="str">
        <f aca="false">IFERROR((E2172*2+6)&amp;"/164",(LEFT(E2172,2)*2+6)&amp;"/"&amp;(RIGHT(E2172,2)*2+6))</f>
        <v>46/164</v>
      </c>
      <c r="I2172" s="27" t="n">
        <f aca="false">IFERROR((E2172*2+6),(LEFT(E2172,2)*2+6)&amp;";"&amp;(RIGHT(E2172,2)*2+6))</f>
        <v>46</v>
      </c>
      <c r="J2172" s="18" t="n">
        <f aca="false">IFERROR((E2172*2+6),(LEFT(E2172,2)*2+6)&amp;";"&amp;(RIGHT(E2172,2)*2+6))</f>
        <v>46</v>
      </c>
      <c r="K2172" s="18" t="n">
        <v>164</v>
      </c>
      <c r="M2172" s="8" t="n">
        <v>914</v>
      </c>
      <c r="P2172" s="18" t="str">
        <f aca="false">VLOOKUP(LEFT(H2172,2),references!AA:AG,3,0)</f>
        <v>90 - 94</v>
      </c>
      <c r="Q2172" s="18" t="str">
        <f aca="false">VLOOKUP(LEFT(H2172,2),references!AA:AG,5,0)</f>
        <v>72 - 76</v>
      </c>
      <c r="R2172" s="18" t="str">
        <f aca="false">VLOOKUP(LEFT(H2172,2),references!AA:AG,7,0)</f>
        <v>98 - 102</v>
      </c>
      <c r="T2172" s="2" t="n">
        <f aca="false">K2172</f>
        <v>164</v>
      </c>
    </row>
    <row r="2173" customFormat="false" ht="15" hidden="false" customHeight="false" outlineLevel="0" collapsed="false">
      <c r="B2173" s="2" t="s">
        <v>108</v>
      </c>
      <c r="C2173" s="66" t="s">
        <v>822</v>
      </c>
      <c r="D2173" s="2" t="n">
        <f aca="false">D2172+5</f>
        <v>175</v>
      </c>
      <c r="E2173" s="38" t="s">
        <v>338</v>
      </c>
      <c r="F2173" s="2" t="str">
        <f aca="false">IFERROR(E2173*10,SUBSTITUTE(E2173,"/",""))</f>
        <v>2021</v>
      </c>
      <c r="H2173" s="71" t="str">
        <f aca="false">IFERROR((E2173*2+6)&amp;"/164",(LEFT(E2173,2)*2+6)&amp;"/"&amp;(RIGHT(E2173,2)*2+6))</f>
        <v>46/48</v>
      </c>
      <c r="I2173" s="27" t="str">
        <f aca="false">IFERROR((E2173*2+6),(LEFT(E2173,2)*2+6)&amp;";"&amp;(RIGHT(E2173,2)*2+6))</f>
        <v>46;48</v>
      </c>
      <c r="J2173" s="18" t="str">
        <f aca="false">IFERROR((E2173*2+6),(LEFT(E2173,2)*2+6)&amp;";"&amp;(RIGHT(E2173,2)*2+6))</f>
        <v>46;48</v>
      </c>
      <c r="K2173" s="18" t="n">
        <v>164</v>
      </c>
      <c r="M2173" s="8" t="n">
        <v>872</v>
      </c>
    </row>
    <row r="2174" customFormat="false" ht="15" hidden="false" customHeight="false" outlineLevel="0" collapsed="false">
      <c r="B2174" s="2" t="s">
        <v>108</v>
      </c>
      <c r="C2174" s="66" t="s">
        <v>822</v>
      </c>
      <c r="D2174" s="2" t="n">
        <f aca="false">D2173+5</f>
        <v>180</v>
      </c>
      <c r="E2174" s="38" t="s">
        <v>307</v>
      </c>
      <c r="F2174" s="2" t="n">
        <f aca="false">IFERROR(E2174*10,SUBSTITUTE(E2174,"/",""))</f>
        <v>210</v>
      </c>
      <c r="H2174" s="71" t="str">
        <f aca="false">IFERROR((E2174*2+6)&amp;"/164",(LEFT(E2174,2)*2+6)&amp;"/"&amp;(RIGHT(E2174,2)*2+6))</f>
        <v>48/164</v>
      </c>
      <c r="I2174" s="27" t="n">
        <f aca="false">IFERROR((E2174*2+6),(LEFT(E2174,2)*2+6)&amp;";"&amp;(RIGHT(E2174,2)*2+6))</f>
        <v>48</v>
      </c>
      <c r="J2174" s="18" t="n">
        <f aca="false">IFERROR((E2174*2+6),(LEFT(E2174,2)*2+6)&amp;";"&amp;(RIGHT(E2174,2)*2+6))</f>
        <v>48</v>
      </c>
      <c r="K2174" s="18" t="n">
        <v>164</v>
      </c>
      <c r="M2174" s="8" t="n">
        <v>794</v>
      </c>
      <c r="P2174" s="18" t="str">
        <f aca="false">VLOOKUP(LEFT(H2174,2),references!AA:AG,3,0)</f>
        <v>94 - 98</v>
      </c>
      <c r="Q2174" s="18" t="str">
        <f aca="false">VLOOKUP(LEFT(H2174,2),references!AA:AG,5,0)</f>
        <v>76 - 80</v>
      </c>
      <c r="R2174" s="18" t="str">
        <f aca="false">VLOOKUP(LEFT(H2174,2),references!AA:AG,7,0)</f>
        <v>102 - 106</v>
      </c>
      <c r="T2174" s="2" t="n">
        <f aca="false">K2174</f>
        <v>164</v>
      </c>
    </row>
    <row r="2175" customFormat="false" ht="15" hidden="false" customHeight="false" outlineLevel="0" collapsed="false">
      <c r="B2175" s="2" t="s">
        <v>108</v>
      </c>
      <c r="C2175" s="66" t="s">
        <v>822</v>
      </c>
      <c r="D2175" s="2" t="n">
        <f aca="false">D2174+5</f>
        <v>185</v>
      </c>
      <c r="E2175" s="38" t="s">
        <v>339</v>
      </c>
      <c r="F2175" s="2" t="str">
        <f aca="false">IFERROR(E2175*10,SUBSTITUTE(E2175,"/",""))</f>
        <v>2122</v>
      </c>
      <c r="H2175" s="71" t="str">
        <f aca="false">IFERROR((E2175*2+6)&amp;"/164",(LEFT(E2175,2)*2+6)&amp;"/"&amp;(RIGHT(E2175,2)*2+6))</f>
        <v>48/50</v>
      </c>
      <c r="I2175" s="27" t="str">
        <f aca="false">IFERROR((E2175*2+6),(LEFT(E2175,2)*2+6)&amp;";"&amp;(RIGHT(E2175,2)*2+6))</f>
        <v>48;50</v>
      </c>
      <c r="J2175" s="18" t="str">
        <f aca="false">IFERROR((E2175*2+6),(LEFT(E2175,2)*2+6)&amp;";"&amp;(RIGHT(E2175,2)*2+6))</f>
        <v>48;50</v>
      </c>
      <c r="K2175" s="18" t="n">
        <v>164</v>
      </c>
      <c r="M2175" s="8" t="n">
        <v>902</v>
      </c>
    </row>
    <row r="2176" customFormat="false" ht="15" hidden="false" customHeight="false" outlineLevel="0" collapsed="false">
      <c r="B2176" s="2" t="s">
        <v>108</v>
      </c>
      <c r="C2176" s="66" t="s">
        <v>822</v>
      </c>
      <c r="D2176" s="2" t="n">
        <f aca="false">D2175+5</f>
        <v>190</v>
      </c>
      <c r="E2176" s="38" t="s">
        <v>308</v>
      </c>
      <c r="F2176" s="2" t="n">
        <f aca="false">IFERROR(E2176*10,SUBSTITUTE(E2176,"/",""))</f>
        <v>220</v>
      </c>
      <c r="H2176" s="71" t="str">
        <f aca="false">IFERROR((E2176*2+6)&amp;"/164",(LEFT(E2176,2)*2+6)&amp;"/"&amp;(RIGHT(E2176,2)*2+6))</f>
        <v>50/164</v>
      </c>
      <c r="I2176" s="27" t="n">
        <f aca="false">IFERROR((E2176*2+6),(LEFT(E2176,2)*2+6)&amp;";"&amp;(RIGHT(E2176,2)*2+6))</f>
        <v>50</v>
      </c>
      <c r="J2176" s="18" t="n">
        <f aca="false">IFERROR((E2176*2+6),(LEFT(E2176,2)*2+6)&amp;";"&amp;(RIGHT(E2176,2)*2+6))</f>
        <v>50</v>
      </c>
      <c r="K2176" s="18" t="n">
        <v>164</v>
      </c>
      <c r="M2176" s="8" t="n">
        <v>834</v>
      </c>
      <c r="P2176" s="18" t="str">
        <f aca="false">VLOOKUP(LEFT(H2176,2),references!AA:AG,3,0)</f>
        <v>98 - 102</v>
      </c>
      <c r="Q2176" s="18" t="str">
        <f aca="false">VLOOKUP(LEFT(H2176,2),references!AA:AG,5,0)</f>
        <v>80 - 84</v>
      </c>
      <c r="R2176" s="18" t="str">
        <f aca="false">VLOOKUP(LEFT(H2176,2),references!AA:AG,7,0)</f>
        <v>106 - 110</v>
      </c>
      <c r="T2176" s="2" t="n">
        <f aca="false">K2176</f>
        <v>164</v>
      </c>
    </row>
    <row r="2177" customFormat="false" ht="15" hidden="false" customHeight="false" outlineLevel="0" collapsed="false">
      <c r="B2177" s="2" t="s">
        <v>108</v>
      </c>
      <c r="C2177" s="66" t="s">
        <v>822</v>
      </c>
      <c r="D2177" s="2" t="n">
        <f aca="false">D2176+5</f>
        <v>195</v>
      </c>
      <c r="E2177" s="38" t="s">
        <v>340</v>
      </c>
      <c r="F2177" s="2" t="str">
        <f aca="false">IFERROR(E2177*10,SUBSTITUTE(E2177,"/",""))</f>
        <v>2223</v>
      </c>
      <c r="H2177" s="71" t="str">
        <f aca="false">IFERROR((E2177*2+6)&amp;"/164",(LEFT(E2177,2)*2+6)&amp;"/"&amp;(RIGHT(E2177,2)*2+6))</f>
        <v>50/52</v>
      </c>
      <c r="I2177" s="27" t="str">
        <f aca="false">IFERROR((E2177*2+6),(LEFT(E2177,2)*2+6)&amp;";"&amp;(RIGHT(E2177,2)*2+6))</f>
        <v>50;52</v>
      </c>
      <c r="J2177" s="18" t="str">
        <f aca="false">IFERROR((E2177*2+6),(LEFT(E2177,2)*2+6)&amp;";"&amp;(RIGHT(E2177,2)*2+6))</f>
        <v>50;52</v>
      </c>
      <c r="K2177" s="18" t="n">
        <v>164</v>
      </c>
      <c r="M2177" s="8" t="n">
        <v>922</v>
      </c>
    </row>
    <row r="2178" customFormat="false" ht="15" hidden="false" customHeight="false" outlineLevel="0" collapsed="false">
      <c r="B2178" s="2" t="s">
        <v>108</v>
      </c>
      <c r="C2178" s="66" t="s">
        <v>822</v>
      </c>
      <c r="D2178" s="2" t="n">
        <f aca="false">D2177+5</f>
        <v>200</v>
      </c>
      <c r="E2178" s="38" t="s">
        <v>309</v>
      </c>
      <c r="F2178" s="2" t="n">
        <f aca="false">IFERROR(E2178*10,SUBSTITUTE(E2178,"/",""))</f>
        <v>230</v>
      </c>
      <c r="H2178" s="71" t="str">
        <f aca="false">IFERROR((E2178*2+6)&amp;"/164",(LEFT(E2178,2)*2+6)&amp;"/"&amp;(RIGHT(E2178,2)*2+6))</f>
        <v>52/164</v>
      </c>
      <c r="I2178" s="27" t="n">
        <f aca="false">IFERROR((E2178*2+6),(LEFT(E2178,2)*2+6)&amp;";"&amp;(RIGHT(E2178,2)*2+6))</f>
        <v>52</v>
      </c>
      <c r="J2178" s="18" t="n">
        <f aca="false">IFERROR((E2178*2+6),(LEFT(E2178,2)*2+6)&amp;";"&amp;(RIGHT(E2178,2)*2+6))</f>
        <v>52</v>
      </c>
      <c r="K2178" s="18" t="n">
        <v>164</v>
      </c>
      <c r="M2178" s="8" t="n">
        <v>934</v>
      </c>
      <c r="P2178" s="18" t="str">
        <f aca="false">VLOOKUP(LEFT(H2178,2),references!AA:AG,3,0)</f>
        <v>102 - 106</v>
      </c>
      <c r="Q2178" s="18" t="str">
        <f aca="false">VLOOKUP(LEFT(H2178,2),references!AA:AG,5,0)</f>
        <v>84 - 88</v>
      </c>
      <c r="R2178" s="18" t="str">
        <f aca="false">VLOOKUP(LEFT(H2178,2),references!AA:AG,7,0)</f>
        <v>110 - 114</v>
      </c>
      <c r="T2178" s="2" t="n">
        <f aca="false">K2178</f>
        <v>164</v>
      </c>
    </row>
    <row r="2179" customFormat="false" ht="15" hidden="false" customHeight="false" outlineLevel="0" collapsed="false">
      <c r="B2179" s="2" t="s">
        <v>108</v>
      </c>
      <c r="C2179" s="66" t="s">
        <v>822</v>
      </c>
      <c r="D2179" s="2" t="n">
        <f aca="false">D2178+5</f>
        <v>205</v>
      </c>
      <c r="E2179" s="38" t="s">
        <v>341</v>
      </c>
      <c r="F2179" s="2" t="str">
        <f aca="false">IFERROR(E2179*10,SUBSTITUTE(E2179,"/",""))</f>
        <v>2324</v>
      </c>
      <c r="H2179" s="71" t="str">
        <f aca="false">IFERROR((E2179*2+6)&amp;"/164",(LEFT(E2179,2)*2+6)&amp;"/"&amp;(RIGHT(E2179,2)*2+6))</f>
        <v>52/54</v>
      </c>
      <c r="I2179" s="27" t="str">
        <f aca="false">IFERROR((E2179*2+6),(LEFT(E2179,2)*2+6)&amp;";"&amp;(RIGHT(E2179,2)*2+6))</f>
        <v>52;54</v>
      </c>
      <c r="J2179" s="18" t="str">
        <f aca="false">IFERROR((E2179*2+6),(LEFT(E2179,2)*2+6)&amp;";"&amp;(RIGHT(E2179,2)*2+6))</f>
        <v>52;54</v>
      </c>
      <c r="K2179" s="18" t="n">
        <v>164</v>
      </c>
      <c r="M2179" s="8" t="n">
        <v>892</v>
      </c>
    </row>
    <row r="2180" customFormat="false" ht="15" hidden="false" customHeight="false" outlineLevel="0" collapsed="false">
      <c r="B2180" s="2" t="s">
        <v>108</v>
      </c>
      <c r="C2180" s="66" t="s">
        <v>822</v>
      </c>
      <c r="D2180" s="2" t="n">
        <f aca="false">D2179+5</f>
        <v>210</v>
      </c>
      <c r="E2180" s="38" t="s">
        <v>310</v>
      </c>
      <c r="F2180" s="2" t="n">
        <f aca="false">IFERROR(E2180*10,SUBSTITUTE(E2180,"/",""))</f>
        <v>240</v>
      </c>
      <c r="H2180" s="71" t="str">
        <f aca="false">IFERROR((E2180*2+6)&amp;"/164",(LEFT(E2180,2)*2+6)&amp;"/"&amp;(RIGHT(E2180,2)*2+6))</f>
        <v>54/164</v>
      </c>
      <c r="I2180" s="27" t="n">
        <f aca="false">IFERROR((E2180*2+6),(LEFT(E2180,2)*2+6)&amp;";"&amp;(RIGHT(E2180,2)*2+6))</f>
        <v>54</v>
      </c>
      <c r="J2180" s="18" t="n">
        <f aca="false">IFERROR((E2180*2+6),(LEFT(E2180,2)*2+6)&amp;";"&amp;(RIGHT(E2180,2)*2+6))</f>
        <v>54</v>
      </c>
      <c r="K2180" s="18" t="n">
        <v>164</v>
      </c>
      <c r="M2180" s="8" t="n">
        <v>744</v>
      </c>
      <c r="P2180" s="18" t="str">
        <f aca="false">VLOOKUP(LEFT(H2180,2),references!AA:AG,3,0)</f>
        <v>106 - 110</v>
      </c>
      <c r="Q2180" s="18" t="str">
        <f aca="false">VLOOKUP(LEFT(H2180,2),references!AA:AG,5,0)</f>
        <v>88 - 92</v>
      </c>
      <c r="R2180" s="18" t="str">
        <f aca="false">VLOOKUP(LEFT(H2180,2),references!AA:AG,7,0)</f>
        <v>114 - 118</v>
      </c>
      <c r="T2180" s="2" t="n">
        <f aca="false">K2180</f>
        <v>164</v>
      </c>
    </row>
    <row r="2181" customFormat="false" ht="15" hidden="false" customHeight="false" outlineLevel="0" collapsed="false">
      <c r="B2181" s="2" t="s">
        <v>108</v>
      </c>
      <c r="C2181" s="66" t="s">
        <v>822</v>
      </c>
      <c r="D2181" s="2" t="n">
        <f aca="false">D2180+5</f>
        <v>215</v>
      </c>
      <c r="E2181" s="38" t="s">
        <v>342</v>
      </c>
      <c r="F2181" s="2" t="str">
        <f aca="false">IFERROR(E2181*10,SUBSTITUTE(E2181,"/",""))</f>
        <v>2425</v>
      </c>
      <c r="H2181" s="71" t="str">
        <f aca="false">IFERROR((E2181*2+6)&amp;"/164",(LEFT(E2181,2)*2+6)&amp;"/"&amp;(RIGHT(E2181,2)*2+6))</f>
        <v>54/56</v>
      </c>
      <c r="I2181" s="27" t="str">
        <f aca="false">IFERROR((E2181*2+6),(LEFT(E2181,2)*2+6)&amp;";"&amp;(RIGHT(E2181,2)*2+6))</f>
        <v>54;56</v>
      </c>
      <c r="J2181" s="18" t="str">
        <f aca="false">IFERROR((E2181*2+6),(LEFT(E2181,2)*2+6)&amp;";"&amp;(RIGHT(E2181,2)*2+6))</f>
        <v>54;56</v>
      </c>
      <c r="K2181" s="18" t="n">
        <v>164</v>
      </c>
      <c r="M2181" s="8" t="n">
        <v>882</v>
      </c>
    </row>
    <row r="2182" customFormat="false" ht="15" hidden="false" customHeight="false" outlineLevel="0" collapsed="false">
      <c r="B2182" s="2" t="s">
        <v>108</v>
      </c>
      <c r="C2182" s="66" t="s">
        <v>822</v>
      </c>
      <c r="D2182" s="2" t="n">
        <f aca="false">D2181+5</f>
        <v>220</v>
      </c>
      <c r="E2182" s="38" t="s">
        <v>311</v>
      </c>
      <c r="F2182" s="2" t="n">
        <f aca="false">IFERROR(E2182*10,SUBSTITUTE(E2182,"/",""))</f>
        <v>250</v>
      </c>
      <c r="H2182" s="71" t="str">
        <f aca="false">IFERROR((E2182*2+6)&amp;"/164",(LEFT(E2182,2)*2+6)&amp;"/"&amp;(RIGHT(E2182,2)*2+6))</f>
        <v>56/164</v>
      </c>
      <c r="I2182" s="27" t="n">
        <f aca="false">IFERROR((E2182*2+6),(LEFT(E2182,2)*2+6)&amp;";"&amp;(RIGHT(E2182,2)*2+6))</f>
        <v>56</v>
      </c>
      <c r="J2182" s="18" t="n">
        <f aca="false">IFERROR((E2182*2+6),(LEFT(E2182,2)*2+6)&amp;";"&amp;(RIGHT(E2182,2)*2+6))</f>
        <v>56</v>
      </c>
      <c r="K2182" s="18" t="n">
        <v>164</v>
      </c>
      <c r="M2182" s="8" t="n">
        <v>714</v>
      </c>
      <c r="P2182" s="18" t="str">
        <f aca="false">VLOOKUP(LEFT(H2182,2),references!AA:AG,3,0)</f>
        <v>110 - 114</v>
      </c>
      <c r="Q2182" s="18" t="str">
        <f aca="false">VLOOKUP(LEFT(H2182,2),references!AA:AG,5,0)</f>
        <v>92 - 96</v>
      </c>
      <c r="R2182" s="18" t="str">
        <f aca="false">VLOOKUP(LEFT(H2182,2),references!AA:AG,7,0)</f>
        <v>118 - 122</v>
      </c>
      <c r="T2182" s="2" t="n">
        <f aca="false">K2182</f>
        <v>164</v>
      </c>
    </row>
    <row r="2183" customFormat="false" ht="15" hidden="false" customHeight="false" outlineLevel="0" collapsed="false">
      <c r="B2183" s="2" t="s">
        <v>108</v>
      </c>
      <c r="C2183" s="66" t="s">
        <v>822</v>
      </c>
      <c r="D2183" s="2" t="n">
        <f aca="false">D2182+5</f>
        <v>225</v>
      </c>
      <c r="E2183" s="38" t="s">
        <v>343</v>
      </c>
      <c r="F2183" s="2" t="str">
        <f aca="false">IFERROR(E2183*10,SUBSTITUTE(E2183,"/",""))</f>
        <v>2526</v>
      </c>
      <c r="H2183" s="71" t="str">
        <f aca="false">IFERROR((E2183*2+6)&amp;"/164",(LEFT(E2183,2)*2+6)&amp;"/"&amp;(RIGHT(E2183,2)*2+6))</f>
        <v>56/58</v>
      </c>
      <c r="I2183" s="27" t="str">
        <f aca="false">IFERROR((E2183*2+6),(LEFT(E2183,2)*2+6)&amp;";"&amp;(RIGHT(E2183,2)*2+6))</f>
        <v>56;58</v>
      </c>
      <c r="J2183" s="18" t="str">
        <f aca="false">IFERROR((E2183*2+6),(LEFT(E2183,2)*2+6)&amp;";"&amp;(RIGHT(E2183,2)*2+6))</f>
        <v>56;58</v>
      </c>
      <c r="K2183" s="18" t="n">
        <v>164</v>
      </c>
      <c r="M2183" s="8" t="n">
        <v>812</v>
      </c>
    </row>
    <row r="2184" customFormat="false" ht="15" hidden="false" customHeight="false" outlineLevel="0" collapsed="false">
      <c r="B2184" s="2" t="s">
        <v>108</v>
      </c>
      <c r="C2184" s="66" t="s">
        <v>822</v>
      </c>
      <c r="D2184" s="2" t="n">
        <f aca="false">D2183+5</f>
        <v>230</v>
      </c>
      <c r="E2184" s="38" t="s">
        <v>312</v>
      </c>
      <c r="F2184" s="2" t="n">
        <f aca="false">IFERROR(E2184*10,SUBSTITUTE(E2184,"/",""))</f>
        <v>260</v>
      </c>
      <c r="H2184" s="71" t="str">
        <f aca="false">IFERROR((E2184*2+6)&amp;"/164",(LEFT(E2184,2)*2+6)&amp;"/"&amp;(RIGHT(E2184,2)*2+6))</f>
        <v>58/164</v>
      </c>
      <c r="I2184" s="27" t="n">
        <f aca="false">IFERROR((E2184*2+6),(LEFT(E2184,2)*2+6)&amp;";"&amp;(RIGHT(E2184,2)*2+6))</f>
        <v>58</v>
      </c>
      <c r="J2184" s="18" t="n">
        <f aca="false">IFERROR((E2184*2+6),(LEFT(E2184,2)*2+6)&amp;";"&amp;(RIGHT(E2184,2)*2+6))</f>
        <v>58</v>
      </c>
      <c r="K2184" s="18" t="n">
        <v>164</v>
      </c>
      <c r="M2184" s="8" t="n">
        <v>654</v>
      </c>
      <c r="P2184" s="18" t="str">
        <f aca="false">VLOOKUP(LEFT(H2184,2),references!AA:AG,3,0)</f>
        <v>114 - 118</v>
      </c>
      <c r="Q2184" s="18" t="str">
        <f aca="false">VLOOKUP(LEFT(H2184,2),references!AA:AG,5,0)</f>
        <v>96 - 100</v>
      </c>
      <c r="R2184" s="18" t="str">
        <f aca="false">VLOOKUP(LEFT(H2184,2),references!AA:AG,7,0)</f>
        <v>122 - 126</v>
      </c>
      <c r="T2184" s="2" t="n">
        <f aca="false">K2184</f>
        <v>164</v>
      </c>
    </row>
    <row r="2185" customFormat="false" ht="15" hidden="false" customHeight="false" outlineLevel="0" collapsed="false">
      <c r="B2185" s="2" t="s">
        <v>108</v>
      </c>
      <c r="C2185" s="66" t="s">
        <v>822</v>
      </c>
      <c r="D2185" s="2" t="n">
        <f aca="false">D2184+5</f>
        <v>235</v>
      </c>
      <c r="E2185" s="38" t="s">
        <v>344</v>
      </c>
      <c r="F2185" s="2" t="str">
        <f aca="false">IFERROR(E2185*10,SUBSTITUTE(E2185,"/",""))</f>
        <v>2627</v>
      </c>
      <c r="H2185" s="71" t="str">
        <f aca="false">IFERROR((E2185*2+6)&amp;"/164",(LEFT(E2185,2)*2+6)&amp;"/"&amp;(RIGHT(E2185,2)*2+6))</f>
        <v>58/60</v>
      </c>
      <c r="I2185" s="27" t="str">
        <f aca="false">IFERROR((E2185*2+6),(LEFT(E2185,2)*2+6)&amp;";"&amp;(RIGHT(E2185,2)*2+6))</f>
        <v>58;60</v>
      </c>
      <c r="J2185" s="18" t="str">
        <f aca="false">IFERROR((E2185*2+6),(LEFT(E2185,2)*2+6)&amp;";"&amp;(RIGHT(E2185,2)*2+6))</f>
        <v>58;60</v>
      </c>
      <c r="K2185" s="18" t="n">
        <v>164</v>
      </c>
      <c r="M2185" s="8" t="n">
        <v>742</v>
      </c>
    </row>
    <row r="2186" customFormat="false" ht="15" hidden="false" customHeight="false" outlineLevel="0" collapsed="false">
      <c r="B2186" s="2" t="s">
        <v>108</v>
      </c>
      <c r="C2186" s="66" t="s">
        <v>822</v>
      </c>
      <c r="D2186" s="2" t="n">
        <f aca="false">D2185+5</f>
        <v>240</v>
      </c>
      <c r="E2186" s="38" t="s">
        <v>313</v>
      </c>
      <c r="F2186" s="2" t="n">
        <f aca="false">IFERROR(E2186*10,SUBSTITUTE(E2186,"/",""))</f>
        <v>270</v>
      </c>
      <c r="H2186" s="71" t="str">
        <f aca="false">IFERROR((E2186*2+6)&amp;"/164",(LEFT(E2186,2)*2+6)&amp;"/"&amp;(RIGHT(E2186,2)*2+6))</f>
        <v>60/164</v>
      </c>
      <c r="I2186" s="27" t="n">
        <f aca="false">IFERROR((E2186*2+6),(LEFT(E2186,2)*2+6)&amp;";"&amp;(RIGHT(E2186,2)*2+6))</f>
        <v>60</v>
      </c>
      <c r="J2186" s="18" t="n">
        <f aca="false">IFERROR((E2186*2+6),(LEFT(E2186,2)*2+6)&amp;";"&amp;(RIGHT(E2186,2)*2+6))</f>
        <v>60</v>
      </c>
      <c r="K2186" s="18" t="n">
        <v>164</v>
      </c>
      <c r="M2186" s="8" t="n">
        <v>584</v>
      </c>
      <c r="P2186" s="18" t="str">
        <f aca="false">VLOOKUP(LEFT(H2186,2),references!AA:AG,3,0)</f>
        <v>118 - 122</v>
      </c>
      <c r="Q2186" s="18" t="str">
        <f aca="false">VLOOKUP(LEFT(H2186,2),references!AA:AG,5,0)</f>
        <v>100 - 104</v>
      </c>
      <c r="R2186" s="18" t="str">
        <f aca="false">VLOOKUP(LEFT(H2186,2),references!AA:AG,7,0)</f>
        <v>126 - 130</v>
      </c>
      <c r="T2186" s="2" t="n">
        <f aca="false">K2186</f>
        <v>164</v>
      </c>
    </row>
    <row r="2187" customFormat="false" ht="15" hidden="false" customHeight="false" outlineLevel="0" collapsed="false">
      <c r="B2187" s="2" t="s">
        <v>108</v>
      </c>
      <c r="C2187" s="66" t="s">
        <v>822</v>
      </c>
      <c r="D2187" s="2" t="n">
        <f aca="false">D2186+5</f>
        <v>245</v>
      </c>
      <c r="E2187" s="38" t="s">
        <v>345</v>
      </c>
      <c r="F2187" s="2" t="str">
        <f aca="false">IFERROR(E2187*10,SUBSTITUTE(E2187,"/",""))</f>
        <v>2728</v>
      </c>
      <c r="H2187" s="71" t="str">
        <f aca="false">IFERROR((E2187*2+6)&amp;"/164",(LEFT(E2187,2)*2+6)&amp;"/"&amp;(RIGHT(E2187,2)*2+6))</f>
        <v>60/62</v>
      </c>
      <c r="I2187" s="27" t="str">
        <f aca="false">IFERROR((E2187*2+6),(LEFT(E2187,2)*2+6)&amp;";"&amp;(RIGHT(E2187,2)*2+6))</f>
        <v>60;62</v>
      </c>
      <c r="J2187" s="18" t="str">
        <f aca="false">IFERROR((E2187*2+6),(LEFT(E2187,2)*2+6)&amp;";"&amp;(RIGHT(E2187,2)*2+6))</f>
        <v>60;62</v>
      </c>
      <c r="K2187" s="18" t="n">
        <v>164</v>
      </c>
      <c r="M2187" s="8" t="n">
        <v>732</v>
      </c>
    </row>
    <row r="2188" customFormat="false" ht="15" hidden="false" customHeight="false" outlineLevel="0" collapsed="false">
      <c r="B2188" s="2" t="s">
        <v>108</v>
      </c>
      <c r="C2188" s="66" t="s">
        <v>822</v>
      </c>
      <c r="D2188" s="2" t="n">
        <f aca="false">D2187+5</f>
        <v>250</v>
      </c>
      <c r="E2188" s="38" t="s">
        <v>314</v>
      </c>
      <c r="F2188" s="2" t="n">
        <f aca="false">IFERROR(E2188*10,SUBSTITUTE(E2188,"/",""))</f>
        <v>280</v>
      </c>
      <c r="H2188" s="71" t="str">
        <f aca="false">IFERROR((E2188*2+6)&amp;"/164",(LEFT(E2188,2)*2+6)&amp;"/"&amp;(RIGHT(E2188,2)*2+6))</f>
        <v>62/164</v>
      </c>
      <c r="I2188" s="27" t="n">
        <f aca="false">IFERROR((E2188*2+6),(LEFT(E2188,2)*2+6)&amp;";"&amp;(RIGHT(E2188,2)*2+6))</f>
        <v>62</v>
      </c>
      <c r="J2188" s="18" t="n">
        <f aca="false">IFERROR((E2188*2+6),(LEFT(E2188,2)*2+6)&amp;";"&amp;(RIGHT(E2188,2)*2+6))</f>
        <v>62</v>
      </c>
      <c r="K2188" s="18" t="n">
        <v>164</v>
      </c>
      <c r="M2188" s="8" t="n">
        <v>554</v>
      </c>
    </row>
    <row r="2189" customFormat="false" ht="15" hidden="false" customHeight="false" outlineLevel="0" collapsed="false">
      <c r="B2189" s="2" t="s">
        <v>108</v>
      </c>
      <c r="C2189" s="66" t="s">
        <v>822</v>
      </c>
      <c r="D2189" s="2" t="n">
        <f aca="false">D2188+5</f>
        <v>255</v>
      </c>
      <c r="E2189" s="38" t="s">
        <v>346</v>
      </c>
      <c r="F2189" s="2" t="str">
        <f aca="false">IFERROR(E2189*10,SUBSTITUTE(E2189,"/",""))</f>
        <v>2829</v>
      </c>
      <c r="H2189" s="71" t="str">
        <f aca="false">IFERROR((E2189*2+6)&amp;"/164",(LEFT(E2189,2)*2+6)&amp;"/"&amp;(RIGHT(E2189,2)*2+6))</f>
        <v>62/64</v>
      </c>
      <c r="I2189" s="27" t="str">
        <f aca="false">IFERROR((E2189*2+6),(LEFT(E2189,2)*2+6)&amp;";"&amp;(RIGHT(E2189,2)*2+6))</f>
        <v>62;64</v>
      </c>
      <c r="J2189" s="18" t="str">
        <f aca="false">IFERROR((E2189*2+6),(LEFT(E2189,2)*2+6)&amp;";"&amp;(RIGHT(E2189,2)*2+6))</f>
        <v>62;64</v>
      </c>
      <c r="K2189" s="18" t="n">
        <v>164</v>
      </c>
      <c r="M2189" s="8" t="n">
        <v>722</v>
      </c>
    </row>
    <row r="2190" customFormat="false" ht="15" hidden="false" customHeight="false" outlineLevel="0" collapsed="false">
      <c r="B2190" s="2" t="s">
        <v>108</v>
      </c>
      <c r="C2190" s="66" t="s">
        <v>822</v>
      </c>
      <c r="D2190" s="2" t="n">
        <f aca="false">D2189+5</f>
        <v>260</v>
      </c>
      <c r="E2190" s="38" t="s">
        <v>315</v>
      </c>
      <c r="F2190" s="2" t="n">
        <f aca="false">IFERROR(E2190*10,SUBSTITUTE(E2190,"/",""))</f>
        <v>290</v>
      </c>
      <c r="H2190" s="71" t="str">
        <f aca="false">IFERROR((E2190*2+6)&amp;"/164",(LEFT(E2190,2)*2+6)&amp;"/"&amp;(RIGHT(E2190,2)*2+6))</f>
        <v>64/164</v>
      </c>
      <c r="I2190" s="27" t="n">
        <f aca="false">IFERROR((E2190*2+6),(LEFT(E2190,2)*2+6)&amp;";"&amp;(RIGHT(E2190,2)*2+6))</f>
        <v>64</v>
      </c>
      <c r="J2190" s="18" t="n">
        <f aca="false">IFERROR((E2190*2+6),(LEFT(E2190,2)*2+6)&amp;";"&amp;(RIGHT(E2190,2)*2+6))</f>
        <v>64</v>
      </c>
      <c r="K2190" s="18" t="n">
        <v>164</v>
      </c>
      <c r="M2190" s="8" t="n">
        <v>544</v>
      </c>
    </row>
    <row r="2191" customFormat="false" ht="15" hidden="false" customHeight="false" outlineLevel="0" collapsed="false">
      <c r="B2191" s="2" t="s">
        <v>108</v>
      </c>
      <c r="C2191" s="66" t="s">
        <v>822</v>
      </c>
      <c r="D2191" s="2" t="n">
        <f aca="false">D2190+5</f>
        <v>265</v>
      </c>
      <c r="E2191" s="38" t="s">
        <v>347</v>
      </c>
      <c r="F2191" s="2" t="str">
        <f aca="false">IFERROR(E2191*10,SUBSTITUTE(E2191,"/",""))</f>
        <v>2930</v>
      </c>
      <c r="H2191" s="71" t="str">
        <f aca="false">IFERROR((E2191*2+6)&amp;"/164",(LEFT(E2191,2)*2+6)&amp;"/"&amp;(RIGHT(E2191,2)*2+6))</f>
        <v>64/66</v>
      </c>
      <c r="I2191" s="27" t="str">
        <f aca="false">IFERROR((E2191*2+6),(LEFT(E2191,2)*2+6)&amp;";"&amp;(RIGHT(E2191,2)*2+6))</f>
        <v>64;66</v>
      </c>
      <c r="J2191" s="18" t="str">
        <f aca="false">IFERROR((E2191*2+6),(LEFT(E2191,2)*2+6)&amp;";"&amp;(RIGHT(E2191,2)*2+6))</f>
        <v>64;66</v>
      </c>
      <c r="K2191" s="18" t="n">
        <v>164</v>
      </c>
      <c r="M2191" s="8" t="n">
        <v>652</v>
      </c>
    </row>
    <row r="2192" customFormat="false" ht="15" hidden="false" customHeight="false" outlineLevel="0" collapsed="false">
      <c r="B2192" s="2" t="s">
        <v>108</v>
      </c>
      <c r="C2192" s="66" t="s">
        <v>822</v>
      </c>
      <c r="D2192" s="2" t="n">
        <f aca="false">D2191+5</f>
        <v>270</v>
      </c>
      <c r="E2192" s="38" t="s">
        <v>316</v>
      </c>
      <c r="F2192" s="2" t="n">
        <f aca="false">IFERROR(E2192*10,SUBSTITUTE(E2192,"/",""))</f>
        <v>300</v>
      </c>
      <c r="H2192" s="71" t="str">
        <f aca="false">IFERROR((E2192*2+6)&amp;"/164",(LEFT(E2192,2)*2+6)&amp;"/"&amp;(RIGHT(E2192,2)*2+6))</f>
        <v>66/164</v>
      </c>
      <c r="I2192" s="27" t="n">
        <f aca="false">IFERROR((E2192*2+6),(LEFT(E2192,2)*2+6)&amp;";"&amp;(RIGHT(E2192,2)*2+6))</f>
        <v>66</v>
      </c>
      <c r="J2192" s="18" t="n">
        <f aca="false">IFERROR((E2192*2+6),(LEFT(E2192,2)*2+6)&amp;";"&amp;(RIGHT(E2192,2)*2+6))</f>
        <v>66</v>
      </c>
      <c r="K2192" s="18" t="n">
        <v>164</v>
      </c>
      <c r="M2192" s="8" t="n">
        <v>534</v>
      </c>
    </row>
    <row r="2193" customFormat="false" ht="15" hidden="false" customHeight="false" outlineLevel="0" collapsed="false">
      <c r="B2193" s="2" t="s">
        <v>108</v>
      </c>
      <c r="C2193" s="66" t="s">
        <v>822</v>
      </c>
      <c r="D2193" s="2" t="n">
        <f aca="false">D2192+5</f>
        <v>275</v>
      </c>
      <c r="E2193" s="38" t="s">
        <v>348</v>
      </c>
      <c r="F2193" s="2" t="str">
        <f aca="false">IFERROR(E2193*10,SUBSTITUTE(E2193,"/",""))</f>
        <v>3031</v>
      </c>
      <c r="H2193" s="71" t="str">
        <f aca="false">IFERROR((E2193*2+6)&amp;"/164",(LEFT(E2193,2)*2+6)&amp;"/"&amp;(RIGHT(E2193,2)*2+6))</f>
        <v>66/68</v>
      </c>
      <c r="I2193" s="27" t="str">
        <f aca="false">IFERROR((E2193*2+6),(LEFT(E2193,2)*2+6)&amp;";"&amp;(RIGHT(E2193,2)*2+6))</f>
        <v>66;68</v>
      </c>
      <c r="J2193" s="18" t="str">
        <f aca="false">IFERROR((E2193*2+6),(LEFT(E2193,2)*2+6)&amp;";"&amp;(RIGHT(E2193,2)*2+6))</f>
        <v>66;68</v>
      </c>
      <c r="K2193" s="18" t="n">
        <v>164</v>
      </c>
      <c r="M2193" s="8" t="n">
        <v>612</v>
      </c>
    </row>
    <row r="2194" customFormat="false" ht="15" hidden="false" customHeight="false" outlineLevel="0" collapsed="false">
      <c r="B2194" s="2" t="s">
        <v>108</v>
      </c>
      <c r="C2194" s="66" t="s">
        <v>822</v>
      </c>
      <c r="D2194" s="2" t="n">
        <f aca="false">D2193+5</f>
        <v>280</v>
      </c>
      <c r="E2194" s="38" t="s">
        <v>317</v>
      </c>
      <c r="F2194" s="2" t="n">
        <f aca="false">IFERROR(E2194*10,SUBSTITUTE(E2194,"/",""))</f>
        <v>310</v>
      </c>
      <c r="H2194" s="71" t="str">
        <f aca="false">IFERROR((E2194*2+6)&amp;"/164",(LEFT(E2194,2)*2+6)&amp;"/"&amp;(RIGHT(E2194,2)*2+6))</f>
        <v>68/164</v>
      </c>
      <c r="I2194" s="27" t="n">
        <f aca="false">IFERROR((E2194*2+6),(LEFT(E2194,2)*2+6)&amp;";"&amp;(RIGHT(E2194,2)*2+6))</f>
        <v>68</v>
      </c>
      <c r="J2194" s="18" t="n">
        <f aca="false">IFERROR((E2194*2+6),(LEFT(E2194,2)*2+6)&amp;";"&amp;(RIGHT(E2194,2)*2+6))</f>
        <v>68</v>
      </c>
      <c r="K2194" s="18" t="n">
        <v>164</v>
      </c>
      <c r="M2194" s="8" t="n">
        <v>524</v>
      </c>
    </row>
    <row r="2195" customFormat="false" ht="15" hidden="false" customHeight="false" outlineLevel="0" collapsed="false">
      <c r="B2195" s="2" t="s">
        <v>108</v>
      </c>
      <c r="C2195" s="66" t="s">
        <v>822</v>
      </c>
      <c r="D2195" s="2" t="n">
        <f aca="false">D2194+5</f>
        <v>285</v>
      </c>
      <c r="E2195" s="38" t="s">
        <v>349</v>
      </c>
      <c r="F2195" s="2" t="str">
        <f aca="false">IFERROR(E2195*10,SUBSTITUTE(E2195,"/",""))</f>
        <v>3132</v>
      </c>
      <c r="H2195" s="71" t="str">
        <f aca="false">IFERROR((E2195*2+6)&amp;"/164",(LEFT(E2195,2)*2+6)&amp;"/"&amp;(RIGHT(E2195,2)*2+6))</f>
        <v>68/70</v>
      </c>
      <c r="I2195" s="27" t="str">
        <f aca="false">IFERROR((E2195*2+6),(LEFT(E2195,2)*2+6)&amp;";"&amp;(RIGHT(E2195,2)*2+6))</f>
        <v>68;70</v>
      </c>
      <c r="J2195" s="18" t="str">
        <f aca="false">IFERROR((E2195*2+6),(LEFT(E2195,2)*2+6)&amp;";"&amp;(RIGHT(E2195,2)*2+6))</f>
        <v>68;70</v>
      </c>
      <c r="K2195" s="18" t="n">
        <v>164</v>
      </c>
      <c r="M2195" s="8" t="n">
        <v>592</v>
      </c>
    </row>
    <row r="2196" customFormat="false" ht="15" hidden="false" customHeight="false" outlineLevel="0" collapsed="false">
      <c r="B2196" s="2" t="s">
        <v>108</v>
      </c>
      <c r="C2196" s="66" t="s">
        <v>822</v>
      </c>
      <c r="D2196" s="2" t="n">
        <f aca="false">D2195+5</f>
        <v>290</v>
      </c>
      <c r="E2196" s="38" t="s">
        <v>115</v>
      </c>
      <c r="F2196" s="2" t="n">
        <f aca="false">IFERROR(E2196*10,SUBSTITUTE(E2196,"/",""))</f>
        <v>320</v>
      </c>
      <c r="H2196" s="71" t="str">
        <f aca="false">IFERROR((E2196*2+6)&amp;"/164",(LEFT(E2196,2)*2+6)&amp;"/"&amp;(RIGHT(E2196,2)*2+6))</f>
        <v>70/164</v>
      </c>
      <c r="I2196" s="27" t="n">
        <f aca="false">IFERROR((E2196*2+6),(LEFT(E2196,2)*2+6)&amp;";"&amp;(RIGHT(E2196,2)*2+6))</f>
        <v>70</v>
      </c>
      <c r="J2196" s="18" t="n">
        <f aca="false">IFERROR((E2196*2+6),(LEFT(E2196,2)*2+6)&amp;";"&amp;(RIGHT(E2196,2)*2+6))</f>
        <v>70</v>
      </c>
      <c r="K2196" s="18" t="n">
        <v>164</v>
      </c>
      <c r="M2196" s="8" t="n">
        <v>514</v>
      </c>
    </row>
    <row r="2197" customFormat="false" ht="15" hidden="false" customHeight="false" outlineLevel="0" collapsed="false">
      <c r="B2197" s="2" t="s">
        <v>108</v>
      </c>
      <c r="C2197" s="66" t="s">
        <v>822</v>
      </c>
      <c r="D2197" s="2" t="n">
        <f aca="false">D2196+5</f>
        <v>295</v>
      </c>
      <c r="E2197" s="38" t="s">
        <v>144</v>
      </c>
      <c r="F2197" s="2" t="str">
        <f aca="false">IFERROR(E2197*10,SUBSTITUTE(E2197,"/",""))</f>
        <v>3233</v>
      </c>
      <c r="H2197" s="71" t="str">
        <f aca="false">IFERROR((E2197*2+6)&amp;"/164",(LEFT(E2197,2)*2+6)&amp;"/"&amp;(RIGHT(E2197,2)*2+6))</f>
        <v>70/72</v>
      </c>
      <c r="I2197" s="27" t="str">
        <f aca="false">IFERROR((E2197*2+6),(LEFT(E2197,2)*2+6)&amp;";"&amp;(RIGHT(E2197,2)*2+6))</f>
        <v>70;72</v>
      </c>
      <c r="J2197" s="18" t="str">
        <f aca="false">IFERROR((E2197*2+6),(LEFT(E2197,2)*2+6)&amp;";"&amp;(RIGHT(E2197,2)*2+6))</f>
        <v>70;72</v>
      </c>
      <c r="K2197" s="18" t="n">
        <v>164</v>
      </c>
      <c r="M2197" s="8" t="n">
        <v>582</v>
      </c>
    </row>
    <row r="2198" customFormat="false" ht="15" hidden="false" customHeight="false" outlineLevel="0" collapsed="false">
      <c r="B2198" s="2" t="s">
        <v>108</v>
      </c>
      <c r="C2198" s="66" t="s">
        <v>822</v>
      </c>
      <c r="D2198" s="2" t="n">
        <f aca="false">D2197+5</f>
        <v>300</v>
      </c>
      <c r="E2198" s="38" t="s">
        <v>116</v>
      </c>
      <c r="F2198" s="2" t="n">
        <f aca="false">IFERROR(E2198*10,SUBSTITUTE(E2198,"/",""))</f>
        <v>330</v>
      </c>
      <c r="H2198" s="71" t="str">
        <f aca="false">IFERROR((E2198*2+6)&amp;"/164",(LEFT(E2198,2)*2+6)&amp;"/"&amp;(RIGHT(E2198,2)*2+6))</f>
        <v>72/164</v>
      </c>
      <c r="I2198" s="27" t="n">
        <f aca="false">IFERROR((E2198*2+6),(LEFT(E2198,2)*2+6)&amp;";"&amp;(RIGHT(E2198,2)*2+6))</f>
        <v>72</v>
      </c>
      <c r="J2198" s="18" t="n">
        <f aca="false">IFERROR((E2198*2+6),(LEFT(E2198,2)*2+6)&amp;";"&amp;(RIGHT(E2198,2)*2+6))</f>
        <v>72</v>
      </c>
      <c r="K2198" s="18" t="n">
        <v>164</v>
      </c>
      <c r="M2198" s="8" t="n">
        <v>504</v>
      </c>
    </row>
    <row r="2199" customFormat="false" ht="15" hidden="false" customHeight="false" outlineLevel="0" collapsed="false">
      <c r="B2199" s="2" t="s">
        <v>108</v>
      </c>
      <c r="C2199" s="66" t="s">
        <v>822</v>
      </c>
      <c r="D2199" s="2" t="n">
        <f aca="false">D2198+5</f>
        <v>305</v>
      </c>
      <c r="E2199" s="38" t="s">
        <v>145</v>
      </c>
      <c r="F2199" s="2" t="str">
        <f aca="false">IFERROR(E2199*10,SUBSTITUTE(E2199,"/",""))</f>
        <v>3334</v>
      </c>
      <c r="H2199" s="71" t="str">
        <f aca="false">IFERROR((E2199*2+6)&amp;"/164",(LEFT(E2199,2)*2+6)&amp;"/"&amp;(RIGHT(E2199,2)*2+6))</f>
        <v>72/74</v>
      </c>
      <c r="I2199" s="27" t="str">
        <f aca="false">IFERROR((E2199*2+6),(LEFT(E2199,2)*2+6)&amp;";"&amp;(RIGHT(E2199,2)*2+6))</f>
        <v>72;74</v>
      </c>
      <c r="J2199" s="18" t="str">
        <f aca="false">IFERROR((E2199*2+6),(LEFT(E2199,2)*2+6)&amp;";"&amp;(RIGHT(E2199,2)*2+6))</f>
        <v>72;74</v>
      </c>
      <c r="K2199" s="18" t="n">
        <v>164</v>
      </c>
      <c r="M2199" s="8" t="n">
        <v>572</v>
      </c>
    </row>
    <row r="2200" customFormat="false" ht="15" hidden="false" customHeight="false" outlineLevel="0" collapsed="false">
      <c r="B2200" s="2" t="s">
        <v>108</v>
      </c>
      <c r="C2200" s="66" t="s">
        <v>822</v>
      </c>
      <c r="D2200" s="2" t="n">
        <f aca="false">D2199+5</f>
        <v>310</v>
      </c>
      <c r="E2200" s="38" t="s">
        <v>117</v>
      </c>
      <c r="F2200" s="2" t="n">
        <f aca="false">IFERROR(E2200*10,SUBSTITUTE(E2200,"/",""))</f>
        <v>340</v>
      </c>
      <c r="H2200" s="71" t="str">
        <f aca="false">IFERROR((E2200*2+6)&amp;"/164",(LEFT(E2200,2)*2+6)&amp;"/"&amp;(RIGHT(E2200,2)*2+6))</f>
        <v>74/164</v>
      </c>
      <c r="I2200" s="27" t="n">
        <f aca="false">IFERROR((E2200*2+6),(LEFT(E2200,2)*2+6)&amp;";"&amp;(RIGHT(E2200,2)*2+6))</f>
        <v>74</v>
      </c>
      <c r="J2200" s="18" t="n">
        <f aca="false">IFERROR((E2200*2+6),(LEFT(E2200,2)*2+6)&amp;";"&amp;(RIGHT(E2200,2)*2+6))</f>
        <v>74</v>
      </c>
      <c r="K2200" s="18" t="n">
        <v>164</v>
      </c>
      <c r="M2200" s="8" t="n">
        <v>494</v>
      </c>
    </row>
    <row r="2202" customFormat="false" ht="15" hidden="false" customHeight="false" outlineLevel="0" collapsed="false">
      <c r="B2202" s="2" t="s">
        <v>108</v>
      </c>
      <c r="C2202" s="66" t="s">
        <v>842</v>
      </c>
      <c r="D2202" s="2" t="n">
        <v>150</v>
      </c>
      <c r="E2202" s="38" t="s">
        <v>119</v>
      </c>
      <c r="F2202" s="2" t="n">
        <f aca="false">IFERROR(E2202*10,SUBSTITUTE(E2202,"/",""))</f>
        <v>360</v>
      </c>
      <c r="H2202" s="8" t="n">
        <f aca="false">IFERROR(E2202+2,(LEFT(E2202,2)+2)&amp;"/"&amp;(RIGHT(E2202,2)+2))</f>
        <v>38</v>
      </c>
      <c r="I2202" s="8" t="n">
        <f aca="false">J2202</f>
        <v>38</v>
      </c>
      <c r="J2202" s="18" t="n">
        <f aca="false">IF(LEN(H2202)&gt;2,LEFT(H2202,2)&amp;";"&amp;RIGHT(H2202,2),H2202)</f>
        <v>38</v>
      </c>
      <c r="M2202" s="8" t="n">
        <v>935</v>
      </c>
      <c r="P2202" s="18"/>
      <c r="Q2202" s="18"/>
      <c r="R2202" s="18"/>
    </row>
    <row r="2203" customFormat="false" ht="15" hidden="false" customHeight="false" outlineLevel="0" collapsed="false">
      <c r="B2203" s="2" t="s">
        <v>108</v>
      </c>
      <c r="C2203" s="66" t="s">
        <v>842</v>
      </c>
      <c r="D2203" s="2" t="n">
        <f aca="false">D2202+10</f>
        <v>160</v>
      </c>
      <c r="E2203" s="38" t="s">
        <v>121</v>
      </c>
      <c r="F2203" s="2" t="n">
        <f aca="false">IFERROR(E2203*10,SUBSTITUTE(E2203,"/",""))</f>
        <v>380</v>
      </c>
      <c r="H2203" s="8" t="n">
        <f aca="false">IFERROR(E2203+2,(LEFT(E2203,2)+2)&amp;"/"&amp;(RIGHT(E2203,2)+2))</f>
        <v>40</v>
      </c>
      <c r="I2203" s="8" t="n">
        <f aca="false">J2203</f>
        <v>40</v>
      </c>
      <c r="J2203" s="18" t="n">
        <f aca="false">IF(LEN(H2203)&gt;2,LEFT(H2203,2)&amp;";"&amp;RIGHT(H2203,2),H2203)</f>
        <v>40</v>
      </c>
      <c r="M2203" s="8" t="n">
        <v>965</v>
      </c>
      <c r="P2203" s="18" t="str">
        <f aca="false">VLOOKUP(TRIM(H2203),references!AA:AG,3,0)</f>
        <v>78 - 82</v>
      </c>
      <c r="Q2203" s="18" t="str">
        <f aca="false">VLOOKUP(TRIM(H2203),references!AA:AG,5,0)</f>
        <v>60 - 64</v>
      </c>
      <c r="R2203" s="18" t="str">
        <f aca="false">VLOOKUP(TRIM(H2203),references!AA:AG,7,0)</f>
        <v>86 - 90</v>
      </c>
    </row>
    <row r="2204" customFormat="false" ht="15" hidden="false" customHeight="false" outlineLevel="0" collapsed="false">
      <c r="B2204" s="2" t="s">
        <v>108</v>
      </c>
      <c r="C2204" s="66" t="s">
        <v>842</v>
      </c>
      <c r="D2204" s="2" t="n">
        <f aca="false">D2203+10</f>
        <v>170</v>
      </c>
      <c r="E2204" s="38" t="s">
        <v>123</v>
      </c>
      <c r="F2204" s="2" t="n">
        <f aca="false">IFERROR(E2204*10,SUBSTITUTE(E2204,"/",""))</f>
        <v>400</v>
      </c>
      <c r="H2204" s="8" t="n">
        <f aca="false">IFERROR(E2204+2,(LEFT(E2204,2)+2)&amp;"/"&amp;(RIGHT(E2204,2)+2))</f>
        <v>42</v>
      </c>
      <c r="I2204" s="8" t="n">
        <f aca="false">J2204</f>
        <v>42</v>
      </c>
      <c r="J2204" s="18" t="n">
        <f aca="false">IF(LEN(H2204)&gt;2,LEFT(H2204,2)&amp;";"&amp;RIGHT(H2204,2),H2204)</f>
        <v>42</v>
      </c>
      <c r="M2204" s="8" t="n">
        <v>995</v>
      </c>
      <c r="P2204" s="18" t="str">
        <f aca="false">VLOOKUP(TRIM(H2204),references!AA:AG,3,0)</f>
        <v>82 - 86</v>
      </c>
      <c r="Q2204" s="18" t="str">
        <f aca="false">VLOOKUP(TRIM(H2204),references!AA:AG,5,0)</f>
        <v>64 - 68</v>
      </c>
      <c r="R2204" s="18" t="str">
        <f aca="false">VLOOKUP(TRIM(H2204),references!AA:AG,7,0)</f>
        <v>90 - 94</v>
      </c>
    </row>
    <row r="2205" customFormat="false" ht="15" hidden="false" customHeight="false" outlineLevel="0" collapsed="false">
      <c r="B2205" s="2" t="s">
        <v>108</v>
      </c>
      <c r="C2205" s="66" t="s">
        <v>842</v>
      </c>
      <c r="D2205" s="2" t="n">
        <f aca="false">D2204+10</f>
        <v>180</v>
      </c>
      <c r="E2205" s="38" t="s">
        <v>125</v>
      </c>
      <c r="F2205" s="2" t="n">
        <f aca="false">IFERROR(E2205*10,SUBSTITUTE(E2205,"/",""))</f>
        <v>420</v>
      </c>
      <c r="H2205" s="8" t="n">
        <f aca="false">IFERROR(E2205+2,(LEFT(E2205,2)+2)&amp;"/"&amp;(RIGHT(E2205,2)+2))</f>
        <v>44</v>
      </c>
      <c r="I2205" s="8" t="n">
        <f aca="false">J2205</f>
        <v>44</v>
      </c>
      <c r="J2205" s="18" t="n">
        <f aca="false">IF(LEN(H2205)&gt;2,LEFT(H2205,2)&amp;";"&amp;RIGHT(H2205,2),H2205)</f>
        <v>44</v>
      </c>
      <c r="M2205" s="8" t="n">
        <v>985</v>
      </c>
      <c r="P2205" s="18" t="str">
        <f aca="false">VLOOKUP(TRIM(H2205),references!AA:AG,3,0)</f>
        <v>86 - 90</v>
      </c>
      <c r="Q2205" s="18" t="str">
        <f aca="false">VLOOKUP(TRIM(H2205),references!AA:AG,5,0)</f>
        <v>68 - 72</v>
      </c>
      <c r="R2205" s="18" t="str">
        <f aca="false">VLOOKUP(TRIM(H2205),references!AA:AG,7,0)</f>
        <v>94 - 98</v>
      </c>
    </row>
    <row r="2206" customFormat="false" ht="15" hidden="false" customHeight="false" outlineLevel="0" collapsed="false">
      <c r="B2206" s="2" t="s">
        <v>108</v>
      </c>
      <c r="C2206" s="66" t="s">
        <v>842</v>
      </c>
      <c r="D2206" s="2" t="n">
        <f aca="false">D2205+10</f>
        <v>190</v>
      </c>
      <c r="E2206" s="38" t="s">
        <v>127</v>
      </c>
      <c r="F2206" s="2" t="n">
        <f aca="false">IFERROR(E2206*10,SUBSTITUTE(E2206,"/",""))</f>
        <v>440</v>
      </c>
      <c r="H2206" s="8" t="n">
        <f aca="false">IFERROR(E2206+2,(LEFT(E2206,2)+2)&amp;"/"&amp;(RIGHT(E2206,2)+2))</f>
        <v>46</v>
      </c>
      <c r="I2206" s="8" t="n">
        <f aca="false">J2206</f>
        <v>46</v>
      </c>
      <c r="J2206" s="18" t="n">
        <f aca="false">IF(LEN(H2206)&gt;2,LEFT(H2206,2)&amp;";"&amp;RIGHT(H2206,2),H2206)</f>
        <v>46</v>
      </c>
      <c r="M2206" s="8" t="n">
        <v>975</v>
      </c>
      <c r="P2206" s="18" t="str">
        <f aca="false">VLOOKUP(TRIM(H2206),references!AA:AG,3,0)</f>
        <v>90 - 94</v>
      </c>
      <c r="Q2206" s="18" t="str">
        <f aca="false">VLOOKUP(TRIM(H2206),references!AA:AG,5,0)</f>
        <v>72 - 76</v>
      </c>
      <c r="R2206" s="18" t="str">
        <f aca="false">VLOOKUP(TRIM(H2206),references!AA:AG,7,0)</f>
        <v>98 - 102</v>
      </c>
    </row>
    <row r="2207" customFormat="false" ht="15" hidden="false" customHeight="false" outlineLevel="0" collapsed="false">
      <c r="B2207" s="2" t="s">
        <v>108</v>
      </c>
      <c r="C2207" s="66" t="s">
        <v>842</v>
      </c>
      <c r="D2207" s="2" t="n">
        <f aca="false">D2206+10</f>
        <v>200</v>
      </c>
      <c r="E2207" s="38" t="s">
        <v>241</v>
      </c>
      <c r="F2207" s="2" t="n">
        <f aca="false">IFERROR(E2207*10,SUBSTITUTE(E2207,"/",""))</f>
        <v>460</v>
      </c>
      <c r="H2207" s="8" t="n">
        <f aca="false">IFERROR(E2207+2,(LEFT(E2207,2)+2)&amp;"/"&amp;(RIGHT(E2207,2)+2))</f>
        <v>48</v>
      </c>
      <c r="I2207" s="8" t="n">
        <f aca="false">J2207</f>
        <v>48</v>
      </c>
      <c r="J2207" s="18" t="n">
        <f aca="false">IF(LEN(H2207)&gt;2,LEFT(H2207,2)&amp;";"&amp;RIGHT(H2207,2),H2207)</f>
        <v>48</v>
      </c>
      <c r="M2207" s="8" t="n">
        <v>905</v>
      </c>
      <c r="P2207" s="18" t="str">
        <f aca="false">VLOOKUP(TRIM(H2207),references!AA:AG,3,0)</f>
        <v>94 - 98</v>
      </c>
      <c r="Q2207" s="18" t="str">
        <f aca="false">VLOOKUP(TRIM(H2207),references!AA:AG,5,0)</f>
        <v>76 - 80</v>
      </c>
      <c r="R2207" s="18" t="str">
        <f aca="false">VLOOKUP(TRIM(H2207),references!AA:AG,7,0)</f>
        <v>102 - 106</v>
      </c>
    </row>
    <row r="2208" customFormat="false" ht="15" hidden="false" customHeight="false" outlineLevel="0" collapsed="false">
      <c r="B2208" s="2" t="s">
        <v>108</v>
      </c>
      <c r="C2208" s="66" t="s">
        <v>842</v>
      </c>
      <c r="D2208" s="2" t="n">
        <f aca="false">D2207+10</f>
        <v>210</v>
      </c>
      <c r="E2208" s="38" t="s">
        <v>243</v>
      </c>
      <c r="F2208" s="2" t="n">
        <f aca="false">IFERROR(E2208*10,SUBSTITUTE(E2208,"/",""))</f>
        <v>480</v>
      </c>
      <c r="H2208" s="8" t="n">
        <f aca="false">IFERROR(E2208+2,(LEFT(E2208,2)+2)&amp;"/"&amp;(RIGHT(E2208,2)+2))</f>
        <v>50</v>
      </c>
      <c r="I2208" s="8" t="n">
        <f aca="false">J2208</f>
        <v>50</v>
      </c>
      <c r="J2208" s="18" t="n">
        <f aca="false">IF(LEN(H2208)&gt;2,LEFT(H2208,2)&amp;";"&amp;RIGHT(H2208,2),H2208)</f>
        <v>50</v>
      </c>
      <c r="M2208" s="8" t="n">
        <v>945</v>
      </c>
      <c r="P2208" s="18" t="str">
        <f aca="false">VLOOKUP(TRIM(H2208),references!AA:AG,3,0)</f>
        <v>98 - 102</v>
      </c>
      <c r="Q2208" s="18" t="str">
        <f aca="false">VLOOKUP(TRIM(H2208),references!AA:AG,5,0)</f>
        <v>80 - 84</v>
      </c>
      <c r="R2208" s="18" t="str">
        <f aca="false">VLOOKUP(TRIM(H2208),references!AA:AG,7,0)</f>
        <v>106 - 110</v>
      </c>
    </row>
    <row r="2209" customFormat="false" ht="15" hidden="false" customHeight="false" outlineLevel="0" collapsed="false">
      <c r="B2209" s="2" t="s">
        <v>108</v>
      </c>
      <c r="C2209" s="66" t="s">
        <v>842</v>
      </c>
      <c r="D2209" s="2" t="n">
        <f aca="false">D2208+10</f>
        <v>220</v>
      </c>
      <c r="E2209" s="38" t="s">
        <v>245</v>
      </c>
      <c r="F2209" s="2" t="n">
        <f aca="false">IFERROR(E2209*10,SUBSTITUTE(E2209,"/",""))</f>
        <v>500</v>
      </c>
      <c r="H2209" s="8" t="n">
        <f aca="false">IFERROR(E2209+2,(LEFT(E2209,2)+2)&amp;"/"&amp;(RIGHT(E2209,2)+2))</f>
        <v>52</v>
      </c>
      <c r="I2209" s="8" t="n">
        <f aca="false">J2209</f>
        <v>52</v>
      </c>
      <c r="J2209" s="18" t="n">
        <f aca="false">IF(LEN(H2209)&gt;2,LEFT(H2209,2)&amp;";"&amp;RIGHT(H2209,2),H2209)</f>
        <v>52</v>
      </c>
      <c r="M2209" s="8" t="n">
        <v>955</v>
      </c>
      <c r="P2209" s="18" t="str">
        <f aca="false">VLOOKUP(TRIM(H2209),references!AA:AG,3,0)</f>
        <v>102 - 106</v>
      </c>
      <c r="Q2209" s="18" t="str">
        <f aca="false">VLOOKUP(TRIM(H2209),references!AA:AG,5,0)</f>
        <v>84 - 88</v>
      </c>
      <c r="R2209" s="18" t="str">
        <f aca="false">VLOOKUP(TRIM(H2209),references!AA:AG,7,0)</f>
        <v>110 - 114</v>
      </c>
    </row>
    <row r="2210" customFormat="false" ht="15" hidden="false" customHeight="false" outlineLevel="0" collapsed="false">
      <c r="B2210" s="2" t="s">
        <v>108</v>
      </c>
      <c r="C2210" s="66" t="s">
        <v>842</v>
      </c>
      <c r="D2210" s="2" t="n">
        <f aca="false">D2209+10</f>
        <v>230</v>
      </c>
      <c r="E2210" s="38" t="s">
        <v>452</v>
      </c>
      <c r="F2210" s="2" t="n">
        <f aca="false">IFERROR(E2210*10,SUBSTITUTE(E2210,"/",""))</f>
        <v>520</v>
      </c>
      <c r="H2210" s="8" t="n">
        <f aca="false">IFERROR(E2210+2,(LEFT(E2210,2)+2)&amp;"/"&amp;(RIGHT(E2210,2)+2))</f>
        <v>54</v>
      </c>
      <c r="I2210" s="8" t="n">
        <f aca="false">J2210</f>
        <v>54</v>
      </c>
      <c r="J2210" s="18" t="n">
        <f aca="false">IF(LEN(H2210)&gt;2,LEFT(H2210,2)&amp;";"&amp;RIGHT(H2210,2),H2210)</f>
        <v>54</v>
      </c>
      <c r="M2210" s="8" t="n">
        <v>915</v>
      </c>
      <c r="P2210" s="18" t="str">
        <f aca="false">VLOOKUP(TRIM(H2210),references!AA:AG,3,0)</f>
        <v>106 - 110</v>
      </c>
      <c r="Q2210" s="18" t="str">
        <f aca="false">VLOOKUP(TRIM(H2210),references!AA:AG,5,0)</f>
        <v>88 - 92</v>
      </c>
      <c r="R2210" s="18" t="str">
        <f aca="false">VLOOKUP(TRIM(H2210),references!AA:AG,7,0)</f>
        <v>114 - 118</v>
      </c>
    </row>
    <row r="2211" customFormat="false" ht="15" hidden="false" customHeight="false" outlineLevel="0" collapsed="false">
      <c r="B2211" s="2" t="s">
        <v>108</v>
      </c>
      <c r="C2211" s="66" t="s">
        <v>842</v>
      </c>
      <c r="D2211" s="2" t="n">
        <f aca="false">D2210+10</f>
        <v>240</v>
      </c>
      <c r="E2211" s="38" t="s">
        <v>453</v>
      </c>
      <c r="F2211" s="2" t="n">
        <f aca="false">IFERROR(E2211*10,SUBSTITUTE(E2211,"/",""))</f>
        <v>540</v>
      </c>
      <c r="H2211" s="8" t="n">
        <f aca="false">IFERROR(E2211+2,(LEFT(E2211,2)+2)&amp;"/"&amp;(RIGHT(E2211,2)+2))</f>
        <v>56</v>
      </c>
      <c r="I2211" s="8" t="n">
        <f aca="false">J2211</f>
        <v>56</v>
      </c>
      <c r="J2211" s="18" t="n">
        <f aca="false">IF(LEN(H2211)&gt;2,LEFT(H2211,2)&amp;";"&amp;RIGHT(H2211,2),H2211)</f>
        <v>56</v>
      </c>
      <c r="M2211" s="8" t="n">
        <v>895</v>
      </c>
      <c r="P2211" s="18" t="str">
        <f aca="false">VLOOKUP(TRIM(H2211),references!AA:AG,3,0)</f>
        <v>110 - 114</v>
      </c>
      <c r="Q2211" s="18" t="str">
        <f aca="false">VLOOKUP(TRIM(H2211),references!AA:AG,5,0)</f>
        <v>92 - 96</v>
      </c>
      <c r="R2211" s="18" t="str">
        <f aca="false">VLOOKUP(TRIM(H2211),references!AA:AG,7,0)</f>
        <v>118 - 122</v>
      </c>
    </row>
    <row r="2212" customFormat="false" ht="15" hidden="false" customHeight="false" outlineLevel="0" collapsed="false">
      <c r="B2212" s="2" t="s">
        <v>108</v>
      </c>
      <c r="C2212" s="66" t="s">
        <v>842</v>
      </c>
      <c r="D2212" s="2" t="n">
        <f aca="false">D2211+10</f>
        <v>250</v>
      </c>
      <c r="E2212" s="38" t="s">
        <v>454</v>
      </c>
      <c r="F2212" s="2" t="n">
        <f aca="false">IFERROR(E2212*10,SUBSTITUTE(E2212,"/",""))</f>
        <v>560</v>
      </c>
      <c r="H2212" s="8" t="n">
        <f aca="false">IFERROR(E2212+2,(LEFT(E2212,2)+2)&amp;"/"&amp;(RIGHT(E2212,2)+2))</f>
        <v>58</v>
      </c>
      <c r="I2212" s="8" t="n">
        <f aca="false">J2212</f>
        <v>58</v>
      </c>
      <c r="J2212" s="18" t="n">
        <f aca="false">IF(LEN(H2212)&gt;2,LEFT(H2212,2)&amp;";"&amp;RIGHT(H2212,2),H2212)</f>
        <v>58</v>
      </c>
      <c r="M2212" s="8" t="n">
        <v>875</v>
      </c>
      <c r="P2212" s="18" t="str">
        <f aca="false">VLOOKUP(TRIM(H2212),references!AA:AG,3,0)</f>
        <v>114 - 118</v>
      </c>
      <c r="Q2212" s="18" t="str">
        <f aca="false">VLOOKUP(TRIM(H2212),references!AA:AG,5,0)</f>
        <v>96 - 100</v>
      </c>
      <c r="R2212" s="18" t="str">
        <f aca="false">VLOOKUP(TRIM(H2212),references!AA:AG,7,0)</f>
        <v>122 - 126</v>
      </c>
    </row>
    <row r="2213" customFormat="false" ht="15" hidden="false" customHeight="false" outlineLevel="0" collapsed="false">
      <c r="B2213" s="2" t="s">
        <v>108</v>
      </c>
      <c r="C2213" s="66" t="s">
        <v>842</v>
      </c>
      <c r="D2213" s="2" t="n">
        <f aca="false">D2212+10</f>
        <v>260</v>
      </c>
      <c r="E2213" s="38" t="s">
        <v>455</v>
      </c>
      <c r="F2213" s="2" t="n">
        <f aca="false">IFERROR(E2213*10,SUBSTITUTE(E2213,"/",""))</f>
        <v>580</v>
      </c>
      <c r="H2213" s="8" t="n">
        <f aca="false">IFERROR(E2213+2,(LEFT(E2213,2)+2)&amp;"/"&amp;(RIGHT(E2213,2)+2))</f>
        <v>60</v>
      </c>
      <c r="I2213" s="8" t="n">
        <f aca="false">J2213</f>
        <v>60</v>
      </c>
      <c r="J2213" s="18" t="n">
        <f aca="false">IF(LEN(H2213)&gt;2,LEFT(H2213,2)&amp;";"&amp;RIGHT(H2213,2),H2213)</f>
        <v>60</v>
      </c>
      <c r="M2213" s="8" t="n">
        <v>855</v>
      </c>
      <c r="P2213" s="18" t="str">
        <f aca="false">VLOOKUP(TRIM(H2213),references!AA:AG,3,0)</f>
        <v>118 - 122</v>
      </c>
      <c r="Q2213" s="18" t="str">
        <f aca="false">VLOOKUP(TRIM(H2213),references!AA:AG,5,0)</f>
        <v>100 - 104</v>
      </c>
      <c r="R2213" s="18" t="str">
        <f aca="false">VLOOKUP(TRIM(H2213),references!AA:AG,7,0)</f>
        <v>126 - 130</v>
      </c>
    </row>
    <row r="2215" customFormat="false" ht="15" hidden="false" customHeight="false" outlineLevel="0" collapsed="false">
      <c r="B2215" s="2" t="s">
        <v>108</v>
      </c>
      <c r="C2215" s="66" t="s">
        <v>854</v>
      </c>
      <c r="D2215" s="2" t="n">
        <v>110</v>
      </c>
      <c r="E2215" s="38" t="s">
        <v>279</v>
      </c>
      <c r="F2215" s="2" t="n">
        <f aca="false">IFERROR(E2215*10,SUBSTITUTE(E2215,"/",""))</f>
        <v>150</v>
      </c>
      <c r="H2215" s="8" t="n">
        <v>46</v>
      </c>
      <c r="I2215" s="8" t="n">
        <f aca="false">J2215</f>
        <v>46</v>
      </c>
      <c r="J2215" s="18" t="n">
        <f aca="false">IF(LEN(H2215)&gt;2,LEFT(H2215,2)&amp;";"&amp;RIGHT(H2215,2),H2215)</f>
        <v>46</v>
      </c>
      <c r="M2215" s="8" t="n">
        <v>975</v>
      </c>
      <c r="P2215" s="18" t="str">
        <f aca="false">VLOOKUP(TRIM(H2215),references!AA:AG,3,0)</f>
        <v>90 - 94</v>
      </c>
      <c r="Q2215" s="18" t="str">
        <f aca="false">VLOOKUP(TRIM(H2215),references!AA:AG,5,0)</f>
        <v>72 - 76</v>
      </c>
      <c r="R2215" s="18" t="str">
        <f aca="false">VLOOKUP(TRIM(H2215),references!AA:AG,7,0)</f>
        <v>98 - 102</v>
      </c>
    </row>
    <row r="2216" customFormat="false" ht="15" hidden="false" customHeight="false" outlineLevel="0" collapsed="false">
      <c r="B2216" s="2" t="s">
        <v>108</v>
      </c>
      <c r="C2216" s="66" t="s">
        <v>854</v>
      </c>
      <c r="D2216" s="2" t="n">
        <f aca="false">D2215+10</f>
        <v>120</v>
      </c>
      <c r="E2216" s="38" t="s">
        <v>283</v>
      </c>
      <c r="F2216" s="2" t="n">
        <f aca="false">IFERROR(E2216*10,SUBSTITUTE(E2216,"/",""))</f>
        <v>170</v>
      </c>
      <c r="H2216" s="8" t="n">
        <v>48</v>
      </c>
      <c r="I2216" s="8" t="n">
        <f aca="false">J2216</f>
        <v>48</v>
      </c>
      <c r="J2216" s="18" t="n">
        <f aca="false">IF(LEN(H2216)&gt;2,LEFT(H2216,2)&amp;";"&amp;RIGHT(H2216,2),H2216)</f>
        <v>48</v>
      </c>
      <c r="M2216" s="8" t="n">
        <v>905</v>
      </c>
      <c r="P2216" s="18" t="str">
        <f aca="false">VLOOKUP(TRIM(H2216),references!AA:AG,3,0)</f>
        <v>94 - 98</v>
      </c>
      <c r="Q2216" s="18" t="str">
        <f aca="false">VLOOKUP(TRIM(H2216),references!AA:AG,5,0)</f>
        <v>76 - 80</v>
      </c>
      <c r="R2216" s="18" t="str">
        <f aca="false">VLOOKUP(TRIM(H2216),references!AA:AG,7,0)</f>
        <v>102 - 106</v>
      </c>
    </row>
    <row r="2217" customFormat="false" ht="15" hidden="false" customHeight="false" outlineLevel="0" collapsed="false">
      <c r="B2217" s="2" t="s">
        <v>108</v>
      </c>
      <c r="C2217" s="66" t="s">
        <v>854</v>
      </c>
      <c r="D2217" s="2" t="n">
        <f aca="false">D2216+10</f>
        <v>130</v>
      </c>
      <c r="E2217" s="38" t="s">
        <v>305</v>
      </c>
      <c r="F2217" s="2" t="n">
        <f aca="false">IFERROR(E2217*10,SUBSTITUTE(E2217,"/",""))</f>
        <v>190</v>
      </c>
      <c r="H2217" s="8" t="n">
        <v>50</v>
      </c>
      <c r="I2217" s="8" t="n">
        <f aca="false">J2217</f>
        <v>50</v>
      </c>
      <c r="J2217" s="18" t="n">
        <f aca="false">IF(LEN(H2217)&gt;2,LEFT(H2217,2)&amp;";"&amp;RIGHT(H2217,2),H2217)</f>
        <v>50</v>
      </c>
      <c r="M2217" s="8" t="n">
        <v>945</v>
      </c>
      <c r="P2217" s="18" t="str">
        <f aca="false">VLOOKUP(TRIM(H2217),references!AA:AG,3,0)</f>
        <v>98 - 102</v>
      </c>
      <c r="Q2217" s="18" t="str">
        <f aca="false">VLOOKUP(TRIM(H2217),references!AA:AG,5,0)</f>
        <v>80 - 84</v>
      </c>
      <c r="R2217" s="18" t="str">
        <f aca="false">VLOOKUP(TRIM(H2217),references!AA:AG,7,0)</f>
        <v>106 - 110</v>
      </c>
    </row>
    <row r="2218" customFormat="false" ht="15" hidden="false" customHeight="false" outlineLevel="0" collapsed="false">
      <c r="B2218" s="2" t="s">
        <v>108</v>
      </c>
      <c r="C2218" s="66" t="s">
        <v>854</v>
      </c>
      <c r="D2218" s="2" t="n">
        <f aca="false">D2217+10</f>
        <v>140</v>
      </c>
      <c r="E2218" s="38" t="s">
        <v>307</v>
      </c>
      <c r="F2218" s="2" t="n">
        <f aca="false">IFERROR(E2218*10,SUBSTITUTE(E2218,"/",""))</f>
        <v>210</v>
      </c>
      <c r="H2218" s="8" t="n">
        <v>52</v>
      </c>
      <c r="I2218" s="8" t="n">
        <f aca="false">J2218</f>
        <v>52</v>
      </c>
      <c r="J2218" s="18" t="n">
        <f aca="false">IF(LEN(H2218)&gt;2,LEFT(H2218,2)&amp;";"&amp;RIGHT(H2218,2),H2218)</f>
        <v>52</v>
      </c>
      <c r="M2218" s="8" t="n">
        <v>955</v>
      </c>
      <c r="P2218" s="18" t="str">
        <f aca="false">VLOOKUP(TRIM(H2218),references!AA:AG,3,0)</f>
        <v>102 - 106</v>
      </c>
      <c r="Q2218" s="18" t="str">
        <f aca="false">VLOOKUP(TRIM(H2218),references!AA:AG,5,0)</f>
        <v>84 - 88</v>
      </c>
      <c r="R2218" s="18" t="str">
        <f aca="false">VLOOKUP(TRIM(H2218),references!AA:AG,7,0)</f>
        <v>110 - 114</v>
      </c>
    </row>
    <row r="2219" customFormat="false" ht="15" hidden="false" customHeight="false" outlineLevel="0" collapsed="false">
      <c r="B2219" s="2" t="s">
        <v>108</v>
      </c>
      <c r="C2219" s="66" t="s">
        <v>854</v>
      </c>
      <c r="D2219" s="2" t="n">
        <f aca="false">D2218+10</f>
        <v>150</v>
      </c>
      <c r="E2219" s="38" t="s">
        <v>309</v>
      </c>
      <c r="F2219" s="2" t="n">
        <f aca="false">IFERROR(E2219*10,SUBSTITUTE(E2219,"/",""))</f>
        <v>230</v>
      </c>
      <c r="H2219" s="8" t="n">
        <v>54</v>
      </c>
      <c r="I2219" s="8" t="n">
        <f aca="false">J2219</f>
        <v>54</v>
      </c>
      <c r="J2219" s="18" t="n">
        <f aca="false">IF(LEN(H2219)&gt;2,LEFT(H2219,2)&amp;";"&amp;RIGHT(H2219,2),H2219)</f>
        <v>54</v>
      </c>
      <c r="M2219" s="8" t="n">
        <v>915</v>
      </c>
      <c r="P2219" s="18" t="str">
        <f aca="false">VLOOKUP(TRIM(H2219),references!AA:AG,3,0)</f>
        <v>106 - 110</v>
      </c>
      <c r="Q2219" s="18" t="str">
        <f aca="false">VLOOKUP(TRIM(H2219),references!AA:AG,5,0)</f>
        <v>88 - 92</v>
      </c>
      <c r="R2219" s="18" t="str">
        <f aca="false">VLOOKUP(TRIM(H2219),references!AA:AG,7,0)</f>
        <v>114 - 118</v>
      </c>
    </row>
    <row r="2220" customFormat="false" ht="15" hidden="false" customHeight="false" outlineLevel="0" collapsed="false">
      <c r="B2220" s="2" t="s">
        <v>108</v>
      </c>
      <c r="C2220" s="66" t="s">
        <v>854</v>
      </c>
      <c r="D2220" s="2" t="n">
        <f aca="false">D2219+10</f>
        <v>160</v>
      </c>
      <c r="E2220" s="38" t="s">
        <v>311</v>
      </c>
      <c r="F2220" s="2" t="n">
        <f aca="false">IFERROR(E2220*10,SUBSTITUTE(E2220,"/",""))</f>
        <v>250</v>
      </c>
      <c r="H2220" s="8" t="n">
        <v>56</v>
      </c>
      <c r="I2220" s="8" t="n">
        <f aca="false">J2220</f>
        <v>56</v>
      </c>
      <c r="J2220" s="18" t="n">
        <f aca="false">IF(LEN(H2220)&gt;2,LEFT(H2220,2)&amp;";"&amp;RIGHT(H2220,2),H2220)</f>
        <v>56</v>
      </c>
      <c r="M2220" s="8" t="n">
        <v>895</v>
      </c>
      <c r="P2220" s="18" t="str">
        <f aca="false">VLOOKUP(TRIM(H2220),references!AA:AG,3,0)</f>
        <v>110 - 114</v>
      </c>
      <c r="Q2220" s="18" t="str">
        <f aca="false">VLOOKUP(TRIM(H2220),references!AA:AG,5,0)</f>
        <v>92 - 96</v>
      </c>
      <c r="R2220" s="18" t="str">
        <f aca="false">VLOOKUP(TRIM(H2220),references!AA:AG,7,0)</f>
        <v>118 - 122</v>
      </c>
    </row>
    <row r="2221" customFormat="false" ht="15" hidden="false" customHeight="false" outlineLevel="0" collapsed="false">
      <c r="B2221" s="2" t="s">
        <v>108</v>
      </c>
      <c r="C2221" s="66" t="s">
        <v>854</v>
      </c>
      <c r="D2221" s="2" t="n">
        <f aca="false">D2220+10</f>
        <v>170</v>
      </c>
      <c r="E2221" s="38" t="s">
        <v>313</v>
      </c>
      <c r="F2221" s="2" t="n">
        <f aca="false">IFERROR(E2221*10,SUBSTITUTE(E2221,"/",""))</f>
        <v>270</v>
      </c>
      <c r="H2221" s="8" t="n">
        <v>58</v>
      </c>
      <c r="I2221" s="8" t="n">
        <f aca="false">J2221</f>
        <v>58</v>
      </c>
      <c r="J2221" s="18" t="n">
        <f aca="false">IF(LEN(H2221)&gt;2,LEFT(H2221,2)&amp;";"&amp;RIGHT(H2221,2),H2221)</f>
        <v>58</v>
      </c>
      <c r="M2221" s="8" t="n">
        <v>875</v>
      </c>
      <c r="P2221" s="18" t="str">
        <f aca="false">VLOOKUP(TRIM(H2221),references!AA:AG,3,0)</f>
        <v>114 - 118</v>
      </c>
      <c r="Q2221" s="18" t="str">
        <f aca="false">VLOOKUP(TRIM(H2221),references!AA:AG,5,0)</f>
        <v>96 - 100</v>
      </c>
      <c r="R2221" s="18" t="str">
        <f aca="false">VLOOKUP(TRIM(H2221),references!AA:AG,7,0)</f>
        <v>122 - 126</v>
      </c>
    </row>
    <row r="2222" customFormat="false" ht="15" hidden="false" customHeight="false" outlineLevel="0" collapsed="false">
      <c r="B2222" s="2" t="s">
        <v>108</v>
      </c>
      <c r="C2222" s="66" t="s">
        <v>854</v>
      </c>
      <c r="D2222" s="2" t="n">
        <f aca="false">D2221+10</f>
        <v>180</v>
      </c>
      <c r="E2222" s="38" t="s">
        <v>315</v>
      </c>
      <c r="F2222" s="2" t="n">
        <f aca="false">IFERROR(E2222*10,SUBSTITUTE(E2222,"/",""))</f>
        <v>290</v>
      </c>
      <c r="H2222" s="8" t="n">
        <v>60</v>
      </c>
      <c r="I2222" s="8" t="n">
        <f aca="false">J2222</f>
        <v>60</v>
      </c>
      <c r="J2222" s="18" t="n">
        <f aca="false">IF(LEN(H2222)&gt;2,LEFT(H2222,2)&amp;";"&amp;RIGHT(H2222,2),H2222)</f>
        <v>60</v>
      </c>
      <c r="M2222" s="8" t="n">
        <v>855</v>
      </c>
      <c r="P2222" s="18" t="str">
        <f aca="false">VLOOKUP(TRIM(H2222),references!AA:AG,3,0)</f>
        <v>118 - 122</v>
      </c>
      <c r="Q2222" s="18" t="str">
        <f aca="false">VLOOKUP(TRIM(H2222),references!AA:AG,5,0)</f>
        <v>100 - 104</v>
      </c>
      <c r="R2222" s="18" t="str">
        <f aca="false">VLOOKUP(TRIM(H2222),references!AA:AG,7,0)</f>
        <v>126 - 130</v>
      </c>
    </row>
    <row r="2223" customFormat="false" ht="15" hidden="false" customHeight="false" outlineLevel="0" collapsed="false">
      <c r="B2223" s="2" t="s">
        <v>108</v>
      </c>
      <c r="C2223" s="66" t="s">
        <v>854</v>
      </c>
      <c r="D2223" s="2" t="n">
        <f aca="false">D2222+10</f>
        <v>190</v>
      </c>
      <c r="E2223" s="38" t="s">
        <v>317</v>
      </c>
      <c r="F2223" s="2" t="n">
        <f aca="false">IFERROR(E2223*10,SUBSTITUTE(E2223,"/",""))</f>
        <v>310</v>
      </c>
      <c r="H2223" s="8" t="n">
        <v>62</v>
      </c>
      <c r="I2223" s="8" t="n">
        <f aca="false">J2223</f>
        <v>62</v>
      </c>
      <c r="J2223" s="18" t="n">
        <f aca="false">IF(LEN(H2223)&gt;2,LEFT(H2223,2)&amp;";"&amp;RIGHT(H2223,2),H2223)</f>
        <v>62</v>
      </c>
      <c r="M2223" s="8" t="n">
        <v>835</v>
      </c>
      <c r="P2223" s="18" t="str">
        <f aca="false">VLOOKUP(TRIM(H2223),references!AA:AG,3,0)</f>
        <v>122 - 126</v>
      </c>
      <c r="Q2223" s="18" t="str">
        <f aca="false">VLOOKUP(TRIM(H2223),references!AA:AG,5,0)</f>
        <v>104 - 108</v>
      </c>
      <c r="R2223" s="18" t="str">
        <f aca="false">VLOOKUP(TRIM(H2223),references!AA:AG,7,0)</f>
        <v>130 - 134</v>
      </c>
    </row>
    <row r="2224" customFormat="false" ht="15" hidden="false" customHeight="false" outlineLevel="0" collapsed="false">
      <c r="B2224" s="2" t="s">
        <v>108</v>
      </c>
      <c r="C2224" s="66" t="s">
        <v>854</v>
      </c>
      <c r="D2224" s="2" t="n">
        <f aca="false">D2223+10</f>
        <v>200</v>
      </c>
      <c r="E2224" s="38" t="s">
        <v>116</v>
      </c>
      <c r="F2224" s="2" t="n">
        <f aca="false">IFERROR(E2224*10,SUBSTITUTE(E2224,"/",""))</f>
        <v>330</v>
      </c>
      <c r="H2224" s="8" t="n">
        <v>64</v>
      </c>
      <c r="I2224" s="8" t="n">
        <f aca="false">J2224</f>
        <v>64</v>
      </c>
      <c r="J2224" s="18" t="n">
        <f aca="false">IF(LEN(H2224)&gt;2,LEFT(H2224,2)&amp;";"&amp;RIGHT(H2224,2),H2224)</f>
        <v>64</v>
      </c>
      <c r="M2224" s="8" t="n">
        <v>815</v>
      </c>
      <c r="P2224" s="18" t="str">
        <f aca="false">VLOOKUP(TRIM(H2224),references!AA:AG,3,0)</f>
        <v>126 - 130</v>
      </c>
      <c r="Q2224" s="18" t="str">
        <f aca="false">VLOOKUP(TRIM(H2224),references!AA:AG,5,0)</f>
        <v>108 - 112</v>
      </c>
      <c r="R2224" s="18" t="str">
        <f aca="false">VLOOKUP(TRIM(H2224),references!AA:AG,7,0)</f>
        <v>134 - 138</v>
      </c>
    </row>
    <row r="2225" customFormat="false" ht="15" hidden="false" customHeight="false" outlineLevel="0" collapsed="false">
      <c r="B2225" s="2" t="s">
        <v>108</v>
      </c>
      <c r="C2225" s="66" t="s">
        <v>854</v>
      </c>
      <c r="D2225" s="2" t="n">
        <f aca="false">D2224+10</f>
        <v>210</v>
      </c>
      <c r="E2225" s="38" t="s">
        <v>118</v>
      </c>
      <c r="F2225" s="2" t="n">
        <f aca="false">IFERROR(E2225*10,SUBSTITUTE(E2225,"/",""))</f>
        <v>350</v>
      </c>
      <c r="H2225" s="8" t="n">
        <v>46</v>
      </c>
      <c r="I2225" s="8" t="n">
        <f aca="false">J2225</f>
        <v>46</v>
      </c>
      <c r="J2225" s="18" t="n">
        <f aca="false">IF(LEN(H2225)&gt;2,LEFT(H2225,2)&amp;";"&amp;RIGHT(H2225,2),H2225)</f>
        <v>46</v>
      </c>
      <c r="M2225" s="8" t="n">
        <v>975</v>
      </c>
      <c r="P2225" s="18" t="str">
        <f aca="false">VLOOKUP(TRIM(H2225),references!AA:AG,3,0)</f>
        <v>90 - 94</v>
      </c>
      <c r="Q2225" s="18" t="str">
        <f aca="false">VLOOKUP(TRIM(H2225),references!AA:AG,5,0)</f>
        <v>72 - 76</v>
      </c>
      <c r="R2225" s="18" t="str">
        <f aca="false">VLOOKUP(TRIM(H2225),references!AA:AG,7,0)</f>
        <v>98 - 102</v>
      </c>
    </row>
    <row r="2226" customFormat="false" ht="15" hidden="false" customHeight="false" outlineLevel="0" collapsed="false">
      <c r="B2226" s="2" t="s">
        <v>108</v>
      </c>
      <c r="C2226" s="66" t="s">
        <v>854</v>
      </c>
      <c r="D2226" s="2" t="n">
        <f aca="false">D2225+10</f>
        <v>220</v>
      </c>
      <c r="E2226" s="38" t="s">
        <v>120</v>
      </c>
      <c r="F2226" s="2" t="n">
        <f aca="false">IFERROR(E2226*10,SUBSTITUTE(E2226,"/",""))</f>
        <v>370</v>
      </c>
      <c r="H2226" s="8" t="n">
        <v>48</v>
      </c>
      <c r="I2226" s="8" t="n">
        <f aca="false">J2226</f>
        <v>48</v>
      </c>
      <c r="J2226" s="18" t="n">
        <f aca="false">IF(LEN(H2226)&gt;2,LEFT(H2226,2)&amp;";"&amp;RIGHT(H2226,2),H2226)</f>
        <v>48</v>
      </c>
      <c r="M2226" s="8" t="n">
        <v>905</v>
      </c>
      <c r="P2226" s="18" t="str">
        <f aca="false">VLOOKUP(TRIM(H2226),references!AA:AG,3,0)</f>
        <v>94 - 98</v>
      </c>
      <c r="Q2226" s="18" t="str">
        <f aca="false">VLOOKUP(TRIM(H2226),references!AA:AG,5,0)</f>
        <v>76 - 80</v>
      </c>
      <c r="R2226" s="18" t="str">
        <f aca="false">VLOOKUP(TRIM(H2226),references!AA:AG,7,0)</f>
        <v>102 - 106</v>
      </c>
    </row>
    <row r="2227" customFormat="false" ht="15" hidden="false" customHeight="false" outlineLevel="0" collapsed="false">
      <c r="B2227" s="2" t="s">
        <v>108</v>
      </c>
      <c r="C2227" s="66" t="s">
        <v>854</v>
      </c>
      <c r="D2227" s="2" t="n">
        <f aca="false">D2226+10</f>
        <v>230</v>
      </c>
      <c r="E2227" s="38" t="s">
        <v>122</v>
      </c>
      <c r="F2227" s="2" t="n">
        <f aca="false">IFERROR(E2227*10,SUBSTITUTE(E2227,"/",""))</f>
        <v>390</v>
      </c>
      <c r="H2227" s="8" t="n">
        <v>50</v>
      </c>
      <c r="I2227" s="8" t="n">
        <f aca="false">J2227</f>
        <v>50</v>
      </c>
      <c r="J2227" s="18" t="n">
        <f aca="false">IF(LEN(H2227)&gt;2,LEFT(H2227,2)&amp;";"&amp;RIGHT(H2227,2),H2227)</f>
        <v>50</v>
      </c>
      <c r="M2227" s="8" t="n">
        <v>945</v>
      </c>
      <c r="P2227" s="18" t="str">
        <f aca="false">VLOOKUP(TRIM(H2227),references!AA:AG,3,0)</f>
        <v>98 - 102</v>
      </c>
      <c r="Q2227" s="18" t="str">
        <f aca="false">VLOOKUP(TRIM(H2227),references!AA:AG,5,0)</f>
        <v>80 - 84</v>
      </c>
      <c r="R2227" s="18" t="str">
        <f aca="false">VLOOKUP(TRIM(H2227),references!AA:AG,7,0)</f>
        <v>106 - 110</v>
      </c>
    </row>
    <row r="2228" customFormat="false" ht="15" hidden="false" customHeight="false" outlineLevel="0" collapsed="false">
      <c r="B2228" s="2" t="s">
        <v>108</v>
      </c>
      <c r="C2228" s="66" t="s">
        <v>854</v>
      </c>
      <c r="D2228" s="2" t="n">
        <f aca="false">D2227+10</f>
        <v>240</v>
      </c>
      <c r="E2228" s="38" t="s">
        <v>124</v>
      </c>
      <c r="F2228" s="2" t="n">
        <f aca="false">IFERROR(E2228*10,SUBSTITUTE(E2228,"/",""))</f>
        <v>410</v>
      </c>
      <c r="H2228" s="8" t="n">
        <v>52</v>
      </c>
      <c r="I2228" s="8" t="n">
        <f aca="false">J2228</f>
        <v>52</v>
      </c>
      <c r="J2228" s="18" t="n">
        <f aca="false">IF(LEN(H2228)&gt;2,LEFT(H2228,2)&amp;";"&amp;RIGHT(H2228,2),H2228)</f>
        <v>52</v>
      </c>
      <c r="M2228" s="8" t="n">
        <v>955</v>
      </c>
      <c r="P2228" s="18" t="str">
        <f aca="false">VLOOKUP(TRIM(H2228),references!AA:AG,3,0)</f>
        <v>102 - 106</v>
      </c>
      <c r="Q2228" s="18" t="str">
        <f aca="false">VLOOKUP(TRIM(H2228),references!AA:AG,5,0)</f>
        <v>84 - 88</v>
      </c>
      <c r="R2228" s="18" t="str">
        <f aca="false">VLOOKUP(TRIM(H2228),references!AA:AG,7,0)</f>
        <v>110 - 114</v>
      </c>
    </row>
    <row r="2229" customFormat="false" ht="15" hidden="false" customHeight="false" outlineLevel="0" collapsed="false">
      <c r="B2229" s="2" t="s">
        <v>108</v>
      </c>
      <c r="C2229" s="66" t="s">
        <v>854</v>
      </c>
      <c r="D2229" s="2" t="n">
        <f aca="false">D2228+10</f>
        <v>250</v>
      </c>
      <c r="E2229" s="38" t="s">
        <v>126</v>
      </c>
      <c r="F2229" s="2" t="n">
        <f aca="false">IFERROR(E2229*10,SUBSTITUTE(E2229,"/",""))</f>
        <v>430</v>
      </c>
      <c r="H2229" s="8" t="n">
        <v>54</v>
      </c>
      <c r="I2229" s="8" t="n">
        <f aca="false">J2229</f>
        <v>54</v>
      </c>
      <c r="J2229" s="18" t="n">
        <f aca="false">IF(LEN(H2229)&gt;2,LEFT(H2229,2)&amp;";"&amp;RIGHT(H2229,2),H2229)</f>
        <v>54</v>
      </c>
      <c r="M2229" s="8" t="n">
        <v>915</v>
      </c>
      <c r="P2229" s="18" t="str">
        <f aca="false">VLOOKUP(TRIM(H2229),references!AA:AG,3,0)</f>
        <v>106 - 110</v>
      </c>
      <c r="Q2229" s="18" t="str">
        <f aca="false">VLOOKUP(TRIM(H2229),references!AA:AG,5,0)</f>
        <v>88 - 92</v>
      </c>
      <c r="R2229" s="18" t="str">
        <f aca="false">VLOOKUP(TRIM(H2229),references!AA:AG,7,0)</f>
        <v>114 - 118</v>
      </c>
    </row>
    <row r="2230" customFormat="false" ht="15" hidden="false" customHeight="false" outlineLevel="0" collapsed="false">
      <c r="B2230" s="2" t="s">
        <v>108</v>
      </c>
      <c r="C2230" s="66" t="s">
        <v>854</v>
      </c>
      <c r="D2230" s="2" t="n">
        <f aca="false">D2229+10</f>
        <v>260</v>
      </c>
      <c r="E2230" s="38" t="s">
        <v>196</v>
      </c>
      <c r="F2230" s="2" t="n">
        <f aca="false">IFERROR(E2230*10,SUBSTITUTE(E2230,"/",""))</f>
        <v>450</v>
      </c>
      <c r="H2230" s="8" t="n">
        <v>56</v>
      </c>
      <c r="I2230" s="8" t="n">
        <f aca="false">J2230</f>
        <v>56</v>
      </c>
      <c r="J2230" s="18" t="n">
        <f aca="false">IF(LEN(H2230)&gt;2,LEFT(H2230,2)&amp;";"&amp;RIGHT(H2230,2),H2230)</f>
        <v>56</v>
      </c>
      <c r="M2230" s="8" t="n">
        <v>895</v>
      </c>
      <c r="P2230" s="18" t="str">
        <f aca="false">VLOOKUP(TRIM(H2230),references!AA:AG,3,0)</f>
        <v>110 - 114</v>
      </c>
      <c r="Q2230" s="18" t="str">
        <f aca="false">VLOOKUP(TRIM(H2230),references!AA:AG,5,0)</f>
        <v>92 - 96</v>
      </c>
      <c r="R2230" s="18" t="str">
        <f aca="false">VLOOKUP(TRIM(H2230),references!AA:AG,7,0)</f>
        <v>118 - 122</v>
      </c>
    </row>
    <row r="2231" customFormat="false" ht="15" hidden="false" customHeight="false" outlineLevel="0" collapsed="false">
      <c r="B2231" s="2" t="s">
        <v>108</v>
      </c>
      <c r="C2231" s="66" t="s">
        <v>854</v>
      </c>
      <c r="D2231" s="2" t="n">
        <f aca="false">D2230+10</f>
        <v>270</v>
      </c>
      <c r="E2231" s="38" t="s">
        <v>242</v>
      </c>
      <c r="F2231" s="2" t="n">
        <f aca="false">IFERROR(E2231*10,SUBSTITUTE(E2231,"/",""))</f>
        <v>470</v>
      </c>
      <c r="H2231" s="8" t="n">
        <v>58</v>
      </c>
      <c r="I2231" s="8" t="n">
        <f aca="false">J2231</f>
        <v>58</v>
      </c>
      <c r="J2231" s="18" t="n">
        <f aca="false">IF(LEN(H2231)&gt;2,LEFT(H2231,2)&amp;";"&amp;RIGHT(H2231,2),H2231)</f>
        <v>58</v>
      </c>
      <c r="M2231" s="8" t="n">
        <v>875</v>
      </c>
      <c r="P2231" s="18" t="str">
        <f aca="false">VLOOKUP(TRIM(H2231),references!AA:AG,3,0)</f>
        <v>114 - 118</v>
      </c>
      <c r="Q2231" s="18" t="str">
        <f aca="false">VLOOKUP(TRIM(H2231),references!AA:AG,5,0)</f>
        <v>96 - 100</v>
      </c>
      <c r="R2231" s="18" t="str">
        <f aca="false">VLOOKUP(TRIM(H2231),references!AA:AG,7,0)</f>
        <v>122 - 126</v>
      </c>
    </row>
    <row r="2232" customFormat="false" ht="15" hidden="false" customHeight="false" outlineLevel="0" collapsed="false">
      <c r="B2232" s="2" t="s">
        <v>108</v>
      </c>
      <c r="C2232" s="66" t="s">
        <v>854</v>
      </c>
      <c r="D2232" s="2" t="n">
        <f aca="false">D2231+10</f>
        <v>280</v>
      </c>
      <c r="E2232" s="38" t="s">
        <v>244</v>
      </c>
      <c r="F2232" s="2" t="n">
        <f aca="false">IFERROR(E2232*10,SUBSTITUTE(E2232,"/",""))</f>
        <v>490</v>
      </c>
      <c r="H2232" s="8" t="n">
        <v>60</v>
      </c>
      <c r="I2232" s="8" t="n">
        <f aca="false">J2232</f>
        <v>60</v>
      </c>
      <c r="J2232" s="18" t="n">
        <f aca="false">IF(LEN(H2232)&gt;2,LEFT(H2232,2)&amp;";"&amp;RIGHT(H2232,2),H2232)</f>
        <v>60</v>
      </c>
      <c r="M2232" s="8" t="n">
        <v>855</v>
      </c>
      <c r="P2232" s="18" t="str">
        <f aca="false">VLOOKUP(TRIM(H2232),references!AA:AG,3,0)</f>
        <v>118 - 122</v>
      </c>
      <c r="Q2232" s="18" t="str">
        <f aca="false">VLOOKUP(TRIM(H2232),references!AA:AG,5,0)</f>
        <v>100 - 104</v>
      </c>
      <c r="R2232" s="18" t="str">
        <f aca="false">VLOOKUP(TRIM(H2232),references!AA:AG,7,0)</f>
        <v>126 - 130</v>
      </c>
    </row>
    <row r="2233" customFormat="false" ht="15" hidden="false" customHeight="false" outlineLevel="0" collapsed="false">
      <c r="B2233" s="2" t="s">
        <v>108</v>
      </c>
      <c r="C2233" s="66" t="s">
        <v>854</v>
      </c>
      <c r="D2233" s="2" t="n">
        <f aca="false">D2232+10</f>
        <v>290</v>
      </c>
      <c r="E2233" s="38" t="s">
        <v>855</v>
      </c>
      <c r="F2233" s="2" t="n">
        <f aca="false">IFERROR(E2233*10,SUBSTITUTE(E2233,"/",""))</f>
        <v>510</v>
      </c>
      <c r="H2233" s="8" t="n">
        <v>62</v>
      </c>
      <c r="I2233" s="8" t="n">
        <f aca="false">J2233</f>
        <v>62</v>
      </c>
      <c r="J2233" s="18" t="n">
        <f aca="false">IF(LEN(H2233)&gt;2,LEFT(H2233,2)&amp;";"&amp;RIGHT(H2233,2),H2233)</f>
        <v>62</v>
      </c>
      <c r="M2233" s="8" t="n">
        <v>835</v>
      </c>
      <c r="P2233" s="18" t="str">
        <f aca="false">VLOOKUP(TRIM(H2233),references!AA:AG,3,0)</f>
        <v>122 - 126</v>
      </c>
      <c r="Q2233" s="18" t="str">
        <f aca="false">VLOOKUP(TRIM(H2233),references!AA:AG,5,0)</f>
        <v>104 - 108</v>
      </c>
      <c r="R2233" s="18" t="str">
        <f aca="false">VLOOKUP(TRIM(H2233),references!AA:AG,7,0)</f>
        <v>130 - 134</v>
      </c>
    </row>
    <row r="2234" customFormat="false" ht="15" hidden="false" customHeight="false" outlineLevel="0" collapsed="false">
      <c r="B2234" s="2" t="s">
        <v>108</v>
      </c>
      <c r="C2234" s="66" t="s">
        <v>854</v>
      </c>
      <c r="D2234" s="2" t="n">
        <f aca="false">D2233+10</f>
        <v>300</v>
      </c>
      <c r="E2234" s="38" t="s">
        <v>856</v>
      </c>
      <c r="F2234" s="2" t="n">
        <f aca="false">IFERROR(E2234*10,SUBSTITUTE(E2234,"/",""))</f>
        <v>530</v>
      </c>
      <c r="H2234" s="8" t="n">
        <v>64</v>
      </c>
      <c r="I2234" s="8" t="n">
        <f aca="false">J2234</f>
        <v>64</v>
      </c>
      <c r="J2234" s="18" t="n">
        <f aca="false">IF(LEN(H2234)&gt;2,LEFT(H2234,2)&amp;";"&amp;RIGHT(H2234,2),H2234)</f>
        <v>64</v>
      </c>
      <c r="M2234" s="8" t="n">
        <v>815</v>
      </c>
      <c r="P2234" s="18" t="str">
        <f aca="false">VLOOKUP(TRIM(H2234),references!AA:AG,3,0)</f>
        <v>126 - 130</v>
      </c>
      <c r="Q2234" s="18" t="str">
        <f aca="false">VLOOKUP(TRIM(H2234),references!AA:AG,5,0)</f>
        <v>108 - 112</v>
      </c>
      <c r="R2234" s="18" t="str">
        <f aca="false">VLOOKUP(TRIM(H2234),references!AA:AG,7,0)</f>
        <v>134 - 138</v>
      </c>
    </row>
    <row r="2236" customFormat="false" ht="15" hidden="false" customHeight="false" outlineLevel="0" collapsed="false">
      <c r="B2236" s="2" t="s">
        <v>108</v>
      </c>
      <c r="C2236" s="66" t="s">
        <v>858</v>
      </c>
      <c r="D2236" s="2" t="n">
        <v>110</v>
      </c>
      <c r="E2236" s="38" t="s">
        <v>189</v>
      </c>
      <c r="F2236" s="2" t="str">
        <f aca="false">RIGHT("0"&amp;E2236*10,3)</f>
        <v>040</v>
      </c>
      <c r="H2236" s="8" t="n">
        <v>40</v>
      </c>
      <c r="I2236" s="8" t="n">
        <f aca="false">J2236</f>
        <v>40</v>
      </c>
      <c r="J2236" s="18" t="n">
        <f aca="false">H2236</f>
        <v>40</v>
      </c>
      <c r="M2236" s="8" t="n">
        <v>965</v>
      </c>
      <c r="P2236" s="18" t="str">
        <f aca="false">VLOOKUP(TRIM(H2236),references!AA:AG,3,0)</f>
        <v>78 - 82</v>
      </c>
      <c r="Q2236" s="18" t="str">
        <f aca="false">VLOOKUP(TRIM(H2236),references!AA:AG,5,0)</f>
        <v>60 - 64</v>
      </c>
      <c r="R2236" s="18" t="str">
        <f aca="false">VLOOKUP(TRIM(H2236),references!AA:AG,7,0)</f>
        <v>86 - 90</v>
      </c>
    </row>
    <row r="2237" customFormat="false" ht="15" hidden="false" customHeight="false" outlineLevel="0" collapsed="false">
      <c r="B2237" s="2" t="s">
        <v>108</v>
      </c>
      <c r="C2237" s="66" t="s">
        <v>858</v>
      </c>
      <c r="D2237" s="2" t="n">
        <f aca="false">D2236+10</f>
        <v>120</v>
      </c>
      <c r="E2237" s="38" t="s">
        <v>191</v>
      </c>
      <c r="F2237" s="2" t="str">
        <f aca="false">RIGHT("0"&amp;E2237*10,3)</f>
        <v>060</v>
      </c>
      <c r="H2237" s="8" t="n">
        <v>42</v>
      </c>
      <c r="I2237" s="8" t="n">
        <f aca="false">J2237</f>
        <v>42</v>
      </c>
      <c r="J2237" s="18" t="n">
        <f aca="false">H2237</f>
        <v>42</v>
      </c>
      <c r="M2237" s="8" t="n">
        <v>995</v>
      </c>
      <c r="P2237" s="18" t="str">
        <f aca="false">VLOOKUP(TRIM(H2237),references!AA:AG,3,0)</f>
        <v>82 - 86</v>
      </c>
      <c r="Q2237" s="18" t="str">
        <f aca="false">VLOOKUP(TRIM(H2237),references!AA:AG,5,0)</f>
        <v>64 - 68</v>
      </c>
      <c r="R2237" s="18" t="str">
        <f aca="false">VLOOKUP(TRIM(H2237),references!AA:AG,7,0)</f>
        <v>90 - 94</v>
      </c>
    </row>
    <row r="2238" customFormat="false" ht="15" hidden="false" customHeight="false" outlineLevel="0" collapsed="false">
      <c r="B2238" s="2" t="s">
        <v>108</v>
      </c>
      <c r="C2238" s="66" t="s">
        <v>858</v>
      </c>
      <c r="D2238" s="2" t="n">
        <f aca="false">D2237+10</f>
        <v>130</v>
      </c>
      <c r="E2238" s="38" t="s">
        <v>220</v>
      </c>
      <c r="F2238" s="2" t="str">
        <f aca="false">RIGHT("0"&amp;E2238*10,3)</f>
        <v>080</v>
      </c>
      <c r="H2238" s="8" t="n">
        <v>44</v>
      </c>
      <c r="I2238" s="8" t="n">
        <f aca="false">J2238</f>
        <v>44</v>
      </c>
      <c r="J2238" s="18" t="n">
        <f aca="false">H2238</f>
        <v>44</v>
      </c>
      <c r="M2238" s="8" t="n">
        <v>985</v>
      </c>
      <c r="P2238" s="18" t="str">
        <f aca="false">VLOOKUP(TRIM(H2238),references!AA:AG,3,0)</f>
        <v>86 - 90</v>
      </c>
      <c r="Q2238" s="18" t="str">
        <f aca="false">VLOOKUP(TRIM(H2238),references!AA:AG,5,0)</f>
        <v>68 - 72</v>
      </c>
      <c r="R2238" s="18" t="str">
        <f aca="false">VLOOKUP(TRIM(H2238),references!AA:AG,7,0)</f>
        <v>94 - 98</v>
      </c>
    </row>
    <row r="2239" customFormat="false" ht="15" hidden="false" customHeight="false" outlineLevel="0" collapsed="false">
      <c r="B2239" s="2" t="s">
        <v>108</v>
      </c>
      <c r="C2239" s="66" t="s">
        <v>858</v>
      </c>
      <c r="D2239" s="2" t="n">
        <f aca="false">D2238+10</f>
        <v>140</v>
      </c>
      <c r="E2239" s="38" t="s">
        <v>224</v>
      </c>
      <c r="F2239" s="2" t="str">
        <f aca="false">RIGHT("0"&amp;E2239*10,3)</f>
        <v>100</v>
      </c>
      <c r="H2239" s="8" t="n">
        <v>46</v>
      </c>
      <c r="I2239" s="8" t="n">
        <f aca="false">J2239</f>
        <v>46</v>
      </c>
      <c r="J2239" s="18" t="n">
        <f aca="false">H2239</f>
        <v>46</v>
      </c>
      <c r="M2239" s="8" t="n">
        <v>975</v>
      </c>
      <c r="P2239" s="18" t="str">
        <f aca="false">VLOOKUP(TRIM(H2239),references!AA:AG,3,0)</f>
        <v>90 - 94</v>
      </c>
      <c r="Q2239" s="18" t="str">
        <f aca="false">VLOOKUP(TRIM(H2239),references!AA:AG,5,0)</f>
        <v>72 - 76</v>
      </c>
      <c r="R2239" s="18" t="str">
        <f aca="false">VLOOKUP(TRIM(H2239),references!AA:AG,7,0)</f>
        <v>98 - 102</v>
      </c>
    </row>
    <row r="2240" customFormat="false" ht="15" hidden="false" customHeight="false" outlineLevel="0" collapsed="false">
      <c r="B2240" s="2" t="s">
        <v>108</v>
      </c>
      <c r="C2240" s="66" t="s">
        <v>858</v>
      </c>
      <c r="D2240" s="2" t="n">
        <f aca="false">D2239+10</f>
        <v>150</v>
      </c>
      <c r="E2240" s="38" t="s">
        <v>232</v>
      </c>
      <c r="F2240" s="2" t="str">
        <f aca="false">RIGHT("0"&amp;E2240*10,3)</f>
        <v>120</v>
      </c>
      <c r="H2240" s="8" t="n">
        <v>48</v>
      </c>
      <c r="I2240" s="8" t="n">
        <f aca="false">J2240</f>
        <v>48</v>
      </c>
      <c r="J2240" s="18" t="n">
        <f aca="false">H2240</f>
        <v>48</v>
      </c>
      <c r="M2240" s="8" t="n">
        <v>905</v>
      </c>
      <c r="P2240" s="18" t="str">
        <f aca="false">VLOOKUP(TRIM(H2240),references!AA:AG,3,0)</f>
        <v>94 - 98</v>
      </c>
      <c r="Q2240" s="18" t="str">
        <f aca="false">VLOOKUP(TRIM(H2240),references!AA:AG,5,0)</f>
        <v>76 - 80</v>
      </c>
      <c r="R2240" s="18" t="str">
        <f aca="false">VLOOKUP(TRIM(H2240),references!AA:AG,7,0)</f>
        <v>102 - 106</v>
      </c>
    </row>
    <row r="2241" customFormat="false" ht="15" hidden="false" customHeight="false" outlineLevel="0" collapsed="false">
      <c r="B2241" s="2" t="s">
        <v>108</v>
      </c>
      <c r="C2241" s="66" t="s">
        <v>858</v>
      </c>
      <c r="D2241" s="2" t="n">
        <f aca="false">D2240+10</f>
        <v>160</v>
      </c>
      <c r="E2241" s="38" t="s">
        <v>277</v>
      </c>
      <c r="F2241" s="2" t="str">
        <f aca="false">RIGHT("0"&amp;E2241*10,3)</f>
        <v>140</v>
      </c>
      <c r="H2241" s="8" t="n">
        <v>50</v>
      </c>
      <c r="I2241" s="8" t="n">
        <f aca="false">J2241</f>
        <v>50</v>
      </c>
      <c r="J2241" s="18" t="n">
        <f aca="false">H2241</f>
        <v>50</v>
      </c>
      <c r="M2241" s="8" t="n">
        <v>945</v>
      </c>
      <c r="P2241" s="18" t="str">
        <f aca="false">VLOOKUP(TRIM(H2241),references!AA:AG,3,0)</f>
        <v>98 - 102</v>
      </c>
      <c r="Q2241" s="18" t="str">
        <f aca="false">VLOOKUP(TRIM(H2241),references!AA:AG,5,0)</f>
        <v>80 - 84</v>
      </c>
      <c r="R2241" s="18" t="str">
        <f aca="false">VLOOKUP(TRIM(H2241),references!AA:AG,7,0)</f>
        <v>106 - 110</v>
      </c>
    </row>
    <row r="2242" customFormat="false" ht="15" hidden="false" customHeight="false" outlineLevel="0" collapsed="false">
      <c r="B2242" s="2" t="s">
        <v>108</v>
      </c>
      <c r="C2242" s="66" t="s">
        <v>858</v>
      </c>
      <c r="D2242" s="2" t="n">
        <f aca="false">D2241+10</f>
        <v>170</v>
      </c>
      <c r="E2242" s="38" t="s">
        <v>281</v>
      </c>
      <c r="F2242" s="2" t="str">
        <f aca="false">RIGHT("0"&amp;E2242*10,3)</f>
        <v>160</v>
      </c>
      <c r="H2242" s="8" t="n">
        <v>52</v>
      </c>
      <c r="I2242" s="8" t="n">
        <f aca="false">J2242</f>
        <v>52</v>
      </c>
      <c r="J2242" s="18" t="n">
        <f aca="false">H2242</f>
        <v>52</v>
      </c>
      <c r="M2242" s="8" t="n">
        <v>955</v>
      </c>
      <c r="P2242" s="18" t="str">
        <f aca="false">VLOOKUP(TRIM(H2242),references!AA:AG,3,0)</f>
        <v>102 - 106</v>
      </c>
      <c r="Q2242" s="18" t="str">
        <f aca="false">VLOOKUP(TRIM(H2242),references!AA:AG,5,0)</f>
        <v>84 - 88</v>
      </c>
      <c r="R2242" s="18" t="str">
        <f aca="false">VLOOKUP(TRIM(H2242),references!AA:AG,7,0)</f>
        <v>110 - 114</v>
      </c>
    </row>
    <row r="2243" customFormat="false" ht="15" hidden="false" customHeight="false" outlineLevel="0" collapsed="false">
      <c r="B2243" s="2" t="s">
        <v>108</v>
      </c>
      <c r="C2243" s="66" t="s">
        <v>858</v>
      </c>
      <c r="D2243" s="2" t="n">
        <f aca="false">D2242+10</f>
        <v>180</v>
      </c>
      <c r="E2243" s="38" t="s">
        <v>285</v>
      </c>
      <c r="F2243" s="2" t="str">
        <f aca="false">RIGHT("0"&amp;E2243*10,3)</f>
        <v>180</v>
      </c>
      <c r="H2243" s="8" t="n">
        <v>54</v>
      </c>
      <c r="I2243" s="8" t="n">
        <f aca="false">J2243</f>
        <v>54</v>
      </c>
      <c r="J2243" s="18" t="n">
        <f aca="false">H2243</f>
        <v>54</v>
      </c>
      <c r="M2243" s="8" t="n">
        <v>915</v>
      </c>
      <c r="P2243" s="18" t="str">
        <f aca="false">VLOOKUP(TRIM(H2243),references!AA:AG,3,0)</f>
        <v>106 - 110</v>
      </c>
      <c r="Q2243" s="18" t="str">
        <f aca="false">VLOOKUP(TRIM(H2243),references!AA:AG,5,0)</f>
        <v>88 - 92</v>
      </c>
      <c r="R2243" s="18" t="str">
        <f aca="false">VLOOKUP(TRIM(H2243),references!AA:AG,7,0)</f>
        <v>114 - 118</v>
      </c>
    </row>
    <row r="2244" customFormat="false" ht="15" hidden="false" customHeight="false" outlineLevel="0" collapsed="false">
      <c r="B2244" s="2" t="s">
        <v>108</v>
      </c>
      <c r="C2244" s="66" t="s">
        <v>858</v>
      </c>
      <c r="D2244" s="2" t="n">
        <f aca="false">D2243+10</f>
        <v>190</v>
      </c>
      <c r="E2244" s="38" t="s">
        <v>306</v>
      </c>
      <c r="F2244" s="2" t="str">
        <f aca="false">RIGHT("0"&amp;E2244*10,3)</f>
        <v>200</v>
      </c>
      <c r="H2244" s="8" t="n">
        <v>56</v>
      </c>
      <c r="I2244" s="8" t="n">
        <f aca="false">J2244</f>
        <v>56</v>
      </c>
      <c r="J2244" s="18" t="n">
        <f aca="false">H2244</f>
        <v>56</v>
      </c>
      <c r="M2244" s="8" t="n">
        <v>895</v>
      </c>
      <c r="P2244" s="18" t="str">
        <f aca="false">VLOOKUP(TRIM(H2244),references!AA:AG,3,0)</f>
        <v>110 - 114</v>
      </c>
      <c r="Q2244" s="18" t="str">
        <f aca="false">VLOOKUP(TRIM(H2244),references!AA:AG,5,0)</f>
        <v>92 - 96</v>
      </c>
      <c r="R2244" s="18" t="str">
        <f aca="false">VLOOKUP(TRIM(H2244),references!AA:AG,7,0)</f>
        <v>118 - 122</v>
      </c>
    </row>
    <row r="2245" customFormat="false" ht="15" hidden="false" customHeight="false" outlineLevel="0" collapsed="false">
      <c r="B2245" s="2" t="s">
        <v>108</v>
      </c>
      <c r="C2245" s="66" t="s">
        <v>858</v>
      </c>
      <c r="D2245" s="2" t="n">
        <f aca="false">D2244+10</f>
        <v>200</v>
      </c>
      <c r="E2245" s="38" t="s">
        <v>308</v>
      </c>
      <c r="F2245" s="2" t="str">
        <f aca="false">RIGHT("0"&amp;E2245*10,3)</f>
        <v>220</v>
      </c>
      <c r="H2245" s="8" t="n">
        <v>58</v>
      </c>
      <c r="I2245" s="8" t="n">
        <f aca="false">J2245</f>
        <v>58</v>
      </c>
      <c r="J2245" s="18" t="n">
        <f aca="false">H2245</f>
        <v>58</v>
      </c>
      <c r="M2245" s="8" t="n">
        <v>875</v>
      </c>
      <c r="P2245" s="18" t="str">
        <f aca="false">VLOOKUP(TRIM(H2245),references!AA:AG,3,0)</f>
        <v>114 - 118</v>
      </c>
      <c r="Q2245" s="18" t="str">
        <f aca="false">VLOOKUP(TRIM(H2245),references!AA:AG,5,0)</f>
        <v>96 - 100</v>
      </c>
      <c r="R2245" s="18" t="str">
        <f aca="false">VLOOKUP(TRIM(H2245),references!AA:AG,7,0)</f>
        <v>122 - 126</v>
      </c>
    </row>
    <row r="2246" customFormat="false" ht="15" hidden="false" customHeight="false" outlineLevel="0" collapsed="false">
      <c r="B2246" s="2" t="s">
        <v>108</v>
      </c>
      <c r="C2246" s="66" t="s">
        <v>858</v>
      </c>
      <c r="D2246" s="2" t="n">
        <f aca="false">D2245+10</f>
        <v>210</v>
      </c>
      <c r="E2246" s="38" t="s">
        <v>310</v>
      </c>
      <c r="F2246" s="2" t="str">
        <f aca="false">RIGHT("0"&amp;E2246*10,3)</f>
        <v>240</v>
      </c>
      <c r="H2246" s="8" t="n">
        <v>60</v>
      </c>
      <c r="I2246" s="8" t="n">
        <f aca="false">J2246</f>
        <v>60</v>
      </c>
      <c r="J2246" s="18" t="n">
        <f aca="false">H2246</f>
        <v>60</v>
      </c>
      <c r="M2246" s="8" t="n">
        <v>855</v>
      </c>
      <c r="P2246" s="18" t="str">
        <f aca="false">VLOOKUP(TRIM(H2246),references!AA:AG,3,0)</f>
        <v>118 - 122</v>
      </c>
      <c r="Q2246" s="18" t="str">
        <f aca="false">VLOOKUP(TRIM(H2246),references!AA:AG,5,0)</f>
        <v>100 - 104</v>
      </c>
      <c r="R2246" s="18" t="str">
        <f aca="false">VLOOKUP(TRIM(H2246),references!AA:AG,7,0)</f>
        <v>126 - 130</v>
      </c>
    </row>
    <row r="2247" customFormat="false" ht="15" hidden="false" customHeight="false" outlineLevel="0" collapsed="false">
      <c r="B2247" s="2" t="s">
        <v>108</v>
      </c>
      <c r="C2247" s="66" t="s">
        <v>858</v>
      </c>
      <c r="D2247" s="2" t="n">
        <f aca="false">D2246+10</f>
        <v>220</v>
      </c>
      <c r="E2247" s="38" t="s">
        <v>312</v>
      </c>
      <c r="F2247" s="2" t="str">
        <f aca="false">RIGHT("0"&amp;E2247*10,3)</f>
        <v>260</v>
      </c>
      <c r="H2247" s="8" t="n">
        <v>62</v>
      </c>
      <c r="I2247" s="8" t="n">
        <f aca="false">J2247</f>
        <v>62</v>
      </c>
      <c r="J2247" s="18" t="n">
        <f aca="false">H2247</f>
        <v>62</v>
      </c>
      <c r="M2247" s="8" t="n">
        <v>835</v>
      </c>
      <c r="P2247" s="18"/>
      <c r="Q2247" s="18"/>
      <c r="R2247" s="18"/>
    </row>
    <row r="2248" customFormat="false" ht="15" hidden="false" customHeight="false" outlineLevel="0" collapsed="false">
      <c r="B2248" s="2" t="s">
        <v>108</v>
      </c>
      <c r="C2248" s="66" t="s">
        <v>858</v>
      </c>
      <c r="D2248" s="2" t="n">
        <f aca="false">D2247+10</f>
        <v>230</v>
      </c>
      <c r="E2248" s="38" t="s">
        <v>314</v>
      </c>
      <c r="F2248" s="2" t="str">
        <f aca="false">RIGHT("0"&amp;E2248*10,3)</f>
        <v>280</v>
      </c>
      <c r="H2248" s="8" t="n">
        <v>64</v>
      </c>
      <c r="I2248" s="8" t="n">
        <f aca="false">J2248</f>
        <v>64</v>
      </c>
      <c r="J2248" s="18" t="n">
        <f aca="false">H2248</f>
        <v>64</v>
      </c>
      <c r="M2248" s="8" t="n">
        <v>815</v>
      </c>
      <c r="P2248" s="18"/>
      <c r="Q2248" s="18"/>
      <c r="R2248" s="18"/>
    </row>
    <row r="2249" customFormat="false" ht="15" hidden="false" customHeight="false" outlineLevel="0" collapsed="false">
      <c r="B2249" s="2" t="s">
        <v>108</v>
      </c>
      <c r="C2249" s="66" t="s">
        <v>858</v>
      </c>
      <c r="D2249" s="2" t="n">
        <f aca="false">D2248+10</f>
        <v>240</v>
      </c>
      <c r="E2249" s="38" t="s">
        <v>316</v>
      </c>
      <c r="F2249" s="2" t="str">
        <f aca="false">RIGHT("0"&amp;E2249*10,3)</f>
        <v>300</v>
      </c>
      <c r="H2249" s="8" t="n">
        <v>66</v>
      </c>
      <c r="I2249" s="8" t="n">
        <f aca="false">J2249</f>
        <v>66</v>
      </c>
      <c r="J2249" s="18" t="n">
        <f aca="false">H2249</f>
        <v>66</v>
      </c>
      <c r="M2249" s="8" t="n">
        <v>795</v>
      </c>
      <c r="P2249" s="18"/>
      <c r="Q2249" s="18"/>
      <c r="R2249" s="18"/>
    </row>
    <row r="2250" customFormat="false" ht="15" hidden="false" customHeight="false" outlineLevel="0" collapsed="false">
      <c r="B2250" s="2" t="s">
        <v>108</v>
      </c>
      <c r="C2250" s="66" t="s">
        <v>858</v>
      </c>
      <c r="D2250" s="2" t="n">
        <f aca="false">D2249+10</f>
        <v>250</v>
      </c>
      <c r="E2250" s="38" t="s">
        <v>115</v>
      </c>
      <c r="F2250" s="2" t="str">
        <f aca="false">RIGHT("0"&amp;E2250*10,3)</f>
        <v>320</v>
      </c>
      <c r="H2250" s="8" t="n">
        <v>68</v>
      </c>
      <c r="I2250" s="8" t="n">
        <f aca="false">J2250</f>
        <v>68</v>
      </c>
      <c r="J2250" s="18" t="n">
        <f aca="false">H2250</f>
        <v>68</v>
      </c>
      <c r="M2250" s="8" t="n">
        <v>775</v>
      </c>
      <c r="P2250" s="18"/>
      <c r="Q2250" s="18"/>
      <c r="R2250" s="18"/>
    </row>
    <row r="2251" customFormat="false" ht="15" hidden="false" customHeight="false" outlineLevel="0" collapsed="false">
      <c r="B2251" s="2" t="s">
        <v>108</v>
      </c>
      <c r="C2251" s="66" t="s">
        <v>858</v>
      </c>
      <c r="D2251" s="2" t="n">
        <f aca="false">D2250+10</f>
        <v>260</v>
      </c>
      <c r="E2251" s="38" t="s">
        <v>117</v>
      </c>
      <c r="F2251" s="2" t="str">
        <f aca="false">RIGHT("0"&amp;E2251*10,3)</f>
        <v>340</v>
      </c>
      <c r="H2251" s="8" t="n">
        <v>70</v>
      </c>
      <c r="I2251" s="8" t="n">
        <f aca="false">J2251</f>
        <v>70</v>
      </c>
      <c r="J2251" s="18" t="n">
        <f aca="false">H2251</f>
        <v>70</v>
      </c>
      <c r="M2251" s="8" t="n">
        <v>755</v>
      </c>
      <c r="P2251" s="18"/>
      <c r="Q2251" s="18"/>
      <c r="R2251" s="18"/>
    </row>
    <row r="2253" customFormat="false" ht="15" hidden="false" customHeight="false" outlineLevel="0" collapsed="false">
      <c r="B2253" s="2" t="s">
        <v>108</v>
      </c>
      <c r="C2253" s="66" t="s">
        <v>860</v>
      </c>
      <c r="D2253" s="2" t="n">
        <v>110</v>
      </c>
      <c r="E2253" s="38" t="s">
        <v>189</v>
      </c>
      <c r="F2253" s="2" t="str">
        <f aca="false">IF(LEN(E2253)&gt;2,SUBSTITUTE(E2253,"/",""),RIGHT("0"&amp;E2253*10,3))</f>
        <v>040</v>
      </c>
      <c r="H2253" s="8" t="n">
        <f aca="false">IFERROR(VLOOKUP(E2253,$E$2236:$H$2251,4,0),H2252&amp;"/"&amp;H2254)</f>
        <v>40</v>
      </c>
      <c r="I2253" s="8" t="n">
        <f aca="false">J2253</f>
        <v>40</v>
      </c>
      <c r="J2253" s="18" t="n">
        <f aca="false">IF(LEN(H2253)&gt;2,LEFT(H2253,2)&amp;";"&amp;RIGHT(H2253,2),H2253)</f>
        <v>40</v>
      </c>
      <c r="M2253" s="8" t="n">
        <v>965</v>
      </c>
      <c r="P2253" s="18" t="str">
        <f aca="false">VLOOKUP(TRIM(H2253),references!AA:AG,3,0)</f>
        <v>78 - 82</v>
      </c>
      <c r="Q2253" s="18" t="str">
        <f aca="false">VLOOKUP(TRIM(H2253),references!AA:AG,5,0)</f>
        <v>60 - 64</v>
      </c>
      <c r="R2253" s="18" t="str">
        <f aca="false">VLOOKUP(TRIM(H2253),references!AA:AG,7,0)</f>
        <v>86 - 90</v>
      </c>
    </row>
    <row r="2254" customFormat="false" ht="15" hidden="false" customHeight="false" outlineLevel="0" collapsed="false">
      <c r="B2254" s="2" t="s">
        <v>108</v>
      </c>
      <c r="C2254" s="66" t="s">
        <v>860</v>
      </c>
      <c r="D2254" s="2" t="n">
        <f aca="false">D2253+5</f>
        <v>115</v>
      </c>
      <c r="E2254" s="38" t="s">
        <v>861</v>
      </c>
      <c r="F2254" s="2" t="str">
        <f aca="false">IF(LEN(E2254)&gt;2,SUBSTITUTE(E2254,"/",""),RIGHT("0"&amp;E2254*10,3))</f>
        <v>46</v>
      </c>
      <c r="H2254" s="8" t="str">
        <f aca="false">IFERROR(VLOOKUP(E2254,$E$2236:$H$2251,4,0),H2253&amp;"/"&amp;H2255)</f>
        <v>40/42</v>
      </c>
      <c r="I2254" s="8" t="str">
        <f aca="false">J2254</f>
        <v>40;42</v>
      </c>
      <c r="J2254" s="18" t="str">
        <f aca="false">IF(LEN(H2254)&gt;2,LEFT(H2254,2)&amp;";"&amp;RIGHT(H2254,2),H2254)</f>
        <v>40;42</v>
      </c>
      <c r="M2254" s="8" t="n">
        <v>942</v>
      </c>
    </row>
    <row r="2255" customFormat="false" ht="15" hidden="false" customHeight="false" outlineLevel="0" collapsed="false">
      <c r="B2255" s="2" t="s">
        <v>108</v>
      </c>
      <c r="C2255" s="66" t="s">
        <v>860</v>
      </c>
      <c r="D2255" s="2" t="n">
        <f aca="false">D2254+5</f>
        <v>120</v>
      </c>
      <c r="E2255" s="38" t="s">
        <v>191</v>
      </c>
      <c r="F2255" s="2" t="str">
        <f aca="false">IF(LEN(E2255)&gt;2,SUBSTITUTE(E2255,"/",""),RIGHT("0"&amp;E2255*10,3))</f>
        <v>060</v>
      </c>
      <c r="H2255" s="8" t="n">
        <f aca="false">IFERROR(VLOOKUP(E2255,$E$2236:$H$2251,4,0),H2254&amp;"/"&amp;H2256)</f>
        <v>42</v>
      </c>
      <c r="I2255" s="8" t="n">
        <f aca="false">J2255</f>
        <v>42</v>
      </c>
      <c r="J2255" s="18" t="n">
        <f aca="false">IF(LEN(H2255)&gt;2,LEFT(H2255,2)&amp;";"&amp;RIGHT(H2255,2),H2255)</f>
        <v>42</v>
      </c>
      <c r="M2255" s="8" t="n">
        <v>995</v>
      </c>
      <c r="P2255" s="18" t="str">
        <f aca="false">VLOOKUP(TRIM(H2255),references!AA:AG,3,0)</f>
        <v>82 - 86</v>
      </c>
      <c r="Q2255" s="18" t="str">
        <f aca="false">VLOOKUP(TRIM(H2255),references!AA:AG,5,0)</f>
        <v>64 - 68</v>
      </c>
      <c r="R2255" s="18" t="str">
        <f aca="false">VLOOKUP(TRIM(H2255),references!AA:AG,7,0)</f>
        <v>90 - 94</v>
      </c>
    </row>
    <row r="2256" customFormat="false" ht="15" hidden="false" customHeight="false" outlineLevel="0" collapsed="false">
      <c r="B2256" s="2" t="s">
        <v>108</v>
      </c>
      <c r="C2256" s="66" t="s">
        <v>860</v>
      </c>
      <c r="D2256" s="2" t="n">
        <f aca="false">D2255+5</f>
        <v>125</v>
      </c>
      <c r="E2256" s="38" t="s">
        <v>862</v>
      </c>
      <c r="F2256" s="2" t="str">
        <f aca="false">IF(LEN(E2256)&gt;2,SUBSTITUTE(E2256,"/",""),RIGHT("0"&amp;E2256*10,3))</f>
        <v>68</v>
      </c>
      <c r="H2256" s="8" t="str">
        <f aca="false">IFERROR(VLOOKUP(E2256,$E$2236:$H$2251,4,0),H2255&amp;"/"&amp;H2257)</f>
        <v>42/44</v>
      </c>
      <c r="I2256" s="8" t="str">
        <f aca="false">J2256</f>
        <v>42;44</v>
      </c>
      <c r="J2256" s="18" t="str">
        <f aca="false">IF(LEN(H2256)&gt;2,LEFT(H2256,2)&amp;";"&amp;RIGHT(H2256,2),H2256)</f>
        <v>42;44</v>
      </c>
      <c r="M2256" s="8" t="n">
        <v>982</v>
      </c>
    </row>
    <row r="2257" customFormat="false" ht="15" hidden="false" customHeight="false" outlineLevel="0" collapsed="false">
      <c r="B2257" s="2" t="s">
        <v>108</v>
      </c>
      <c r="C2257" s="66" t="s">
        <v>860</v>
      </c>
      <c r="D2257" s="2" t="n">
        <f aca="false">D2256+5</f>
        <v>130</v>
      </c>
      <c r="E2257" s="38" t="s">
        <v>220</v>
      </c>
      <c r="F2257" s="2" t="str">
        <f aca="false">IF(LEN(E2257)&gt;2,SUBSTITUTE(E2257,"/",""),RIGHT("0"&amp;E2257*10,3))</f>
        <v>080</v>
      </c>
      <c r="H2257" s="8" t="n">
        <f aca="false">IFERROR(VLOOKUP(E2257,$E$2236:$H$2251,4,0),H2256&amp;"/"&amp;H2258)</f>
        <v>44</v>
      </c>
      <c r="I2257" s="8" t="n">
        <f aca="false">J2257</f>
        <v>44</v>
      </c>
      <c r="J2257" s="18" t="n">
        <f aca="false">IF(LEN(H2257)&gt;2,LEFT(H2257,2)&amp;";"&amp;RIGHT(H2257,2),H2257)</f>
        <v>44</v>
      </c>
      <c r="M2257" s="8" t="n">
        <v>985</v>
      </c>
      <c r="P2257" s="18" t="str">
        <f aca="false">VLOOKUP(TRIM(H2257),references!AA:AG,3,0)</f>
        <v>86 - 90</v>
      </c>
      <c r="Q2257" s="18" t="str">
        <f aca="false">VLOOKUP(TRIM(H2257),references!AA:AG,5,0)</f>
        <v>68 - 72</v>
      </c>
      <c r="R2257" s="18" t="str">
        <f aca="false">VLOOKUP(TRIM(H2257),references!AA:AG,7,0)</f>
        <v>94 - 98</v>
      </c>
    </row>
    <row r="2258" customFormat="false" ht="15" hidden="false" customHeight="false" outlineLevel="0" collapsed="false">
      <c r="B2258" s="2" t="s">
        <v>108</v>
      </c>
      <c r="C2258" s="66" t="s">
        <v>860</v>
      </c>
      <c r="D2258" s="2" t="n">
        <f aca="false">D2257+5</f>
        <v>135</v>
      </c>
      <c r="E2258" s="38" t="s">
        <v>863</v>
      </c>
      <c r="F2258" s="2" t="str">
        <f aca="false">IF(LEN(E2258)&gt;2,SUBSTITUTE(E2258,"/",""),RIGHT("0"&amp;E2258*10,3))</f>
        <v>810</v>
      </c>
      <c r="H2258" s="8" t="str">
        <f aca="false">IFERROR(VLOOKUP(E2258,$E$2236:$H$2251,4,0),H2257&amp;"/"&amp;H2259)</f>
        <v>44/46</v>
      </c>
      <c r="I2258" s="8" t="str">
        <f aca="false">J2258</f>
        <v>44;46</v>
      </c>
      <c r="J2258" s="18" t="str">
        <f aca="false">IF(LEN(H2258)&gt;2,LEFT(H2258,2)&amp;";"&amp;RIGHT(H2258,2),H2258)</f>
        <v>44;46</v>
      </c>
      <c r="M2258" s="8" t="n">
        <v>972</v>
      </c>
    </row>
    <row r="2259" customFormat="false" ht="15" hidden="false" customHeight="false" outlineLevel="0" collapsed="false">
      <c r="B2259" s="2" t="s">
        <v>108</v>
      </c>
      <c r="C2259" s="66" t="s">
        <v>860</v>
      </c>
      <c r="D2259" s="2" t="n">
        <f aca="false">D2258+5</f>
        <v>140</v>
      </c>
      <c r="E2259" s="38" t="s">
        <v>224</v>
      </c>
      <c r="F2259" s="2" t="str">
        <f aca="false">IF(LEN(E2259)&gt;2,SUBSTITUTE(E2259,"/",""),RIGHT("0"&amp;E2259*10,3))</f>
        <v>100</v>
      </c>
      <c r="H2259" s="8" t="n">
        <f aca="false">IFERROR(VLOOKUP(E2259,$E$2236:$H$2251,4,0),H2258&amp;"/"&amp;H2260)</f>
        <v>46</v>
      </c>
      <c r="I2259" s="8" t="n">
        <f aca="false">J2259</f>
        <v>46</v>
      </c>
      <c r="J2259" s="18" t="n">
        <f aca="false">IF(LEN(H2259)&gt;2,LEFT(H2259,2)&amp;";"&amp;RIGHT(H2259,2),H2259)</f>
        <v>46</v>
      </c>
      <c r="M2259" s="8" t="n">
        <v>975</v>
      </c>
      <c r="P2259" s="18" t="str">
        <f aca="false">VLOOKUP(TRIM(H2259),references!AA:AG,3,0)</f>
        <v>90 - 94</v>
      </c>
      <c r="Q2259" s="18" t="str">
        <f aca="false">VLOOKUP(TRIM(H2259),references!AA:AG,5,0)</f>
        <v>72 - 76</v>
      </c>
      <c r="R2259" s="18" t="str">
        <f aca="false">VLOOKUP(TRIM(H2259),references!AA:AG,7,0)</f>
        <v>98 - 102</v>
      </c>
    </row>
    <row r="2260" customFormat="false" ht="15" hidden="false" customHeight="false" outlineLevel="0" collapsed="false">
      <c r="B2260" s="2" t="s">
        <v>108</v>
      </c>
      <c r="C2260" s="66" t="s">
        <v>860</v>
      </c>
      <c r="D2260" s="2" t="n">
        <f aca="false">D2259+5</f>
        <v>145</v>
      </c>
      <c r="E2260" s="38" t="s">
        <v>864</v>
      </c>
      <c r="F2260" s="2" t="str">
        <f aca="false">IF(LEN(E2260)&gt;2,SUBSTITUTE(E2260,"/",""),RIGHT("0"&amp;E2260*10,3))</f>
        <v>1012</v>
      </c>
      <c r="H2260" s="8" t="str">
        <f aca="false">IFERROR(VLOOKUP(E2260,$E$2236:$H$2251,4,0),H2259&amp;"/"&amp;H2261)</f>
        <v>46/48</v>
      </c>
      <c r="I2260" s="8" t="str">
        <f aca="false">J2260</f>
        <v>46;48</v>
      </c>
      <c r="J2260" s="18" t="str">
        <f aca="false">IF(LEN(H2260)&gt;2,LEFT(H2260,2)&amp;";"&amp;RIGHT(H2260,2),H2260)</f>
        <v>46;48</v>
      </c>
      <c r="M2260" s="8" t="n">
        <v>872</v>
      </c>
    </row>
    <row r="2261" customFormat="false" ht="15" hidden="false" customHeight="false" outlineLevel="0" collapsed="false">
      <c r="B2261" s="2" t="s">
        <v>108</v>
      </c>
      <c r="C2261" s="66" t="s">
        <v>860</v>
      </c>
      <c r="D2261" s="2" t="n">
        <f aca="false">D2260+5</f>
        <v>150</v>
      </c>
      <c r="E2261" s="38" t="s">
        <v>232</v>
      </c>
      <c r="F2261" s="2" t="str">
        <f aca="false">IF(LEN(E2261)&gt;2,SUBSTITUTE(E2261,"/",""),RIGHT("0"&amp;E2261*10,3))</f>
        <v>120</v>
      </c>
      <c r="H2261" s="8" t="n">
        <f aca="false">IFERROR(VLOOKUP(E2261,$E$2236:$H$2251,4,0),H2260&amp;"/"&amp;H2262)</f>
        <v>48</v>
      </c>
      <c r="I2261" s="8" t="n">
        <f aca="false">J2261</f>
        <v>48</v>
      </c>
      <c r="J2261" s="18" t="n">
        <f aca="false">IF(LEN(H2261)&gt;2,LEFT(H2261,2)&amp;";"&amp;RIGHT(H2261,2),H2261)</f>
        <v>48</v>
      </c>
      <c r="M2261" s="8" t="n">
        <v>905</v>
      </c>
      <c r="P2261" s="18" t="str">
        <f aca="false">VLOOKUP(TRIM(H2261),references!AA:AG,3,0)</f>
        <v>94 - 98</v>
      </c>
      <c r="Q2261" s="18" t="str">
        <f aca="false">VLOOKUP(TRIM(H2261),references!AA:AG,5,0)</f>
        <v>76 - 80</v>
      </c>
      <c r="R2261" s="18" t="str">
        <f aca="false">VLOOKUP(TRIM(H2261),references!AA:AG,7,0)</f>
        <v>102 - 106</v>
      </c>
    </row>
    <row r="2262" customFormat="false" ht="15" hidden="false" customHeight="false" outlineLevel="0" collapsed="false">
      <c r="B2262" s="2" t="s">
        <v>108</v>
      </c>
      <c r="C2262" s="66" t="s">
        <v>860</v>
      </c>
      <c r="D2262" s="2" t="n">
        <f aca="false">D2261+5</f>
        <v>155</v>
      </c>
      <c r="E2262" s="38" t="s">
        <v>865</v>
      </c>
      <c r="F2262" s="2" t="str">
        <f aca="false">IF(LEN(E2262)&gt;2,SUBSTITUTE(E2262,"/",""),RIGHT("0"&amp;E2262*10,3))</f>
        <v>1214</v>
      </c>
      <c r="H2262" s="8" t="str">
        <f aca="false">IFERROR(VLOOKUP(E2262,$E$2236:$H$2251,4,0),H2261&amp;"/"&amp;H2263)</f>
        <v>48/50</v>
      </c>
      <c r="I2262" s="8" t="str">
        <f aca="false">J2262</f>
        <v>48;50</v>
      </c>
      <c r="J2262" s="18" t="str">
        <f aca="false">IF(LEN(H2262)&gt;2,LEFT(H2262,2)&amp;";"&amp;RIGHT(H2262,2),H2262)</f>
        <v>48;50</v>
      </c>
      <c r="M2262" s="8" t="n">
        <v>902</v>
      </c>
    </row>
    <row r="2263" customFormat="false" ht="15" hidden="false" customHeight="false" outlineLevel="0" collapsed="false">
      <c r="B2263" s="2" t="s">
        <v>108</v>
      </c>
      <c r="C2263" s="66" t="s">
        <v>860</v>
      </c>
      <c r="D2263" s="2" t="n">
        <f aca="false">D2262+5</f>
        <v>160</v>
      </c>
      <c r="E2263" s="38" t="s">
        <v>277</v>
      </c>
      <c r="F2263" s="2" t="str">
        <f aca="false">IF(LEN(E2263)&gt;2,SUBSTITUTE(E2263,"/",""),RIGHT("0"&amp;E2263*10,3))</f>
        <v>140</v>
      </c>
      <c r="H2263" s="8" t="n">
        <f aca="false">IFERROR(VLOOKUP(E2263,$E$2236:$H$2251,4,0),H2262&amp;"/"&amp;H2264)</f>
        <v>50</v>
      </c>
      <c r="I2263" s="8" t="n">
        <f aca="false">J2263</f>
        <v>50</v>
      </c>
      <c r="J2263" s="18" t="n">
        <f aca="false">IF(LEN(H2263)&gt;2,LEFT(H2263,2)&amp;";"&amp;RIGHT(H2263,2),H2263)</f>
        <v>50</v>
      </c>
      <c r="M2263" s="8" t="n">
        <v>945</v>
      </c>
      <c r="P2263" s="18" t="str">
        <f aca="false">VLOOKUP(TRIM(H2263),references!AA:AG,3,0)</f>
        <v>98 - 102</v>
      </c>
      <c r="Q2263" s="18" t="str">
        <f aca="false">VLOOKUP(TRIM(H2263),references!AA:AG,5,0)</f>
        <v>80 - 84</v>
      </c>
      <c r="R2263" s="18" t="str">
        <f aca="false">VLOOKUP(TRIM(H2263),references!AA:AG,7,0)</f>
        <v>106 - 110</v>
      </c>
    </row>
    <row r="2264" customFormat="false" ht="15" hidden="false" customHeight="false" outlineLevel="0" collapsed="false">
      <c r="B2264" s="2" t="s">
        <v>108</v>
      </c>
      <c r="C2264" s="66" t="s">
        <v>860</v>
      </c>
      <c r="D2264" s="2" t="n">
        <f aca="false">D2263+5</f>
        <v>165</v>
      </c>
      <c r="E2264" s="38" t="s">
        <v>866</v>
      </c>
      <c r="F2264" s="2" t="str">
        <f aca="false">IF(LEN(E2264)&gt;2,SUBSTITUTE(E2264,"/",""),RIGHT("0"&amp;E2264*10,3))</f>
        <v>1416</v>
      </c>
      <c r="H2264" s="8" t="str">
        <f aca="false">IFERROR(VLOOKUP(E2264,$E$2236:$H$2251,4,0),H2263&amp;"/"&amp;H2265)</f>
        <v>50/52</v>
      </c>
      <c r="I2264" s="8" t="str">
        <f aca="false">J2264</f>
        <v>50;52</v>
      </c>
      <c r="J2264" s="18" t="str">
        <f aca="false">IF(LEN(H2264)&gt;2,LEFT(H2264,2)&amp;";"&amp;RIGHT(H2264,2),H2264)</f>
        <v>50;52</v>
      </c>
      <c r="M2264" s="8" t="n">
        <v>922</v>
      </c>
    </row>
    <row r="2265" customFormat="false" ht="15" hidden="false" customHeight="false" outlineLevel="0" collapsed="false">
      <c r="B2265" s="2" t="s">
        <v>108</v>
      </c>
      <c r="C2265" s="66" t="s">
        <v>860</v>
      </c>
      <c r="D2265" s="2" t="n">
        <f aca="false">D2264+5</f>
        <v>170</v>
      </c>
      <c r="E2265" s="38" t="s">
        <v>281</v>
      </c>
      <c r="F2265" s="2" t="str">
        <f aca="false">IF(LEN(E2265)&gt;2,SUBSTITUTE(E2265,"/",""),RIGHT("0"&amp;E2265*10,3))</f>
        <v>160</v>
      </c>
      <c r="H2265" s="8" t="n">
        <f aca="false">IFERROR(VLOOKUP(E2265,$E$2236:$H$2251,4,0),H2264&amp;"/"&amp;H2266)</f>
        <v>52</v>
      </c>
      <c r="I2265" s="8" t="n">
        <f aca="false">J2265</f>
        <v>52</v>
      </c>
      <c r="J2265" s="18" t="n">
        <f aca="false">IF(LEN(H2265)&gt;2,LEFT(H2265,2)&amp;";"&amp;RIGHT(H2265,2),H2265)</f>
        <v>52</v>
      </c>
      <c r="M2265" s="8" t="n">
        <v>955</v>
      </c>
      <c r="P2265" s="18" t="str">
        <f aca="false">VLOOKUP(TRIM(H2265),references!AA:AG,3,0)</f>
        <v>102 - 106</v>
      </c>
      <c r="Q2265" s="18" t="str">
        <f aca="false">VLOOKUP(TRIM(H2265),references!AA:AG,5,0)</f>
        <v>84 - 88</v>
      </c>
      <c r="R2265" s="18" t="str">
        <f aca="false">VLOOKUP(TRIM(H2265),references!AA:AG,7,0)</f>
        <v>110 - 114</v>
      </c>
    </row>
    <row r="2266" customFormat="false" ht="15" hidden="false" customHeight="false" outlineLevel="0" collapsed="false">
      <c r="B2266" s="2" t="s">
        <v>108</v>
      </c>
      <c r="C2266" s="66" t="s">
        <v>860</v>
      </c>
      <c r="D2266" s="2" t="n">
        <f aca="false">D2265+5</f>
        <v>175</v>
      </c>
      <c r="E2266" s="38" t="s">
        <v>352</v>
      </c>
      <c r="F2266" s="2" t="str">
        <f aca="false">IF(LEN(E2266)&gt;2,SUBSTITUTE(E2266,"/",""),RIGHT("0"&amp;E2266*10,3))</f>
        <v>1618</v>
      </c>
      <c r="H2266" s="8" t="str">
        <f aca="false">IFERROR(VLOOKUP(E2266,$E$2236:$H$2251,4,0),H2265&amp;"/"&amp;H2267)</f>
        <v>52/54</v>
      </c>
      <c r="I2266" s="8" t="str">
        <f aca="false">J2266</f>
        <v>52;54</v>
      </c>
      <c r="J2266" s="18" t="str">
        <f aca="false">IF(LEN(H2266)&gt;2,LEFT(H2266,2)&amp;";"&amp;RIGHT(H2266,2),H2266)</f>
        <v>52;54</v>
      </c>
      <c r="M2266" s="8" t="n">
        <v>892</v>
      </c>
    </row>
    <row r="2267" customFormat="false" ht="15" hidden="false" customHeight="false" outlineLevel="0" collapsed="false">
      <c r="B2267" s="2" t="s">
        <v>108</v>
      </c>
      <c r="C2267" s="66" t="s">
        <v>860</v>
      </c>
      <c r="D2267" s="2" t="n">
        <f aca="false">D2266+5</f>
        <v>180</v>
      </c>
      <c r="E2267" s="38" t="s">
        <v>285</v>
      </c>
      <c r="F2267" s="2" t="str">
        <f aca="false">IF(LEN(E2267)&gt;2,SUBSTITUTE(E2267,"/",""),RIGHT("0"&amp;E2267*10,3))</f>
        <v>180</v>
      </c>
      <c r="H2267" s="8" t="n">
        <f aca="false">IFERROR(VLOOKUP(E2267,$E$2236:$H$2251,4,0),H2266&amp;"/"&amp;H2268)</f>
        <v>54</v>
      </c>
      <c r="I2267" s="8" t="n">
        <f aca="false">J2267</f>
        <v>54</v>
      </c>
      <c r="J2267" s="18" t="n">
        <f aca="false">IF(LEN(H2267)&gt;2,LEFT(H2267,2)&amp;";"&amp;RIGHT(H2267,2),H2267)</f>
        <v>54</v>
      </c>
      <c r="M2267" s="8" t="n">
        <v>915</v>
      </c>
      <c r="P2267" s="18" t="str">
        <f aca="false">VLOOKUP(TRIM(H2267),references!AA:AG,3,0)</f>
        <v>106 - 110</v>
      </c>
      <c r="Q2267" s="18" t="str">
        <f aca="false">VLOOKUP(TRIM(H2267),references!AA:AG,5,0)</f>
        <v>88 - 92</v>
      </c>
      <c r="R2267" s="18" t="str">
        <f aca="false">VLOOKUP(TRIM(H2267),references!AA:AG,7,0)</f>
        <v>114 - 118</v>
      </c>
    </row>
    <row r="2268" customFormat="false" ht="15" hidden="false" customHeight="false" outlineLevel="0" collapsed="false">
      <c r="B2268" s="2" t="s">
        <v>108</v>
      </c>
      <c r="C2268" s="66" t="s">
        <v>860</v>
      </c>
      <c r="D2268" s="2" t="n">
        <f aca="false">D2267+5</f>
        <v>185</v>
      </c>
      <c r="E2268" s="38" t="s">
        <v>354</v>
      </c>
      <c r="F2268" s="2" t="str">
        <f aca="false">IF(LEN(E2268)&gt;2,SUBSTITUTE(E2268,"/",""),RIGHT("0"&amp;E2268*10,3))</f>
        <v>1820</v>
      </c>
      <c r="H2268" s="8" t="str">
        <f aca="false">IFERROR(VLOOKUP(E2268,$E$2236:$H$2251,4,0),H2267&amp;"/"&amp;H2269)</f>
        <v>54/56</v>
      </c>
      <c r="I2268" s="8" t="str">
        <f aca="false">J2268</f>
        <v>54;56</v>
      </c>
      <c r="J2268" s="18" t="str">
        <f aca="false">IF(LEN(H2268)&gt;2,LEFT(H2268,2)&amp;";"&amp;RIGHT(H2268,2),H2268)</f>
        <v>54;56</v>
      </c>
      <c r="M2268" s="8" t="n">
        <v>882</v>
      </c>
    </row>
    <row r="2269" customFormat="false" ht="15" hidden="false" customHeight="false" outlineLevel="0" collapsed="false">
      <c r="B2269" s="2" t="s">
        <v>108</v>
      </c>
      <c r="C2269" s="66" t="s">
        <v>860</v>
      </c>
      <c r="D2269" s="2" t="n">
        <f aca="false">D2268+5</f>
        <v>190</v>
      </c>
      <c r="E2269" s="38" t="s">
        <v>306</v>
      </c>
      <c r="F2269" s="2" t="str">
        <f aca="false">IF(LEN(E2269)&gt;2,SUBSTITUTE(E2269,"/",""),RIGHT("0"&amp;E2269*10,3))</f>
        <v>200</v>
      </c>
      <c r="H2269" s="8" t="n">
        <f aca="false">IFERROR(VLOOKUP(E2269,$E$2236:$H$2251,4,0),H2268&amp;"/"&amp;H2270)</f>
        <v>56</v>
      </c>
      <c r="I2269" s="8" t="n">
        <f aca="false">J2269</f>
        <v>56</v>
      </c>
      <c r="J2269" s="18" t="n">
        <f aca="false">IF(LEN(H2269)&gt;2,LEFT(H2269,2)&amp;";"&amp;RIGHT(H2269,2),H2269)</f>
        <v>56</v>
      </c>
      <c r="M2269" s="8" t="n">
        <v>895</v>
      </c>
      <c r="P2269" s="18" t="str">
        <f aca="false">VLOOKUP(TRIM(H2269),references!AA:AG,3,0)</f>
        <v>110 - 114</v>
      </c>
      <c r="Q2269" s="18" t="str">
        <f aca="false">VLOOKUP(TRIM(H2269),references!AA:AG,5,0)</f>
        <v>92 - 96</v>
      </c>
      <c r="R2269" s="18" t="str">
        <f aca="false">VLOOKUP(TRIM(H2269),references!AA:AG,7,0)</f>
        <v>118 - 122</v>
      </c>
    </row>
    <row r="2270" customFormat="false" ht="15" hidden="false" customHeight="false" outlineLevel="0" collapsed="false">
      <c r="B2270" s="2" t="s">
        <v>108</v>
      </c>
      <c r="C2270" s="66" t="s">
        <v>860</v>
      </c>
      <c r="D2270" s="2" t="n">
        <f aca="false">D2269+5</f>
        <v>195</v>
      </c>
      <c r="E2270" s="38" t="s">
        <v>356</v>
      </c>
      <c r="F2270" s="2" t="str">
        <f aca="false">IF(LEN(E2270)&gt;2,SUBSTITUTE(E2270,"/",""),RIGHT("0"&amp;E2270*10,3))</f>
        <v>2022</v>
      </c>
      <c r="H2270" s="8" t="str">
        <f aca="false">IFERROR(VLOOKUP(E2270,$E$2236:$H$2251,4,0),H2269&amp;"/"&amp;H2271)</f>
        <v>56/58</v>
      </c>
      <c r="I2270" s="8" t="str">
        <f aca="false">J2270</f>
        <v>56;58</v>
      </c>
      <c r="J2270" s="18" t="str">
        <f aca="false">IF(LEN(H2270)&gt;2,LEFT(H2270,2)&amp;";"&amp;RIGHT(H2270,2),H2270)</f>
        <v>56;58</v>
      </c>
      <c r="M2270" s="8" t="n">
        <v>812</v>
      </c>
    </row>
    <row r="2271" customFormat="false" ht="15" hidden="false" customHeight="false" outlineLevel="0" collapsed="false">
      <c r="B2271" s="2" t="s">
        <v>108</v>
      </c>
      <c r="C2271" s="66" t="s">
        <v>860</v>
      </c>
      <c r="D2271" s="2" t="n">
        <f aca="false">D2270+5</f>
        <v>200</v>
      </c>
      <c r="E2271" s="38" t="s">
        <v>308</v>
      </c>
      <c r="F2271" s="2" t="str">
        <f aca="false">IF(LEN(E2271)&gt;2,SUBSTITUTE(E2271,"/",""),RIGHT("0"&amp;E2271*10,3))</f>
        <v>220</v>
      </c>
      <c r="H2271" s="8" t="n">
        <f aca="false">IFERROR(VLOOKUP(E2271,$E$2236:$H$2251,4,0),H2270&amp;"/"&amp;H2272)</f>
        <v>58</v>
      </c>
      <c r="I2271" s="8" t="n">
        <f aca="false">J2271</f>
        <v>58</v>
      </c>
      <c r="J2271" s="18" t="n">
        <f aca="false">IF(LEN(H2271)&gt;2,LEFT(H2271,2)&amp;";"&amp;RIGHT(H2271,2),H2271)</f>
        <v>58</v>
      </c>
      <c r="M2271" s="8" t="n">
        <v>875</v>
      </c>
      <c r="P2271" s="18" t="str">
        <f aca="false">VLOOKUP(TRIM(H2271),references!AA:AG,3,0)</f>
        <v>114 - 118</v>
      </c>
      <c r="Q2271" s="18" t="str">
        <f aca="false">VLOOKUP(TRIM(H2271),references!AA:AG,5,0)</f>
        <v>96 - 100</v>
      </c>
      <c r="R2271" s="18" t="str">
        <f aca="false">VLOOKUP(TRIM(H2271),references!AA:AG,7,0)</f>
        <v>122 - 126</v>
      </c>
    </row>
    <row r="2272" customFormat="false" ht="15" hidden="false" customHeight="false" outlineLevel="0" collapsed="false">
      <c r="B2272" s="2" t="s">
        <v>108</v>
      </c>
      <c r="C2272" s="66" t="s">
        <v>860</v>
      </c>
      <c r="D2272" s="2" t="n">
        <f aca="false">D2271+5</f>
        <v>205</v>
      </c>
      <c r="E2272" s="38" t="s">
        <v>358</v>
      </c>
      <c r="F2272" s="2" t="str">
        <f aca="false">IF(LEN(E2272)&gt;2,SUBSTITUTE(E2272,"/",""),RIGHT("0"&amp;E2272*10,3))</f>
        <v>2224</v>
      </c>
      <c r="H2272" s="8" t="str">
        <f aca="false">IFERROR(VLOOKUP(E2272,$E$2236:$H$2251,4,0),H2271&amp;"/"&amp;H2273)</f>
        <v>58/60</v>
      </c>
      <c r="I2272" s="8" t="str">
        <f aca="false">J2272</f>
        <v>58;60</v>
      </c>
      <c r="J2272" s="18" t="str">
        <f aca="false">IF(LEN(H2272)&gt;2,LEFT(H2272,2)&amp;";"&amp;RIGHT(H2272,2),H2272)</f>
        <v>58;60</v>
      </c>
      <c r="M2272" s="8" t="n">
        <v>742</v>
      </c>
    </row>
    <row r="2273" customFormat="false" ht="15" hidden="false" customHeight="false" outlineLevel="0" collapsed="false">
      <c r="B2273" s="2" t="s">
        <v>108</v>
      </c>
      <c r="C2273" s="66" t="s">
        <v>860</v>
      </c>
      <c r="D2273" s="2" t="n">
        <f aca="false">D2272+5</f>
        <v>210</v>
      </c>
      <c r="E2273" s="38" t="s">
        <v>310</v>
      </c>
      <c r="F2273" s="2" t="str">
        <f aca="false">IF(LEN(E2273)&gt;2,SUBSTITUTE(E2273,"/",""),RIGHT("0"&amp;E2273*10,3))</f>
        <v>240</v>
      </c>
      <c r="H2273" s="8" t="n">
        <f aca="false">IFERROR(VLOOKUP(E2273,$E$2236:$H$2251,4,0),H2272&amp;"/"&amp;H2274)</f>
        <v>60</v>
      </c>
      <c r="I2273" s="8" t="n">
        <f aca="false">J2273</f>
        <v>60</v>
      </c>
      <c r="J2273" s="18" t="n">
        <f aca="false">IF(LEN(H2273)&gt;2,LEFT(H2273,2)&amp;";"&amp;RIGHT(H2273,2),H2273)</f>
        <v>60</v>
      </c>
      <c r="M2273" s="8" t="n">
        <v>855</v>
      </c>
      <c r="P2273" s="18" t="str">
        <f aca="false">VLOOKUP(TRIM(H2273),references!AA:AG,3,0)</f>
        <v>118 - 122</v>
      </c>
      <c r="Q2273" s="18" t="str">
        <f aca="false">VLOOKUP(TRIM(H2273),references!AA:AG,5,0)</f>
        <v>100 - 104</v>
      </c>
      <c r="R2273" s="18" t="str">
        <f aca="false">VLOOKUP(TRIM(H2273),references!AA:AG,7,0)</f>
        <v>126 - 130</v>
      </c>
    </row>
    <row r="2274" customFormat="false" ht="15" hidden="false" customHeight="false" outlineLevel="0" collapsed="false">
      <c r="B2274" s="2" t="s">
        <v>108</v>
      </c>
      <c r="C2274" s="66" t="s">
        <v>860</v>
      </c>
      <c r="D2274" s="2" t="n">
        <f aca="false">D2273+5</f>
        <v>215</v>
      </c>
      <c r="E2274" s="38" t="s">
        <v>360</v>
      </c>
      <c r="F2274" s="2" t="str">
        <f aca="false">IF(LEN(E2274)&gt;2,SUBSTITUTE(E2274,"/",""),RIGHT("0"&amp;E2274*10,3))</f>
        <v>2426</v>
      </c>
      <c r="H2274" s="8" t="str">
        <f aca="false">IFERROR(VLOOKUP(E2274,$E$2236:$H$2251,4,0),H2273&amp;"/"&amp;H2275)</f>
        <v>60/62</v>
      </c>
      <c r="I2274" s="8" t="str">
        <f aca="false">J2274</f>
        <v>60;62</v>
      </c>
      <c r="J2274" s="18" t="str">
        <f aca="false">IF(LEN(H2274)&gt;2,LEFT(H2274,2)&amp;";"&amp;RIGHT(H2274,2),H2274)</f>
        <v>60;62</v>
      </c>
      <c r="M2274" s="8" t="n">
        <v>732</v>
      </c>
    </row>
    <row r="2275" customFormat="false" ht="15" hidden="false" customHeight="false" outlineLevel="0" collapsed="false">
      <c r="B2275" s="2" t="s">
        <v>108</v>
      </c>
      <c r="C2275" s="66" t="s">
        <v>860</v>
      </c>
      <c r="D2275" s="2" t="n">
        <f aca="false">D2274+5</f>
        <v>220</v>
      </c>
      <c r="E2275" s="38" t="s">
        <v>312</v>
      </c>
      <c r="F2275" s="2" t="str">
        <f aca="false">IF(LEN(E2275)&gt;2,SUBSTITUTE(E2275,"/",""),RIGHT("0"&amp;E2275*10,3))</f>
        <v>260</v>
      </c>
      <c r="H2275" s="8" t="n">
        <f aca="false">IFERROR(VLOOKUP(E2275,$E$2236:$H$2251,4,0),H2274&amp;"/"&amp;H2276)</f>
        <v>62</v>
      </c>
      <c r="I2275" s="8" t="n">
        <f aca="false">J2275</f>
        <v>62</v>
      </c>
      <c r="J2275" s="18" t="n">
        <f aca="false">IF(LEN(H2275)&gt;2,LEFT(H2275,2)&amp;";"&amp;RIGHT(H2275,2),H2275)</f>
        <v>62</v>
      </c>
      <c r="M2275" s="8" t="n">
        <v>835</v>
      </c>
    </row>
    <row r="2276" customFormat="false" ht="15" hidden="false" customHeight="false" outlineLevel="0" collapsed="false">
      <c r="B2276" s="2" t="s">
        <v>108</v>
      </c>
      <c r="C2276" s="66" t="s">
        <v>860</v>
      </c>
      <c r="D2276" s="2" t="n">
        <f aca="false">D2275+5</f>
        <v>225</v>
      </c>
      <c r="E2276" s="38" t="s">
        <v>362</v>
      </c>
      <c r="F2276" s="2" t="str">
        <f aca="false">IF(LEN(E2276)&gt;2,SUBSTITUTE(E2276,"/",""),RIGHT("0"&amp;E2276*10,3))</f>
        <v>2628</v>
      </c>
      <c r="H2276" s="8" t="str">
        <f aca="false">IFERROR(VLOOKUP(E2276,$E$2236:$H$2251,4,0),H2275&amp;"/"&amp;H2277)</f>
        <v>62/64</v>
      </c>
      <c r="I2276" s="8" t="str">
        <f aca="false">J2276</f>
        <v>62;64</v>
      </c>
      <c r="J2276" s="18" t="str">
        <f aca="false">IF(LEN(H2276)&gt;2,LEFT(H2276,2)&amp;";"&amp;RIGHT(H2276,2),H2276)</f>
        <v>62;64</v>
      </c>
      <c r="M2276" s="8" t="n">
        <v>722</v>
      </c>
    </row>
    <row r="2277" customFormat="false" ht="15" hidden="false" customHeight="false" outlineLevel="0" collapsed="false">
      <c r="B2277" s="2" t="s">
        <v>108</v>
      </c>
      <c r="C2277" s="66" t="s">
        <v>860</v>
      </c>
      <c r="D2277" s="2" t="n">
        <f aca="false">D2276+5</f>
        <v>230</v>
      </c>
      <c r="E2277" s="38" t="s">
        <v>314</v>
      </c>
      <c r="F2277" s="2" t="str">
        <f aca="false">IF(LEN(E2277)&gt;2,SUBSTITUTE(E2277,"/",""),RIGHT("0"&amp;E2277*10,3))</f>
        <v>280</v>
      </c>
      <c r="H2277" s="8" t="n">
        <f aca="false">IFERROR(VLOOKUP(E2277,$E$2236:$H$2251,4,0),H2276&amp;"/"&amp;H2278)</f>
        <v>64</v>
      </c>
      <c r="I2277" s="8" t="n">
        <f aca="false">J2277</f>
        <v>64</v>
      </c>
      <c r="J2277" s="18" t="n">
        <f aca="false">IF(LEN(H2277)&gt;2,LEFT(H2277,2)&amp;";"&amp;RIGHT(H2277,2),H2277)</f>
        <v>64</v>
      </c>
      <c r="M2277" s="8" t="n">
        <v>815</v>
      </c>
    </row>
    <row r="2278" customFormat="false" ht="15" hidden="false" customHeight="false" outlineLevel="0" collapsed="false">
      <c r="B2278" s="2" t="s">
        <v>108</v>
      </c>
      <c r="C2278" s="66" t="s">
        <v>860</v>
      </c>
      <c r="D2278" s="2" t="n">
        <f aca="false">D2277+5</f>
        <v>235</v>
      </c>
      <c r="E2278" s="38" t="s">
        <v>364</v>
      </c>
      <c r="F2278" s="2" t="str">
        <f aca="false">IF(LEN(E2278)&gt;2,SUBSTITUTE(E2278,"/",""),RIGHT("0"&amp;E2278*10,3))</f>
        <v>2830</v>
      </c>
      <c r="H2278" s="8" t="str">
        <f aca="false">IFERROR(VLOOKUP(E2278,$E$2236:$H$2251,4,0),H2277&amp;"/"&amp;H2279)</f>
        <v>64/66</v>
      </c>
      <c r="I2278" s="8" t="str">
        <f aca="false">J2278</f>
        <v>64;66</v>
      </c>
      <c r="J2278" s="18" t="str">
        <f aca="false">IF(LEN(H2278)&gt;2,LEFT(H2278,2)&amp;";"&amp;RIGHT(H2278,2),H2278)</f>
        <v>64;66</v>
      </c>
      <c r="M2278" s="8" t="n">
        <v>652</v>
      </c>
    </row>
    <row r="2279" customFormat="false" ht="15" hidden="false" customHeight="false" outlineLevel="0" collapsed="false">
      <c r="B2279" s="2" t="s">
        <v>108</v>
      </c>
      <c r="C2279" s="66" t="s">
        <v>860</v>
      </c>
      <c r="D2279" s="2" t="n">
        <f aca="false">D2278+5</f>
        <v>240</v>
      </c>
      <c r="E2279" s="38" t="s">
        <v>316</v>
      </c>
      <c r="F2279" s="2" t="str">
        <f aca="false">IF(LEN(E2279)&gt;2,SUBSTITUTE(E2279,"/",""),RIGHT("0"&amp;E2279*10,3))</f>
        <v>300</v>
      </c>
      <c r="H2279" s="8" t="n">
        <f aca="false">IFERROR(VLOOKUP(E2279,$E$2236:$H$2251,4,0),H2278&amp;"/"&amp;H2280)</f>
        <v>66</v>
      </c>
      <c r="I2279" s="8" t="n">
        <f aca="false">J2279</f>
        <v>66</v>
      </c>
      <c r="J2279" s="18" t="n">
        <f aca="false">IF(LEN(H2279)&gt;2,LEFT(H2279,2)&amp;";"&amp;RIGHT(H2279,2),H2279)</f>
        <v>66</v>
      </c>
      <c r="M2279" s="8" t="n">
        <v>795</v>
      </c>
    </row>
    <row r="2280" customFormat="false" ht="15" hidden="false" customHeight="false" outlineLevel="0" collapsed="false">
      <c r="B2280" s="2" t="s">
        <v>108</v>
      </c>
      <c r="C2280" s="66" t="s">
        <v>860</v>
      </c>
      <c r="D2280" s="2" t="n">
        <f aca="false">D2279+5</f>
        <v>245</v>
      </c>
      <c r="E2280" s="38" t="s">
        <v>365</v>
      </c>
      <c r="F2280" s="2" t="str">
        <f aca="false">IF(LEN(E2280)&gt;2,SUBSTITUTE(E2280,"/",""),RIGHT("0"&amp;E2280*10,3))</f>
        <v>3032</v>
      </c>
      <c r="H2280" s="8" t="str">
        <f aca="false">IFERROR(VLOOKUP(E2280,$E$2236:$H$2251,4,0),H2279&amp;"/"&amp;H2281)</f>
        <v>66/68</v>
      </c>
      <c r="I2280" s="8" t="str">
        <f aca="false">J2280</f>
        <v>66;68</v>
      </c>
      <c r="J2280" s="18" t="str">
        <f aca="false">IF(LEN(H2280)&gt;2,LEFT(H2280,2)&amp;";"&amp;RIGHT(H2280,2),H2280)</f>
        <v>66;68</v>
      </c>
      <c r="M2280" s="8" t="n">
        <v>612</v>
      </c>
    </row>
    <row r="2281" customFormat="false" ht="15" hidden="false" customHeight="false" outlineLevel="0" collapsed="false">
      <c r="B2281" s="2" t="s">
        <v>108</v>
      </c>
      <c r="C2281" s="66" t="s">
        <v>860</v>
      </c>
      <c r="D2281" s="2" t="n">
        <f aca="false">D2280+5</f>
        <v>250</v>
      </c>
      <c r="E2281" s="38" t="s">
        <v>115</v>
      </c>
      <c r="F2281" s="2" t="str">
        <f aca="false">IF(LEN(E2281)&gt;2,SUBSTITUTE(E2281,"/",""),RIGHT("0"&amp;E2281*10,3))</f>
        <v>320</v>
      </c>
      <c r="H2281" s="8" t="n">
        <f aca="false">IFERROR(VLOOKUP(E2281,$E$2236:$H$2251,4,0),H2280&amp;"/"&amp;H2282)</f>
        <v>68</v>
      </c>
      <c r="I2281" s="8" t="n">
        <f aca="false">J2281</f>
        <v>68</v>
      </c>
      <c r="J2281" s="18" t="n">
        <f aca="false">IF(LEN(H2281)&gt;2,LEFT(H2281,2)&amp;";"&amp;RIGHT(H2281,2),H2281)</f>
        <v>68</v>
      </c>
      <c r="M2281" s="8" t="n">
        <v>775</v>
      </c>
    </row>
    <row r="2282" customFormat="false" ht="15" hidden="false" customHeight="false" outlineLevel="0" collapsed="false">
      <c r="B2282" s="2" t="s">
        <v>108</v>
      </c>
      <c r="C2282" s="66" t="s">
        <v>860</v>
      </c>
      <c r="D2282" s="2" t="n">
        <f aca="false">D2281+5</f>
        <v>255</v>
      </c>
      <c r="E2282" s="38" t="s">
        <v>158</v>
      </c>
      <c r="F2282" s="2" t="str">
        <f aca="false">IF(LEN(E2282)&gt;2,SUBSTITUTE(E2282,"/",""),RIGHT("0"&amp;E2282*10,3))</f>
        <v>3234</v>
      </c>
      <c r="H2282" s="8" t="str">
        <f aca="false">IFERROR(VLOOKUP(E2282,$E$2236:$H$2251,4,0),H2281&amp;"/"&amp;H2283)</f>
        <v>68/70</v>
      </c>
      <c r="I2282" s="8" t="str">
        <f aca="false">J2282</f>
        <v>68;70</v>
      </c>
      <c r="J2282" s="18" t="str">
        <f aca="false">IF(LEN(H2282)&gt;2,LEFT(H2282,2)&amp;";"&amp;RIGHT(H2282,2),H2282)</f>
        <v>68;70</v>
      </c>
      <c r="M2282" s="8" t="n">
        <v>592</v>
      </c>
    </row>
    <row r="2283" customFormat="false" ht="15" hidden="false" customHeight="false" outlineLevel="0" collapsed="false">
      <c r="B2283" s="2" t="s">
        <v>108</v>
      </c>
      <c r="C2283" s="66" t="s">
        <v>860</v>
      </c>
      <c r="D2283" s="2" t="n">
        <f aca="false">D2282+5</f>
        <v>260</v>
      </c>
      <c r="E2283" s="38" t="s">
        <v>117</v>
      </c>
      <c r="F2283" s="2" t="str">
        <f aca="false">IF(LEN(E2283)&gt;2,SUBSTITUTE(E2283,"/",""),RIGHT("0"&amp;E2283*10,3))</f>
        <v>340</v>
      </c>
      <c r="H2283" s="8" t="n">
        <f aca="false">IFERROR(VLOOKUP(E2283,$E$2236:$H$2251,4,0),H2282&amp;"/"&amp;H2284)</f>
        <v>70</v>
      </c>
      <c r="I2283" s="8" t="n">
        <f aca="false">J2283</f>
        <v>70</v>
      </c>
      <c r="J2283" s="18" t="n">
        <f aca="false">IF(LEN(H2283)&gt;2,LEFT(H2283,2)&amp;";"&amp;RIGHT(H2283,2),H2283)</f>
        <v>70</v>
      </c>
      <c r="M2283" s="8" t="n">
        <v>755</v>
      </c>
    </row>
    <row r="2284" customFormat="false" ht="15" hidden="false" customHeight="false" outlineLevel="0" collapsed="false">
      <c r="B2284" s="10" t="s">
        <v>271</v>
      </c>
      <c r="C2284" s="73" t="s">
        <v>860</v>
      </c>
      <c r="D2284" s="10" t="n">
        <f aca="false">D2263+200</f>
        <v>360</v>
      </c>
      <c r="E2284" s="20" t="s">
        <v>867</v>
      </c>
      <c r="F2284" s="10" t="str">
        <f aca="false">IF(LEN(E2284)&gt;2,SUBSTITUTE(E2284,"/",""),RIGHT("0"&amp;E2284*10,3))</f>
        <v>1422</v>
      </c>
      <c r="G2284" s="73"/>
      <c r="H2284" s="24" t="s">
        <v>2942</v>
      </c>
      <c r="I2284" s="24" t="str">
        <f aca="false">J2284</f>
        <v>50;52;54;56;58</v>
      </c>
      <c r="J2284" s="24" t="s">
        <v>2943</v>
      </c>
      <c r="K2284" s="24"/>
      <c r="L2284" s="24"/>
      <c r="M2284" s="24" t="n">
        <v>931</v>
      </c>
    </row>
    <row r="2285" customFormat="false" ht="15" hidden="false" customHeight="false" outlineLevel="0" collapsed="false">
      <c r="B2285" s="10" t="s">
        <v>271</v>
      </c>
      <c r="C2285" s="73" t="s">
        <v>860</v>
      </c>
      <c r="D2285" s="10" t="n">
        <f aca="false">D2273+200</f>
        <v>410</v>
      </c>
      <c r="E2285" s="20" t="s">
        <v>868</v>
      </c>
      <c r="F2285" s="10" t="str">
        <f aca="false">IF(LEN(E2285)&gt;2,SUBSTITUTE(E2285,"/",""),RIGHT("0"&amp;E2285*10,3))</f>
        <v>2432</v>
      </c>
      <c r="G2285" s="73"/>
      <c r="H2285" s="24" t="s">
        <v>2944</v>
      </c>
      <c r="I2285" s="24" t="str">
        <f aca="false">J2285</f>
        <v>60;62;64;66;68</v>
      </c>
      <c r="J2285" s="24" t="s">
        <v>2945</v>
      </c>
      <c r="K2285" s="24"/>
      <c r="L2285" s="24"/>
      <c r="M2285" s="24" t="n">
        <v>731</v>
      </c>
    </row>
    <row r="2287" customFormat="false" ht="15" hidden="false" customHeight="false" outlineLevel="0" collapsed="false">
      <c r="B2287" s="2" t="s">
        <v>108</v>
      </c>
      <c r="C2287" s="66" t="s">
        <v>870</v>
      </c>
      <c r="D2287" s="2" t="n">
        <v>160</v>
      </c>
      <c r="E2287" s="38" t="s">
        <v>867</v>
      </c>
      <c r="F2287" s="2" t="str">
        <f aca="false">IF(LEN(E2287)&gt;2,SUBSTITUTE(E2287,"/",""),RIGHT("0"&amp;E2287*10,3))</f>
        <v>1422</v>
      </c>
      <c r="H2287" s="8" t="s">
        <v>2942</v>
      </c>
      <c r="I2287" s="8" t="str">
        <f aca="false">J2287</f>
        <v>50;52;54;56;58</v>
      </c>
      <c r="J2287" s="18" t="s">
        <v>2943</v>
      </c>
      <c r="M2287" s="8" t="n">
        <v>931</v>
      </c>
      <c r="P2287" s="18" t="str">
        <f aca="false">VLOOKUP(LEFT(H2287,2),references!AA:AG,2,0)&amp;" - "&amp;VLOOKUP(RIGHT(H2287,2),references!AA:AG,2,0)</f>
        <v>100 - 116</v>
      </c>
      <c r="Q2287" s="18" t="str">
        <f aca="false">VLOOKUP(LEFT(H2287,2),references!AA:AG,4,0)&amp;" - "&amp;VLOOKUP(RIGHT(H2287,2),references!AA:AG,4,0)</f>
        <v>82 - 98</v>
      </c>
      <c r="R2287" s="18" t="str">
        <f aca="false">VLOOKUP(LEFT(H2287,2),references!AA:AG,6,0)&amp;" - "&amp;VLOOKUP(RIGHT(H2287,2),references!AA:AG,6,0)</f>
        <v>108 - 124</v>
      </c>
    </row>
    <row r="2288" customFormat="false" ht="15" hidden="false" customHeight="false" outlineLevel="0" collapsed="false">
      <c r="B2288" s="2" t="s">
        <v>108</v>
      </c>
      <c r="C2288" s="66" t="s">
        <v>870</v>
      </c>
      <c r="D2288" s="2" t="n">
        <v>210</v>
      </c>
      <c r="E2288" s="38" t="s">
        <v>868</v>
      </c>
      <c r="F2288" s="2" t="str">
        <f aca="false">IF(LEN(E2288)&gt;2,SUBSTITUTE(E2288,"/",""),RIGHT("0"&amp;E2288*10,3))</f>
        <v>2432</v>
      </c>
      <c r="H2288" s="8" t="s">
        <v>2944</v>
      </c>
      <c r="I2288" s="8" t="str">
        <f aca="false">J2288</f>
        <v>60;62;64;66;68</v>
      </c>
      <c r="J2288" s="18" t="s">
        <v>2945</v>
      </c>
      <c r="M2288" s="8" t="n">
        <v>731</v>
      </c>
      <c r="P2288" s="18" t="str">
        <f aca="false">VLOOKUP(LEFT(H2288,2),references!AA:AG,2,0)&amp;" - "&amp;VLOOKUP(RIGHT(H2288,2),references!AA:AG,2,0)</f>
        <v>120 - 136</v>
      </c>
      <c r="Q2288" s="18" t="str">
        <f aca="false">VLOOKUP(LEFT(H2288,2),references!AA:AG,4,0)&amp;" - "&amp;VLOOKUP(RIGHT(H2288,2),references!AA:AG,4,0)</f>
        <v>102 - 118</v>
      </c>
      <c r="R2288" s="18" t="str">
        <f aca="false">VLOOKUP(LEFT(H2288,2),references!AA:AG,6,0)&amp;" - "&amp;VLOOKUP(RIGHT(H2288,2),references!AA:AG,6,0)</f>
        <v>128 - 144</v>
      </c>
    </row>
    <row r="2290" customFormat="false" ht="15" hidden="false" customHeight="false" outlineLevel="0" collapsed="false">
      <c r="B2290" s="2" t="s">
        <v>108</v>
      </c>
      <c r="C2290" s="66" t="s">
        <v>874</v>
      </c>
      <c r="D2290" s="2" t="n">
        <v>310</v>
      </c>
      <c r="E2290" s="38" t="s">
        <v>875</v>
      </c>
      <c r="F2290" s="2" t="str">
        <f aca="false">IF(LEN(E2290)&gt;2,SUBSTITUTE(E2290,"/",""),RIGHT("0"&amp;E2290*10,3))</f>
        <v>430</v>
      </c>
      <c r="H2290" s="8" t="s">
        <v>499</v>
      </c>
      <c r="I2290" s="27" t="str">
        <f aca="false">LEFT(H2290,2)</f>
        <v>40</v>
      </c>
      <c r="J2290" s="18" t="str">
        <f aca="false">LEFT(H2290,2)</f>
        <v>40</v>
      </c>
      <c r="K2290" s="18" t="str">
        <f aca="false">RIGHT(H2290,3)</f>
        <v>164</v>
      </c>
      <c r="M2290" s="8" t="n">
        <v>774</v>
      </c>
      <c r="P2290" s="18" t="str">
        <f aca="false">VLOOKUP(LEFT(H2290,2),references!AA:AG,3,0)</f>
        <v>78 - 82</v>
      </c>
      <c r="Q2290" s="18" t="str">
        <f aca="false">VLOOKUP(LEFT(H2290,2),references!AA:AG,5,0)</f>
        <v>60 - 64</v>
      </c>
      <c r="R2290" s="18" t="str">
        <f aca="false">VLOOKUP(LEFT(H2290,2),references!AA:AG,7,0)</f>
        <v>86 - 90</v>
      </c>
      <c r="S2290" s="18" t="n">
        <f aca="false">ROUND(RIGHT(E2290,2)*2.54,0)</f>
        <v>76</v>
      </c>
    </row>
    <row r="2291" customFormat="false" ht="15" hidden="false" customHeight="false" outlineLevel="0" collapsed="false">
      <c r="B2291" s="2" t="s">
        <v>108</v>
      </c>
      <c r="C2291" s="66" t="s">
        <v>874</v>
      </c>
      <c r="D2291" s="2" t="n">
        <v>320</v>
      </c>
      <c r="E2291" s="38" t="s">
        <v>876</v>
      </c>
      <c r="F2291" s="2" t="str">
        <f aca="false">IF(LEN(E2291)&gt;2,SUBSTITUTE(E2291,"/",""),RIGHT("0"&amp;E2291*10,3))</f>
        <v>630</v>
      </c>
      <c r="H2291" s="8" t="s">
        <v>500</v>
      </c>
      <c r="I2291" s="27" t="str">
        <f aca="false">LEFT(H2291,2)</f>
        <v>42</v>
      </c>
      <c r="J2291" s="18" t="str">
        <f aca="false">LEFT(H2291,2)</f>
        <v>42</v>
      </c>
      <c r="K2291" s="18" t="str">
        <f aca="false">RIGHT(H2291,3)</f>
        <v>164</v>
      </c>
      <c r="M2291" s="8" t="n">
        <v>854</v>
      </c>
      <c r="P2291" s="18" t="str">
        <f aca="false">VLOOKUP(LEFT(H2291,2),references!AA:AG,3,0)</f>
        <v>82 - 86</v>
      </c>
      <c r="Q2291" s="18" t="str">
        <f aca="false">VLOOKUP(LEFT(H2291,2),references!AA:AG,5,0)</f>
        <v>64 - 68</v>
      </c>
      <c r="R2291" s="18" t="str">
        <f aca="false">VLOOKUP(LEFT(H2291,2),references!AA:AG,7,0)</f>
        <v>90 - 94</v>
      </c>
      <c r="S2291" s="18" t="n">
        <f aca="false">ROUND(RIGHT(E2291,2)*2.54,0)</f>
        <v>76</v>
      </c>
    </row>
    <row r="2292" customFormat="false" ht="15" hidden="false" customHeight="false" outlineLevel="0" collapsed="false">
      <c r="B2292" s="2" t="s">
        <v>108</v>
      </c>
      <c r="C2292" s="66" t="s">
        <v>874</v>
      </c>
      <c r="D2292" s="2" t="n">
        <v>330</v>
      </c>
      <c r="E2292" s="38" t="s">
        <v>877</v>
      </c>
      <c r="F2292" s="2" t="str">
        <f aca="false">IF(LEN(E2292)&gt;2,SUBSTITUTE(E2292,"/",""),RIGHT("0"&amp;E2292*10,3))</f>
        <v>830</v>
      </c>
      <c r="H2292" s="8" t="s">
        <v>501</v>
      </c>
      <c r="I2292" s="27" t="str">
        <f aca="false">LEFT(H2292,2)</f>
        <v>44</v>
      </c>
      <c r="J2292" s="18" t="str">
        <f aca="false">LEFT(H2292,2)</f>
        <v>44</v>
      </c>
      <c r="K2292" s="18" t="str">
        <f aca="false">RIGHT(H2292,3)</f>
        <v>164</v>
      </c>
      <c r="M2292" s="8" t="n">
        <v>924</v>
      </c>
      <c r="P2292" s="18" t="str">
        <f aca="false">VLOOKUP(LEFT(H2292,2),references!AA:AG,3,0)</f>
        <v>86 - 90</v>
      </c>
      <c r="Q2292" s="18" t="str">
        <f aca="false">VLOOKUP(LEFT(H2292,2),references!AA:AG,5,0)</f>
        <v>68 - 72</v>
      </c>
      <c r="R2292" s="18" t="str">
        <f aca="false">VLOOKUP(LEFT(H2292,2),references!AA:AG,7,0)</f>
        <v>94 - 98</v>
      </c>
      <c r="S2292" s="18" t="n">
        <f aca="false">ROUND(RIGHT(E2292,2)*2.54,0)</f>
        <v>76</v>
      </c>
    </row>
    <row r="2293" customFormat="false" ht="15" hidden="false" customHeight="false" outlineLevel="0" collapsed="false">
      <c r="B2293" s="2" t="s">
        <v>108</v>
      </c>
      <c r="C2293" s="66" t="s">
        <v>874</v>
      </c>
      <c r="D2293" s="2" t="n">
        <v>340</v>
      </c>
      <c r="E2293" s="38" t="s">
        <v>878</v>
      </c>
      <c r="F2293" s="2" t="str">
        <f aca="false">IF(LEN(E2293)&gt;2,SUBSTITUTE(E2293,"/",""),RIGHT("0"&amp;E2293*10,3))</f>
        <v>1030</v>
      </c>
      <c r="H2293" s="8" t="s">
        <v>502</v>
      </c>
      <c r="I2293" s="27" t="str">
        <f aca="false">LEFT(H2293,2)</f>
        <v>46</v>
      </c>
      <c r="J2293" s="18" t="str">
        <f aca="false">LEFT(H2293,2)</f>
        <v>46</v>
      </c>
      <c r="K2293" s="18" t="str">
        <f aca="false">RIGHT(H2293,3)</f>
        <v>164</v>
      </c>
      <c r="M2293" s="8" t="n">
        <v>914</v>
      </c>
      <c r="P2293" s="18" t="str">
        <f aca="false">VLOOKUP(LEFT(H2293,2),references!AA:AG,3,0)</f>
        <v>90 - 94</v>
      </c>
      <c r="Q2293" s="18" t="str">
        <f aca="false">VLOOKUP(LEFT(H2293,2),references!AA:AG,5,0)</f>
        <v>72 - 76</v>
      </c>
      <c r="R2293" s="18" t="str">
        <f aca="false">VLOOKUP(LEFT(H2293,2),references!AA:AG,7,0)</f>
        <v>98 - 102</v>
      </c>
      <c r="S2293" s="18" t="n">
        <f aca="false">ROUND(RIGHT(E2293,2)*2.54,0)</f>
        <v>76</v>
      </c>
    </row>
    <row r="2294" customFormat="false" ht="15" hidden="false" customHeight="false" outlineLevel="0" collapsed="false">
      <c r="B2294" s="2" t="s">
        <v>108</v>
      </c>
      <c r="C2294" s="66" t="s">
        <v>874</v>
      </c>
      <c r="D2294" s="2" t="n">
        <v>350</v>
      </c>
      <c r="E2294" s="38" t="s">
        <v>879</v>
      </c>
      <c r="F2294" s="2" t="str">
        <f aca="false">IF(LEN(E2294)&gt;2,SUBSTITUTE(E2294,"/",""),RIGHT("0"&amp;E2294*10,3))</f>
        <v>1230</v>
      </c>
      <c r="H2294" s="8" t="s">
        <v>503</v>
      </c>
      <c r="I2294" s="27" t="str">
        <f aca="false">LEFT(H2294,2)</f>
        <v>48</v>
      </c>
      <c r="J2294" s="18" t="str">
        <f aca="false">LEFT(H2294,2)</f>
        <v>48</v>
      </c>
      <c r="K2294" s="18" t="str">
        <f aca="false">RIGHT(H2294,3)</f>
        <v>164</v>
      </c>
      <c r="M2294" s="8" t="n">
        <v>794</v>
      </c>
      <c r="P2294" s="18" t="str">
        <f aca="false">VLOOKUP(LEFT(H2294,2),references!AA:AG,3,0)</f>
        <v>94 - 98</v>
      </c>
      <c r="Q2294" s="18" t="str">
        <f aca="false">VLOOKUP(LEFT(H2294,2),references!AA:AG,5,0)</f>
        <v>76 - 80</v>
      </c>
      <c r="R2294" s="18" t="str">
        <f aca="false">VLOOKUP(LEFT(H2294,2),references!AA:AG,7,0)</f>
        <v>102 - 106</v>
      </c>
      <c r="S2294" s="18" t="n">
        <f aca="false">ROUND(RIGHT(E2294,2)*2.54,0)</f>
        <v>76</v>
      </c>
    </row>
    <row r="2295" customFormat="false" ht="15" hidden="false" customHeight="false" outlineLevel="0" collapsed="false">
      <c r="B2295" s="2" t="s">
        <v>108</v>
      </c>
      <c r="C2295" s="66" t="s">
        <v>874</v>
      </c>
      <c r="D2295" s="2" t="n">
        <v>360</v>
      </c>
      <c r="E2295" s="38" t="s">
        <v>880</v>
      </c>
      <c r="F2295" s="2" t="str">
        <f aca="false">IF(LEN(E2295)&gt;2,SUBSTITUTE(E2295,"/",""),RIGHT("0"&amp;E2295*10,3))</f>
        <v>1430</v>
      </c>
      <c r="H2295" s="8" t="s">
        <v>504</v>
      </c>
      <c r="I2295" s="27" t="str">
        <f aca="false">LEFT(H2295,2)</f>
        <v>50</v>
      </c>
      <c r="J2295" s="18" t="str">
        <f aca="false">LEFT(H2295,2)</f>
        <v>50</v>
      </c>
      <c r="K2295" s="18" t="str">
        <f aca="false">RIGHT(H2295,3)</f>
        <v>164</v>
      </c>
      <c r="M2295" s="8" t="n">
        <v>834</v>
      </c>
      <c r="P2295" s="18" t="str">
        <f aca="false">VLOOKUP(LEFT(H2295,2),references!AA:AG,3,0)</f>
        <v>98 - 102</v>
      </c>
      <c r="Q2295" s="18" t="str">
        <f aca="false">VLOOKUP(LEFT(H2295,2),references!AA:AG,5,0)</f>
        <v>80 - 84</v>
      </c>
      <c r="R2295" s="18" t="str">
        <f aca="false">VLOOKUP(LEFT(H2295,2),references!AA:AG,7,0)</f>
        <v>106 - 110</v>
      </c>
      <c r="S2295" s="18" t="n">
        <f aca="false">ROUND(RIGHT(E2295,2)*2.54,0)</f>
        <v>76</v>
      </c>
    </row>
    <row r="2296" customFormat="false" ht="15" hidden="false" customHeight="false" outlineLevel="0" collapsed="false">
      <c r="B2296" s="2" t="s">
        <v>108</v>
      </c>
      <c r="C2296" s="66" t="s">
        <v>874</v>
      </c>
      <c r="D2296" s="2" t="n">
        <v>370</v>
      </c>
      <c r="E2296" s="38" t="s">
        <v>881</v>
      </c>
      <c r="F2296" s="2" t="str">
        <f aca="false">IF(LEN(E2296)&gt;2,SUBSTITUTE(E2296,"/",""),RIGHT("0"&amp;E2296*10,3))</f>
        <v>1630</v>
      </c>
      <c r="H2296" s="8" t="s">
        <v>505</v>
      </c>
      <c r="I2296" s="27" t="str">
        <f aca="false">LEFT(H2296,2)</f>
        <v>52</v>
      </c>
      <c r="J2296" s="18" t="str">
        <f aca="false">LEFT(H2296,2)</f>
        <v>52</v>
      </c>
      <c r="K2296" s="18" t="str">
        <f aca="false">RIGHT(H2296,3)</f>
        <v>164</v>
      </c>
      <c r="M2296" s="8" t="n">
        <v>934</v>
      </c>
      <c r="P2296" s="18" t="str">
        <f aca="false">VLOOKUP(LEFT(H2296,2),references!AA:AG,3,0)</f>
        <v>102 - 106</v>
      </c>
      <c r="Q2296" s="18" t="str">
        <f aca="false">VLOOKUP(LEFT(H2296,2),references!AA:AG,5,0)</f>
        <v>84 - 88</v>
      </c>
      <c r="R2296" s="18" t="str">
        <f aca="false">VLOOKUP(LEFT(H2296,2),references!AA:AG,7,0)</f>
        <v>110 - 114</v>
      </c>
      <c r="S2296" s="18" t="n">
        <f aca="false">ROUND(RIGHT(E2296,2)*2.54,0)</f>
        <v>76</v>
      </c>
    </row>
    <row r="2297" customFormat="false" ht="15" hidden="false" customHeight="false" outlineLevel="0" collapsed="false">
      <c r="B2297" s="2" t="s">
        <v>108</v>
      </c>
      <c r="C2297" s="66" t="s">
        <v>874</v>
      </c>
      <c r="D2297" s="2" t="n">
        <v>410</v>
      </c>
      <c r="E2297" s="38" t="s">
        <v>882</v>
      </c>
      <c r="F2297" s="2" t="str">
        <f aca="false">IF(LEN(E2297)&gt;2,SUBSTITUTE(E2297,"/",""),RIGHT("0"&amp;E2297*10,3))</f>
        <v>432</v>
      </c>
      <c r="H2297" s="8" t="s">
        <v>511</v>
      </c>
      <c r="I2297" s="27" t="str">
        <f aca="false">LEFT(H2297,2)</f>
        <v>40</v>
      </c>
      <c r="J2297" s="18" t="str">
        <f aca="false">LEFT(H2297,2)</f>
        <v>40</v>
      </c>
      <c r="K2297" s="18" t="str">
        <f aca="false">RIGHT(H2297,3)</f>
        <v>170</v>
      </c>
      <c r="M2297" s="8" t="n">
        <v>784</v>
      </c>
      <c r="P2297" s="18" t="str">
        <f aca="false">VLOOKUP(LEFT(H2297,2),references!AA:AG,3,0)</f>
        <v>78 - 82</v>
      </c>
      <c r="Q2297" s="18" t="str">
        <f aca="false">VLOOKUP(LEFT(H2297,2),references!AA:AG,5,0)</f>
        <v>60 - 64</v>
      </c>
      <c r="R2297" s="18" t="str">
        <f aca="false">VLOOKUP(LEFT(H2297,2),references!AA:AG,7,0)</f>
        <v>86 - 90</v>
      </c>
      <c r="S2297" s="18" t="n">
        <f aca="false">ROUND(RIGHT(E2297,2)*2.54,0)</f>
        <v>81</v>
      </c>
    </row>
    <row r="2298" customFormat="false" ht="15" hidden="false" customHeight="false" outlineLevel="0" collapsed="false">
      <c r="B2298" s="2" t="s">
        <v>108</v>
      </c>
      <c r="C2298" s="66" t="s">
        <v>874</v>
      </c>
      <c r="D2298" s="2" t="n">
        <v>420</v>
      </c>
      <c r="E2298" s="38" t="s">
        <v>883</v>
      </c>
      <c r="F2298" s="2" t="str">
        <f aca="false">IF(LEN(E2298)&gt;2,SUBSTITUTE(E2298,"/",""),RIGHT("0"&amp;E2298*10,3))</f>
        <v>632</v>
      </c>
      <c r="H2298" s="8" t="s">
        <v>512</v>
      </c>
      <c r="I2298" s="27" t="str">
        <f aca="false">LEFT(H2298,2)</f>
        <v>42</v>
      </c>
      <c r="J2298" s="18" t="str">
        <f aca="false">LEFT(H2298,2)</f>
        <v>42</v>
      </c>
      <c r="K2298" s="18" t="str">
        <f aca="false">RIGHT(H2298,3)</f>
        <v>170</v>
      </c>
      <c r="M2298" s="8" t="n">
        <v>864</v>
      </c>
      <c r="P2298" s="18" t="str">
        <f aca="false">VLOOKUP(LEFT(H2298,2),references!AA:AG,3,0)</f>
        <v>82 - 86</v>
      </c>
      <c r="Q2298" s="18" t="str">
        <f aca="false">VLOOKUP(LEFT(H2298,2),references!AA:AG,5,0)</f>
        <v>64 - 68</v>
      </c>
      <c r="R2298" s="18" t="str">
        <f aca="false">VLOOKUP(LEFT(H2298,2),references!AA:AG,7,0)</f>
        <v>90 - 94</v>
      </c>
      <c r="S2298" s="18" t="n">
        <f aca="false">ROUND(RIGHT(E2298,2)*2.54,0)</f>
        <v>81</v>
      </c>
    </row>
    <row r="2299" customFormat="false" ht="15" hidden="false" customHeight="false" outlineLevel="0" collapsed="false">
      <c r="B2299" s="2" t="s">
        <v>108</v>
      </c>
      <c r="C2299" s="66" t="s">
        <v>874</v>
      </c>
      <c r="D2299" s="2" t="n">
        <v>430</v>
      </c>
      <c r="E2299" s="38" t="s">
        <v>884</v>
      </c>
      <c r="F2299" s="2" t="str">
        <f aca="false">IF(LEN(E2299)&gt;2,SUBSTITUTE(E2299,"/",""),RIGHT("0"&amp;E2299*10,3))</f>
        <v>832</v>
      </c>
      <c r="H2299" s="8" t="s">
        <v>513</v>
      </c>
      <c r="I2299" s="27" t="str">
        <f aca="false">LEFT(H2299,2)</f>
        <v>44</v>
      </c>
      <c r="J2299" s="18" t="str">
        <f aca="false">LEFT(H2299,2)</f>
        <v>44</v>
      </c>
      <c r="K2299" s="18" t="str">
        <f aca="false">RIGHT(H2299,3)</f>
        <v>170</v>
      </c>
      <c r="M2299" s="8" t="n">
        <v>954</v>
      </c>
      <c r="P2299" s="18" t="str">
        <f aca="false">VLOOKUP(LEFT(H2299,2),references!AA:AG,3,0)</f>
        <v>86 - 90</v>
      </c>
      <c r="Q2299" s="18" t="str">
        <f aca="false">VLOOKUP(LEFT(H2299,2),references!AA:AG,5,0)</f>
        <v>68 - 72</v>
      </c>
      <c r="R2299" s="18" t="str">
        <f aca="false">VLOOKUP(LEFT(H2299,2),references!AA:AG,7,0)</f>
        <v>94 - 98</v>
      </c>
      <c r="S2299" s="18" t="n">
        <f aca="false">ROUND(RIGHT(E2299,2)*2.54,0)</f>
        <v>81</v>
      </c>
    </row>
    <row r="2300" customFormat="false" ht="15" hidden="false" customHeight="false" outlineLevel="0" collapsed="false">
      <c r="B2300" s="2" t="s">
        <v>108</v>
      </c>
      <c r="C2300" s="66" t="s">
        <v>874</v>
      </c>
      <c r="D2300" s="2" t="n">
        <v>440</v>
      </c>
      <c r="E2300" s="38" t="s">
        <v>885</v>
      </c>
      <c r="F2300" s="2" t="str">
        <f aca="false">IF(LEN(E2300)&gt;2,SUBSTITUTE(E2300,"/",""),RIGHT("0"&amp;E2300*10,3))</f>
        <v>1032</v>
      </c>
      <c r="H2300" s="8" t="s">
        <v>514</v>
      </c>
      <c r="I2300" s="27" t="str">
        <f aca="false">LEFT(H2300,2)</f>
        <v>46</v>
      </c>
      <c r="J2300" s="18" t="str">
        <f aca="false">LEFT(H2300,2)</f>
        <v>46</v>
      </c>
      <c r="K2300" s="18" t="str">
        <f aca="false">RIGHT(H2300,3)</f>
        <v>170</v>
      </c>
      <c r="M2300" s="8" t="n">
        <v>944</v>
      </c>
      <c r="P2300" s="18" t="str">
        <f aca="false">VLOOKUP(LEFT(H2300,2),references!AA:AG,3,0)</f>
        <v>90 - 94</v>
      </c>
      <c r="Q2300" s="18" t="str">
        <f aca="false">VLOOKUP(LEFT(H2300,2),references!AA:AG,5,0)</f>
        <v>72 - 76</v>
      </c>
      <c r="R2300" s="18" t="str">
        <f aca="false">VLOOKUP(LEFT(H2300,2),references!AA:AG,7,0)</f>
        <v>98 - 102</v>
      </c>
      <c r="S2300" s="18" t="n">
        <f aca="false">ROUND(RIGHT(E2300,2)*2.54,0)</f>
        <v>81</v>
      </c>
    </row>
    <row r="2301" customFormat="false" ht="15" hidden="false" customHeight="false" outlineLevel="0" collapsed="false">
      <c r="B2301" s="2" t="s">
        <v>108</v>
      </c>
      <c r="C2301" s="66" t="s">
        <v>874</v>
      </c>
      <c r="D2301" s="2" t="n">
        <v>450</v>
      </c>
      <c r="E2301" s="38" t="s">
        <v>886</v>
      </c>
      <c r="F2301" s="2" t="str">
        <f aca="false">IF(LEN(E2301)&gt;2,SUBSTITUTE(E2301,"/",""),RIGHT("0"&amp;E2301*10,3))</f>
        <v>1232</v>
      </c>
      <c r="H2301" s="8" t="s">
        <v>515</v>
      </c>
      <c r="I2301" s="27" t="str">
        <f aca="false">LEFT(H2301,2)</f>
        <v>48</v>
      </c>
      <c r="J2301" s="18" t="str">
        <f aca="false">LEFT(H2301,2)</f>
        <v>48</v>
      </c>
      <c r="K2301" s="18" t="str">
        <f aca="false">RIGHT(H2301,3)</f>
        <v>170</v>
      </c>
      <c r="M2301" s="8" t="n">
        <v>814</v>
      </c>
      <c r="P2301" s="18" t="str">
        <f aca="false">VLOOKUP(LEFT(H2301,2),references!AA:AG,3,0)</f>
        <v>94 - 98</v>
      </c>
      <c r="Q2301" s="18" t="str">
        <f aca="false">VLOOKUP(LEFT(H2301,2),references!AA:AG,5,0)</f>
        <v>76 - 80</v>
      </c>
      <c r="R2301" s="18" t="str">
        <f aca="false">VLOOKUP(LEFT(H2301,2),references!AA:AG,7,0)</f>
        <v>102 - 106</v>
      </c>
      <c r="S2301" s="18" t="n">
        <f aca="false">ROUND(RIGHT(E2301,2)*2.54,0)</f>
        <v>81</v>
      </c>
    </row>
    <row r="2302" customFormat="false" ht="15" hidden="false" customHeight="false" outlineLevel="0" collapsed="false">
      <c r="B2302" s="2" t="s">
        <v>108</v>
      </c>
      <c r="C2302" s="66" t="s">
        <v>874</v>
      </c>
      <c r="D2302" s="2" t="n">
        <v>460</v>
      </c>
      <c r="E2302" s="38" t="s">
        <v>887</v>
      </c>
      <c r="F2302" s="2" t="str">
        <f aca="false">IF(LEN(E2302)&gt;2,SUBSTITUTE(E2302,"/",""),RIGHT("0"&amp;E2302*10,3))</f>
        <v>1432</v>
      </c>
      <c r="H2302" s="8" t="s">
        <v>516</v>
      </c>
      <c r="I2302" s="27" t="str">
        <f aca="false">LEFT(H2302,2)</f>
        <v>50</v>
      </c>
      <c r="J2302" s="18" t="str">
        <f aca="false">LEFT(H2302,2)</f>
        <v>50</v>
      </c>
      <c r="K2302" s="18" t="str">
        <f aca="false">RIGHT(H2302,3)</f>
        <v>170</v>
      </c>
      <c r="M2302" s="8" t="n">
        <v>844</v>
      </c>
      <c r="P2302" s="18" t="str">
        <f aca="false">VLOOKUP(LEFT(H2302,2),references!AA:AG,3,0)</f>
        <v>98 - 102</v>
      </c>
      <c r="Q2302" s="18" t="str">
        <f aca="false">VLOOKUP(LEFT(H2302,2),references!AA:AG,5,0)</f>
        <v>80 - 84</v>
      </c>
      <c r="R2302" s="18" t="str">
        <f aca="false">VLOOKUP(LEFT(H2302,2),references!AA:AG,7,0)</f>
        <v>106 - 110</v>
      </c>
      <c r="S2302" s="18" t="n">
        <f aca="false">ROUND(RIGHT(E2302,2)*2.54,0)</f>
        <v>81</v>
      </c>
    </row>
    <row r="2303" customFormat="false" ht="15" hidden="false" customHeight="false" outlineLevel="0" collapsed="false">
      <c r="B2303" s="2" t="s">
        <v>108</v>
      </c>
      <c r="C2303" s="66" t="s">
        <v>874</v>
      </c>
      <c r="D2303" s="2" t="n">
        <v>470</v>
      </c>
      <c r="E2303" s="38" t="s">
        <v>888</v>
      </c>
      <c r="F2303" s="2" t="str">
        <f aca="false">IF(LEN(E2303)&gt;2,SUBSTITUTE(E2303,"/",""),RIGHT("0"&amp;E2303*10,3))</f>
        <v>1632</v>
      </c>
      <c r="H2303" s="8" t="s">
        <v>517</v>
      </c>
      <c r="I2303" s="27" t="str">
        <f aca="false">LEFT(H2303,2)</f>
        <v>52</v>
      </c>
      <c r="J2303" s="18" t="str">
        <f aca="false">LEFT(H2303,2)</f>
        <v>52</v>
      </c>
      <c r="K2303" s="18" t="str">
        <f aca="false">RIGHT(H2303,3)</f>
        <v>170</v>
      </c>
      <c r="M2303" s="8" t="n">
        <v>964</v>
      </c>
      <c r="P2303" s="18" t="str">
        <f aca="false">VLOOKUP(LEFT(H2303,2),references!AA:AG,3,0)</f>
        <v>102 - 106</v>
      </c>
      <c r="Q2303" s="18" t="str">
        <f aca="false">VLOOKUP(LEFT(H2303,2),references!AA:AG,5,0)</f>
        <v>84 - 88</v>
      </c>
      <c r="R2303" s="18" t="str">
        <f aca="false">VLOOKUP(LEFT(H2303,2),references!AA:AG,7,0)</f>
        <v>110 - 114</v>
      </c>
      <c r="S2303" s="18" t="n">
        <f aca="false">ROUND(RIGHT(E2303,2)*2.54,0)</f>
        <v>81</v>
      </c>
    </row>
    <row r="2304" customFormat="false" ht="15" hidden="false" customHeight="false" outlineLevel="0" collapsed="false">
      <c r="B2304" s="2" t="s">
        <v>108</v>
      </c>
      <c r="C2304" s="66" t="s">
        <v>874</v>
      </c>
      <c r="D2304" s="2" t="n">
        <v>510</v>
      </c>
      <c r="E2304" s="38" t="s">
        <v>889</v>
      </c>
      <c r="F2304" s="2" t="str">
        <f aca="false">IF(LEN(E2304)&gt;2,SUBSTITUTE(E2304,"/",""),RIGHT("0"&amp;E2304*10,3))</f>
        <v>434</v>
      </c>
      <c r="H2304" s="8" t="s">
        <v>523</v>
      </c>
      <c r="I2304" s="27" t="str">
        <f aca="false">LEFT(H2304,2)</f>
        <v>40</v>
      </c>
      <c r="J2304" s="18" t="str">
        <f aca="false">LEFT(H2304,2)</f>
        <v>40</v>
      </c>
      <c r="K2304" s="18" t="str">
        <f aca="false">RIGHT(H2304,3)</f>
        <v>176</v>
      </c>
      <c r="M2304" s="8" t="n">
        <v>804</v>
      </c>
      <c r="P2304" s="18" t="str">
        <f aca="false">VLOOKUP(LEFT(H2304,2),references!AA:AG,3,0)</f>
        <v>78 - 82</v>
      </c>
      <c r="Q2304" s="18" t="str">
        <f aca="false">VLOOKUP(LEFT(H2304,2),references!AA:AG,5,0)</f>
        <v>60 - 64</v>
      </c>
      <c r="R2304" s="18" t="str">
        <f aca="false">VLOOKUP(LEFT(H2304,2),references!AA:AG,7,0)</f>
        <v>86 - 90</v>
      </c>
      <c r="S2304" s="18" t="n">
        <f aca="false">ROUND(RIGHT(E2304,2)*2.54,0)</f>
        <v>86</v>
      </c>
    </row>
    <row r="2305" customFormat="false" ht="15" hidden="false" customHeight="false" outlineLevel="0" collapsed="false">
      <c r="B2305" s="2" t="s">
        <v>108</v>
      </c>
      <c r="C2305" s="66" t="s">
        <v>874</v>
      </c>
      <c r="D2305" s="2" t="n">
        <v>520</v>
      </c>
      <c r="E2305" s="38" t="s">
        <v>890</v>
      </c>
      <c r="F2305" s="2" t="str">
        <f aca="false">IF(LEN(E2305)&gt;2,SUBSTITUTE(E2305,"/",""),RIGHT("0"&amp;E2305*10,3))</f>
        <v>634</v>
      </c>
      <c r="H2305" s="8" t="s">
        <v>524</v>
      </c>
      <c r="I2305" s="27" t="str">
        <f aca="false">LEFT(H2305,2)</f>
        <v>42</v>
      </c>
      <c r="J2305" s="18" t="str">
        <f aca="false">LEFT(H2305,2)</f>
        <v>42</v>
      </c>
      <c r="K2305" s="18" t="str">
        <f aca="false">RIGHT(H2305,3)</f>
        <v>176</v>
      </c>
      <c r="M2305" s="8" t="n">
        <v>904</v>
      </c>
      <c r="P2305" s="18" t="str">
        <f aca="false">VLOOKUP(LEFT(H2305,2),references!AA:AG,3,0)</f>
        <v>82 - 86</v>
      </c>
      <c r="Q2305" s="18" t="str">
        <f aca="false">VLOOKUP(LEFT(H2305,2),references!AA:AG,5,0)</f>
        <v>64 - 68</v>
      </c>
      <c r="R2305" s="18" t="str">
        <f aca="false">VLOOKUP(LEFT(H2305,2),references!AA:AG,7,0)</f>
        <v>90 - 94</v>
      </c>
      <c r="S2305" s="18" t="n">
        <f aca="false">ROUND(RIGHT(E2305,2)*2.54,0)</f>
        <v>86</v>
      </c>
    </row>
    <row r="2306" customFormat="false" ht="15" hidden="false" customHeight="false" outlineLevel="0" collapsed="false">
      <c r="B2306" s="2" t="s">
        <v>108</v>
      </c>
      <c r="C2306" s="66" t="s">
        <v>874</v>
      </c>
      <c r="D2306" s="2" t="n">
        <v>530</v>
      </c>
      <c r="E2306" s="38" t="s">
        <v>891</v>
      </c>
      <c r="F2306" s="2" t="str">
        <f aca="false">IF(LEN(E2306)&gt;2,SUBSTITUTE(E2306,"/",""),RIGHT("0"&amp;E2306*10,3))</f>
        <v>834</v>
      </c>
      <c r="H2306" s="8" t="s">
        <v>525</v>
      </c>
      <c r="I2306" s="27" t="str">
        <f aca="false">LEFT(H2306,2)</f>
        <v>44</v>
      </c>
      <c r="J2306" s="18" t="str">
        <f aca="false">LEFT(H2306,2)</f>
        <v>44</v>
      </c>
      <c r="K2306" s="18" t="str">
        <f aca="false">RIGHT(H2306,3)</f>
        <v>176</v>
      </c>
      <c r="M2306" s="8" t="n">
        <v>984</v>
      </c>
      <c r="P2306" s="18" t="str">
        <f aca="false">VLOOKUP(LEFT(H2306,2),references!AA:AG,3,0)</f>
        <v>86 - 90</v>
      </c>
      <c r="Q2306" s="18" t="str">
        <f aca="false">VLOOKUP(LEFT(H2306,2),references!AA:AG,5,0)</f>
        <v>68 - 72</v>
      </c>
      <c r="R2306" s="18" t="str">
        <f aca="false">VLOOKUP(LEFT(H2306,2),references!AA:AG,7,0)</f>
        <v>94 - 98</v>
      </c>
      <c r="S2306" s="18" t="n">
        <f aca="false">ROUND(RIGHT(E2306,2)*2.54,0)</f>
        <v>86</v>
      </c>
    </row>
    <row r="2307" customFormat="false" ht="15" hidden="false" customHeight="false" outlineLevel="0" collapsed="false">
      <c r="B2307" s="2" t="s">
        <v>108</v>
      </c>
      <c r="C2307" s="66" t="s">
        <v>874</v>
      </c>
      <c r="D2307" s="2" t="n">
        <v>540</v>
      </c>
      <c r="E2307" s="38" t="s">
        <v>892</v>
      </c>
      <c r="F2307" s="2" t="str">
        <f aca="false">IF(LEN(E2307)&gt;2,SUBSTITUTE(E2307,"/",""),RIGHT("0"&amp;E2307*10,3))</f>
        <v>1034</v>
      </c>
      <c r="H2307" s="8" t="s">
        <v>526</v>
      </c>
      <c r="I2307" s="27" t="str">
        <f aca="false">LEFT(H2307,2)</f>
        <v>46</v>
      </c>
      <c r="J2307" s="18" t="str">
        <f aca="false">LEFT(H2307,2)</f>
        <v>46</v>
      </c>
      <c r="K2307" s="18" t="str">
        <f aca="false">RIGHT(H2307,3)</f>
        <v>176</v>
      </c>
      <c r="M2307" s="8" t="n">
        <v>974</v>
      </c>
      <c r="P2307" s="18" t="str">
        <f aca="false">VLOOKUP(LEFT(H2307,2),references!AA:AG,3,0)</f>
        <v>90 - 94</v>
      </c>
      <c r="Q2307" s="18" t="str">
        <f aca="false">VLOOKUP(LEFT(H2307,2),references!AA:AG,5,0)</f>
        <v>72 - 76</v>
      </c>
      <c r="R2307" s="18" t="str">
        <f aca="false">VLOOKUP(LEFT(H2307,2),references!AA:AG,7,0)</f>
        <v>98 - 102</v>
      </c>
      <c r="S2307" s="18" t="n">
        <f aca="false">ROUND(RIGHT(E2307,2)*2.54,0)</f>
        <v>86</v>
      </c>
    </row>
    <row r="2308" customFormat="false" ht="15" hidden="false" customHeight="false" outlineLevel="0" collapsed="false">
      <c r="B2308" s="2" t="s">
        <v>108</v>
      </c>
      <c r="C2308" s="66" t="s">
        <v>874</v>
      </c>
      <c r="D2308" s="2" t="n">
        <v>550</v>
      </c>
      <c r="E2308" s="38" t="s">
        <v>893</v>
      </c>
      <c r="F2308" s="2" t="str">
        <f aca="false">IF(LEN(E2308)&gt;2,SUBSTITUTE(E2308,"/",""),RIGHT("0"&amp;E2308*10,3))</f>
        <v>1234</v>
      </c>
      <c r="H2308" s="8" t="s">
        <v>527</v>
      </c>
      <c r="I2308" s="27" t="str">
        <f aca="false">LEFT(H2308,2)</f>
        <v>48</v>
      </c>
      <c r="J2308" s="18" t="str">
        <f aca="false">LEFT(H2308,2)</f>
        <v>48</v>
      </c>
      <c r="K2308" s="18" t="str">
        <f aca="false">RIGHT(H2308,3)</f>
        <v>176</v>
      </c>
      <c r="M2308" s="8" t="n">
        <v>824</v>
      </c>
      <c r="P2308" s="18" t="str">
        <f aca="false">VLOOKUP(LEFT(H2308,2),references!AA:AG,3,0)</f>
        <v>94 - 98</v>
      </c>
      <c r="Q2308" s="18" t="str">
        <f aca="false">VLOOKUP(LEFT(H2308,2),references!AA:AG,5,0)</f>
        <v>76 - 80</v>
      </c>
      <c r="R2308" s="18" t="str">
        <f aca="false">VLOOKUP(LEFT(H2308,2),references!AA:AG,7,0)</f>
        <v>102 - 106</v>
      </c>
      <c r="S2308" s="18" t="n">
        <f aca="false">ROUND(RIGHT(E2308,2)*2.54,0)</f>
        <v>86</v>
      </c>
    </row>
    <row r="2309" customFormat="false" ht="15" hidden="false" customHeight="false" outlineLevel="0" collapsed="false">
      <c r="B2309" s="2" t="s">
        <v>108</v>
      </c>
      <c r="C2309" s="66" t="s">
        <v>874</v>
      </c>
      <c r="D2309" s="2" t="n">
        <v>560</v>
      </c>
      <c r="E2309" s="38" t="s">
        <v>894</v>
      </c>
      <c r="F2309" s="2" t="str">
        <f aca="false">IF(LEN(E2309)&gt;2,SUBSTITUTE(E2309,"/",""),RIGHT("0"&amp;E2309*10,3))</f>
        <v>1434</v>
      </c>
      <c r="H2309" s="8" t="s">
        <v>528</v>
      </c>
      <c r="I2309" s="27" t="str">
        <f aca="false">LEFT(H2309,2)</f>
        <v>50</v>
      </c>
      <c r="J2309" s="18" t="str">
        <f aca="false">LEFT(H2309,2)</f>
        <v>50</v>
      </c>
      <c r="K2309" s="18" t="str">
        <f aca="false">RIGHT(H2309,3)</f>
        <v>176</v>
      </c>
      <c r="M2309" s="8" t="n">
        <v>894</v>
      </c>
      <c r="P2309" s="18" t="str">
        <f aca="false">VLOOKUP(LEFT(H2309,2),references!AA:AG,3,0)</f>
        <v>98 - 102</v>
      </c>
      <c r="Q2309" s="18" t="str">
        <f aca="false">VLOOKUP(LEFT(H2309,2),references!AA:AG,5,0)</f>
        <v>80 - 84</v>
      </c>
      <c r="R2309" s="18" t="str">
        <f aca="false">VLOOKUP(LEFT(H2309,2),references!AA:AG,7,0)</f>
        <v>106 - 110</v>
      </c>
      <c r="S2309" s="18" t="n">
        <f aca="false">ROUND(RIGHT(E2309,2)*2.54,0)</f>
        <v>86</v>
      </c>
    </row>
    <row r="2310" customFormat="false" ht="15" hidden="false" customHeight="false" outlineLevel="0" collapsed="false">
      <c r="B2310" s="2" t="s">
        <v>108</v>
      </c>
      <c r="C2310" s="66" t="s">
        <v>874</v>
      </c>
      <c r="D2310" s="2" t="n">
        <v>570</v>
      </c>
      <c r="E2310" s="38" t="s">
        <v>895</v>
      </c>
      <c r="F2310" s="2" t="str">
        <f aca="false">IF(LEN(E2310)&gt;2,SUBSTITUTE(E2310,"/",""),RIGHT("0"&amp;E2310*10,3))</f>
        <v>1634</v>
      </c>
      <c r="H2310" s="8" t="s">
        <v>529</v>
      </c>
      <c r="I2310" s="27" t="str">
        <f aca="false">LEFT(H2310,2)</f>
        <v>52</v>
      </c>
      <c r="J2310" s="18" t="str">
        <f aca="false">LEFT(H2310,2)</f>
        <v>52</v>
      </c>
      <c r="K2310" s="18" t="str">
        <f aca="false">RIGHT(H2310,3)</f>
        <v>176</v>
      </c>
      <c r="M2310" s="8" t="n">
        <v>994</v>
      </c>
      <c r="P2310" s="18" t="str">
        <f aca="false">VLOOKUP(LEFT(H2310,2),references!AA:AG,3,0)</f>
        <v>102 - 106</v>
      </c>
      <c r="Q2310" s="18" t="str">
        <f aca="false">VLOOKUP(LEFT(H2310,2),references!AA:AG,5,0)</f>
        <v>84 - 88</v>
      </c>
      <c r="R2310" s="18" t="str">
        <f aca="false">VLOOKUP(LEFT(H2310,2),references!AA:AG,7,0)</f>
        <v>110 - 114</v>
      </c>
      <c r="S2310" s="18" t="n">
        <f aca="false">ROUND(RIGHT(E2310,2)*2.54,0)</f>
        <v>86</v>
      </c>
    </row>
    <row r="2311" customFormat="false" ht="15" hidden="false" customHeight="false" outlineLevel="0" collapsed="false">
      <c r="B2311" s="10" t="s">
        <v>271</v>
      </c>
      <c r="C2311" s="73" t="s">
        <v>874</v>
      </c>
      <c r="D2311" s="10" t="n">
        <v>110</v>
      </c>
      <c r="E2311" s="20" t="s">
        <v>896</v>
      </c>
      <c r="F2311" s="10" t="str">
        <f aca="false">IF(LEN(E2311)&gt;2,SUBSTITUTE(E2311,"/",""),RIGHT("0"&amp;E2311*10,3))</f>
        <v>428</v>
      </c>
      <c r="G2311" s="73"/>
      <c r="H2311" s="24"/>
      <c r="I2311" s="24"/>
      <c r="J2311" s="24"/>
      <c r="K2311" s="24"/>
      <c r="L2311" s="24"/>
      <c r="M2311" s="24" t="n">
        <v>0</v>
      </c>
    </row>
    <row r="2312" customFormat="false" ht="15" hidden="false" customHeight="false" outlineLevel="0" collapsed="false">
      <c r="B2312" s="10" t="s">
        <v>271</v>
      </c>
      <c r="C2312" s="73" t="s">
        <v>874</v>
      </c>
      <c r="D2312" s="10" t="n">
        <v>120</v>
      </c>
      <c r="E2312" s="20" t="s">
        <v>897</v>
      </c>
      <c r="F2312" s="10" t="str">
        <f aca="false">IF(LEN(E2312)&gt;2,SUBSTITUTE(E2312,"/",""),RIGHT("0"&amp;E2312*10,3))</f>
        <v>628</v>
      </c>
      <c r="G2312" s="73"/>
      <c r="H2312" s="24"/>
      <c r="I2312" s="24"/>
      <c r="J2312" s="24"/>
      <c r="K2312" s="24"/>
      <c r="L2312" s="24"/>
      <c r="M2312" s="24" t="n">
        <v>0</v>
      </c>
    </row>
    <row r="2313" customFormat="false" ht="15" hidden="false" customHeight="false" outlineLevel="0" collapsed="false">
      <c r="B2313" s="10" t="s">
        <v>271</v>
      </c>
      <c r="C2313" s="73" t="s">
        <v>874</v>
      </c>
      <c r="D2313" s="10" t="n">
        <v>130</v>
      </c>
      <c r="E2313" s="20" t="s">
        <v>898</v>
      </c>
      <c r="F2313" s="10" t="str">
        <f aca="false">IF(LEN(E2313)&gt;2,SUBSTITUTE(E2313,"/",""),RIGHT("0"&amp;E2313*10,3))</f>
        <v>828</v>
      </c>
      <c r="G2313" s="73"/>
      <c r="H2313" s="24"/>
      <c r="I2313" s="24"/>
      <c r="J2313" s="24"/>
      <c r="K2313" s="24"/>
      <c r="L2313" s="24"/>
      <c r="M2313" s="24" t="n">
        <v>0</v>
      </c>
    </row>
    <row r="2314" customFormat="false" ht="15" hidden="false" customHeight="false" outlineLevel="0" collapsed="false">
      <c r="B2314" s="10" t="s">
        <v>271</v>
      </c>
      <c r="C2314" s="73" t="s">
        <v>874</v>
      </c>
      <c r="D2314" s="10" t="n">
        <v>140</v>
      </c>
      <c r="E2314" s="20" t="s">
        <v>899</v>
      </c>
      <c r="F2314" s="10" t="str">
        <f aca="false">IF(LEN(E2314)&gt;2,SUBSTITUTE(E2314,"/",""),RIGHT("0"&amp;E2314*10,3))</f>
        <v>1028</v>
      </c>
      <c r="G2314" s="73"/>
      <c r="H2314" s="24"/>
      <c r="I2314" s="24"/>
      <c r="J2314" s="24"/>
      <c r="K2314" s="24"/>
      <c r="L2314" s="24"/>
      <c r="M2314" s="24" t="n">
        <v>0</v>
      </c>
    </row>
    <row r="2315" customFormat="false" ht="15" hidden="false" customHeight="false" outlineLevel="0" collapsed="false">
      <c r="B2315" s="10" t="s">
        <v>271</v>
      </c>
      <c r="C2315" s="73" t="s">
        <v>874</v>
      </c>
      <c r="D2315" s="10" t="n">
        <v>150</v>
      </c>
      <c r="E2315" s="20" t="s">
        <v>900</v>
      </c>
      <c r="F2315" s="10" t="str">
        <f aca="false">IF(LEN(E2315)&gt;2,SUBSTITUTE(E2315,"/",""),RIGHT("0"&amp;E2315*10,3))</f>
        <v>1228</v>
      </c>
      <c r="G2315" s="73"/>
      <c r="H2315" s="24"/>
      <c r="I2315" s="24"/>
      <c r="J2315" s="24"/>
      <c r="K2315" s="24"/>
      <c r="L2315" s="24"/>
      <c r="M2315" s="24" t="n">
        <v>0</v>
      </c>
    </row>
    <row r="2316" customFormat="false" ht="15" hidden="false" customHeight="false" outlineLevel="0" collapsed="false">
      <c r="B2316" s="10" t="s">
        <v>271</v>
      </c>
      <c r="C2316" s="73" t="s">
        <v>874</v>
      </c>
      <c r="D2316" s="10" t="n">
        <v>160</v>
      </c>
      <c r="E2316" s="20" t="s">
        <v>901</v>
      </c>
      <c r="F2316" s="10" t="str">
        <f aca="false">IF(LEN(E2316)&gt;2,SUBSTITUTE(E2316,"/",""),RIGHT("0"&amp;E2316*10,3))</f>
        <v>1428</v>
      </c>
      <c r="G2316" s="73"/>
      <c r="H2316" s="24"/>
      <c r="I2316" s="24"/>
      <c r="J2316" s="24"/>
      <c r="K2316" s="24"/>
      <c r="L2316" s="24"/>
      <c r="M2316" s="24" t="n">
        <v>0</v>
      </c>
    </row>
    <row r="2317" customFormat="false" ht="15" hidden="false" customHeight="false" outlineLevel="0" collapsed="false">
      <c r="B2317" s="10" t="s">
        <v>271</v>
      </c>
      <c r="C2317" s="73" t="s">
        <v>874</v>
      </c>
      <c r="D2317" s="10" t="n">
        <v>170</v>
      </c>
      <c r="E2317" s="20" t="s">
        <v>902</v>
      </c>
      <c r="F2317" s="10" t="str">
        <f aca="false">IF(LEN(E2317)&gt;2,SUBSTITUTE(E2317,"/",""),RIGHT("0"&amp;E2317*10,3))</f>
        <v>1628</v>
      </c>
      <c r="G2317" s="73"/>
      <c r="H2317" s="24"/>
      <c r="I2317" s="24"/>
      <c r="J2317" s="24"/>
      <c r="K2317" s="24"/>
      <c r="L2317" s="24"/>
      <c r="M2317" s="24" t="n">
        <v>0</v>
      </c>
    </row>
    <row r="2318" customFormat="false" ht="15" hidden="false" customHeight="false" outlineLevel="0" collapsed="false">
      <c r="B2318" s="10" t="s">
        <v>271</v>
      </c>
      <c r="C2318" s="73" t="s">
        <v>874</v>
      </c>
      <c r="D2318" s="10" t="n">
        <v>210</v>
      </c>
      <c r="E2318" s="20" t="s">
        <v>903</v>
      </c>
      <c r="F2318" s="10" t="str">
        <f aca="false">IF(LEN(E2318)&gt;2,SUBSTITUTE(E2318,"/",""),RIGHT("0"&amp;E2318*10,3))</f>
        <v>429</v>
      </c>
      <c r="G2318" s="73"/>
      <c r="H2318" s="24"/>
      <c r="I2318" s="24"/>
      <c r="J2318" s="24"/>
      <c r="K2318" s="24"/>
      <c r="L2318" s="24"/>
      <c r="M2318" s="24" t="n">
        <v>0</v>
      </c>
    </row>
    <row r="2319" customFormat="false" ht="15" hidden="false" customHeight="false" outlineLevel="0" collapsed="false">
      <c r="B2319" s="10" t="s">
        <v>271</v>
      </c>
      <c r="C2319" s="73" t="s">
        <v>874</v>
      </c>
      <c r="D2319" s="10" t="n">
        <v>220</v>
      </c>
      <c r="E2319" s="20" t="s">
        <v>904</v>
      </c>
      <c r="F2319" s="10" t="str">
        <f aca="false">IF(LEN(E2319)&gt;2,SUBSTITUTE(E2319,"/",""),RIGHT("0"&amp;E2319*10,3))</f>
        <v>629</v>
      </c>
      <c r="G2319" s="73"/>
      <c r="H2319" s="24"/>
      <c r="I2319" s="24"/>
      <c r="J2319" s="24"/>
      <c r="K2319" s="24"/>
      <c r="L2319" s="24"/>
      <c r="M2319" s="24" t="n">
        <v>0</v>
      </c>
    </row>
    <row r="2320" customFormat="false" ht="15" hidden="false" customHeight="false" outlineLevel="0" collapsed="false">
      <c r="B2320" s="10" t="s">
        <v>271</v>
      </c>
      <c r="C2320" s="73" t="s">
        <v>874</v>
      </c>
      <c r="D2320" s="10" t="n">
        <v>230</v>
      </c>
      <c r="E2320" s="20" t="s">
        <v>905</v>
      </c>
      <c r="F2320" s="10" t="str">
        <f aca="false">IF(LEN(E2320)&gt;2,SUBSTITUTE(E2320,"/",""),RIGHT("0"&amp;E2320*10,3))</f>
        <v>829</v>
      </c>
      <c r="G2320" s="73"/>
      <c r="H2320" s="24"/>
      <c r="I2320" s="24"/>
      <c r="J2320" s="24"/>
      <c r="K2320" s="24"/>
      <c r="L2320" s="24"/>
      <c r="M2320" s="24" t="n">
        <v>0</v>
      </c>
    </row>
    <row r="2321" customFormat="false" ht="15" hidden="false" customHeight="false" outlineLevel="0" collapsed="false">
      <c r="B2321" s="10" t="s">
        <v>271</v>
      </c>
      <c r="C2321" s="73" t="s">
        <v>874</v>
      </c>
      <c r="D2321" s="10" t="n">
        <v>240</v>
      </c>
      <c r="E2321" s="20" t="s">
        <v>906</v>
      </c>
      <c r="F2321" s="10" t="str">
        <f aca="false">IF(LEN(E2321)&gt;2,SUBSTITUTE(E2321,"/",""),RIGHT("0"&amp;E2321*10,3))</f>
        <v>1029</v>
      </c>
      <c r="G2321" s="73"/>
      <c r="H2321" s="24"/>
      <c r="I2321" s="24"/>
      <c r="J2321" s="24"/>
      <c r="K2321" s="24"/>
      <c r="L2321" s="24"/>
      <c r="M2321" s="24" t="n">
        <v>0</v>
      </c>
    </row>
    <row r="2322" customFormat="false" ht="15" hidden="false" customHeight="false" outlineLevel="0" collapsed="false">
      <c r="B2322" s="10" t="s">
        <v>271</v>
      </c>
      <c r="C2322" s="73" t="s">
        <v>874</v>
      </c>
      <c r="D2322" s="10" t="n">
        <v>250</v>
      </c>
      <c r="E2322" s="20" t="s">
        <v>907</v>
      </c>
      <c r="F2322" s="10" t="str">
        <f aca="false">IF(LEN(E2322)&gt;2,SUBSTITUTE(E2322,"/",""),RIGHT("0"&amp;E2322*10,3))</f>
        <v>1229</v>
      </c>
      <c r="G2322" s="73"/>
      <c r="H2322" s="24"/>
      <c r="I2322" s="24"/>
      <c r="J2322" s="24"/>
      <c r="K2322" s="24"/>
      <c r="L2322" s="24"/>
      <c r="M2322" s="24" t="n">
        <v>0</v>
      </c>
    </row>
    <row r="2323" customFormat="false" ht="15" hidden="false" customHeight="false" outlineLevel="0" collapsed="false">
      <c r="B2323" s="10" t="s">
        <v>271</v>
      </c>
      <c r="C2323" s="73" t="s">
        <v>874</v>
      </c>
      <c r="D2323" s="10" t="n">
        <v>260</v>
      </c>
      <c r="E2323" s="20" t="s">
        <v>908</v>
      </c>
      <c r="F2323" s="10" t="str">
        <f aca="false">IF(LEN(E2323)&gt;2,SUBSTITUTE(E2323,"/",""),RIGHT("0"&amp;E2323*10,3))</f>
        <v>1429</v>
      </c>
      <c r="G2323" s="73"/>
      <c r="H2323" s="24"/>
      <c r="I2323" s="24"/>
      <c r="J2323" s="24"/>
      <c r="K2323" s="24"/>
      <c r="L2323" s="24"/>
      <c r="M2323" s="24" t="n">
        <v>0</v>
      </c>
    </row>
    <row r="2324" customFormat="false" ht="15" hidden="false" customHeight="false" outlineLevel="0" collapsed="false">
      <c r="B2324" s="10" t="s">
        <v>271</v>
      </c>
      <c r="C2324" s="73" t="s">
        <v>874</v>
      </c>
      <c r="D2324" s="10" t="n">
        <v>270</v>
      </c>
      <c r="E2324" s="20" t="s">
        <v>909</v>
      </c>
      <c r="F2324" s="10" t="str">
        <f aca="false">IF(LEN(E2324)&gt;2,SUBSTITUTE(E2324,"/",""),RIGHT("0"&amp;E2324*10,3))</f>
        <v>1629</v>
      </c>
      <c r="G2324" s="73"/>
      <c r="H2324" s="24"/>
      <c r="I2324" s="24"/>
      <c r="J2324" s="24"/>
      <c r="K2324" s="24"/>
      <c r="L2324" s="24"/>
      <c r="M2324" s="24" t="n">
        <v>0</v>
      </c>
    </row>
    <row r="2325" customFormat="false" ht="15" hidden="false" customHeight="false" outlineLevel="0" collapsed="false">
      <c r="B2325" s="10" t="s">
        <v>271</v>
      </c>
      <c r="C2325" s="73" t="s">
        <v>874</v>
      </c>
      <c r="D2325" s="10" t="n">
        <v>610</v>
      </c>
      <c r="E2325" s="20" t="s">
        <v>910</v>
      </c>
      <c r="F2325" s="10" t="str">
        <f aca="false">IF(LEN(E2325)&gt;2,SUBSTITUTE(E2325,"/",""),RIGHT("0"&amp;E2325*10,3))</f>
        <v>436</v>
      </c>
      <c r="G2325" s="73"/>
      <c r="H2325" s="24"/>
      <c r="I2325" s="24"/>
      <c r="J2325" s="24"/>
      <c r="K2325" s="24"/>
      <c r="L2325" s="24"/>
      <c r="M2325" s="24" t="n">
        <v>0</v>
      </c>
    </row>
    <row r="2326" customFormat="false" ht="15" hidden="false" customHeight="false" outlineLevel="0" collapsed="false">
      <c r="B2326" s="10" t="s">
        <v>271</v>
      </c>
      <c r="C2326" s="73" t="s">
        <v>874</v>
      </c>
      <c r="D2326" s="10" t="n">
        <v>620</v>
      </c>
      <c r="E2326" s="20" t="s">
        <v>911</v>
      </c>
      <c r="F2326" s="10" t="str">
        <f aca="false">IF(LEN(E2326)&gt;2,SUBSTITUTE(E2326,"/",""),RIGHT("0"&amp;E2326*10,3))</f>
        <v>636</v>
      </c>
      <c r="G2326" s="73"/>
      <c r="H2326" s="24"/>
      <c r="I2326" s="24"/>
      <c r="J2326" s="24"/>
      <c r="K2326" s="24"/>
      <c r="L2326" s="24"/>
      <c r="M2326" s="24" t="n">
        <v>0</v>
      </c>
    </row>
    <row r="2327" customFormat="false" ht="15" hidden="false" customHeight="false" outlineLevel="0" collapsed="false">
      <c r="B2327" s="10" t="s">
        <v>271</v>
      </c>
      <c r="C2327" s="73" t="s">
        <v>874</v>
      </c>
      <c r="D2327" s="10" t="n">
        <v>630</v>
      </c>
      <c r="E2327" s="20" t="s">
        <v>912</v>
      </c>
      <c r="F2327" s="10" t="str">
        <f aca="false">IF(LEN(E2327)&gt;2,SUBSTITUTE(E2327,"/",""),RIGHT("0"&amp;E2327*10,3))</f>
        <v>836</v>
      </c>
      <c r="G2327" s="73"/>
      <c r="H2327" s="24"/>
      <c r="I2327" s="24"/>
      <c r="J2327" s="24"/>
      <c r="K2327" s="24"/>
      <c r="L2327" s="24"/>
      <c r="M2327" s="24" t="n">
        <v>0</v>
      </c>
    </row>
    <row r="2328" customFormat="false" ht="15" hidden="false" customHeight="false" outlineLevel="0" collapsed="false">
      <c r="B2328" s="10" t="s">
        <v>271</v>
      </c>
      <c r="C2328" s="73" t="s">
        <v>874</v>
      </c>
      <c r="D2328" s="10" t="n">
        <v>640</v>
      </c>
      <c r="E2328" s="20" t="s">
        <v>913</v>
      </c>
      <c r="F2328" s="10" t="str">
        <f aca="false">IF(LEN(E2328)&gt;2,SUBSTITUTE(E2328,"/",""),RIGHT("0"&amp;E2328*10,3))</f>
        <v>1036</v>
      </c>
      <c r="G2328" s="73"/>
      <c r="H2328" s="24"/>
      <c r="I2328" s="24"/>
      <c r="J2328" s="24"/>
      <c r="K2328" s="24"/>
      <c r="L2328" s="24"/>
      <c r="M2328" s="24" t="n">
        <v>0</v>
      </c>
    </row>
    <row r="2329" customFormat="false" ht="15" hidden="false" customHeight="false" outlineLevel="0" collapsed="false">
      <c r="B2329" s="10" t="s">
        <v>271</v>
      </c>
      <c r="C2329" s="73" t="s">
        <v>874</v>
      </c>
      <c r="D2329" s="10" t="n">
        <v>650</v>
      </c>
      <c r="E2329" s="20" t="s">
        <v>914</v>
      </c>
      <c r="F2329" s="10" t="str">
        <f aca="false">IF(LEN(E2329)&gt;2,SUBSTITUTE(E2329,"/",""),RIGHT("0"&amp;E2329*10,3))</f>
        <v>1236</v>
      </c>
      <c r="G2329" s="73"/>
      <c r="H2329" s="24"/>
      <c r="I2329" s="24"/>
      <c r="J2329" s="24"/>
      <c r="K2329" s="24"/>
      <c r="L2329" s="24"/>
      <c r="M2329" s="24" t="n">
        <v>0</v>
      </c>
    </row>
    <row r="2330" customFormat="false" ht="15" hidden="false" customHeight="false" outlineLevel="0" collapsed="false">
      <c r="B2330" s="10" t="s">
        <v>271</v>
      </c>
      <c r="C2330" s="73" t="s">
        <v>874</v>
      </c>
      <c r="D2330" s="10" t="n">
        <v>660</v>
      </c>
      <c r="E2330" s="20" t="s">
        <v>915</v>
      </c>
      <c r="F2330" s="10" t="str">
        <f aca="false">IF(LEN(E2330)&gt;2,SUBSTITUTE(E2330,"/",""),RIGHT("0"&amp;E2330*10,3))</f>
        <v>1436</v>
      </c>
      <c r="G2330" s="73"/>
      <c r="H2330" s="24"/>
      <c r="I2330" s="24"/>
      <c r="J2330" s="24"/>
      <c r="K2330" s="24"/>
      <c r="L2330" s="24"/>
      <c r="M2330" s="24" t="n">
        <v>0</v>
      </c>
    </row>
    <row r="2331" customFormat="false" ht="15" hidden="false" customHeight="false" outlineLevel="0" collapsed="false">
      <c r="B2331" s="10" t="s">
        <v>271</v>
      </c>
      <c r="C2331" s="73" t="s">
        <v>874</v>
      </c>
      <c r="D2331" s="10" t="n">
        <v>670</v>
      </c>
      <c r="E2331" s="20" t="s">
        <v>916</v>
      </c>
      <c r="F2331" s="10" t="str">
        <f aca="false">IF(LEN(E2331)&gt;2,SUBSTITUTE(E2331,"/",""),RIGHT("0"&amp;E2331*10,3))</f>
        <v>1636</v>
      </c>
      <c r="G2331" s="73"/>
      <c r="H2331" s="24"/>
      <c r="I2331" s="24"/>
      <c r="J2331" s="24"/>
      <c r="K2331" s="24"/>
      <c r="L2331" s="24"/>
      <c r="M2331" s="24" t="n">
        <v>0</v>
      </c>
    </row>
    <row r="2332" customFormat="false" ht="15" hidden="false" customHeight="false" outlineLevel="0" collapsed="false">
      <c r="B2332" s="10" t="s">
        <v>271</v>
      </c>
      <c r="C2332" s="73" t="s">
        <v>874</v>
      </c>
      <c r="D2332" s="10" t="n">
        <v>710</v>
      </c>
      <c r="E2332" s="20" t="s">
        <v>917</v>
      </c>
      <c r="F2332" s="10" t="str">
        <f aca="false">IF(LEN(E2332)&gt;2,SUBSTITUTE(E2332,"/",""),RIGHT("0"&amp;E2332*10,3))</f>
        <v>438</v>
      </c>
      <c r="G2332" s="73"/>
      <c r="H2332" s="24"/>
      <c r="I2332" s="24"/>
      <c r="J2332" s="24"/>
      <c r="K2332" s="24"/>
      <c r="L2332" s="24"/>
      <c r="M2332" s="24" t="n">
        <v>0</v>
      </c>
    </row>
    <row r="2333" customFormat="false" ht="15" hidden="false" customHeight="false" outlineLevel="0" collapsed="false">
      <c r="B2333" s="10" t="s">
        <v>271</v>
      </c>
      <c r="C2333" s="73" t="s">
        <v>874</v>
      </c>
      <c r="D2333" s="10" t="n">
        <v>720</v>
      </c>
      <c r="E2333" s="20" t="s">
        <v>918</v>
      </c>
      <c r="F2333" s="10" t="str">
        <f aca="false">IF(LEN(E2333)&gt;2,SUBSTITUTE(E2333,"/",""),RIGHT("0"&amp;E2333*10,3))</f>
        <v>638</v>
      </c>
      <c r="G2333" s="73"/>
      <c r="H2333" s="24"/>
      <c r="I2333" s="24"/>
      <c r="J2333" s="24"/>
      <c r="K2333" s="24"/>
      <c r="L2333" s="24"/>
      <c r="M2333" s="24" t="n">
        <v>0</v>
      </c>
    </row>
    <row r="2334" customFormat="false" ht="15" hidden="false" customHeight="false" outlineLevel="0" collapsed="false">
      <c r="B2334" s="10" t="s">
        <v>271</v>
      </c>
      <c r="C2334" s="73" t="s">
        <v>874</v>
      </c>
      <c r="D2334" s="10" t="n">
        <v>730</v>
      </c>
      <c r="E2334" s="20" t="s">
        <v>919</v>
      </c>
      <c r="F2334" s="10" t="str">
        <f aca="false">IF(LEN(E2334)&gt;2,SUBSTITUTE(E2334,"/",""),RIGHT("0"&amp;E2334*10,3))</f>
        <v>838</v>
      </c>
      <c r="G2334" s="73"/>
      <c r="H2334" s="24"/>
      <c r="I2334" s="24"/>
      <c r="J2334" s="24"/>
      <c r="K2334" s="24"/>
      <c r="L2334" s="24"/>
      <c r="M2334" s="24" t="n">
        <v>0</v>
      </c>
    </row>
    <row r="2335" customFormat="false" ht="15" hidden="false" customHeight="false" outlineLevel="0" collapsed="false">
      <c r="B2335" s="10" t="s">
        <v>271</v>
      </c>
      <c r="C2335" s="73" t="s">
        <v>874</v>
      </c>
      <c r="D2335" s="10" t="n">
        <v>740</v>
      </c>
      <c r="E2335" s="20" t="s">
        <v>920</v>
      </c>
      <c r="F2335" s="10" t="str">
        <f aca="false">IF(LEN(E2335)&gt;2,SUBSTITUTE(E2335,"/",""),RIGHT("0"&amp;E2335*10,3))</f>
        <v>1038</v>
      </c>
      <c r="G2335" s="73"/>
      <c r="H2335" s="24"/>
      <c r="I2335" s="24"/>
      <c r="J2335" s="24"/>
      <c r="K2335" s="24"/>
      <c r="L2335" s="24"/>
      <c r="M2335" s="24" t="n">
        <v>0</v>
      </c>
    </row>
    <row r="2336" customFormat="false" ht="15" hidden="false" customHeight="false" outlineLevel="0" collapsed="false">
      <c r="B2336" s="10" t="s">
        <v>271</v>
      </c>
      <c r="C2336" s="73" t="s">
        <v>874</v>
      </c>
      <c r="D2336" s="10" t="n">
        <v>750</v>
      </c>
      <c r="E2336" s="20" t="s">
        <v>921</v>
      </c>
      <c r="F2336" s="10" t="str">
        <f aca="false">IF(LEN(E2336)&gt;2,SUBSTITUTE(E2336,"/",""),RIGHT("0"&amp;E2336*10,3))</f>
        <v>1238</v>
      </c>
      <c r="G2336" s="73"/>
      <c r="H2336" s="24"/>
      <c r="I2336" s="24"/>
      <c r="J2336" s="24"/>
      <c r="K2336" s="24"/>
      <c r="L2336" s="24"/>
      <c r="M2336" s="24" t="n">
        <v>0</v>
      </c>
    </row>
    <row r="2337" customFormat="false" ht="15" hidden="false" customHeight="false" outlineLevel="0" collapsed="false">
      <c r="B2337" s="10" t="s">
        <v>271</v>
      </c>
      <c r="C2337" s="73" t="s">
        <v>874</v>
      </c>
      <c r="D2337" s="10" t="n">
        <v>760</v>
      </c>
      <c r="E2337" s="20" t="s">
        <v>922</v>
      </c>
      <c r="F2337" s="10" t="str">
        <f aca="false">IF(LEN(E2337)&gt;2,SUBSTITUTE(E2337,"/",""),RIGHT("0"&amp;E2337*10,3))</f>
        <v>1438</v>
      </c>
      <c r="G2337" s="73"/>
      <c r="H2337" s="24"/>
      <c r="I2337" s="24"/>
      <c r="J2337" s="24"/>
      <c r="K2337" s="24"/>
      <c r="L2337" s="24"/>
      <c r="M2337" s="24" t="n">
        <v>0</v>
      </c>
    </row>
    <row r="2338" customFormat="false" ht="15" hidden="false" customHeight="false" outlineLevel="0" collapsed="false">
      <c r="B2338" s="10" t="s">
        <v>271</v>
      </c>
      <c r="C2338" s="73" t="s">
        <v>874</v>
      </c>
      <c r="D2338" s="10" t="n">
        <v>770</v>
      </c>
      <c r="E2338" s="20" t="s">
        <v>923</v>
      </c>
      <c r="F2338" s="10" t="str">
        <f aca="false">IF(LEN(E2338)&gt;2,SUBSTITUTE(E2338,"/",""),RIGHT("0"&amp;E2338*10,3))</f>
        <v>1638</v>
      </c>
      <c r="G2338" s="73"/>
      <c r="H2338" s="24"/>
      <c r="I2338" s="24"/>
      <c r="J2338" s="24"/>
      <c r="K2338" s="24"/>
      <c r="L2338" s="24"/>
      <c r="M2338" s="24" t="n">
        <v>0</v>
      </c>
    </row>
    <row r="2340" customFormat="false" ht="15" hidden="false" customHeight="false" outlineLevel="0" collapsed="false">
      <c r="B2340" s="2" t="s">
        <v>108</v>
      </c>
      <c r="C2340" s="66" t="s">
        <v>925</v>
      </c>
      <c r="D2340" s="2" t="n">
        <v>110</v>
      </c>
      <c r="E2340" s="38" t="s">
        <v>926</v>
      </c>
      <c r="F2340" s="38" t="str">
        <f aca="false">E2340</f>
        <v>4S</v>
      </c>
      <c r="H2340" s="8" t="s">
        <v>499</v>
      </c>
      <c r="I2340" s="27" t="str">
        <f aca="false">LEFT(H2340,2)</f>
        <v>40</v>
      </c>
      <c r="J2340" s="18" t="str">
        <f aca="false">LEFT(H2340,2)</f>
        <v>40</v>
      </c>
      <c r="K2340" s="18" t="str">
        <f aca="false">RIGHT(H2340,3)</f>
        <v>164</v>
      </c>
      <c r="M2340" s="8" t="n">
        <v>774</v>
      </c>
      <c r="P2340" s="18" t="str">
        <f aca="false">VLOOKUP(LEFT(H2340,2),references!AA:AG,3,0)</f>
        <v>78 - 82</v>
      </c>
      <c r="Q2340" s="18" t="str">
        <f aca="false">VLOOKUP(LEFT(H2340,2),references!AA:AG,5,0)</f>
        <v>60 - 64</v>
      </c>
      <c r="R2340" s="18" t="str">
        <f aca="false">VLOOKUP(LEFT(H2340,2),references!AA:AG,7,0)</f>
        <v>86 - 90</v>
      </c>
      <c r="S2340" s="18" t="n">
        <f aca="false">ROUND(30*2.54,0)</f>
        <v>76</v>
      </c>
    </row>
    <row r="2341" customFormat="false" ht="15" hidden="false" customHeight="false" outlineLevel="0" collapsed="false">
      <c r="B2341" s="2" t="s">
        <v>108</v>
      </c>
      <c r="C2341" s="66" t="s">
        <v>925</v>
      </c>
      <c r="D2341" s="2" t="n">
        <f aca="false">D2340+10</f>
        <v>120</v>
      </c>
      <c r="E2341" s="38" t="s">
        <v>927</v>
      </c>
      <c r="F2341" s="38" t="str">
        <f aca="false">E2341</f>
        <v>6S</v>
      </c>
      <c r="H2341" s="8" t="s">
        <v>500</v>
      </c>
      <c r="I2341" s="27" t="str">
        <f aca="false">LEFT(H2341,2)</f>
        <v>42</v>
      </c>
      <c r="J2341" s="18" t="str">
        <f aca="false">LEFT(H2341,2)</f>
        <v>42</v>
      </c>
      <c r="K2341" s="18" t="str">
        <f aca="false">RIGHT(H2341,3)</f>
        <v>164</v>
      </c>
      <c r="M2341" s="8" t="n">
        <v>854</v>
      </c>
      <c r="P2341" s="18" t="str">
        <f aca="false">VLOOKUP(LEFT(H2341,2),references!AA:AG,3,0)</f>
        <v>82 - 86</v>
      </c>
      <c r="Q2341" s="18" t="str">
        <f aca="false">VLOOKUP(LEFT(H2341,2),references!AA:AG,5,0)</f>
        <v>64 - 68</v>
      </c>
      <c r="R2341" s="18" t="str">
        <f aca="false">VLOOKUP(LEFT(H2341,2),references!AA:AG,7,0)</f>
        <v>90 - 94</v>
      </c>
      <c r="S2341" s="18" t="n">
        <f aca="false">ROUND(30*2.54,0)</f>
        <v>76</v>
      </c>
    </row>
    <row r="2342" customFormat="false" ht="15" hidden="false" customHeight="false" outlineLevel="0" collapsed="false">
      <c r="B2342" s="2" t="s">
        <v>108</v>
      </c>
      <c r="C2342" s="66" t="s">
        <v>925</v>
      </c>
      <c r="D2342" s="2" t="n">
        <f aca="false">D2341+10</f>
        <v>130</v>
      </c>
      <c r="E2342" s="38" t="s">
        <v>928</v>
      </c>
      <c r="F2342" s="38" t="str">
        <f aca="false">E2342</f>
        <v>8S</v>
      </c>
      <c r="H2342" s="8" t="s">
        <v>501</v>
      </c>
      <c r="I2342" s="27" t="str">
        <f aca="false">LEFT(H2342,2)</f>
        <v>44</v>
      </c>
      <c r="J2342" s="18" t="str">
        <f aca="false">LEFT(H2342,2)</f>
        <v>44</v>
      </c>
      <c r="K2342" s="18" t="str">
        <f aca="false">RIGHT(H2342,3)</f>
        <v>164</v>
      </c>
      <c r="M2342" s="8" t="n">
        <v>924</v>
      </c>
      <c r="P2342" s="18" t="str">
        <f aca="false">VLOOKUP(LEFT(H2342,2),references!AA:AG,3,0)</f>
        <v>86 - 90</v>
      </c>
      <c r="Q2342" s="18" t="str">
        <f aca="false">VLOOKUP(LEFT(H2342,2),references!AA:AG,5,0)</f>
        <v>68 - 72</v>
      </c>
      <c r="R2342" s="18" t="str">
        <f aca="false">VLOOKUP(LEFT(H2342,2),references!AA:AG,7,0)</f>
        <v>94 - 98</v>
      </c>
      <c r="S2342" s="18" t="n">
        <f aca="false">ROUND(30*2.54,0)</f>
        <v>76</v>
      </c>
    </row>
    <row r="2343" customFormat="false" ht="15" hidden="false" customHeight="false" outlineLevel="0" collapsed="false">
      <c r="B2343" s="2" t="s">
        <v>108</v>
      </c>
      <c r="C2343" s="66" t="s">
        <v>925</v>
      </c>
      <c r="D2343" s="2" t="n">
        <f aca="false">D2342+10</f>
        <v>140</v>
      </c>
      <c r="E2343" s="38" t="s">
        <v>929</v>
      </c>
      <c r="F2343" s="38" t="str">
        <f aca="false">E2343</f>
        <v>10S</v>
      </c>
      <c r="H2343" s="8" t="s">
        <v>502</v>
      </c>
      <c r="I2343" s="27" t="str">
        <f aca="false">LEFT(H2343,2)</f>
        <v>46</v>
      </c>
      <c r="J2343" s="18" t="str">
        <f aca="false">LEFT(H2343,2)</f>
        <v>46</v>
      </c>
      <c r="K2343" s="18" t="str">
        <f aca="false">RIGHT(H2343,3)</f>
        <v>164</v>
      </c>
      <c r="M2343" s="8" t="n">
        <v>914</v>
      </c>
      <c r="P2343" s="18" t="str">
        <f aca="false">VLOOKUP(LEFT(H2343,2),references!AA:AG,3,0)</f>
        <v>90 - 94</v>
      </c>
      <c r="Q2343" s="18" t="str">
        <f aca="false">VLOOKUP(LEFT(H2343,2),references!AA:AG,5,0)</f>
        <v>72 - 76</v>
      </c>
      <c r="R2343" s="18" t="str">
        <f aca="false">VLOOKUP(LEFT(H2343,2),references!AA:AG,7,0)</f>
        <v>98 - 102</v>
      </c>
      <c r="S2343" s="18" t="n">
        <f aca="false">ROUND(30*2.54,0)</f>
        <v>76</v>
      </c>
    </row>
    <row r="2344" customFormat="false" ht="15" hidden="false" customHeight="false" outlineLevel="0" collapsed="false">
      <c r="B2344" s="2" t="s">
        <v>108</v>
      </c>
      <c r="C2344" s="66" t="s">
        <v>925</v>
      </c>
      <c r="D2344" s="2" t="n">
        <f aca="false">D2343+10</f>
        <v>150</v>
      </c>
      <c r="E2344" s="38" t="s">
        <v>930</v>
      </c>
      <c r="F2344" s="38" t="str">
        <f aca="false">E2344</f>
        <v>12S</v>
      </c>
      <c r="H2344" s="8" t="s">
        <v>503</v>
      </c>
      <c r="I2344" s="27" t="str">
        <f aca="false">LEFT(H2344,2)</f>
        <v>48</v>
      </c>
      <c r="J2344" s="18" t="str">
        <f aca="false">LEFT(H2344,2)</f>
        <v>48</v>
      </c>
      <c r="K2344" s="18" t="str">
        <f aca="false">RIGHT(H2344,3)</f>
        <v>164</v>
      </c>
      <c r="M2344" s="8" t="n">
        <v>794</v>
      </c>
      <c r="P2344" s="18" t="str">
        <f aca="false">VLOOKUP(LEFT(H2344,2),references!AA:AG,3,0)</f>
        <v>94 - 98</v>
      </c>
      <c r="Q2344" s="18" t="str">
        <f aca="false">VLOOKUP(LEFT(H2344,2),references!AA:AG,5,0)</f>
        <v>76 - 80</v>
      </c>
      <c r="R2344" s="18" t="str">
        <f aca="false">VLOOKUP(LEFT(H2344,2),references!AA:AG,7,0)</f>
        <v>102 - 106</v>
      </c>
      <c r="S2344" s="18" t="n">
        <f aca="false">ROUND(30*2.54,0)</f>
        <v>76</v>
      </c>
    </row>
    <row r="2345" customFormat="false" ht="15" hidden="false" customHeight="false" outlineLevel="0" collapsed="false">
      <c r="B2345" s="2" t="s">
        <v>108</v>
      </c>
      <c r="C2345" s="66" t="s">
        <v>925</v>
      </c>
      <c r="D2345" s="2" t="n">
        <f aca="false">D2344+10</f>
        <v>160</v>
      </c>
      <c r="E2345" s="38" t="s">
        <v>931</v>
      </c>
      <c r="F2345" s="38" t="str">
        <f aca="false">E2345</f>
        <v>14S</v>
      </c>
      <c r="H2345" s="8" t="s">
        <v>504</v>
      </c>
      <c r="I2345" s="27" t="str">
        <f aca="false">LEFT(H2345,2)</f>
        <v>50</v>
      </c>
      <c r="J2345" s="18" t="str">
        <f aca="false">LEFT(H2345,2)</f>
        <v>50</v>
      </c>
      <c r="K2345" s="18" t="str">
        <f aca="false">RIGHT(H2345,3)</f>
        <v>164</v>
      </c>
      <c r="M2345" s="8" t="n">
        <v>834</v>
      </c>
      <c r="P2345" s="18" t="str">
        <f aca="false">VLOOKUP(LEFT(H2345,2),references!AA:AG,3,0)</f>
        <v>98 - 102</v>
      </c>
      <c r="Q2345" s="18" t="str">
        <f aca="false">VLOOKUP(LEFT(H2345,2),references!AA:AG,5,0)</f>
        <v>80 - 84</v>
      </c>
      <c r="R2345" s="18" t="str">
        <f aca="false">VLOOKUP(LEFT(H2345,2),references!AA:AG,7,0)</f>
        <v>106 - 110</v>
      </c>
      <c r="S2345" s="18" t="n">
        <f aca="false">ROUND(30*2.54,0)</f>
        <v>76</v>
      </c>
    </row>
    <row r="2346" customFormat="false" ht="15" hidden="false" customHeight="false" outlineLevel="0" collapsed="false">
      <c r="B2346" s="2" t="s">
        <v>108</v>
      </c>
      <c r="C2346" s="66" t="s">
        <v>925</v>
      </c>
      <c r="D2346" s="2" t="n">
        <f aca="false">D2345+10</f>
        <v>170</v>
      </c>
      <c r="E2346" s="38" t="s">
        <v>932</v>
      </c>
      <c r="F2346" s="38" t="str">
        <f aca="false">E2346</f>
        <v>16S</v>
      </c>
      <c r="H2346" s="8" t="s">
        <v>505</v>
      </c>
      <c r="I2346" s="27" t="str">
        <f aca="false">LEFT(H2346,2)</f>
        <v>52</v>
      </c>
      <c r="J2346" s="18" t="str">
        <f aca="false">LEFT(H2346,2)</f>
        <v>52</v>
      </c>
      <c r="K2346" s="18" t="str">
        <f aca="false">RIGHT(H2346,3)</f>
        <v>164</v>
      </c>
      <c r="M2346" s="8" t="n">
        <v>934</v>
      </c>
      <c r="P2346" s="18" t="str">
        <f aca="false">VLOOKUP(LEFT(H2346,2),references!AA:AG,3,0)</f>
        <v>102 - 106</v>
      </c>
      <c r="Q2346" s="18" t="str">
        <f aca="false">VLOOKUP(LEFT(H2346,2),references!AA:AG,5,0)</f>
        <v>84 - 88</v>
      </c>
      <c r="R2346" s="18" t="str">
        <f aca="false">VLOOKUP(LEFT(H2346,2),references!AA:AG,7,0)</f>
        <v>110 - 114</v>
      </c>
      <c r="S2346" s="18" t="n">
        <f aca="false">ROUND(30*2.54,0)</f>
        <v>76</v>
      </c>
    </row>
    <row r="2347" customFormat="false" ht="15" hidden="false" customHeight="false" outlineLevel="0" collapsed="false">
      <c r="B2347" s="2" t="s">
        <v>108</v>
      </c>
      <c r="C2347" s="66" t="s">
        <v>925</v>
      </c>
      <c r="D2347" s="2" t="n">
        <f aca="false">D2346+10</f>
        <v>180</v>
      </c>
      <c r="E2347" s="38" t="s">
        <v>933</v>
      </c>
      <c r="F2347" s="38" t="str">
        <f aca="false">E2347</f>
        <v>18S</v>
      </c>
      <c r="H2347" s="8" t="s">
        <v>506</v>
      </c>
      <c r="I2347" s="27" t="str">
        <f aca="false">LEFT(H2347,2)</f>
        <v>54</v>
      </c>
      <c r="J2347" s="18" t="str">
        <f aca="false">LEFT(H2347,2)</f>
        <v>54</v>
      </c>
      <c r="K2347" s="18" t="str">
        <f aca="false">RIGHT(H2347,3)</f>
        <v>164</v>
      </c>
      <c r="M2347" s="8" t="n">
        <v>744</v>
      </c>
      <c r="P2347" s="18" t="str">
        <f aca="false">VLOOKUP(LEFT(H2347,2),references!AA:AG,3,0)</f>
        <v>106 - 110</v>
      </c>
      <c r="Q2347" s="18" t="str">
        <f aca="false">VLOOKUP(LEFT(H2347,2),references!AA:AG,5,0)</f>
        <v>88 - 92</v>
      </c>
      <c r="R2347" s="18" t="str">
        <f aca="false">VLOOKUP(LEFT(H2347,2),references!AA:AG,7,0)</f>
        <v>114 - 118</v>
      </c>
      <c r="S2347" s="18" t="n">
        <f aca="false">ROUND(30*2.54,0)</f>
        <v>76</v>
      </c>
    </row>
    <row r="2348" customFormat="false" ht="15" hidden="false" customHeight="false" outlineLevel="0" collapsed="false">
      <c r="B2348" s="2" t="s">
        <v>108</v>
      </c>
      <c r="C2348" s="66" t="s">
        <v>925</v>
      </c>
      <c r="D2348" s="2" t="n">
        <f aca="false">D2347+10</f>
        <v>190</v>
      </c>
      <c r="E2348" s="38" t="s">
        <v>934</v>
      </c>
      <c r="F2348" s="38" t="str">
        <f aca="false">E2348</f>
        <v>20S</v>
      </c>
      <c r="H2348" s="8" t="s">
        <v>507</v>
      </c>
      <c r="I2348" s="27" t="str">
        <f aca="false">LEFT(H2348,2)</f>
        <v>56</v>
      </c>
      <c r="J2348" s="18" t="str">
        <f aca="false">LEFT(H2348,2)</f>
        <v>56</v>
      </c>
      <c r="K2348" s="18" t="str">
        <f aca="false">RIGHT(H2348,3)</f>
        <v>164</v>
      </c>
      <c r="M2348" s="8" t="n">
        <v>714</v>
      </c>
      <c r="P2348" s="18" t="str">
        <f aca="false">VLOOKUP(LEFT(H2348,2),references!AA:AG,3,0)</f>
        <v>110 - 114</v>
      </c>
      <c r="Q2348" s="18" t="str">
        <f aca="false">VLOOKUP(LEFT(H2348,2),references!AA:AG,5,0)</f>
        <v>92 - 96</v>
      </c>
      <c r="R2348" s="18" t="str">
        <f aca="false">VLOOKUP(LEFT(H2348,2),references!AA:AG,7,0)</f>
        <v>118 - 122</v>
      </c>
      <c r="S2348" s="18" t="n">
        <f aca="false">ROUND(30*2.54,0)</f>
        <v>76</v>
      </c>
    </row>
    <row r="2349" customFormat="false" ht="15" hidden="false" customHeight="false" outlineLevel="0" collapsed="false">
      <c r="B2349" s="2" t="s">
        <v>108</v>
      </c>
      <c r="C2349" s="66" t="s">
        <v>925</v>
      </c>
      <c r="D2349" s="2" t="n">
        <f aca="false">D2348+10</f>
        <v>200</v>
      </c>
      <c r="E2349" s="38" t="s">
        <v>935</v>
      </c>
      <c r="F2349" s="38" t="str">
        <f aca="false">E2349</f>
        <v>22S</v>
      </c>
      <c r="H2349" s="8" t="s">
        <v>508</v>
      </c>
      <c r="I2349" s="27" t="str">
        <f aca="false">LEFT(H2349,2)</f>
        <v>58</v>
      </c>
      <c r="J2349" s="18" t="str">
        <f aca="false">LEFT(H2349,2)</f>
        <v>58</v>
      </c>
      <c r="K2349" s="18" t="str">
        <f aca="false">RIGHT(H2349,3)</f>
        <v>164</v>
      </c>
      <c r="M2349" s="8" t="n">
        <v>654</v>
      </c>
      <c r="P2349" s="18" t="str">
        <f aca="false">VLOOKUP(LEFT(H2349,2),references!AA:AG,3,0)</f>
        <v>114 - 118</v>
      </c>
      <c r="Q2349" s="18" t="str">
        <f aca="false">VLOOKUP(LEFT(H2349,2),references!AA:AG,5,0)</f>
        <v>96 - 100</v>
      </c>
      <c r="R2349" s="18" t="str">
        <f aca="false">VLOOKUP(LEFT(H2349,2),references!AA:AG,7,0)</f>
        <v>122 - 126</v>
      </c>
      <c r="S2349" s="18" t="n">
        <f aca="false">ROUND(30*2.54,0)</f>
        <v>76</v>
      </c>
    </row>
    <row r="2350" customFormat="false" ht="15" hidden="false" customHeight="false" outlineLevel="0" collapsed="false">
      <c r="B2350" s="2" t="s">
        <v>108</v>
      </c>
      <c r="C2350" s="66" t="s">
        <v>925</v>
      </c>
      <c r="D2350" s="2" t="n">
        <f aca="false">D2340+200</f>
        <v>310</v>
      </c>
      <c r="E2350" s="38" t="s">
        <v>936</v>
      </c>
      <c r="F2350" s="38" t="str">
        <f aca="false">E2350</f>
        <v>4R</v>
      </c>
      <c r="H2350" s="8" t="s">
        <v>511</v>
      </c>
      <c r="I2350" s="27" t="str">
        <f aca="false">LEFT(H2350,2)</f>
        <v>40</v>
      </c>
      <c r="J2350" s="18" t="str">
        <f aca="false">LEFT(H2350,2)</f>
        <v>40</v>
      </c>
      <c r="K2350" s="18" t="str">
        <f aca="false">RIGHT(H2350,3)</f>
        <v>170</v>
      </c>
      <c r="M2350" s="8" t="n">
        <v>784</v>
      </c>
      <c r="P2350" s="18" t="str">
        <f aca="false">VLOOKUP(LEFT(H2350,2),references!AA:AG,3,0)</f>
        <v>78 - 82</v>
      </c>
      <c r="Q2350" s="18" t="str">
        <f aca="false">VLOOKUP(LEFT(H2350,2),references!AA:AG,5,0)</f>
        <v>60 - 64</v>
      </c>
      <c r="R2350" s="18" t="str">
        <f aca="false">VLOOKUP(LEFT(H2350,2),references!AA:AG,7,0)</f>
        <v>86 - 90</v>
      </c>
      <c r="S2350" s="18" t="n">
        <f aca="false">ROUND(32*2.54,0)</f>
        <v>81</v>
      </c>
    </row>
    <row r="2351" customFormat="false" ht="15" hidden="false" customHeight="false" outlineLevel="0" collapsed="false">
      <c r="B2351" s="2" t="s">
        <v>108</v>
      </c>
      <c r="C2351" s="66" t="s">
        <v>925</v>
      </c>
      <c r="D2351" s="2" t="n">
        <f aca="false">D2341+200</f>
        <v>320</v>
      </c>
      <c r="E2351" s="38" t="s">
        <v>937</v>
      </c>
      <c r="F2351" s="38" t="str">
        <f aca="false">E2351</f>
        <v>6R</v>
      </c>
      <c r="H2351" s="8" t="s">
        <v>512</v>
      </c>
      <c r="I2351" s="27" t="str">
        <f aca="false">LEFT(H2351,2)</f>
        <v>42</v>
      </c>
      <c r="J2351" s="18" t="str">
        <f aca="false">LEFT(H2351,2)</f>
        <v>42</v>
      </c>
      <c r="K2351" s="18" t="str">
        <f aca="false">RIGHT(H2351,3)</f>
        <v>170</v>
      </c>
      <c r="M2351" s="8" t="n">
        <v>864</v>
      </c>
      <c r="P2351" s="18" t="str">
        <f aca="false">VLOOKUP(LEFT(H2351,2),references!AA:AG,3,0)</f>
        <v>82 - 86</v>
      </c>
      <c r="Q2351" s="18" t="str">
        <f aca="false">VLOOKUP(LEFT(H2351,2),references!AA:AG,5,0)</f>
        <v>64 - 68</v>
      </c>
      <c r="R2351" s="18" t="str">
        <f aca="false">VLOOKUP(LEFT(H2351,2),references!AA:AG,7,0)</f>
        <v>90 - 94</v>
      </c>
      <c r="S2351" s="18" t="n">
        <f aca="false">ROUND(32*2.54,0)</f>
        <v>81</v>
      </c>
    </row>
    <row r="2352" customFormat="false" ht="15" hidden="false" customHeight="false" outlineLevel="0" collapsed="false">
      <c r="B2352" s="2" t="s">
        <v>108</v>
      </c>
      <c r="C2352" s="66" t="s">
        <v>925</v>
      </c>
      <c r="D2352" s="2" t="n">
        <f aca="false">D2342+200</f>
        <v>330</v>
      </c>
      <c r="E2352" s="38" t="s">
        <v>938</v>
      </c>
      <c r="F2352" s="38" t="str">
        <f aca="false">E2352</f>
        <v>8R</v>
      </c>
      <c r="H2352" s="8" t="s">
        <v>513</v>
      </c>
      <c r="I2352" s="27" t="str">
        <f aca="false">LEFT(H2352,2)</f>
        <v>44</v>
      </c>
      <c r="J2352" s="18" t="str">
        <f aca="false">LEFT(H2352,2)</f>
        <v>44</v>
      </c>
      <c r="K2352" s="18" t="str">
        <f aca="false">RIGHT(H2352,3)</f>
        <v>170</v>
      </c>
      <c r="M2352" s="8" t="n">
        <v>954</v>
      </c>
      <c r="P2352" s="18" t="str">
        <f aca="false">VLOOKUP(LEFT(H2352,2),references!AA:AG,3,0)</f>
        <v>86 - 90</v>
      </c>
      <c r="Q2352" s="18" t="str">
        <f aca="false">VLOOKUP(LEFT(H2352,2),references!AA:AG,5,0)</f>
        <v>68 - 72</v>
      </c>
      <c r="R2352" s="18" t="str">
        <f aca="false">VLOOKUP(LEFT(H2352,2),references!AA:AG,7,0)</f>
        <v>94 - 98</v>
      </c>
      <c r="S2352" s="18" t="n">
        <f aca="false">ROUND(32*2.54,0)</f>
        <v>81</v>
      </c>
    </row>
    <row r="2353" customFormat="false" ht="15" hidden="false" customHeight="false" outlineLevel="0" collapsed="false">
      <c r="B2353" s="2" t="s">
        <v>108</v>
      </c>
      <c r="C2353" s="66" t="s">
        <v>925</v>
      </c>
      <c r="D2353" s="2" t="n">
        <f aca="false">D2343+200</f>
        <v>340</v>
      </c>
      <c r="E2353" s="38" t="s">
        <v>939</v>
      </c>
      <c r="F2353" s="38" t="str">
        <f aca="false">E2353</f>
        <v>10R</v>
      </c>
      <c r="H2353" s="8" t="s">
        <v>514</v>
      </c>
      <c r="I2353" s="27" t="str">
        <f aca="false">LEFT(H2353,2)</f>
        <v>46</v>
      </c>
      <c r="J2353" s="18" t="str">
        <f aca="false">LEFT(H2353,2)</f>
        <v>46</v>
      </c>
      <c r="K2353" s="18" t="str">
        <f aca="false">RIGHT(H2353,3)</f>
        <v>170</v>
      </c>
      <c r="M2353" s="8" t="n">
        <v>944</v>
      </c>
      <c r="P2353" s="18" t="str">
        <f aca="false">VLOOKUP(LEFT(H2353,2),references!AA:AG,3,0)</f>
        <v>90 - 94</v>
      </c>
      <c r="Q2353" s="18" t="str">
        <f aca="false">VLOOKUP(LEFT(H2353,2),references!AA:AG,5,0)</f>
        <v>72 - 76</v>
      </c>
      <c r="R2353" s="18" t="str">
        <f aca="false">VLOOKUP(LEFT(H2353,2),references!AA:AG,7,0)</f>
        <v>98 - 102</v>
      </c>
      <c r="S2353" s="18" t="n">
        <f aca="false">ROUND(32*2.54,0)</f>
        <v>81</v>
      </c>
    </row>
    <row r="2354" customFormat="false" ht="15" hidden="false" customHeight="false" outlineLevel="0" collapsed="false">
      <c r="B2354" s="2" t="s">
        <v>108</v>
      </c>
      <c r="C2354" s="66" t="s">
        <v>925</v>
      </c>
      <c r="D2354" s="2" t="n">
        <f aca="false">D2344+200</f>
        <v>350</v>
      </c>
      <c r="E2354" s="38" t="s">
        <v>940</v>
      </c>
      <c r="F2354" s="38" t="str">
        <f aca="false">E2354</f>
        <v>12R</v>
      </c>
      <c r="H2354" s="8" t="s">
        <v>515</v>
      </c>
      <c r="I2354" s="27" t="str">
        <f aca="false">LEFT(H2354,2)</f>
        <v>48</v>
      </c>
      <c r="J2354" s="18" t="str">
        <f aca="false">LEFT(H2354,2)</f>
        <v>48</v>
      </c>
      <c r="K2354" s="18" t="str">
        <f aca="false">RIGHT(H2354,3)</f>
        <v>170</v>
      </c>
      <c r="M2354" s="8" t="n">
        <v>814</v>
      </c>
      <c r="P2354" s="18" t="str">
        <f aca="false">VLOOKUP(LEFT(H2354,2),references!AA:AG,3,0)</f>
        <v>94 - 98</v>
      </c>
      <c r="Q2354" s="18" t="str">
        <f aca="false">VLOOKUP(LEFT(H2354,2),references!AA:AG,5,0)</f>
        <v>76 - 80</v>
      </c>
      <c r="R2354" s="18" t="str">
        <f aca="false">VLOOKUP(LEFT(H2354,2),references!AA:AG,7,0)</f>
        <v>102 - 106</v>
      </c>
      <c r="S2354" s="18" t="n">
        <f aca="false">ROUND(32*2.54,0)</f>
        <v>81</v>
      </c>
    </row>
    <row r="2355" customFormat="false" ht="15" hidden="false" customHeight="false" outlineLevel="0" collapsed="false">
      <c r="B2355" s="2" t="s">
        <v>108</v>
      </c>
      <c r="C2355" s="66" t="s">
        <v>925</v>
      </c>
      <c r="D2355" s="2" t="n">
        <f aca="false">D2345+200</f>
        <v>360</v>
      </c>
      <c r="E2355" s="38" t="s">
        <v>941</v>
      </c>
      <c r="F2355" s="38" t="str">
        <f aca="false">E2355</f>
        <v>14R</v>
      </c>
      <c r="H2355" s="8" t="s">
        <v>516</v>
      </c>
      <c r="I2355" s="27" t="str">
        <f aca="false">LEFT(H2355,2)</f>
        <v>50</v>
      </c>
      <c r="J2355" s="18" t="str">
        <f aca="false">LEFT(H2355,2)</f>
        <v>50</v>
      </c>
      <c r="K2355" s="18" t="str">
        <f aca="false">RIGHT(H2355,3)</f>
        <v>170</v>
      </c>
      <c r="M2355" s="8" t="n">
        <v>844</v>
      </c>
      <c r="P2355" s="18" t="str">
        <f aca="false">VLOOKUP(LEFT(H2355,2),references!AA:AG,3,0)</f>
        <v>98 - 102</v>
      </c>
      <c r="Q2355" s="18" t="str">
        <f aca="false">VLOOKUP(LEFT(H2355,2),references!AA:AG,5,0)</f>
        <v>80 - 84</v>
      </c>
      <c r="R2355" s="18" t="str">
        <f aca="false">VLOOKUP(LEFT(H2355,2),references!AA:AG,7,0)</f>
        <v>106 - 110</v>
      </c>
      <c r="S2355" s="18" t="n">
        <f aca="false">ROUND(32*2.54,0)</f>
        <v>81</v>
      </c>
    </row>
    <row r="2356" customFormat="false" ht="15" hidden="false" customHeight="false" outlineLevel="0" collapsed="false">
      <c r="B2356" s="2" t="s">
        <v>108</v>
      </c>
      <c r="C2356" s="66" t="s">
        <v>925</v>
      </c>
      <c r="D2356" s="2" t="n">
        <f aca="false">D2346+200</f>
        <v>370</v>
      </c>
      <c r="E2356" s="38" t="s">
        <v>942</v>
      </c>
      <c r="F2356" s="38" t="str">
        <f aca="false">E2356</f>
        <v>16R</v>
      </c>
      <c r="H2356" s="8" t="s">
        <v>517</v>
      </c>
      <c r="I2356" s="27" t="str">
        <f aca="false">LEFT(H2356,2)</f>
        <v>52</v>
      </c>
      <c r="J2356" s="18" t="str">
        <f aca="false">LEFT(H2356,2)</f>
        <v>52</v>
      </c>
      <c r="K2356" s="18" t="str">
        <f aca="false">RIGHT(H2356,3)</f>
        <v>170</v>
      </c>
      <c r="M2356" s="8" t="n">
        <v>964</v>
      </c>
      <c r="P2356" s="18" t="str">
        <f aca="false">VLOOKUP(LEFT(H2356,2),references!AA:AG,3,0)</f>
        <v>102 - 106</v>
      </c>
      <c r="Q2356" s="18" t="str">
        <f aca="false">VLOOKUP(LEFT(H2356,2),references!AA:AG,5,0)</f>
        <v>84 - 88</v>
      </c>
      <c r="R2356" s="18" t="str">
        <f aca="false">VLOOKUP(LEFT(H2356,2),references!AA:AG,7,0)</f>
        <v>110 - 114</v>
      </c>
      <c r="S2356" s="18" t="n">
        <f aca="false">ROUND(32*2.54,0)</f>
        <v>81</v>
      </c>
    </row>
    <row r="2357" customFormat="false" ht="15" hidden="false" customHeight="false" outlineLevel="0" collapsed="false">
      <c r="B2357" s="2" t="s">
        <v>108</v>
      </c>
      <c r="C2357" s="66" t="s">
        <v>925</v>
      </c>
      <c r="D2357" s="2" t="n">
        <f aca="false">D2347+200</f>
        <v>380</v>
      </c>
      <c r="E2357" s="38" t="s">
        <v>943</v>
      </c>
      <c r="F2357" s="38" t="str">
        <f aca="false">E2357</f>
        <v>18R</v>
      </c>
      <c r="H2357" s="8" t="s">
        <v>518</v>
      </c>
      <c r="I2357" s="27" t="str">
        <f aca="false">LEFT(H2357,2)</f>
        <v>54</v>
      </c>
      <c r="J2357" s="18" t="str">
        <f aca="false">LEFT(H2357,2)</f>
        <v>54</v>
      </c>
      <c r="K2357" s="18" t="str">
        <f aca="false">RIGHT(H2357,3)</f>
        <v>170</v>
      </c>
      <c r="M2357" s="8" t="n">
        <v>754</v>
      </c>
      <c r="P2357" s="18" t="str">
        <f aca="false">VLOOKUP(LEFT(H2357,2),references!AA:AG,3,0)</f>
        <v>106 - 110</v>
      </c>
      <c r="Q2357" s="18" t="str">
        <f aca="false">VLOOKUP(LEFT(H2357,2),references!AA:AG,5,0)</f>
        <v>88 - 92</v>
      </c>
      <c r="R2357" s="18" t="str">
        <f aca="false">VLOOKUP(LEFT(H2357,2),references!AA:AG,7,0)</f>
        <v>114 - 118</v>
      </c>
      <c r="S2357" s="18" t="n">
        <f aca="false">ROUND(32*2.54,0)</f>
        <v>81</v>
      </c>
    </row>
    <row r="2358" customFormat="false" ht="15" hidden="false" customHeight="false" outlineLevel="0" collapsed="false">
      <c r="B2358" s="2" t="s">
        <v>108</v>
      </c>
      <c r="C2358" s="66" t="s">
        <v>925</v>
      </c>
      <c r="D2358" s="2" t="n">
        <f aca="false">D2348+200</f>
        <v>390</v>
      </c>
      <c r="E2358" s="38" t="s">
        <v>944</v>
      </c>
      <c r="F2358" s="38" t="str">
        <f aca="false">E2358</f>
        <v>20R</v>
      </c>
      <c r="H2358" s="8" t="s">
        <v>519</v>
      </c>
      <c r="I2358" s="27" t="str">
        <f aca="false">LEFT(H2358,2)</f>
        <v>56</v>
      </c>
      <c r="J2358" s="18" t="str">
        <f aca="false">LEFT(H2358,2)</f>
        <v>56</v>
      </c>
      <c r="K2358" s="18" t="str">
        <f aca="false">RIGHT(H2358,3)</f>
        <v>170</v>
      </c>
      <c r="M2358" s="8" t="n">
        <v>724</v>
      </c>
      <c r="P2358" s="18" t="str">
        <f aca="false">VLOOKUP(LEFT(H2358,2),references!AA:AG,3,0)</f>
        <v>110 - 114</v>
      </c>
      <c r="Q2358" s="18" t="str">
        <f aca="false">VLOOKUP(LEFT(H2358,2),references!AA:AG,5,0)</f>
        <v>92 - 96</v>
      </c>
      <c r="R2358" s="18" t="str">
        <f aca="false">VLOOKUP(LEFT(H2358,2),references!AA:AG,7,0)</f>
        <v>118 - 122</v>
      </c>
      <c r="S2358" s="18" t="n">
        <f aca="false">ROUND(32*2.54,0)</f>
        <v>81</v>
      </c>
    </row>
    <row r="2359" customFormat="false" ht="15" hidden="false" customHeight="false" outlineLevel="0" collapsed="false">
      <c r="B2359" s="2" t="s">
        <v>108</v>
      </c>
      <c r="C2359" s="66" t="s">
        <v>925</v>
      </c>
      <c r="D2359" s="2" t="n">
        <f aca="false">D2349+200</f>
        <v>400</v>
      </c>
      <c r="E2359" s="38" t="s">
        <v>945</v>
      </c>
      <c r="F2359" s="38" t="str">
        <f aca="false">E2359</f>
        <v>22R</v>
      </c>
      <c r="H2359" s="8" t="s">
        <v>520</v>
      </c>
      <c r="I2359" s="27" t="str">
        <f aca="false">LEFT(H2359,2)</f>
        <v>58</v>
      </c>
      <c r="J2359" s="18" t="str">
        <f aca="false">LEFT(H2359,2)</f>
        <v>58</v>
      </c>
      <c r="K2359" s="18" t="str">
        <f aca="false">RIGHT(H2359,3)</f>
        <v>170</v>
      </c>
      <c r="M2359" s="8" t="n">
        <v>664</v>
      </c>
      <c r="P2359" s="18" t="str">
        <f aca="false">VLOOKUP(LEFT(H2359,2),references!AA:AG,3,0)</f>
        <v>114 - 118</v>
      </c>
      <c r="Q2359" s="18" t="str">
        <f aca="false">VLOOKUP(LEFT(H2359,2),references!AA:AG,5,0)</f>
        <v>96 - 100</v>
      </c>
      <c r="R2359" s="18" t="str">
        <f aca="false">VLOOKUP(LEFT(H2359,2),references!AA:AG,7,0)</f>
        <v>122 - 126</v>
      </c>
      <c r="S2359" s="18" t="n">
        <f aca="false">ROUND(32*2.54,0)</f>
        <v>81</v>
      </c>
    </row>
    <row r="2360" customFormat="false" ht="15" hidden="false" customHeight="false" outlineLevel="0" collapsed="false">
      <c r="B2360" s="2" t="s">
        <v>108</v>
      </c>
      <c r="C2360" s="66" t="s">
        <v>925</v>
      </c>
      <c r="D2360" s="2" t="n">
        <f aca="false">D2350+200</f>
        <v>510</v>
      </c>
      <c r="E2360" s="38" t="s">
        <v>946</v>
      </c>
      <c r="F2360" s="38" t="str">
        <f aca="false">E2360</f>
        <v>4L</v>
      </c>
      <c r="H2360" s="8" t="s">
        <v>523</v>
      </c>
      <c r="I2360" s="27" t="str">
        <f aca="false">LEFT(H2360,2)</f>
        <v>40</v>
      </c>
      <c r="J2360" s="18" t="str">
        <f aca="false">LEFT(H2360,2)</f>
        <v>40</v>
      </c>
      <c r="K2360" s="18" t="str">
        <f aca="false">RIGHT(H2360,3)</f>
        <v>176</v>
      </c>
      <c r="M2360" s="8" t="n">
        <v>804</v>
      </c>
      <c r="P2360" s="18" t="str">
        <f aca="false">VLOOKUP(LEFT(H2360,2),references!AA:AG,3,0)</f>
        <v>78 - 82</v>
      </c>
      <c r="Q2360" s="18" t="str">
        <f aca="false">VLOOKUP(LEFT(H2360,2),references!AA:AG,5,0)</f>
        <v>60 - 64</v>
      </c>
      <c r="R2360" s="18" t="str">
        <f aca="false">VLOOKUP(LEFT(H2360,2),references!AA:AG,7,0)</f>
        <v>86 - 90</v>
      </c>
      <c r="S2360" s="18" t="n">
        <f aca="false">ROUND(34*2.54,0)</f>
        <v>86</v>
      </c>
    </row>
    <row r="2361" customFormat="false" ht="15" hidden="false" customHeight="false" outlineLevel="0" collapsed="false">
      <c r="B2361" s="2" t="s">
        <v>108</v>
      </c>
      <c r="C2361" s="66" t="s">
        <v>925</v>
      </c>
      <c r="D2361" s="2" t="n">
        <f aca="false">D2351+200</f>
        <v>520</v>
      </c>
      <c r="E2361" s="38" t="s">
        <v>947</v>
      </c>
      <c r="F2361" s="38" t="str">
        <f aca="false">E2361</f>
        <v>6L</v>
      </c>
      <c r="H2361" s="8" t="s">
        <v>524</v>
      </c>
      <c r="I2361" s="27" t="str">
        <f aca="false">LEFT(H2361,2)</f>
        <v>42</v>
      </c>
      <c r="J2361" s="18" t="str">
        <f aca="false">LEFT(H2361,2)</f>
        <v>42</v>
      </c>
      <c r="K2361" s="18" t="str">
        <f aca="false">RIGHT(H2361,3)</f>
        <v>176</v>
      </c>
      <c r="M2361" s="8" t="n">
        <v>904</v>
      </c>
      <c r="P2361" s="18" t="str">
        <f aca="false">VLOOKUP(LEFT(H2361,2),references!AA:AG,3,0)</f>
        <v>82 - 86</v>
      </c>
      <c r="Q2361" s="18" t="str">
        <f aca="false">VLOOKUP(LEFT(H2361,2),references!AA:AG,5,0)</f>
        <v>64 - 68</v>
      </c>
      <c r="R2361" s="18" t="str">
        <f aca="false">VLOOKUP(LEFT(H2361,2),references!AA:AG,7,0)</f>
        <v>90 - 94</v>
      </c>
      <c r="S2361" s="18" t="n">
        <f aca="false">ROUND(34*2.54,0)</f>
        <v>86</v>
      </c>
    </row>
    <row r="2362" customFormat="false" ht="15" hidden="false" customHeight="false" outlineLevel="0" collapsed="false">
      <c r="B2362" s="2" t="s">
        <v>108</v>
      </c>
      <c r="C2362" s="66" t="s">
        <v>925</v>
      </c>
      <c r="D2362" s="2" t="n">
        <f aca="false">D2352+200</f>
        <v>530</v>
      </c>
      <c r="E2362" s="38" t="s">
        <v>948</v>
      </c>
      <c r="F2362" s="38" t="str">
        <f aca="false">E2362</f>
        <v>8L</v>
      </c>
      <c r="H2362" s="8" t="s">
        <v>525</v>
      </c>
      <c r="I2362" s="27" t="str">
        <f aca="false">LEFT(H2362,2)</f>
        <v>44</v>
      </c>
      <c r="J2362" s="18" t="str">
        <f aca="false">LEFT(H2362,2)</f>
        <v>44</v>
      </c>
      <c r="K2362" s="18" t="str">
        <f aca="false">RIGHT(H2362,3)</f>
        <v>176</v>
      </c>
      <c r="M2362" s="8" t="n">
        <v>984</v>
      </c>
      <c r="P2362" s="18" t="str">
        <f aca="false">VLOOKUP(LEFT(H2362,2),references!AA:AG,3,0)</f>
        <v>86 - 90</v>
      </c>
      <c r="Q2362" s="18" t="str">
        <f aca="false">VLOOKUP(LEFT(H2362,2),references!AA:AG,5,0)</f>
        <v>68 - 72</v>
      </c>
      <c r="R2362" s="18" t="str">
        <f aca="false">VLOOKUP(LEFT(H2362,2),references!AA:AG,7,0)</f>
        <v>94 - 98</v>
      </c>
      <c r="S2362" s="18" t="n">
        <f aca="false">ROUND(34*2.54,0)</f>
        <v>86</v>
      </c>
    </row>
    <row r="2363" customFormat="false" ht="15" hidden="false" customHeight="false" outlineLevel="0" collapsed="false">
      <c r="B2363" s="2" t="s">
        <v>108</v>
      </c>
      <c r="C2363" s="66" t="s">
        <v>925</v>
      </c>
      <c r="D2363" s="2" t="n">
        <f aca="false">D2353+200</f>
        <v>540</v>
      </c>
      <c r="E2363" s="38" t="s">
        <v>949</v>
      </c>
      <c r="F2363" s="38" t="str">
        <f aca="false">E2363</f>
        <v>10L</v>
      </c>
      <c r="H2363" s="8" t="s">
        <v>526</v>
      </c>
      <c r="I2363" s="27" t="str">
        <f aca="false">LEFT(H2363,2)</f>
        <v>46</v>
      </c>
      <c r="J2363" s="18" t="str">
        <f aca="false">LEFT(H2363,2)</f>
        <v>46</v>
      </c>
      <c r="K2363" s="18" t="str">
        <f aca="false">RIGHT(H2363,3)</f>
        <v>176</v>
      </c>
      <c r="M2363" s="8" t="n">
        <v>974</v>
      </c>
      <c r="P2363" s="18" t="str">
        <f aca="false">VLOOKUP(LEFT(H2363,2),references!AA:AG,3,0)</f>
        <v>90 - 94</v>
      </c>
      <c r="Q2363" s="18" t="str">
        <f aca="false">VLOOKUP(LEFT(H2363,2),references!AA:AG,5,0)</f>
        <v>72 - 76</v>
      </c>
      <c r="R2363" s="18" t="str">
        <f aca="false">VLOOKUP(LEFT(H2363,2),references!AA:AG,7,0)</f>
        <v>98 - 102</v>
      </c>
      <c r="S2363" s="18" t="n">
        <f aca="false">ROUND(34*2.54,0)</f>
        <v>86</v>
      </c>
    </row>
    <row r="2364" customFormat="false" ht="15" hidden="false" customHeight="false" outlineLevel="0" collapsed="false">
      <c r="B2364" s="2" t="s">
        <v>108</v>
      </c>
      <c r="C2364" s="66" t="s">
        <v>925</v>
      </c>
      <c r="D2364" s="2" t="n">
        <f aca="false">D2354+200</f>
        <v>550</v>
      </c>
      <c r="E2364" s="38" t="s">
        <v>950</v>
      </c>
      <c r="F2364" s="38" t="str">
        <f aca="false">E2364</f>
        <v>12L</v>
      </c>
      <c r="H2364" s="8" t="s">
        <v>527</v>
      </c>
      <c r="I2364" s="27" t="str">
        <f aca="false">LEFT(H2364,2)</f>
        <v>48</v>
      </c>
      <c r="J2364" s="18" t="str">
        <f aca="false">LEFT(H2364,2)</f>
        <v>48</v>
      </c>
      <c r="K2364" s="18" t="str">
        <f aca="false">RIGHT(H2364,3)</f>
        <v>176</v>
      </c>
      <c r="M2364" s="8" t="n">
        <v>824</v>
      </c>
      <c r="P2364" s="18" t="str">
        <f aca="false">VLOOKUP(LEFT(H2364,2),references!AA:AG,3,0)</f>
        <v>94 - 98</v>
      </c>
      <c r="Q2364" s="18" t="str">
        <f aca="false">VLOOKUP(LEFT(H2364,2),references!AA:AG,5,0)</f>
        <v>76 - 80</v>
      </c>
      <c r="R2364" s="18" t="str">
        <f aca="false">VLOOKUP(LEFT(H2364,2),references!AA:AG,7,0)</f>
        <v>102 - 106</v>
      </c>
      <c r="S2364" s="18" t="n">
        <f aca="false">ROUND(34*2.54,0)</f>
        <v>86</v>
      </c>
    </row>
    <row r="2365" customFormat="false" ht="15" hidden="false" customHeight="false" outlineLevel="0" collapsed="false">
      <c r="B2365" s="2" t="s">
        <v>108</v>
      </c>
      <c r="C2365" s="66" t="s">
        <v>925</v>
      </c>
      <c r="D2365" s="2" t="n">
        <f aca="false">D2355+200</f>
        <v>560</v>
      </c>
      <c r="E2365" s="38" t="s">
        <v>951</v>
      </c>
      <c r="F2365" s="38" t="str">
        <f aca="false">E2365</f>
        <v>14L</v>
      </c>
      <c r="H2365" s="8" t="s">
        <v>528</v>
      </c>
      <c r="I2365" s="27" t="str">
        <f aca="false">LEFT(H2365,2)</f>
        <v>50</v>
      </c>
      <c r="J2365" s="18" t="str">
        <f aca="false">LEFT(H2365,2)</f>
        <v>50</v>
      </c>
      <c r="K2365" s="18" t="str">
        <f aca="false">RIGHT(H2365,3)</f>
        <v>176</v>
      </c>
      <c r="M2365" s="8" t="n">
        <v>894</v>
      </c>
      <c r="P2365" s="18" t="str">
        <f aca="false">VLOOKUP(LEFT(H2365,2),references!AA:AG,3,0)</f>
        <v>98 - 102</v>
      </c>
      <c r="Q2365" s="18" t="str">
        <f aca="false">VLOOKUP(LEFT(H2365,2),references!AA:AG,5,0)</f>
        <v>80 - 84</v>
      </c>
      <c r="R2365" s="18" t="str">
        <f aca="false">VLOOKUP(LEFT(H2365,2),references!AA:AG,7,0)</f>
        <v>106 - 110</v>
      </c>
      <c r="S2365" s="18" t="n">
        <f aca="false">ROUND(34*2.54,0)</f>
        <v>86</v>
      </c>
    </row>
    <row r="2366" customFormat="false" ht="15" hidden="false" customHeight="false" outlineLevel="0" collapsed="false">
      <c r="B2366" s="2" t="s">
        <v>108</v>
      </c>
      <c r="C2366" s="66" t="s">
        <v>925</v>
      </c>
      <c r="D2366" s="2" t="n">
        <f aca="false">D2356+200</f>
        <v>570</v>
      </c>
      <c r="E2366" s="38" t="s">
        <v>952</v>
      </c>
      <c r="F2366" s="38" t="str">
        <f aca="false">E2366</f>
        <v>16L</v>
      </c>
      <c r="H2366" s="8" t="s">
        <v>529</v>
      </c>
      <c r="I2366" s="27" t="str">
        <f aca="false">LEFT(H2366,2)</f>
        <v>52</v>
      </c>
      <c r="J2366" s="18" t="str">
        <f aca="false">LEFT(H2366,2)</f>
        <v>52</v>
      </c>
      <c r="K2366" s="18" t="str">
        <f aca="false">RIGHT(H2366,3)</f>
        <v>176</v>
      </c>
      <c r="M2366" s="8" t="n">
        <v>994</v>
      </c>
      <c r="P2366" s="18" t="str">
        <f aca="false">VLOOKUP(LEFT(H2366,2),references!AA:AG,3,0)</f>
        <v>102 - 106</v>
      </c>
      <c r="Q2366" s="18" t="str">
        <f aca="false">VLOOKUP(LEFT(H2366,2),references!AA:AG,5,0)</f>
        <v>84 - 88</v>
      </c>
      <c r="R2366" s="18" t="str">
        <f aca="false">VLOOKUP(LEFT(H2366,2),references!AA:AG,7,0)</f>
        <v>110 - 114</v>
      </c>
      <c r="S2366" s="18" t="n">
        <f aca="false">ROUND(34*2.54,0)</f>
        <v>86</v>
      </c>
    </row>
    <row r="2367" customFormat="false" ht="15" hidden="false" customHeight="false" outlineLevel="0" collapsed="false">
      <c r="B2367" s="2" t="s">
        <v>108</v>
      </c>
      <c r="C2367" s="66" t="s">
        <v>925</v>
      </c>
      <c r="D2367" s="2" t="n">
        <f aca="false">D2357+200</f>
        <v>580</v>
      </c>
      <c r="E2367" s="38" t="s">
        <v>953</v>
      </c>
      <c r="F2367" s="38" t="str">
        <f aca="false">E2367</f>
        <v>18L</v>
      </c>
      <c r="H2367" s="8" t="s">
        <v>530</v>
      </c>
      <c r="I2367" s="27" t="str">
        <f aca="false">LEFT(H2367,2)</f>
        <v>54</v>
      </c>
      <c r="J2367" s="18" t="str">
        <f aca="false">LEFT(H2367,2)</f>
        <v>54</v>
      </c>
      <c r="K2367" s="18" t="str">
        <f aca="false">RIGHT(H2367,3)</f>
        <v>176</v>
      </c>
      <c r="M2367" s="8" t="n">
        <v>764</v>
      </c>
      <c r="P2367" s="18" t="str">
        <f aca="false">VLOOKUP(LEFT(H2367,2),references!AA:AG,3,0)</f>
        <v>106 - 110</v>
      </c>
      <c r="Q2367" s="18" t="str">
        <f aca="false">VLOOKUP(LEFT(H2367,2),references!AA:AG,5,0)</f>
        <v>88 - 92</v>
      </c>
      <c r="R2367" s="18" t="str">
        <f aca="false">VLOOKUP(LEFT(H2367,2),references!AA:AG,7,0)</f>
        <v>114 - 118</v>
      </c>
      <c r="S2367" s="18" t="n">
        <f aca="false">ROUND(34*2.54,0)</f>
        <v>86</v>
      </c>
    </row>
    <row r="2368" customFormat="false" ht="15" hidden="false" customHeight="false" outlineLevel="0" collapsed="false">
      <c r="B2368" s="2" t="s">
        <v>108</v>
      </c>
      <c r="C2368" s="66" t="s">
        <v>925</v>
      </c>
      <c r="D2368" s="2" t="n">
        <f aca="false">D2358+200</f>
        <v>590</v>
      </c>
      <c r="E2368" s="38" t="s">
        <v>954</v>
      </c>
      <c r="F2368" s="38" t="str">
        <f aca="false">E2368</f>
        <v>20L</v>
      </c>
      <c r="H2368" s="8" t="s">
        <v>531</v>
      </c>
      <c r="I2368" s="27" t="str">
        <f aca="false">LEFT(H2368,2)</f>
        <v>56</v>
      </c>
      <c r="J2368" s="18" t="str">
        <f aca="false">LEFT(H2368,2)</f>
        <v>56</v>
      </c>
      <c r="K2368" s="18" t="str">
        <f aca="false">RIGHT(H2368,3)</f>
        <v>176</v>
      </c>
      <c r="M2368" s="8" t="n">
        <v>734</v>
      </c>
      <c r="P2368" s="18" t="str">
        <f aca="false">VLOOKUP(LEFT(H2368,2),references!AA:AG,3,0)</f>
        <v>110 - 114</v>
      </c>
      <c r="Q2368" s="18" t="str">
        <f aca="false">VLOOKUP(LEFT(H2368,2),references!AA:AG,5,0)</f>
        <v>92 - 96</v>
      </c>
      <c r="R2368" s="18" t="str">
        <f aca="false">VLOOKUP(LEFT(H2368,2),references!AA:AG,7,0)</f>
        <v>118 - 122</v>
      </c>
      <c r="S2368" s="18" t="n">
        <f aca="false">ROUND(34*2.54,0)</f>
        <v>86</v>
      </c>
    </row>
    <row r="2369" customFormat="false" ht="15" hidden="false" customHeight="false" outlineLevel="0" collapsed="false">
      <c r="B2369" s="2" t="s">
        <v>108</v>
      </c>
      <c r="C2369" s="66" t="s">
        <v>925</v>
      </c>
      <c r="D2369" s="2" t="n">
        <f aca="false">D2359+200</f>
        <v>600</v>
      </c>
      <c r="E2369" s="38" t="s">
        <v>955</v>
      </c>
      <c r="F2369" s="38" t="str">
        <f aca="false">E2369</f>
        <v>22L</v>
      </c>
      <c r="H2369" s="8" t="s">
        <v>532</v>
      </c>
      <c r="I2369" s="27" t="str">
        <f aca="false">LEFT(H2369,2)</f>
        <v>58</v>
      </c>
      <c r="J2369" s="18" t="str">
        <f aca="false">LEFT(H2369,2)</f>
        <v>58</v>
      </c>
      <c r="K2369" s="18" t="str">
        <f aca="false">RIGHT(H2369,3)</f>
        <v>176</v>
      </c>
      <c r="M2369" s="8" t="n">
        <v>674</v>
      </c>
      <c r="P2369" s="18" t="str">
        <f aca="false">VLOOKUP(LEFT(H2369,2),references!AA:AG,3,0)</f>
        <v>114 - 118</v>
      </c>
      <c r="Q2369" s="18" t="str">
        <f aca="false">VLOOKUP(LEFT(H2369,2),references!AA:AG,5,0)</f>
        <v>96 - 100</v>
      </c>
      <c r="R2369" s="18" t="str">
        <f aca="false">VLOOKUP(LEFT(H2369,2),references!AA:AG,7,0)</f>
        <v>122 - 126</v>
      </c>
      <c r="S2369" s="18" t="n">
        <f aca="false">ROUND(34*2.54,0)</f>
        <v>86</v>
      </c>
    </row>
    <row r="2371" customFormat="false" ht="15" hidden="false" customHeight="false" outlineLevel="0" collapsed="false">
      <c r="B2371" s="2" t="s">
        <v>108</v>
      </c>
      <c r="C2371" s="66" t="s">
        <v>957</v>
      </c>
      <c r="D2371" s="2" t="n">
        <v>110</v>
      </c>
      <c r="E2371" s="38" t="s">
        <v>958</v>
      </c>
      <c r="F2371" s="2" t="s">
        <v>958</v>
      </c>
      <c r="H2371" s="8" t="n">
        <v>38</v>
      </c>
      <c r="I2371" s="8" t="n">
        <f aca="false">J2371</f>
        <v>38</v>
      </c>
      <c r="J2371" s="18" t="n">
        <f aca="false">IF(LEN(H2371)&gt;2,LEFT(H2371,2)&amp;";"&amp;RIGHT(H2371,2),H2371)</f>
        <v>38</v>
      </c>
      <c r="M2371" s="8" t="n">
        <v>935</v>
      </c>
      <c r="P2371" s="18"/>
      <c r="Q2371" s="18"/>
      <c r="R2371" s="18"/>
    </row>
    <row r="2372" customFormat="false" ht="15" hidden="false" customHeight="false" outlineLevel="0" collapsed="false">
      <c r="B2372" s="2" t="s">
        <v>108</v>
      </c>
      <c r="C2372" s="66" t="s">
        <v>957</v>
      </c>
      <c r="D2372" s="2" t="n">
        <f aca="false">D2371+10</f>
        <v>120</v>
      </c>
      <c r="E2372" s="38" t="s">
        <v>185</v>
      </c>
      <c r="F2372" s="38" t="s">
        <v>2601</v>
      </c>
      <c r="H2372" s="8" t="n">
        <v>40</v>
      </c>
      <c r="I2372" s="8" t="n">
        <f aca="false">J2372</f>
        <v>40</v>
      </c>
      <c r="J2372" s="18" t="n">
        <f aca="false">IF(LEN(H2372)&gt;2,LEFT(H2372,2)&amp;";"&amp;RIGHT(H2372,2),H2372)</f>
        <v>40</v>
      </c>
      <c r="M2372" s="8" t="n">
        <v>965</v>
      </c>
      <c r="P2372" s="18" t="str">
        <f aca="false">VLOOKUP(LEFT(H2372,2),references!AA:AG,3,0)</f>
        <v>78 - 82</v>
      </c>
      <c r="Q2372" s="18" t="str">
        <f aca="false">VLOOKUP(LEFT(H2372,2),references!AA:AG,5,0)</f>
        <v>60 - 64</v>
      </c>
      <c r="R2372" s="18" t="str">
        <f aca="false">VLOOKUP(LEFT(H2372,2),references!AA:AG,7,0)</f>
        <v>86 - 90</v>
      </c>
    </row>
    <row r="2373" customFormat="false" ht="15" hidden="false" customHeight="false" outlineLevel="0" collapsed="false">
      <c r="B2373" s="2" t="s">
        <v>108</v>
      </c>
      <c r="C2373" s="66" t="s">
        <v>957</v>
      </c>
      <c r="D2373" s="2" t="n">
        <f aca="false">D2372+10</f>
        <v>130</v>
      </c>
      <c r="E2373" s="38" t="s">
        <v>187</v>
      </c>
      <c r="F2373" s="2" t="str">
        <f aca="false">IF(LEN(E2373)&gt;2,SUBSTITUTE(E2373,"/",""),RIGHT("0"&amp;E2373*10,3))</f>
        <v>020</v>
      </c>
      <c r="H2373" s="8" t="n">
        <v>42</v>
      </c>
      <c r="I2373" s="8" t="n">
        <f aca="false">J2373</f>
        <v>42</v>
      </c>
      <c r="J2373" s="18" t="n">
        <f aca="false">IF(LEN(H2373)&gt;2,LEFT(H2373,2)&amp;";"&amp;RIGHT(H2373,2),H2373)</f>
        <v>42</v>
      </c>
      <c r="M2373" s="8" t="n">
        <v>995</v>
      </c>
      <c r="P2373" s="18" t="str">
        <f aca="false">VLOOKUP(LEFT(H2373,2),references!AA:AG,3,0)</f>
        <v>82 - 86</v>
      </c>
      <c r="Q2373" s="18" t="str">
        <f aca="false">VLOOKUP(LEFT(H2373,2),references!AA:AG,5,0)</f>
        <v>64 - 68</v>
      </c>
      <c r="R2373" s="18" t="str">
        <f aca="false">VLOOKUP(LEFT(H2373,2),references!AA:AG,7,0)</f>
        <v>90 - 94</v>
      </c>
    </row>
    <row r="2374" customFormat="false" ht="15" hidden="false" customHeight="false" outlineLevel="0" collapsed="false">
      <c r="B2374" s="2" t="s">
        <v>108</v>
      </c>
      <c r="C2374" s="66" t="s">
        <v>957</v>
      </c>
      <c r="D2374" s="2" t="n">
        <f aca="false">D2373+10</f>
        <v>140</v>
      </c>
      <c r="E2374" s="38" t="s">
        <v>189</v>
      </c>
      <c r="F2374" s="2" t="str">
        <f aca="false">IF(LEN(E2374)&gt;2,SUBSTITUTE(E2374,"/",""),RIGHT("0"&amp;E2374*10,3))</f>
        <v>040</v>
      </c>
      <c r="H2374" s="8" t="n">
        <v>44</v>
      </c>
      <c r="I2374" s="8" t="n">
        <f aca="false">J2374</f>
        <v>44</v>
      </c>
      <c r="J2374" s="18" t="n">
        <f aca="false">IF(LEN(H2374)&gt;2,LEFT(H2374,2)&amp;";"&amp;RIGHT(H2374,2),H2374)</f>
        <v>44</v>
      </c>
      <c r="M2374" s="8" t="n">
        <v>985</v>
      </c>
      <c r="P2374" s="18" t="str">
        <f aca="false">VLOOKUP(LEFT(H2374,2),references!AA:AG,3,0)</f>
        <v>86 - 90</v>
      </c>
      <c r="Q2374" s="18" t="str">
        <f aca="false">VLOOKUP(LEFT(H2374,2),references!AA:AG,5,0)</f>
        <v>68 - 72</v>
      </c>
      <c r="R2374" s="18" t="str">
        <f aca="false">VLOOKUP(LEFT(H2374,2),references!AA:AG,7,0)</f>
        <v>94 - 98</v>
      </c>
    </row>
    <row r="2375" customFormat="false" ht="15" hidden="false" customHeight="false" outlineLevel="0" collapsed="false">
      <c r="B2375" s="2" t="s">
        <v>108</v>
      </c>
      <c r="C2375" s="66" t="s">
        <v>957</v>
      </c>
      <c r="D2375" s="2" t="n">
        <f aca="false">D2374+10</f>
        <v>150</v>
      </c>
      <c r="E2375" s="38" t="s">
        <v>191</v>
      </c>
      <c r="F2375" s="2" t="str">
        <f aca="false">IF(LEN(E2375)&gt;2,SUBSTITUTE(E2375,"/",""),RIGHT("0"&amp;E2375*10,3))</f>
        <v>060</v>
      </c>
      <c r="H2375" s="8" t="n">
        <v>46</v>
      </c>
      <c r="I2375" s="8" t="n">
        <f aca="false">J2375</f>
        <v>46</v>
      </c>
      <c r="J2375" s="18" t="n">
        <f aca="false">IF(LEN(H2375)&gt;2,LEFT(H2375,2)&amp;";"&amp;RIGHT(H2375,2),H2375)</f>
        <v>46</v>
      </c>
      <c r="M2375" s="8" t="n">
        <v>975</v>
      </c>
      <c r="P2375" s="18" t="str">
        <f aca="false">VLOOKUP(LEFT(H2375,2),references!AA:AG,3,0)</f>
        <v>90 - 94</v>
      </c>
      <c r="Q2375" s="18" t="str">
        <f aca="false">VLOOKUP(LEFT(H2375,2),references!AA:AG,5,0)</f>
        <v>72 - 76</v>
      </c>
      <c r="R2375" s="18" t="str">
        <f aca="false">VLOOKUP(LEFT(H2375,2),references!AA:AG,7,0)</f>
        <v>98 - 102</v>
      </c>
    </row>
    <row r="2376" customFormat="false" ht="15" hidden="false" customHeight="false" outlineLevel="0" collapsed="false">
      <c r="B2376" s="2" t="s">
        <v>108</v>
      </c>
      <c r="C2376" s="66" t="s">
        <v>957</v>
      </c>
      <c r="D2376" s="2" t="n">
        <f aca="false">D2375+10</f>
        <v>160</v>
      </c>
      <c r="E2376" s="38" t="s">
        <v>220</v>
      </c>
      <c r="F2376" s="2" t="str">
        <f aca="false">IF(LEN(E2376)&gt;2,SUBSTITUTE(E2376,"/",""),RIGHT("0"&amp;E2376*10,3))</f>
        <v>080</v>
      </c>
      <c r="H2376" s="8" t="n">
        <v>48</v>
      </c>
      <c r="I2376" s="8" t="n">
        <f aca="false">J2376</f>
        <v>48</v>
      </c>
      <c r="J2376" s="18" t="n">
        <f aca="false">IF(LEN(H2376)&gt;2,LEFT(H2376,2)&amp;";"&amp;RIGHT(H2376,2),H2376)</f>
        <v>48</v>
      </c>
      <c r="M2376" s="8" t="n">
        <v>905</v>
      </c>
      <c r="P2376" s="18" t="str">
        <f aca="false">VLOOKUP(LEFT(H2376,2),references!AA:AG,3,0)</f>
        <v>94 - 98</v>
      </c>
      <c r="Q2376" s="18" t="str">
        <f aca="false">VLOOKUP(LEFT(H2376,2),references!AA:AG,5,0)</f>
        <v>76 - 80</v>
      </c>
      <c r="R2376" s="18" t="str">
        <f aca="false">VLOOKUP(LEFT(H2376,2),references!AA:AG,7,0)</f>
        <v>102 - 106</v>
      </c>
    </row>
    <row r="2377" customFormat="false" ht="15" hidden="false" customHeight="false" outlineLevel="0" collapsed="false">
      <c r="B2377" s="2" t="s">
        <v>108</v>
      </c>
      <c r="C2377" s="66" t="s">
        <v>957</v>
      </c>
      <c r="D2377" s="2" t="n">
        <f aca="false">D2376+10</f>
        <v>170</v>
      </c>
      <c r="E2377" s="38" t="s">
        <v>224</v>
      </c>
      <c r="F2377" s="2" t="str">
        <f aca="false">IF(LEN(E2377)&gt;2,SUBSTITUTE(E2377,"/",""),RIGHT("0"&amp;E2377*10,3))</f>
        <v>100</v>
      </c>
      <c r="H2377" s="8" t="n">
        <v>50</v>
      </c>
      <c r="I2377" s="8" t="n">
        <f aca="false">J2377</f>
        <v>50</v>
      </c>
      <c r="J2377" s="18" t="n">
        <f aca="false">IF(LEN(H2377)&gt;2,LEFT(H2377,2)&amp;";"&amp;RIGHT(H2377,2),H2377)</f>
        <v>50</v>
      </c>
      <c r="M2377" s="8" t="n">
        <v>945</v>
      </c>
      <c r="P2377" s="18" t="str">
        <f aca="false">VLOOKUP(LEFT(H2377,2),references!AA:AG,3,0)</f>
        <v>98 - 102</v>
      </c>
      <c r="Q2377" s="18" t="str">
        <f aca="false">VLOOKUP(LEFT(H2377,2),references!AA:AG,5,0)</f>
        <v>80 - 84</v>
      </c>
      <c r="R2377" s="18" t="str">
        <f aca="false">VLOOKUP(LEFT(H2377,2),references!AA:AG,7,0)</f>
        <v>106 - 110</v>
      </c>
    </row>
    <row r="2378" customFormat="false" ht="15" hidden="false" customHeight="false" outlineLevel="0" collapsed="false">
      <c r="B2378" s="2" t="s">
        <v>108</v>
      </c>
      <c r="C2378" s="66" t="s">
        <v>957</v>
      </c>
      <c r="D2378" s="2" t="n">
        <f aca="false">D2377+10</f>
        <v>180</v>
      </c>
      <c r="E2378" s="38" t="s">
        <v>232</v>
      </c>
      <c r="F2378" s="2" t="str">
        <f aca="false">IF(LEN(E2378)&gt;2,SUBSTITUTE(E2378,"/",""),RIGHT("0"&amp;E2378*10,3))</f>
        <v>120</v>
      </c>
      <c r="H2378" s="8" t="n">
        <v>52</v>
      </c>
      <c r="I2378" s="8" t="n">
        <f aca="false">J2378</f>
        <v>52</v>
      </c>
      <c r="J2378" s="18" t="n">
        <f aca="false">IF(LEN(H2378)&gt;2,LEFT(H2378,2)&amp;";"&amp;RIGHT(H2378,2),H2378)</f>
        <v>52</v>
      </c>
      <c r="M2378" s="8" t="n">
        <v>955</v>
      </c>
      <c r="P2378" s="18" t="str">
        <f aca="false">VLOOKUP(LEFT(H2378,2),references!AA:AG,3,0)</f>
        <v>102 - 106</v>
      </c>
      <c r="Q2378" s="18" t="str">
        <f aca="false">VLOOKUP(LEFT(H2378,2),references!AA:AG,5,0)</f>
        <v>84 - 88</v>
      </c>
      <c r="R2378" s="18" t="str">
        <f aca="false">VLOOKUP(LEFT(H2378,2),references!AA:AG,7,0)</f>
        <v>110 - 114</v>
      </c>
    </row>
    <row r="2379" customFormat="false" ht="15" hidden="false" customHeight="false" outlineLevel="0" collapsed="false">
      <c r="B2379" s="2" t="s">
        <v>108</v>
      </c>
      <c r="C2379" s="66" t="s">
        <v>957</v>
      </c>
      <c r="D2379" s="2" t="n">
        <f aca="false">D2378+10</f>
        <v>190</v>
      </c>
      <c r="E2379" s="38" t="s">
        <v>277</v>
      </c>
      <c r="F2379" s="2" t="str">
        <f aca="false">IF(LEN(E2379)&gt;2,SUBSTITUTE(E2379,"/",""),RIGHT("0"&amp;E2379*10,3))</f>
        <v>140</v>
      </c>
      <c r="H2379" s="8" t="n">
        <v>54</v>
      </c>
      <c r="I2379" s="8" t="n">
        <f aca="false">J2379</f>
        <v>54</v>
      </c>
      <c r="J2379" s="18" t="n">
        <f aca="false">IF(LEN(H2379)&gt;2,LEFT(H2379,2)&amp;";"&amp;RIGHT(H2379,2),H2379)</f>
        <v>54</v>
      </c>
      <c r="M2379" s="8" t="n">
        <v>915</v>
      </c>
      <c r="P2379" s="18" t="str">
        <f aca="false">VLOOKUP(LEFT(H2379,2),references!AA:AG,3,0)</f>
        <v>106 - 110</v>
      </c>
      <c r="Q2379" s="18" t="str">
        <f aca="false">VLOOKUP(LEFT(H2379,2),references!AA:AG,5,0)</f>
        <v>88 - 92</v>
      </c>
      <c r="R2379" s="18" t="str">
        <f aca="false">VLOOKUP(LEFT(H2379,2),references!AA:AG,7,0)</f>
        <v>114 - 118</v>
      </c>
    </row>
    <row r="2380" customFormat="false" ht="15" hidden="false" customHeight="false" outlineLevel="0" collapsed="false">
      <c r="B2380" s="2" t="s">
        <v>108</v>
      </c>
      <c r="C2380" s="66" t="s">
        <v>957</v>
      </c>
      <c r="D2380" s="2" t="n">
        <f aca="false">D2379+10</f>
        <v>200</v>
      </c>
      <c r="E2380" s="38" t="s">
        <v>281</v>
      </c>
      <c r="F2380" s="2" t="str">
        <f aca="false">IF(LEN(E2380)&gt;2,SUBSTITUTE(E2380,"/",""),RIGHT("0"&amp;E2380*10,3))</f>
        <v>160</v>
      </c>
      <c r="H2380" s="8" t="n">
        <f aca="false">H2379+2</f>
        <v>56</v>
      </c>
      <c r="I2380" s="8" t="n">
        <f aca="false">J2380</f>
        <v>56</v>
      </c>
      <c r="J2380" s="18" t="n">
        <f aca="false">IF(LEN(H2380)&gt;2,LEFT(H2380,2)&amp;";"&amp;RIGHT(H2380,2),H2380)</f>
        <v>56</v>
      </c>
      <c r="M2380" s="8" t="n">
        <v>895</v>
      </c>
      <c r="P2380" s="18" t="str">
        <f aca="false">VLOOKUP(LEFT(H2380,2),references!AA:AG,3,0)</f>
        <v>110 - 114</v>
      </c>
      <c r="Q2380" s="18" t="str">
        <f aca="false">VLOOKUP(LEFT(H2380,2),references!AA:AG,5,0)</f>
        <v>92 - 96</v>
      </c>
      <c r="R2380" s="18" t="str">
        <f aca="false">VLOOKUP(LEFT(H2380,2),references!AA:AG,7,0)</f>
        <v>118 - 122</v>
      </c>
    </row>
    <row r="2381" customFormat="false" ht="15" hidden="false" customHeight="false" outlineLevel="0" collapsed="false">
      <c r="B2381" s="2" t="s">
        <v>108</v>
      </c>
      <c r="C2381" s="66" t="s">
        <v>957</v>
      </c>
      <c r="D2381" s="2" t="n">
        <f aca="false">D2380+10</f>
        <v>210</v>
      </c>
      <c r="E2381" s="38" t="s">
        <v>285</v>
      </c>
      <c r="F2381" s="2" t="str">
        <f aca="false">IF(LEN(E2381)&gt;2,SUBSTITUTE(E2381,"/",""),RIGHT("0"&amp;E2381*10,3))</f>
        <v>180</v>
      </c>
      <c r="H2381" s="8" t="n">
        <f aca="false">H2380+2</f>
        <v>58</v>
      </c>
      <c r="I2381" s="8" t="n">
        <f aca="false">J2381</f>
        <v>58</v>
      </c>
      <c r="J2381" s="18" t="n">
        <f aca="false">IF(LEN(H2381)&gt;2,LEFT(H2381,2)&amp;";"&amp;RIGHT(H2381,2),H2381)</f>
        <v>58</v>
      </c>
      <c r="M2381" s="8" t="n">
        <v>875</v>
      </c>
      <c r="P2381" s="18" t="str">
        <f aca="false">VLOOKUP(LEFT(H2381,2),references!AA:AG,3,0)</f>
        <v>114 - 118</v>
      </c>
      <c r="Q2381" s="18" t="str">
        <f aca="false">VLOOKUP(LEFT(H2381,2),references!AA:AG,5,0)</f>
        <v>96 - 100</v>
      </c>
      <c r="R2381" s="18" t="str">
        <f aca="false">VLOOKUP(LEFT(H2381,2),references!AA:AG,7,0)</f>
        <v>122 - 126</v>
      </c>
    </row>
    <row r="2382" customFormat="false" ht="15" hidden="false" customHeight="false" outlineLevel="0" collapsed="false">
      <c r="B2382" s="2" t="s">
        <v>108</v>
      </c>
      <c r="C2382" s="66" t="s">
        <v>957</v>
      </c>
      <c r="D2382" s="2" t="n">
        <f aca="false">D2381+10</f>
        <v>220</v>
      </c>
      <c r="E2382" s="38" t="s">
        <v>306</v>
      </c>
      <c r="F2382" s="2" t="str">
        <f aca="false">IF(LEN(E2382)&gt;2,SUBSTITUTE(E2382,"/",""),RIGHT("0"&amp;E2382*10,3))</f>
        <v>200</v>
      </c>
      <c r="H2382" s="8" t="n">
        <f aca="false">H2381+2</f>
        <v>60</v>
      </c>
      <c r="I2382" s="8" t="n">
        <f aca="false">J2382</f>
        <v>60</v>
      </c>
      <c r="J2382" s="18" t="n">
        <f aca="false">IF(LEN(H2382)&gt;2,LEFT(H2382,2)&amp;";"&amp;RIGHT(H2382,2),H2382)</f>
        <v>60</v>
      </c>
      <c r="M2382" s="8" t="n">
        <v>855</v>
      </c>
      <c r="P2382" s="18" t="str">
        <f aca="false">VLOOKUP(LEFT(H2382,2),references!AA:AG,3,0)</f>
        <v>118 - 122</v>
      </c>
      <c r="Q2382" s="18" t="str">
        <f aca="false">VLOOKUP(LEFT(H2382,2),references!AA:AG,5,0)</f>
        <v>100 - 104</v>
      </c>
      <c r="R2382" s="18" t="str">
        <f aca="false">VLOOKUP(LEFT(H2382,2),references!AA:AG,7,0)</f>
        <v>126 - 130</v>
      </c>
    </row>
    <row r="2383" customFormat="false" ht="15" hidden="false" customHeight="false" outlineLevel="0" collapsed="false">
      <c r="B2383" s="2" t="s">
        <v>108</v>
      </c>
      <c r="C2383" s="66" t="s">
        <v>957</v>
      </c>
      <c r="D2383" s="2" t="n">
        <f aca="false">D2382+10</f>
        <v>230</v>
      </c>
      <c r="E2383" s="38" t="s">
        <v>308</v>
      </c>
      <c r="F2383" s="2" t="str">
        <f aca="false">IF(LEN(E2383)&gt;2,SUBSTITUTE(E2383,"/",""),RIGHT("0"&amp;E2383*10,3))</f>
        <v>220</v>
      </c>
      <c r="H2383" s="8" t="n">
        <f aca="false">H2382+2</f>
        <v>62</v>
      </c>
      <c r="I2383" s="8" t="n">
        <f aca="false">J2383</f>
        <v>62</v>
      </c>
      <c r="J2383" s="18" t="n">
        <f aca="false">IF(LEN(H2383)&gt;2,LEFT(H2383,2)&amp;";"&amp;RIGHT(H2383,2),H2383)</f>
        <v>62</v>
      </c>
      <c r="M2383" s="8" t="n">
        <v>835</v>
      </c>
      <c r="P2383" s="18"/>
      <c r="Q2383" s="18"/>
      <c r="R2383" s="18"/>
    </row>
    <row r="2384" customFormat="false" ht="15" hidden="false" customHeight="false" outlineLevel="0" collapsed="false">
      <c r="B2384" s="2" t="s">
        <v>108</v>
      </c>
      <c r="C2384" s="66" t="s">
        <v>957</v>
      </c>
      <c r="D2384" s="2" t="n">
        <f aca="false">D2383+10</f>
        <v>240</v>
      </c>
      <c r="E2384" s="38" t="s">
        <v>310</v>
      </c>
      <c r="F2384" s="2" t="str">
        <f aca="false">IF(LEN(E2384)&gt;2,SUBSTITUTE(E2384,"/",""),RIGHT("0"&amp;E2384*10,3))</f>
        <v>240</v>
      </c>
      <c r="H2384" s="8" t="n">
        <f aca="false">H2383+2</f>
        <v>64</v>
      </c>
      <c r="I2384" s="8" t="n">
        <f aca="false">J2384</f>
        <v>64</v>
      </c>
      <c r="J2384" s="18" t="n">
        <f aca="false">IF(LEN(H2384)&gt;2,LEFT(H2384,2)&amp;";"&amp;RIGHT(H2384,2),H2384)</f>
        <v>64</v>
      </c>
      <c r="M2384" s="8" t="n">
        <v>815</v>
      </c>
      <c r="P2384" s="18"/>
      <c r="Q2384" s="18"/>
      <c r="R2384" s="18"/>
    </row>
    <row r="2385" customFormat="false" ht="15" hidden="false" customHeight="false" outlineLevel="0" collapsed="false">
      <c r="B2385" s="2" t="s">
        <v>108</v>
      </c>
      <c r="C2385" s="66" t="s">
        <v>957</v>
      </c>
      <c r="D2385" s="2" t="n">
        <f aca="false">D2384+10</f>
        <v>250</v>
      </c>
      <c r="E2385" s="38" t="s">
        <v>312</v>
      </c>
      <c r="F2385" s="2" t="str">
        <f aca="false">IF(LEN(E2385)&gt;2,SUBSTITUTE(E2385,"/",""),RIGHT("0"&amp;E2385*10,3))</f>
        <v>260</v>
      </c>
      <c r="H2385" s="8" t="n">
        <f aca="false">H2384+2</f>
        <v>66</v>
      </c>
      <c r="I2385" s="8" t="n">
        <f aca="false">J2385</f>
        <v>66</v>
      </c>
      <c r="J2385" s="18" t="n">
        <f aca="false">IF(LEN(H2385)&gt;2,LEFT(H2385,2)&amp;";"&amp;RIGHT(H2385,2),H2385)</f>
        <v>66</v>
      </c>
      <c r="M2385" s="8" t="n">
        <v>795</v>
      </c>
      <c r="P2385" s="18"/>
      <c r="Q2385" s="18"/>
      <c r="R2385" s="18"/>
    </row>
    <row r="2386" customFormat="false" ht="15" hidden="false" customHeight="false" outlineLevel="0" collapsed="false">
      <c r="B2386" s="2" t="s">
        <v>108</v>
      </c>
      <c r="C2386" s="66" t="s">
        <v>957</v>
      </c>
      <c r="D2386" s="2" t="n">
        <f aca="false">D2385+10</f>
        <v>260</v>
      </c>
      <c r="E2386" s="38" t="s">
        <v>314</v>
      </c>
      <c r="F2386" s="2" t="str">
        <f aca="false">IF(LEN(E2386)&gt;2,SUBSTITUTE(E2386,"/",""),RIGHT("0"&amp;E2386*10,3))</f>
        <v>280</v>
      </c>
      <c r="H2386" s="8" t="n">
        <f aca="false">H2385+2</f>
        <v>68</v>
      </c>
      <c r="I2386" s="8" t="n">
        <f aca="false">J2386</f>
        <v>68</v>
      </c>
      <c r="J2386" s="18" t="n">
        <f aca="false">IF(LEN(H2386)&gt;2,LEFT(H2386,2)&amp;";"&amp;RIGHT(H2386,2),H2386)</f>
        <v>68</v>
      </c>
      <c r="M2386" s="8" t="n">
        <v>775</v>
      </c>
      <c r="P2386" s="18"/>
      <c r="Q2386" s="18"/>
      <c r="R2386" s="18"/>
    </row>
    <row r="2387" customFormat="false" ht="15" hidden="false" customHeight="false" outlineLevel="0" collapsed="false">
      <c r="B2387" s="10" t="s">
        <v>271</v>
      </c>
      <c r="C2387" s="73" t="s">
        <v>957</v>
      </c>
      <c r="D2387" s="10" t="n">
        <f aca="false">D2379+200</f>
        <v>390</v>
      </c>
      <c r="E2387" s="20" t="s">
        <v>866</v>
      </c>
      <c r="F2387" s="10" t="str">
        <f aca="false">IF(LEN(E2387)&gt;2,SUBSTITUTE(E2387,"/",""),RIGHT("0"&amp;E2387*10,3))</f>
        <v>1416</v>
      </c>
      <c r="G2387" s="73"/>
      <c r="H2387" s="24" t="s">
        <v>467</v>
      </c>
      <c r="I2387" s="24" t="str">
        <f aca="false">J2387</f>
        <v>54;56</v>
      </c>
      <c r="J2387" s="24" t="str">
        <f aca="false">IF(LEN(H2387)&gt;2,LEFT(H2387,2)&amp;";"&amp;RIGHT(H2387,2),H2387)</f>
        <v>54;56</v>
      </c>
      <c r="K2387" s="24"/>
      <c r="L2387" s="24"/>
      <c r="M2387" s="24" t="n">
        <v>882</v>
      </c>
      <c r="P2387" s="18"/>
      <c r="Q2387" s="18"/>
      <c r="R2387" s="18"/>
    </row>
    <row r="2389" customFormat="false" ht="15" hidden="false" customHeight="false" outlineLevel="0" collapsed="false">
      <c r="B2389" s="2" t="s">
        <v>108</v>
      </c>
      <c r="C2389" s="76" t="s">
        <v>968</v>
      </c>
      <c r="D2389" s="18" t="n">
        <v>110</v>
      </c>
      <c r="E2389" s="61" t="s">
        <v>969</v>
      </c>
      <c r="F2389" s="61" t="str">
        <f aca="false">E2389</f>
        <v>00S</v>
      </c>
      <c r="G2389" s="76"/>
      <c r="H2389" s="8" t="s">
        <v>711</v>
      </c>
      <c r="I2389" s="27" t="str">
        <f aca="false">LEFT(H2389,2)</f>
        <v>38</v>
      </c>
      <c r="J2389" s="18" t="str">
        <f aca="false">LEFT(H2389,2)</f>
        <v>38</v>
      </c>
      <c r="K2389" s="18" t="str">
        <f aca="false">RIGHT(H2389,3)</f>
        <v>164</v>
      </c>
      <c r="M2389" s="8" t="n">
        <v>684</v>
      </c>
      <c r="P2389" s="18" t="str">
        <f aca="false">VLOOKUP(LEFT(H2389,2),references!AA:AG,3,0)</f>
        <v>74 - 78</v>
      </c>
      <c r="Q2389" s="18" t="str">
        <f aca="false">VLOOKUP(LEFT(H2389,2),references!AA:AG,5,0)</f>
        <v>56 - 60</v>
      </c>
      <c r="R2389" s="18" t="str">
        <f aca="false">VLOOKUP(LEFT(H2389,2),references!AA:AG,7,0)</f>
        <v>82 - 86</v>
      </c>
      <c r="S2389" s="18" t="n">
        <f aca="false">ROUND(30*2.54,0)</f>
        <v>76</v>
      </c>
    </row>
    <row r="2390" customFormat="false" ht="15" hidden="false" customHeight="false" outlineLevel="0" collapsed="false">
      <c r="B2390" s="2" t="s">
        <v>108</v>
      </c>
      <c r="C2390" s="76" t="s">
        <v>968</v>
      </c>
      <c r="D2390" s="18" t="n">
        <v>120</v>
      </c>
      <c r="E2390" s="61" t="s">
        <v>970</v>
      </c>
      <c r="F2390" s="61" t="str">
        <f aca="false">E2390</f>
        <v>0S</v>
      </c>
      <c r="G2390" s="76"/>
      <c r="H2390" s="8" t="s">
        <v>499</v>
      </c>
      <c r="I2390" s="27" t="str">
        <f aca="false">LEFT(H2390,2)</f>
        <v>40</v>
      </c>
      <c r="J2390" s="18" t="str">
        <f aca="false">LEFT(H2390,2)</f>
        <v>40</v>
      </c>
      <c r="K2390" s="18" t="str">
        <f aca="false">RIGHT(H2390,3)</f>
        <v>164</v>
      </c>
      <c r="M2390" s="8" t="n">
        <v>774</v>
      </c>
      <c r="P2390" s="18" t="str">
        <f aca="false">VLOOKUP(LEFT(H2390,2),references!AA:AG,3,0)</f>
        <v>78 - 82</v>
      </c>
      <c r="Q2390" s="18" t="str">
        <f aca="false">VLOOKUP(LEFT(H2390,2),references!AA:AG,5,0)</f>
        <v>60 - 64</v>
      </c>
      <c r="R2390" s="18" t="str">
        <f aca="false">VLOOKUP(LEFT(H2390,2),references!AA:AG,7,0)</f>
        <v>86 - 90</v>
      </c>
      <c r="S2390" s="18" t="n">
        <f aca="false">ROUND(30*2.54,0)</f>
        <v>76</v>
      </c>
    </row>
    <row r="2391" customFormat="false" ht="15" hidden="false" customHeight="false" outlineLevel="0" collapsed="false">
      <c r="B2391" s="2" t="s">
        <v>108</v>
      </c>
      <c r="C2391" s="76" t="s">
        <v>968</v>
      </c>
      <c r="D2391" s="18" t="n">
        <v>130</v>
      </c>
      <c r="E2391" s="61" t="s">
        <v>971</v>
      </c>
      <c r="F2391" s="61" t="str">
        <f aca="false">E2391</f>
        <v>2S</v>
      </c>
      <c r="G2391" s="76"/>
      <c r="H2391" s="8" t="s">
        <v>500</v>
      </c>
      <c r="I2391" s="27" t="str">
        <f aca="false">LEFT(H2391,2)</f>
        <v>42</v>
      </c>
      <c r="J2391" s="18" t="str">
        <f aca="false">LEFT(H2391,2)</f>
        <v>42</v>
      </c>
      <c r="K2391" s="18" t="str">
        <f aca="false">RIGHT(H2391,3)</f>
        <v>164</v>
      </c>
      <c r="M2391" s="8" t="n">
        <v>854</v>
      </c>
      <c r="P2391" s="18" t="str">
        <f aca="false">VLOOKUP(LEFT(H2391,2),references!AA:AG,3,0)</f>
        <v>82 - 86</v>
      </c>
      <c r="Q2391" s="18" t="str">
        <f aca="false">VLOOKUP(LEFT(H2391,2),references!AA:AG,5,0)</f>
        <v>64 - 68</v>
      </c>
      <c r="R2391" s="18" t="str">
        <f aca="false">VLOOKUP(LEFT(H2391,2),references!AA:AG,7,0)</f>
        <v>90 - 94</v>
      </c>
      <c r="S2391" s="18" t="n">
        <f aca="false">ROUND(30*2.54,0)</f>
        <v>76</v>
      </c>
    </row>
    <row r="2392" customFormat="false" ht="15" hidden="false" customHeight="false" outlineLevel="0" collapsed="false">
      <c r="B2392" s="2" t="s">
        <v>108</v>
      </c>
      <c r="C2392" s="76" t="s">
        <v>968</v>
      </c>
      <c r="D2392" s="18" t="n">
        <v>140</v>
      </c>
      <c r="E2392" s="61" t="s">
        <v>926</v>
      </c>
      <c r="F2392" s="61" t="str">
        <f aca="false">E2392</f>
        <v>4S</v>
      </c>
      <c r="G2392" s="76"/>
      <c r="H2392" s="8" t="s">
        <v>501</v>
      </c>
      <c r="I2392" s="27" t="str">
        <f aca="false">LEFT(H2392,2)</f>
        <v>44</v>
      </c>
      <c r="J2392" s="18" t="str">
        <f aca="false">LEFT(H2392,2)</f>
        <v>44</v>
      </c>
      <c r="K2392" s="18" t="str">
        <f aca="false">RIGHT(H2392,3)</f>
        <v>164</v>
      </c>
      <c r="M2392" s="8" t="n">
        <v>924</v>
      </c>
      <c r="P2392" s="18" t="str">
        <f aca="false">VLOOKUP(LEFT(H2392,2),references!AA:AG,3,0)</f>
        <v>86 - 90</v>
      </c>
      <c r="Q2392" s="18" t="str">
        <f aca="false">VLOOKUP(LEFT(H2392,2),references!AA:AG,5,0)</f>
        <v>68 - 72</v>
      </c>
      <c r="R2392" s="18" t="str">
        <f aca="false">VLOOKUP(LEFT(H2392,2),references!AA:AG,7,0)</f>
        <v>94 - 98</v>
      </c>
      <c r="S2392" s="18" t="n">
        <f aca="false">ROUND(30*2.54,0)</f>
        <v>76</v>
      </c>
    </row>
    <row r="2393" customFormat="false" ht="15" hidden="false" customHeight="false" outlineLevel="0" collapsed="false">
      <c r="B2393" s="2" t="s">
        <v>108</v>
      </c>
      <c r="C2393" s="76" t="s">
        <v>968</v>
      </c>
      <c r="D2393" s="18" t="n">
        <v>150</v>
      </c>
      <c r="E2393" s="61" t="s">
        <v>927</v>
      </c>
      <c r="F2393" s="61" t="str">
        <f aca="false">E2393</f>
        <v>6S</v>
      </c>
      <c r="G2393" s="76"/>
      <c r="H2393" s="8" t="s">
        <v>502</v>
      </c>
      <c r="I2393" s="27" t="str">
        <f aca="false">LEFT(H2393,2)</f>
        <v>46</v>
      </c>
      <c r="J2393" s="18" t="str">
        <f aca="false">LEFT(H2393,2)</f>
        <v>46</v>
      </c>
      <c r="K2393" s="18" t="str">
        <f aca="false">RIGHT(H2393,3)</f>
        <v>164</v>
      </c>
      <c r="M2393" s="8" t="n">
        <v>914</v>
      </c>
      <c r="P2393" s="18" t="str">
        <f aca="false">VLOOKUP(LEFT(H2393,2),references!AA:AG,3,0)</f>
        <v>90 - 94</v>
      </c>
      <c r="Q2393" s="18" t="str">
        <f aca="false">VLOOKUP(LEFT(H2393,2),references!AA:AG,5,0)</f>
        <v>72 - 76</v>
      </c>
      <c r="R2393" s="18" t="str">
        <f aca="false">VLOOKUP(LEFT(H2393,2),references!AA:AG,7,0)</f>
        <v>98 - 102</v>
      </c>
      <c r="S2393" s="18" t="n">
        <f aca="false">ROUND(30*2.54,0)</f>
        <v>76</v>
      </c>
    </row>
    <row r="2394" customFormat="false" ht="15" hidden="false" customHeight="false" outlineLevel="0" collapsed="false">
      <c r="B2394" s="2" t="s">
        <v>108</v>
      </c>
      <c r="C2394" s="76" t="s">
        <v>968</v>
      </c>
      <c r="D2394" s="18" t="n">
        <v>160</v>
      </c>
      <c r="E2394" s="61" t="s">
        <v>928</v>
      </c>
      <c r="F2394" s="61" t="str">
        <f aca="false">E2394</f>
        <v>8S</v>
      </c>
      <c r="G2394" s="76"/>
      <c r="H2394" s="8" t="s">
        <v>503</v>
      </c>
      <c r="I2394" s="27" t="str">
        <f aca="false">LEFT(H2394,2)</f>
        <v>48</v>
      </c>
      <c r="J2394" s="18" t="str">
        <f aca="false">LEFT(H2394,2)</f>
        <v>48</v>
      </c>
      <c r="K2394" s="18" t="str">
        <f aca="false">RIGHT(H2394,3)</f>
        <v>164</v>
      </c>
      <c r="M2394" s="8" t="n">
        <v>794</v>
      </c>
      <c r="P2394" s="18" t="str">
        <f aca="false">VLOOKUP(LEFT(H2394,2),references!AA:AG,3,0)</f>
        <v>94 - 98</v>
      </c>
      <c r="Q2394" s="18" t="str">
        <f aca="false">VLOOKUP(LEFT(H2394,2),references!AA:AG,5,0)</f>
        <v>76 - 80</v>
      </c>
      <c r="R2394" s="18" t="str">
        <f aca="false">VLOOKUP(LEFT(H2394,2),references!AA:AG,7,0)</f>
        <v>102 - 106</v>
      </c>
      <c r="S2394" s="18" t="n">
        <f aca="false">ROUND(30*2.54,0)</f>
        <v>76</v>
      </c>
    </row>
    <row r="2395" customFormat="false" ht="15" hidden="false" customHeight="false" outlineLevel="0" collapsed="false">
      <c r="B2395" s="2" t="s">
        <v>108</v>
      </c>
      <c r="C2395" s="76" t="s">
        <v>968</v>
      </c>
      <c r="D2395" s="18" t="n">
        <v>170</v>
      </c>
      <c r="E2395" s="61" t="s">
        <v>929</v>
      </c>
      <c r="F2395" s="61" t="str">
        <f aca="false">E2395</f>
        <v>10S</v>
      </c>
      <c r="G2395" s="76"/>
      <c r="H2395" s="8" t="s">
        <v>504</v>
      </c>
      <c r="I2395" s="27" t="str">
        <f aca="false">LEFT(H2395,2)</f>
        <v>50</v>
      </c>
      <c r="J2395" s="18" t="str">
        <f aca="false">LEFT(H2395,2)</f>
        <v>50</v>
      </c>
      <c r="K2395" s="18" t="str">
        <f aca="false">RIGHT(H2395,3)</f>
        <v>164</v>
      </c>
      <c r="M2395" s="8" t="n">
        <v>834</v>
      </c>
      <c r="P2395" s="18" t="str">
        <f aca="false">VLOOKUP(LEFT(H2395,2),references!AA:AG,3,0)</f>
        <v>98 - 102</v>
      </c>
      <c r="Q2395" s="18" t="str">
        <f aca="false">VLOOKUP(LEFT(H2395,2),references!AA:AG,5,0)</f>
        <v>80 - 84</v>
      </c>
      <c r="R2395" s="18" t="str">
        <f aca="false">VLOOKUP(LEFT(H2395,2),references!AA:AG,7,0)</f>
        <v>106 - 110</v>
      </c>
      <c r="S2395" s="18" t="n">
        <f aca="false">ROUND(30*2.54,0)</f>
        <v>76</v>
      </c>
    </row>
    <row r="2396" customFormat="false" ht="15" hidden="false" customHeight="false" outlineLevel="0" collapsed="false">
      <c r="B2396" s="2" t="s">
        <v>108</v>
      </c>
      <c r="C2396" s="76" t="s">
        <v>968</v>
      </c>
      <c r="D2396" s="18" t="n">
        <v>180</v>
      </c>
      <c r="E2396" s="61" t="s">
        <v>930</v>
      </c>
      <c r="F2396" s="61" t="str">
        <f aca="false">E2396</f>
        <v>12S</v>
      </c>
      <c r="G2396" s="76"/>
      <c r="H2396" s="8" t="s">
        <v>505</v>
      </c>
      <c r="I2396" s="27" t="str">
        <f aca="false">LEFT(H2396,2)</f>
        <v>52</v>
      </c>
      <c r="J2396" s="18" t="str">
        <f aca="false">LEFT(H2396,2)</f>
        <v>52</v>
      </c>
      <c r="K2396" s="18" t="str">
        <f aca="false">RIGHT(H2396,3)</f>
        <v>164</v>
      </c>
      <c r="M2396" s="8" t="n">
        <v>934</v>
      </c>
      <c r="P2396" s="18" t="str">
        <f aca="false">VLOOKUP(LEFT(H2396,2),references!AA:AG,3,0)</f>
        <v>102 - 106</v>
      </c>
      <c r="Q2396" s="18" t="str">
        <f aca="false">VLOOKUP(LEFT(H2396,2),references!AA:AG,5,0)</f>
        <v>84 - 88</v>
      </c>
      <c r="R2396" s="18" t="str">
        <f aca="false">VLOOKUP(LEFT(H2396,2),references!AA:AG,7,0)</f>
        <v>110 - 114</v>
      </c>
      <c r="S2396" s="18" t="n">
        <f aca="false">ROUND(30*2.54,0)</f>
        <v>76</v>
      </c>
    </row>
    <row r="2397" customFormat="false" ht="15" hidden="false" customHeight="false" outlineLevel="0" collapsed="false">
      <c r="B2397" s="2" t="s">
        <v>108</v>
      </c>
      <c r="C2397" s="76" t="s">
        <v>968</v>
      </c>
      <c r="D2397" s="18" t="n">
        <v>190</v>
      </c>
      <c r="E2397" s="61" t="s">
        <v>931</v>
      </c>
      <c r="F2397" s="61" t="str">
        <f aca="false">E2397</f>
        <v>14S</v>
      </c>
      <c r="G2397" s="76"/>
      <c r="H2397" s="8" t="s">
        <v>506</v>
      </c>
      <c r="I2397" s="27" t="str">
        <f aca="false">LEFT(H2397,2)</f>
        <v>54</v>
      </c>
      <c r="J2397" s="18" t="str">
        <f aca="false">LEFT(H2397,2)</f>
        <v>54</v>
      </c>
      <c r="K2397" s="18" t="str">
        <f aca="false">RIGHT(H2397,3)</f>
        <v>164</v>
      </c>
      <c r="M2397" s="8" t="n">
        <v>744</v>
      </c>
      <c r="P2397" s="18" t="str">
        <f aca="false">VLOOKUP(LEFT(H2397,2),references!AA:AG,3,0)</f>
        <v>106 - 110</v>
      </c>
      <c r="Q2397" s="18" t="str">
        <f aca="false">VLOOKUP(LEFT(H2397,2),references!AA:AG,5,0)</f>
        <v>88 - 92</v>
      </c>
      <c r="R2397" s="18" t="str">
        <f aca="false">VLOOKUP(LEFT(H2397,2),references!AA:AG,7,0)</f>
        <v>114 - 118</v>
      </c>
      <c r="S2397" s="18" t="n">
        <f aca="false">ROUND(30*2.54,0)</f>
        <v>76</v>
      </c>
    </row>
    <row r="2398" customFormat="false" ht="15" hidden="false" customHeight="false" outlineLevel="0" collapsed="false">
      <c r="B2398" s="2" t="s">
        <v>108</v>
      </c>
      <c r="C2398" s="76" t="s">
        <v>968</v>
      </c>
      <c r="D2398" s="18" t="n">
        <v>200</v>
      </c>
      <c r="E2398" s="61" t="s">
        <v>932</v>
      </c>
      <c r="F2398" s="61" t="str">
        <f aca="false">E2398</f>
        <v>16S</v>
      </c>
      <c r="G2398" s="76"/>
      <c r="H2398" s="8" t="s">
        <v>507</v>
      </c>
      <c r="I2398" s="27" t="str">
        <f aca="false">LEFT(H2398,2)</f>
        <v>56</v>
      </c>
      <c r="J2398" s="18" t="str">
        <f aca="false">LEFT(H2398,2)</f>
        <v>56</v>
      </c>
      <c r="K2398" s="18" t="str">
        <f aca="false">RIGHT(H2398,3)</f>
        <v>164</v>
      </c>
      <c r="M2398" s="8" t="n">
        <v>714</v>
      </c>
      <c r="P2398" s="18" t="str">
        <f aca="false">VLOOKUP(LEFT(H2398,2),references!AA:AG,3,0)</f>
        <v>110 - 114</v>
      </c>
      <c r="Q2398" s="18" t="str">
        <f aca="false">VLOOKUP(LEFT(H2398,2),references!AA:AG,5,0)</f>
        <v>92 - 96</v>
      </c>
      <c r="R2398" s="18" t="str">
        <f aca="false">VLOOKUP(LEFT(H2398,2),references!AA:AG,7,0)</f>
        <v>118 - 122</v>
      </c>
      <c r="S2398" s="18" t="n">
        <f aca="false">ROUND(30*2.54,0)</f>
        <v>76</v>
      </c>
    </row>
    <row r="2399" customFormat="false" ht="15" hidden="false" customHeight="false" outlineLevel="0" collapsed="false">
      <c r="B2399" s="2" t="s">
        <v>108</v>
      </c>
      <c r="C2399" s="76" t="s">
        <v>968</v>
      </c>
      <c r="D2399" s="18" t="n">
        <v>310</v>
      </c>
      <c r="E2399" s="61" t="s">
        <v>972</v>
      </c>
      <c r="F2399" s="61" t="str">
        <f aca="false">E2399</f>
        <v>00R</v>
      </c>
      <c r="G2399" s="76"/>
      <c r="H2399" s="8" t="s">
        <v>714</v>
      </c>
      <c r="I2399" s="27" t="str">
        <f aca="false">LEFT(H2399,2)</f>
        <v>38</v>
      </c>
      <c r="J2399" s="18" t="str">
        <f aca="false">LEFT(H2399,2)</f>
        <v>38</v>
      </c>
      <c r="K2399" s="18" t="str">
        <f aca="false">RIGHT(H2399,3)</f>
        <v>170</v>
      </c>
      <c r="M2399" s="8" t="n">
        <v>694</v>
      </c>
      <c r="P2399" s="18" t="str">
        <f aca="false">VLOOKUP(LEFT(H2399,2),references!AA:AG,3,0)</f>
        <v>74 - 78</v>
      </c>
      <c r="Q2399" s="18" t="str">
        <f aca="false">VLOOKUP(LEFT(H2399,2),references!AA:AG,5,0)</f>
        <v>56 - 60</v>
      </c>
      <c r="R2399" s="18" t="str">
        <f aca="false">VLOOKUP(LEFT(H2399,2),references!AA:AG,7,0)</f>
        <v>82 - 86</v>
      </c>
      <c r="S2399" s="18" t="n">
        <f aca="false">ROUND(32*2.54,0)</f>
        <v>81</v>
      </c>
    </row>
    <row r="2400" customFormat="false" ht="15" hidden="false" customHeight="false" outlineLevel="0" collapsed="false">
      <c r="B2400" s="2" t="s">
        <v>108</v>
      </c>
      <c r="C2400" s="76" t="s">
        <v>968</v>
      </c>
      <c r="D2400" s="18" t="n">
        <v>320</v>
      </c>
      <c r="E2400" s="61" t="s">
        <v>973</v>
      </c>
      <c r="F2400" s="61" t="str">
        <f aca="false">E2400</f>
        <v>0R</v>
      </c>
      <c r="G2400" s="76"/>
      <c r="H2400" s="8" t="s">
        <v>511</v>
      </c>
      <c r="I2400" s="27" t="str">
        <f aca="false">LEFT(H2400,2)</f>
        <v>40</v>
      </c>
      <c r="J2400" s="18" t="str">
        <f aca="false">LEFT(H2400,2)</f>
        <v>40</v>
      </c>
      <c r="K2400" s="18" t="str">
        <f aca="false">RIGHT(H2400,3)</f>
        <v>170</v>
      </c>
      <c r="M2400" s="8" t="n">
        <v>784</v>
      </c>
      <c r="P2400" s="18" t="str">
        <f aca="false">VLOOKUP(LEFT(H2400,2),references!AA:AG,3,0)</f>
        <v>78 - 82</v>
      </c>
      <c r="Q2400" s="18" t="str">
        <f aca="false">VLOOKUP(LEFT(H2400,2),references!AA:AG,5,0)</f>
        <v>60 - 64</v>
      </c>
      <c r="R2400" s="18" t="str">
        <f aca="false">VLOOKUP(LEFT(H2400,2),references!AA:AG,7,0)</f>
        <v>86 - 90</v>
      </c>
      <c r="S2400" s="18" t="n">
        <f aca="false">ROUND(32*2.54,0)</f>
        <v>81</v>
      </c>
    </row>
    <row r="2401" customFormat="false" ht="15" hidden="false" customHeight="false" outlineLevel="0" collapsed="false">
      <c r="B2401" s="2" t="s">
        <v>108</v>
      </c>
      <c r="C2401" s="76" t="s">
        <v>968</v>
      </c>
      <c r="D2401" s="18" t="n">
        <v>330</v>
      </c>
      <c r="E2401" s="61" t="s">
        <v>974</v>
      </c>
      <c r="F2401" s="61" t="str">
        <f aca="false">E2401</f>
        <v>2R</v>
      </c>
      <c r="G2401" s="76"/>
      <c r="H2401" s="8" t="s">
        <v>512</v>
      </c>
      <c r="I2401" s="27" t="str">
        <f aca="false">LEFT(H2401,2)</f>
        <v>42</v>
      </c>
      <c r="J2401" s="18" t="str">
        <f aca="false">LEFT(H2401,2)</f>
        <v>42</v>
      </c>
      <c r="K2401" s="18" t="str">
        <f aca="false">RIGHT(H2401,3)</f>
        <v>170</v>
      </c>
      <c r="M2401" s="8" t="n">
        <v>864</v>
      </c>
      <c r="P2401" s="18" t="str">
        <f aca="false">VLOOKUP(LEFT(H2401,2),references!AA:AG,3,0)</f>
        <v>82 - 86</v>
      </c>
      <c r="Q2401" s="18" t="str">
        <f aca="false">VLOOKUP(LEFT(H2401,2),references!AA:AG,5,0)</f>
        <v>64 - 68</v>
      </c>
      <c r="R2401" s="18" t="str">
        <f aca="false">VLOOKUP(LEFT(H2401,2),references!AA:AG,7,0)</f>
        <v>90 - 94</v>
      </c>
      <c r="S2401" s="18" t="n">
        <f aca="false">ROUND(32*2.54,0)</f>
        <v>81</v>
      </c>
    </row>
    <row r="2402" customFormat="false" ht="15" hidden="false" customHeight="false" outlineLevel="0" collapsed="false">
      <c r="B2402" s="2" t="s">
        <v>108</v>
      </c>
      <c r="C2402" s="76" t="s">
        <v>968</v>
      </c>
      <c r="D2402" s="18" t="n">
        <v>340</v>
      </c>
      <c r="E2402" s="61" t="s">
        <v>936</v>
      </c>
      <c r="F2402" s="61" t="str">
        <f aca="false">E2402</f>
        <v>4R</v>
      </c>
      <c r="G2402" s="76"/>
      <c r="H2402" s="8" t="s">
        <v>513</v>
      </c>
      <c r="I2402" s="27" t="str">
        <f aca="false">LEFT(H2402,2)</f>
        <v>44</v>
      </c>
      <c r="J2402" s="18" t="str">
        <f aca="false">LEFT(H2402,2)</f>
        <v>44</v>
      </c>
      <c r="K2402" s="18" t="str">
        <f aca="false">RIGHT(H2402,3)</f>
        <v>170</v>
      </c>
      <c r="M2402" s="8" t="n">
        <v>954</v>
      </c>
      <c r="P2402" s="18" t="str">
        <f aca="false">VLOOKUP(LEFT(H2402,2),references!AA:AG,3,0)</f>
        <v>86 - 90</v>
      </c>
      <c r="Q2402" s="18" t="str">
        <f aca="false">VLOOKUP(LEFT(H2402,2),references!AA:AG,5,0)</f>
        <v>68 - 72</v>
      </c>
      <c r="R2402" s="18" t="str">
        <f aca="false">VLOOKUP(LEFT(H2402,2),references!AA:AG,7,0)</f>
        <v>94 - 98</v>
      </c>
      <c r="S2402" s="18" t="n">
        <f aca="false">ROUND(32*2.54,0)</f>
        <v>81</v>
      </c>
    </row>
    <row r="2403" customFormat="false" ht="15" hidden="false" customHeight="false" outlineLevel="0" collapsed="false">
      <c r="B2403" s="2" t="s">
        <v>108</v>
      </c>
      <c r="C2403" s="76" t="s">
        <v>968</v>
      </c>
      <c r="D2403" s="18" t="n">
        <v>350</v>
      </c>
      <c r="E2403" s="61" t="s">
        <v>937</v>
      </c>
      <c r="F2403" s="61" t="str">
        <f aca="false">E2403</f>
        <v>6R</v>
      </c>
      <c r="G2403" s="76"/>
      <c r="H2403" s="8" t="s">
        <v>514</v>
      </c>
      <c r="I2403" s="27" t="str">
        <f aca="false">LEFT(H2403,2)</f>
        <v>46</v>
      </c>
      <c r="J2403" s="18" t="str">
        <f aca="false">LEFT(H2403,2)</f>
        <v>46</v>
      </c>
      <c r="K2403" s="18" t="str">
        <f aca="false">RIGHT(H2403,3)</f>
        <v>170</v>
      </c>
      <c r="M2403" s="8" t="n">
        <v>944</v>
      </c>
      <c r="P2403" s="18" t="str">
        <f aca="false">VLOOKUP(LEFT(H2403,2),references!AA:AG,3,0)</f>
        <v>90 - 94</v>
      </c>
      <c r="Q2403" s="18" t="str">
        <f aca="false">VLOOKUP(LEFT(H2403,2),references!AA:AG,5,0)</f>
        <v>72 - 76</v>
      </c>
      <c r="R2403" s="18" t="str">
        <f aca="false">VLOOKUP(LEFT(H2403,2),references!AA:AG,7,0)</f>
        <v>98 - 102</v>
      </c>
      <c r="S2403" s="18" t="n">
        <f aca="false">ROUND(32*2.54,0)</f>
        <v>81</v>
      </c>
    </row>
    <row r="2404" customFormat="false" ht="15" hidden="false" customHeight="false" outlineLevel="0" collapsed="false">
      <c r="B2404" s="2" t="s">
        <v>108</v>
      </c>
      <c r="C2404" s="76" t="s">
        <v>968</v>
      </c>
      <c r="D2404" s="18" t="n">
        <v>360</v>
      </c>
      <c r="E2404" s="61" t="s">
        <v>938</v>
      </c>
      <c r="F2404" s="61" t="str">
        <f aca="false">E2404</f>
        <v>8R</v>
      </c>
      <c r="G2404" s="76"/>
      <c r="H2404" s="8" t="s">
        <v>515</v>
      </c>
      <c r="I2404" s="27" t="str">
        <f aca="false">LEFT(H2404,2)</f>
        <v>48</v>
      </c>
      <c r="J2404" s="18" t="str">
        <f aca="false">LEFT(H2404,2)</f>
        <v>48</v>
      </c>
      <c r="K2404" s="18" t="str">
        <f aca="false">RIGHT(H2404,3)</f>
        <v>170</v>
      </c>
      <c r="M2404" s="8" t="n">
        <v>814</v>
      </c>
      <c r="P2404" s="18" t="str">
        <f aca="false">VLOOKUP(LEFT(H2404,2),references!AA:AG,3,0)</f>
        <v>94 - 98</v>
      </c>
      <c r="Q2404" s="18" t="str">
        <f aca="false">VLOOKUP(LEFT(H2404,2),references!AA:AG,5,0)</f>
        <v>76 - 80</v>
      </c>
      <c r="R2404" s="18" t="str">
        <f aca="false">VLOOKUP(LEFT(H2404,2),references!AA:AG,7,0)</f>
        <v>102 - 106</v>
      </c>
      <c r="S2404" s="18" t="n">
        <f aca="false">ROUND(32*2.54,0)</f>
        <v>81</v>
      </c>
    </row>
    <row r="2405" customFormat="false" ht="15" hidden="false" customHeight="false" outlineLevel="0" collapsed="false">
      <c r="B2405" s="2" t="s">
        <v>108</v>
      </c>
      <c r="C2405" s="76" t="s">
        <v>968</v>
      </c>
      <c r="D2405" s="18" t="n">
        <v>370</v>
      </c>
      <c r="E2405" s="61" t="s">
        <v>939</v>
      </c>
      <c r="F2405" s="61" t="str">
        <f aca="false">E2405</f>
        <v>10R</v>
      </c>
      <c r="G2405" s="76"/>
      <c r="H2405" s="8" t="s">
        <v>516</v>
      </c>
      <c r="I2405" s="27" t="str">
        <f aca="false">LEFT(H2405,2)</f>
        <v>50</v>
      </c>
      <c r="J2405" s="18" t="str">
        <f aca="false">LEFT(H2405,2)</f>
        <v>50</v>
      </c>
      <c r="K2405" s="18" t="str">
        <f aca="false">RIGHT(H2405,3)</f>
        <v>170</v>
      </c>
      <c r="M2405" s="8" t="n">
        <v>844</v>
      </c>
      <c r="P2405" s="18" t="str">
        <f aca="false">VLOOKUP(LEFT(H2405,2),references!AA:AG,3,0)</f>
        <v>98 - 102</v>
      </c>
      <c r="Q2405" s="18" t="str">
        <f aca="false">VLOOKUP(LEFT(H2405,2),references!AA:AG,5,0)</f>
        <v>80 - 84</v>
      </c>
      <c r="R2405" s="18" t="str">
        <f aca="false">VLOOKUP(LEFT(H2405,2),references!AA:AG,7,0)</f>
        <v>106 - 110</v>
      </c>
      <c r="S2405" s="18" t="n">
        <f aca="false">ROUND(32*2.54,0)</f>
        <v>81</v>
      </c>
    </row>
    <row r="2406" customFormat="false" ht="15" hidden="false" customHeight="false" outlineLevel="0" collapsed="false">
      <c r="B2406" s="2" t="s">
        <v>108</v>
      </c>
      <c r="C2406" s="76" t="s">
        <v>968</v>
      </c>
      <c r="D2406" s="18" t="n">
        <v>380</v>
      </c>
      <c r="E2406" s="61" t="s">
        <v>940</v>
      </c>
      <c r="F2406" s="61" t="str">
        <f aca="false">E2406</f>
        <v>12R</v>
      </c>
      <c r="G2406" s="76"/>
      <c r="H2406" s="8" t="s">
        <v>517</v>
      </c>
      <c r="I2406" s="27" t="str">
        <f aca="false">LEFT(H2406,2)</f>
        <v>52</v>
      </c>
      <c r="J2406" s="18" t="str">
        <f aca="false">LEFT(H2406,2)</f>
        <v>52</v>
      </c>
      <c r="K2406" s="18" t="str">
        <f aca="false">RIGHT(H2406,3)</f>
        <v>170</v>
      </c>
      <c r="M2406" s="8" t="n">
        <v>964</v>
      </c>
      <c r="P2406" s="18" t="str">
        <f aca="false">VLOOKUP(LEFT(H2406,2),references!AA:AG,3,0)</f>
        <v>102 - 106</v>
      </c>
      <c r="Q2406" s="18" t="str">
        <f aca="false">VLOOKUP(LEFT(H2406,2),references!AA:AG,5,0)</f>
        <v>84 - 88</v>
      </c>
      <c r="R2406" s="18" t="str">
        <f aca="false">VLOOKUP(LEFT(H2406,2),references!AA:AG,7,0)</f>
        <v>110 - 114</v>
      </c>
      <c r="S2406" s="18" t="n">
        <f aca="false">ROUND(32*2.54,0)</f>
        <v>81</v>
      </c>
    </row>
    <row r="2407" customFormat="false" ht="15" hidden="false" customHeight="false" outlineLevel="0" collapsed="false">
      <c r="B2407" s="2" t="s">
        <v>108</v>
      </c>
      <c r="C2407" s="76" t="s">
        <v>968</v>
      </c>
      <c r="D2407" s="18" t="n">
        <v>390</v>
      </c>
      <c r="E2407" s="61" t="s">
        <v>941</v>
      </c>
      <c r="F2407" s="61" t="str">
        <f aca="false">E2407</f>
        <v>14R</v>
      </c>
      <c r="G2407" s="76"/>
      <c r="H2407" s="8" t="s">
        <v>518</v>
      </c>
      <c r="I2407" s="27" t="str">
        <f aca="false">LEFT(H2407,2)</f>
        <v>54</v>
      </c>
      <c r="J2407" s="18" t="str">
        <f aca="false">LEFT(H2407,2)</f>
        <v>54</v>
      </c>
      <c r="K2407" s="18" t="str">
        <f aca="false">RIGHT(H2407,3)</f>
        <v>170</v>
      </c>
      <c r="M2407" s="8" t="n">
        <v>754</v>
      </c>
      <c r="P2407" s="18" t="str">
        <f aca="false">VLOOKUP(LEFT(H2407,2),references!AA:AG,3,0)</f>
        <v>106 - 110</v>
      </c>
      <c r="Q2407" s="18" t="str">
        <f aca="false">VLOOKUP(LEFT(H2407,2),references!AA:AG,5,0)</f>
        <v>88 - 92</v>
      </c>
      <c r="R2407" s="18" t="str">
        <f aca="false">VLOOKUP(LEFT(H2407,2),references!AA:AG,7,0)</f>
        <v>114 - 118</v>
      </c>
      <c r="S2407" s="18" t="n">
        <f aca="false">ROUND(32*2.54,0)</f>
        <v>81</v>
      </c>
    </row>
    <row r="2408" customFormat="false" ht="15" hidden="false" customHeight="false" outlineLevel="0" collapsed="false">
      <c r="B2408" s="2" t="s">
        <v>108</v>
      </c>
      <c r="C2408" s="76" t="s">
        <v>968</v>
      </c>
      <c r="D2408" s="18" t="n">
        <v>400</v>
      </c>
      <c r="E2408" s="61" t="s">
        <v>942</v>
      </c>
      <c r="F2408" s="61" t="str">
        <f aca="false">E2408</f>
        <v>16R</v>
      </c>
      <c r="G2408" s="76"/>
      <c r="H2408" s="8" t="s">
        <v>519</v>
      </c>
      <c r="I2408" s="27" t="str">
        <f aca="false">LEFT(H2408,2)</f>
        <v>56</v>
      </c>
      <c r="J2408" s="18" t="str">
        <f aca="false">LEFT(H2408,2)</f>
        <v>56</v>
      </c>
      <c r="K2408" s="18" t="str">
        <f aca="false">RIGHT(H2408,3)</f>
        <v>170</v>
      </c>
      <c r="M2408" s="8" t="n">
        <v>724</v>
      </c>
      <c r="P2408" s="18" t="str">
        <f aca="false">VLOOKUP(LEFT(H2408,2),references!AA:AG,3,0)</f>
        <v>110 - 114</v>
      </c>
      <c r="Q2408" s="18" t="str">
        <f aca="false">VLOOKUP(LEFT(H2408,2),references!AA:AG,5,0)</f>
        <v>92 - 96</v>
      </c>
      <c r="R2408" s="18" t="str">
        <f aca="false">VLOOKUP(LEFT(H2408,2),references!AA:AG,7,0)</f>
        <v>118 - 122</v>
      </c>
      <c r="S2408" s="18" t="n">
        <f aca="false">ROUND(32*2.54,0)</f>
        <v>81</v>
      </c>
    </row>
    <row r="2409" customFormat="false" ht="15" hidden="false" customHeight="false" outlineLevel="0" collapsed="false">
      <c r="B2409" s="2" t="s">
        <v>108</v>
      </c>
      <c r="C2409" s="76" t="s">
        <v>968</v>
      </c>
      <c r="D2409" s="18" t="n">
        <v>510</v>
      </c>
      <c r="E2409" s="61" t="s">
        <v>975</v>
      </c>
      <c r="F2409" s="61" t="str">
        <f aca="false">E2409</f>
        <v>00L</v>
      </c>
      <c r="G2409" s="76"/>
      <c r="H2409" s="8" t="s">
        <v>1791</v>
      </c>
      <c r="I2409" s="27" t="str">
        <f aca="false">LEFT(H2409,2)</f>
        <v>38</v>
      </c>
      <c r="J2409" s="18" t="str">
        <f aca="false">LEFT(H2409,2)</f>
        <v>38</v>
      </c>
      <c r="K2409" s="18" t="str">
        <f aca="false">RIGHT(H2409,3)</f>
        <v>176</v>
      </c>
      <c r="M2409" s="8" t="n">
        <v>704</v>
      </c>
      <c r="P2409" s="18" t="str">
        <f aca="false">VLOOKUP(LEFT(H2409,2),references!AA:AG,3,0)</f>
        <v>74 - 78</v>
      </c>
      <c r="Q2409" s="18" t="str">
        <f aca="false">VLOOKUP(LEFT(H2409,2),references!AA:AG,5,0)</f>
        <v>56 - 60</v>
      </c>
      <c r="R2409" s="18" t="str">
        <f aca="false">VLOOKUP(LEFT(H2409,2),references!AA:AG,7,0)</f>
        <v>82 - 86</v>
      </c>
      <c r="S2409" s="18" t="n">
        <f aca="false">ROUND(34*2.54,0)</f>
        <v>86</v>
      </c>
    </row>
    <row r="2410" customFormat="false" ht="15" hidden="false" customHeight="false" outlineLevel="0" collapsed="false">
      <c r="B2410" s="2" t="s">
        <v>108</v>
      </c>
      <c r="C2410" s="76" t="s">
        <v>968</v>
      </c>
      <c r="D2410" s="18" t="n">
        <v>520</v>
      </c>
      <c r="E2410" s="61" t="s">
        <v>976</v>
      </c>
      <c r="F2410" s="61" t="str">
        <f aca="false">E2410</f>
        <v>0L</v>
      </c>
      <c r="G2410" s="76"/>
      <c r="H2410" s="8" t="s">
        <v>523</v>
      </c>
      <c r="I2410" s="27" t="str">
        <f aca="false">LEFT(H2410,2)</f>
        <v>40</v>
      </c>
      <c r="J2410" s="18" t="str">
        <f aca="false">LEFT(H2410,2)</f>
        <v>40</v>
      </c>
      <c r="K2410" s="18" t="str">
        <f aca="false">RIGHT(H2410,3)</f>
        <v>176</v>
      </c>
      <c r="M2410" s="8" t="n">
        <v>804</v>
      </c>
      <c r="P2410" s="18" t="str">
        <f aca="false">VLOOKUP(LEFT(H2410,2),references!AA:AG,3,0)</f>
        <v>78 - 82</v>
      </c>
      <c r="Q2410" s="18" t="str">
        <f aca="false">VLOOKUP(LEFT(H2410,2),references!AA:AG,5,0)</f>
        <v>60 - 64</v>
      </c>
      <c r="R2410" s="18" t="str">
        <f aca="false">VLOOKUP(LEFT(H2410,2),references!AA:AG,7,0)</f>
        <v>86 - 90</v>
      </c>
      <c r="S2410" s="18" t="n">
        <f aca="false">ROUND(34*2.54,0)</f>
        <v>86</v>
      </c>
    </row>
    <row r="2411" customFormat="false" ht="15" hidden="false" customHeight="false" outlineLevel="0" collapsed="false">
      <c r="B2411" s="2" t="s">
        <v>108</v>
      </c>
      <c r="C2411" s="76" t="s">
        <v>968</v>
      </c>
      <c r="D2411" s="18" t="n">
        <v>530</v>
      </c>
      <c r="E2411" s="61" t="s">
        <v>977</v>
      </c>
      <c r="F2411" s="61" t="str">
        <f aca="false">E2411</f>
        <v>2L</v>
      </c>
      <c r="G2411" s="76"/>
      <c r="H2411" s="8" t="s">
        <v>524</v>
      </c>
      <c r="I2411" s="27" t="str">
        <f aca="false">LEFT(H2411,2)</f>
        <v>42</v>
      </c>
      <c r="J2411" s="18" t="str">
        <f aca="false">LEFT(H2411,2)</f>
        <v>42</v>
      </c>
      <c r="K2411" s="18" t="str">
        <f aca="false">RIGHT(H2411,3)</f>
        <v>176</v>
      </c>
      <c r="M2411" s="8" t="n">
        <v>904</v>
      </c>
      <c r="P2411" s="18" t="str">
        <f aca="false">VLOOKUP(LEFT(H2411,2),references!AA:AG,3,0)</f>
        <v>82 - 86</v>
      </c>
      <c r="Q2411" s="18" t="str">
        <f aca="false">VLOOKUP(LEFT(H2411,2),references!AA:AG,5,0)</f>
        <v>64 - 68</v>
      </c>
      <c r="R2411" s="18" t="str">
        <f aca="false">VLOOKUP(LEFT(H2411,2),references!AA:AG,7,0)</f>
        <v>90 - 94</v>
      </c>
      <c r="S2411" s="18" t="n">
        <f aca="false">ROUND(34*2.54,0)</f>
        <v>86</v>
      </c>
    </row>
    <row r="2412" customFormat="false" ht="15" hidden="false" customHeight="false" outlineLevel="0" collapsed="false">
      <c r="B2412" s="2" t="s">
        <v>108</v>
      </c>
      <c r="C2412" s="76" t="s">
        <v>968</v>
      </c>
      <c r="D2412" s="18" t="n">
        <v>540</v>
      </c>
      <c r="E2412" s="61" t="s">
        <v>946</v>
      </c>
      <c r="F2412" s="61" t="str">
        <f aca="false">E2412</f>
        <v>4L</v>
      </c>
      <c r="G2412" s="76"/>
      <c r="H2412" s="8" t="s">
        <v>525</v>
      </c>
      <c r="I2412" s="27" t="str">
        <f aca="false">LEFT(H2412,2)</f>
        <v>44</v>
      </c>
      <c r="J2412" s="18" t="str">
        <f aca="false">LEFT(H2412,2)</f>
        <v>44</v>
      </c>
      <c r="K2412" s="18" t="str">
        <f aca="false">RIGHT(H2412,3)</f>
        <v>176</v>
      </c>
      <c r="M2412" s="8" t="n">
        <v>984</v>
      </c>
      <c r="P2412" s="18" t="str">
        <f aca="false">VLOOKUP(LEFT(H2412,2),references!AA:AG,3,0)</f>
        <v>86 - 90</v>
      </c>
      <c r="Q2412" s="18" t="str">
        <f aca="false">VLOOKUP(LEFT(H2412,2),references!AA:AG,5,0)</f>
        <v>68 - 72</v>
      </c>
      <c r="R2412" s="18" t="str">
        <f aca="false">VLOOKUP(LEFT(H2412,2),references!AA:AG,7,0)</f>
        <v>94 - 98</v>
      </c>
      <c r="S2412" s="18" t="n">
        <f aca="false">ROUND(34*2.54,0)</f>
        <v>86</v>
      </c>
    </row>
    <row r="2413" customFormat="false" ht="15" hidden="false" customHeight="false" outlineLevel="0" collapsed="false">
      <c r="B2413" s="2" t="s">
        <v>108</v>
      </c>
      <c r="C2413" s="76" t="s">
        <v>968</v>
      </c>
      <c r="D2413" s="18" t="n">
        <v>550</v>
      </c>
      <c r="E2413" s="61" t="s">
        <v>947</v>
      </c>
      <c r="F2413" s="61" t="str">
        <f aca="false">E2413</f>
        <v>6L</v>
      </c>
      <c r="G2413" s="76"/>
      <c r="H2413" s="8" t="s">
        <v>526</v>
      </c>
      <c r="I2413" s="27" t="str">
        <f aca="false">LEFT(H2413,2)</f>
        <v>46</v>
      </c>
      <c r="J2413" s="18" t="str">
        <f aca="false">LEFT(H2413,2)</f>
        <v>46</v>
      </c>
      <c r="K2413" s="18" t="str">
        <f aca="false">RIGHT(H2413,3)</f>
        <v>176</v>
      </c>
      <c r="M2413" s="8" t="n">
        <v>974</v>
      </c>
      <c r="P2413" s="18" t="str">
        <f aca="false">VLOOKUP(LEFT(H2413,2),references!AA:AG,3,0)</f>
        <v>90 - 94</v>
      </c>
      <c r="Q2413" s="18" t="str">
        <f aca="false">VLOOKUP(LEFT(H2413,2),references!AA:AG,5,0)</f>
        <v>72 - 76</v>
      </c>
      <c r="R2413" s="18" t="str">
        <f aca="false">VLOOKUP(LEFT(H2413,2),references!AA:AG,7,0)</f>
        <v>98 - 102</v>
      </c>
      <c r="S2413" s="18" t="n">
        <f aca="false">ROUND(34*2.54,0)</f>
        <v>86</v>
      </c>
    </row>
    <row r="2414" customFormat="false" ht="15" hidden="false" customHeight="false" outlineLevel="0" collapsed="false">
      <c r="B2414" s="2" t="s">
        <v>108</v>
      </c>
      <c r="C2414" s="76" t="s">
        <v>968</v>
      </c>
      <c r="D2414" s="18" t="n">
        <v>560</v>
      </c>
      <c r="E2414" s="61" t="s">
        <v>948</v>
      </c>
      <c r="F2414" s="61" t="str">
        <f aca="false">E2414</f>
        <v>8L</v>
      </c>
      <c r="G2414" s="76"/>
      <c r="H2414" s="8" t="s">
        <v>527</v>
      </c>
      <c r="I2414" s="27" t="str">
        <f aca="false">LEFT(H2414,2)</f>
        <v>48</v>
      </c>
      <c r="J2414" s="18" t="str">
        <f aca="false">LEFT(H2414,2)</f>
        <v>48</v>
      </c>
      <c r="K2414" s="18" t="str">
        <f aca="false">RIGHT(H2414,3)</f>
        <v>176</v>
      </c>
      <c r="M2414" s="8" t="n">
        <v>824</v>
      </c>
      <c r="P2414" s="18" t="str">
        <f aca="false">VLOOKUP(LEFT(H2414,2),references!AA:AG,3,0)</f>
        <v>94 - 98</v>
      </c>
      <c r="Q2414" s="18" t="str">
        <f aca="false">VLOOKUP(LEFT(H2414,2),references!AA:AG,5,0)</f>
        <v>76 - 80</v>
      </c>
      <c r="R2414" s="18" t="str">
        <f aca="false">VLOOKUP(LEFT(H2414,2),references!AA:AG,7,0)</f>
        <v>102 - 106</v>
      </c>
      <c r="S2414" s="18" t="n">
        <f aca="false">ROUND(34*2.54,0)</f>
        <v>86</v>
      </c>
    </row>
    <row r="2415" customFormat="false" ht="15" hidden="false" customHeight="false" outlineLevel="0" collapsed="false">
      <c r="B2415" s="2" t="s">
        <v>108</v>
      </c>
      <c r="C2415" s="76" t="s">
        <v>968</v>
      </c>
      <c r="D2415" s="18" t="n">
        <v>570</v>
      </c>
      <c r="E2415" s="61" t="s">
        <v>949</v>
      </c>
      <c r="F2415" s="61" t="str">
        <f aca="false">E2415</f>
        <v>10L</v>
      </c>
      <c r="G2415" s="76"/>
      <c r="H2415" s="8" t="s">
        <v>528</v>
      </c>
      <c r="I2415" s="27" t="str">
        <f aca="false">LEFT(H2415,2)</f>
        <v>50</v>
      </c>
      <c r="J2415" s="18" t="str">
        <f aca="false">LEFT(H2415,2)</f>
        <v>50</v>
      </c>
      <c r="K2415" s="18" t="str">
        <f aca="false">RIGHT(H2415,3)</f>
        <v>176</v>
      </c>
      <c r="M2415" s="8" t="n">
        <v>894</v>
      </c>
      <c r="P2415" s="18" t="str">
        <f aca="false">VLOOKUP(LEFT(H2415,2),references!AA:AG,3,0)</f>
        <v>98 - 102</v>
      </c>
      <c r="Q2415" s="18" t="str">
        <f aca="false">VLOOKUP(LEFT(H2415,2),references!AA:AG,5,0)</f>
        <v>80 - 84</v>
      </c>
      <c r="R2415" s="18" t="str">
        <f aca="false">VLOOKUP(LEFT(H2415,2),references!AA:AG,7,0)</f>
        <v>106 - 110</v>
      </c>
      <c r="S2415" s="18" t="n">
        <f aca="false">ROUND(34*2.54,0)</f>
        <v>86</v>
      </c>
    </row>
    <row r="2416" customFormat="false" ht="15" hidden="false" customHeight="false" outlineLevel="0" collapsed="false">
      <c r="B2416" s="2" t="s">
        <v>108</v>
      </c>
      <c r="C2416" s="76" t="s">
        <v>968</v>
      </c>
      <c r="D2416" s="18" t="n">
        <v>580</v>
      </c>
      <c r="E2416" s="61" t="s">
        <v>950</v>
      </c>
      <c r="F2416" s="61" t="str">
        <f aca="false">E2416</f>
        <v>12L</v>
      </c>
      <c r="G2416" s="76"/>
      <c r="H2416" s="8" t="s">
        <v>529</v>
      </c>
      <c r="I2416" s="27" t="str">
        <f aca="false">LEFT(H2416,2)</f>
        <v>52</v>
      </c>
      <c r="J2416" s="18" t="str">
        <f aca="false">LEFT(H2416,2)</f>
        <v>52</v>
      </c>
      <c r="K2416" s="18" t="str">
        <f aca="false">RIGHT(H2416,3)</f>
        <v>176</v>
      </c>
      <c r="M2416" s="8" t="n">
        <v>994</v>
      </c>
      <c r="P2416" s="18" t="str">
        <f aca="false">VLOOKUP(LEFT(H2416,2),references!AA:AG,3,0)</f>
        <v>102 - 106</v>
      </c>
      <c r="Q2416" s="18" t="str">
        <f aca="false">VLOOKUP(LEFT(H2416,2),references!AA:AG,5,0)</f>
        <v>84 - 88</v>
      </c>
      <c r="R2416" s="18" t="str">
        <f aca="false">VLOOKUP(LEFT(H2416,2),references!AA:AG,7,0)</f>
        <v>110 - 114</v>
      </c>
      <c r="S2416" s="18" t="n">
        <f aca="false">ROUND(34*2.54,0)</f>
        <v>86</v>
      </c>
    </row>
    <row r="2417" customFormat="false" ht="15" hidden="false" customHeight="false" outlineLevel="0" collapsed="false">
      <c r="B2417" s="2" t="s">
        <v>108</v>
      </c>
      <c r="C2417" s="76" t="s">
        <v>968</v>
      </c>
      <c r="D2417" s="18" t="n">
        <v>590</v>
      </c>
      <c r="E2417" s="61" t="s">
        <v>951</v>
      </c>
      <c r="F2417" s="61" t="str">
        <f aca="false">E2417</f>
        <v>14L</v>
      </c>
      <c r="G2417" s="76"/>
      <c r="H2417" s="8" t="s">
        <v>530</v>
      </c>
      <c r="I2417" s="27" t="str">
        <f aca="false">LEFT(H2417,2)</f>
        <v>54</v>
      </c>
      <c r="J2417" s="18" t="str">
        <f aca="false">LEFT(H2417,2)</f>
        <v>54</v>
      </c>
      <c r="K2417" s="18" t="str">
        <f aca="false">RIGHT(H2417,3)</f>
        <v>176</v>
      </c>
      <c r="M2417" s="8" t="n">
        <v>764</v>
      </c>
      <c r="P2417" s="18" t="str">
        <f aca="false">VLOOKUP(LEFT(H2417,2),references!AA:AG,3,0)</f>
        <v>106 - 110</v>
      </c>
      <c r="Q2417" s="18" t="str">
        <f aca="false">VLOOKUP(LEFT(H2417,2),references!AA:AG,5,0)</f>
        <v>88 - 92</v>
      </c>
      <c r="R2417" s="18" t="str">
        <f aca="false">VLOOKUP(LEFT(H2417,2),references!AA:AG,7,0)</f>
        <v>114 - 118</v>
      </c>
      <c r="S2417" s="18" t="n">
        <f aca="false">ROUND(34*2.54,0)</f>
        <v>86</v>
      </c>
    </row>
    <row r="2418" customFormat="false" ht="15" hidden="false" customHeight="false" outlineLevel="0" collapsed="false">
      <c r="B2418" s="2" t="s">
        <v>108</v>
      </c>
      <c r="C2418" s="76" t="s">
        <v>968</v>
      </c>
      <c r="D2418" s="18" t="n">
        <v>600</v>
      </c>
      <c r="E2418" s="61" t="s">
        <v>952</v>
      </c>
      <c r="F2418" s="61" t="str">
        <f aca="false">E2418</f>
        <v>16L</v>
      </c>
      <c r="G2418" s="76"/>
      <c r="H2418" s="8" t="s">
        <v>531</v>
      </c>
      <c r="I2418" s="27" t="str">
        <f aca="false">LEFT(H2418,2)</f>
        <v>56</v>
      </c>
      <c r="J2418" s="18" t="str">
        <f aca="false">LEFT(H2418,2)</f>
        <v>56</v>
      </c>
      <c r="K2418" s="18" t="str">
        <f aca="false">RIGHT(H2418,3)</f>
        <v>176</v>
      </c>
      <c r="M2418" s="8" t="n">
        <v>734</v>
      </c>
      <c r="P2418" s="18" t="str">
        <f aca="false">VLOOKUP(LEFT(H2418,2),references!AA:AG,3,0)</f>
        <v>110 - 114</v>
      </c>
      <c r="Q2418" s="18" t="str">
        <f aca="false">VLOOKUP(LEFT(H2418,2),references!AA:AG,5,0)</f>
        <v>92 - 96</v>
      </c>
      <c r="R2418" s="18" t="str">
        <f aca="false">VLOOKUP(LEFT(H2418,2),references!AA:AG,7,0)</f>
        <v>118 - 122</v>
      </c>
      <c r="S2418" s="18" t="n">
        <f aca="false">ROUND(34*2.54,0)</f>
        <v>86</v>
      </c>
    </row>
    <row r="2419" customFormat="false" ht="15" hidden="false" customHeight="false" outlineLevel="0" collapsed="false">
      <c r="C2419" s="76"/>
      <c r="D2419" s="18"/>
      <c r="E2419" s="61"/>
      <c r="F2419" s="18"/>
      <c r="G2419" s="76"/>
    </row>
    <row r="2420" customFormat="false" ht="15" hidden="false" customHeight="false" outlineLevel="0" collapsed="false">
      <c r="B2420" s="18" t="s">
        <v>108</v>
      </c>
      <c r="C2420" s="76" t="s">
        <v>987</v>
      </c>
      <c r="D2420" s="18" t="n">
        <v>130</v>
      </c>
      <c r="E2420" s="61" t="s">
        <v>988</v>
      </c>
      <c r="F2420" s="18" t="str">
        <f aca="false">SUBSTITUTE(E2420,"/176-","")</f>
        <v>17084</v>
      </c>
      <c r="G2420" s="76"/>
      <c r="H2420" s="14" t="n">
        <f aca="false">RIGHT(E2420,2)/2</f>
        <v>42</v>
      </c>
      <c r="I2420" s="14" t="n">
        <f aca="false">H2420</f>
        <v>42</v>
      </c>
      <c r="J2420" s="61" t="n">
        <f aca="false">H2420</f>
        <v>42</v>
      </c>
      <c r="K2420" s="18" t="s">
        <v>2923</v>
      </c>
      <c r="M2420" s="8" t="n">
        <v>995</v>
      </c>
    </row>
    <row r="2421" customFormat="false" ht="15" hidden="false" customHeight="false" outlineLevel="0" collapsed="false">
      <c r="B2421" s="18" t="s">
        <v>108</v>
      </c>
      <c r="C2421" s="76" t="s">
        <v>987</v>
      </c>
      <c r="D2421" s="18" t="n">
        <f aca="false">D2420+10</f>
        <v>140</v>
      </c>
      <c r="E2421" s="61" t="s">
        <v>989</v>
      </c>
      <c r="F2421" s="18" t="str">
        <f aca="false">SUBSTITUTE(E2421,"/176-","")</f>
        <v>17088</v>
      </c>
      <c r="G2421" s="76"/>
      <c r="H2421" s="14" t="n">
        <f aca="false">H2420+2</f>
        <v>44</v>
      </c>
      <c r="I2421" s="14" t="n">
        <f aca="false">H2421</f>
        <v>44</v>
      </c>
      <c r="J2421" s="61" t="n">
        <f aca="false">H2421</f>
        <v>44</v>
      </c>
      <c r="K2421" s="18" t="s">
        <v>2923</v>
      </c>
      <c r="M2421" s="8" t="n">
        <v>985</v>
      </c>
    </row>
    <row r="2422" customFormat="false" ht="15" hidden="false" customHeight="false" outlineLevel="0" collapsed="false">
      <c r="B2422" s="18" t="s">
        <v>108</v>
      </c>
      <c r="C2422" s="76" t="s">
        <v>987</v>
      </c>
      <c r="D2422" s="18" t="n">
        <f aca="false">D2421+10</f>
        <v>150</v>
      </c>
      <c r="E2422" s="61" t="s">
        <v>990</v>
      </c>
      <c r="F2422" s="18" t="str">
        <f aca="false">SUBSTITUTE(E2422,"/176-","")</f>
        <v>17092</v>
      </c>
      <c r="G2422" s="76"/>
      <c r="H2422" s="14" t="n">
        <f aca="false">H2421+2</f>
        <v>46</v>
      </c>
      <c r="I2422" s="14" t="n">
        <f aca="false">H2422</f>
        <v>46</v>
      </c>
      <c r="J2422" s="61" t="n">
        <f aca="false">H2422</f>
        <v>46</v>
      </c>
      <c r="K2422" s="18" t="s">
        <v>2923</v>
      </c>
      <c r="M2422" s="8" t="n">
        <v>975</v>
      </c>
    </row>
    <row r="2423" customFormat="false" ht="15" hidden="false" customHeight="false" outlineLevel="0" collapsed="false">
      <c r="B2423" s="18" t="s">
        <v>108</v>
      </c>
      <c r="C2423" s="76" t="s">
        <v>987</v>
      </c>
      <c r="D2423" s="18" t="n">
        <f aca="false">D2422+10</f>
        <v>160</v>
      </c>
      <c r="E2423" s="61" t="s">
        <v>991</v>
      </c>
      <c r="F2423" s="18" t="str">
        <f aca="false">SUBSTITUTE(E2423,"/176-","")</f>
        <v>17096</v>
      </c>
      <c r="G2423" s="76"/>
      <c r="H2423" s="14" t="n">
        <f aca="false">H2422+2</f>
        <v>48</v>
      </c>
      <c r="I2423" s="14" t="n">
        <f aca="false">H2423</f>
        <v>48</v>
      </c>
      <c r="J2423" s="61" t="n">
        <f aca="false">H2423</f>
        <v>48</v>
      </c>
      <c r="K2423" s="18" t="s">
        <v>2923</v>
      </c>
      <c r="M2423" s="8" t="n">
        <v>905</v>
      </c>
    </row>
    <row r="2424" customFormat="false" ht="15" hidden="false" customHeight="false" outlineLevel="0" collapsed="false">
      <c r="B2424" s="18" t="s">
        <v>108</v>
      </c>
      <c r="C2424" s="76" t="s">
        <v>987</v>
      </c>
      <c r="D2424" s="18" t="n">
        <f aca="false">D2423+10</f>
        <v>170</v>
      </c>
      <c r="E2424" s="61" t="s">
        <v>992</v>
      </c>
      <c r="F2424" s="18" t="str">
        <f aca="false">SUBSTITUTE(E2424,"/176-","")</f>
        <v>170100</v>
      </c>
      <c r="G2424" s="76"/>
      <c r="H2424" s="14" t="n">
        <f aca="false">H2423+2</f>
        <v>50</v>
      </c>
      <c r="I2424" s="14" t="n">
        <f aca="false">H2424</f>
        <v>50</v>
      </c>
      <c r="J2424" s="61" t="n">
        <f aca="false">H2424</f>
        <v>50</v>
      </c>
      <c r="K2424" s="18" t="s">
        <v>2923</v>
      </c>
      <c r="M2424" s="8" t="n">
        <v>945</v>
      </c>
    </row>
    <row r="2425" customFormat="false" ht="15" hidden="false" customHeight="false" outlineLevel="0" collapsed="false">
      <c r="B2425" s="18" t="s">
        <v>108</v>
      </c>
      <c r="C2425" s="76" t="s">
        <v>987</v>
      </c>
      <c r="D2425" s="18" t="n">
        <f aca="false">D2424+10</f>
        <v>180</v>
      </c>
      <c r="E2425" s="61" t="s">
        <v>993</v>
      </c>
      <c r="F2425" s="18" t="str">
        <f aca="false">SUBSTITUTE(E2425,"/176-","")</f>
        <v>170104</v>
      </c>
      <c r="G2425" s="76"/>
      <c r="H2425" s="14" t="n">
        <f aca="false">H2424+2</f>
        <v>52</v>
      </c>
      <c r="I2425" s="14" t="n">
        <f aca="false">H2425</f>
        <v>52</v>
      </c>
      <c r="J2425" s="61" t="n">
        <f aca="false">H2425</f>
        <v>52</v>
      </c>
      <c r="K2425" s="18" t="s">
        <v>2923</v>
      </c>
      <c r="M2425" s="8" t="n">
        <v>955</v>
      </c>
    </row>
    <row r="2426" customFormat="false" ht="15" hidden="false" customHeight="false" outlineLevel="0" collapsed="false">
      <c r="B2426" s="18" t="s">
        <v>108</v>
      </c>
      <c r="C2426" s="76" t="s">
        <v>987</v>
      </c>
      <c r="D2426" s="18" t="n">
        <f aca="false">D2425+10</f>
        <v>190</v>
      </c>
      <c r="E2426" s="61" t="s">
        <v>994</v>
      </c>
      <c r="F2426" s="18" t="str">
        <f aca="false">SUBSTITUTE(E2426,"/176-","")</f>
        <v>170108</v>
      </c>
      <c r="G2426" s="76"/>
      <c r="H2426" s="14" t="n">
        <f aca="false">H2425+2</f>
        <v>54</v>
      </c>
      <c r="I2426" s="14" t="n">
        <f aca="false">H2426</f>
        <v>54</v>
      </c>
      <c r="J2426" s="61" t="n">
        <f aca="false">H2426</f>
        <v>54</v>
      </c>
      <c r="K2426" s="18" t="s">
        <v>2923</v>
      </c>
      <c r="M2426" s="8" t="n">
        <v>915</v>
      </c>
    </row>
    <row r="2427" customFormat="false" ht="15" hidden="false" customHeight="false" outlineLevel="0" collapsed="false">
      <c r="C2427" s="76"/>
      <c r="D2427" s="18"/>
      <c r="E2427" s="61"/>
      <c r="F2427" s="18"/>
      <c r="G2427" s="76"/>
    </row>
    <row r="2428" customFormat="false" ht="15" hidden="false" customHeight="false" outlineLevel="0" collapsed="false">
      <c r="B2428" s="18" t="s">
        <v>108</v>
      </c>
      <c r="C2428" s="76" t="s">
        <v>996</v>
      </c>
      <c r="D2428" s="18" t="n">
        <v>130</v>
      </c>
      <c r="E2428" s="61" t="s">
        <v>997</v>
      </c>
      <c r="F2428" s="18" t="str">
        <f aca="false">RIGHT("000"&amp;E2428,3)</f>
        <v>090</v>
      </c>
      <c r="G2428" s="76"/>
      <c r="H2428" s="8" t="n">
        <v>42</v>
      </c>
      <c r="I2428" s="14" t="n">
        <f aca="false">H2428</f>
        <v>42</v>
      </c>
      <c r="J2428" s="61" t="n">
        <f aca="false">H2428</f>
        <v>42</v>
      </c>
      <c r="M2428" s="8" t="n">
        <v>995</v>
      </c>
    </row>
    <row r="2429" customFormat="false" ht="15" hidden="false" customHeight="false" outlineLevel="0" collapsed="false">
      <c r="B2429" s="18" t="s">
        <v>108</v>
      </c>
      <c r="C2429" s="76" t="s">
        <v>996</v>
      </c>
      <c r="D2429" s="18" t="n">
        <f aca="false">D2428+10</f>
        <v>140</v>
      </c>
      <c r="E2429" s="61" t="s">
        <v>998</v>
      </c>
      <c r="F2429" s="18" t="str">
        <f aca="false">RIGHT("000"&amp;E2429,3)</f>
        <v>094</v>
      </c>
      <c r="G2429" s="76"/>
      <c r="H2429" s="8" t="n">
        <v>44</v>
      </c>
      <c r="I2429" s="14" t="n">
        <f aca="false">H2429</f>
        <v>44</v>
      </c>
      <c r="J2429" s="61" t="n">
        <f aca="false">H2429</f>
        <v>44</v>
      </c>
      <c r="M2429" s="8" t="n">
        <v>985</v>
      </c>
    </row>
    <row r="2430" customFormat="false" ht="15" hidden="false" customHeight="false" outlineLevel="0" collapsed="false">
      <c r="B2430" s="18" t="s">
        <v>108</v>
      </c>
      <c r="C2430" s="76" t="s">
        <v>996</v>
      </c>
      <c r="D2430" s="18" t="n">
        <f aca="false">D2429+10</f>
        <v>150</v>
      </c>
      <c r="E2430" s="61" t="s">
        <v>999</v>
      </c>
      <c r="F2430" s="18" t="str">
        <f aca="false">RIGHT("000"&amp;E2430,3)</f>
        <v>098</v>
      </c>
      <c r="G2430" s="76"/>
      <c r="H2430" s="8" t="n">
        <v>46</v>
      </c>
      <c r="I2430" s="14" t="n">
        <f aca="false">H2430</f>
        <v>46</v>
      </c>
      <c r="J2430" s="61" t="n">
        <f aca="false">H2430</f>
        <v>46</v>
      </c>
      <c r="M2430" s="8" t="n">
        <v>975</v>
      </c>
    </row>
    <row r="2431" customFormat="false" ht="15" hidden="false" customHeight="false" outlineLevel="0" collapsed="false">
      <c r="B2431" s="18" t="s">
        <v>108</v>
      </c>
      <c r="C2431" s="76" t="s">
        <v>996</v>
      </c>
      <c r="D2431" s="18" t="n">
        <f aca="false">D2430+10</f>
        <v>160</v>
      </c>
      <c r="E2431" s="61" t="s">
        <v>1000</v>
      </c>
      <c r="F2431" s="18" t="str">
        <f aca="false">RIGHT("000"&amp;E2431,3)</f>
        <v>102</v>
      </c>
      <c r="G2431" s="76"/>
      <c r="H2431" s="8" t="n">
        <v>48</v>
      </c>
      <c r="I2431" s="14" t="n">
        <f aca="false">H2431</f>
        <v>48</v>
      </c>
      <c r="J2431" s="61" t="n">
        <f aca="false">H2431</f>
        <v>48</v>
      </c>
      <c r="M2431" s="8" t="n">
        <v>905</v>
      </c>
    </row>
    <row r="2432" customFormat="false" ht="15" hidden="false" customHeight="false" outlineLevel="0" collapsed="false">
      <c r="B2432" s="18" t="s">
        <v>108</v>
      </c>
      <c r="C2432" s="76" t="s">
        <v>996</v>
      </c>
      <c r="D2432" s="18" t="n">
        <f aca="false">D2431+10</f>
        <v>170</v>
      </c>
      <c r="E2432" s="61" t="s">
        <v>1001</v>
      </c>
      <c r="F2432" s="18" t="str">
        <f aca="false">RIGHT("000"&amp;E2432,3)</f>
        <v>106</v>
      </c>
      <c r="G2432" s="76"/>
      <c r="H2432" s="8" t="n">
        <v>50</v>
      </c>
      <c r="I2432" s="14" t="n">
        <f aca="false">H2432</f>
        <v>50</v>
      </c>
      <c r="J2432" s="61" t="n">
        <f aca="false">H2432</f>
        <v>50</v>
      </c>
      <c r="M2432" s="8" t="n">
        <v>945</v>
      </c>
    </row>
    <row r="2433" customFormat="false" ht="15" hidden="false" customHeight="false" outlineLevel="0" collapsed="false">
      <c r="B2433" s="18" t="s">
        <v>108</v>
      </c>
      <c r="C2433" s="76" t="s">
        <v>996</v>
      </c>
      <c r="D2433" s="18" t="n">
        <f aca="false">D2432+10</f>
        <v>180</v>
      </c>
      <c r="E2433" s="61" t="s">
        <v>1002</v>
      </c>
      <c r="F2433" s="18" t="str">
        <f aca="false">RIGHT("000"&amp;E2433,3)</f>
        <v>110</v>
      </c>
      <c r="G2433" s="76"/>
      <c r="H2433" s="8" t="n">
        <v>52</v>
      </c>
      <c r="I2433" s="14" t="n">
        <f aca="false">H2433</f>
        <v>52</v>
      </c>
      <c r="J2433" s="61" t="n">
        <f aca="false">H2433</f>
        <v>52</v>
      </c>
      <c r="M2433" s="8" t="n">
        <v>955</v>
      </c>
    </row>
    <row r="2434" customFormat="false" ht="15" hidden="false" customHeight="false" outlineLevel="0" collapsed="false">
      <c r="B2434" s="18" t="s">
        <v>108</v>
      </c>
      <c r="C2434" s="76" t="s">
        <v>996</v>
      </c>
      <c r="D2434" s="18" t="n">
        <f aca="false">D2433+10</f>
        <v>190</v>
      </c>
      <c r="E2434" s="61" t="s">
        <v>1003</v>
      </c>
      <c r="F2434" s="18" t="str">
        <f aca="false">RIGHT("000"&amp;E2434,3)</f>
        <v>114</v>
      </c>
      <c r="G2434" s="76"/>
      <c r="H2434" s="8" t="n">
        <v>54</v>
      </c>
      <c r="I2434" s="14" t="n">
        <f aca="false">H2434</f>
        <v>54</v>
      </c>
      <c r="J2434" s="61" t="n">
        <f aca="false">H2434</f>
        <v>54</v>
      </c>
      <c r="M2434" s="8" t="n">
        <v>915</v>
      </c>
    </row>
    <row r="2435" customFormat="false" ht="15" hidden="false" customHeight="false" outlineLevel="0" collapsed="false">
      <c r="C2435" s="76"/>
      <c r="D2435" s="18"/>
      <c r="E2435" s="61"/>
      <c r="F2435" s="18"/>
      <c r="G2435" s="76"/>
    </row>
    <row r="2436" customFormat="false" ht="15" hidden="false" customHeight="false" outlineLevel="0" collapsed="false">
      <c r="B2436" s="18" t="s">
        <v>108</v>
      </c>
      <c r="C2436" s="76" t="s">
        <v>1005</v>
      </c>
      <c r="D2436" s="18" t="n">
        <v>130</v>
      </c>
      <c r="E2436" s="61" t="s">
        <v>1006</v>
      </c>
      <c r="F2436" s="18" t="str">
        <f aca="false">SUBSTITUTE(E2436,"-","")</f>
        <v>17090</v>
      </c>
      <c r="G2436" s="76"/>
      <c r="H2436" s="8" t="n">
        <v>42</v>
      </c>
      <c r="I2436" s="14" t="n">
        <f aca="false">H2436</f>
        <v>42</v>
      </c>
      <c r="J2436" s="61" t="n">
        <f aca="false">H2436</f>
        <v>42</v>
      </c>
      <c r="K2436" s="18" t="n">
        <v>170</v>
      </c>
      <c r="M2436" s="8" t="n">
        <v>995</v>
      </c>
    </row>
    <row r="2437" customFormat="false" ht="15" hidden="false" customHeight="false" outlineLevel="0" collapsed="false">
      <c r="B2437" s="18" t="s">
        <v>108</v>
      </c>
      <c r="C2437" s="76" t="s">
        <v>1005</v>
      </c>
      <c r="D2437" s="18" t="n">
        <f aca="false">D2436+10</f>
        <v>140</v>
      </c>
      <c r="E2437" s="61" t="s">
        <v>1007</v>
      </c>
      <c r="F2437" s="18" t="str">
        <f aca="false">SUBSTITUTE(E2437,"-","")</f>
        <v>17094</v>
      </c>
      <c r="G2437" s="76"/>
      <c r="H2437" s="8" t="n">
        <v>44</v>
      </c>
      <c r="I2437" s="14" t="n">
        <f aca="false">H2437</f>
        <v>44</v>
      </c>
      <c r="J2437" s="61" t="n">
        <f aca="false">H2437</f>
        <v>44</v>
      </c>
      <c r="K2437" s="18" t="n">
        <v>170</v>
      </c>
      <c r="M2437" s="8" t="n">
        <v>985</v>
      </c>
    </row>
    <row r="2438" customFormat="false" ht="15" hidden="false" customHeight="false" outlineLevel="0" collapsed="false">
      <c r="B2438" s="18" t="s">
        <v>108</v>
      </c>
      <c r="C2438" s="76" t="s">
        <v>1005</v>
      </c>
      <c r="D2438" s="18" t="n">
        <f aca="false">D2437+10</f>
        <v>150</v>
      </c>
      <c r="E2438" s="61" t="s">
        <v>1008</v>
      </c>
      <c r="F2438" s="18" t="str">
        <f aca="false">SUBSTITUTE(E2438,"-","")</f>
        <v>17098</v>
      </c>
      <c r="G2438" s="76"/>
      <c r="H2438" s="8" t="n">
        <v>46</v>
      </c>
      <c r="I2438" s="14" t="n">
        <f aca="false">H2438</f>
        <v>46</v>
      </c>
      <c r="J2438" s="61" t="n">
        <f aca="false">H2438</f>
        <v>46</v>
      </c>
      <c r="K2438" s="18" t="n">
        <v>170</v>
      </c>
      <c r="M2438" s="8" t="n">
        <v>975</v>
      </c>
    </row>
    <row r="2439" customFormat="false" ht="15" hidden="false" customHeight="false" outlineLevel="0" collapsed="false">
      <c r="B2439" s="18" t="s">
        <v>108</v>
      </c>
      <c r="C2439" s="76" t="s">
        <v>1005</v>
      </c>
      <c r="D2439" s="18" t="n">
        <f aca="false">D2438+10</f>
        <v>160</v>
      </c>
      <c r="E2439" s="61" t="s">
        <v>1009</v>
      </c>
      <c r="F2439" s="18" t="str">
        <f aca="false">SUBSTITUTE(E2439,"-","")</f>
        <v>170102</v>
      </c>
      <c r="G2439" s="76"/>
      <c r="H2439" s="8" t="n">
        <v>48</v>
      </c>
      <c r="I2439" s="14" t="n">
        <f aca="false">H2439</f>
        <v>48</v>
      </c>
      <c r="J2439" s="61" t="n">
        <f aca="false">H2439</f>
        <v>48</v>
      </c>
      <c r="K2439" s="18" t="n">
        <v>170</v>
      </c>
      <c r="M2439" s="8" t="n">
        <v>905</v>
      </c>
    </row>
    <row r="2440" customFormat="false" ht="15" hidden="false" customHeight="false" outlineLevel="0" collapsed="false">
      <c r="B2440" s="18" t="s">
        <v>108</v>
      </c>
      <c r="C2440" s="76" t="s">
        <v>1005</v>
      </c>
      <c r="D2440" s="18" t="n">
        <f aca="false">D2439+10</f>
        <v>170</v>
      </c>
      <c r="E2440" s="61" t="s">
        <v>1010</v>
      </c>
      <c r="F2440" s="18" t="str">
        <f aca="false">SUBSTITUTE(E2440,"-","")</f>
        <v>170106</v>
      </c>
      <c r="G2440" s="76"/>
      <c r="H2440" s="8" t="n">
        <v>50</v>
      </c>
      <c r="I2440" s="14" t="n">
        <f aca="false">H2440</f>
        <v>50</v>
      </c>
      <c r="J2440" s="61" t="n">
        <f aca="false">H2440</f>
        <v>50</v>
      </c>
      <c r="K2440" s="18" t="n">
        <v>170</v>
      </c>
      <c r="M2440" s="8" t="n">
        <v>945</v>
      </c>
    </row>
    <row r="2441" customFormat="false" ht="15" hidden="false" customHeight="false" outlineLevel="0" collapsed="false">
      <c r="B2441" s="18" t="s">
        <v>108</v>
      </c>
      <c r="C2441" s="76" t="s">
        <v>1005</v>
      </c>
      <c r="D2441" s="18" t="n">
        <f aca="false">D2440+10</f>
        <v>180</v>
      </c>
      <c r="E2441" s="61" t="s">
        <v>1011</v>
      </c>
      <c r="F2441" s="18" t="str">
        <f aca="false">SUBSTITUTE(E2441,"-","")</f>
        <v>170110</v>
      </c>
      <c r="G2441" s="76"/>
      <c r="H2441" s="8" t="n">
        <v>52</v>
      </c>
      <c r="I2441" s="14" t="n">
        <f aca="false">H2441</f>
        <v>52</v>
      </c>
      <c r="J2441" s="61" t="n">
        <f aca="false">H2441</f>
        <v>52</v>
      </c>
      <c r="K2441" s="18" t="n">
        <v>170</v>
      </c>
      <c r="M2441" s="8" t="n">
        <v>955</v>
      </c>
    </row>
    <row r="2442" customFormat="false" ht="15" hidden="false" customHeight="false" outlineLevel="0" collapsed="false">
      <c r="B2442" s="18" t="s">
        <v>108</v>
      </c>
      <c r="C2442" s="76" t="s">
        <v>1005</v>
      </c>
      <c r="D2442" s="18" t="n">
        <f aca="false">D2441+10</f>
        <v>190</v>
      </c>
      <c r="E2442" s="61" t="s">
        <v>1012</v>
      </c>
      <c r="F2442" s="18" t="str">
        <f aca="false">SUBSTITUTE(E2442,"-","")</f>
        <v>170114</v>
      </c>
      <c r="G2442" s="76"/>
      <c r="H2442" s="8" t="n">
        <v>54</v>
      </c>
      <c r="I2442" s="14" t="n">
        <f aca="false">H2442</f>
        <v>54</v>
      </c>
      <c r="J2442" s="61" t="n">
        <f aca="false">H2442</f>
        <v>54</v>
      </c>
      <c r="K2442" s="18" t="n">
        <v>170</v>
      </c>
      <c r="M2442" s="8" t="n">
        <v>915</v>
      </c>
    </row>
    <row r="2443" customFormat="false" ht="15" hidden="false" customHeight="false" outlineLevel="0" collapsed="false">
      <c r="C2443" s="76"/>
      <c r="D2443" s="18"/>
      <c r="E2443" s="61"/>
      <c r="F2443" s="18"/>
      <c r="G2443" s="76"/>
    </row>
    <row r="2444" customFormat="false" ht="15" hidden="false" customHeight="false" outlineLevel="0" collapsed="false">
      <c r="B2444" s="2" t="s">
        <v>108</v>
      </c>
      <c r="C2444" s="76" t="s">
        <v>1016</v>
      </c>
      <c r="D2444" s="2" t="n">
        <f aca="false">D2463+10</f>
        <v>120</v>
      </c>
      <c r="E2444" s="38" t="s">
        <v>308</v>
      </c>
      <c r="F2444" s="38" t="str">
        <f aca="false">IF(LEN(E2444)&gt;2,SUBSTITUTE(E2444,"/",""),RIGHT("0"&amp;E2444*10,3))</f>
        <v>220</v>
      </c>
      <c r="H2444" s="47" t="str">
        <f aca="false">E2444</f>
        <v>22</v>
      </c>
      <c r="I2444" s="35" t="str">
        <f aca="false">E2444</f>
        <v>22</v>
      </c>
      <c r="J2444" s="61" t="str">
        <f aca="false">E2444</f>
        <v>22</v>
      </c>
      <c r="M2444" s="8" t="n">
        <v>894</v>
      </c>
    </row>
    <row r="2445" customFormat="false" ht="15" hidden="false" customHeight="false" outlineLevel="0" collapsed="false">
      <c r="B2445" s="2" t="s">
        <v>108</v>
      </c>
      <c r="C2445" s="76" t="s">
        <v>1016</v>
      </c>
      <c r="D2445" s="2" t="n">
        <f aca="false">D2444+10</f>
        <v>130</v>
      </c>
      <c r="E2445" s="38" t="s">
        <v>309</v>
      </c>
      <c r="F2445" s="38" t="str">
        <f aca="false">IF(LEN(E2445)&gt;2,SUBSTITUTE(E2445,"/",""),RIGHT("0"&amp;E2445*10,3))</f>
        <v>230</v>
      </c>
      <c r="H2445" s="47" t="str">
        <f aca="false">E2445</f>
        <v>23</v>
      </c>
      <c r="I2445" s="35" t="str">
        <f aca="false">E2445</f>
        <v>23</v>
      </c>
      <c r="J2445" s="61" t="str">
        <f aca="false">E2445</f>
        <v>23</v>
      </c>
      <c r="M2445" s="8" t="n">
        <v>914</v>
      </c>
    </row>
    <row r="2446" customFormat="false" ht="15" hidden="false" customHeight="false" outlineLevel="0" collapsed="false">
      <c r="B2446" s="2" t="s">
        <v>108</v>
      </c>
      <c r="C2446" s="76" t="s">
        <v>1016</v>
      </c>
      <c r="D2446" s="2" t="n">
        <f aca="false">D2445+10</f>
        <v>140</v>
      </c>
      <c r="E2446" s="38" t="s">
        <v>310</v>
      </c>
      <c r="F2446" s="38" t="str">
        <f aca="false">IF(LEN(E2446)&gt;2,SUBSTITUTE(E2446,"/",""),RIGHT("0"&amp;E2446*10,3))</f>
        <v>240</v>
      </c>
      <c r="H2446" s="47" t="str">
        <f aca="false">E2446</f>
        <v>24</v>
      </c>
      <c r="I2446" s="35" t="str">
        <f aca="false">E2446</f>
        <v>24</v>
      </c>
      <c r="J2446" s="61" t="str">
        <f aca="false">E2446</f>
        <v>24</v>
      </c>
      <c r="M2446" s="8" t="n">
        <v>934</v>
      </c>
      <c r="Q2446" s="2" t="n">
        <f aca="false">ROUND(LEFT(E2446,2)*2.54,0)</f>
        <v>61</v>
      </c>
    </row>
    <row r="2447" customFormat="false" ht="15" hidden="false" customHeight="false" outlineLevel="0" collapsed="false">
      <c r="B2447" s="2" t="s">
        <v>108</v>
      </c>
      <c r="C2447" s="76" t="s">
        <v>1016</v>
      </c>
      <c r="D2447" s="2" t="n">
        <f aca="false">D2446+10</f>
        <v>150</v>
      </c>
      <c r="E2447" s="38" t="s">
        <v>311</v>
      </c>
      <c r="F2447" s="38" t="str">
        <f aca="false">IF(LEN(E2447)&gt;2,SUBSTITUTE(E2447,"/",""),RIGHT("0"&amp;E2447*10,3))</f>
        <v>250</v>
      </c>
      <c r="H2447" s="47" t="str">
        <f aca="false">E2447</f>
        <v>25</v>
      </c>
      <c r="I2447" s="35" t="str">
        <f aca="false">E2447</f>
        <v>25</v>
      </c>
      <c r="J2447" s="61" t="str">
        <f aca="false">E2447</f>
        <v>25</v>
      </c>
      <c r="M2447" s="8" t="n">
        <v>954</v>
      </c>
      <c r="Q2447" s="2" t="n">
        <f aca="false">ROUND(LEFT(E2447,2)*2.54,0)</f>
        <v>64</v>
      </c>
    </row>
    <row r="2448" customFormat="false" ht="15" hidden="false" customHeight="false" outlineLevel="0" collapsed="false">
      <c r="B2448" s="2" t="s">
        <v>108</v>
      </c>
      <c r="C2448" s="76" t="s">
        <v>1016</v>
      </c>
      <c r="D2448" s="2" t="n">
        <f aca="false">D2447+10</f>
        <v>160</v>
      </c>
      <c r="E2448" s="38" t="s">
        <v>312</v>
      </c>
      <c r="F2448" s="38" t="str">
        <f aca="false">IF(LEN(E2448)&gt;2,SUBSTITUTE(E2448,"/",""),RIGHT("0"&amp;E2448*10,3))</f>
        <v>260</v>
      </c>
      <c r="H2448" s="47" t="str">
        <f aca="false">E2448</f>
        <v>26</v>
      </c>
      <c r="I2448" s="35" t="str">
        <f aca="false">E2448</f>
        <v>26</v>
      </c>
      <c r="J2448" s="61" t="str">
        <f aca="false">E2448</f>
        <v>26</v>
      </c>
      <c r="M2448" s="8" t="n">
        <v>974</v>
      </c>
      <c r="Q2448" s="2" t="n">
        <f aca="false">ROUND(LEFT(E2448,2)*2.54,0)</f>
        <v>66</v>
      </c>
    </row>
    <row r="2449" customFormat="false" ht="15" hidden="false" customHeight="false" outlineLevel="0" collapsed="false">
      <c r="B2449" s="2" t="s">
        <v>108</v>
      </c>
      <c r="C2449" s="76" t="s">
        <v>1016</v>
      </c>
      <c r="D2449" s="2" t="n">
        <f aca="false">D2448+10</f>
        <v>170</v>
      </c>
      <c r="E2449" s="38" t="s">
        <v>313</v>
      </c>
      <c r="F2449" s="38" t="str">
        <f aca="false">IF(LEN(E2449)&gt;2,SUBSTITUTE(E2449,"/",""),RIGHT("0"&amp;E2449*10,3))</f>
        <v>270</v>
      </c>
      <c r="H2449" s="47" t="str">
        <f aca="false">E2449</f>
        <v>27</v>
      </c>
      <c r="I2449" s="35" t="str">
        <f aca="false">E2449</f>
        <v>27</v>
      </c>
      <c r="J2449" s="61" t="str">
        <f aca="false">E2449</f>
        <v>27</v>
      </c>
      <c r="M2449" s="8" t="n">
        <v>994</v>
      </c>
      <c r="Q2449" s="2" t="n">
        <f aca="false">ROUND(LEFT(E2449,2)*2.54,0)</f>
        <v>69</v>
      </c>
    </row>
    <row r="2450" customFormat="false" ht="15" hidden="false" customHeight="false" outlineLevel="0" collapsed="false">
      <c r="B2450" s="2" t="s">
        <v>108</v>
      </c>
      <c r="C2450" s="76" t="s">
        <v>1016</v>
      </c>
      <c r="D2450" s="2" t="n">
        <f aca="false">D2449+10</f>
        <v>180</v>
      </c>
      <c r="E2450" s="38" t="s">
        <v>314</v>
      </c>
      <c r="F2450" s="38" t="str">
        <f aca="false">IF(LEN(E2450)&gt;2,SUBSTITUTE(E2450,"/",""),RIGHT("0"&amp;E2450*10,3))</f>
        <v>280</v>
      </c>
      <c r="H2450" s="47" t="str">
        <f aca="false">E2450</f>
        <v>28</v>
      </c>
      <c r="I2450" s="35" t="str">
        <f aca="false">E2450</f>
        <v>28</v>
      </c>
      <c r="J2450" s="61" t="str">
        <f aca="false">E2450</f>
        <v>28</v>
      </c>
      <c r="M2450" s="8" t="n">
        <v>984</v>
      </c>
      <c r="Q2450" s="2" t="n">
        <f aca="false">ROUND(LEFT(E2450,2)*2.54,0)</f>
        <v>71</v>
      </c>
    </row>
    <row r="2451" customFormat="false" ht="15" hidden="false" customHeight="false" outlineLevel="0" collapsed="false">
      <c r="B2451" s="2" t="s">
        <v>108</v>
      </c>
      <c r="C2451" s="76" t="s">
        <v>1016</v>
      </c>
      <c r="D2451" s="2" t="n">
        <f aca="false">D2450+10</f>
        <v>190</v>
      </c>
      <c r="E2451" s="38" t="s">
        <v>315</v>
      </c>
      <c r="F2451" s="38" t="str">
        <f aca="false">IF(LEN(E2451)&gt;2,SUBSTITUTE(E2451,"/",""),RIGHT("0"&amp;E2451*10,3))</f>
        <v>290</v>
      </c>
      <c r="H2451" s="47" t="str">
        <f aca="false">E2451</f>
        <v>29</v>
      </c>
      <c r="I2451" s="35" t="str">
        <f aca="false">E2451</f>
        <v>29</v>
      </c>
      <c r="J2451" s="61" t="str">
        <f aca="false">E2451</f>
        <v>29</v>
      </c>
      <c r="M2451" s="8" t="n">
        <v>964</v>
      </c>
      <c r="Q2451" s="2" t="n">
        <f aca="false">ROUND(LEFT(E2451,2)*2.54,0)</f>
        <v>74</v>
      </c>
    </row>
    <row r="2452" customFormat="false" ht="15" hidden="false" customHeight="false" outlineLevel="0" collapsed="false">
      <c r="B2452" s="2" t="s">
        <v>108</v>
      </c>
      <c r="C2452" s="76" t="s">
        <v>1016</v>
      </c>
      <c r="D2452" s="2" t="n">
        <f aca="false">D2451+10</f>
        <v>200</v>
      </c>
      <c r="E2452" s="38" t="s">
        <v>316</v>
      </c>
      <c r="F2452" s="38" t="str">
        <f aca="false">IF(LEN(E2452)&gt;2,SUBSTITUTE(E2452,"/",""),RIGHT("0"&amp;E2452*10,3))</f>
        <v>300</v>
      </c>
      <c r="H2452" s="47" t="str">
        <f aca="false">E2452</f>
        <v>30</v>
      </c>
      <c r="I2452" s="35" t="str">
        <f aca="false">E2452</f>
        <v>30</v>
      </c>
      <c r="J2452" s="61" t="str">
        <f aca="false">E2452</f>
        <v>30</v>
      </c>
      <c r="M2452" s="8" t="n">
        <v>944</v>
      </c>
      <c r="Q2452" s="2" t="n">
        <f aca="false">ROUND(LEFT(E2452,2)*2.54,0)</f>
        <v>76</v>
      </c>
    </row>
    <row r="2453" customFormat="false" ht="15" hidden="false" customHeight="false" outlineLevel="0" collapsed="false">
      <c r="B2453" s="2" t="s">
        <v>108</v>
      </c>
      <c r="C2453" s="76" t="s">
        <v>1016</v>
      </c>
      <c r="D2453" s="2" t="n">
        <f aca="false">D2452+10</f>
        <v>210</v>
      </c>
      <c r="E2453" s="38" t="s">
        <v>317</v>
      </c>
      <c r="F2453" s="38" t="str">
        <f aca="false">IF(LEN(E2453)&gt;2,SUBSTITUTE(E2453,"/",""),RIGHT("0"&amp;E2453*10,3))</f>
        <v>310</v>
      </c>
      <c r="H2453" s="47" t="str">
        <f aca="false">E2453</f>
        <v>31</v>
      </c>
      <c r="I2453" s="35" t="str">
        <f aca="false">E2453</f>
        <v>31</v>
      </c>
      <c r="J2453" s="61" t="str">
        <f aca="false">E2453</f>
        <v>31</v>
      </c>
      <c r="M2453" s="8" t="n">
        <v>924</v>
      </c>
      <c r="Q2453" s="2" t="n">
        <f aca="false">ROUND(LEFT(E2453,2)*2.54,0)</f>
        <v>79</v>
      </c>
    </row>
    <row r="2454" customFormat="false" ht="15" hidden="false" customHeight="false" outlineLevel="0" collapsed="false">
      <c r="B2454" s="2" t="s">
        <v>108</v>
      </c>
      <c r="C2454" s="76" t="s">
        <v>1016</v>
      </c>
      <c r="D2454" s="2" t="n">
        <f aca="false">D2453+10</f>
        <v>220</v>
      </c>
      <c r="E2454" s="38" t="s">
        <v>115</v>
      </c>
      <c r="F2454" s="38" t="str">
        <f aca="false">IF(LEN(E2454)&gt;2,SUBSTITUTE(E2454,"/",""),RIGHT("0"&amp;E2454*10,3))</f>
        <v>320</v>
      </c>
      <c r="H2454" s="47" t="str">
        <f aca="false">E2454</f>
        <v>32</v>
      </c>
      <c r="I2454" s="35" t="str">
        <f aca="false">E2454</f>
        <v>32</v>
      </c>
      <c r="J2454" s="61" t="str">
        <f aca="false">E2454</f>
        <v>32</v>
      </c>
      <c r="M2454" s="8" t="n">
        <v>904</v>
      </c>
      <c r="Q2454" s="2" t="n">
        <f aca="false">ROUND(LEFT(E2454,2)*2.54,0)</f>
        <v>81</v>
      </c>
    </row>
    <row r="2455" customFormat="false" ht="15" hidden="false" customHeight="false" outlineLevel="0" collapsed="false">
      <c r="B2455" s="2" t="s">
        <v>108</v>
      </c>
      <c r="C2455" s="76" t="s">
        <v>1016</v>
      </c>
      <c r="D2455" s="2" t="n">
        <f aca="false">D2454+10</f>
        <v>230</v>
      </c>
      <c r="E2455" s="38" t="s">
        <v>116</v>
      </c>
      <c r="F2455" s="38" t="str">
        <f aca="false">IF(LEN(E2455)&gt;2,SUBSTITUTE(E2455,"/",""),RIGHT("0"&amp;E2455*10,3))</f>
        <v>330</v>
      </c>
      <c r="H2455" s="47" t="str">
        <f aca="false">E2455</f>
        <v>33</v>
      </c>
      <c r="I2455" s="35" t="str">
        <f aca="false">E2455</f>
        <v>33</v>
      </c>
      <c r="J2455" s="61" t="str">
        <f aca="false">E2455</f>
        <v>33</v>
      </c>
      <c r="M2455" s="8" t="n">
        <v>884</v>
      </c>
      <c r="Q2455" s="2" t="n">
        <f aca="false">ROUND(LEFT(E2455,2)*2.54,0)</f>
        <v>84</v>
      </c>
    </row>
    <row r="2456" customFormat="false" ht="15" hidden="false" customHeight="false" outlineLevel="0" collapsed="false">
      <c r="B2456" s="2" t="s">
        <v>108</v>
      </c>
      <c r="C2456" s="76" t="s">
        <v>1016</v>
      </c>
      <c r="D2456" s="2" t="n">
        <f aca="false">D2455+10</f>
        <v>240</v>
      </c>
      <c r="E2456" s="38" t="s">
        <v>117</v>
      </c>
      <c r="F2456" s="38" t="str">
        <f aca="false">IF(LEN(E2456)&gt;2,SUBSTITUTE(E2456,"/",""),RIGHT("0"&amp;E2456*10,3))</f>
        <v>340</v>
      </c>
      <c r="H2456" s="47" t="str">
        <f aca="false">E2456</f>
        <v>34</v>
      </c>
      <c r="I2456" s="35" t="str">
        <f aca="false">E2456</f>
        <v>34</v>
      </c>
      <c r="J2456" s="61" t="str">
        <f aca="false">E2456</f>
        <v>34</v>
      </c>
      <c r="M2456" s="8" t="n">
        <v>864</v>
      </c>
      <c r="Q2456" s="2" t="n">
        <f aca="false">ROUND(LEFT(E2456,2)*2.54,0)</f>
        <v>86</v>
      </c>
    </row>
    <row r="2457" customFormat="false" ht="15" hidden="false" customHeight="false" outlineLevel="0" collapsed="false">
      <c r="B2457" s="2" t="s">
        <v>108</v>
      </c>
      <c r="C2457" s="76" t="s">
        <v>1016</v>
      </c>
      <c r="D2457" s="2" t="n">
        <f aca="false">D2456+10</f>
        <v>250</v>
      </c>
      <c r="E2457" s="38" t="s">
        <v>118</v>
      </c>
      <c r="F2457" s="38" t="str">
        <f aca="false">IF(LEN(E2457)&gt;2,SUBSTITUTE(E2457,"/",""),RIGHT("0"&amp;E2457*10,3))</f>
        <v>350</v>
      </c>
      <c r="H2457" s="47" t="str">
        <f aca="false">E2457</f>
        <v>35</v>
      </c>
      <c r="I2457" s="35" t="str">
        <f aca="false">E2457</f>
        <v>35</v>
      </c>
      <c r="J2457" s="61" t="str">
        <f aca="false">E2457</f>
        <v>35</v>
      </c>
      <c r="M2457" s="8" t="n">
        <v>844</v>
      </c>
      <c r="Q2457" s="2" t="n">
        <f aca="false">ROUND(LEFT(E2457,2)*2.54,0)</f>
        <v>89</v>
      </c>
    </row>
    <row r="2458" customFormat="false" ht="15" hidden="false" customHeight="false" outlineLevel="0" collapsed="false">
      <c r="B2458" s="2" t="s">
        <v>108</v>
      </c>
      <c r="C2458" s="76" t="s">
        <v>1016</v>
      </c>
      <c r="D2458" s="2" t="n">
        <f aca="false">D2457+10</f>
        <v>260</v>
      </c>
      <c r="E2458" s="38" t="s">
        <v>119</v>
      </c>
      <c r="F2458" s="38" t="str">
        <f aca="false">IF(LEN(E2458)&gt;2,SUBSTITUTE(E2458,"/",""),RIGHT("0"&amp;E2458*10,3))</f>
        <v>360</v>
      </c>
      <c r="H2458" s="47" t="str">
        <f aca="false">E2458</f>
        <v>36</v>
      </c>
      <c r="I2458" s="35" t="str">
        <f aca="false">E2458</f>
        <v>36</v>
      </c>
      <c r="J2458" s="61" t="str">
        <f aca="false">E2458</f>
        <v>36</v>
      </c>
      <c r="M2458" s="8" t="n">
        <v>824</v>
      </c>
      <c r="Q2458" s="2" t="n">
        <f aca="false">ROUND(LEFT(E2458,2)*2.54,0)</f>
        <v>91</v>
      </c>
    </row>
    <row r="2459" customFormat="false" ht="15" hidden="false" customHeight="false" outlineLevel="0" collapsed="false">
      <c r="B2459" s="2" t="s">
        <v>108</v>
      </c>
      <c r="C2459" s="76" t="s">
        <v>1016</v>
      </c>
      <c r="D2459" s="2" t="n">
        <f aca="false">D2458+10</f>
        <v>270</v>
      </c>
      <c r="E2459" s="38" t="s">
        <v>120</v>
      </c>
      <c r="F2459" s="38" t="str">
        <f aca="false">IF(LEN(E2459)&gt;2,SUBSTITUTE(E2459,"/",""),RIGHT("0"&amp;E2459*10,3))</f>
        <v>370</v>
      </c>
      <c r="H2459" s="47" t="str">
        <f aca="false">E2459</f>
        <v>37</v>
      </c>
      <c r="I2459" s="35" t="str">
        <f aca="false">E2459</f>
        <v>37</v>
      </c>
      <c r="J2459" s="61" t="str">
        <f aca="false">E2459</f>
        <v>37</v>
      </c>
      <c r="M2459" s="8" t="n">
        <v>804</v>
      </c>
      <c r="Q2459" s="2" t="n">
        <f aca="false">ROUND(LEFT(E2459,2)*2.54,0)</f>
        <v>94</v>
      </c>
    </row>
    <row r="2460" customFormat="false" ht="15" hidden="false" customHeight="false" outlineLevel="0" collapsed="false">
      <c r="B2460" s="2" t="s">
        <v>108</v>
      </c>
      <c r="C2460" s="76" t="s">
        <v>1016</v>
      </c>
      <c r="D2460" s="2" t="n">
        <f aca="false">D2459+10</f>
        <v>280</v>
      </c>
      <c r="E2460" s="38" t="s">
        <v>121</v>
      </c>
      <c r="F2460" s="38" t="str">
        <f aca="false">IF(LEN(E2460)&gt;2,SUBSTITUTE(E2460,"/",""),RIGHT("0"&amp;E2460*10,3))</f>
        <v>380</v>
      </c>
      <c r="H2460" s="47" t="str">
        <f aca="false">E2460</f>
        <v>38</v>
      </c>
      <c r="I2460" s="35" t="str">
        <f aca="false">E2460</f>
        <v>38</v>
      </c>
      <c r="J2460" s="61" t="str">
        <f aca="false">E2460</f>
        <v>38</v>
      </c>
      <c r="M2460" s="8" t="n">
        <v>784</v>
      </c>
      <c r="Q2460" s="2" t="n">
        <f aca="false">ROUND(LEFT(E2460,2)*2.54,0)</f>
        <v>97</v>
      </c>
    </row>
    <row r="2461" customFormat="false" ht="15" hidden="false" customHeight="false" outlineLevel="0" collapsed="false">
      <c r="B2461" s="2" t="s">
        <v>108</v>
      </c>
      <c r="C2461" s="76" t="s">
        <v>1016</v>
      </c>
      <c r="D2461" s="2" t="n">
        <f aca="false">D2460+10</f>
        <v>290</v>
      </c>
      <c r="E2461" s="38" t="s">
        <v>122</v>
      </c>
      <c r="F2461" s="38" t="str">
        <f aca="false">IF(LEN(E2461)&gt;2,SUBSTITUTE(E2461,"/",""),RIGHT("0"&amp;E2461*10,3))</f>
        <v>390</v>
      </c>
      <c r="H2461" s="47" t="str">
        <f aca="false">E2461</f>
        <v>39</v>
      </c>
      <c r="I2461" s="35" t="str">
        <f aca="false">E2461</f>
        <v>39</v>
      </c>
      <c r="J2461" s="61" t="str">
        <f aca="false">E2461</f>
        <v>39</v>
      </c>
      <c r="M2461" s="8" t="n">
        <v>764</v>
      </c>
    </row>
    <row r="2462" customFormat="false" ht="15" hidden="false" customHeight="false" outlineLevel="0" collapsed="false">
      <c r="B2462" s="2" t="s">
        <v>108</v>
      </c>
      <c r="C2462" s="76" t="s">
        <v>1016</v>
      </c>
      <c r="D2462" s="2" t="n">
        <f aca="false">D2461+10</f>
        <v>300</v>
      </c>
      <c r="E2462" s="38" t="s">
        <v>123</v>
      </c>
      <c r="F2462" s="38" t="str">
        <f aca="false">IF(LEN(E2462)&gt;2,SUBSTITUTE(E2462,"/",""),RIGHT("0"&amp;E2462*10,3))</f>
        <v>400</v>
      </c>
      <c r="H2462" s="47" t="str">
        <f aca="false">E2462</f>
        <v>40</v>
      </c>
      <c r="I2462" s="35" t="str">
        <f aca="false">E2462</f>
        <v>40</v>
      </c>
      <c r="J2462" s="61" t="str">
        <f aca="false">E2462</f>
        <v>40</v>
      </c>
      <c r="M2462" s="8" t="n">
        <v>744</v>
      </c>
    </row>
    <row r="2463" customFormat="false" ht="15" hidden="false" customHeight="false" outlineLevel="0" collapsed="false">
      <c r="B2463" s="10" t="s">
        <v>271</v>
      </c>
      <c r="C2463" s="82" t="s">
        <v>1016</v>
      </c>
      <c r="D2463" s="10" t="n">
        <v>110</v>
      </c>
      <c r="E2463" s="20" t="s">
        <v>307</v>
      </c>
      <c r="F2463" s="20" t="str">
        <f aca="false">IF(LEN(E2463)&gt;2,SUBSTITUTE(E2463,"/",""),RIGHT("0"&amp;E2463*10,3))</f>
        <v>210</v>
      </c>
      <c r="G2463" s="73"/>
      <c r="H2463" s="74" t="str">
        <f aca="false">E2463</f>
        <v>21</v>
      </c>
      <c r="I2463" s="24" t="str">
        <f aca="false">E2463</f>
        <v>21</v>
      </c>
      <c r="J2463" s="81" t="str">
        <f aca="false">E2463</f>
        <v>21</v>
      </c>
      <c r="K2463" s="24"/>
      <c r="L2463" s="24"/>
      <c r="M2463" s="24" t="n">
        <v>874</v>
      </c>
    </row>
    <row r="2465" customFormat="false" ht="15" hidden="false" customHeight="false" outlineLevel="0" collapsed="false">
      <c r="B2465" s="2" t="s">
        <v>108</v>
      </c>
      <c r="C2465" s="66" t="s">
        <v>1018</v>
      </c>
      <c r="D2465" s="2" t="n">
        <v>145</v>
      </c>
      <c r="E2465" s="38" t="s">
        <v>342</v>
      </c>
      <c r="F2465" s="2" t="str">
        <f aca="false">IF(LEN(E2465)&gt;2,SUBSTITUTE(E2465,"/",""),RIGHT("0"&amp;E2465*10,3))</f>
        <v>2425</v>
      </c>
      <c r="H2465" s="47" t="str">
        <f aca="false">E2465</f>
        <v>24/25</v>
      </c>
      <c r="I2465" s="27" t="str">
        <f aca="false">J2465</f>
        <v>24;25</v>
      </c>
      <c r="J2465" s="18" t="str">
        <f aca="false">IF(LEN(E2465)&gt;2,LEFT(E2465,2)&amp;";"&amp;RIGHT(E2465,2),E2465)</f>
        <v>24;25</v>
      </c>
      <c r="M2465" s="8" t="n">
        <v>972</v>
      </c>
      <c r="Q2465" s="2" t="str">
        <f aca="false">ROUND(LEFT(E2465,2)*2.54,0)&amp;" - "&amp;ROUND(RIGHT(E2465,2)*2.54,0)</f>
        <v>61 - 64</v>
      </c>
    </row>
    <row r="2466" customFormat="false" ht="15" hidden="false" customHeight="false" outlineLevel="0" collapsed="false">
      <c r="B2466" s="2" t="s">
        <v>108</v>
      </c>
      <c r="C2466" s="66" t="s">
        <v>1018</v>
      </c>
      <c r="D2466" s="2" t="n">
        <v>165</v>
      </c>
      <c r="E2466" s="38" t="s">
        <v>344</v>
      </c>
      <c r="F2466" s="2" t="str">
        <f aca="false">IF(LEN(E2466)&gt;2,SUBSTITUTE(E2466,"/",""),RIGHT("0"&amp;E2466*10,3))</f>
        <v>2627</v>
      </c>
      <c r="H2466" s="47" t="str">
        <f aca="false">E2466</f>
        <v>26/27</v>
      </c>
      <c r="I2466" s="27" t="str">
        <f aca="false">J2466</f>
        <v>26;27</v>
      </c>
      <c r="J2466" s="18" t="str">
        <f aca="false">IF(LEN(E2466)&gt;2,LEFT(E2466,2)&amp;";"&amp;RIGHT(E2466,2),E2466)</f>
        <v>26;27</v>
      </c>
      <c r="M2466" s="8" t="n">
        <v>992</v>
      </c>
      <c r="Q2466" s="2" t="str">
        <f aca="false">ROUND(LEFT(E2466,2)*2.54,0)&amp;" - "&amp;ROUND(RIGHT(E2466,2)*2.54,0)</f>
        <v>66 - 69</v>
      </c>
    </row>
    <row r="2467" customFormat="false" ht="15" hidden="false" customHeight="false" outlineLevel="0" collapsed="false">
      <c r="B2467" s="2" t="s">
        <v>108</v>
      </c>
      <c r="C2467" s="66" t="s">
        <v>1018</v>
      </c>
      <c r="D2467" s="2" t="n">
        <v>185</v>
      </c>
      <c r="E2467" s="38" t="s">
        <v>346</v>
      </c>
      <c r="F2467" s="2" t="str">
        <f aca="false">IF(LEN(E2467)&gt;2,SUBSTITUTE(E2467,"/",""),RIGHT("0"&amp;E2467*10,3))</f>
        <v>2829</v>
      </c>
      <c r="H2467" s="47" t="str">
        <f aca="false">E2467</f>
        <v>28/29</v>
      </c>
      <c r="I2467" s="27" t="str">
        <f aca="false">J2467</f>
        <v>28;29</v>
      </c>
      <c r="J2467" s="18" t="str">
        <f aca="false">IF(LEN(E2467)&gt;2,LEFT(E2467,2)&amp;";"&amp;RIGHT(E2467,2),E2467)</f>
        <v>28;29</v>
      </c>
      <c r="M2467" s="8" t="n">
        <v>982</v>
      </c>
      <c r="Q2467" s="2" t="str">
        <f aca="false">ROUND(LEFT(E2467,2)*2.54,0)&amp;" - "&amp;ROUND(RIGHT(E2467,2)*2.54,0)</f>
        <v>71 - 74</v>
      </c>
    </row>
    <row r="2468" customFormat="false" ht="15" hidden="false" customHeight="false" outlineLevel="0" collapsed="false">
      <c r="B2468" s="2" t="s">
        <v>108</v>
      </c>
      <c r="C2468" s="66" t="s">
        <v>1018</v>
      </c>
      <c r="D2468" s="2" t="n">
        <v>205</v>
      </c>
      <c r="E2468" s="38" t="s">
        <v>348</v>
      </c>
      <c r="F2468" s="2" t="str">
        <f aca="false">IF(LEN(E2468)&gt;2,SUBSTITUTE(E2468,"/",""),RIGHT("0"&amp;E2468*10,3))</f>
        <v>3031</v>
      </c>
      <c r="H2468" s="47" t="str">
        <f aca="false">E2468</f>
        <v>30/31</v>
      </c>
      <c r="I2468" s="27" t="str">
        <f aca="false">J2468</f>
        <v>30;31</v>
      </c>
      <c r="J2468" s="18" t="str">
        <f aca="false">IF(LEN(E2468)&gt;2,LEFT(E2468,2)&amp;";"&amp;RIGHT(E2468,2),E2468)</f>
        <v>30;31</v>
      </c>
      <c r="M2468" s="8" t="n">
        <v>962</v>
      </c>
      <c r="Q2468" s="2" t="str">
        <f aca="false">ROUND(LEFT(E2468,2)*2.54,0)&amp;" - "&amp;ROUND(RIGHT(E2468,2)*2.54,0)</f>
        <v>76 - 79</v>
      </c>
    </row>
    <row r="2469" customFormat="false" ht="15" hidden="false" customHeight="false" outlineLevel="0" collapsed="false">
      <c r="B2469" s="2" t="s">
        <v>108</v>
      </c>
      <c r="C2469" s="66" t="s">
        <v>1018</v>
      </c>
      <c r="D2469" s="2" t="n">
        <v>225</v>
      </c>
      <c r="E2469" s="38" t="s">
        <v>144</v>
      </c>
      <c r="F2469" s="2" t="str">
        <f aca="false">IF(LEN(E2469)&gt;2,SUBSTITUTE(E2469,"/",""),RIGHT("0"&amp;E2469*10,3))</f>
        <v>3233</v>
      </c>
      <c r="H2469" s="47" t="str">
        <f aca="false">E2469</f>
        <v>32/33</v>
      </c>
      <c r="I2469" s="27" t="str">
        <f aca="false">J2469</f>
        <v>32;33</v>
      </c>
      <c r="J2469" s="18" t="str">
        <f aca="false">IF(LEN(E2469)&gt;2,LEFT(E2469,2)&amp;";"&amp;RIGHT(E2469,2),E2469)</f>
        <v>32;33</v>
      </c>
      <c r="M2469" s="8" t="n">
        <v>952</v>
      </c>
      <c r="Q2469" s="2" t="str">
        <f aca="false">ROUND(LEFT(E2469,2)*2.54,0)&amp;" - "&amp;ROUND(RIGHT(E2469,2)*2.54,0)</f>
        <v>81 - 84</v>
      </c>
    </row>
    <row r="2470" customFormat="false" ht="15" hidden="false" customHeight="false" outlineLevel="0" collapsed="false">
      <c r="B2470" s="2" t="s">
        <v>108</v>
      </c>
      <c r="C2470" s="66" t="s">
        <v>1018</v>
      </c>
      <c r="D2470" s="2" t="n">
        <v>245</v>
      </c>
      <c r="E2470" s="38" t="s">
        <v>160</v>
      </c>
      <c r="F2470" s="2" t="str">
        <f aca="false">IF(LEN(E2470)&gt;2,SUBSTITUTE(E2470,"/",""),RIGHT("0"&amp;E2470*10,3))</f>
        <v>3436</v>
      </c>
      <c r="H2470" s="47" t="str">
        <f aca="false">E2470</f>
        <v>34/36</v>
      </c>
      <c r="I2470" s="27" t="str">
        <f aca="false">J2470</f>
        <v>34;35;36</v>
      </c>
      <c r="J2470" s="18" t="s">
        <v>2946</v>
      </c>
      <c r="M2470" s="8" t="n">
        <v>942</v>
      </c>
      <c r="Q2470" s="2" t="str">
        <f aca="false">ROUND(LEFT(E2470,2)*2.54,0)&amp;" - "&amp;ROUND(RIGHT(E2470,2)*2.54,0)</f>
        <v>86 - 91</v>
      </c>
    </row>
    <row r="2472" customFormat="false" ht="15" hidden="false" customHeight="false" outlineLevel="0" collapsed="false">
      <c r="B2472" s="2" t="s">
        <v>108</v>
      </c>
      <c r="C2472" s="76" t="s">
        <v>1022</v>
      </c>
      <c r="D2472" s="2" t="n">
        <v>312</v>
      </c>
      <c r="E2472" s="38" t="s">
        <v>1023</v>
      </c>
      <c r="F2472" s="2" t="str">
        <f aca="false">IF(LEN(E2472)&gt;2,SUBSTITUTE(E2472,"/",""),RIGHT("0"&amp;E2472*10,3))</f>
        <v>2228</v>
      </c>
      <c r="H2472" s="84" t="str">
        <f aca="false">SUBSTITUTE(E2472,"/","/L")</f>
        <v>22/L28</v>
      </c>
      <c r="I2472" s="27" t="str">
        <f aca="false">J2472&amp;";"&amp;K2472</f>
        <v>22;L28</v>
      </c>
      <c r="J2472" s="18" t="str">
        <f aca="false">LEFT(E2472,2)</f>
        <v>22</v>
      </c>
      <c r="K2472" s="18" t="str">
        <f aca="false">"L"&amp;RIGHT(E2472,2)</f>
        <v>L28</v>
      </c>
      <c r="M2472" s="8" t="n">
        <v>387</v>
      </c>
    </row>
    <row r="2473" customFormat="false" ht="15" hidden="false" customHeight="false" outlineLevel="0" collapsed="false">
      <c r="B2473" s="2" t="s">
        <v>108</v>
      </c>
      <c r="C2473" s="76" t="s">
        <v>1022</v>
      </c>
      <c r="D2473" s="2" t="n">
        <v>313</v>
      </c>
      <c r="E2473" s="38" t="s">
        <v>1024</v>
      </c>
      <c r="F2473" s="2" t="str">
        <f aca="false">IF(LEN(E2473)&gt;2,SUBSTITUTE(E2473,"/",""),RIGHT("0"&amp;E2473*10,3))</f>
        <v>2328</v>
      </c>
      <c r="H2473" s="84" t="str">
        <f aca="false">SUBSTITUTE(E2473,"/","/L")</f>
        <v>23/L28</v>
      </c>
      <c r="I2473" s="27" t="str">
        <f aca="false">J2473&amp;";"&amp;K2473</f>
        <v>23;L28</v>
      </c>
      <c r="J2473" s="18" t="str">
        <f aca="false">LEFT(E2473,2)</f>
        <v>23</v>
      </c>
      <c r="K2473" s="18" t="str">
        <f aca="false">"L"&amp;RIGHT(E2473,2)</f>
        <v>L28</v>
      </c>
      <c r="M2473" s="8" t="n">
        <v>377</v>
      </c>
    </row>
    <row r="2474" customFormat="false" ht="15" hidden="false" customHeight="false" outlineLevel="0" collapsed="false">
      <c r="B2474" s="2" t="s">
        <v>108</v>
      </c>
      <c r="C2474" s="76" t="s">
        <v>1022</v>
      </c>
      <c r="D2474" s="2" t="n">
        <v>314</v>
      </c>
      <c r="E2474" s="38" t="s">
        <v>1025</v>
      </c>
      <c r="F2474" s="2" t="str">
        <f aca="false">IF(LEN(E2474)&gt;2,SUBSTITUTE(E2474,"/",""),RIGHT("0"&amp;E2474*10,3))</f>
        <v>2428</v>
      </c>
      <c r="H2474" s="84" t="str">
        <f aca="false">SUBSTITUTE(E2474,"/","/L")</f>
        <v>24/L28</v>
      </c>
      <c r="I2474" s="27" t="str">
        <f aca="false">J2474&amp;";"&amp;K2474</f>
        <v>24;L28</v>
      </c>
      <c r="J2474" s="18" t="str">
        <f aca="false">LEFT(E2474,2)</f>
        <v>24</v>
      </c>
      <c r="K2474" s="18" t="str">
        <f aca="false">"L"&amp;RIGHT(E2474,2)</f>
        <v>L28</v>
      </c>
      <c r="M2474" s="8" t="n">
        <v>367</v>
      </c>
    </row>
    <row r="2475" customFormat="false" ht="15" hidden="false" customHeight="false" outlineLevel="0" collapsed="false">
      <c r="B2475" s="2" t="s">
        <v>108</v>
      </c>
      <c r="C2475" s="76" t="s">
        <v>1022</v>
      </c>
      <c r="D2475" s="2" t="n">
        <v>315</v>
      </c>
      <c r="E2475" s="38" t="s">
        <v>1026</v>
      </c>
      <c r="F2475" s="2" t="str">
        <f aca="false">IF(LEN(E2475)&gt;2,SUBSTITUTE(E2475,"/",""),RIGHT("0"&amp;E2475*10,3))</f>
        <v>2528</v>
      </c>
      <c r="H2475" s="84" t="str">
        <f aca="false">SUBSTITUTE(E2475,"/","/L")</f>
        <v>25/L28</v>
      </c>
      <c r="I2475" s="27" t="str">
        <f aca="false">J2475&amp;";"&amp;K2475</f>
        <v>25;L28</v>
      </c>
      <c r="J2475" s="18" t="str">
        <f aca="false">LEFT(E2475,2)</f>
        <v>25</v>
      </c>
      <c r="K2475" s="18" t="str">
        <f aca="false">"L"&amp;RIGHT(E2475,2)</f>
        <v>L28</v>
      </c>
      <c r="M2475" s="8" t="n">
        <v>517</v>
      </c>
    </row>
    <row r="2476" customFormat="false" ht="15" hidden="false" customHeight="false" outlineLevel="0" collapsed="false">
      <c r="B2476" s="2" t="s">
        <v>108</v>
      </c>
      <c r="C2476" s="76" t="s">
        <v>1022</v>
      </c>
      <c r="D2476" s="2" t="n">
        <v>316</v>
      </c>
      <c r="E2476" s="38" t="s">
        <v>362</v>
      </c>
      <c r="F2476" s="2" t="str">
        <f aca="false">IF(LEN(E2476)&gt;2,SUBSTITUTE(E2476,"/",""),RIGHT("0"&amp;E2476*10,3))</f>
        <v>2628</v>
      </c>
      <c r="H2476" s="84" t="str">
        <f aca="false">SUBSTITUTE(E2476,"/","/L")</f>
        <v>26/L28</v>
      </c>
      <c r="I2476" s="27" t="str">
        <f aca="false">J2476&amp;";"&amp;K2476</f>
        <v>26;L28</v>
      </c>
      <c r="J2476" s="18" t="str">
        <f aca="false">LEFT(E2476,2)</f>
        <v>26</v>
      </c>
      <c r="K2476" s="18" t="str">
        <f aca="false">"L"&amp;RIGHT(E2476,2)</f>
        <v>L28</v>
      </c>
      <c r="M2476" s="8" t="n">
        <v>547</v>
      </c>
    </row>
    <row r="2477" customFormat="false" ht="15" hidden="false" customHeight="false" outlineLevel="0" collapsed="false">
      <c r="B2477" s="2" t="s">
        <v>108</v>
      </c>
      <c r="C2477" s="76" t="s">
        <v>1022</v>
      </c>
      <c r="D2477" s="2" t="n">
        <v>317</v>
      </c>
      <c r="E2477" s="38" t="s">
        <v>345</v>
      </c>
      <c r="F2477" s="2" t="str">
        <f aca="false">IF(LEN(E2477)&gt;2,SUBSTITUTE(E2477,"/",""),RIGHT("0"&amp;E2477*10,3))</f>
        <v>2728</v>
      </c>
      <c r="H2477" s="84" t="str">
        <f aca="false">SUBSTITUTE(E2477,"/","/L")</f>
        <v>27/L28</v>
      </c>
      <c r="I2477" s="27" t="str">
        <f aca="false">J2477&amp;";"&amp;K2477</f>
        <v>27;L28</v>
      </c>
      <c r="J2477" s="18" t="str">
        <f aca="false">LEFT(E2477,2)</f>
        <v>27</v>
      </c>
      <c r="K2477" s="18" t="str">
        <f aca="false">"L"&amp;RIGHT(E2477,2)</f>
        <v>L28</v>
      </c>
      <c r="M2477" s="8" t="n">
        <v>557</v>
      </c>
    </row>
    <row r="2478" customFormat="false" ht="15" hidden="false" customHeight="false" outlineLevel="0" collapsed="false">
      <c r="B2478" s="2" t="s">
        <v>108</v>
      </c>
      <c r="C2478" s="76" t="s">
        <v>1022</v>
      </c>
      <c r="D2478" s="2" t="n">
        <v>318</v>
      </c>
      <c r="E2478" s="38" t="s">
        <v>1027</v>
      </c>
      <c r="F2478" s="2" t="str">
        <f aca="false">IF(LEN(E2478)&gt;2,SUBSTITUTE(E2478,"/",""),RIGHT("0"&amp;E2478*10,3))</f>
        <v>2828</v>
      </c>
      <c r="H2478" s="84" t="str">
        <f aca="false">SUBSTITUTE(E2478,"/","/L")</f>
        <v>28/L28</v>
      </c>
      <c r="I2478" s="27" t="str">
        <f aca="false">J2478&amp;";"&amp;K2478</f>
        <v>28;L28</v>
      </c>
      <c r="J2478" s="18" t="str">
        <f aca="false">LEFT(E2478,2)</f>
        <v>28</v>
      </c>
      <c r="K2478" s="18" t="str">
        <f aca="false">"L"&amp;RIGHT(E2478,2)</f>
        <v>L28</v>
      </c>
      <c r="M2478" s="8" t="n">
        <v>537</v>
      </c>
    </row>
    <row r="2479" customFormat="false" ht="15" hidden="false" customHeight="false" outlineLevel="0" collapsed="false">
      <c r="B2479" s="2" t="s">
        <v>108</v>
      </c>
      <c r="C2479" s="76" t="s">
        <v>1022</v>
      </c>
      <c r="D2479" s="2" t="n">
        <v>319</v>
      </c>
      <c r="E2479" s="38" t="s">
        <v>1028</v>
      </c>
      <c r="F2479" s="2" t="str">
        <f aca="false">IF(LEN(E2479)&gt;2,SUBSTITUTE(E2479,"/",""),RIGHT("0"&amp;E2479*10,3))</f>
        <v>2928</v>
      </c>
      <c r="H2479" s="84" t="str">
        <f aca="false">SUBSTITUTE(E2479,"/","/L")</f>
        <v>29/L28</v>
      </c>
      <c r="I2479" s="27" t="str">
        <f aca="false">J2479&amp;";"&amp;K2479</f>
        <v>29;L28</v>
      </c>
      <c r="J2479" s="18" t="str">
        <f aca="false">LEFT(E2479,2)</f>
        <v>29</v>
      </c>
      <c r="K2479" s="18" t="str">
        <f aca="false">"L"&amp;RIGHT(E2479,2)</f>
        <v>L28</v>
      </c>
      <c r="M2479" s="8" t="n">
        <v>527</v>
      </c>
    </row>
    <row r="2480" customFormat="false" ht="15" hidden="false" customHeight="false" outlineLevel="0" collapsed="false">
      <c r="B2480" s="2" t="s">
        <v>108</v>
      </c>
      <c r="C2480" s="76" t="s">
        <v>1022</v>
      </c>
      <c r="D2480" s="2" t="n">
        <v>320</v>
      </c>
      <c r="E2480" s="38" t="s">
        <v>1029</v>
      </c>
      <c r="F2480" s="2" t="str">
        <f aca="false">IF(LEN(E2480)&gt;2,SUBSTITUTE(E2480,"/",""),RIGHT("0"&amp;E2480*10,3))</f>
        <v>3028</v>
      </c>
      <c r="H2480" s="84" t="str">
        <f aca="false">SUBSTITUTE(E2480,"/","/L")</f>
        <v>30/L28</v>
      </c>
      <c r="I2480" s="27" t="str">
        <f aca="false">J2480&amp;";"&amp;K2480</f>
        <v>30;L28</v>
      </c>
      <c r="J2480" s="18" t="str">
        <f aca="false">LEFT(E2480,2)</f>
        <v>30</v>
      </c>
      <c r="K2480" s="18" t="str">
        <f aca="false">"L"&amp;RIGHT(E2480,2)</f>
        <v>L28</v>
      </c>
      <c r="M2480" s="8" t="n">
        <v>237</v>
      </c>
    </row>
    <row r="2481" customFormat="false" ht="15" hidden="false" customHeight="false" outlineLevel="0" collapsed="false">
      <c r="B2481" s="2" t="s">
        <v>108</v>
      </c>
      <c r="C2481" s="76" t="s">
        <v>1022</v>
      </c>
      <c r="D2481" s="2" t="n">
        <v>321</v>
      </c>
      <c r="E2481" s="38" t="s">
        <v>1030</v>
      </c>
      <c r="F2481" s="2" t="str">
        <f aca="false">IF(LEN(E2481)&gt;2,SUBSTITUTE(E2481,"/",""),RIGHT("0"&amp;E2481*10,3))</f>
        <v>3128</v>
      </c>
      <c r="H2481" s="84" t="str">
        <f aca="false">SUBSTITUTE(E2481,"/","/L")</f>
        <v>31/L28</v>
      </c>
      <c r="I2481" s="27" t="str">
        <f aca="false">J2481&amp;";"&amp;K2481</f>
        <v>31;L28</v>
      </c>
      <c r="J2481" s="18" t="str">
        <f aca="false">LEFT(E2481,2)</f>
        <v>31</v>
      </c>
      <c r="K2481" s="18" t="str">
        <f aca="false">"L"&amp;RIGHT(E2481,2)</f>
        <v>L28</v>
      </c>
      <c r="M2481" s="8" t="n">
        <v>227</v>
      </c>
    </row>
    <row r="2482" customFormat="false" ht="15" hidden="false" customHeight="false" outlineLevel="0" collapsed="false">
      <c r="B2482" s="2" t="s">
        <v>108</v>
      </c>
      <c r="C2482" s="76" t="s">
        <v>1022</v>
      </c>
      <c r="D2482" s="2" t="n">
        <v>322</v>
      </c>
      <c r="E2482" s="38" t="s">
        <v>1031</v>
      </c>
      <c r="F2482" s="2" t="str">
        <f aca="false">IF(LEN(E2482)&gt;2,SUBSTITUTE(E2482,"/",""),RIGHT("0"&amp;E2482*10,3))</f>
        <v>3228</v>
      </c>
      <c r="H2482" s="84" t="str">
        <f aca="false">SUBSTITUTE(E2482,"/","/L")</f>
        <v>32/L28</v>
      </c>
      <c r="I2482" s="27" t="str">
        <f aca="false">J2482&amp;";"&amp;K2482</f>
        <v>32;L28</v>
      </c>
      <c r="J2482" s="18" t="str">
        <f aca="false">LEFT(E2482,2)</f>
        <v>32</v>
      </c>
      <c r="K2482" s="18" t="str">
        <f aca="false">"L"&amp;RIGHT(E2482,2)</f>
        <v>L28</v>
      </c>
      <c r="M2482" s="8" t="n">
        <v>217</v>
      </c>
    </row>
    <row r="2483" customFormat="false" ht="15" hidden="false" customHeight="false" outlineLevel="0" collapsed="false">
      <c r="B2483" s="2" t="s">
        <v>108</v>
      </c>
      <c r="C2483" s="76" t="s">
        <v>1022</v>
      </c>
      <c r="D2483" s="2" t="n">
        <v>323</v>
      </c>
      <c r="E2483" s="38" t="s">
        <v>1032</v>
      </c>
      <c r="F2483" s="2" t="str">
        <f aca="false">IF(LEN(E2483)&gt;2,SUBSTITUTE(E2483,"/",""),RIGHT("0"&amp;E2483*10,3))</f>
        <v>3328</v>
      </c>
      <c r="H2483" s="84" t="str">
        <f aca="false">SUBSTITUTE(E2483,"/","/L")</f>
        <v>33/L28</v>
      </c>
      <c r="I2483" s="27" t="str">
        <f aca="false">J2483&amp;";"&amp;K2483</f>
        <v>33;L28</v>
      </c>
      <c r="J2483" s="18" t="str">
        <f aca="false">LEFT(E2483,2)</f>
        <v>33</v>
      </c>
      <c r="K2483" s="18" t="str">
        <f aca="false">"L"&amp;RIGHT(E2483,2)</f>
        <v>L28</v>
      </c>
      <c r="M2483" s="8" t="n">
        <v>207</v>
      </c>
    </row>
    <row r="2484" customFormat="false" ht="15" hidden="false" customHeight="false" outlineLevel="0" collapsed="false">
      <c r="B2484" s="2" t="s">
        <v>108</v>
      </c>
      <c r="C2484" s="76" t="s">
        <v>1022</v>
      </c>
      <c r="D2484" s="2" t="n">
        <v>324</v>
      </c>
      <c r="E2484" s="38" t="s">
        <v>1033</v>
      </c>
      <c r="F2484" s="2" t="str">
        <f aca="false">IF(LEN(E2484)&gt;2,SUBSTITUTE(E2484,"/",""),RIGHT("0"&amp;E2484*10,3))</f>
        <v>3428</v>
      </c>
      <c r="H2484" s="84" t="str">
        <f aca="false">SUBSTITUTE(E2484,"/","/L")</f>
        <v>34/L28</v>
      </c>
      <c r="I2484" s="27" t="str">
        <f aca="false">J2484&amp;";"&amp;K2484</f>
        <v>34;L28</v>
      </c>
      <c r="J2484" s="18" t="str">
        <f aca="false">LEFT(E2484,2)</f>
        <v>34</v>
      </c>
      <c r="K2484" s="18" t="str">
        <f aca="false">"L"&amp;RIGHT(E2484,2)</f>
        <v>L28</v>
      </c>
      <c r="M2484" s="8" t="n">
        <v>197</v>
      </c>
    </row>
    <row r="2485" customFormat="false" ht="15" hidden="false" customHeight="false" outlineLevel="0" collapsed="false">
      <c r="B2485" s="2" t="s">
        <v>108</v>
      </c>
      <c r="C2485" s="76" t="s">
        <v>1022</v>
      </c>
      <c r="D2485" s="2" t="n">
        <v>326</v>
      </c>
      <c r="E2485" s="38" t="s">
        <v>1034</v>
      </c>
      <c r="F2485" s="2" t="str">
        <f aca="false">IF(LEN(E2485)&gt;2,SUBSTITUTE(E2485,"/",""),RIGHT("0"&amp;E2485*10,3))</f>
        <v>3628</v>
      </c>
      <c r="H2485" s="84" t="str">
        <f aca="false">SUBSTITUTE(E2485,"/","/L")</f>
        <v>36/L28</v>
      </c>
      <c r="I2485" s="27" t="str">
        <f aca="false">J2485&amp;";"&amp;K2485</f>
        <v>36;L28</v>
      </c>
      <c r="J2485" s="18" t="str">
        <f aca="false">LEFT(E2485,2)</f>
        <v>36</v>
      </c>
      <c r="K2485" s="18" t="str">
        <f aca="false">"L"&amp;RIGHT(E2485,2)</f>
        <v>L28</v>
      </c>
      <c r="M2485" s="8" t="n">
        <v>187</v>
      </c>
    </row>
    <row r="2486" customFormat="false" ht="15" hidden="false" customHeight="false" outlineLevel="0" collapsed="false">
      <c r="B2486" s="2" t="s">
        <v>108</v>
      </c>
      <c r="C2486" s="76" t="s">
        <v>1022</v>
      </c>
      <c r="D2486" s="2" t="n">
        <v>328</v>
      </c>
      <c r="E2486" s="38" t="s">
        <v>1035</v>
      </c>
      <c r="F2486" s="2" t="str">
        <f aca="false">IF(LEN(E2486)&gt;2,SUBSTITUTE(E2486,"/",""),RIGHT("0"&amp;E2486*10,3))</f>
        <v>3828</v>
      </c>
      <c r="H2486" s="84" t="str">
        <f aca="false">SUBSTITUTE(E2486,"/","/L")</f>
        <v>38/L28</v>
      </c>
      <c r="I2486" s="27" t="str">
        <f aca="false">J2486&amp;";"&amp;K2486</f>
        <v>38;L28</v>
      </c>
      <c r="J2486" s="18" t="str">
        <f aca="false">LEFT(E2486,2)</f>
        <v>38</v>
      </c>
      <c r="K2486" s="18" t="str">
        <f aca="false">"L"&amp;RIGHT(E2486,2)</f>
        <v>L28</v>
      </c>
      <c r="M2486" s="8" t="n">
        <v>177</v>
      </c>
    </row>
    <row r="2487" customFormat="false" ht="15" hidden="false" customHeight="false" outlineLevel="0" collapsed="false">
      <c r="B2487" s="2" t="s">
        <v>108</v>
      </c>
      <c r="C2487" s="76" t="s">
        <v>1022</v>
      </c>
      <c r="D2487" s="2" t="n">
        <v>330</v>
      </c>
      <c r="E2487" s="38" t="s">
        <v>1036</v>
      </c>
      <c r="F2487" s="2" t="str">
        <f aca="false">IF(LEN(E2487)&gt;2,SUBSTITUTE(E2487,"/",""),RIGHT("0"&amp;E2487*10,3))</f>
        <v>4028</v>
      </c>
      <c r="H2487" s="84" t="str">
        <f aca="false">SUBSTITUTE(E2487,"/","/L")</f>
        <v>40/L28</v>
      </c>
      <c r="I2487" s="27" t="str">
        <f aca="false">J2487&amp;";"&amp;K2487</f>
        <v>40;L28</v>
      </c>
      <c r="J2487" s="18" t="str">
        <f aca="false">LEFT(E2487,2)</f>
        <v>40</v>
      </c>
      <c r="K2487" s="18" t="str">
        <f aca="false">"L"&amp;RIGHT(E2487,2)</f>
        <v>L28</v>
      </c>
      <c r="M2487" s="8" t="n">
        <v>167</v>
      </c>
    </row>
    <row r="2488" customFormat="false" ht="15" hidden="false" customHeight="false" outlineLevel="0" collapsed="false">
      <c r="B2488" s="2" t="s">
        <v>108</v>
      </c>
      <c r="C2488" s="76" t="s">
        <v>1022</v>
      </c>
      <c r="D2488" s="2" t="n">
        <v>332</v>
      </c>
      <c r="E2488" s="38" t="s">
        <v>1037</v>
      </c>
      <c r="F2488" s="2" t="str">
        <f aca="false">IF(LEN(E2488)&gt;2,SUBSTITUTE(E2488,"/",""),RIGHT("0"&amp;E2488*10,3))</f>
        <v>4228</v>
      </c>
      <c r="H2488" s="84" t="str">
        <f aca="false">SUBSTITUTE(E2488,"/","/L")</f>
        <v>42/L28</v>
      </c>
      <c r="I2488" s="27" t="str">
        <f aca="false">J2488&amp;";"&amp;K2488</f>
        <v>42;L28</v>
      </c>
      <c r="J2488" s="18" t="str">
        <f aca="false">LEFT(E2488,2)</f>
        <v>42</v>
      </c>
      <c r="K2488" s="18" t="str">
        <f aca="false">"L"&amp;RIGHT(E2488,2)</f>
        <v>L28</v>
      </c>
      <c r="M2488" s="8" t="n">
        <v>157</v>
      </c>
    </row>
    <row r="2489" customFormat="false" ht="15" hidden="false" customHeight="false" outlineLevel="0" collapsed="false">
      <c r="B2489" s="2" t="s">
        <v>108</v>
      </c>
      <c r="C2489" s="76" t="s">
        <v>1022</v>
      </c>
      <c r="D2489" s="2" t="n">
        <v>412</v>
      </c>
      <c r="E2489" s="38" t="s">
        <v>1038</v>
      </c>
      <c r="F2489" s="2" t="str">
        <f aca="false">IF(LEN(E2489)&gt;2,SUBSTITUTE(E2489,"/",""),RIGHT("0"&amp;E2489*10,3))</f>
        <v>2230</v>
      </c>
      <c r="H2489" s="84" t="str">
        <f aca="false">SUBSTITUTE(E2489,"/","/L")</f>
        <v>22/L30</v>
      </c>
      <c r="I2489" s="27" t="str">
        <f aca="false">J2489&amp;";"&amp;K2489</f>
        <v>22;L30</v>
      </c>
      <c r="J2489" s="18" t="str">
        <f aca="false">LEFT(E2489,2)</f>
        <v>22</v>
      </c>
      <c r="K2489" s="18" t="str">
        <f aca="false">"L"&amp;RIGHT(E2489,2)</f>
        <v>L30</v>
      </c>
      <c r="M2489" s="8" t="n">
        <v>417</v>
      </c>
    </row>
    <row r="2490" customFormat="false" ht="15" hidden="false" customHeight="false" outlineLevel="0" collapsed="false">
      <c r="B2490" s="2" t="s">
        <v>108</v>
      </c>
      <c r="C2490" s="76" t="s">
        <v>1022</v>
      </c>
      <c r="D2490" s="2" t="n">
        <v>413</v>
      </c>
      <c r="E2490" s="38" t="s">
        <v>1039</v>
      </c>
      <c r="F2490" s="2" t="str">
        <f aca="false">IF(LEN(E2490)&gt;2,SUBSTITUTE(E2490,"/",""),RIGHT("0"&amp;E2490*10,3))</f>
        <v>2330</v>
      </c>
      <c r="H2490" s="84" t="str">
        <f aca="false">SUBSTITUTE(E2490,"/","/L")</f>
        <v>23/L30</v>
      </c>
      <c r="I2490" s="27" t="str">
        <f aca="false">J2490&amp;";"&amp;K2490</f>
        <v>23;L30</v>
      </c>
      <c r="J2490" s="18" t="str">
        <f aca="false">LEFT(E2490,2)</f>
        <v>23</v>
      </c>
      <c r="K2490" s="18" t="str">
        <f aca="false">"L"&amp;RIGHT(E2490,2)</f>
        <v>L30</v>
      </c>
      <c r="M2490" s="8" t="n">
        <v>407</v>
      </c>
    </row>
    <row r="2491" customFormat="false" ht="15" hidden="false" customHeight="false" outlineLevel="0" collapsed="false">
      <c r="B2491" s="2" t="s">
        <v>108</v>
      </c>
      <c r="C2491" s="76" t="s">
        <v>1022</v>
      </c>
      <c r="D2491" s="2" t="n">
        <v>414</v>
      </c>
      <c r="E2491" s="38" t="s">
        <v>1040</v>
      </c>
      <c r="F2491" s="2" t="str">
        <f aca="false">IF(LEN(E2491)&gt;2,SUBSTITUTE(E2491,"/",""),RIGHT("0"&amp;E2491*10,3))</f>
        <v>2430</v>
      </c>
      <c r="H2491" s="84" t="str">
        <f aca="false">SUBSTITUTE(E2491,"/","/L")</f>
        <v>24/L30</v>
      </c>
      <c r="I2491" s="27" t="str">
        <f aca="false">J2491&amp;";"&amp;K2491</f>
        <v>24;L30</v>
      </c>
      <c r="J2491" s="18" t="str">
        <f aca="false">LEFT(E2491,2)</f>
        <v>24</v>
      </c>
      <c r="K2491" s="18" t="str">
        <f aca="false">"L"&amp;RIGHT(E2491,2)</f>
        <v>L30</v>
      </c>
      <c r="M2491" s="8" t="n">
        <v>397</v>
      </c>
      <c r="Q2491" s="2" t="n">
        <f aca="false">ROUND(LEFT(E2491,2)*2.54,0)</f>
        <v>61</v>
      </c>
      <c r="S2491" s="2" t="n">
        <f aca="false">ROUND(RIGHT(E2491,2)*2.54,0)</f>
        <v>76</v>
      </c>
    </row>
    <row r="2492" customFormat="false" ht="15" hidden="false" customHeight="false" outlineLevel="0" collapsed="false">
      <c r="B2492" s="2" t="s">
        <v>108</v>
      </c>
      <c r="C2492" s="76" t="s">
        <v>1022</v>
      </c>
      <c r="D2492" s="2" t="n">
        <v>415</v>
      </c>
      <c r="E2492" s="38" t="s">
        <v>1041</v>
      </c>
      <c r="F2492" s="2" t="str">
        <f aca="false">IF(LEN(E2492)&gt;2,SUBSTITUTE(E2492,"/",""),RIGHT("0"&amp;E2492*10,3))</f>
        <v>2530</v>
      </c>
      <c r="H2492" s="84" t="str">
        <f aca="false">SUBSTITUTE(E2492,"/","/L")</f>
        <v>25/L30</v>
      </c>
      <c r="I2492" s="27" t="str">
        <f aca="false">J2492&amp;";"&amp;K2492</f>
        <v>25;L30</v>
      </c>
      <c r="J2492" s="18" t="str">
        <f aca="false">LEFT(E2492,2)</f>
        <v>25</v>
      </c>
      <c r="K2492" s="18" t="str">
        <f aca="false">"L"&amp;RIGHT(E2492,2)</f>
        <v>L30</v>
      </c>
      <c r="M2492" s="8" t="n">
        <v>797</v>
      </c>
      <c r="Q2492" s="2" t="n">
        <f aca="false">ROUND(LEFT(E2492,2)*2.54,0)</f>
        <v>64</v>
      </c>
      <c r="S2492" s="2" t="n">
        <f aca="false">ROUND(RIGHT(E2492,2)*2.54,0)</f>
        <v>76</v>
      </c>
    </row>
    <row r="2493" customFormat="false" ht="15" hidden="false" customHeight="false" outlineLevel="0" collapsed="false">
      <c r="B2493" s="2" t="s">
        <v>108</v>
      </c>
      <c r="C2493" s="76" t="s">
        <v>1022</v>
      </c>
      <c r="D2493" s="2" t="n">
        <v>416</v>
      </c>
      <c r="E2493" s="38" t="s">
        <v>1042</v>
      </c>
      <c r="F2493" s="2" t="str">
        <f aca="false">IF(LEN(E2493)&gt;2,SUBSTITUTE(E2493,"/",""),RIGHT("0"&amp;E2493*10,3))</f>
        <v>2630</v>
      </c>
      <c r="H2493" s="84" t="str">
        <f aca="false">SUBSTITUTE(E2493,"/","/L")</f>
        <v>26/L30</v>
      </c>
      <c r="I2493" s="27" t="str">
        <f aca="false">J2493&amp;";"&amp;K2493</f>
        <v>26;L30</v>
      </c>
      <c r="J2493" s="18" t="str">
        <f aca="false">LEFT(E2493,2)</f>
        <v>26</v>
      </c>
      <c r="K2493" s="18" t="str">
        <f aca="false">"L"&amp;RIGHT(E2493,2)</f>
        <v>L30</v>
      </c>
      <c r="M2493" s="8" t="n">
        <v>927</v>
      </c>
      <c r="Q2493" s="2" t="n">
        <f aca="false">ROUND(LEFT(E2493,2)*2.54,0)</f>
        <v>66</v>
      </c>
      <c r="S2493" s="2" t="n">
        <f aca="false">ROUND(RIGHT(E2493,2)*2.54,0)</f>
        <v>76</v>
      </c>
    </row>
    <row r="2494" customFormat="false" ht="15" hidden="false" customHeight="false" outlineLevel="0" collapsed="false">
      <c r="B2494" s="2" t="s">
        <v>108</v>
      </c>
      <c r="C2494" s="76" t="s">
        <v>1022</v>
      </c>
      <c r="D2494" s="2" t="n">
        <v>417</v>
      </c>
      <c r="E2494" s="38" t="s">
        <v>375</v>
      </c>
      <c r="F2494" s="2" t="str">
        <f aca="false">IF(LEN(E2494)&gt;2,SUBSTITUTE(E2494,"/",""),RIGHT("0"&amp;E2494*10,3))</f>
        <v>2730</v>
      </c>
      <c r="H2494" s="84" t="str">
        <f aca="false">SUBSTITUTE(E2494,"/","/L")</f>
        <v>27/L30</v>
      </c>
      <c r="I2494" s="27" t="str">
        <f aca="false">J2494&amp;";"&amp;K2494</f>
        <v>27;L30</v>
      </c>
      <c r="J2494" s="18" t="str">
        <f aca="false">LEFT(E2494,2)</f>
        <v>27</v>
      </c>
      <c r="K2494" s="18" t="str">
        <f aca="false">"L"&amp;RIGHT(E2494,2)</f>
        <v>L30</v>
      </c>
      <c r="M2494" s="8" t="n">
        <v>937</v>
      </c>
      <c r="Q2494" s="2" t="n">
        <f aca="false">ROUND(LEFT(E2494,2)*2.54,0)</f>
        <v>69</v>
      </c>
      <c r="S2494" s="2" t="n">
        <f aca="false">ROUND(RIGHT(E2494,2)*2.54,0)</f>
        <v>76</v>
      </c>
    </row>
    <row r="2495" customFormat="false" ht="15" hidden="false" customHeight="false" outlineLevel="0" collapsed="false">
      <c r="B2495" s="2" t="s">
        <v>108</v>
      </c>
      <c r="C2495" s="76" t="s">
        <v>1022</v>
      </c>
      <c r="D2495" s="2" t="n">
        <v>418</v>
      </c>
      <c r="E2495" s="38" t="s">
        <v>364</v>
      </c>
      <c r="F2495" s="2" t="str">
        <f aca="false">IF(LEN(E2495)&gt;2,SUBSTITUTE(E2495,"/",""),RIGHT("0"&amp;E2495*10,3))</f>
        <v>2830</v>
      </c>
      <c r="H2495" s="84" t="str">
        <f aca="false">SUBSTITUTE(E2495,"/","/L")</f>
        <v>28/L30</v>
      </c>
      <c r="I2495" s="27" t="str">
        <f aca="false">J2495&amp;";"&amp;K2495</f>
        <v>28;L30</v>
      </c>
      <c r="J2495" s="18" t="str">
        <f aca="false">LEFT(E2495,2)</f>
        <v>28</v>
      </c>
      <c r="K2495" s="18" t="str">
        <f aca="false">"L"&amp;RIGHT(E2495,2)</f>
        <v>L30</v>
      </c>
      <c r="M2495" s="8" t="n">
        <v>887</v>
      </c>
      <c r="Q2495" s="2" t="n">
        <f aca="false">ROUND(LEFT(E2495,2)*2.54,0)</f>
        <v>71</v>
      </c>
      <c r="S2495" s="2" t="n">
        <f aca="false">ROUND(RIGHT(E2495,2)*2.54,0)</f>
        <v>76</v>
      </c>
    </row>
    <row r="2496" customFormat="false" ht="15" hidden="false" customHeight="false" outlineLevel="0" collapsed="false">
      <c r="B2496" s="2" t="s">
        <v>108</v>
      </c>
      <c r="C2496" s="76" t="s">
        <v>1022</v>
      </c>
      <c r="D2496" s="2" t="n">
        <v>419</v>
      </c>
      <c r="E2496" s="38" t="s">
        <v>347</v>
      </c>
      <c r="F2496" s="2" t="str">
        <f aca="false">IF(LEN(E2496)&gt;2,SUBSTITUTE(E2496,"/",""),RIGHT("0"&amp;E2496*10,3))</f>
        <v>2930</v>
      </c>
      <c r="H2496" s="84" t="str">
        <f aca="false">SUBSTITUTE(E2496,"/","/L")</f>
        <v>29/L30</v>
      </c>
      <c r="I2496" s="27" t="str">
        <f aca="false">J2496&amp;";"&amp;K2496</f>
        <v>29;L30</v>
      </c>
      <c r="J2496" s="18" t="str">
        <f aca="false">LEFT(E2496,2)</f>
        <v>29</v>
      </c>
      <c r="K2496" s="18" t="str">
        <f aca="false">"L"&amp;RIGHT(E2496,2)</f>
        <v>L30</v>
      </c>
      <c r="M2496" s="8" t="n">
        <v>837</v>
      </c>
      <c r="Q2496" s="2" t="n">
        <f aca="false">ROUND(LEFT(E2496,2)*2.54,0)</f>
        <v>74</v>
      </c>
      <c r="S2496" s="2" t="n">
        <f aca="false">ROUND(RIGHT(E2496,2)*2.54,0)</f>
        <v>76</v>
      </c>
    </row>
    <row r="2497" customFormat="false" ht="15" hidden="false" customHeight="false" outlineLevel="0" collapsed="false">
      <c r="B2497" s="2" t="s">
        <v>108</v>
      </c>
      <c r="C2497" s="76" t="s">
        <v>1022</v>
      </c>
      <c r="D2497" s="2" t="n">
        <v>420</v>
      </c>
      <c r="E2497" s="38" t="s">
        <v>785</v>
      </c>
      <c r="F2497" s="2" t="str">
        <f aca="false">IF(LEN(E2497)&gt;2,SUBSTITUTE(E2497,"/",""),RIGHT("0"&amp;E2497*10,3))</f>
        <v>3030</v>
      </c>
      <c r="H2497" s="84" t="str">
        <f aca="false">SUBSTITUTE(E2497,"/","/L")</f>
        <v>30/L30</v>
      </c>
      <c r="I2497" s="27" t="str">
        <f aca="false">J2497&amp;";"&amp;K2497</f>
        <v>30;L30</v>
      </c>
      <c r="J2497" s="18" t="str">
        <f aca="false">LEFT(E2497,2)</f>
        <v>30</v>
      </c>
      <c r="K2497" s="18" t="str">
        <f aca="false">"L"&amp;RIGHT(E2497,2)</f>
        <v>L30</v>
      </c>
      <c r="M2497" s="8" t="n">
        <v>647</v>
      </c>
      <c r="Q2497" s="2" t="n">
        <f aca="false">ROUND(LEFT(E2497,2)*2.54,0)</f>
        <v>76</v>
      </c>
      <c r="S2497" s="2" t="n">
        <f aca="false">ROUND(RIGHT(E2497,2)*2.54,0)</f>
        <v>76</v>
      </c>
    </row>
    <row r="2498" customFormat="false" ht="15" hidden="false" customHeight="false" outlineLevel="0" collapsed="false">
      <c r="B2498" s="2" t="s">
        <v>108</v>
      </c>
      <c r="C2498" s="76" t="s">
        <v>1022</v>
      </c>
      <c r="D2498" s="2" t="n">
        <v>421</v>
      </c>
      <c r="E2498" s="38" t="s">
        <v>1043</v>
      </c>
      <c r="F2498" s="2" t="str">
        <f aca="false">IF(LEN(E2498)&gt;2,SUBSTITUTE(E2498,"/",""),RIGHT("0"&amp;E2498*10,3))</f>
        <v>3130</v>
      </c>
      <c r="H2498" s="84" t="str">
        <f aca="false">SUBSTITUTE(E2498,"/","/L")</f>
        <v>31/L30</v>
      </c>
      <c r="I2498" s="27" t="str">
        <f aca="false">J2498&amp;";"&amp;K2498</f>
        <v>31;L30</v>
      </c>
      <c r="J2498" s="18" t="str">
        <f aca="false">LEFT(E2498,2)</f>
        <v>31</v>
      </c>
      <c r="K2498" s="18" t="str">
        <f aca="false">"L"&amp;RIGHT(E2498,2)</f>
        <v>L30</v>
      </c>
      <c r="M2498" s="8" t="n">
        <v>577</v>
      </c>
      <c r="Q2498" s="2" t="n">
        <f aca="false">ROUND(LEFT(E2498,2)*2.54,0)</f>
        <v>79</v>
      </c>
      <c r="S2498" s="2" t="n">
        <f aca="false">ROUND(RIGHT(E2498,2)*2.54,0)</f>
        <v>76</v>
      </c>
    </row>
    <row r="2499" customFormat="false" ht="15" hidden="false" customHeight="false" outlineLevel="0" collapsed="false">
      <c r="B2499" s="2" t="s">
        <v>108</v>
      </c>
      <c r="C2499" s="76" t="s">
        <v>1022</v>
      </c>
      <c r="D2499" s="2" t="n">
        <v>422</v>
      </c>
      <c r="E2499" s="38" t="s">
        <v>786</v>
      </c>
      <c r="F2499" s="2" t="str">
        <f aca="false">IF(LEN(E2499)&gt;2,SUBSTITUTE(E2499,"/",""),RIGHT("0"&amp;E2499*10,3))</f>
        <v>3230</v>
      </c>
      <c r="H2499" s="84" t="str">
        <f aca="false">SUBSTITUTE(E2499,"/","/L")</f>
        <v>32/L30</v>
      </c>
      <c r="I2499" s="27" t="str">
        <f aca="false">J2499&amp;";"&amp;K2499</f>
        <v>32;L30</v>
      </c>
      <c r="J2499" s="18" t="str">
        <f aca="false">LEFT(E2499,2)</f>
        <v>32</v>
      </c>
      <c r="K2499" s="18" t="str">
        <f aca="false">"L"&amp;RIGHT(E2499,2)</f>
        <v>L30</v>
      </c>
      <c r="M2499" s="8" t="n">
        <v>567</v>
      </c>
      <c r="Q2499" s="2" t="n">
        <f aca="false">ROUND(LEFT(E2499,2)*2.54,0)</f>
        <v>81</v>
      </c>
      <c r="S2499" s="2" t="n">
        <f aca="false">ROUND(RIGHT(E2499,2)*2.54,0)</f>
        <v>76</v>
      </c>
    </row>
    <row r="2500" customFormat="false" ht="15" hidden="false" customHeight="false" outlineLevel="0" collapsed="false">
      <c r="B2500" s="2" t="s">
        <v>108</v>
      </c>
      <c r="C2500" s="76" t="s">
        <v>1022</v>
      </c>
      <c r="D2500" s="2" t="n">
        <v>423</v>
      </c>
      <c r="E2500" s="38" t="s">
        <v>1044</v>
      </c>
      <c r="F2500" s="2" t="str">
        <f aca="false">IF(LEN(E2500)&gt;2,SUBSTITUTE(E2500,"/",""),RIGHT("0"&amp;E2500*10,3))</f>
        <v>3330</v>
      </c>
      <c r="H2500" s="84" t="str">
        <f aca="false">SUBSTITUTE(E2500,"/","/L")</f>
        <v>33/L30</v>
      </c>
      <c r="I2500" s="27" t="str">
        <f aca="false">J2500&amp;";"&amp;K2500</f>
        <v>33;L30</v>
      </c>
      <c r="J2500" s="18" t="str">
        <f aca="false">LEFT(E2500,2)</f>
        <v>33</v>
      </c>
      <c r="K2500" s="18" t="str">
        <f aca="false">"L"&amp;RIGHT(E2500,2)</f>
        <v>L30</v>
      </c>
      <c r="M2500" s="8" t="n">
        <v>677</v>
      </c>
      <c r="Q2500" s="2" t="n">
        <f aca="false">ROUND(LEFT(E2500,2)*2.54,0)</f>
        <v>84</v>
      </c>
      <c r="S2500" s="2" t="n">
        <f aca="false">ROUND(RIGHT(E2500,2)*2.54,0)</f>
        <v>76</v>
      </c>
    </row>
    <row r="2501" customFormat="false" ht="15" hidden="false" customHeight="false" outlineLevel="0" collapsed="false">
      <c r="B2501" s="2" t="s">
        <v>108</v>
      </c>
      <c r="C2501" s="76" t="s">
        <v>1022</v>
      </c>
      <c r="D2501" s="2" t="n">
        <v>424</v>
      </c>
      <c r="E2501" s="38" t="s">
        <v>787</v>
      </c>
      <c r="F2501" s="2" t="str">
        <f aca="false">IF(LEN(E2501)&gt;2,SUBSTITUTE(E2501,"/",""),RIGHT("0"&amp;E2501*10,3))</f>
        <v>3430</v>
      </c>
      <c r="H2501" s="84" t="str">
        <f aca="false">SUBSTITUTE(E2501,"/","/L")</f>
        <v>34/L30</v>
      </c>
      <c r="I2501" s="27" t="str">
        <f aca="false">J2501&amp;";"&amp;K2501</f>
        <v>34;L30</v>
      </c>
      <c r="J2501" s="18" t="str">
        <f aca="false">LEFT(E2501,2)</f>
        <v>34</v>
      </c>
      <c r="K2501" s="18" t="str">
        <f aca="false">"L"&amp;RIGHT(E2501,2)</f>
        <v>L30</v>
      </c>
      <c r="M2501" s="8" t="n">
        <v>697</v>
      </c>
      <c r="Q2501" s="2" t="n">
        <f aca="false">ROUND(LEFT(E2501,2)*2.54,0)</f>
        <v>86</v>
      </c>
      <c r="S2501" s="2" t="n">
        <f aca="false">ROUND(RIGHT(E2501,2)*2.54,0)</f>
        <v>76</v>
      </c>
    </row>
    <row r="2502" customFormat="false" ht="15" hidden="false" customHeight="false" outlineLevel="0" collapsed="false">
      <c r="B2502" s="2" t="s">
        <v>108</v>
      </c>
      <c r="C2502" s="76" t="s">
        <v>1022</v>
      </c>
      <c r="D2502" s="2" t="n">
        <v>426</v>
      </c>
      <c r="E2502" s="38" t="s">
        <v>788</v>
      </c>
      <c r="F2502" s="2" t="str">
        <f aca="false">IF(LEN(E2502)&gt;2,SUBSTITUTE(E2502,"/",""),RIGHT("0"&amp;E2502*10,3))</f>
        <v>3630</v>
      </c>
      <c r="H2502" s="84" t="str">
        <f aca="false">SUBSTITUTE(E2502,"/","/L")</f>
        <v>36/L30</v>
      </c>
      <c r="I2502" s="27" t="str">
        <f aca="false">J2502&amp;";"&amp;K2502</f>
        <v>36;L30</v>
      </c>
      <c r="J2502" s="18" t="str">
        <f aca="false">LEFT(E2502,2)</f>
        <v>36</v>
      </c>
      <c r="K2502" s="18" t="str">
        <f aca="false">"L"&amp;RIGHT(E2502,2)</f>
        <v>L30</v>
      </c>
      <c r="M2502" s="8" t="n">
        <v>687</v>
      </c>
      <c r="Q2502" s="2" t="n">
        <f aca="false">ROUND(LEFT(E2502,2)*2.54,0)</f>
        <v>91</v>
      </c>
      <c r="S2502" s="2" t="n">
        <f aca="false">ROUND(RIGHT(E2502,2)*2.54,0)</f>
        <v>76</v>
      </c>
    </row>
    <row r="2503" customFormat="false" ht="15" hidden="false" customHeight="false" outlineLevel="0" collapsed="false">
      <c r="B2503" s="2" t="s">
        <v>108</v>
      </c>
      <c r="C2503" s="76" t="s">
        <v>1022</v>
      </c>
      <c r="D2503" s="2" t="n">
        <v>428</v>
      </c>
      <c r="E2503" s="38" t="s">
        <v>789</v>
      </c>
      <c r="F2503" s="2" t="str">
        <f aca="false">IF(LEN(E2503)&gt;2,SUBSTITUTE(E2503,"/",""),RIGHT("0"&amp;E2503*10,3))</f>
        <v>3830</v>
      </c>
      <c r="H2503" s="84" t="str">
        <f aca="false">SUBSTITUTE(E2503,"/","/L")</f>
        <v>38/L30</v>
      </c>
      <c r="I2503" s="27" t="str">
        <f aca="false">J2503&amp;";"&amp;K2503</f>
        <v>38;L30</v>
      </c>
      <c r="J2503" s="18" t="str">
        <f aca="false">LEFT(E2503,2)</f>
        <v>38</v>
      </c>
      <c r="K2503" s="18" t="str">
        <f aca="false">"L"&amp;RIGHT(E2503,2)</f>
        <v>L30</v>
      </c>
      <c r="M2503" s="8" t="n">
        <v>267</v>
      </c>
      <c r="Q2503" s="2" t="n">
        <f aca="false">ROUND(LEFT(E2503,2)*2.54,0)</f>
        <v>97</v>
      </c>
      <c r="S2503" s="2" t="n">
        <f aca="false">ROUND(RIGHT(E2503,2)*2.54,0)</f>
        <v>76</v>
      </c>
    </row>
    <row r="2504" customFormat="false" ht="15" hidden="false" customHeight="false" outlineLevel="0" collapsed="false">
      <c r="B2504" s="2" t="s">
        <v>108</v>
      </c>
      <c r="C2504" s="76" t="s">
        <v>1022</v>
      </c>
      <c r="D2504" s="2" t="n">
        <v>430</v>
      </c>
      <c r="E2504" s="38" t="s">
        <v>790</v>
      </c>
      <c r="F2504" s="2" t="str">
        <f aca="false">IF(LEN(E2504)&gt;2,SUBSTITUTE(E2504,"/",""),RIGHT("0"&amp;E2504*10,3))</f>
        <v>4030</v>
      </c>
      <c r="H2504" s="84" t="str">
        <f aca="false">SUBSTITUTE(E2504,"/","/L")</f>
        <v>40/L30</v>
      </c>
      <c r="I2504" s="27" t="str">
        <f aca="false">J2504&amp;";"&amp;K2504</f>
        <v>40;L30</v>
      </c>
      <c r="J2504" s="18" t="str">
        <f aca="false">LEFT(E2504,2)</f>
        <v>40</v>
      </c>
      <c r="K2504" s="18" t="str">
        <f aca="false">"L"&amp;RIGHT(E2504,2)</f>
        <v>L30</v>
      </c>
      <c r="M2504" s="8" t="n">
        <v>257</v>
      </c>
    </row>
    <row r="2505" customFormat="false" ht="15" hidden="false" customHeight="false" outlineLevel="0" collapsed="false">
      <c r="B2505" s="2" t="s">
        <v>108</v>
      </c>
      <c r="C2505" s="76" t="s">
        <v>1022</v>
      </c>
      <c r="D2505" s="2" t="n">
        <v>432</v>
      </c>
      <c r="E2505" s="38" t="s">
        <v>791</v>
      </c>
      <c r="F2505" s="2" t="str">
        <f aca="false">IF(LEN(E2505)&gt;2,SUBSTITUTE(E2505,"/",""),RIGHT("0"&amp;E2505*10,3))</f>
        <v>4230</v>
      </c>
      <c r="H2505" s="84" t="str">
        <f aca="false">SUBSTITUTE(E2505,"/","/L")</f>
        <v>42/L30</v>
      </c>
      <c r="I2505" s="27" t="str">
        <f aca="false">J2505&amp;";"&amp;K2505</f>
        <v>42;L30</v>
      </c>
      <c r="J2505" s="18" t="str">
        <f aca="false">LEFT(E2505,2)</f>
        <v>42</v>
      </c>
      <c r="K2505" s="18" t="str">
        <f aca="false">"L"&amp;RIGHT(E2505,2)</f>
        <v>L30</v>
      </c>
      <c r="M2505" s="8" t="n">
        <v>247</v>
      </c>
    </row>
    <row r="2506" customFormat="false" ht="15" hidden="false" customHeight="false" outlineLevel="0" collapsed="false">
      <c r="B2506" s="2" t="s">
        <v>108</v>
      </c>
      <c r="C2506" s="76" t="s">
        <v>1022</v>
      </c>
      <c r="D2506" s="2" t="n">
        <v>512</v>
      </c>
      <c r="E2506" s="38" t="s">
        <v>1045</v>
      </c>
      <c r="F2506" s="2" t="str">
        <f aca="false">IF(LEN(E2506)&gt;2,SUBSTITUTE(E2506,"/",""),RIGHT("0"&amp;E2506*10,3))</f>
        <v>2232</v>
      </c>
      <c r="H2506" s="84" t="str">
        <f aca="false">SUBSTITUTE(E2506,"/","/L")</f>
        <v>22/L32</v>
      </c>
      <c r="I2506" s="27" t="str">
        <f aca="false">J2506&amp;";"&amp;K2506</f>
        <v>22;L32</v>
      </c>
      <c r="J2506" s="18" t="str">
        <f aca="false">LEFT(E2506,2)</f>
        <v>22</v>
      </c>
      <c r="K2506" s="18" t="str">
        <f aca="false">"L"&amp;RIGHT(E2506,2)</f>
        <v>L32</v>
      </c>
      <c r="M2506" s="8" t="n">
        <v>507</v>
      </c>
    </row>
    <row r="2507" customFormat="false" ht="15" hidden="false" customHeight="false" outlineLevel="0" collapsed="false">
      <c r="B2507" s="2" t="s">
        <v>108</v>
      </c>
      <c r="C2507" s="76" t="s">
        <v>1022</v>
      </c>
      <c r="D2507" s="2" t="n">
        <v>513</v>
      </c>
      <c r="E2507" s="38" t="s">
        <v>1046</v>
      </c>
      <c r="F2507" s="2" t="str">
        <f aca="false">IF(LEN(E2507)&gt;2,SUBSTITUTE(E2507,"/",""),RIGHT("0"&amp;E2507*10,3))</f>
        <v>2332</v>
      </c>
      <c r="H2507" s="84" t="str">
        <f aca="false">SUBSTITUTE(E2507,"/","/L")</f>
        <v>23/L32</v>
      </c>
      <c r="I2507" s="27" t="str">
        <f aca="false">J2507&amp;";"&amp;K2507</f>
        <v>23;L32</v>
      </c>
      <c r="J2507" s="18" t="str">
        <f aca="false">LEFT(E2507,2)</f>
        <v>23</v>
      </c>
      <c r="K2507" s="18" t="str">
        <f aca="false">"L"&amp;RIGHT(E2507,2)</f>
        <v>L32</v>
      </c>
      <c r="M2507" s="8" t="n">
        <v>497</v>
      </c>
    </row>
    <row r="2508" customFormat="false" ht="15" hidden="false" customHeight="false" outlineLevel="0" collapsed="false">
      <c r="B2508" s="2" t="s">
        <v>108</v>
      </c>
      <c r="C2508" s="76" t="s">
        <v>1022</v>
      </c>
      <c r="D2508" s="2" t="n">
        <v>514</v>
      </c>
      <c r="E2508" s="38" t="s">
        <v>868</v>
      </c>
      <c r="F2508" s="2" t="str">
        <f aca="false">IF(LEN(E2508)&gt;2,SUBSTITUTE(E2508,"/",""),RIGHT("0"&amp;E2508*10,3))</f>
        <v>2432</v>
      </c>
      <c r="H2508" s="84" t="str">
        <f aca="false">SUBSTITUTE(E2508,"/","/L")</f>
        <v>24/L32</v>
      </c>
      <c r="I2508" s="27" t="str">
        <f aca="false">J2508&amp;";"&amp;K2508</f>
        <v>24;L32</v>
      </c>
      <c r="J2508" s="18" t="str">
        <f aca="false">LEFT(E2508,2)</f>
        <v>24</v>
      </c>
      <c r="K2508" s="18" t="str">
        <f aca="false">"L"&amp;RIGHT(E2508,2)</f>
        <v>L32</v>
      </c>
      <c r="M2508" s="8" t="n">
        <v>487</v>
      </c>
      <c r="Q2508" s="2" t="n">
        <f aca="false">ROUND(LEFT(E2508,2)*2.54,0)</f>
        <v>61</v>
      </c>
      <c r="S2508" s="2" t="n">
        <f aca="false">ROUND(RIGHT(E2508,2)*2.54,0)</f>
        <v>81</v>
      </c>
    </row>
    <row r="2509" customFormat="false" ht="15" hidden="false" customHeight="false" outlineLevel="0" collapsed="false">
      <c r="B2509" s="2" t="s">
        <v>108</v>
      </c>
      <c r="C2509" s="76" t="s">
        <v>1022</v>
      </c>
      <c r="D2509" s="2" t="n">
        <v>515</v>
      </c>
      <c r="E2509" s="38" t="s">
        <v>1047</v>
      </c>
      <c r="F2509" s="2" t="str">
        <f aca="false">IF(LEN(E2509)&gt;2,SUBSTITUTE(E2509,"/",""),RIGHT("0"&amp;E2509*10,3))</f>
        <v>2532</v>
      </c>
      <c r="H2509" s="84" t="str">
        <f aca="false">SUBSTITUTE(E2509,"/","/L")</f>
        <v>25/L32</v>
      </c>
      <c r="I2509" s="27" t="str">
        <f aca="false">J2509&amp;";"&amp;K2509</f>
        <v>25;L32</v>
      </c>
      <c r="J2509" s="18" t="str">
        <f aca="false">LEFT(E2509,2)</f>
        <v>25</v>
      </c>
      <c r="K2509" s="18" t="str">
        <f aca="false">"L"&amp;RIGHT(E2509,2)</f>
        <v>L32</v>
      </c>
      <c r="M2509" s="8" t="n">
        <v>827</v>
      </c>
      <c r="Q2509" s="2" t="n">
        <f aca="false">ROUND(LEFT(E2509,2)*2.54,0)</f>
        <v>64</v>
      </c>
      <c r="S2509" s="2" t="n">
        <f aca="false">ROUND(RIGHT(E2509,2)*2.54,0)</f>
        <v>81</v>
      </c>
    </row>
    <row r="2510" customFormat="false" ht="15" hidden="false" customHeight="false" outlineLevel="0" collapsed="false">
      <c r="B2510" s="2" t="s">
        <v>108</v>
      </c>
      <c r="C2510" s="76" t="s">
        <v>1022</v>
      </c>
      <c r="D2510" s="2" t="n">
        <v>516</v>
      </c>
      <c r="E2510" s="38" t="s">
        <v>1048</v>
      </c>
      <c r="F2510" s="2" t="str">
        <f aca="false">IF(LEN(E2510)&gt;2,SUBSTITUTE(E2510,"/",""),RIGHT("0"&amp;E2510*10,3))</f>
        <v>2632</v>
      </c>
      <c r="H2510" s="84" t="str">
        <f aca="false">SUBSTITUTE(E2510,"/","/L")</f>
        <v>26/L32</v>
      </c>
      <c r="I2510" s="27" t="str">
        <f aca="false">J2510&amp;";"&amp;K2510</f>
        <v>26;L32</v>
      </c>
      <c r="J2510" s="18" t="str">
        <f aca="false">LEFT(E2510,2)</f>
        <v>26</v>
      </c>
      <c r="K2510" s="18" t="str">
        <f aca="false">"L"&amp;RIGHT(E2510,2)</f>
        <v>L32</v>
      </c>
      <c r="M2510" s="8" t="n">
        <v>977</v>
      </c>
      <c r="Q2510" s="2" t="n">
        <f aca="false">ROUND(LEFT(E2510,2)*2.54,0)</f>
        <v>66</v>
      </c>
      <c r="S2510" s="2" t="n">
        <f aca="false">ROUND(RIGHT(E2510,2)*2.54,0)</f>
        <v>81</v>
      </c>
    </row>
    <row r="2511" customFormat="false" ht="15" hidden="false" customHeight="false" outlineLevel="0" collapsed="false">
      <c r="B2511" s="2" t="s">
        <v>108</v>
      </c>
      <c r="C2511" s="76" t="s">
        <v>1022</v>
      </c>
      <c r="D2511" s="2" t="n">
        <v>517</v>
      </c>
      <c r="E2511" s="38" t="s">
        <v>1049</v>
      </c>
      <c r="F2511" s="2" t="str">
        <f aca="false">IF(LEN(E2511)&gt;2,SUBSTITUTE(E2511,"/",""),RIGHT("0"&amp;E2511*10,3))</f>
        <v>2732</v>
      </c>
      <c r="H2511" s="84" t="str">
        <f aca="false">SUBSTITUTE(E2511,"/","/L")</f>
        <v>27/L32</v>
      </c>
      <c r="I2511" s="27" t="str">
        <f aca="false">J2511&amp;";"&amp;K2511</f>
        <v>27;L32</v>
      </c>
      <c r="J2511" s="18" t="str">
        <f aca="false">LEFT(E2511,2)</f>
        <v>27</v>
      </c>
      <c r="K2511" s="18" t="str">
        <f aca="false">"L"&amp;RIGHT(E2511,2)</f>
        <v>L32</v>
      </c>
      <c r="M2511" s="8" t="n">
        <v>997</v>
      </c>
      <c r="Q2511" s="2" t="n">
        <f aca="false">ROUND(LEFT(E2511,2)*2.54,0)</f>
        <v>69</v>
      </c>
      <c r="S2511" s="2" t="n">
        <f aca="false">ROUND(RIGHT(E2511,2)*2.54,0)</f>
        <v>81</v>
      </c>
    </row>
    <row r="2512" customFormat="false" ht="15" hidden="false" customHeight="false" outlineLevel="0" collapsed="false">
      <c r="B2512" s="2" t="s">
        <v>108</v>
      </c>
      <c r="C2512" s="76" t="s">
        <v>1022</v>
      </c>
      <c r="D2512" s="2" t="n">
        <v>518</v>
      </c>
      <c r="E2512" s="38" t="s">
        <v>1050</v>
      </c>
      <c r="F2512" s="2" t="str">
        <f aca="false">IF(LEN(E2512)&gt;2,SUBSTITUTE(E2512,"/",""),RIGHT("0"&amp;E2512*10,3))</f>
        <v>2832</v>
      </c>
      <c r="H2512" s="84" t="str">
        <f aca="false">SUBSTITUTE(E2512,"/","/L")</f>
        <v>28/L32</v>
      </c>
      <c r="I2512" s="27" t="str">
        <f aca="false">J2512&amp;";"&amp;K2512</f>
        <v>28;L32</v>
      </c>
      <c r="J2512" s="18" t="str">
        <f aca="false">LEFT(E2512,2)</f>
        <v>28</v>
      </c>
      <c r="K2512" s="18" t="str">
        <f aca="false">"L"&amp;RIGHT(E2512,2)</f>
        <v>L32</v>
      </c>
      <c r="M2512" s="8" t="n">
        <v>917</v>
      </c>
      <c r="Q2512" s="2" t="n">
        <f aca="false">ROUND(LEFT(E2512,2)*2.54,0)</f>
        <v>71</v>
      </c>
      <c r="S2512" s="2" t="n">
        <f aca="false">ROUND(RIGHT(E2512,2)*2.54,0)</f>
        <v>81</v>
      </c>
    </row>
    <row r="2513" customFormat="false" ht="15" hidden="false" customHeight="false" outlineLevel="0" collapsed="false">
      <c r="B2513" s="2" t="s">
        <v>108</v>
      </c>
      <c r="C2513" s="76" t="s">
        <v>1022</v>
      </c>
      <c r="D2513" s="2" t="n">
        <v>519</v>
      </c>
      <c r="E2513" s="38" t="s">
        <v>1051</v>
      </c>
      <c r="F2513" s="2" t="str">
        <f aca="false">IF(LEN(E2513)&gt;2,SUBSTITUTE(E2513,"/",""),RIGHT("0"&amp;E2513*10,3))</f>
        <v>2932</v>
      </c>
      <c r="H2513" s="84" t="str">
        <f aca="false">SUBSTITUTE(E2513,"/","/L")</f>
        <v>29/L32</v>
      </c>
      <c r="I2513" s="27" t="str">
        <f aca="false">J2513&amp;";"&amp;K2513</f>
        <v>29;L32</v>
      </c>
      <c r="J2513" s="18" t="str">
        <f aca="false">LEFT(E2513,2)</f>
        <v>29</v>
      </c>
      <c r="K2513" s="18" t="str">
        <f aca="false">"L"&amp;RIGHT(E2513,2)</f>
        <v>L32</v>
      </c>
      <c r="M2513" s="8" t="n">
        <v>877</v>
      </c>
      <c r="Q2513" s="2" t="n">
        <f aca="false">ROUND(LEFT(E2513,2)*2.54,0)</f>
        <v>74</v>
      </c>
      <c r="S2513" s="2" t="n">
        <f aca="false">ROUND(RIGHT(E2513,2)*2.54,0)</f>
        <v>81</v>
      </c>
    </row>
    <row r="2514" customFormat="false" ht="15" hidden="false" customHeight="false" outlineLevel="0" collapsed="false">
      <c r="B2514" s="2" t="s">
        <v>108</v>
      </c>
      <c r="C2514" s="76" t="s">
        <v>1022</v>
      </c>
      <c r="D2514" s="2" t="n">
        <v>520</v>
      </c>
      <c r="E2514" s="38" t="s">
        <v>365</v>
      </c>
      <c r="F2514" s="2" t="str">
        <f aca="false">IF(LEN(E2514)&gt;2,SUBSTITUTE(E2514,"/",""),RIGHT("0"&amp;E2514*10,3))</f>
        <v>3032</v>
      </c>
      <c r="H2514" s="84" t="str">
        <f aca="false">SUBSTITUTE(E2514,"/","/L")</f>
        <v>30/L32</v>
      </c>
      <c r="I2514" s="27" t="str">
        <f aca="false">J2514&amp;";"&amp;K2514</f>
        <v>30;L32</v>
      </c>
      <c r="J2514" s="18" t="str">
        <f aca="false">LEFT(E2514,2)</f>
        <v>30</v>
      </c>
      <c r="K2514" s="18" t="str">
        <f aca="false">"L"&amp;RIGHT(E2514,2)</f>
        <v>L32</v>
      </c>
      <c r="M2514" s="8" t="n">
        <v>867</v>
      </c>
      <c r="Q2514" s="2" t="n">
        <f aca="false">ROUND(LEFT(E2514,2)*2.54,0)</f>
        <v>76</v>
      </c>
      <c r="S2514" s="2" t="n">
        <f aca="false">ROUND(RIGHT(E2514,2)*2.54,0)</f>
        <v>81</v>
      </c>
    </row>
    <row r="2515" customFormat="false" ht="15" hidden="false" customHeight="false" outlineLevel="0" collapsed="false">
      <c r="B2515" s="2" t="s">
        <v>108</v>
      </c>
      <c r="C2515" s="76" t="s">
        <v>1022</v>
      </c>
      <c r="D2515" s="2" t="n">
        <v>521</v>
      </c>
      <c r="E2515" s="38" t="s">
        <v>349</v>
      </c>
      <c r="F2515" s="2" t="str">
        <f aca="false">IF(LEN(E2515)&gt;2,SUBSTITUTE(E2515,"/",""),RIGHT("0"&amp;E2515*10,3))</f>
        <v>3132</v>
      </c>
      <c r="H2515" s="84" t="str">
        <f aca="false">SUBSTITUTE(E2515,"/","/L")</f>
        <v>31/L32</v>
      </c>
      <c r="I2515" s="27" t="str">
        <f aca="false">J2515&amp;";"&amp;K2515</f>
        <v>31;L32</v>
      </c>
      <c r="J2515" s="18" t="str">
        <f aca="false">LEFT(E2515,2)</f>
        <v>31</v>
      </c>
      <c r="K2515" s="18" t="str">
        <f aca="false">"L"&amp;RIGHT(E2515,2)</f>
        <v>L32</v>
      </c>
      <c r="M2515" s="8" t="n">
        <v>637</v>
      </c>
      <c r="Q2515" s="2" t="n">
        <f aca="false">ROUND(LEFT(E2515,2)*2.54,0)</f>
        <v>79</v>
      </c>
      <c r="S2515" s="2" t="n">
        <f aca="false">ROUND(RIGHT(E2515,2)*2.54,0)</f>
        <v>81</v>
      </c>
    </row>
    <row r="2516" customFormat="false" ht="15" hidden="false" customHeight="false" outlineLevel="0" collapsed="false">
      <c r="B2516" s="2" t="s">
        <v>108</v>
      </c>
      <c r="C2516" s="76" t="s">
        <v>1022</v>
      </c>
      <c r="D2516" s="2" t="n">
        <v>522</v>
      </c>
      <c r="E2516" s="38" t="s">
        <v>806</v>
      </c>
      <c r="F2516" s="2" t="str">
        <f aca="false">IF(LEN(E2516)&gt;2,SUBSTITUTE(E2516,"/",""),RIGHT("0"&amp;E2516*10,3))</f>
        <v>3232</v>
      </c>
      <c r="H2516" s="84" t="str">
        <f aca="false">SUBSTITUTE(E2516,"/","/L")</f>
        <v>32/L32</v>
      </c>
      <c r="I2516" s="27" t="str">
        <f aca="false">J2516&amp;";"&amp;K2516</f>
        <v>32;L32</v>
      </c>
      <c r="J2516" s="18" t="str">
        <f aca="false">LEFT(E2516,2)</f>
        <v>32</v>
      </c>
      <c r="K2516" s="18" t="str">
        <f aca="false">"L"&amp;RIGHT(E2516,2)</f>
        <v>L32</v>
      </c>
      <c r="M2516" s="8" t="n">
        <v>627</v>
      </c>
      <c r="Q2516" s="2" t="n">
        <f aca="false">ROUND(LEFT(E2516,2)*2.54,0)</f>
        <v>81</v>
      </c>
      <c r="S2516" s="2" t="n">
        <f aca="false">ROUND(RIGHT(E2516,2)*2.54,0)</f>
        <v>81</v>
      </c>
    </row>
    <row r="2517" customFormat="false" ht="15" hidden="false" customHeight="false" outlineLevel="0" collapsed="false">
      <c r="B2517" s="2" t="s">
        <v>108</v>
      </c>
      <c r="C2517" s="76" t="s">
        <v>1022</v>
      </c>
      <c r="D2517" s="2" t="n">
        <v>523</v>
      </c>
      <c r="E2517" s="38" t="s">
        <v>1052</v>
      </c>
      <c r="F2517" s="2" t="str">
        <f aca="false">IF(LEN(E2517)&gt;2,SUBSTITUTE(E2517,"/",""),RIGHT("0"&amp;E2517*10,3))</f>
        <v>3332</v>
      </c>
      <c r="H2517" s="84" t="str">
        <f aca="false">SUBSTITUTE(E2517,"/","/L")</f>
        <v>33/L32</v>
      </c>
      <c r="I2517" s="27" t="str">
        <f aca="false">J2517&amp;";"&amp;K2517</f>
        <v>33;L32</v>
      </c>
      <c r="J2517" s="18" t="str">
        <f aca="false">LEFT(E2517,2)</f>
        <v>33</v>
      </c>
      <c r="K2517" s="18" t="str">
        <f aca="false">"L"&amp;RIGHT(E2517,2)</f>
        <v>L32</v>
      </c>
      <c r="M2517" s="8" t="n">
        <v>747</v>
      </c>
      <c r="Q2517" s="2" t="n">
        <f aca="false">ROUND(LEFT(E2517,2)*2.54,0)</f>
        <v>84</v>
      </c>
      <c r="S2517" s="2" t="n">
        <f aca="false">ROUND(RIGHT(E2517,2)*2.54,0)</f>
        <v>81</v>
      </c>
    </row>
    <row r="2518" customFormat="false" ht="15" hidden="false" customHeight="false" outlineLevel="0" collapsed="false">
      <c r="B2518" s="2" t="s">
        <v>108</v>
      </c>
      <c r="C2518" s="76" t="s">
        <v>1022</v>
      </c>
      <c r="D2518" s="2" t="n">
        <v>524</v>
      </c>
      <c r="E2518" s="38" t="s">
        <v>807</v>
      </c>
      <c r="F2518" s="2" t="str">
        <f aca="false">IF(LEN(E2518)&gt;2,SUBSTITUTE(E2518,"/",""),RIGHT("0"&amp;E2518*10,3))</f>
        <v>3432</v>
      </c>
      <c r="H2518" s="84" t="str">
        <f aca="false">SUBSTITUTE(E2518,"/","/L")</f>
        <v>34/L32</v>
      </c>
      <c r="I2518" s="27" t="str">
        <f aca="false">J2518&amp;";"&amp;K2518</f>
        <v>34;L32</v>
      </c>
      <c r="J2518" s="18" t="str">
        <f aca="false">LEFT(E2518,2)</f>
        <v>34</v>
      </c>
      <c r="K2518" s="18" t="str">
        <f aca="false">"L"&amp;RIGHT(E2518,2)</f>
        <v>L32</v>
      </c>
      <c r="M2518" s="8" t="n">
        <v>787</v>
      </c>
      <c r="Q2518" s="2" t="n">
        <f aca="false">ROUND(LEFT(E2518,2)*2.54,0)</f>
        <v>86</v>
      </c>
      <c r="S2518" s="2" t="n">
        <f aca="false">ROUND(RIGHT(E2518,2)*2.54,0)</f>
        <v>81</v>
      </c>
    </row>
    <row r="2519" customFormat="false" ht="15" hidden="false" customHeight="false" outlineLevel="0" collapsed="false">
      <c r="B2519" s="2" t="s">
        <v>108</v>
      </c>
      <c r="C2519" s="76" t="s">
        <v>1022</v>
      </c>
      <c r="D2519" s="2" t="n">
        <v>526</v>
      </c>
      <c r="E2519" s="38" t="s">
        <v>808</v>
      </c>
      <c r="F2519" s="2" t="str">
        <f aca="false">IF(LEN(E2519)&gt;2,SUBSTITUTE(E2519,"/",""),RIGHT("0"&amp;E2519*10,3))</f>
        <v>3632</v>
      </c>
      <c r="H2519" s="84" t="str">
        <f aca="false">SUBSTITUTE(E2519,"/","/L")</f>
        <v>36/L32</v>
      </c>
      <c r="I2519" s="27" t="str">
        <f aca="false">J2519&amp;";"&amp;K2519</f>
        <v>36;L32</v>
      </c>
      <c r="J2519" s="18" t="str">
        <f aca="false">LEFT(E2519,2)</f>
        <v>36</v>
      </c>
      <c r="K2519" s="18" t="str">
        <f aca="false">"L"&amp;RIGHT(E2519,2)</f>
        <v>L32</v>
      </c>
      <c r="M2519" s="8" t="n">
        <v>767</v>
      </c>
      <c r="Q2519" s="2" t="n">
        <f aca="false">ROUND(LEFT(E2519,2)*2.54,0)</f>
        <v>91</v>
      </c>
      <c r="S2519" s="2" t="n">
        <f aca="false">ROUND(RIGHT(E2519,2)*2.54,0)</f>
        <v>81</v>
      </c>
    </row>
    <row r="2520" customFormat="false" ht="15" hidden="false" customHeight="false" outlineLevel="0" collapsed="false">
      <c r="B2520" s="2" t="s">
        <v>108</v>
      </c>
      <c r="C2520" s="76" t="s">
        <v>1022</v>
      </c>
      <c r="D2520" s="2" t="n">
        <v>528</v>
      </c>
      <c r="E2520" s="38" t="s">
        <v>537</v>
      </c>
      <c r="F2520" s="2" t="str">
        <f aca="false">IF(LEN(E2520)&gt;2,SUBSTITUTE(E2520,"/",""),RIGHT("0"&amp;E2520*10,3))</f>
        <v>3832</v>
      </c>
      <c r="H2520" s="84" t="str">
        <f aca="false">SUBSTITUTE(E2520,"/","/L")</f>
        <v>38/L32</v>
      </c>
      <c r="I2520" s="27" t="str">
        <f aca="false">J2520&amp;";"&amp;K2520</f>
        <v>38;L32</v>
      </c>
      <c r="J2520" s="18" t="str">
        <f aca="false">LEFT(E2520,2)</f>
        <v>38</v>
      </c>
      <c r="K2520" s="18" t="str">
        <f aca="false">"L"&amp;RIGHT(E2520,2)</f>
        <v>L32</v>
      </c>
      <c r="M2520" s="8" t="n">
        <v>357</v>
      </c>
      <c r="Q2520" s="2" t="n">
        <f aca="false">ROUND(LEFT(E2520,2)*2.54,0)</f>
        <v>97</v>
      </c>
      <c r="S2520" s="2" t="n">
        <f aca="false">ROUND(RIGHT(E2520,2)*2.54,0)</f>
        <v>81</v>
      </c>
    </row>
    <row r="2521" customFormat="false" ht="15" hidden="false" customHeight="false" outlineLevel="0" collapsed="false">
      <c r="B2521" s="2" t="s">
        <v>108</v>
      </c>
      <c r="C2521" s="76" t="s">
        <v>1022</v>
      </c>
      <c r="D2521" s="2" t="n">
        <v>530</v>
      </c>
      <c r="E2521" s="38" t="s">
        <v>538</v>
      </c>
      <c r="F2521" s="2" t="str">
        <f aca="false">IF(LEN(E2521)&gt;2,SUBSTITUTE(E2521,"/",""),RIGHT("0"&amp;E2521*10,3))</f>
        <v>4032</v>
      </c>
      <c r="H2521" s="84" t="str">
        <f aca="false">SUBSTITUTE(E2521,"/","/L")</f>
        <v>40/L32</v>
      </c>
      <c r="I2521" s="27" t="str">
        <f aca="false">J2521&amp;";"&amp;K2521</f>
        <v>40;L32</v>
      </c>
      <c r="J2521" s="18" t="str">
        <f aca="false">LEFT(E2521,2)</f>
        <v>40</v>
      </c>
      <c r="K2521" s="18" t="str">
        <f aca="false">"L"&amp;RIGHT(E2521,2)</f>
        <v>L32</v>
      </c>
      <c r="M2521" s="8" t="n">
        <v>347</v>
      </c>
    </row>
    <row r="2522" customFormat="false" ht="15" hidden="false" customHeight="false" outlineLevel="0" collapsed="false">
      <c r="B2522" s="2" t="s">
        <v>108</v>
      </c>
      <c r="C2522" s="76" t="s">
        <v>1022</v>
      </c>
      <c r="D2522" s="2" t="n">
        <v>532</v>
      </c>
      <c r="E2522" s="38" t="s">
        <v>539</v>
      </c>
      <c r="F2522" s="2" t="str">
        <f aca="false">IF(LEN(E2522)&gt;2,SUBSTITUTE(E2522,"/",""),RIGHT("0"&amp;E2522*10,3))</f>
        <v>4232</v>
      </c>
      <c r="H2522" s="84" t="str">
        <f aca="false">SUBSTITUTE(E2522,"/","/L")</f>
        <v>42/L32</v>
      </c>
      <c r="I2522" s="27" t="str">
        <f aca="false">J2522&amp;";"&amp;K2522</f>
        <v>42;L32</v>
      </c>
      <c r="J2522" s="18" t="str">
        <f aca="false">LEFT(E2522,2)</f>
        <v>42</v>
      </c>
      <c r="K2522" s="18" t="str">
        <f aca="false">"L"&amp;RIGHT(E2522,2)</f>
        <v>L32</v>
      </c>
      <c r="M2522" s="8" t="n">
        <v>337</v>
      </c>
    </row>
    <row r="2523" customFormat="false" ht="15" hidden="false" customHeight="false" outlineLevel="0" collapsed="false">
      <c r="B2523" s="2" t="s">
        <v>108</v>
      </c>
      <c r="C2523" s="76" t="s">
        <v>1022</v>
      </c>
      <c r="D2523" s="2" t="n">
        <v>612</v>
      </c>
      <c r="E2523" s="38" t="s">
        <v>1053</v>
      </c>
      <c r="F2523" s="2" t="str">
        <f aca="false">IF(LEN(E2523)&gt;2,SUBSTITUTE(E2523,"/",""),RIGHT("0"&amp;E2523*10,3))</f>
        <v>2234</v>
      </c>
      <c r="H2523" s="84" t="str">
        <f aca="false">SUBSTITUTE(E2523,"/","/L")</f>
        <v>22/L34</v>
      </c>
      <c r="I2523" s="27" t="str">
        <f aca="false">J2523&amp;";"&amp;K2523</f>
        <v>22;L34</v>
      </c>
      <c r="J2523" s="18" t="str">
        <f aca="false">LEFT(E2523,2)</f>
        <v>22</v>
      </c>
      <c r="K2523" s="18" t="str">
        <f aca="false">"L"&amp;RIGHT(E2523,2)</f>
        <v>L34</v>
      </c>
      <c r="M2523" s="8" t="n">
        <v>477</v>
      </c>
    </row>
    <row r="2524" customFormat="false" ht="15" hidden="false" customHeight="false" outlineLevel="0" collapsed="false">
      <c r="B2524" s="2" t="s">
        <v>108</v>
      </c>
      <c r="C2524" s="76" t="s">
        <v>1022</v>
      </c>
      <c r="D2524" s="2" t="n">
        <v>613</v>
      </c>
      <c r="E2524" s="38" t="s">
        <v>1054</v>
      </c>
      <c r="F2524" s="2" t="str">
        <f aca="false">IF(LEN(E2524)&gt;2,SUBSTITUTE(E2524,"/",""),RIGHT("0"&amp;E2524*10,3))</f>
        <v>2334</v>
      </c>
      <c r="H2524" s="84" t="str">
        <f aca="false">SUBSTITUTE(E2524,"/","/L")</f>
        <v>23/L34</v>
      </c>
      <c r="I2524" s="27" t="str">
        <f aca="false">J2524&amp;";"&amp;K2524</f>
        <v>23;L34</v>
      </c>
      <c r="J2524" s="18" t="str">
        <f aca="false">LEFT(E2524,2)</f>
        <v>23</v>
      </c>
      <c r="K2524" s="18" t="str">
        <f aca="false">"L"&amp;RIGHT(E2524,2)</f>
        <v>L34</v>
      </c>
      <c r="M2524" s="8" t="n">
        <v>467</v>
      </c>
    </row>
    <row r="2525" customFormat="false" ht="15" hidden="false" customHeight="false" outlineLevel="0" collapsed="false">
      <c r="B2525" s="2" t="s">
        <v>108</v>
      </c>
      <c r="C2525" s="76" t="s">
        <v>1022</v>
      </c>
      <c r="D2525" s="2" t="n">
        <v>614</v>
      </c>
      <c r="E2525" s="38" t="s">
        <v>1055</v>
      </c>
      <c r="F2525" s="2" t="str">
        <f aca="false">IF(LEN(E2525)&gt;2,SUBSTITUTE(E2525,"/",""),RIGHT("0"&amp;E2525*10,3))</f>
        <v>2434</v>
      </c>
      <c r="H2525" s="84" t="str">
        <f aca="false">SUBSTITUTE(E2525,"/","/L")</f>
        <v>24/L34</v>
      </c>
      <c r="I2525" s="27" t="str">
        <f aca="false">J2525&amp;";"&amp;K2525</f>
        <v>24;L34</v>
      </c>
      <c r="J2525" s="18" t="str">
        <f aca="false">LEFT(E2525,2)</f>
        <v>24</v>
      </c>
      <c r="K2525" s="18" t="str">
        <f aca="false">"L"&amp;RIGHT(E2525,2)</f>
        <v>L34</v>
      </c>
      <c r="M2525" s="8" t="n">
        <v>457</v>
      </c>
      <c r="Q2525" s="2" t="n">
        <f aca="false">ROUND(LEFT(E2525,2)*2.54,0)</f>
        <v>61</v>
      </c>
      <c r="S2525" s="2" t="n">
        <f aca="false">ROUND(RIGHT(E2525,2)*2.54,0)</f>
        <v>86</v>
      </c>
    </row>
    <row r="2526" customFormat="false" ht="15" hidden="false" customHeight="false" outlineLevel="0" collapsed="false">
      <c r="B2526" s="2" t="s">
        <v>108</v>
      </c>
      <c r="C2526" s="76" t="s">
        <v>1022</v>
      </c>
      <c r="D2526" s="2" t="n">
        <v>615</v>
      </c>
      <c r="E2526" s="38" t="s">
        <v>1056</v>
      </c>
      <c r="F2526" s="2" t="str">
        <f aca="false">IF(LEN(E2526)&gt;2,SUBSTITUTE(E2526,"/",""),RIGHT("0"&amp;E2526*10,3))</f>
        <v>2534</v>
      </c>
      <c r="H2526" s="84" t="str">
        <f aca="false">SUBSTITUTE(E2526,"/","/L")</f>
        <v>25/L34</v>
      </c>
      <c r="I2526" s="27" t="str">
        <f aca="false">J2526&amp;";"&amp;K2526</f>
        <v>25;L34</v>
      </c>
      <c r="J2526" s="18" t="str">
        <f aca="false">LEFT(E2526,2)</f>
        <v>25</v>
      </c>
      <c r="K2526" s="18" t="str">
        <f aca="false">"L"&amp;RIGHT(E2526,2)</f>
        <v>L34</v>
      </c>
      <c r="M2526" s="8" t="n">
        <v>817</v>
      </c>
      <c r="Q2526" s="2" t="n">
        <f aca="false">ROUND(LEFT(E2526,2)*2.54,0)</f>
        <v>64</v>
      </c>
      <c r="S2526" s="2" t="n">
        <f aca="false">ROUND(RIGHT(E2526,2)*2.54,0)</f>
        <v>86</v>
      </c>
    </row>
    <row r="2527" customFormat="false" ht="15" hidden="false" customHeight="false" outlineLevel="0" collapsed="false">
      <c r="B2527" s="2" t="s">
        <v>108</v>
      </c>
      <c r="C2527" s="76" t="s">
        <v>1022</v>
      </c>
      <c r="D2527" s="2" t="n">
        <v>616</v>
      </c>
      <c r="E2527" s="38" t="s">
        <v>1057</v>
      </c>
      <c r="F2527" s="2" t="str">
        <f aca="false">IF(LEN(E2527)&gt;2,SUBSTITUTE(E2527,"/",""),RIGHT("0"&amp;E2527*10,3))</f>
        <v>2634</v>
      </c>
      <c r="H2527" s="84" t="str">
        <f aca="false">SUBSTITUTE(E2527,"/","/L")</f>
        <v>26/L34</v>
      </c>
      <c r="I2527" s="27" t="str">
        <f aca="false">J2527&amp;";"&amp;K2527</f>
        <v>26;L34</v>
      </c>
      <c r="J2527" s="18" t="str">
        <f aca="false">LEFT(E2527,2)</f>
        <v>26</v>
      </c>
      <c r="K2527" s="18" t="str">
        <f aca="false">"L"&amp;RIGHT(E2527,2)</f>
        <v>L34</v>
      </c>
      <c r="M2527" s="8" t="n">
        <v>967</v>
      </c>
      <c r="Q2527" s="2" t="n">
        <f aca="false">ROUND(LEFT(E2527,2)*2.54,0)</f>
        <v>66</v>
      </c>
      <c r="S2527" s="2" t="n">
        <f aca="false">ROUND(RIGHT(E2527,2)*2.54,0)</f>
        <v>86</v>
      </c>
    </row>
    <row r="2528" customFormat="false" ht="15" hidden="false" customHeight="false" outlineLevel="0" collapsed="false">
      <c r="B2528" s="2" t="s">
        <v>108</v>
      </c>
      <c r="C2528" s="76" t="s">
        <v>1022</v>
      </c>
      <c r="D2528" s="2" t="n">
        <v>617</v>
      </c>
      <c r="E2528" s="38" t="s">
        <v>1058</v>
      </c>
      <c r="F2528" s="2" t="str">
        <f aca="false">IF(LEN(E2528)&gt;2,SUBSTITUTE(E2528,"/",""),RIGHT("0"&amp;E2528*10,3))</f>
        <v>2734</v>
      </c>
      <c r="H2528" s="84" t="str">
        <f aca="false">SUBSTITUTE(E2528,"/","/L")</f>
        <v>27/L34</v>
      </c>
      <c r="I2528" s="27" t="str">
        <f aca="false">J2528&amp;";"&amp;K2528</f>
        <v>27;L34</v>
      </c>
      <c r="J2528" s="18" t="str">
        <f aca="false">LEFT(E2528,2)</f>
        <v>27</v>
      </c>
      <c r="K2528" s="18" t="str">
        <f aca="false">"L"&amp;RIGHT(E2528,2)</f>
        <v>L34</v>
      </c>
      <c r="M2528" s="8" t="n">
        <v>987</v>
      </c>
      <c r="Q2528" s="2" t="n">
        <f aca="false">ROUND(LEFT(E2528,2)*2.54,0)</f>
        <v>69</v>
      </c>
      <c r="S2528" s="2" t="n">
        <f aca="false">ROUND(RIGHT(E2528,2)*2.54,0)</f>
        <v>86</v>
      </c>
    </row>
    <row r="2529" customFormat="false" ht="15" hidden="false" customHeight="false" outlineLevel="0" collapsed="false">
      <c r="B2529" s="2" t="s">
        <v>108</v>
      </c>
      <c r="C2529" s="76" t="s">
        <v>1022</v>
      </c>
      <c r="D2529" s="2" t="n">
        <v>618</v>
      </c>
      <c r="E2529" s="38" t="s">
        <v>1059</v>
      </c>
      <c r="F2529" s="2" t="str">
        <f aca="false">IF(LEN(E2529)&gt;2,SUBSTITUTE(E2529,"/",""),RIGHT("0"&amp;E2529*10,3))</f>
        <v>2834</v>
      </c>
      <c r="H2529" s="84" t="str">
        <f aca="false">SUBSTITUTE(E2529,"/","/L")</f>
        <v>28/L34</v>
      </c>
      <c r="I2529" s="27" t="str">
        <f aca="false">J2529&amp;";"&amp;K2529</f>
        <v>28;L34</v>
      </c>
      <c r="J2529" s="18" t="str">
        <f aca="false">LEFT(E2529,2)</f>
        <v>28</v>
      </c>
      <c r="K2529" s="18" t="str">
        <f aca="false">"L"&amp;RIGHT(E2529,2)</f>
        <v>L34</v>
      </c>
      <c r="M2529" s="8" t="n">
        <v>907</v>
      </c>
      <c r="Q2529" s="2" t="n">
        <f aca="false">ROUND(LEFT(E2529,2)*2.54,0)</f>
        <v>71</v>
      </c>
      <c r="S2529" s="2" t="n">
        <f aca="false">ROUND(RIGHT(E2529,2)*2.54,0)</f>
        <v>86</v>
      </c>
    </row>
    <row r="2530" customFormat="false" ht="15" hidden="false" customHeight="false" outlineLevel="0" collapsed="false">
      <c r="B2530" s="2" t="s">
        <v>108</v>
      </c>
      <c r="C2530" s="76" t="s">
        <v>1022</v>
      </c>
      <c r="D2530" s="2" t="n">
        <v>619</v>
      </c>
      <c r="E2530" s="38" t="s">
        <v>1060</v>
      </c>
      <c r="F2530" s="2" t="str">
        <f aca="false">IF(LEN(E2530)&gt;2,SUBSTITUTE(E2530,"/",""),RIGHT("0"&amp;E2530*10,3))</f>
        <v>2934</v>
      </c>
      <c r="H2530" s="84" t="str">
        <f aca="false">SUBSTITUTE(E2530,"/","/L")</f>
        <v>29/L34</v>
      </c>
      <c r="I2530" s="27" t="str">
        <f aca="false">J2530&amp;";"&amp;K2530</f>
        <v>29;L34</v>
      </c>
      <c r="J2530" s="18" t="str">
        <f aca="false">LEFT(E2530,2)</f>
        <v>29</v>
      </c>
      <c r="K2530" s="18" t="str">
        <f aca="false">"L"&amp;RIGHT(E2530,2)</f>
        <v>L34</v>
      </c>
      <c r="M2530" s="8" t="n">
        <v>857</v>
      </c>
      <c r="Q2530" s="2" t="n">
        <f aca="false">ROUND(LEFT(E2530,2)*2.54,0)</f>
        <v>74</v>
      </c>
      <c r="S2530" s="2" t="n">
        <f aca="false">ROUND(RIGHT(E2530,2)*2.54,0)</f>
        <v>86</v>
      </c>
    </row>
    <row r="2531" customFormat="false" ht="15" hidden="false" customHeight="false" outlineLevel="0" collapsed="false">
      <c r="B2531" s="2" t="s">
        <v>108</v>
      </c>
      <c r="C2531" s="76" t="s">
        <v>1022</v>
      </c>
      <c r="D2531" s="2" t="n">
        <v>620</v>
      </c>
      <c r="E2531" s="38" t="s">
        <v>816</v>
      </c>
      <c r="F2531" s="2" t="str">
        <f aca="false">IF(LEN(E2531)&gt;2,SUBSTITUTE(E2531,"/",""),RIGHT("0"&amp;E2531*10,3))</f>
        <v>3034</v>
      </c>
      <c r="H2531" s="84" t="str">
        <f aca="false">SUBSTITUTE(E2531,"/","/L")</f>
        <v>30/L34</v>
      </c>
      <c r="I2531" s="27" t="str">
        <f aca="false">J2531&amp;";"&amp;K2531</f>
        <v>30;L34</v>
      </c>
      <c r="J2531" s="18" t="str">
        <f aca="false">LEFT(E2531,2)</f>
        <v>30</v>
      </c>
      <c r="K2531" s="18" t="str">
        <f aca="false">"L"&amp;RIGHT(E2531,2)</f>
        <v>L34</v>
      </c>
      <c r="M2531" s="8" t="n">
        <v>667</v>
      </c>
      <c r="Q2531" s="2" t="n">
        <f aca="false">ROUND(LEFT(E2531,2)*2.54,0)</f>
        <v>76</v>
      </c>
      <c r="S2531" s="2" t="n">
        <f aca="false">ROUND(RIGHT(E2531,2)*2.54,0)</f>
        <v>86</v>
      </c>
    </row>
    <row r="2532" customFormat="false" ht="15" hidden="false" customHeight="false" outlineLevel="0" collapsed="false">
      <c r="B2532" s="2" t="s">
        <v>108</v>
      </c>
      <c r="C2532" s="76" t="s">
        <v>1022</v>
      </c>
      <c r="D2532" s="2" t="n">
        <v>621</v>
      </c>
      <c r="E2532" s="38" t="s">
        <v>376</v>
      </c>
      <c r="F2532" s="2" t="str">
        <f aca="false">IF(LEN(E2532)&gt;2,SUBSTITUTE(E2532,"/",""),RIGHT("0"&amp;E2532*10,3))</f>
        <v>3134</v>
      </c>
      <c r="H2532" s="84" t="str">
        <f aca="false">SUBSTITUTE(E2532,"/","/L")</f>
        <v>31/L34</v>
      </c>
      <c r="I2532" s="27" t="str">
        <f aca="false">J2532&amp;";"&amp;K2532</f>
        <v>31;L34</v>
      </c>
      <c r="J2532" s="18" t="str">
        <f aca="false">LEFT(E2532,2)</f>
        <v>31</v>
      </c>
      <c r="K2532" s="18" t="str">
        <f aca="false">"L"&amp;RIGHT(E2532,2)</f>
        <v>L34</v>
      </c>
      <c r="M2532" s="8" t="n">
        <v>617</v>
      </c>
      <c r="Q2532" s="2" t="n">
        <f aca="false">ROUND(LEFT(E2532,2)*2.54,0)</f>
        <v>79</v>
      </c>
      <c r="S2532" s="2" t="n">
        <f aca="false">ROUND(RIGHT(E2532,2)*2.54,0)</f>
        <v>86</v>
      </c>
    </row>
    <row r="2533" customFormat="false" ht="15" hidden="false" customHeight="false" outlineLevel="0" collapsed="false">
      <c r="B2533" s="2" t="s">
        <v>108</v>
      </c>
      <c r="C2533" s="76" t="s">
        <v>1022</v>
      </c>
      <c r="D2533" s="2" t="n">
        <v>622</v>
      </c>
      <c r="E2533" s="38" t="s">
        <v>158</v>
      </c>
      <c r="F2533" s="2" t="str">
        <f aca="false">IF(LEN(E2533)&gt;2,SUBSTITUTE(E2533,"/",""),RIGHT("0"&amp;E2533*10,3))</f>
        <v>3234</v>
      </c>
      <c r="H2533" s="84" t="str">
        <f aca="false">SUBSTITUTE(E2533,"/","/L")</f>
        <v>32/L34</v>
      </c>
      <c r="I2533" s="27" t="str">
        <f aca="false">J2533&amp;";"&amp;K2533</f>
        <v>32;L34</v>
      </c>
      <c r="J2533" s="18" t="str">
        <f aca="false">LEFT(E2533,2)</f>
        <v>32</v>
      </c>
      <c r="K2533" s="18" t="str">
        <f aca="false">"L"&amp;RIGHT(E2533,2)</f>
        <v>L34</v>
      </c>
      <c r="M2533" s="8" t="n">
        <v>607</v>
      </c>
      <c r="Q2533" s="2" t="n">
        <f aca="false">ROUND(LEFT(E2533,2)*2.54,0)</f>
        <v>81</v>
      </c>
      <c r="S2533" s="2" t="n">
        <f aca="false">ROUND(RIGHT(E2533,2)*2.54,0)</f>
        <v>86</v>
      </c>
    </row>
    <row r="2534" customFormat="false" ht="15" hidden="false" customHeight="false" outlineLevel="0" collapsed="false">
      <c r="B2534" s="2" t="s">
        <v>108</v>
      </c>
      <c r="C2534" s="76" t="s">
        <v>1022</v>
      </c>
      <c r="D2534" s="2" t="n">
        <v>623</v>
      </c>
      <c r="E2534" s="38" t="s">
        <v>145</v>
      </c>
      <c r="F2534" s="2" t="str">
        <f aca="false">IF(LEN(E2534)&gt;2,SUBSTITUTE(E2534,"/",""),RIGHT("0"&amp;E2534*10,3))</f>
        <v>3334</v>
      </c>
      <c r="H2534" s="84" t="str">
        <f aca="false">SUBSTITUTE(E2534,"/","/L")</f>
        <v>33/L34</v>
      </c>
      <c r="I2534" s="27" t="str">
        <f aca="false">J2534&amp;";"&amp;K2534</f>
        <v>33;L34</v>
      </c>
      <c r="J2534" s="18" t="str">
        <f aca="false">LEFT(E2534,2)</f>
        <v>33</v>
      </c>
      <c r="K2534" s="18" t="str">
        <f aca="false">"L"&amp;RIGHT(E2534,2)</f>
        <v>L34</v>
      </c>
      <c r="M2534" s="8" t="n">
        <v>737</v>
      </c>
      <c r="Q2534" s="2" t="n">
        <f aca="false">ROUND(LEFT(E2534,2)*2.54,0)</f>
        <v>84</v>
      </c>
      <c r="S2534" s="2" t="n">
        <f aca="false">ROUND(RIGHT(E2534,2)*2.54,0)</f>
        <v>86</v>
      </c>
    </row>
    <row r="2535" customFormat="false" ht="15" hidden="false" customHeight="false" outlineLevel="0" collapsed="false">
      <c r="B2535" s="2" t="s">
        <v>108</v>
      </c>
      <c r="C2535" s="76" t="s">
        <v>1022</v>
      </c>
      <c r="D2535" s="2" t="n">
        <v>624</v>
      </c>
      <c r="E2535" s="38" t="s">
        <v>817</v>
      </c>
      <c r="F2535" s="2" t="str">
        <f aca="false">IF(LEN(E2535)&gt;2,SUBSTITUTE(E2535,"/",""),RIGHT("0"&amp;E2535*10,3))</f>
        <v>3434</v>
      </c>
      <c r="H2535" s="84" t="str">
        <f aca="false">SUBSTITUTE(E2535,"/","/L")</f>
        <v>34/L34</v>
      </c>
      <c r="I2535" s="27" t="str">
        <f aca="false">J2535&amp;";"&amp;K2535</f>
        <v>34;L34</v>
      </c>
      <c r="J2535" s="18" t="str">
        <f aca="false">LEFT(E2535,2)</f>
        <v>34</v>
      </c>
      <c r="K2535" s="18" t="str">
        <f aca="false">"L"&amp;RIGHT(E2535,2)</f>
        <v>L34</v>
      </c>
      <c r="M2535" s="8" t="n">
        <v>777</v>
      </c>
      <c r="Q2535" s="2" t="n">
        <f aca="false">ROUND(LEFT(E2535,2)*2.54,0)</f>
        <v>86</v>
      </c>
      <c r="S2535" s="2" t="n">
        <f aca="false">ROUND(RIGHT(E2535,2)*2.54,0)</f>
        <v>86</v>
      </c>
    </row>
    <row r="2536" customFormat="false" ht="15" hidden="false" customHeight="false" outlineLevel="0" collapsed="false">
      <c r="B2536" s="2" t="s">
        <v>108</v>
      </c>
      <c r="C2536" s="76" t="s">
        <v>1022</v>
      </c>
      <c r="D2536" s="2" t="n">
        <v>626</v>
      </c>
      <c r="E2536" s="38" t="s">
        <v>818</v>
      </c>
      <c r="F2536" s="2" t="str">
        <f aca="false">IF(LEN(E2536)&gt;2,SUBSTITUTE(E2536,"/",""),RIGHT("0"&amp;E2536*10,3))</f>
        <v>3634</v>
      </c>
      <c r="H2536" s="84" t="str">
        <f aca="false">SUBSTITUTE(E2536,"/","/L")</f>
        <v>36/L34</v>
      </c>
      <c r="I2536" s="27" t="str">
        <f aca="false">J2536&amp;";"&amp;K2536</f>
        <v>36;L34</v>
      </c>
      <c r="J2536" s="18" t="str">
        <f aca="false">LEFT(E2536,2)</f>
        <v>36</v>
      </c>
      <c r="K2536" s="18" t="str">
        <f aca="false">"L"&amp;RIGHT(E2536,2)</f>
        <v>L34</v>
      </c>
      <c r="M2536" s="8" t="n">
        <v>757</v>
      </c>
      <c r="Q2536" s="2" t="n">
        <f aca="false">ROUND(LEFT(E2536,2)*2.54,0)</f>
        <v>91</v>
      </c>
      <c r="S2536" s="2" t="n">
        <f aca="false">ROUND(RIGHT(E2536,2)*2.54,0)</f>
        <v>86</v>
      </c>
    </row>
    <row r="2537" customFormat="false" ht="15" hidden="false" customHeight="false" outlineLevel="0" collapsed="false">
      <c r="B2537" s="2" t="s">
        <v>108</v>
      </c>
      <c r="C2537" s="76" t="s">
        <v>1022</v>
      </c>
      <c r="D2537" s="2" t="n">
        <v>628</v>
      </c>
      <c r="E2537" s="38" t="s">
        <v>547</v>
      </c>
      <c r="F2537" s="2" t="str">
        <f aca="false">IF(LEN(E2537)&gt;2,SUBSTITUTE(E2537,"/",""),RIGHT("0"&amp;E2537*10,3))</f>
        <v>3834</v>
      </c>
      <c r="H2537" s="84" t="str">
        <f aca="false">SUBSTITUTE(E2537,"/","/L")</f>
        <v>38/L34</v>
      </c>
      <c r="I2537" s="27" t="str">
        <f aca="false">J2537&amp;";"&amp;K2537</f>
        <v>38;L34</v>
      </c>
      <c r="J2537" s="18" t="str">
        <f aca="false">LEFT(E2537,2)</f>
        <v>38</v>
      </c>
      <c r="K2537" s="18" t="str">
        <f aca="false">"L"&amp;RIGHT(E2537,2)</f>
        <v>L34</v>
      </c>
      <c r="M2537" s="8" t="n">
        <v>327</v>
      </c>
      <c r="Q2537" s="2" t="n">
        <f aca="false">ROUND(LEFT(E2537,2)*2.54,0)</f>
        <v>97</v>
      </c>
      <c r="S2537" s="2" t="n">
        <f aca="false">ROUND(RIGHT(E2537,2)*2.54,0)</f>
        <v>86</v>
      </c>
    </row>
    <row r="2538" customFormat="false" ht="15" hidden="false" customHeight="false" outlineLevel="0" collapsed="false">
      <c r="B2538" s="2" t="s">
        <v>108</v>
      </c>
      <c r="C2538" s="76" t="s">
        <v>1022</v>
      </c>
      <c r="D2538" s="2" t="n">
        <v>630</v>
      </c>
      <c r="E2538" s="38" t="s">
        <v>548</v>
      </c>
      <c r="F2538" s="2" t="str">
        <f aca="false">IF(LEN(E2538)&gt;2,SUBSTITUTE(E2538,"/",""),RIGHT("0"&amp;E2538*10,3))</f>
        <v>4034</v>
      </c>
      <c r="H2538" s="84" t="str">
        <f aca="false">SUBSTITUTE(E2538,"/","/L")</f>
        <v>40/L34</v>
      </c>
      <c r="I2538" s="27" t="str">
        <f aca="false">J2538&amp;";"&amp;K2538</f>
        <v>40;L34</v>
      </c>
      <c r="J2538" s="18" t="str">
        <f aca="false">LEFT(E2538,2)</f>
        <v>40</v>
      </c>
      <c r="K2538" s="18" t="str">
        <f aca="false">"L"&amp;RIGHT(E2538,2)</f>
        <v>L34</v>
      </c>
      <c r="M2538" s="8" t="n">
        <v>317</v>
      </c>
    </row>
    <row r="2539" customFormat="false" ht="15" hidden="false" customHeight="false" outlineLevel="0" collapsed="false">
      <c r="B2539" s="2" t="s">
        <v>108</v>
      </c>
      <c r="C2539" s="76" t="s">
        <v>1022</v>
      </c>
      <c r="D2539" s="2" t="n">
        <v>632</v>
      </c>
      <c r="E2539" s="38" t="s">
        <v>549</v>
      </c>
      <c r="F2539" s="2" t="str">
        <f aca="false">IF(LEN(E2539)&gt;2,SUBSTITUTE(E2539,"/",""),RIGHT("0"&amp;E2539*10,3))</f>
        <v>4234</v>
      </c>
      <c r="H2539" s="84" t="str">
        <f aca="false">SUBSTITUTE(E2539,"/","/L")</f>
        <v>42/L34</v>
      </c>
      <c r="I2539" s="27" t="str">
        <f aca="false">J2539&amp;";"&amp;K2539</f>
        <v>42;L34</v>
      </c>
      <c r="J2539" s="18" t="str">
        <f aca="false">LEFT(E2539,2)</f>
        <v>42</v>
      </c>
      <c r="K2539" s="18" t="str">
        <f aca="false">"L"&amp;RIGHT(E2539,2)</f>
        <v>L34</v>
      </c>
      <c r="M2539" s="8" t="n">
        <v>307</v>
      </c>
    </row>
    <row r="2540" customFormat="false" ht="15" hidden="false" customHeight="false" outlineLevel="0" collapsed="false">
      <c r="B2540" s="2" t="s">
        <v>108</v>
      </c>
      <c r="C2540" s="76" t="s">
        <v>1022</v>
      </c>
      <c r="D2540" s="2" t="n">
        <v>712</v>
      </c>
      <c r="E2540" s="38" t="s">
        <v>1061</v>
      </c>
      <c r="F2540" s="2" t="str">
        <f aca="false">IF(LEN(E2540)&gt;2,SUBSTITUTE(E2540,"/",""),RIGHT("0"&amp;E2540*10,3))</f>
        <v>2236</v>
      </c>
      <c r="H2540" s="84" t="str">
        <f aca="false">SUBSTITUTE(E2540,"/","/L")</f>
        <v>22/L36</v>
      </c>
      <c r="I2540" s="27" t="str">
        <f aca="false">J2540&amp;";"&amp;K2540</f>
        <v>22;L36</v>
      </c>
      <c r="J2540" s="18" t="str">
        <f aca="false">LEFT(E2540,2)</f>
        <v>22</v>
      </c>
      <c r="K2540" s="18" t="str">
        <f aca="false">"L"&amp;RIGHT(E2540,2)</f>
        <v>L36</v>
      </c>
      <c r="M2540" s="8" t="n">
        <v>447</v>
      </c>
    </row>
    <row r="2541" customFormat="false" ht="15" hidden="false" customHeight="false" outlineLevel="0" collapsed="false">
      <c r="B2541" s="2" t="s">
        <v>108</v>
      </c>
      <c r="C2541" s="76" t="s">
        <v>1022</v>
      </c>
      <c r="D2541" s="2" t="n">
        <v>713</v>
      </c>
      <c r="E2541" s="38" t="s">
        <v>1062</v>
      </c>
      <c r="F2541" s="2" t="str">
        <f aca="false">IF(LEN(E2541)&gt;2,SUBSTITUTE(E2541,"/",""),RIGHT("0"&amp;E2541*10,3))</f>
        <v>2336</v>
      </c>
      <c r="H2541" s="84" t="str">
        <f aca="false">SUBSTITUTE(E2541,"/","/L")</f>
        <v>23/L36</v>
      </c>
      <c r="I2541" s="27" t="str">
        <f aca="false">J2541&amp;";"&amp;K2541</f>
        <v>23;L36</v>
      </c>
      <c r="J2541" s="18" t="str">
        <f aca="false">LEFT(E2541,2)</f>
        <v>23</v>
      </c>
      <c r="K2541" s="18" t="str">
        <f aca="false">"L"&amp;RIGHT(E2541,2)</f>
        <v>L36</v>
      </c>
      <c r="M2541" s="8" t="n">
        <v>437</v>
      </c>
    </row>
    <row r="2542" customFormat="false" ht="15" hidden="false" customHeight="false" outlineLevel="0" collapsed="false">
      <c r="B2542" s="2" t="s">
        <v>108</v>
      </c>
      <c r="C2542" s="76" t="s">
        <v>1022</v>
      </c>
      <c r="D2542" s="2" t="n">
        <v>714</v>
      </c>
      <c r="E2542" s="38" t="s">
        <v>1063</v>
      </c>
      <c r="F2542" s="2" t="str">
        <f aca="false">IF(LEN(E2542)&gt;2,SUBSTITUTE(E2542,"/",""),RIGHT("0"&amp;E2542*10,3))</f>
        <v>2436</v>
      </c>
      <c r="H2542" s="84" t="str">
        <f aca="false">SUBSTITUTE(E2542,"/","/L")</f>
        <v>24/L36</v>
      </c>
      <c r="I2542" s="27" t="str">
        <f aca="false">J2542&amp;";"&amp;K2542</f>
        <v>24;L36</v>
      </c>
      <c r="J2542" s="18" t="str">
        <f aca="false">LEFT(E2542,2)</f>
        <v>24</v>
      </c>
      <c r="K2542" s="18" t="str">
        <f aca="false">"L"&amp;RIGHT(E2542,2)</f>
        <v>L36</v>
      </c>
      <c r="M2542" s="8" t="n">
        <v>427</v>
      </c>
    </row>
    <row r="2543" customFormat="false" ht="15" hidden="false" customHeight="false" outlineLevel="0" collapsed="false">
      <c r="B2543" s="2" t="s">
        <v>108</v>
      </c>
      <c r="C2543" s="76" t="s">
        <v>1022</v>
      </c>
      <c r="D2543" s="2" t="n">
        <v>715</v>
      </c>
      <c r="E2543" s="38" t="s">
        <v>1064</v>
      </c>
      <c r="F2543" s="2" t="str">
        <f aca="false">IF(LEN(E2543)&gt;2,SUBSTITUTE(E2543,"/",""),RIGHT("0"&amp;E2543*10,3))</f>
        <v>2536</v>
      </c>
      <c r="H2543" s="84" t="str">
        <f aca="false">SUBSTITUTE(E2543,"/","/L")</f>
        <v>25/L36</v>
      </c>
      <c r="I2543" s="27" t="str">
        <f aca="false">J2543&amp;";"&amp;K2543</f>
        <v>25;L36</v>
      </c>
      <c r="J2543" s="18" t="str">
        <f aca="false">LEFT(E2543,2)</f>
        <v>25</v>
      </c>
      <c r="K2543" s="18" t="str">
        <f aca="false">"L"&amp;RIGHT(E2543,2)</f>
        <v>L36</v>
      </c>
      <c r="M2543" s="8" t="n">
        <v>807</v>
      </c>
    </row>
    <row r="2544" customFormat="false" ht="15" hidden="false" customHeight="false" outlineLevel="0" collapsed="false">
      <c r="B2544" s="2" t="s">
        <v>108</v>
      </c>
      <c r="C2544" s="76" t="s">
        <v>1022</v>
      </c>
      <c r="D2544" s="2" t="n">
        <v>716</v>
      </c>
      <c r="E2544" s="38" t="s">
        <v>1065</v>
      </c>
      <c r="F2544" s="2" t="str">
        <f aca="false">IF(LEN(E2544)&gt;2,SUBSTITUTE(E2544,"/",""),RIGHT("0"&amp;E2544*10,3))</f>
        <v>2636</v>
      </c>
      <c r="H2544" s="84" t="str">
        <f aca="false">SUBSTITUTE(E2544,"/","/L")</f>
        <v>26/L36</v>
      </c>
      <c r="I2544" s="27" t="str">
        <f aca="false">J2544&amp;";"&amp;K2544</f>
        <v>26;L36</v>
      </c>
      <c r="J2544" s="18" t="str">
        <f aca="false">LEFT(E2544,2)</f>
        <v>26</v>
      </c>
      <c r="K2544" s="18" t="str">
        <f aca="false">"L"&amp;RIGHT(E2544,2)</f>
        <v>L36</v>
      </c>
      <c r="M2544" s="8" t="n">
        <v>947</v>
      </c>
    </row>
    <row r="2545" customFormat="false" ht="15" hidden="false" customHeight="false" outlineLevel="0" collapsed="false">
      <c r="B2545" s="2" t="s">
        <v>108</v>
      </c>
      <c r="C2545" s="76" t="s">
        <v>1022</v>
      </c>
      <c r="D2545" s="2" t="n">
        <v>717</v>
      </c>
      <c r="E2545" s="38" t="s">
        <v>1066</v>
      </c>
      <c r="F2545" s="2" t="str">
        <f aca="false">IF(LEN(E2545)&gt;2,SUBSTITUTE(E2545,"/",""),RIGHT("0"&amp;E2545*10,3))</f>
        <v>2736</v>
      </c>
      <c r="H2545" s="84" t="str">
        <f aca="false">SUBSTITUTE(E2545,"/","/L")</f>
        <v>27/L36</v>
      </c>
      <c r="I2545" s="27" t="str">
        <f aca="false">J2545&amp;";"&amp;K2545</f>
        <v>27;L36</v>
      </c>
      <c r="J2545" s="18" t="str">
        <f aca="false">LEFT(E2545,2)</f>
        <v>27</v>
      </c>
      <c r="K2545" s="18" t="str">
        <f aca="false">"L"&amp;RIGHT(E2545,2)</f>
        <v>L36</v>
      </c>
      <c r="M2545" s="8" t="n">
        <v>957</v>
      </c>
    </row>
    <row r="2546" customFormat="false" ht="15" hidden="false" customHeight="false" outlineLevel="0" collapsed="false">
      <c r="B2546" s="2" t="s">
        <v>108</v>
      </c>
      <c r="C2546" s="76" t="s">
        <v>1022</v>
      </c>
      <c r="D2546" s="2" t="n">
        <v>718</v>
      </c>
      <c r="E2546" s="38" t="s">
        <v>1067</v>
      </c>
      <c r="F2546" s="2" t="str">
        <f aca="false">IF(LEN(E2546)&gt;2,SUBSTITUTE(E2546,"/",""),RIGHT("0"&amp;E2546*10,3))</f>
        <v>2836</v>
      </c>
      <c r="H2546" s="84" t="str">
        <f aca="false">SUBSTITUTE(E2546,"/","/L")</f>
        <v>28/L36</v>
      </c>
      <c r="I2546" s="27" t="str">
        <f aca="false">J2546&amp;";"&amp;K2546</f>
        <v>28;L36</v>
      </c>
      <c r="J2546" s="18" t="str">
        <f aca="false">LEFT(E2546,2)</f>
        <v>28</v>
      </c>
      <c r="K2546" s="18" t="str">
        <f aca="false">"L"&amp;RIGHT(E2546,2)</f>
        <v>L36</v>
      </c>
      <c r="M2546" s="8" t="n">
        <v>897</v>
      </c>
    </row>
    <row r="2547" customFormat="false" ht="15" hidden="false" customHeight="false" outlineLevel="0" collapsed="false">
      <c r="B2547" s="2" t="s">
        <v>108</v>
      </c>
      <c r="C2547" s="76" t="s">
        <v>1022</v>
      </c>
      <c r="D2547" s="2" t="n">
        <v>719</v>
      </c>
      <c r="E2547" s="38" t="s">
        <v>1068</v>
      </c>
      <c r="F2547" s="2" t="str">
        <f aca="false">IF(LEN(E2547)&gt;2,SUBSTITUTE(E2547,"/",""),RIGHT("0"&amp;E2547*10,3))</f>
        <v>2936</v>
      </c>
      <c r="H2547" s="84" t="str">
        <f aca="false">SUBSTITUTE(E2547,"/","/L")</f>
        <v>29/L36</v>
      </c>
      <c r="I2547" s="27" t="str">
        <f aca="false">J2547&amp;";"&amp;K2547</f>
        <v>29;L36</v>
      </c>
      <c r="J2547" s="18" t="str">
        <f aca="false">LEFT(E2547,2)</f>
        <v>29</v>
      </c>
      <c r="K2547" s="18" t="str">
        <f aca="false">"L"&amp;RIGHT(E2547,2)</f>
        <v>L36</v>
      </c>
      <c r="M2547" s="8" t="n">
        <v>847</v>
      </c>
    </row>
    <row r="2548" customFormat="false" ht="15" hidden="false" customHeight="false" outlineLevel="0" collapsed="false">
      <c r="B2548" s="2" t="s">
        <v>108</v>
      </c>
      <c r="C2548" s="76" t="s">
        <v>1022</v>
      </c>
      <c r="D2548" s="2" t="n">
        <v>720</v>
      </c>
      <c r="E2548" s="38" t="s">
        <v>1069</v>
      </c>
      <c r="F2548" s="2" t="str">
        <f aca="false">IF(LEN(E2548)&gt;2,SUBSTITUTE(E2548,"/",""),RIGHT("0"&amp;E2548*10,3))</f>
        <v>3036</v>
      </c>
      <c r="H2548" s="84" t="str">
        <f aca="false">SUBSTITUTE(E2548,"/","/L")</f>
        <v>30/L36</v>
      </c>
      <c r="I2548" s="27" t="str">
        <f aca="false">J2548&amp;";"&amp;K2548</f>
        <v>30;L36</v>
      </c>
      <c r="J2548" s="18" t="str">
        <f aca="false">LEFT(E2548,2)</f>
        <v>30</v>
      </c>
      <c r="K2548" s="18" t="str">
        <f aca="false">"L"&amp;RIGHT(E2548,2)</f>
        <v>L36</v>
      </c>
      <c r="M2548" s="8" t="n">
        <v>657</v>
      </c>
    </row>
    <row r="2549" customFormat="false" ht="15" hidden="false" customHeight="false" outlineLevel="0" collapsed="false">
      <c r="B2549" s="2" t="s">
        <v>108</v>
      </c>
      <c r="C2549" s="76" t="s">
        <v>1022</v>
      </c>
      <c r="D2549" s="2" t="n">
        <v>721</v>
      </c>
      <c r="E2549" s="38" t="s">
        <v>1070</v>
      </c>
      <c r="F2549" s="2" t="str">
        <f aca="false">IF(LEN(E2549)&gt;2,SUBSTITUTE(E2549,"/",""),RIGHT("0"&amp;E2549*10,3))</f>
        <v>3136</v>
      </c>
      <c r="H2549" s="84" t="str">
        <f aca="false">SUBSTITUTE(E2549,"/","/L")</f>
        <v>31/L36</v>
      </c>
      <c r="I2549" s="27" t="str">
        <f aca="false">J2549&amp;";"&amp;K2549</f>
        <v>31;L36</v>
      </c>
      <c r="J2549" s="18" t="str">
        <f aca="false">LEFT(E2549,2)</f>
        <v>31</v>
      </c>
      <c r="K2549" s="18" t="str">
        <f aca="false">"L"&amp;RIGHT(E2549,2)</f>
        <v>L36</v>
      </c>
      <c r="M2549" s="8" t="n">
        <v>597</v>
      </c>
    </row>
    <row r="2550" customFormat="false" ht="15" hidden="false" customHeight="false" outlineLevel="0" collapsed="false">
      <c r="B2550" s="2" t="s">
        <v>108</v>
      </c>
      <c r="C2550" s="76" t="s">
        <v>1022</v>
      </c>
      <c r="D2550" s="2" t="n">
        <v>722</v>
      </c>
      <c r="E2550" s="38" t="s">
        <v>1071</v>
      </c>
      <c r="F2550" s="2" t="str">
        <f aca="false">IF(LEN(E2550)&gt;2,SUBSTITUTE(E2550,"/",""),RIGHT("0"&amp;E2550*10,3))</f>
        <v>3236</v>
      </c>
      <c r="H2550" s="84" t="str">
        <f aca="false">SUBSTITUTE(E2550,"/","/L")</f>
        <v>32/L36</v>
      </c>
      <c r="I2550" s="27" t="str">
        <f aca="false">J2550&amp;";"&amp;K2550</f>
        <v>32;L36</v>
      </c>
      <c r="J2550" s="18" t="str">
        <f aca="false">LEFT(E2550,2)</f>
        <v>32</v>
      </c>
      <c r="K2550" s="18" t="str">
        <f aca="false">"L"&amp;RIGHT(E2550,2)</f>
        <v>L36</v>
      </c>
      <c r="M2550" s="8" t="n">
        <v>587</v>
      </c>
    </row>
    <row r="2551" customFormat="false" ht="15" hidden="false" customHeight="false" outlineLevel="0" collapsed="false">
      <c r="B2551" s="2" t="s">
        <v>108</v>
      </c>
      <c r="C2551" s="76" t="s">
        <v>1022</v>
      </c>
      <c r="D2551" s="2" t="n">
        <v>723</v>
      </c>
      <c r="E2551" s="38" t="s">
        <v>1072</v>
      </c>
      <c r="F2551" s="2" t="str">
        <f aca="false">IF(LEN(E2551)&gt;2,SUBSTITUTE(E2551,"/",""),RIGHT("0"&amp;E2551*10,3))</f>
        <v>3336</v>
      </c>
      <c r="H2551" s="84" t="str">
        <f aca="false">SUBSTITUTE(E2551,"/","/L")</f>
        <v>33/L36</v>
      </c>
      <c r="I2551" s="27" t="str">
        <f aca="false">J2551&amp;";"&amp;K2551</f>
        <v>33;L36</v>
      </c>
      <c r="J2551" s="18" t="str">
        <f aca="false">LEFT(E2551,2)</f>
        <v>33</v>
      </c>
      <c r="K2551" s="18" t="str">
        <f aca="false">"L"&amp;RIGHT(E2551,2)</f>
        <v>L36</v>
      </c>
      <c r="M2551" s="8" t="n">
        <v>707</v>
      </c>
    </row>
    <row r="2552" customFormat="false" ht="15" hidden="false" customHeight="false" outlineLevel="0" collapsed="false">
      <c r="B2552" s="2" t="s">
        <v>108</v>
      </c>
      <c r="C2552" s="76" t="s">
        <v>1022</v>
      </c>
      <c r="D2552" s="2" t="n">
        <v>724</v>
      </c>
      <c r="E2552" s="38" t="s">
        <v>160</v>
      </c>
      <c r="F2552" s="2" t="str">
        <f aca="false">IF(LEN(E2552)&gt;2,SUBSTITUTE(E2552,"/",""),RIGHT("0"&amp;E2552*10,3))</f>
        <v>3436</v>
      </c>
      <c r="H2552" s="84" t="str">
        <f aca="false">SUBSTITUTE(E2552,"/","/L")</f>
        <v>34/L36</v>
      </c>
      <c r="I2552" s="27" t="str">
        <f aca="false">J2552&amp;";"&amp;K2552</f>
        <v>34;L36</v>
      </c>
      <c r="J2552" s="18" t="str">
        <f aca="false">LEFT(E2552,2)</f>
        <v>34</v>
      </c>
      <c r="K2552" s="18" t="str">
        <f aca="false">"L"&amp;RIGHT(E2552,2)</f>
        <v>L36</v>
      </c>
      <c r="M2552" s="8" t="n">
        <v>727</v>
      </c>
    </row>
    <row r="2553" customFormat="false" ht="15" hidden="false" customHeight="false" outlineLevel="0" collapsed="false">
      <c r="B2553" s="2" t="s">
        <v>108</v>
      </c>
      <c r="C2553" s="76" t="s">
        <v>1022</v>
      </c>
      <c r="D2553" s="2" t="n">
        <v>726</v>
      </c>
      <c r="E2553" s="38" t="s">
        <v>1073</v>
      </c>
      <c r="F2553" s="2" t="str">
        <f aca="false">IF(LEN(E2553)&gt;2,SUBSTITUTE(E2553,"/",""),RIGHT("0"&amp;E2553*10,3))</f>
        <v>3636</v>
      </c>
      <c r="H2553" s="84" t="str">
        <f aca="false">SUBSTITUTE(E2553,"/","/L")</f>
        <v>36/L36</v>
      </c>
      <c r="I2553" s="27" t="str">
        <f aca="false">J2553&amp;";"&amp;K2553</f>
        <v>36;L36</v>
      </c>
      <c r="J2553" s="18" t="str">
        <f aca="false">LEFT(E2553,2)</f>
        <v>36</v>
      </c>
      <c r="K2553" s="18" t="str">
        <f aca="false">"L"&amp;RIGHT(E2553,2)</f>
        <v>L36</v>
      </c>
      <c r="M2553" s="8" t="n">
        <v>717</v>
      </c>
    </row>
    <row r="2554" customFormat="false" ht="15" hidden="false" customHeight="false" outlineLevel="0" collapsed="false">
      <c r="B2554" s="2" t="s">
        <v>108</v>
      </c>
      <c r="C2554" s="76" t="s">
        <v>1022</v>
      </c>
      <c r="D2554" s="2" t="n">
        <v>728</v>
      </c>
      <c r="E2554" s="38" t="s">
        <v>1074</v>
      </c>
      <c r="F2554" s="2" t="str">
        <f aca="false">IF(LEN(E2554)&gt;2,SUBSTITUTE(E2554,"/",""),RIGHT("0"&amp;E2554*10,3))</f>
        <v>3836</v>
      </c>
      <c r="H2554" s="84" t="str">
        <f aca="false">SUBSTITUTE(E2554,"/","/L")</f>
        <v>38/L36</v>
      </c>
      <c r="I2554" s="27" t="str">
        <f aca="false">J2554&amp;";"&amp;K2554</f>
        <v>38;L36</v>
      </c>
      <c r="J2554" s="18" t="str">
        <f aca="false">LEFT(E2554,2)</f>
        <v>38</v>
      </c>
      <c r="K2554" s="18" t="str">
        <f aca="false">"L"&amp;RIGHT(E2554,2)</f>
        <v>L36</v>
      </c>
      <c r="M2554" s="8" t="n">
        <v>297</v>
      </c>
    </row>
    <row r="2555" customFormat="false" ht="15" hidden="false" customHeight="false" outlineLevel="0" collapsed="false">
      <c r="B2555" s="2" t="s">
        <v>108</v>
      </c>
      <c r="C2555" s="76" t="s">
        <v>1022</v>
      </c>
      <c r="D2555" s="2" t="n">
        <v>730</v>
      </c>
      <c r="E2555" s="38" t="s">
        <v>1075</v>
      </c>
      <c r="F2555" s="2" t="str">
        <f aca="false">IF(LEN(E2555)&gt;2,SUBSTITUTE(E2555,"/",""),RIGHT("0"&amp;E2555*10,3))</f>
        <v>4036</v>
      </c>
      <c r="H2555" s="84" t="str">
        <f aca="false">SUBSTITUTE(E2555,"/","/L")</f>
        <v>40/L36</v>
      </c>
      <c r="I2555" s="27" t="str">
        <f aca="false">J2555&amp;";"&amp;K2555</f>
        <v>40;L36</v>
      </c>
      <c r="J2555" s="18" t="str">
        <f aca="false">LEFT(E2555,2)</f>
        <v>40</v>
      </c>
      <c r="K2555" s="18" t="str">
        <f aca="false">"L"&amp;RIGHT(E2555,2)</f>
        <v>L36</v>
      </c>
      <c r="M2555" s="8" t="n">
        <v>287</v>
      </c>
    </row>
    <row r="2556" customFormat="false" ht="15" hidden="false" customHeight="false" outlineLevel="0" collapsed="false">
      <c r="B2556" s="2" t="s">
        <v>108</v>
      </c>
      <c r="C2556" s="76" t="s">
        <v>1022</v>
      </c>
      <c r="D2556" s="2" t="n">
        <v>732</v>
      </c>
      <c r="E2556" s="38" t="s">
        <v>1076</v>
      </c>
      <c r="F2556" s="2" t="str">
        <f aca="false">IF(LEN(E2556)&gt;2,SUBSTITUTE(E2556,"/",""),RIGHT("0"&amp;E2556*10,3))</f>
        <v>4236</v>
      </c>
      <c r="H2556" s="84" t="str">
        <f aca="false">SUBSTITUTE(E2556,"/","/L")</f>
        <v>42/L36</v>
      </c>
      <c r="I2556" s="27" t="str">
        <f aca="false">J2556&amp;";"&amp;K2556</f>
        <v>42;L36</v>
      </c>
      <c r="J2556" s="18" t="str">
        <f aca="false">LEFT(E2556,2)</f>
        <v>42</v>
      </c>
      <c r="K2556" s="18" t="str">
        <f aca="false">"L"&amp;RIGHT(E2556,2)</f>
        <v>L36</v>
      </c>
      <c r="M2556" s="8" t="n">
        <v>277</v>
      </c>
    </row>
    <row r="2558" customFormat="false" ht="15" hidden="false" customHeight="false" outlineLevel="0" collapsed="false">
      <c r="B2558" s="2" t="s">
        <v>108</v>
      </c>
      <c r="C2558" s="76" t="s">
        <v>1078</v>
      </c>
      <c r="D2558" s="2" t="n">
        <v>262</v>
      </c>
      <c r="E2558" s="38" t="s">
        <v>1079</v>
      </c>
      <c r="F2558" s="2" t="str">
        <f aca="false">IF(LEN(E2558)&gt;2,SUBSTITUTE(E2558,"/",""),RIGHT("0"&amp;E2558*10,3))</f>
        <v>2227</v>
      </c>
      <c r="H2558" s="84" t="str">
        <f aca="false">SUBSTITUTE(E2558,"/","/L")</f>
        <v>22/L27</v>
      </c>
      <c r="I2558" s="27" t="str">
        <f aca="false">J2558&amp;";"&amp;K2558</f>
        <v>22;L27</v>
      </c>
      <c r="J2558" s="18" t="str">
        <f aca="false">LEFT(E2558,2)</f>
        <v>22</v>
      </c>
      <c r="K2558" s="18" t="str">
        <f aca="false">"L"&amp;RIGHT(E2558,2)</f>
        <v>L27</v>
      </c>
      <c r="M2558" s="8" t="n">
        <v>385</v>
      </c>
    </row>
    <row r="2559" customFormat="false" ht="15" hidden="false" customHeight="false" outlineLevel="0" collapsed="false">
      <c r="B2559" s="2" t="s">
        <v>108</v>
      </c>
      <c r="C2559" s="76" t="s">
        <v>1078</v>
      </c>
      <c r="D2559" s="2" t="n">
        <v>263</v>
      </c>
      <c r="E2559" s="38" t="s">
        <v>1080</v>
      </c>
      <c r="F2559" s="2" t="str">
        <f aca="false">IF(LEN(E2559)&gt;2,SUBSTITUTE(E2559,"/",""),RIGHT("0"&amp;E2559*10,3))</f>
        <v>2327</v>
      </c>
      <c r="H2559" s="62" t="str">
        <f aca="false">SUBSTITUTE(E2559,"/","/L")</f>
        <v>23/L27</v>
      </c>
      <c r="I2559" s="27" t="str">
        <f aca="false">J2559&amp;";"&amp;K2559</f>
        <v>23;L27</v>
      </c>
      <c r="J2559" s="18" t="str">
        <f aca="false">LEFT(E2559,2)</f>
        <v>23</v>
      </c>
      <c r="K2559" s="18" t="str">
        <f aca="false">"L"&amp;RIGHT(E2559,2)</f>
        <v>L27</v>
      </c>
      <c r="M2559" s="8" t="n">
        <v>375</v>
      </c>
    </row>
    <row r="2560" customFormat="false" ht="15" hidden="false" customHeight="false" outlineLevel="0" collapsed="false">
      <c r="B2560" s="2" t="s">
        <v>108</v>
      </c>
      <c r="C2560" s="76" t="s">
        <v>1078</v>
      </c>
      <c r="D2560" s="2" t="n">
        <v>264</v>
      </c>
      <c r="E2560" s="38" t="s">
        <v>1081</v>
      </c>
      <c r="F2560" s="2" t="str">
        <f aca="false">IF(LEN(E2560)&gt;2,SUBSTITUTE(E2560,"/",""),RIGHT("0"&amp;E2560*10,3))</f>
        <v>2427</v>
      </c>
      <c r="H2560" s="62" t="str">
        <f aca="false">SUBSTITUTE(E2560,"/","/L")</f>
        <v>24/L27</v>
      </c>
      <c r="I2560" s="27" t="str">
        <f aca="false">J2560&amp;";"&amp;K2560</f>
        <v>24;L27</v>
      </c>
      <c r="J2560" s="18" t="str">
        <f aca="false">LEFT(E2560,2)</f>
        <v>24</v>
      </c>
      <c r="K2560" s="18" t="str">
        <f aca="false">"L"&amp;RIGHT(E2560,2)</f>
        <v>L27</v>
      </c>
      <c r="M2560" s="8" t="n">
        <v>365</v>
      </c>
    </row>
    <row r="2561" customFormat="false" ht="15" hidden="false" customHeight="false" outlineLevel="0" collapsed="false">
      <c r="B2561" s="2" t="s">
        <v>108</v>
      </c>
      <c r="C2561" s="76" t="s">
        <v>1078</v>
      </c>
      <c r="D2561" s="2" t="n">
        <v>265</v>
      </c>
      <c r="E2561" s="38" t="s">
        <v>361</v>
      </c>
      <c r="F2561" s="2" t="str">
        <f aca="false">IF(LEN(E2561)&gt;2,SUBSTITUTE(E2561,"/",""),RIGHT("0"&amp;E2561*10,3))</f>
        <v>2527</v>
      </c>
      <c r="H2561" s="62" t="str">
        <f aca="false">SUBSTITUTE(E2561,"/","/L")</f>
        <v>25/L27</v>
      </c>
      <c r="I2561" s="27" t="str">
        <f aca="false">J2561&amp;";"&amp;K2561</f>
        <v>25;L27</v>
      </c>
      <c r="J2561" s="18" t="str">
        <f aca="false">LEFT(E2561,2)</f>
        <v>25</v>
      </c>
      <c r="K2561" s="18" t="str">
        <f aca="false">"L"&amp;RIGHT(E2561,2)</f>
        <v>L27</v>
      </c>
      <c r="M2561" s="8" t="n">
        <v>515</v>
      </c>
    </row>
    <row r="2562" customFormat="false" ht="15" hidden="false" customHeight="false" outlineLevel="0" collapsed="false">
      <c r="B2562" s="2" t="s">
        <v>108</v>
      </c>
      <c r="C2562" s="76" t="s">
        <v>1078</v>
      </c>
      <c r="D2562" s="2" t="n">
        <v>266</v>
      </c>
      <c r="E2562" s="38" t="s">
        <v>344</v>
      </c>
      <c r="F2562" s="2" t="str">
        <f aca="false">IF(LEN(E2562)&gt;2,SUBSTITUTE(E2562,"/",""),RIGHT("0"&amp;E2562*10,3))</f>
        <v>2627</v>
      </c>
      <c r="H2562" s="62" t="str">
        <f aca="false">SUBSTITUTE(E2562,"/","/L")</f>
        <v>26/L27</v>
      </c>
      <c r="I2562" s="27" t="str">
        <f aca="false">J2562&amp;";"&amp;K2562</f>
        <v>26;L27</v>
      </c>
      <c r="J2562" s="18" t="str">
        <f aca="false">LEFT(E2562,2)</f>
        <v>26</v>
      </c>
      <c r="K2562" s="18" t="str">
        <f aca="false">"L"&amp;RIGHT(E2562,2)</f>
        <v>L27</v>
      </c>
      <c r="M2562" s="8" t="n">
        <v>545</v>
      </c>
    </row>
    <row r="2563" customFormat="false" ht="15" hidden="false" customHeight="false" outlineLevel="0" collapsed="false">
      <c r="B2563" s="2" t="s">
        <v>108</v>
      </c>
      <c r="C2563" s="76" t="s">
        <v>1078</v>
      </c>
      <c r="D2563" s="2" t="n">
        <v>267</v>
      </c>
      <c r="E2563" s="38" t="s">
        <v>1082</v>
      </c>
      <c r="F2563" s="2" t="str">
        <f aca="false">IF(LEN(E2563)&gt;2,SUBSTITUTE(E2563,"/",""),RIGHT("0"&amp;E2563*10,3))</f>
        <v>2727</v>
      </c>
      <c r="H2563" s="62" t="str">
        <f aca="false">SUBSTITUTE(E2563,"/","/L")</f>
        <v>27/L27</v>
      </c>
      <c r="I2563" s="27" t="str">
        <f aca="false">J2563&amp;";"&amp;K2563</f>
        <v>27;L27</v>
      </c>
      <c r="J2563" s="18" t="str">
        <f aca="false">LEFT(E2563,2)</f>
        <v>27</v>
      </c>
      <c r="K2563" s="18" t="str">
        <f aca="false">"L"&amp;RIGHT(E2563,2)</f>
        <v>L27</v>
      </c>
      <c r="M2563" s="8" t="n">
        <v>555</v>
      </c>
    </row>
    <row r="2564" customFormat="false" ht="15" hidden="false" customHeight="false" outlineLevel="0" collapsed="false">
      <c r="B2564" s="2" t="s">
        <v>108</v>
      </c>
      <c r="C2564" s="76" t="s">
        <v>1078</v>
      </c>
      <c r="D2564" s="2" t="n">
        <v>268</v>
      </c>
      <c r="E2564" s="38" t="s">
        <v>1083</v>
      </c>
      <c r="F2564" s="2" t="str">
        <f aca="false">IF(LEN(E2564)&gt;2,SUBSTITUTE(E2564,"/",""),RIGHT("0"&amp;E2564*10,3))</f>
        <v>2827</v>
      </c>
      <c r="H2564" s="62" t="str">
        <f aca="false">SUBSTITUTE(E2564,"/","/L")</f>
        <v>28/L27</v>
      </c>
      <c r="I2564" s="27" t="str">
        <f aca="false">J2564&amp;";"&amp;K2564</f>
        <v>28;L27</v>
      </c>
      <c r="J2564" s="18" t="str">
        <f aca="false">LEFT(E2564,2)</f>
        <v>28</v>
      </c>
      <c r="K2564" s="18" t="str">
        <f aca="false">"L"&amp;RIGHT(E2564,2)</f>
        <v>L27</v>
      </c>
      <c r="M2564" s="8" t="n">
        <v>535</v>
      </c>
    </row>
    <row r="2565" customFormat="false" ht="15" hidden="false" customHeight="false" outlineLevel="0" collapsed="false">
      <c r="B2565" s="2" t="s">
        <v>108</v>
      </c>
      <c r="C2565" s="76" t="s">
        <v>1078</v>
      </c>
      <c r="D2565" s="2" t="n">
        <v>269</v>
      </c>
      <c r="E2565" s="38" t="s">
        <v>1084</v>
      </c>
      <c r="F2565" s="2" t="str">
        <f aca="false">IF(LEN(E2565)&gt;2,SUBSTITUTE(E2565,"/",""),RIGHT("0"&amp;E2565*10,3))</f>
        <v>2927</v>
      </c>
      <c r="H2565" s="62" t="str">
        <f aca="false">SUBSTITUTE(E2565,"/","/L")</f>
        <v>29/L27</v>
      </c>
      <c r="I2565" s="27" t="str">
        <f aca="false">J2565&amp;";"&amp;K2565</f>
        <v>29;L27</v>
      </c>
      <c r="J2565" s="18" t="str">
        <f aca="false">LEFT(E2565,2)</f>
        <v>29</v>
      </c>
      <c r="K2565" s="18" t="str">
        <f aca="false">"L"&amp;RIGHT(E2565,2)</f>
        <v>L27</v>
      </c>
      <c r="M2565" s="8" t="n">
        <v>525</v>
      </c>
    </row>
    <row r="2566" customFormat="false" ht="15" hidden="false" customHeight="false" outlineLevel="0" collapsed="false">
      <c r="B2566" s="2" t="s">
        <v>108</v>
      </c>
      <c r="C2566" s="76" t="s">
        <v>1078</v>
      </c>
      <c r="D2566" s="2" t="n">
        <v>270</v>
      </c>
      <c r="E2566" s="38" t="s">
        <v>1085</v>
      </c>
      <c r="F2566" s="2" t="str">
        <f aca="false">IF(LEN(E2566)&gt;2,SUBSTITUTE(E2566,"/",""),RIGHT("0"&amp;E2566*10,3))</f>
        <v>3027</v>
      </c>
      <c r="H2566" s="62" t="str">
        <f aca="false">SUBSTITUTE(E2566,"/","/L")</f>
        <v>30/L27</v>
      </c>
      <c r="I2566" s="27" t="str">
        <f aca="false">J2566&amp;";"&amp;K2566</f>
        <v>30;L27</v>
      </c>
      <c r="J2566" s="18" t="str">
        <f aca="false">LEFT(E2566,2)</f>
        <v>30</v>
      </c>
      <c r="K2566" s="18" t="str">
        <f aca="false">"L"&amp;RIGHT(E2566,2)</f>
        <v>L27</v>
      </c>
      <c r="M2566" s="8" t="n">
        <v>235</v>
      </c>
    </row>
    <row r="2567" customFormat="false" ht="15" hidden="false" customHeight="false" outlineLevel="0" collapsed="false">
      <c r="B2567" s="2" t="s">
        <v>108</v>
      </c>
      <c r="C2567" s="76" t="s">
        <v>1078</v>
      </c>
      <c r="D2567" s="2" t="n">
        <v>271</v>
      </c>
      <c r="E2567" s="38" t="s">
        <v>1086</v>
      </c>
      <c r="F2567" s="2" t="str">
        <f aca="false">IF(LEN(E2567)&gt;2,SUBSTITUTE(E2567,"/",""),RIGHT("0"&amp;E2567*10,3))</f>
        <v>3127</v>
      </c>
      <c r="H2567" s="62" t="str">
        <f aca="false">SUBSTITUTE(E2567,"/","/L")</f>
        <v>31/L27</v>
      </c>
      <c r="I2567" s="27" t="str">
        <f aca="false">J2567&amp;";"&amp;K2567</f>
        <v>31;L27</v>
      </c>
      <c r="J2567" s="18" t="str">
        <f aca="false">LEFT(E2567,2)</f>
        <v>31</v>
      </c>
      <c r="K2567" s="18" t="str">
        <f aca="false">"L"&amp;RIGHT(E2567,2)</f>
        <v>L27</v>
      </c>
      <c r="M2567" s="8" t="n">
        <v>225</v>
      </c>
    </row>
    <row r="2568" customFormat="false" ht="15" hidden="false" customHeight="false" outlineLevel="0" collapsed="false">
      <c r="B2568" s="2" t="s">
        <v>108</v>
      </c>
      <c r="C2568" s="76" t="s">
        <v>1078</v>
      </c>
      <c r="D2568" s="2" t="n">
        <v>272</v>
      </c>
      <c r="E2568" s="38" t="s">
        <v>1087</v>
      </c>
      <c r="F2568" s="2" t="str">
        <f aca="false">IF(LEN(E2568)&gt;2,SUBSTITUTE(E2568,"/",""),RIGHT("0"&amp;E2568*10,3))</f>
        <v>3227</v>
      </c>
      <c r="H2568" s="62" t="str">
        <f aca="false">SUBSTITUTE(E2568,"/","/L")</f>
        <v>32/L27</v>
      </c>
      <c r="I2568" s="27" t="str">
        <f aca="false">J2568&amp;";"&amp;K2568</f>
        <v>32;L27</v>
      </c>
      <c r="J2568" s="18" t="str">
        <f aca="false">LEFT(E2568,2)</f>
        <v>32</v>
      </c>
      <c r="K2568" s="18" t="str">
        <f aca="false">"L"&amp;RIGHT(E2568,2)</f>
        <v>L27</v>
      </c>
      <c r="M2568" s="8" t="n">
        <v>215</v>
      </c>
    </row>
    <row r="2569" customFormat="false" ht="15" hidden="false" customHeight="false" outlineLevel="0" collapsed="false">
      <c r="B2569" s="2" t="s">
        <v>108</v>
      </c>
      <c r="C2569" s="76" t="s">
        <v>1078</v>
      </c>
      <c r="D2569" s="2" t="n">
        <v>273</v>
      </c>
      <c r="E2569" s="38" t="s">
        <v>1088</v>
      </c>
      <c r="F2569" s="2" t="str">
        <f aca="false">IF(LEN(E2569)&gt;2,SUBSTITUTE(E2569,"/",""),RIGHT("0"&amp;E2569*10,3))</f>
        <v>3327</v>
      </c>
      <c r="H2569" s="62" t="str">
        <f aca="false">SUBSTITUTE(E2569,"/","/L")</f>
        <v>33/L27</v>
      </c>
      <c r="I2569" s="27" t="str">
        <f aca="false">J2569&amp;";"&amp;K2569</f>
        <v>33;L27</v>
      </c>
      <c r="J2569" s="18" t="str">
        <f aca="false">LEFT(E2569,2)</f>
        <v>33</v>
      </c>
      <c r="K2569" s="18" t="str">
        <f aca="false">"L"&amp;RIGHT(E2569,2)</f>
        <v>L27</v>
      </c>
      <c r="M2569" s="8" t="n">
        <v>205</v>
      </c>
    </row>
    <row r="2570" customFormat="false" ht="15" hidden="false" customHeight="false" outlineLevel="0" collapsed="false">
      <c r="B2570" s="2" t="s">
        <v>108</v>
      </c>
      <c r="C2570" s="76" t="s">
        <v>1078</v>
      </c>
      <c r="D2570" s="2" t="n">
        <v>274</v>
      </c>
      <c r="E2570" s="38" t="s">
        <v>1089</v>
      </c>
      <c r="F2570" s="2" t="str">
        <f aca="false">IF(LEN(E2570)&gt;2,SUBSTITUTE(E2570,"/",""),RIGHT("0"&amp;E2570*10,3))</f>
        <v>3427</v>
      </c>
      <c r="H2570" s="62" t="str">
        <f aca="false">SUBSTITUTE(E2570,"/","/L")</f>
        <v>34/L27</v>
      </c>
      <c r="I2570" s="27" t="str">
        <f aca="false">J2570&amp;";"&amp;K2570</f>
        <v>34;L27</v>
      </c>
      <c r="J2570" s="18" t="str">
        <f aca="false">LEFT(E2570,2)</f>
        <v>34</v>
      </c>
      <c r="K2570" s="18" t="str">
        <f aca="false">"L"&amp;RIGHT(E2570,2)</f>
        <v>L27</v>
      </c>
      <c r="M2570" s="8" t="n">
        <v>195</v>
      </c>
    </row>
    <row r="2571" customFormat="false" ht="15" hidden="false" customHeight="false" outlineLevel="0" collapsed="false">
      <c r="B2571" s="2" t="s">
        <v>108</v>
      </c>
      <c r="C2571" s="76" t="s">
        <v>1078</v>
      </c>
      <c r="D2571" s="2" t="n">
        <v>276</v>
      </c>
      <c r="E2571" s="38" t="s">
        <v>1090</v>
      </c>
      <c r="F2571" s="2" t="str">
        <f aca="false">IF(LEN(E2571)&gt;2,SUBSTITUTE(E2571,"/",""),RIGHT("0"&amp;E2571*10,3))</f>
        <v>3627</v>
      </c>
      <c r="H2571" s="62" t="str">
        <f aca="false">SUBSTITUTE(E2571,"/","/L")</f>
        <v>36/L27</v>
      </c>
      <c r="I2571" s="27" t="str">
        <f aca="false">J2571&amp;";"&amp;K2571</f>
        <v>36;L27</v>
      </c>
      <c r="J2571" s="18" t="str">
        <f aca="false">LEFT(E2571,2)</f>
        <v>36</v>
      </c>
      <c r="K2571" s="18" t="str">
        <f aca="false">"L"&amp;RIGHT(E2571,2)</f>
        <v>L27</v>
      </c>
      <c r="M2571" s="8" t="n">
        <v>185</v>
      </c>
    </row>
    <row r="2572" customFormat="false" ht="15" hidden="false" customHeight="false" outlineLevel="0" collapsed="false">
      <c r="B2572" s="2" t="s">
        <v>108</v>
      </c>
      <c r="C2572" s="76" t="s">
        <v>1078</v>
      </c>
      <c r="D2572" s="2" t="n">
        <v>278</v>
      </c>
      <c r="E2572" s="38" t="s">
        <v>1091</v>
      </c>
      <c r="F2572" s="2" t="str">
        <f aca="false">IF(LEN(E2572)&gt;2,SUBSTITUTE(E2572,"/",""),RIGHT("0"&amp;E2572*10,3))</f>
        <v>3827</v>
      </c>
      <c r="H2572" s="62" t="str">
        <f aca="false">SUBSTITUTE(E2572,"/","/L")</f>
        <v>38/L27</v>
      </c>
      <c r="I2572" s="27" t="str">
        <f aca="false">J2572&amp;";"&amp;K2572</f>
        <v>38;L27</v>
      </c>
      <c r="J2572" s="18" t="str">
        <f aca="false">LEFT(E2572,2)</f>
        <v>38</v>
      </c>
      <c r="K2572" s="18" t="str">
        <f aca="false">"L"&amp;RIGHT(E2572,2)</f>
        <v>L27</v>
      </c>
      <c r="M2572" s="8" t="n">
        <v>175</v>
      </c>
    </row>
    <row r="2573" customFormat="false" ht="15" hidden="false" customHeight="false" outlineLevel="0" collapsed="false">
      <c r="B2573" s="2" t="s">
        <v>108</v>
      </c>
      <c r="C2573" s="76" t="s">
        <v>1078</v>
      </c>
      <c r="D2573" s="2" t="n">
        <v>280</v>
      </c>
      <c r="E2573" s="38" t="s">
        <v>1092</v>
      </c>
      <c r="F2573" s="2" t="str">
        <f aca="false">IF(LEN(E2573)&gt;2,SUBSTITUTE(E2573,"/",""),RIGHT("0"&amp;E2573*10,3))</f>
        <v>4027</v>
      </c>
      <c r="H2573" s="62" t="str">
        <f aca="false">SUBSTITUTE(E2573,"/","/L")</f>
        <v>40/L27</v>
      </c>
      <c r="I2573" s="27" t="str">
        <f aca="false">J2573&amp;";"&amp;K2573</f>
        <v>40;L27</v>
      </c>
      <c r="J2573" s="18" t="str">
        <f aca="false">LEFT(E2573,2)</f>
        <v>40</v>
      </c>
      <c r="K2573" s="18" t="str">
        <f aca="false">"L"&amp;RIGHT(E2573,2)</f>
        <v>L27</v>
      </c>
      <c r="M2573" s="8" t="n">
        <v>165</v>
      </c>
    </row>
    <row r="2574" customFormat="false" ht="15" hidden="false" customHeight="false" outlineLevel="0" collapsed="false">
      <c r="B2574" s="2" t="s">
        <v>108</v>
      </c>
      <c r="C2574" s="76" t="s">
        <v>1078</v>
      </c>
      <c r="D2574" s="2" t="n">
        <v>282</v>
      </c>
      <c r="E2574" s="38" t="s">
        <v>1093</v>
      </c>
      <c r="F2574" s="2" t="str">
        <f aca="false">IF(LEN(E2574)&gt;2,SUBSTITUTE(E2574,"/",""),RIGHT("0"&amp;E2574*10,3))</f>
        <v>4227</v>
      </c>
      <c r="H2574" s="62" t="str">
        <f aca="false">SUBSTITUTE(E2574,"/","/L")</f>
        <v>42/L27</v>
      </c>
      <c r="I2574" s="27" t="str">
        <f aca="false">J2574&amp;";"&amp;K2574</f>
        <v>42;L27</v>
      </c>
      <c r="J2574" s="18" t="str">
        <f aca="false">LEFT(E2574,2)</f>
        <v>42</v>
      </c>
      <c r="K2574" s="18" t="str">
        <f aca="false">"L"&amp;RIGHT(E2574,2)</f>
        <v>L27</v>
      </c>
      <c r="M2574" s="8" t="n">
        <v>155</v>
      </c>
    </row>
    <row r="2575" customFormat="false" ht="15" hidden="false" customHeight="false" outlineLevel="0" collapsed="false">
      <c r="B2575" s="2" t="s">
        <v>108</v>
      </c>
      <c r="C2575" s="76" t="s">
        <v>1078</v>
      </c>
      <c r="D2575" s="2" t="n">
        <v>362</v>
      </c>
      <c r="E2575" s="38" t="s">
        <v>1094</v>
      </c>
      <c r="F2575" s="2" t="str">
        <f aca="false">IF(LEN(E2575)&gt;2,SUBSTITUTE(E2575,"/",""),RIGHT("0"&amp;E2575*10,3))</f>
        <v>2229</v>
      </c>
      <c r="H2575" s="62" t="str">
        <f aca="false">SUBSTITUTE(E2575,"/","/L")</f>
        <v>22/L29</v>
      </c>
      <c r="I2575" s="27" t="str">
        <f aca="false">J2575&amp;";"&amp;K2575</f>
        <v>22;L29</v>
      </c>
      <c r="J2575" s="18" t="str">
        <f aca="false">LEFT(E2575,2)</f>
        <v>22</v>
      </c>
      <c r="K2575" s="18" t="str">
        <f aca="false">"L"&amp;RIGHT(E2575,2)</f>
        <v>L29</v>
      </c>
      <c r="M2575" s="8" t="n">
        <v>445</v>
      </c>
    </row>
    <row r="2576" customFormat="false" ht="15" hidden="false" customHeight="false" outlineLevel="0" collapsed="false">
      <c r="B2576" s="2" t="s">
        <v>108</v>
      </c>
      <c r="C2576" s="76" t="s">
        <v>1078</v>
      </c>
      <c r="D2576" s="2" t="n">
        <v>363</v>
      </c>
      <c r="E2576" s="38" t="s">
        <v>1095</v>
      </c>
      <c r="F2576" s="2" t="str">
        <f aca="false">IF(LEN(E2576)&gt;2,SUBSTITUTE(E2576,"/",""),RIGHT("0"&amp;E2576*10,3))</f>
        <v>2329</v>
      </c>
      <c r="H2576" s="62" t="str">
        <f aca="false">SUBSTITUTE(E2576,"/","/L")</f>
        <v>23/L29</v>
      </c>
      <c r="I2576" s="27" t="str">
        <f aca="false">J2576&amp;";"&amp;K2576</f>
        <v>23;L29</v>
      </c>
      <c r="J2576" s="18" t="str">
        <f aca="false">LEFT(E2576,2)</f>
        <v>23</v>
      </c>
      <c r="K2576" s="18" t="str">
        <f aca="false">"L"&amp;RIGHT(E2576,2)</f>
        <v>L29</v>
      </c>
      <c r="M2576" s="8" t="n">
        <v>435</v>
      </c>
    </row>
    <row r="2577" customFormat="false" ht="15" hidden="false" customHeight="false" outlineLevel="0" collapsed="false">
      <c r="B2577" s="2" t="s">
        <v>108</v>
      </c>
      <c r="C2577" s="76" t="s">
        <v>1078</v>
      </c>
      <c r="D2577" s="2" t="n">
        <v>364</v>
      </c>
      <c r="E2577" s="38" t="s">
        <v>1096</v>
      </c>
      <c r="F2577" s="2" t="str">
        <f aca="false">IF(LEN(E2577)&gt;2,SUBSTITUTE(E2577,"/",""),RIGHT("0"&amp;E2577*10,3))</f>
        <v>2429</v>
      </c>
      <c r="H2577" s="62" t="str">
        <f aca="false">SUBSTITUTE(E2577,"/","/L")</f>
        <v>24/L29</v>
      </c>
      <c r="I2577" s="27" t="str">
        <f aca="false">J2577&amp;";"&amp;K2577</f>
        <v>24;L29</v>
      </c>
      <c r="J2577" s="18" t="str">
        <f aca="false">LEFT(E2577,2)</f>
        <v>24</v>
      </c>
      <c r="K2577" s="18" t="str">
        <f aca="false">"L"&amp;RIGHT(E2577,2)</f>
        <v>L29</v>
      </c>
      <c r="M2577" s="8" t="n">
        <v>425</v>
      </c>
      <c r="Q2577" s="2" t="n">
        <f aca="false">ROUND(LEFT(E2577,2)*2.54,0)</f>
        <v>61</v>
      </c>
      <c r="S2577" s="2" t="n">
        <f aca="false">ROUND(RIGHT(E2577,2)*2.54,0)</f>
        <v>74</v>
      </c>
    </row>
    <row r="2578" customFormat="false" ht="15" hidden="false" customHeight="false" outlineLevel="0" collapsed="false">
      <c r="B2578" s="2" t="s">
        <v>108</v>
      </c>
      <c r="C2578" s="76" t="s">
        <v>1078</v>
      </c>
      <c r="D2578" s="2" t="n">
        <v>365</v>
      </c>
      <c r="E2578" s="38" t="s">
        <v>1097</v>
      </c>
      <c r="F2578" s="2" t="str">
        <f aca="false">IF(LEN(E2578)&gt;2,SUBSTITUTE(E2578,"/",""),RIGHT("0"&amp;E2578*10,3))</f>
        <v>2529</v>
      </c>
      <c r="H2578" s="62" t="str">
        <f aca="false">SUBSTITUTE(E2578,"/","/L")</f>
        <v>25/L29</v>
      </c>
      <c r="I2578" s="27" t="str">
        <f aca="false">J2578&amp;";"&amp;K2578</f>
        <v>25;L29</v>
      </c>
      <c r="J2578" s="18" t="str">
        <f aca="false">LEFT(E2578,2)</f>
        <v>25</v>
      </c>
      <c r="K2578" s="18" t="str">
        <f aca="false">"L"&amp;RIGHT(E2578,2)</f>
        <v>L29</v>
      </c>
      <c r="M2578" s="8" t="n">
        <v>805</v>
      </c>
      <c r="Q2578" s="2" t="n">
        <f aca="false">ROUND(LEFT(E2578,2)*2.54,0)</f>
        <v>64</v>
      </c>
      <c r="S2578" s="2" t="n">
        <f aca="false">ROUND(RIGHT(E2578,2)*2.54,0)</f>
        <v>74</v>
      </c>
    </row>
    <row r="2579" customFormat="false" ht="15" hidden="false" customHeight="false" outlineLevel="0" collapsed="false">
      <c r="B2579" s="2" t="s">
        <v>108</v>
      </c>
      <c r="C2579" s="76" t="s">
        <v>1078</v>
      </c>
      <c r="D2579" s="2" t="n">
        <v>366</v>
      </c>
      <c r="E2579" s="38" t="s">
        <v>1098</v>
      </c>
      <c r="F2579" s="2" t="str">
        <f aca="false">IF(LEN(E2579)&gt;2,SUBSTITUTE(E2579,"/",""),RIGHT("0"&amp;E2579*10,3))</f>
        <v>2629</v>
      </c>
      <c r="H2579" s="62" t="str">
        <f aca="false">SUBSTITUTE(E2579,"/","/L")</f>
        <v>26/L29</v>
      </c>
      <c r="I2579" s="27" t="str">
        <f aca="false">J2579&amp;";"&amp;K2579</f>
        <v>26;L29</v>
      </c>
      <c r="J2579" s="18" t="str">
        <f aca="false">LEFT(E2579,2)</f>
        <v>26</v>
      </c>
      <c r="K2579" s="18" t="str">
        <f aca="false">"L"&amp;RIGHT(E2579,2)</f>
        <v>L29</v>
      </c>
      <c r="M2579" s="8" t="n">
        <v>945</v>
      </c>
      <c r="Q2579" s="2" t="n">
        <f aca="false">ROUND(LEFT(E2579,2)*2.54,0)</f>
        <v>66</v>
      </c>
      <c r="S2579" s="2" t="n">
        <f aca="false">ROUND(RIGHT(E2579,2)*2.54,0)</f>
        <v>74</v>
      </c>
    </row>
    <row r="2580" customFormat="false" ht="15" hidden="false" customHeight="false" outlineLevel="0" collapsed="false">
      <c r="B2580" s="2" t="s">
        <v>108</v>
      </c>
      <c r="C2580" s="76" t="s">
        <v>1078</v>
      </c>
      <c r="D2580" s="2" t="n">
        <v>367</v>
      </c>
      <c r="E2580" s="38" t="s">
        <v>363</v>
      </c>
      <c r="F2580" s="2" t="str">
        <f aca="false">IF(LEN(E2580)&gt;2,SUBSTITUTE(E2580,"/",""),RIGHT("0"&amp;E2580*10,3))</f>
        <v>2729</v>
      </c>
      <c r="H2580" s="62" t="str">
        <f aca="false">SUBSTITUTE(E2580,"/","/L")</f>
        <v>27/L29</v>
      </c>
      <c r="I2580" s="27" t="str">
        <f aca="false">J2580&amp;";"&amp;K2580</f>
        <v>27;L29</v>
      </c>
      <c r="J2580" s="18" t="str">
        <f aca="false">LEFT(E2580,2)</f>
        <v>27</v>
      </c>
      <c r="K2580" s="18" t="str">
        <f aca="false">"L"&amp;RIGHT(E2580,2)</f>
        <v>L29</v>
      </c>
      <c r="M2580" s="8" t="n">
        <v>955</v>
      </c>
      <c r="Q2580" s="2" t="n">
        <f aca="false">ROUND(LEFT(E2580,2)*2.54,0)</f>
        <v>69</v>
      </c>
      <c r="S2580" s="2" t="n">
        <f aca="false">ROUND(RIGHT(E2580,2)*2.54,0)</f>
        <v>74</v>
      </c>
    </row>
    <row r="2581" customFormat="false" ht="15" hidden="false" customHeight="false" outlineLevel="0" collapsed="false">
      <c r="B2581" s="2" t="s">
        <v>108</v>
      </c>
      <c r="C2581" s="76" t="s">
        <v>1078</v>
      </c>
      <c r="D2581" s="2" t="n">
        <v>368</v>
      </c>
      <c r="E2581" s="38" t="s">
        <v>346</v>
      </c>
      <c r="F2581" s="2" t="str">
        <f aca="false">IF(LEN(E2581)&gt;2,SUBSTITUTE(E2581,"/",""),RIGHT("0"&amp;E2581*10,3))</f>
        <v>2829</v>
      </c>
      <c r="H2581" s="62" t="str">
        <f aca="false">SUBSTITUTE(E2581,"/","/L")</f>
        <v>28/L29</v>
      </c>
      <c r="I2581" s="27" t="str">
        <f aca="false">J2581&amp;";"&amp;K2581</f>
        <v>28;L29</v>
      </c>
      <c r="J2581" s="18" t="str">
        <f aca="false">LEFT(E2581,2)</f>
        <v>28</v>
      </c>
      <c r="K2581" s="18" t="str">
        <f aca="false">"L"&amp;RIGHT(E2581,2)</f>
        <v>L29</v>
      </c>
      <c r="M2581" s="8" t="n">
        <v>895</v>
      </c>
      <c r="Q2581" s="2" t="n">
        <f aca="false">ROUND(LEFT(E2581,2)*2.54,0)</f>
        <v>71</v>
      </c>
      <c r="S2581" s="2" t="n">
        <f aca="false">ROUND(RIGHT(E2581,2)*2.54,0)</f>
        <v>74</v>
      </c>
    </row>
    <row r="2582" customFormat="false" ht="15" hidden="false" customHeight="false" outlineLevel="0" collapsed="false">
      <c r="B2582" s="2" t="s">
        <v>108</v>
      </c>
      <c r="C2582" s="76" t="s">
        <v>1078</v>
      </c>
      <c r="D2582" s="2" t="n">
        <v>369</v>
      </c>
      <c r="E2582" s="38" t="s">
        <v>1099</v>
      </c>
      <c r="F2582" s="2" t="str">
        <f aca="false">IF(LEN(E2582)&gt;2,SUBSTITUTE(E2582,"/",""),RIGHT("0"&amp;E2582*10,3))</f>
        <v>2929</v>
      </c>
      <c r="H2582" s="62" t="str">
        <f aca="false">SUBSTITUTE(E2582,"/","/L")</f>
        <v>29/L29</v>
      </c>
      <c r="I2582" s="27" t="str">
        <f aca="false">J2582&amp;";"&amp;K2582</f>
        <v>29;L29</v>
      </c>
      <c r="J2582" s="18" t="str">
        <f aca="false">LEFT(E2582,2)</f>
        <v>29</v>
      </c>
      <c r="K2582" s="18" t="str">
        <f aca="false">"L"&amp;RIGHT(E2582,2)</f>
        <v>L29</v>
      </c>
      <c r="M2582" s="8" t="n">
        <v>845</v>
      </c>
      <c r="Q2582" s="2" t="n">
        <f aca="false">ROUND(LEFT(E2582,2)*2.54,0)</f>
        <v>74</v>
      </c>
      <c r="S2582" s="2" t="n">
        <f aca="false">ROUND(RIGHT(E2582,2)*2.54,0)</f>
        <v>74</v>
      </c>
    </row>
    <row r="2583" customFormat="false" ht="15" hidden="false" customHeight="false" outlineLevel="0" collapsed="false">
      <c r="B2583" s="2" t="s">
        <v>108</v>
      </c>
      <c r="C2583" s="76" t="s">
        <v>1078</v>
      </c>
      <c r="D2583" s="2" t="n">
        <v>370</v>
      </c>
      <c r="E2583" s="38" t="s">
        <v>1100</v>
      </c>
      <c r="F2583" s="2" t="str">
        <f aca="false">IF(LEN(E2583)&gt;2,SUBSTITUTE(E2583,"/",""),RIGHT("0"&amp;E2583*10,3))</f>
        <v>3029</v>
      </c>
      <c r="H2583" s="62" t="str">
        <f aca="false">SUBSTITUTE(E2583,"/","/L")</f>
        <v>30/L29</v>
      </c>
      <c r="I2583" s="27" t="str">
        <f aca="false">J2583&amp;";"&amp;K2583</f>
        <v>30;L29</v>
      </c>
      <c r="J2583" s="18" t="str">
        <f aca="false">LEFT(E2583,2)</f>
        <v>30</v>
      </c>
      <c r="K2583" s="18" t="str">
        <f aca="false">"L"&amp;RIGHT(E2583,2)</f>
        <v>L29</v>
      </c>
      <c r="M2583" s="8" t="n">
        <v>655</v>
      </c>
      <c r="Q2583" s="2" t="n">
        <f aca="false">ROUND(LEFT(E2583,2)*2.54,0)</f>
        <v>76</v>
      </c>
      <c r="S2583" s="2" t="n">
        <f aca="false">ROUND(RIGHT(E2583,2)*2.54,0)</f>
        <v>74</v>
      </c>
    </row>
    <row r="2584" customFormat="false" ht="15" hidden="false" customHeight="false" outlineLevel="0" collapsed="false">
      <c r="B2584" s="2" t="s">
        <v>108</v>
      </c>
      <c r="C2584" s="76" t="s">
        <v>1078</v>
      </c>
      <c r="D2584" s="2" t="n">
        <v>371</v>
      </c>
      <c r="E2584" s="38" t="s">
        <v>1101</v>
      </c>
      <c r="F2584" s="2" t="str">
        <f aca="false">IF(LEN(E2584)&gt;2,SUBSTITUTE(E2584,"/",""),RIGHT("0"&amp;E2584*10,3))</f>
        <v>3129</v>
      </c>
      <c r="H2584" s="62" t="str">
        <f aca="false">SUBSTITUTE(E2584,"/","/L")</f>
        <v>31/L29</v>
      </c>
      <c r="I2584" s="27" t="str">
        <f aca="false">J2584&amp;";"&amp;K2584</f>
        <v>31;L29</v>
      </c>
      <c r="J2584" s="18" t="str">
        <f aca="false">LEFT(E2584,2)</f>
        <v>31</v>
      </c>
      <c r="K2584" s="18" t="str">
        <f aca="false">"L"&amp;RIGHT(E2584,2)</f>
        <v>L29</v>
      </c>
      <c r="M2584" s="8" t="n">
        <v>595</v>
      </c>
      <c r="Q2584" s="2" t="n">
        <f aca="false">ROUND(LEFT(E2584,2)*2.54,0)</f>
        <v>79</v>
      </c>
      <c r="S2584" s="2" t="n">
        <f aca="false">ROUND(RIGHT(E2584,2)*2.54,0)</f>
        <v>74</v>
      </c>
    </row>
    <row r="2585" customFormat="false" ht="15" hidden="false" customHeight="false" outlineLevel="0" collapsed="false">
      <c r="B2585" s="2" t="s">
        <v>108</v>
      </c>
      <c r="C2585" s="76" t="s">
        <v>1078</v>
      </c>
      <c r="D2585" s="2" t="n">
        <v>372</v>
      </c>
      <c r="E2585" s="38" t="s">
        <v>1102</v>
      </c>
      <c r="F2585" s="2" t="str">
        <f aca="false">IF(LEN(E2585)&gt;2,SUBSTITUTE(E2585,"/",""),RIGHT("0"&amp;E2585*10,3))</f>
        <v>3229</v>
      </c>
      <c r="H2585" s="62" t="str">
        <f aca="false">SUBSTITUTE(E2585,"/","/L")</f>
        <v>32/L29</v>
      </c>
      <c r="I2585" s="27" t="str">
        <f aca="false">J2585&amp;";"&amp;K2585</f>
        <v>32;L29</v>
      </c>
      <c r="J2585" s="18" t="str">
        <f aca="false">LEFT(E2585,2)</f>
        <v>32</v>
      </c>
      <c r="K2585" s="18" t="str">
        <f aca="false">"L"&amp;RIGHT(E2585,2)</f>
        <v>L29</v>
      </c>
      <c r="M2585" s="8" t="n">
        <v>585</v>
      </c>
      <c r="Q2585" s="2" t="n">
        <f aca="false">ROUND(LEFT(E2585,2)*2.54,0)</f>
        <v>81</v>
      </c>
      <c r="S2585" s="2" t="n">
        <f aca="false">ROUND(RIGHT(E2585,2)*2.54,0)</f>
        <v>74</v>
      </c>
    </row>
    <row r="2586" customFormat="false" ht="15" hidden="false" customHeight="false" outlineLevel="0" collapsed="false">
      <c r="B2586" s="2" t="s">
        <v>108</v>
      </c>
      <c r="C2586" s="76" t="s">
        <v>1078</v>
      </c>
      <c r="D2586" s="2" t="n">
        <v>373</v>
      </c>
      <c r="E2586" s="38" t="s">
        <v>1103</v>
      </c>
      <c r="F2586" s="2" t="str">
        <f aca="false">IF(LEN(E2586)&gt;2,SUBSTITUTE(E2586,"/",""),RIGHT("0"&amp;E2586*10,3))</f>
        <v>3329</v>
      </c>
      <c r="H2586" s="62" t="str">
        <f aca="false">SUBSTITUTE(E2586,"/","/L")</f>
        <v>33/L29</v>
      </c>
      <c r="I2586" s="27" t="str">
        <f aca="false">J2586&amp;";"&amp;K2586</f>
        <v>33;L29</v>
      </c>
      <c r="J2586" s="18" t="str">
        <f aca="false">LEFT(E2586,2)</f>
        <v>33</v>
      </c>
      <c r="K2586" s="18" t="str">
        <f aca="false">"L"&amp;RIGHT(E2586,2)</f>
        <v>L29</v>
      </c>
      <c r="M2586" s="8" t="n">
        <v>705</v>
      </c>
      <c r="Q2586" s="2" t="n">
        <f aca="false">ROUND(LEFT(E2586,2)*2.54,0)</f>
        <v>84</v>
      </c>
      <c r="S2586" s="2" t="n">
        <f aca="false">ROUND(RIGHT(E2586,2)*2.54,0)</f>
        <v>74</v>
      </c>
    </row>
    <row r="2587" customFormat="false" ht="15" hidden="false" customHeight="false" outlineLevel="0" collapsed="false">
      <c r="B2587" s="2" t="s">
        <v>108</v>
      </c>
      <c r="C2587" s="76" t="s">
        <v>1078</v>
      </c>
      <c r="D2587" s="2" t="n">
        <v>374</v>
      </c>
      <c r="E2587" s="38" t="s">
        <v>1104</v>
      </c>
      <c r="F2587" s="2" t="str">
        <f aca="false">IF(LEN(E2587)&gt;2,SUBSTITUTE(E2587,"/",""),RIGHT("0"&amp;E2587*10,3))</f>
        <v>3429</v>
      </c>
      <c r="H2587" s="62" t="str">
        <f aca="false">SUBSTITUTE(E2587,"/","/L")</f>
        <v>34/L29</v>
      </c>
      <c r="I2587" s="27" t="str">
        <f aca="false">J2587&amp;";"&amp;K2587</f>
        <v>34;L29</v>
      </c>
      <c r="J2587" s="18" t="str">
        <f aca="false">LEFT(E2587,2)</f>
        <v>34</v>
      </c>
      <c r="K2587" s="18" t="str">
        <f aca="false">"L"&amp;RIGHT(E2587,2)</f>
        <v>L29</v>
      </c>
      <c r="M2587" s="8" t="n">
        <v>725</v>
      </c>
      <c r="Q2587" s="2" t="n">
        <f aca="false">ROUND(LEFT(E2587,2)*2.54,0)</f>
        <v>86</v>
      </c>
      <c r="S2587" s="2" t="n">
        <f aca="false">ROUND(RIGHT(E2587,2)*2.54,0)</f>
        <v>74</v>
      </c>
    </row>
    <row r="2588" customFormat="false" ht="15" hidden="false" customHeight="false" outlineLevel="0" collapsed="false">
      <c r="B2588" s="2" t="s">
        <v>108</v>
      </c>
      <c r="C2588" s="76" t="s">
        <v>1078</v>
      </c>
      <c r="D2588" s="2" t="n">
        <v>376</v>
      </c>
      <c r="E2588" s="38" t="s">
        <v>1105</v>
      </c>
      <c r="F2588" s="2" t="str">
        <f aca="false">IF(LEN(E2588)&gt;2,SUBSTITUTE(E2588,"/",""),RIGHT("0"&amp;E2588*10,3))</f>
        <v>3629</v>
      </c>
      <c r="H2588" s="62" t="str">
        <f aca="false">SUBSTITUTE(E2588,"/","/L")</f>
        <v>36/L29</v>
      </c>
      <c r="I2588" s="27" t="str">
        <f aca="false">J2588&amp;";"&amp;K2588</f>
        <v>36;L29</v>
      </c>
      <c r="J2588" s="18" t="str">
        <f aca="false">LEFT(E2588,2)</f>
        <v>36</v>
      </c>
      <c r="K2588" s="18" t="str">
        <f aca="false">"L"&amp;RIGHT(E2588,2)</f>
        <v>L29</v>
      </c>
      <c r="M2588" s="8" t="n">
        <v>715</v>
      </c>
      <c r="Q2588" s="2" t="n">
        <f aca="false">ROUND(LEFT(E2588,2)*2.54,0)</f>
        <v>91</v>
      </c>
      <c r="S2588" s="2" t="n">
        <f aca="false">ROUND(RIGHT(E2588,2)*2.54,0)</f>
        <v>74</v>
      </c>
    </row>
    <row r="2589" customFormat="false" ht="15" hidden="false" customHeight="false" outlineLevel="0" collapsed="false">
      <c r="B2589" s="2" t="s">
        <v>108</v>
      </c>
      <c r="C2589" s="76" t="s">
        <v>1078</v>
      </c>
      <c r="D2589" s="2" t="n">
        <v>378</v>
      </c>
      <c r="E2589" s="38" t="s">
        <v>1106</v>
      </c>
      <c r="F2589" s="2" t="str">
        <f aca="false">IF(LEN(E2589)&gt;2,SUBSTITUTE(E2589,"/",""),RIGHT("0"&amp;E2589*10,3))</f>
        <v>3829</v>
      </c>
      <c r="H2589" s="62" t="str">
        <f aca="false">SUBSTITUTE(E2589,"/","/L")</f>
        <v>38/L29</v>
      </c>
      <c r="I2589" s="27" t="str">
        <f aca="false">J2589&amp;";"&amp;K2589</f>
        <v>38;L29</v>
      </c>
      <c r="J2589" s="18" t="str">
        <f aca="false">LEFT(E2589,2)</f>
        <v>38</v>
      </c>
      <c r="K2589" s="18" t="str">
        <f aca="false">"L"&amp;RIGHT(E2589,2)</f>
        <v>L29</v>
      </c>
      <c r="M2589" s="8" t="n">
        <v>295</v>
      </c>
      <c r="Q2589" s="2" t="n">
        <f aca="false">ROUND(LEFT(E2589,2)*2.54,0)</f>
        <v>97</v>
      </c>
      <c r="S2589" s="2" t="n">
        <f aca="false">ROUND(RIGHT(E2589,2)*2.54,0)</f>
        <v>74</v>
      </c>
    </row>
    <row r="2590" customFormat="false" ht="15" hidden="false" customHeight="false" outlineLevel="0" collapsed="false">
      <c r="B2590" s="2" t="s">
        <v>108</v>
      </c>
      <c r="C2590" s="76" t="s">
        <v>1078</v>
      </c>
      <c r="D2590" s="2" t="n">
        <v>380</v>
      </c>
      <c r="E2590" s="38" t="s">
        <v>1107</v>
      </c>
      <c r="F2590" s="2" t="str">
        <f aca="false">IF(LEN(E2590)&gt;2,SUBSTITUTE(E2590,"/",""),RIGHT("0"&amp;E2590*10,3))</f>
        <v>4029</v>
      </c>
      <c r="H2590" s="62" t="str">
        <f aca="false">SUBSTITUTE(E2590,"/","/L")</f>
        <v>40/L29</v>
      </c>
      <c r="I2590" s="27" t="str">
        <f aca="false">J2590&amp;";"&amp;K2590</f>
        <v>40;L29</v>
      </c>
      <c r="J2590" s="18" t="str">
        <f aca="false">LEFT(E2590,2)</f>
        <v>40</v>
      </c>
      <c r="K2590" s="18" t="str">
        <f aca="false">"L"&amp;RIGHT(E2590,2)</f>
        <v>L29</v>
      </c>
      <c r="M2590" s="8" t="n">
        <v>285</v>
      </c>
    </row>
    <row r="2591" customFormat="false" ht="15" hidden="false" customHeight="false" outlineLevel="0" collapsed="false">
      <c r="B2591" s="2" t="s">
        <v>108</v>
      </c>
      <c r="C2591" s="76" t="s">
        <v>1078</v>
      </c>
      <c r="D2591" s="2" t="n">
        <v>382</v>
      </c>
      <c r="E2591" s="38" t="s">
        <v>1108</v>
      </c>
      <c r="F2591" s="2" t="str">
        <f aca="false">IF(LEN(E2591)&gt;2,SUBSTITUTE(E2591,"/",""),RIGHT("0"&amp;E2591*10,3))</f>
        <v>4229</v>
      </c>
      <c r="H2591" s="62" t="str">
        <f aca="false">SUBSTITUTE(E2591,"/","/L")</f>
        <v>42/L29</v>
      </c>
      <c r="I2591" s="27" t="str">
        <f aca="false">J2591&amp;";"&amp;K2591</f>
        <v>42;L29</v>
      </c>
      <c r="J2591" s="18" t="str">
        <f aca="false">LEFT(E2591,2)</f>
        <v>42</v>
      </c>
      <c r="K2591" s="18" t="str">
        <f aca="false">"L"&amp;RIGHT(E2591,2)</f>
        <v>L29</v>
      </c>
      <c r="M2591" s="8" t="n">
        <v>275</v>
      </c>
    </row>
    <row r="2592" customFormat="false" ht="15" hidden="false" customHeight="false" outlineLevel="0" collapsed="false">
      <c r="B2592" s="2" t="s">
        <v>108</v>
      </c>
      <c r="C2592" s="76" t="s">
        <v>1078</v>
      </c>
      <c r="D2592" s="2" t="n">
        <v>412</v>
      </c>
      <c r="E2592" s="38" t="s">
        <v>1038</v>
      </c>
      <c r="F2592" s="2" t="str">
        <f aca="false">IF(LEN(E2592)&gt;2,SUBSTITUTE(E2592,"/",""),RIGHT("0"&amp;E2592*10,3))</f>
        <v>2230</v>
      </c>
      <c r="H2592" s="62" t="str">
        <f aca="false">SUBSTITUTE(E2592,"/","/L")</f>
        <v>22/L30</v>
      </c>
      <c r="I2592" s="27" t="str">
        <f aca="false">J2592&amp;";"&amp;K2592</f>
        <v>22;L30</v>
      </c>
      <c r="J2592" s="18" t="str">
        <f aca="false">LEFT(E2592,2)</f>
        <v>22</v>
      </c>
      <c r="K2592" s="18" t="str">
        <f aca="false">"L"&amp;RIGHT(E2592,2)</f>
        <v>L30</v>
      </c>
      <c r="M2592" s="8" t="n">
        <v>417</v>
      </c>
    </row>
    <row r="2593" customFormat="false" ht="15" hidden="false" customHeight="false" outlineLevel="0" collapsed="false">
      <c r="B2593" s="2" t="s">
        <v>108</v>
      </c>
      <c r="C2593" s="76" t="s">
        <v>1078</v>
      </c>
      <c r="D2593" s="2" t="n">
        <v>413</v>
      </c>
      <c r="E2593" s="38" t="s">
        <v>1039</v>
      </c>
      <c r="F2593" s="2" t="str">
        <f aca="false">IF(LEN(E2593)&gt;2,SUBSTITUTE(E2593,"/",""),RIGHT("0"&amp;E2593*10,3))</f>
        <v>2330</v>
      </c>
      <c r="H2593" s="62" t="str">
        <f aca="false">SUBSTITUTE(E2593,"/","/L")</f>
        <v>23/L30</v>
      </c>
      <c r="I2593" s="27" t="str">
        <f aca="false">J2593&amp;";"&amp;K2593</f>
        <v>23;L30</v>
      </c>
      <c r="J2593" s="18" t="str">
        <f aca="false">LEFT(E2593,2)</f>
        <v>23</v>
      </c>
      <c r="K2593" s="18" t="str">
        <f aca="false">"L"&amp;RIGHT(E2593,2)</f>
        <v>L30</v>
      </c>
      <c r="M2593" s="8" t="n">
        <v>407</v>
      </c>
    </row>
    <row r="2594" customFormat="false" ht="15" hidden="false" customHeight="false" outlineLevel="0" collapsed="false">
      <c r="B2594" s="2" t="s">
        <v>108</v>
      </c>
      <c r="C2594" s="76" t="s">
        <v>1078</v>
      </c>
      <c r="D2594" s="2" t="n">
        <v>414</v>
      </c>
      <c r="E2594" s="38" t="s">
        <v>1040</v>
      </c>
      <c r="F2594" s="2" t="str">
        <f aca="false">IF(LEN(E2594)&gt;2,SUBSTITUTE(E2594,"/",""),RIGHT("0"&amp;E2594*10,3))</f>
        <v>2430</v>
      </c>
      <c r="H2594" s="62" t="str">
        <f aca="false">SUBSTITUTE(E2594,"/","/L")</f>
        <v>24/L30</v>
      </c>
      <c r="I2594" s="27" t="str">
        <f aca="false">J2594&amp;";"&amp;K2594</f>
        <v>24;L30</v>
      </c>
      <c r="J2594" s="18" t="str">
        <f aca="false">LEFT(E2594,2)</f>
        <v>24</v>
      </c>
      <c r="K2594" s="18" t="str">
        <f aca="false">"L"&amp;RIGHT(E2594,2)</f>
        <v>L30</v>
      </c>
      <c r="M2594" s="8" t="n">
        <v>397</v>
      </c>
    </row>
    <row r="2595" customFormat="false" ht="15" hidden="false" customHeight="false" outlineLevel="0" collapsed="false">
      <c r="B2595" s="2" t="s">
        <v>108</v>
      </c>
      <c r="C2595" s="76" t="s">
        <v>1078</v>
      </c>
      <c r="D2595" s="2" t="n">
        <v>415</v>
      </c>
      <c r="E2595" s="38" t="s">
        <v>1041</v>
      </c>
      <c r="F2595" s="2" t="str">
        <f aca="false">IF(LEN(E2595)&gt;2,SUBSTITUTE(E2595,"/",""),RIGHT("0"&amp;E2595*10,3))</f>
        <v>2530</v>
      </c>
      <c r="H2595" s="62" t="str">
        <f aca="false">SUBSTITUTE(E2595,"/","/L")</f>
        <v>25/L30</v>
      </c>
      <c r="I2595" s="27" t="str">
        <f aca="false">J2595&amp;";"&amp;K2595</f>
        <v>25;L30</v>
      </c>
      <c r="J2595" s="18" t="str">
        <f aca="false">LEFT(E2595,2)</f>
        <v>25</v>
      </c>
      <c r="K2595" s="18" t="str">
        <f aca="false">"L"&amp;RIGHT(E2595,2)</f>
        <v>L30</v>
      </c>
      <c r="M2595" s="8" t="n">
        <v>797</v>
      </c>
    </row>
    <row r="2596" customFormat="false" ht="15" hidden="false" customHeight="false" outlineLevel="0" collapsed="false">
      <c r="B2596" s="2" t="s">
        <v>108</v>
      </c>
      <c r="C2596" s="76" t="s">
        <v>1078</v>
      </c>
      <c r="D2596" s="2" t="n">
        <v>416</v>
      </c>
      <c r="E2596" s="38" t="s">
        <v>1042</v>
      </c>
      <c r="F2596" s="2" t="str">
        <f aca="false">IF(LEN(E2596)&gt;2,SUBSTITUTE(E2596,"/",""),RIGHT("0"&amp;E2596*10,3))</f>
        <v>2630</v>
      </c>
      <c r="H2596" s="62" t="str">
        <f aca="false">SUBSTITUTE(E2596,"/","/L")</f>
        <v>26/L30</v>
      </c>
      <c r="I2596" s="27" t="str">
        <f aca="false">J2596&amp;";"&amp;K2596</f>
        <v>26;L30</v>
      </c>
      <c r="J2596" s="18" t="str">
        <f aca="false">LEFT(E2596,2)</f>
        <v>26</v>
      </c>
      <c r="K2596" s="18" t="str">
        <f aca="false">"L"&amp;RIGHT(E2596,2)</f>
        <v>L30</v>
      </c>
      <c r="M2596" s="8" t="n">
        <v>927</v>
      </c>
    </row>
    <row r="2597" customFormat="false" ht="15" hidden="false" customHeight="false" outlineLevel="0" collapsed="false">
      <c r="B2597" s="2" t="s">
        <v>108</v>
      </c>
      <c r="C2597" s="76" t="s">
        <v>1078</v>
      </c>
      <c r="D2597" s="2" t="n">
        <v>417</v>
      </c>
      <c r="E2597" s="38" t="s">
        <v>375</v>
      </c>
      <c r="F2597" s="2" t="str">
        <f aca="false">IF(LEN(E2597)&gt;2,SUBSTITUTE(E2597,"/",""),RIGHT("0"&amp;E2597*10,3))</f>
        <v>2730</v>
      </c>
      <c r="H2597" s="62" t="str">
        <f aca="false">SUBSTITUTE(E2597,"/","/L")</f>
        <v>27/L30</v>
      </c>
      <c r="I2597" s="27" t="str">
        <f aca="false">J2597&amp;";"&amp;K2597</f>
        <v>27;L30</v>
      </c>
      <c r="J2597" s="18" t="str">
        <f aca="false">LEFT(E2597,2)</f>
        <v>27</v>
      </c>
      <c r="K2597" s="18" t="str">
        <f aca="false">"L"&amp;RIGHT(E2597,2)</f>
        <v>L30</v>
      </c>
      <c r="M2597" s="8" t="n">
        <v>937</v>
      </c>
    </row>
    <row r="2598" customFormat="false" ht="15" hidden="false" customHeight="false" outlineLevel="0" collapsed="false">
      <c r="B2598" s="2" t="s">
        <v>108</v>
      </c>
      <c r="C2598" s="76" t="s">
        <v>1078</v>
      </c>
      <c r="D2598" s="2" t="n">
        <v>418</v>
      </c>
      <c r="E2598" s="38" t="s">
        <v>364</v>
      </c>
      <c r="F2598" s="2" t="str">
        <f aca="false">IF(LEN(E2598)&gt;2,SUBSTITUTE(E2598,"/",""),RIGHT("0"&amp;E2598*10,3))</f>
        <v>2830</v>
      </c>
      <c r="H2598" s="62" t="str">
        <f aca="false">SUBSTITUTE(E2598,"/","/L")</f>
        <v>28/L30</v>
      </c>
      <c r="I2598" s="27" t="str">
        <f aca="false">J2598&amp;";"&amp;K2598</f>
        <v>28;L30</v>
      </c>
      <c r="J2598" s="18" t="str">
        <f aca="false">LEFT(E2598,2)</f>
        <v>28</v>
      </c>
      <c r="K2598" s="18" t="str">
        <f aca="false">"L"&amp;RIGHT(E2598,2)</f>
        <v>L30</v>
      </c>
      <c r="M2598" s="8" t="n">
        <v>887</v>
      </c>
    </row>
    <row r="2599" customFormat="false" ht="15" hidden="false" customHeight="false" outlineLevel="0" collapsed="false">
      <c r="B2599" s="2" t="s">
        <v>108</v>
      </c>
      <c r="C2599" s="76" t="s">
        <v>1078</v>
      </c>
      <c r="D2599" s="2" t="n">
        <v>419</v>
      </c>
      <c r="E2599" s="38" t="s">
        <v>347</v>
      </c>
      <c r="F2599" s="2" t="str">
        <f aca="false">IF(LEN(E2599)&gt;2,SUBSTITUTE(E2599,"/",""),RIGHT("0"&amp;E2599*10,3))</f>
        <v>2930</v>
      </c>
      <c r="H2599" s="62" t="str">
        <f aca="false">SUBSTITUTE(E2599,"/","/L")</f>
        <v>29/L30</v>
      </c>
      <c r="I2599" s="27" t="str">
        <f aca="false">J2599&amp;";"&amp;K2599</f>
        <v>29;L30</v>
      </c>
      <c r="J2599" s="18" t="str">
        <f aca="false">LEFT(E2599,2)</f>
        <v>29</v>
      </c>
      <c r="K2599" s="18" t="str">
        <f aca="false">"L"&amp;RIGHT(E2599,2)</f>
        <v>L30</v>
      </c>
      <c r="M2599" s="8" t="n">
        <v>837</v>
      </c>
    </row>
    <row r="2600" customFormat="false" ht="15" hidden="false" customHeight="false" outlineLevel="0" collapsed="false">
      <c r="B2600" s="2" t="s">
        <v>108</v>
      </c>
      <c r="C2600" s="76" t="s">
        <v>1078</v>
      </c>
      <c r="D2600" s="2" t="n">
        <v>420</v>
      </c>
      <c r="E2600" s="38" t="s">
        <v>785</v>
      </c>
      <c r="F2600" s="2" t="str">
        <f aca="false">IF(LEN(E2600)&gt;2,SUBSTITUTE(E2600,"/",""),RIGHT("0"&amp;E2600*10,3))</f>
        <v>3030</v>
      </c>
      <c r="H2600" s="62" t="str">
        <f aca="false">SUBSTITUTE(E2600,"/","/L")</f>
        <v>30/L30</v>
      </c>
      <c r="I2600" s="27" t="str">
        <f aca="false">J2600&amp;";"&amp;K2600</f>
        <v>30;L30</v>
      </c>
      <c r="J2600" s="18" t="str">
        <f aca="false">LEFT(E2600,2)</f>
        <v>30</v>
      </c>
      <c r="K2600" s="18" t="str">
        <f aca="false">"L"&amp;RIGHT(E2600,2)</f>
        <v>L30</v>
      </c>
      <c r="M2600" s="8" t="n">
        <v>647</v>
      </c>
    </row>
    <row r="2601" customFormat="false" ht="15" hidden="false" customHeight="false" outlineLevel="0" collapsed="false">
      <c r="B2601" s="2" t="s">
        <v>108</v>
      </c>
      <c r="C2601" s="76" t="s">
        <v>1078</v>
      </c>
      <c r="D2601" s="2" t="n">
        <v>421</v>
      </c>
      <c r="E2601" s="38" t="s">
        <v>1043</v>
      </c>
      <c r="F2601" s="2" t="str">
        <f aca="false">IF(LEN(E2601)&gt;2,SUBSTITUTE(E2601,"/",""),RIGHT("0"&amp;E2601*10,3))</f>
        <v>3130</v>
      </c>
      <c r="H2601" s="62" t="str">
        <f aca="false">SUBSTITUTE(E2601,"/","/L")</f>
        <v>31/L30</v>
      </c>
      <c r="I2601" s="27" t="str">
        <f aca="false">J2601&amp;";"&amp;K2601</f>
        <v>31;L30</v>
      </c>
      <c r="J2601" s="18" t="str">
        <f aca="false">LEFT(E2601,2)</f>
        <v>31</v>
      </c>
      <c r="K2601" s="18" t="str">
        <f aca="false">"L"&amp;RIGHT(E2601,2)</f>
        <v>L30</v>
      </c>
      <c r="M2601" s="8" t="n">
        <v>577</v>
      </c>
    </row>
    <row r="2602" customFormat="false" ht="15" hidden="false" customHeight="false" outlineLevel="0" collapsed="false">
      <c r="B2602" s="2" t="s">
        <v>108</v>
      </c>
      <c r="C2602" s="76" t="s">
        <v>1078</v>
      </c>
      <c r="D2602" s="2" t="n">
        <v>422</v>
      </c>
      <c r="E2602" s="38" t="s">
        <v>786</v>
      </c>
      <c r="F2602" s="2" t="str">
        <f aca="false">IF(LEN(E2602)&gt;2,SUBSTITUTE(E2602,"/",""),RIGHT("0"&amp;E2602*10,3))</f>
        <v>3230</v>
      </c>
      <c r="H2602" s="62" t="str">
        <f aca="false">SUBSTITUTE(E2602,"/","/L")</f>
        <v>32/L30</v>
      </c>
      <c r="I2602" s="27" t="str">
        <f aca="false">J2602&amp;";"&amp;K2602</f>
        <v>32;L30</v>
      </c>
      <c r="J2602" s="18" t="str">
        <f aca="false">LEFT(E2602,2)</f>
        <v>32</v>
      </c>
      <c r="K2602" s="18" t="str">
        <f aca="false">"L"&amp;RIGHT(E2602,2)</f>
        <v>L30</v>
      </c>
      <c r="M2602" s="8" t="n">
        <v>567</v>
      </c>
    </row>
    <row r="2603" customFormat="false" ht="15" hidden="false" customHeight="false" outlineLevel="0" collapsed="false">
      <c r="B2603" s="2" t="s">
        <v>108</v>
      </c>
      <c r="C2603" s="76" t="s">
        <v>1078</v>
      </c>
      <c r="D2603" s="2" t="n">
        <v>423</v>
      </c>
      <c r="E2603" s="38" t="s">
        <v>1044</v>
      </c>
      <c r="F2603" s="2" t="str">
        <f aca="false">IF(LEN(E2603)&gt;2,SUBSTITUTE(E2603,"/",""),RIGHT("0"&amp;E2603*10,3))</f>
        <v>3330</v>
      </c>
      <c r="H2603" s="62" t="str">
        <f aca="false">SUBSTITUTE(E2603,"/","/L")</f>
        <v>33/L30</v>
      </c>
      <c r="I2603" s="27" t="str">
        <f aca="false">J2603&amp;";"&amp;K2603</f>
        <v>33;L30</v>
      </c>
      <c r="J2603" s="18" t="str">
        <f aca="false">LEFT(E2603,2)</f>
        <v>33</v>
      </c>
      <c r="K2603" s="18" t="str">
        <f aca="false">"L"&amp;RIGHT(E2603,2)</f>
        <v>L30</v>
      </c>
      <c r="M2603" s="8" t="n">
        <v>677</v>
      </c>
    </row>
    <row r="2604" customFormat="false" ht="15" hidden="false" customHeight="false" outlineLevel="0" collapsed="false">
      <c r="B2604" s="2" t="s">
        <v>108</v>
      </c>
      <c r="C2604" s="76" t="s">
        <v>1078</v>
      </c>
      <c r="D2604" s="2" t="n">
        <v>424</v>
      </c>
      <c r="E2604" s="38" t="s">
        <v>787</v>
      </c>
      <c r="F2604" s="2" t="str">
        <f aca="false">IF(LEN(E2604)&gt;2,SUBSTITUTE(E2604,"/",""),RIGHT("0"&amp;E2604*10,3))</f>
        <v>3430</v>
      </c>
      <c r="H2604" s="62" t="str">
        <f aca="false">SUBSTITUTE(E2604,"/","/L")</f>
        <v>34/L30</v>
      </c>
      <c r="I2604" s="27" t="str">
        <f aca="false">J2604&amp;";"&amp;K2604</f>
        <v>34;L30</v>
      </c>
      <c r="J2604" s="18" t="str">
        <f aca="false">LEFT(E2604,2)</f>
        <v>34</v>
      </c>
      <c r="K2604" s="18" t="str">
        <f aca="false">"L"&amp;RIGHT(E2604,2)</f>
        <v>L30</v>
      </c>
      <c r="M2604" s="8" t="n">
        <v>697</v>
      </c>
    </row>
    <row r="2605" customFormat="false" ht="15" hidden="false" customHeight="false" outlineLevel="0" collapsed="false">
      <c r="B2605" s="2" t="s">
        <v>108</v>
      </c>
      <c r="C2605" s="76" t="s">
        <v>1078</v>
      </c>
      <c r="D2605" s="2" t="n">
        <v>426</v>
      </c>
      <c r="E2605" s="38" t="s">
        <v>788</v>
      </c>
      <c r="F2605" s="2" t="str">
        <f aca="false">IF(LEN(E2605)&gt;2,SUBSTITUTE(E2605,"/",""),RIGHT("0"&amp;E2605*10,3))</f>
        <v>3630</v>
      </c>
      <c r="H2605" s="62" t="str">
        <f aca="false">SUBSTITUTE(E2605,"/","/L")</f>
        <v>36/L30</v>
      </c>
      <c r="I2605" s="27" t="str">
        <f aca="false">J2605&amp;";"&amp;K2605</f>
        <v>36;L30</v>
      </c>
      <c r="J2605" s="18" t="str">
        <f aca="false">LEFT(E2605,2)</f>
        <v>36</v>
      </c>
      <c r="K2605" s="18" t="str">
        <f aca="false">"L"&amp;RIGHT(E2605,2)</f>
        <v>L30</v>
      </c>
      <c r="M2605" s="8" t="n">
        <v>687</v>
      </c>
    </row>
    <row r="2606" customFormat="false" ht="15" hidden="false" customHeight="false" outlineLevel="0" collapsed="false">
      <c r="B2606" s="2" t="s">
        <v>108</v>
      </c>
      <c r="C2606" s="76" t="s">
        <v>1078</v>
      </c>
      <c r="D2606" s="2" t="n">
        <v>428</v>
      </c>
      <c r="E2606" s="38" t="s">
        <v>789</v>
      </c>
      <c r="F2606" s="2" t="str">
        <f aca="false">IF(LEN(E2606)&gt;2,SUBSTITUTE(E2606,"/",""),RIGHT("0"&amp;E2606*10,3))</f>
        <v>3830</v>
      </c>
      <c r="H2606" s="62" t="str">
        <f aca="false">SUBSTITUTE(E2606,"/","/L")</f>
        <v>38/L30</v>
      </c>
      <c r="I2606" s="27" t="str">
        <f aca="false">J2606&amp;";"&amp;K2606</f>
        <v>38;L30</v>
      </c>
      <c r="J2606" s="18" t="str">
        <f aca="false">LEFT(E2606,2)</f>
        <v>38</v>
      </c>
      <c r="K2606" s="18" t="str">
        <f aca="false">"L"&amp;RIGHT(E2606,2)</f>
        <v>L30</v>
      </c>
      <c r="M2606" s="8" t="n">
        <v>267</v>
      </c>
    </row>
    <row r="2607" customFormat="false" ht="15" hidden="false" customHeight="false" outlineLevel="0" collapsed="false">
      <c r="B2607" s="2" t="s">
        <v>108</v>
      </c>
      <c r="C2607" s="76" t="s">
        <v>1078</v>
      </c>
      <c r="D2607" s="2" t="n">
        <v>430</v>
      </c>
      <c r="E2607" s="38" t="s">
        <v>790</v>
      </c>
      <c r="F2607" s="2" t="str">
        <f aca="false">IF(LEN(E2607)&gt;2,SUBSTITUTE(E2607,"/",""),RIGHT("0"&amp;E2607*10,3))</f>
        <v>4030</v>
      </c>
      <c r="H2607" s="62" t="str">
        <f aca="false">SUBSTITUTE(E2607,"/","/L")</f>
        <v>40/L30</v>
      </c>
      <c r="I2607" s="27" t="str">
        <f aca="false">J2607&amp;";"&amp;K2607</f>
        <v>40;L30</v>
      </c>
      <c r="J2607" s="18" t="str">
        <f aca="false">LEFT(E2607,2)</f>
        <v>40</v>
      </c>
      <c r="K2607" s="18" t="str">
        <f aca="false">"L"&amp;RIGHT(E2607,2)</f>
        <v>L30</v>
      </c>
      <c r="M2607" s="8" t="n">
        <v>257</v>
      </c>
    </row>
    <row r="2608" customFormat="false" ht="15" hidden="false" customHeight="false" outlineLevel="0" collapsed="false">
      <c r="B2608" s="2" t="s">
        <v>108</v>
      </c>
      <c r="C2608" s="76" t="s">
        <v>1078</v>
      </c>
      <c r="D2608" s="2" t="n">
        <v>432</v>
      </c>
      <c r="E2608" s="38" t="s">
        <v>791</v>
      </c>
      <c r="F2608" s="2" t="str">
        <f aca="false">IF(LEN(E2608)&gt;2,SUBSTITUTE(E2608,"/",""),RIGHT("0"&amp;E2608*10,3))</f>
        <v>4230</v>
      </c>
      <c r="H2608" s="62" t="str">
        <f aca="false">SUBSTITUTE(E2608,"/","/L")</f>
        <v>42/L30</v>
      </c>
      <c r="I2608" s="27" t="str">
        <f aca="false">J2608&amp;";"&amp;K2608</f>
        <v>42;L30</v>
      </c>
      <c r="J2608" s="18" t="str">
        <f aca="false">LEFT(E2608,2)</f>
        <v>42</v>
      </c>
      <c r="K2608" s="18" t="str">
        <f aca="false">"L"&amp;RIGHT(E2608,2)</f>
        <v>L30</v>
      </c>
      <c r="M2608" s="8" t="n">
        <v>247</v>
      </c>
    </row>
    <row r="2609" customFormat="false" ht="15" hidden="false" customHeight="false" outlineLevel="0" collapsed="false">
      <c r="B2609" s="2" t="s">
        <v>108</v>
      </c>
      <c r="C2609" s="76" t="s">
        <v>1078</v>
      </c>
      <c r="D2609" s="2" t="n">
        <v>462</v>
      </c>
      <c r="E2609" s="38" t="s">
        <v>1109</v>
      </c>
      <c r="F2609" s="2" t="str">
        <f aca="false">IF(LEN(E2609)&gt;2,SUBSTITUTE(E2609,"/",""),RIGHT("0"&amp;E2609*10,3))</f>
        <v>2231</v>
      </c>
      <c r="H2609" s="62" t="str">
        <f aca="false">SUBSTITUTE(E2609,"/","/L")</f>
        <v>22/L31</v>
      </c>
      <c r="I2609" s="27" t="str">
        <f aca="false">J2609&amp;";"&amp;K2609</f>
        <v>22;L31</v>
      </c>
      <c r="J2609" s="18" t="str">
        <f aca="false">LEFT(E2609,2)</f>
        <v>22</v>
      </c>
      <c r="K2609" s="18" t="str">
        <f aca="false">"L"&amp;RIGHT(E2609,2)</f>
        <v>L31</v>
      </c>
      <c r="M2609" s="8" t="n">
        <v>505</v>
      </c>
    </row>
    <row r="2610" customFormat="false" ht="15" hidden="false" customHeight="false" outlineLevel="0" collapsed="false">
      <c r="B2610" s="2" t="s">
        <v>108</v>
      </c>
      <c r="C2610" s="76" t="s">
        <v>1078</v>
      </c>
      <c r="D2610" s="2" t="n">
        <v>463</v>
      </c>
      <c r="E2610" s="38" t="s">
        <v>1110</v>
      </c>
      <c r="F2610" s="2" t="str">
        <f aca="false">IF(LEN(E2610)&gt;2,SUBSTITUTE(E2610,"/",""),RIGHT("0"&amp;E2610*10,3))</f>
        <v>2331</v>
      </c>
      <c r="H2610" s="62" t="str">
        <f aca="false">SUBSTITUTE(E2610,"/","/L")</f>
        <v>23/L31</v>
      </c>
      <c r="I2610" s="27" t="str">
        <f aca="false">J2610&amp;";"&amp;K2610</f>
        <v>23;L31</v>
      </c>
      <c r="J2610" s="18" t="str">
        <f aca="false">LEFT(E2610,2)</f>
        <v>23</v>
      </c>
      <c r="K2610" s="18" t="str">
        <f aca="false">"L"&amp;RIGHT(E2610,2)</f>
        <v>L31</v>
      </c>
      <c r="M2610" s="8" t="n">
        <v>495</v>
      </c>
    </row>
    <row r="2611" customFormat="false" ht="15" hidden="false" customHeight="false" outlineLevel="0" collapsed="false">
      <c r="B2611" s="2" t="s">
        <v>108</v>
      </c>
      <c r="C2611" s="76" t="s">
        <v>1078</v>
      </c>
      <c r="D2611" s="2" t="n">
        <v>464</v>
      </c>
      <c r="E2611" s="38" t="s">
        <v>1111</v>
      </c>
      <c r="F2611" s="2" t="str">
        <f aca="false">IF(LEN(E2611)&gt;2,SUBSTITUTE(E2611,"/",""),RIGHT("0"&amp;E2611*10,3))</f>
        <v>2431</v>
      </c>
      <c r="H2611" s="62" t="str">
        <f aca="false">SUBSTITUTE(E2611,"/","/L")</f>
        <v>24/L31</v>
      </c>
      <c r="I2611" s="27" t="str">
        <f aca="false">J2611&amp;";"&amp;K2611</f>
        <v>24;L31</v>
      </c>
      <c r="J2611" s="18" t="str">
        <f aca="false">LEFT(E2611,2)</f>
        <v>24</v>
      </c>
      <c r="K2611" s="18" t="str">
        <f aca="false">"L"&amp;RIGHT(E2611,2)</f>
        <v>L31</v>
      </c>
      <c r="M2611" s="8" t="n">
        <v>485</v>
      </c>
      <c r="Q2611" s="2" t="n">
        <f aca="false">ROUND(LEFT(E2611,2)*2.54,0)</f>
        <v>61</v>
      </c>
      <c r="S2611" s="2" t="n">
        <f aca="false">ROUND(RIGHT(E2611,2)*2.54,0)</f>
        <v>79</v>
      </c>
    </row>
    <row r="2612" customFormat="false" ht="15" hidden="false" customHeight="false" outlineLevel="0" collapsed="false">
      <c r="B2612" s="2" t="s">
        <v>108</v>
      </c>
      <c r="C2612" s="76" t="s">
        <v>1078</v>
      </c>
      <c r="D2612" s="2" t="n">
        <v>465</v>
      </c>
      <c r="E2612" s="38" t="s">
        <v>1112</v>
      </c>
      <c r="F2612" s="2" t="str">
        <f aca="false">IF(LEN(E2612)&gt;2,SUBSTITUTE(E2612,"/",""),RIGHT("0"&amp;E2612*10,3))</f>
        <v>2531</v>
      </c>
      <c r="H2612" s="62" t="str">
        <f aca="false">SUBSTITUTE(E2612,"/","/L")</f>
        <v>25/L31</v>
      </c>
      <c r="I2612" s="27" t="str">
        <f aca="false">J2612&amp;";"&amp;K2612</f>
        <v>25;L31</v>
      </c>
      <c r="J2612" s="18" t="str">
        <f aca="false">LEFT(E2612,2)</f>
        <v>25</v>
      </c>
      <c r="K2612" s="18" t="str">
        <f aca="false">"L"&amp;RIGHT(E2612,2)</f>
        <v>L31</v>
      </c>
      <c r="M2612" s="8" t="n">
        <v>825</v>
      </c>
      <c r="Q2612" s="2" t="n">
        <f aca="false">ROUND(LEFT(E2612,2)*2.54,0)</f>
        <v>64</v>
      </c>
      <c r="S2612" s="2" t="n">
        <f aca="false">ROUND(RIGHT(E2612,2)*2.54,0)</f>
        <v>79</v>
      </c>
    </row>
    <row r="2613" customFormat="false" ht="15" hidden="false" customHeight="false" outlineLevel="0" collapsed="false">
      <c r="B2613" s="2" t="s">
        <v>108</v>
      </c>
      <c r="C2613" s="76" t="s">
        <v>1078</v>
      </c>
      <c r="D2613" s="2" t="n">
        <v>466</v>
      </c>
      <c r="E2613" s="38" t="s">
        <v>1113</v>
      </c>
      <c r="F2613" s="2" t="str">
        <f aca="false">IF(LEN(E2613)&gt;2,SUBSTITUTE(E2613,"/",""),RIGHT("0"&amp;E2613*10,3))</f>
        <v>2631</v>
      </c>
      <c r="H2613" s="62" t="str">
        <f aca="false">SUBSTITUTE(E2613,"/","/L")</f>
        <v>26/L31</v>
      </c>
      <c r="I2613" s="27" t="str">
        <f aca="false">J2613&amp;";"&amp;K2613</f>
        <v>26;L31</v>
      </c>
      <c r="J2613" s="18" t="str">
        <f aca="false">LEFT(E2613,2)</f>
        <v>26</v>
      </c>
      <c r="K2613" s="18" t="str">
        <f aca="false">"L"&amp;RIGHT(E2613,2)</f>
        <v>L31</v>
      </c>
      <c r="M2613" s="8" t="n">
        <v>975</v>
      </c>
      <c r="Q2613" s="2" t="n">
        <f aca="false">ROUND(LEFT(E2613,2)*2.54,0)</f>
        <v>66</v>
      </c>
      <c r="S2613" s="2" t="n">
        <f aca="false">ROUND(RIGHT(E2613,2)*2.54,0)</f>
        <v>79</v>
      </c>
    </row>
    <row r="2614" customFormat="false" ht="15" hidden="false" customHeight="false" outlineLevel="0" collapsed="false">
      <c r="B2614" s="2" t="s">
        <v>108</v>
      </c>
      <c r="C2614" s="76" t="s">
        <v>1078</v>
      </c>
      <c r="D2614" s="2" t="n">
        <v>467</v>
      </c>
      <c r="E2614" s="38" t="s">
        <v>1114</v>
      </c>
      <c r="F2614" s="2" t="str">
        <f aca="false">IF(LEN(E2614)&gt;2,SUBSTITUTE(E2614,"/",""),RIGHT("0"&amp;E2614*10,3))</f>
        <v>2731</v>
      </c>
      <c r="H2614" s="62" t="str">
        <f aca="false">SUBSTITUTE(E2614,"/","/L")</f>
        <v>27/L31</v>
      </c>
      <c r="I2614" s="27" t="str">
        <f aca="false">J2614&amp;";"&amp;K2614</f>
        <v>27;L31</v>
      </c>
      <c r="J2614" s="18" t="str">
        <f aca="false">LEFT(E2614,2)</f>
        <v>27</v>
      </c>
      <c r="K2614" s="18" t="str">
        <f aca="false">"L"&amp;RIGHT(E2614,2)</f>
        <v>L31</v>
      </c>
      <c r="M2614" s="8" t="n">
        <v>985</v>
      </c>
      <c r="Q2614" s="2" t="n">
        <f aca="false">ROUND(LEFT(E2614,2)*2.54,0)</f>
        <v>69</v>
      </c>
      <c r="S2614" s="2" t="n">
        <f aca="false">ROUND(RIGHT(E2614,2)*2.54,0)</f>
        <v>79</v>
      </c>
    </row>
    <row r="2615" customFormat="false" ht="15" hidden="false" customHeight="false" outlineLevel="0" collapsed="false">
      <c r="B2615" s="2" t="s">
        <v>108</v>
      </c>
      <c r="C2615" s="76" t="s">
        <v>1078</v>
      </c>
      <c r="D2615" s="2" t="n">
        <v>468</v>
      </c>
      <c r="E2615" s="38" t="s">
        <v>1115</v>
      </c>
      <c r="F2615" s="2" t="str">
        <f aca="false">IF(LEN(E2615)&gt;2,SUBSTITUTE(E2615,"/",""),RIGHT("0"&amp;E2615*10,3))</f>
        <v>2831</v>
      </c>
      <c r="H2615" s="62" t="str">
        <f aca="false">SUBSTITUTE(E2615,"/","/L")</f>
        <v>28/L31</v>
      </c>
      <c r="I2615" s="27" t="str">
        <f aca="false">J2615&amp;";"&amp;K2615</f>
        <v>28;L31</v>
      </c>
      <c r="J2615" s="18" t="str">
        <f aca="false">LEFT(E2615,2)</f>
        <v>28</v>
      </c>
      <c r="K2615" s="18" t="str">
        <f aca="false">"L"&amp;RIGHT(E2615,2)</f>
        <v>L31</v>
      </c>
      <c r="M2615" s="8" t="n">
        <v>915</v>
      </c>
      <c r="Q2615" s="2" t="n">
        <f aca="false">ROUND(LEFT(E2615,2)*2.54,0)</f>
        <v>71</v>
      </c>
      <c r="S2615" s="2" t="n">
        <f aca="false">ROUND(RIGHT(E2615,2)*2.54,0)</f>
        <v>79</v>
      </c>
    </row>
    <row r="2616" customFormat="false" ht="15" hidden="false" customHeight="false" outlineLevel="0" collapsed="false">
      <c r="B2616" s="2" t="s">
        <v>108</v>
      </c>
      <c r="C2616" s="76" t="s">
        <v>1078</v>
      </c>
      <c r="D2616" s="2" t="n">
        <v>469</v>
      </c>
      <c r="E2616" s="38" t="s">
        <v>350</v>
      </c>
      <c r="F2616" s="2" t="str">
        <f aca="false">IF(LEN(E2616)&gt;2,SUBSTITUTE(E2616,"/",""),RIGHT("0"&amp;E2616*10,3))</f>
        <v>2931</v>
      </c>
      <c r="H2616" s="62" t="str">
        <f aca="false">SUBSTITUTE(E2616,"/","/L")</f>
        <v>29/L31</v>
      </c>
      <c r="I2616" s="27" t="str">
        <f aca="false">J2616&amp;";"&amp;K2616</f>
        <v>29;L31</v>
      </c>
      <c r="J2616" s="18" t="str">
        <f aca="false">LEFT(E2616,2)</f>
        <v>29</v>
      </c>
      <c r="K2616" s="18" t="str">
        <f aca="false">"L"&amp;RIGHT(E2616,2)</f>
        <v>L31</v>
      </c>
      <c r="M2616" s="8" t="n">
        <v>875</v>
      </c>
      <c r="Q2616" s="2" t="n">
        <f aca="false">ROUND(LEFT(E2616,2)*2.54,0)</f>
        <v>74</v>
      </c>
      <c r="S2616" s="2" t="n">
        <f aca="false">ROUND(RIGHT(E2616,2)*2.54,0)</f>
        <v>79</v>
      </c>
    </row>
    <row r="2617" customFormat="false" ht="15" hidden="false" customHeight="false" outlineLevel="0" collapsed="false">
      <c r="B2617" s="2" t="s">
        <v>108</v>
      </c>
      <c r="C2617" s="76" t="s">
        <v>1078</v>
      </c>
      <c r="D2617" s="2" t="n">
        <v>470</v>
      </c>
      <c r="E2617" s="38" t="s">
        <v>348</v>
      </c>
      <c r="F2617" s="2" t="str">
        <f aca="false">IF(LEN(E2617)&gt;2,SUBSTITUTE(E2617,"/",""),RIGHT("0"&amp;E2617*10,3))</f>
        <v>3031</v>
      </c>
      <c r="H2617" s="62" t="str">
        <f aca="false">SUBSTITUTE(E2617,"/","/L")</f>
        <v>30/L31</v>
      </c>
      <c r="I2617" s="27" t="str">
        <f aca="false">J2617&amp;";"&amp;K2617</f>
        <v>30;L31</v>
      </c>
      <c r="J2617" s="18" t="str">
        <f aca="false">LEFT(E2617,2)</f>
        <v>30</v>
      </c>
      <c r="K2617" s="18" t="str">
        <f aca="false">"L"&amp;RIGHT(E2617,2)</f>
        <v>L31</v>
      </c>
      <c r="M2617" s="8" t="n">
        <v>865</v>
      </c>
      <c r="Q2617" s="2" t="n">
        <f aca="false">ROUND(LEFT(E2617,2)*2.54,0)</f>
        <v>76</v>
      </c>
      <c r="S2617" s="2" t="n">
        <f aca="false">ROUND(RIGHT(E2617,2)*2.54,0)</f>
        <v>79</v>
      </c>
    </row>
    <row r="2618" customFormat="false" ht="15" hidden="false" customHeight="false" outlineLevel="0" collapsed="false">
      <c r="B2618" s="2" t="s">
        <v>108</v>
      </c>
      <c r="C2618" s="76" t="s">
        <v>1078</v>
      </c>
      <c r="D2618" s="2" t="n">
        <v>471</v>
      </c>
      <c r="E2618" s="38" t="s">
        <v>1116</v>
      </c>
      <c r="F2618" s="2" t="str">
        <f aca="false">IF(LEN(E2618)&gt;2,SUBSTITUTE(E2618,"/",""),RIGHT("0"&amp;E2618*10,3))</f>
        <v>3131</v>
      </c>
      <c r="H2618" s="62" t="str">
        <f aca="false">SUBSTITUTE(E2618,"/","/L")</f>
        <v>31/L31</v>
      </c>
      <c r="I2618" s="27" t="str">
        <f aca="false">J2618&amp;";"&amp;K2618</f>
        <v>31;L31</v>
      </c>
      <c r="J2618" s="18" t="str">
        <f aca="false">LEFT(E2618,2)</f>
        <v>31</v>
      </c>
      <c r="K2618" s="18" t="str">
        <f aca="false">"L"&amp;RIGHT(E2618,2)</f>
        <v>L31</v>
      </c>
      <c r="M2618" s="8" t="n">
        <v>635</v>
      </c>
      <c r="Q2618" s="2" t="n">
        <f aca="false">ROUND(LEFT(E2618,2)*2.54,0)</f>
        <v>79</v>
      </c>
      <c r="S2618" s="2" t="n">
        <f aca="false">ROUND(RIGHT(E2618,2)*2.54,0)</f>
        <v>79</v>
      </c>
    </row>
    <row r="2619" customFormat="false" ht="15" hidden="false" customHeight="false" outlineLevel="0" collapsed="false">
      <c r="B2619" s="2" t="s">
        <v>108</v>
      </c>
      <c r="C2619" s="76" t="s">
        <v>1078</v>
      </c>
      <c r="D2619" s="2" t="n">
        <v>472</v>
      </c>
      <c r="E2619" s="38" t="s">
        <v>1117</v>
      </c>
      <c r="F2619" s="2" t="str">
        <f aca="false">IF(LEN(E2619)&gt;2,SUBSTITUTE(E2619,"/",""),RIGHT("0"&amp;E2619*10,3))</f>
        <v>3231</v>
      </c>
      <c r="H2619" s="62" t="str">
        <f aca="false">SUBSTITUTE(E2619,"/","/L")</f>
        <v>32/L31</v>
      </c>
      <c r="I2619" s="27" t="str">
        <f aca="false">J2619&amp;";"&amp;K2619</f>
        <v>32;L31</v>
      </c>
      <c r="J2619" s="18" t="str">
        <f aca="false">LEFT(E2619,2)</f>
        <v>32</v>
      </c>
      <c r="K2619" s="18" t="str">
        <f aca="false">"L"&amp;RIGHT(E2619,2)</f>
        <v>L31</v>
      </c>
      <c r="M2619" s="8" t="n">
        <v>625</v>
      </c>
      <c r="Q2619" s="2" t="n">
        <f aca="false">ROUND(LEFT(E2619,2)*2.54,0)</f>
        <v>81</v>
      </c>
      <c r="S2619" s="2" t="n">
        <f aca="false">ROUND(RIGHT(E2619,2)*2.54,0)</f>
        <v>79</v>
      </c>
    </row>
    <row r="2620" customFormat="false" ht="15" hidden="false" customHeight="false" outlineLevel="0" collapsed="false">
      <c r="B2620" s="2" t="s">
        <v>108</v>
      </c>
      <c r="C2620" s="76" t="s">
        <v>1078</v>
      </c>
      <c r="D2620" s="2" t="n">
        <v>473</v>
      </c>
      <c r="E2620" s="38" t="s">
        <v>1118</v>
      </c>
      <c r="F2620" s="2" t="str">
        <f aca="false">IF(LEN(E2620)&gt;2,SUBSTITUTE(E2620,"/",""),RIGHT("0"&amp;E2620*10,3))</f>
        <v>3331</v>
      </c>
      <c r="H2620" s="62" t="str">
        <f aca="false">SUBSTITUTE(E2620,"/","/L")</f>
        <v>33/L31</v>
      </c>
      <c r="I2620" s="27" t="str">
        <f aca="false">J2620&amp;";"&amp;K2620</f>
        <v>33;L31</v>
      </c>
      <c r="J2620" s="18" t="str">
        <f aca="false">LEFT(E2620,2)</f>
        <v>33</v>
      </c>
      <c r="K2620" s="18" t="str">
        <f aca="false">"L"&amp;RIGHT(E2620,2)</f>
        <v>L31</v>
      </c>
      <c r="M2620" s="8" t="n">
        <v>745</v>
      </c>
      <c r="Q2620" s="2" t="n">
        <f aca="false">ROUND(LEFT(E2620,2)*2.54,0)</f>
        <v>84</v>
      </c>
      <c r="S2620" s="2" t="n">
        <f aca="false">ROUND(RIGHT(E2620,2)*2.54,0)</f>
        <v>79</v>
      </c>
    </row>
    <row r="2621" customFormat="false" ht="15" hidden="false" customHeight="false" outlineLevel="0" collapsed="false">
      <c r="B2621" s="2" t="s">
        <v>108</v>
      </c>
      <c r="C2621" s="76" t="s">
        <v>1078</v>
      </c>
      <c r="D2621" s="2" t="n">
        <v>474</v>
      </c>
      <c r="E2621" s="38" t="s">
        <v>799</v>
      </c>
      <c r="F2621" s="2" t="str">
        <f aca="false">IF(LEN(E2621)&gt;2,SUBSTITUTE(E2621,"/",""),RIGHT("0"&amp;E2621*10,3))</f>
        <v>3431</v>
      </c>
      <c r="H2621" s="62" t="str">
        <f aca="false">SUBSTITUTE(E2621,"/","/L")</f>
        <v>34/L31</v>
      </c>
      <c r="I2621" s="27" t="str">
        <f aca="false">J2621&amp;";"&amp;K2621</f>
        <v>34;L31</v>
      </c>
      <c r="J2621" s="18" t="str">
        <f aca="false">LEFT(E2621,2)</f>
        <v>34</v>
      </c>
      <c r="K2621" s="18" t="str">
        <f aca="false">"L"&amp;RIGHT(E2621,2)</f>
        <v>L31</v>
      </c>
      <c r="M2621" s="8" t="n">
        <v>785</v>
      </c>
      <c r="Q2621" s="2" t="n">
        <f aca="false">ROUND(LEFT(E2621,2)*2.54,0)</f>
        <v>86</v>
      </c>
      <c r="S2621" s="2" t="n">
        <f aca="false">ROUND(RIGHT(E2621,2)*2.54,0)</f>
        <v>79</v>
      </c>
    </row>
    <row r="2622" customFormat="false" ht="15" hidden="false" customHeight="false" outlineLevel="0" collapsed="false">
      <c r="B2622" s="2" t="s">
        <v>108</v>
      </c>
      <c r="C2622" s="76" t="s">
        <v>1078</v>
      </c>
      <c r="D2622" s="2" t="n">
        <v>476</v>
      </c>
      <c r="E2622" s="38" t="s">
        <v>800</v>
      </c>
      <c r="F2622" s="2" t="str">
        <f aca="false">IF(LEN(E2622)&gt;2,SUBSTITUTE(E2622,"/",""),RIGHT("0"&amp;E2622*10,3))</f>
        <v>3631</v>
      </c>
      <c r="H2622" s="62" t="str">
        <f aca="false">SUBSTITUTE(E2622,"/","/L")</f>
        <v>36/L31</v>
      </c>
      <c r="I2622" s="27" t="str">
        <f aca="false">J2622&amp;";"&amp;K2622</f>
        <v>36;L31</v>
      </c>
      <c r="J2622" s="18" t="str">
        <f aca="false">LEFT(E2622,2)</f>
        <v>36</v>
      </c>
      <c r="K2622" s="18" t="str">
        <f aca="false">"L"&amp;RIGHT(E2622,2)</f>
        <v>L31</v>
      </c>
      <c r="M2622" s="8" t="n">
        <v>765</v>
      </c>
      <c r="Q2622" s="2" t="n">
        <f aca="false">ROUND(LEFT(E2622,2)*2.54,0)</f>
        <v>91</v>
      </c>
      <c r="S2622" s="2" t="n">
        <f aca="false">ROUND(RIGHT(E2622,2)*2.54,0)</f>
        <v>79</v>
      </c>
    </row>
    <row r="2623" customFormat="false" ht="15" hidden="false" customHeight="false" outlineLevel="0" collapsed="false">
      <c r="B2623" s="2" t="s">
        <v>108</v>
      </c>
      <c r="C2623" s="76" t="s">
        <v>1078</v>
      </c>
      <c r="D2623" s="2" t="n">
        <v>478</v>
      </c>
      <c r="E2623" s="38" t="s">
        <v>801</v>
      </c>
      <c r="F2623" s="2" t="str">
        <f aca="false">IF(LEN(E2623)&gt;2,SUBSTITUTE(E2623,"/",""),RIGHT("0"&amp;E2623*10,3))</f>
        <v>3831</v>
      </c>
      <c r="H2623" s="62" t="str">
        <f aca="false">SUBSTITUTE(E2623,"/","/L")</f>
        <v>38/L31</v>
      </c>
      <c r="I2623" s="27" t="str">
        <f aca="false">J2623&amp;";"&amp;K2623</f>
        <v>38;L31</v>
      </c>
      <c r="J2623" s="18" t="str">
        <f aca="false">LEFT(E2623,2)</f>
        <v>38</v>
      </c>
      <c r="K2623" s="18" t="str">
        <f aca="false">"L"&amp;RIGHT(E2623,2)</f>
        <v>L31</v>
      </c>
      <c r="M2623" s="8" t="n">
        <v>355</v>
      </c>
      <c r="Q2623" s="2" t="n">
        <f aca="false">ROUND(LEFT(E2623,2)*2.54,0)</f>
        <v>97</v>
      </c>
      <c r="S2623" s="2" t="n">
        <f aca="false">ROUND(RIGHT(E2623,2)*2.54,0)</f>
        <v>79</v>
      </c>
    </row>
    <row r="2624" customFormat="false" ht="15" hidden="false" customHeight="false" outlineLevel="0" collapsed="false">
      <c r="B2624" s="2" t="s">
        <v>108</v>
      </c>
      <c r="C2624" s="76" t="s">
        <v>1078</v>
      </c>
      <c r="D2624" s="2" t="n">
        <v>480</v>
      </c>
      <c r="E2624" s="38" t="s">
        <v>802</v>
      </c>
      <c r="F2624" s="2" t="str">
        <f aca="false">IF(LEN(E2624)&gt;2,SUBSTITUTE(E2624,"/",""),RIGHT("0"&amp;E2624*10,3))</f>
        <v>4031</v>
      </c>
      <c r="H2624" s="62" t="str">
        <f aca="false">SUBSTITUTE(E2624,"/","/L")</f>
        <v>40/L31</v>
      </c>
      <c r="I2624" s="27" t="str">
        <f aca="false">J2624&amp;";"&amp;K2624</f>
        <v>40;L31</v>
      </c>
      <c r="J2624" s="18" t="str">
        <f aca="false">LEFT(E2624,2)</f>
        <v>40</v>
      </c>
      <c r="K2624" s="18" t="str">
        <f aca="false">"L"&amp;RIGHT(E2624,2)</f>
        <v>L31</v>
      </c>
      <c r="M2624" s="8" t="n">
        <v>345</v>
      </c>
    </row>
    <row r="2625" customFormat="false" ht="15" hidden="false" customHeight="false" outlineLevel="0" collapsed="false">
      <c r="B2625" s="2" t="s">
        <v>108</v>
      </c>
      <c r="C2625" s="76" t="s">
        <v>1078</v>
      </c>
      <c r="D2625" s="2" t="n">
        <v>482</v>
      </c>
      <c r="E2625" s="38" t="s">
        <v>803</v>
      </c>
      <c r="F2625" s="2" t="str">
        <f aca="false">IF(LEN(E2625)&gt;2,SUBSTITUTE(E2625,"/",""),RIGHT("0"&amp;E2625*10,3))</f>
        <v>4231</v>
      </c>
      <c r="H2625" s="62" t="str">
        <f aca="false">SUBSTITUTE(E2625,"/","/L")</f>
        <v>42/L31</v>
      </c>
      <c r="I2625" s="27" t="str">
        <f aca="false">J2625&amp;";"&amp;K2625</f>
        <v>42;L31</v>
      </c>
      <c r="J2625" s="18" t="str">
        <f aca="false">LEFT(E2625,2)</f>
        <v>42</v>
      </c>
      <c r="K2625" s="18" t="str">
        <f aca="false">"L"&amp;RIGHT(E2625,2)</f>
        <v>L31</v>
      </c>
      <c r="M2625" s="8" t="n">
        <v>335</v>
      </c>
    </row>
    <row r="2626" customFormat="false" ht="15" hidden="false" customHeight="false" outlineLevel="0" collapsed="false">
      <c r="B2626" s="18" t="s">
        <v>108</v>
      </c>
      <c r="C2626" s="76" t="s">
        <v>1078</v>
      </c>
      <c r="D2626" s="18" t="n">
        <v>516</v>
      </c>
      <c r="E2626" s="61" t="s">
        <v>1048</v>
      </c>
      <c r="F2626" s="18" t="str">
        <f aca="false">IF(LEN(E2626)&gt;2,SUBSTITUTE(E2626,"/",""),RIGHT("0"&amp;E2626*10,3))</f>
        <v>2632</v>
      </c>
      <c r="G2626" s="76"/>
      <c r="H2626" s="62" t="str">
        <f aca="false">SUBSTITUTE(E2626,"/","/L")</f>
        <v>26/L32</v>
      </c>
      <c r="I2626" s="27" t="str">
        <f aca="false">J2626&amp;";"&amp;K2626</f>
        <v>26;L32</v>
      </c>
      <c r="J2626" s="18" t="str">
        <f aca="false">LEFT(E2626,2)</f>
        <v>26</v>
      </c>
      <c r="K2626" s="18" t="str">
        <f aca="false">"L"&amp;RIGHT(E2626,2)</f>
        <v>L32</v>
      </c>
      <c r="M2626" s="8" t="n">
        <v>977</v>
      </c>
    </row>
    <row r="2627" customFormat="false" ht="15" hidden="false" customHeight="false" outlineLevel="0" collapsed="false">
      <c r="B2627" s="18" t="s">
        <v>108</v>
      </c>
      <c r="C2627" s="76" t="s">
        <v>1078</v>
      </c>
      <c r="D2627" s="18" t="n">
        <v>517</v>
      </c>
      <c r="E2627" s="61" t="s">
        <v>1049</v>
      </c>
      <c r="F2627" s="18" t="str">
        <f aca="false">IF(LEN(E2627)&gt;2,SUBSTITUTE(E2627,"/",""),RIGHT("0"&amp;E2627*10,3))</f>
        <v>2732</v>
      </c>
      <c r="G2627" s="76"/>
      <c r="H2627" s="62" t="str">
        <f aca="false">SUBSTITUTE(E2627,"/","/L")</f>
        <v>27/L32</v>
      </c>
      <c r="I2627" s="27" t="str">
        <f aca="false">J2627&amp;";"&amp;K2627</f>
        <v>27;L32</v>
      </c>
      <c r="J2627" s="18" t="str">
        <f aca="false">LEFT(E2627,2)</f>
        <v>27</v>
      </c>
      <c r="K2627" s="18" t="str">
        <f aca="false">"L"&amp;RIGHT(E2627,2)</f>
        <v>L32</v>
      </c>
      <c r="M2627" s="8" t="n">
        <v>997</v>
      </c>
    </row>
    <row r="2628" customFormat="false" ht="15" hidden="false" customHeight="false" outlineLevel="0" collapsed="false">
      <c r="B2628" s="18" t="s">
        <v>108</v>
      </c>
      <c r="C2628" s="76" t="s">
        <v>1078</v>
      </c>
      <c r="D2628" s="18" t="n">
        <v>518</v>
      </c>
      <c r="E2628" s="61" t="s">
        <v>1050</v>
      </c>
      <c r="F2628" s="18" t="str">
        <f aca="false">IF(LEN(E2628)&gt;2,SUBSTITUTE(E2628,"/",""),RIGHT("0"&amp;E2628*10,3))</f>
        <v>2832</v>
      </c>
      <c r="G2628" s="76"/>
      <c r="H2628" s="62" t="str">
        <f aca="false">SUBSTITUTE(E2628,"/","/L")</f>
        <v>28/L32</v>
      </c>
      <c r="I2628" s="27" t="str">
        <f aca="false">J2628&amp;";"&amp;K2628</f>
        <v>28;L32</v>
      </c>
      <c r="J2628" s="18" t="str">
        <f aca="false">LEFT(E2628,2)</f>
        <v>28</v>
      </c>
      <c r="K2628" s="18" t="str">
        <f aca="false">"L"&amp;RIGHT(E2628,2)</f>
        <v>L32</v>
      </c>
      <c r="M2628" s="8" t="n">
        <v>917</v>
      </c>
    </row>
    <row r="2629" customFormat="false" ht="15" hidden="false" customHeight="false" outlineLevel="0" collapsed="false">
      <c r="B2629" s="18" t="s">
        <v>108</v>
      </c>
      <c r="C2629" s="76" t="s">
        <v>1078</v>
      </c>
      <c r="D2629" s="18" t="n">
        <v>519</v>
      </c>
      <c r="E2629" s="61" t="s">
        <v>1051</v>
      </c>
      <c r="F2629" s="18" t="str">
        <f aca="false">IF(LEN(E2629)&gt;2,SUBSTITUTE(E2629,"/",""),RIGHT("0"&amp;E2629*10,3))</f>
        <v>2932</v>
      </c>
      <c r="G2629" s="76"/>
      <c r="H2629" s="62" t="str">
        <f aca="false">SUBSTITUTE(E2629,"/","/L")</f>
        <v>29/L32</v>
      </c>
      <c r="I2629" s="27" t="str">
        <f aca="false">J2629&amp;";"&amp;K2629</f>
        <v>29;L32</v>
      </c>
      <c r="J2629" s="18" t="str">
        <f aca="false">LEFT(E2629,2)</f>
        <v>29</v>
      </c>
      <c r="K2629" s="18" t="str">
        <f aca="false">"L"&amp;RIGHT(E2629,2)</f>
        <v>L32</v>
      </c>
      <c r="M2629" s="8" t="n">
        <v>877</v>
      </c>
    </row>
    <row r="2630" customFormat="false" ht="15" hidden="false" customHeight="false" outlineLevel="0" collapsed="false">
      <c r="B2630" s="18" t="s">
        <v>108</v>
      </c>
      <c r="C2630" s="76" t="s">
        <v>1078</v>
      </c>
      <c r="D2630" s="18" t="n">
        <v>520</v>
      </c>
      <c r="E2630" s="61" t="s">
        <v>365</v>
      </c>
      <c r="F2630" s="18" t="str">
        <f aca="false">IF(LEN(E2630)&gt;2,SUBSTITUTE(E2630,"/",""),RIGHT("0"&amp;E2630*10,3))</f>
        <v>3032</v>
      </c>
      <c r="G2630" s="76"/>
      <c r="H2630" s="62" t="str">
        <f aca="false">SUBSTITUTE(E2630,"/","/L")</f>
        <v>30/L32</v>
      </c>
      <c r="I2630" s="27" t="str">
        <f aca="false">J2630&amp;";"&amp;K2630</f>
        <v>30;L32</v>
      </c>
      <c r="J2630" s="18" t="str">
        <f aca="false">LEFT(E2630,2)</f>
        <v>30</v>
      </c>
      <c r="K2630" s="18" t="str">
        <f aca="false">"L"&amp;RIGHT(E2630,2)</f>
        <v>L32</v>
      </c>
      <c r="M2630" s="8" t="n">
        <v>867</v>
      </c>
    </row>
    <row r="2631" customFormat="false" ht="15" hidden="false" customHeight="false" outlineLevel="0" collapsed="false">
      <c r="B2631" s="2" t="s">
        <v>108</v>
      </c>
      <c r="C2631" s="76" t="s">
        <v>1078</v>
      </c>
      <c r="D2631" s="2" t="n">
        <v>562</v>
      </c>
      <c r="E2631" s="38" t="s">
        <v>1119</v>
      </c>
      <c r="F2631" s="2" t="str">
        <f aca="false">IF(LEN(E2631)&gt;2,SUBSTITUTE(E2631,"/",""),RIGHT("0"&amp;E2631*10,3))</f>
        <v>2233</v>
      </c>
      <c r="H2631" s="62" t="str">
        <f aca="false">SUBSTITUTE(E2631,"/","/L")</f>
        <v>22/L33</v>
      </c>
      <c r="I2631" s="27" t="str">
        <f aca="false">J2631&amp;";"&amp;K2631</f>
        <v>22;L33</v>
      </c>
      <c r="J2631" s="18" t="str">
        <f aca="false">LEFT(E2631,2)</f>
        <v>22</v>
      </c>
      <c r="K2631" s="18" t="str">
        <f aca="false">"L"&amp;RIGHT(E2631,2)</f>
        <v>L33</v>
      </c>
      <c r="M2631" s="8" t="n">
        <v>475</v>
      </c>
    </row>
    <row r="2632" customFormat="false" ht="15" hidden="false" customHeight="false" outlineLevel="0" collapsed="false">
      <c r="B2632" s="2" t="s">
        <v>108</v>
      </c>
      <c r="C2632" s="76" t="s">
        <v>1078</v>
      </c>
      <c r="D2632" s="2" t="n">
        <v>563</v>
      </c>
      <c r="E2632" s="38" t="s">
        <v>1120</v>
      </c>
      <c r="F2632" s="2" t="str">
        <f aca="false">IF(LEN(E2632)&gt;2,SUBSTITUTE(E2632,"/",""),RIGHT("0"&amp;E2632*10,3))</f>
        <v>2333</v>
      </c>
      <c r="H2632" s="62" t="str">
        <f aca="false">SUBSTITUTE(E2632,"/","/L")</f>
        <v>23/L33</v>
      </c>
      <c r="I2632" s="27" t="str">
        <f aca="false">J2632&amp;";"&amp;K2632</f>
        <v>23;L33</v>
      </c>
      <c r="J2632" s="18" t="str">
        <f aca="false">LEFT(E2632,2)</f>
        <v>23</v>
      </c>
      <c r="K2632" s="18" t="str">
        <f aca="false">"L"&amp;RIGHT(E2632,2)</f>
        <v>L33</v>
      </c>
      <c r="M2632" s="8" t="n">
        <v>465</v>
      </c>
    </row>
    <row r="2633" customFormat="false" ht="15" hidden="false" customHeight="false" outlineLevel="0" collapsed="false">
      <c r="B2633" s="2" t="s">
        <v>108</v>
      </c>
      <c r="C2633" s="76" t="s">
        <v>1078</v>
      </c>
      <c r="D2633" s="2" t="n">
        <v>564</v>
      </c>
      <c r="E2633" s="38" t="s">
        <v>1121</v>
      </c>
      <c r="F2633" s="2" t="str">
        <f aca="false">IF(LEN(E2633)&gt;2,SUBSTITUTE(E2633,"/",""),RIGHT("0"&amp;E2633*10,3))</f>
        <v>2433</v>
      </c>
      <c r="H2633" s="62" t="str">
        <f aca="false">SUBSTITUTE(E2633,"/","/L")</f>
        <v>24/L33</v>
      </c>
      <c r="I2633" s="27" t="str">
        <f aca="false">J2633&amp;";"&amp;K2633</f>
        <v>24;L33</v>
      </c>
      <c r="J2633" s="18" t="str">
        <f aca="false">LEFT(E2633,2)</f>
        <v>24</v>
      </c>
      <c r="K2633" s="18" t="str">
        <f aca="false">"L"&amp;RIGHT(E2633,2)</f>
        <v>L33</v>
      </c>
      <c r="M2633" s="8" t="n">
        <v>455</v>
      </c>
      <c r="Q2633" s="2" t="n">
        <f aca="false">ROUND(LEFT(E2633,2)*2.54,0)</f>
        <v>61</v>
      </c>
      <c r="S2633" s="2" t="n">
        <f aca="false">ROUND(RIGHT(E2633,2)*2.54,0)</f>
        <v>84</v>
      </c>
    </row>
    <row r="2634" customFormat="false" ht="15" hidden="false" customHeight="false" outlineLevel="0" collapsed="false">
      <c r="B2634" s="2" t="s">
        <v>108</v>
      </c>
      <c r="C2634" s="76" t="s">
        <v>1078</v>
      </c>
      <c r="D2634" s="2" t="n">
        <v>565</v>
      </c>
      <c r="E2634" s="38" t="s">
        <v>1122</v>
      </c>
      <c r="F2634" s="2" t="str">
        <f aca="false">IF(LEN(E2634)&gt;2,SUBSTITUTE(E2634,"/",""),RIGHT("0"&amp;E2634*10,3))</f>
        <v>2533</v>
      </c>
      <c r="H2634" s="62" t="str">
        <f aca="false">SUBSTITUTE(E2634,"/","/L")</f>
        <v>25/L33</v>
      </c>
      <c r="I2634" s="27" t="str">
        <f aca="false">J2634&amp;";"&amp;K2634</f>
        <v>25;L33</v>
      </c>
      <c r="J2634" s="18" t="str">
        <f aca="false">LEFT(E2634,2)</f>
        <v>25</v>
      </c>
      <c r="K2634" s="18" t="str">
        <f aca="false">"L"&amp;RIGHT(E2634,2)</f>
        <v>L33</v>
      </c>
      <c r="M2634" s="8" t="n">
        <v>815</v>
      </c>
      <c r="Q2634" s="2" t="n">
        <f aca="false">ROUND(LEFT(E2634,2)*2.54,0)</f>
        <v>64</v>
      </c>
      <c r="S2634" s="2" t="n">
        <f aca="false">ROUND(RIGHT(E2634,2)*2.54,0)</f>
        <v>84</v>
      </c>
    </row>
    <row r="2635" customFormat="false" ht="15" hidden="false" customHeight="false" outlineLevel="0" collapsed="false">
      <c r="B2635" s="2" t="s">
        <v>108</v>
      </c>
      <c r="C2635" s="76" t="s">
        <v>1078</v>
      </c>
      <c r="D2635" s="2" t="n">
        <v>566</v>
      </c>
      <c r="E2635" s="38" t="s">
        <v>1123</v>
      </c>
      <c r="F2635" s="2" t="str">
        <f aca="false">IF(LEN(E2635)&gt;2,SUBSTITUTE(E2635,"/",""),RIGHT("0"&amp;E2635*10,3))</f>
        <v>2633</v>
      </c>
      <c r="H2635" s="62" t="str">
        <f aca="false">SUBSTITUTE(E2635,"/","/L")</f>
        <v>26/L33</v>
      </c>
      <c r="I2635" s="27" t="str">
        <f aca="false">J2635&amp;";"&amp;K2635</f>
        <v>26;L33</v>
      </c>
      <c r="J2635" s="18" t="str">
        <f aca="false">LEFT(E2635,2)</f>
        <v>26</v>
      </c>
      <c r="K2635" s="18" t="str">
        <f aca="false">"L"&amp;RIGHT(E2635,2)</f>
        <v>L33</v>
      </c>
      <c r="M2635" s="8" t="n">
        <v>965</v>
      </c>
      <c r="Q2635" s="2" t="n">
        <f aca="false">ROUND(LEFT(E2635,2)*2.54,0)</f>
        <v>66</v>
      </c>
      <c r="S2635" s="2" t="n">
        <f aca="false">ROUND(RIGHT(E2635,2)*2.54,0)</f>
        <v>84</v>
      </c>
    </row>
    <row r="2636" customFormat="false" ht="15" hidden="false" customHeight="false" outlineLevel="0" collapsed="false">
      <c r="B2636" s="2" t="s">
        <v>108</v>
      </c>
      <c r="C2636" s="76" t="s">
        <v>1078</v>
      </c>
      <c r="D2636" s="2" t="n">
        <v>567</v>
      </c>
      <c r="E2636" s="38" t="s">
        <v>1124</v>
      </c>
      <c r="F2636" s="2" t="str">
        <f aca="false">IF(LEN(E2636)&gt;2,SUBSTITUTE(E2636,"/",""),RIGHT("0"&amp;E2636*10,3))</f>
        <v>2733</v>
      </c>
      <c r="H2636" s="62" t="str">
        <f aca="false">SUBSTITUTE(E2636,"/","/L")</f>
        <v>27/L33</v>
      </c>
      <c r="I2636" s="27" t="str">
        <f aca="false">J2636&amp;";"&amp;K2636</f>
        <v>27;L33</v>
      </c>
      <c r="J2636" s="18" t="str">
        <f aca="false">LEFT(E2636,2)</f>
        <v>27</v>
      </c>
      <c r="K2636" s="18" t="str">
        <f aca="false">"L"&amp;RIGHT(E2636,2)</f>
        <v>L33</v>
      </c>
      <c r="M2636" s="8" t="n">
        <v>995</v>
      </c>
      <c r="Q2636" s="2" t="n">
        <f aca="false">ROUND(LEFT(E2636,2)*2.54,0)</f>
        <v>69</v>
      </c>
      <c r="S2636" s="2" t="n">
        <f aca="false">ROUND(RIGHT(E2636,2)*2.54,0)</f>
        <v>84</v>
      </c>
    </row>
    <row r="2637" customFormat="false" ht="15" hidden="false" customHeight="false" outlineLevel="0" collapsed="false">
      <c r="B2637" s="2" t="s">
        <v>108</v>
      </c>
      <c r="C2637" s="76" t="s">
        <v>1078</v>
      </c>
      <c r="D2637" s="2" t="n">
        <v>568</v>
      </c>
      <c r="E2637" s="38" t="s">
        <v>1125</v>
      </c>
      <c r="F2637" s="2" t="str">
        <f aca="false">IF(LEN(E2637)&gt;2,SUBSTITUTE(E2637,"/",""),RIGHT("0"&amp;E2637*10,3))</f>
        <v>2833</v>
      </c>
      <c r="H2637" s="62" t="str">
        <f aca="false">SUBSTITUTE(E2637,"/","/L")</f>
        <v>28/L33</v>
      </c>
      <c r="I2637" s="27" t="str">
        <f aca="false">J2637&amp;";"&amp;K2637</f>
        <v>28;L33</v>
      </c>
      <c r="J2637" s="18" t="str">
        <f aca="false">LEFT(E2637,2)</f>
        <v>28</v>
      </c>
      <c r="K2637" s="18" t="str">
        <f aca="false">"L"&amp;RIGHT(E2637,2)</f>
        <v>L33</v>
      </c>
      <c r="M2637" s="8" t="n">
        <v>905</v>
      </c>
      <c r="Q2637" s="2" t="n">
        <f aca="false">ROUND(LEFT(E2637,2)*2.54,0)</f>
        <v>71</v>
      </c>
      <c r="S2637" s="2" t="n">
        <f aca="false">ROUND(RIGHT(E2637,2)*2.54,0)</f>
        <v>84</v>
      </c>
    </row>
    <row r="2638" customFormat="false" ht="15" hidden="false" customHeight="false" outlineLevel="0" collapsed="false">
      <c r="B2638" s="2" t="s">
        <v>108</v>
      </c>
      <c r="C2638" s="76" t="s">
        <v>1078</v>
      </c>
      <c r="D2638" s="2" t="n">
        <v>569</v>
      </c>
      <c r="E2638" s="38" t="s">
        <v>1126</v>
      </c>
      <c r="F2638" s="2" t="str">
        <f aca="false">IF(LEN(E2638)&gt;2,SUBSTITUTE(E2638,"/",""),RIGHT("0"&amp;E2638*10,3))</f>
        <v>2933</v>
      </c>
      <c r="H2638" s="62" t="str">
        <f aca="false">SUBSTITUTE(E2638,"/","/L")</f>
        <v>29/L33</v>
      </c>
      <c r="I2638" s="27" t="str">
        <f aca="false">J2638&amp;";"&amp;K2638</f>
        <v>29;L33</v>
      </c>
      <c r="J2638" s="18" t="str">
        <f aca="false">LEFT(E2638,2)</f>
        <v>29</v>
      </c>
      <c r="K2638" s="18" t="str">
        <f aca="false">"L"&amp;RIGHT(E2638,2)</f>
        <v>L33</v>
      </c>
      <c r="M2638" s="8" t="n">
        <v>855</v>
      </c>
      <c r="Q2638" s="2" t="n">
        <f aca="false">ROUND(LEFT(E2638,2)*2.54,0)</f>
        <v>74</v>
      </c>
      <c r="S2638" s="2" t="n">
        <f aca="false">ROUND(RIGHT(E2638,2)*2.54,0)</f>
        <v>84</v>
      </c>
    </row>
    <row r="2639" customFormat="false" ht="15" hidden="false" customHeight="false" outlineLevel="0" collapsed="false">
      <c r="B2639" s="2" t="s">
        <v>108</v>
      </c>
      <c r="C2639" s="76" t="s">
        <v>1078</v>
      </c>
      <c r="D2639" s="2" t="n">
        <v>570</v>
      </c>
      <c r="E2639" s="38" t="s">
        <v>1127</v>
      </c>
      <c r="F2639" s="2" t="str">
        <f aca="false">IF(LEN(E2639)&gt;2,SUBSTITUTE(E2639,"/",""),RIGHT("0"&amp;E2639*10,3))</f>
        <v>3033</v>
      </c>
      <c r="H2639" s="62" t="str">
        <f aca="false">SUBSTITUTE(E2639,"/","/L")</f>
        <v>30/L33</v>
      </c>
      <c r="I2639" s="27" t="str">
        <f aca="false">J2639&amp;";"&amp;K2639</f>
        <v>30;L33</v>
      </c>
      <c r="J2639" s="18" t="str">
        <f aca="false">LEFT(E2639,2)</f>
        <v>30</v>
      </c>
      <c r="K2639" s="18" t="str">
        <f aca="false">"L"&amp;RIGHT(E2639,2)</f>
        <v>L33</v>
      </c>
      <c r="M2639" s="8" t="n">
        <v>665</v>
      </c>
      <c r="Q2639" s="2" t="n">
        <f aca="false">ROUND(LEFT(E2639,2)*2.54,0)</f>
        <v>76</v>
      </c>
      <c r="S2639" s="2" t="n">
        <f aca="false">ROUND(RIGHT(E2639,2)*2.54,0)</f>
        <v>84</v>
      </c>
    </row>
    <row r="2640" customFormat="false" ht="15" hidden="false" customHeight="false" outlineLevel="0" collapsed="false">
      <c r="B2640" s="2" t="s">
        <v>108</v>
      </c>
      <c r="C2640" s="76" t="s">
        <v>1078</v>
      </c>
      <c r="D2640" s="2" t="n">
        <v>571</v>
      </c>
      <c r="E2640" s="38" t="s">
        <v>366</v>
      </c>
      <c r="F2640" s="2" t="str">
        <f aca="false">IF(LEN(E2640)&gt;2,SUBSTITUTE(E2640,"/",""),RIGHT("0"&amp;E2640*10,3))</f>
        <v>3133</v>
      </c>
      <c r="H2640" s="62" t="str">
        <f aca="false">SUBSTITUTE(E2640,"/","/L")</f>
        <v>31/L33</v>
      </c>
      <c r="I2640" s="27" t="str">
        <f aca="false">J2640&amp;";"&amp;K2640</f>
        <v>31;L33</v>
      </c>
      <c r="J2640" s="18" t="str">
        <f aca="false">LEFT(E2640,2)</f>
        <v>31</v>
      </c>
      <c r="K2640" s="18" t="str">
        <f aca="false">"L"&amp;RIGHT(E2640,2)</f>
        <v>L33</v>
      </c>
      <c r="M2640" s="8" t="n">
        <v>615</v>
      </c>
      <c r="Q2640" s="2" t="n">
        <f aca="false">ROUND(LEFT(E2640,2)*2.54,0)</f>
        <v>79</v>
      </c>
      <c r="S2640" s="2" t="n">
        <f aca="false">ROUND(RIGHT(E2640,2)*2.54,0)</f>
        <v>84</v>
      </c>
    </row>
    <row r="2641" customFormat="false" ht="15" hidden="false" customHeight="false" outlineLevel="0" collapsed="false">
      <c r="B2641" s="2" t="s">
        <v>108</v>
      </c>
      <c r="C2641" s="76" t="s">
        <v>1078</v>
      </c>
      <c r="D2641" s="2" t="n">
        <v>572</v>
      </c>
      <c r="E2641" s="38" t="s">
        <v>144</v>
      </c>
      <c r="F2641" s="2" t="str">
        <f aca="false">IF(LEN(E2641)&gt;2,SUBSTITUTE(E2641,"/",""),RIGHT("0"&amp;E2641*10,3))</f>
        <v>3233</v>
      </c>
      <c r="H2641" s="62" t="str">
        <f aca="false">SUBSTITUTE(E2641,"/","/L")</f>
        <v>32/L33</v>
      </c>
      <c r="I2641" s="27" t="str">
        <f aca="false">J2641&amp;";"&amp;K2641</f>
        <v>32;L33</v>
      </c>
      <c r="J2641" s="18" t="str">
        <f aca="false">LEFT(E2641,2)</f>
        <v>32</v>
      </c>
      <c r="K2641" s="18" t="str">
        <f aca="false">"L"&amp;RIGHT(E2641,2)</f>
        <v>L33</v>
      </c>
      <c r="M2641" s="8" t="n">
        <v>605</v>
      </c>
      <c r="Q2641" s="2" t="n">
        <f aca="false">ROUND(LEFT(E2641,2)*2.54,0)</f>
        <v>81</v>
      </c>
      <c r="S2641" s="2" t="n">
        <f aca="false">ROUND(RIGHT(E2641,2)*2.54,0)</f>
        <v>84</v>
      </c>
    </row>
    <row r="2642" customFormat="false" ht="15" hidden="false" customHeight="false" outlineLevel="0" collapsed="false">
      <c r="B2642" s="2" t="s">
        <v>108</v>
      </c>
      <c r="C2642" s="76" t="s">
        <v>1078</v>
      </c>
      <c r="D2642" s="2" t="n">
        <v>573</v>
      </c>
      <c r="E2642" s="38" t="s">
        <v>1128</v>
      </c>
      <c r="F2642" s="2" t="str">
        <f aca="false">IF(LEN(E2642)&gt;2,SUBSTITUTE(E2642,"/",""),RIGHT("0"&amp;E2642*10,3))</f>
        <v>3333</v>
      </c>
      <c r="H2642" s="62" t="str">
        <f aca="false">SUBSTITUTE(E2642,"/","/L")</f>
        <v>33/L33</v>
      </c>
      <c r="I2642" s="27" t="str">
        <f aca="false">J2642&amp;";"&amp;K2642</f>
        <v>33;L33</v>
      </c>
      <c r="J2642" s="18" t="str">
        <f aca="false">LEFT(E2642,2)</f>
        <v>33</v>
      </c>
      <c r="K2642" s="18" t="str">
        <f aca="false">"L"&amp;RIGHT(E2642,2)</f>
        <v>L33</v>
      </c>
      <c r="M2642" s="8" t="n">
        <v>735</v>
      </c>
      <c r="Q2642" s="2" t="n">
        <f aca="false">ROUND(LEFT(E2642,2)*2.54,0)</f>
        <v>84</v>
      </c>
      <c r="S2642" s="2" t="n">
        <f aca="false">ROUND(RIGHT(E2642,2)*2.54,0)</f>
        <v>84</v>
      </c>
    </row>
    <row r="2643" customFormat="false" ht="15" hidden="false" customHeight="false" outlineLevel="0" collapsed="false">
      <c r="B2643" s="2" t="s">
        <v>108</v>
      </c>
      <c r="C2643" s="76" t="s">
        <v>1078</v>
      </c>
      <c r="D2643" s="2" t="n">
        <v>574</v>
      </c>
      <c r="E2643" s="38" t="s">
        <v>809</v>
      </c>
      <c r="F2643" s="2" t="str">
        <f aca="false">IF(LEN(E2643)&gt;2,SUBSTITUTE(E2643,"/",""),RIGHT("0"&amp;E2643*10,3))</f>
        <v>3433</v>
      </c>
      <c r="H2643" s="62" t="str">
        <f aca="false">SUBSTITUTE(E2643,"/","/L")</f>
        <v>34/L33</v>
      </c>
      <c r="I2643" s="27" t="str">
        <f aca="false">J2643&amp;";"&amp;K2643</f>
        <v>34;L33</v>
      </c>
      <c r="J2643" s="18" t="str">
        <f aca="false">LEFT(E2643,2)</f>
        <v>34</v>
      </c>
      <c r="K2643" s="18" t="str">
        <f aca="false">"L"&amp;RIGHT(E2643,2)</f>
        <v>L33</v>
      </c>
      <c r="M2643" s="8" t="n">
        <v>775</v>
      </c>
      <c r="Q2643" s="2" t="n">
        <f aca="false">ROUND(LEFT(E2643,2)*2.54,0)</f>
        <v>86</v>
      </c>
      <c r="S2643" s="2" t="n">
        <f aca="false">ROUND(RIGHT(E2643,2)*2.54,0)</f>
        <v>84</v>
      </c>
    </row>
    <row r="2644" customFormat="false" ht="15" hidden="false" customHeight="false" outlineLevel="0" collapsed="false">
      <c r="B2644" s="2" t="s">
        <v>108</v>
      </c>
      <c r="C2644" s="76" t="s">
        <v>1078</v>
      </c>
      <c r="D2644" s="2" t="n">
        <v>576</v>
      </c>
      <c r="E2644" s="38" t="s">
        <v>810</v>
      </c>
      <c r="F2644" s="2" t="str">
        <f aca="false">IF(LEN(E2644)&gt;2,SUBSTITUTE(E2644,"/",""),RIGHT("0"&amp;E2644*10,3))</f>
        <v>3633</v>
      </c>
      <c r="H2644" s="62" t="str">
        <f aca="false">SUBSTITUTE(E2644,"/","/L")</f>
        <v>36/L33</v>
      </c>
      <c r="I2644" s="27" t="str">
        <f aca="false">J2644&amp;";"&amp;K2644</f>
        <v>36;L33</v>
      </c>
      <c r="J2644" s="18" t="str">
        <f aca="false">LEFT(E2644,2)</f>
        <v>36</v>
      </c>
      <c r="K2644" s="18" t="str">
        <f aca="false">"L"&amp;RIGHT(E2644,2)</f>
        <v>L33</v>
      </c>
      <c r="M2644" s="8" t="n">
        <v>755</v>
      </c>
      <c r="Q2644" s="2" t="n">
        <f aca="false">ROUND(LEFT(E2644,2)*2.54,0)</f>
        <v>91</v>
      </c>
      <c r="S2644" s="2" t="n">
        <f aca="false">ROUND(RIGHT(E2644,2)*2.54,0)</f>
        <v>84</v>
      </c>
    </row>
    <row r="2645" customFormat="false" ht="15" hidden="false" customHeight="false" outlineLevel="0" collapsed="false">
      <c r="B2645" s="2" t="s">
        <v>108</v>
      </c>
      <c r="C2645" s="76" t="s">
        <v>1078</v>
      </c>
      <c r="D2645" s="2" t="n">
        <v>578</v>
      </c>
      <c r="E2645" s="38" t="s">
        <v>811</v>
      </c>
      <c r="F2645" s="2" t="str">
        <f aca="false">IF(LEN(E2645)&gt;2,SUBSTITUTE(E2645,"/",""),RIGHT("0"&amp;E2645*10,3))</f>
        <v>3833</v>
      </c>
      <c r="H2645" s="62" t="str">
        <f aca="false">SUBSTITUTE(E2645,"/","/L")</f>
        <v>38/L33</v>
      </c>
      <c r="I2645" s="27" t="str">
        <f aca="false">J2645&amp;";"&amp;K2645</f>
        <v>38;L33</v>
      </c>
      <c r="J2645" s="18" t="str">
        <f aca="false">LEFT(E2645,2)</f>
        <v>38</v>
      </c>
      <c r="K2645" s="18" t="str">
        <f aca="false">"L"&amp;RIGHT(E2645,2)</f>
        <v>L33</v>
      </c>
      <c r="M2645" s="8" t="n">
        <v>325</v>
      </c>
      <c r="Q2645" s="2" t="n">
        <f aca="false">ROUND(LEFT(E2645,2)*2.54,0)</f>
        <v>97</v>
      </c>
      <c r="S2645" s="2" t="n">
        <f aca="false">ROUND(RIGHT(E2645,2)*2.54,0)</f>
        <v>84</v>
      </c>
    </row>
    <row r="2646" customFormat="false" ht="15" hidden="false" customHeight="false" outlineLevel="0" collapsed="false">
      <c r="B2646" s="2" t="s">
        <v>108</v>
      </c>
      <c r="C2646" s="76" t="s">
        <v>1078</v>
      </c>
      <c r="D2646" s="2" t="n">
        <v>580</v>
      </c>
      <c r="E2646" s="38" t="s">
        <v>812</v>
      </c>
      <c r="F2646" s="2" t="str">
        <f aca="false">IF(LEN(E2646)&gt;2,SUBSTITUTE(E2646,"/",""),RIGHT("0"&amp;E2646*10,3))</f>
        <v>4033</v>
      </c>
      <c r="H2646" s="62" t="str">
        <f aca="false">SUBSTITUTE(E2646,"/","/L")</f>
        <v>40/L33</v>
      </c>
      <c r="I2646" s="27" t="str">
        <f aca="false">J2646&amp;";"&amp;K2646</f>
        <v>40;L33</v>
      </c>
      <c r="J2646" s="18" t="str">
        <f aca="false">LEFT(E2646,2)</f>
        <v>40</v>
      </c>
      <c r="K2646" s="18" t="str">
        <f aca="false">"L"&amp;RIGHT(E2646,2)</f>
        <v>L33</v>
      </c>
      <c r="M2646" s="8" t="n">
        <v>315</v>
      </c>
    </row>
    <row r="2647" customFormat="false" ht="15" hidden="false" customHeight="false" outlineLevel="0" collapsed="false">
      <c r="B2647" s="2" t="s">
        <v>108</v>
      </c>
      <c r="C2647" s="76" t="s">
        <v>1078</v>
      </c>
      <c r="D2647" s="2" t="n">
        <v>582</v>
      </c>
      <c r="E2647" s="38" t="s">
        <v>813</v>
      </c>
      <c r="F2647" s="2" t="str">
        <f aca="false">IF(LEN(E2647)&gt;2,SUBSTITUTE(E2647,"/",""),RIGHT("0"&amp;E2647*10,3))</f>
        <v>4233</v>
      </c>
      <c r="H2647" s="62" t="str">
        <f aca="false">SUBSTITUTE(E2647,"/","/L")</f>
        <v>42/L33</v>
      </c>
      <c r="I2647" s="27" t="str">
        <f aca="false">J2647&amp;";"&amp;K2647</f>
        <v>42;L33</v>
      </c>
      <c r="J2647" s="18" t="str">
        <f aca="false">LEFT(E2647,2)</f>
        <v>42</v>
      </c>
      <c r="K2647" s="18" t="str">
        <f aca="false">"L"&amp;RIGHT(E2647,2)</f>
        <v>L33</v>
      </c>
      <c r="M2647" s="8" t="n">
        <v>305</v>
      </c>
    </row>
    <row r="2648" customFormat="false" ht="15" hidden="false" customHeight="false" outlineLevel="0" collapsed="false">
      <c r="B2648" s="10" t="s">
        <v>271</v>
      </c>
      <c r="C2648" s="82" t="s">
        <v>1078</v>
      </c>
      <c r="D2648" s="10" t="n">
        <v>314</v>
      </c>
      <c r="E2648" s="20" t="s">
        <v>1025</v>
      </c>
      <c r="F2648" s="10" t="str">
        <f aca="false">IF(LEN(E2648)&gt;2,SUBSTITUTE(E2648,"/",""),RIGHT("0"&amp;E2648*10,3))</f>
        <v>2428</v>
      </c>
      <c r="G2648" s="73"/>
      <c r="H2648" s="24" t="str">
        <f aca="false">SUBSTITUTE(E2648,"/","/L")</f>
        <v>24/L28</v>
      </c>
      <c r="I2648" s="24" t="str">
        <f aca="false">J2648&amp;";"&amp;K2648</f>
        <v>24;L28</v>
      </c>
      <c r="J2648" s="24" t="str">
        <f aca="false">LEFT(E2648,2)</f>
        <v>24</v>
      </c>
      <c r="K2648" s="24" t="str">
        <f aca="false">"L"&amp;RIGHT(E2648,2)</f>
        <v>L28</v>
      </c>
      <c r="L2648" s="24"/>
      <c r="M2648" s="24" t="n">
        <v>367</v>
      </c>
    </row>
    <row r="2649" customFormat="false" ht="15" hidden="false" customHeight="false" outlineLevel="0" collapsed="false">
      <c r="B2649" s="10" t="s">
        <v>271</v>
      </c>
      <c r="C2649" s="82" t="s">
        <v>1078</v>
      </c>
      <c r="D2649" s="10" t="n">
        <v>315</v>
      </c>
      <c r="E2649" s="20" t="s">
        <v>1026</v>
      </c>
      <c r="F2649" s="10" t="str">
        <f aca="false">IF(LEN(E2649)&gt;2,SUBSTITUTE(E2649,"/",""),RIGHT("0"&amp;E2649*10,3))</f>
        <v>2528</v>
      </c>
      <c r="G2649" s="73"/>
      <c r="H2649" s="24" t="str">
        <f aca="false">SUBSTITUTE(E2649,"/","/L")</f>
        <v>25/L28</v>
      </c>
      <c r="I2649" s="24" t="str">
        <f aca="false">J2649&amp;";"&amp;K2649</f>
        <v>25;L28</v>
      </c>
      <c r="J2649" s="24" t="str">
        <f aca="false">LEFT(E2649,2)</f>
        <v>25</v>
      </c>
      <c r="K2649" s="24" t="str">
        <f aca="false">"L"&amp;RIGHT(E2649,2)</f>
        <v>L28</v>
      </c>
      <c r="L2649" s="24"/>
      <c r="M2649" s="24" t="n">
        <v>517</v>
      </c>
    </row>
    <row r="2650" customFormat="false" ht="15" hidden="false" customHeight="false" outlineLevel="0" collapsed="false">
      <c r="B2650" s="10" t="s">
        <v>271</v>
      </c>
      <c r="C2650" s="82" t="s">
        <v>1078</v>
      </c>
      <c r="D2650" s="10" t="n">
        <v>316</v>
      </c>
      <c r="E2650" s="20" t="s">
        <v>362</v>
      </c>
      <c r="F2650" s="10" t="str">
        <f aca="false">IF(LEN(E2650)&gt;2,SUBSTITUTE(E2650,"/",""),RIGHT("0"&amp;E2650*10,3))</f>
        <v>2628</v>
      </c>
      <c r="G2650" s="73"/>
      <c r="H2650" s="24" t="str">
        <f aca="false">SUBSTITUTE(E2650,"/","/L")</f>
        <v>26/L28</v>
      </c>
      <c r="I2650" s="24" t="str">
        <f aca="false">J2650&amp;";"&amp;K2650</f>
        <v>26;L28</v>
      </c>
      <c r="J2650" s="24" t="str">
        <f aca="false">LEFT(E2650,2)</f>
        <v>26</v>
      </c>
      <c r="K2650" s="24" t="str">
        <f aca="false">"L"&amp;RIGHT(E2650,2)</f>
        <v>L28</v>
      </c>
      <c r="L2650" s="24"/>
      <c r="M2650" s="24" t="n">
        <v>547</v>
      </c>
    </row>
    <row r="2651" customFormat="false" ht="15" hidden="false" customHeight="false" outlineLevel="0" collapsed="false">
      <c r="B2651" s="10" t="s">
        <v>271</v>
      </c>
      <c r="C2651" s="82" t="s">
        <v>1078</v>
      </c>
      <c r="D2651" s="10" t="n">
        <v>317</v>
      </c>
      <c r="E2651" s="20" t="s">
        <v>345</v>
      </c>
      <c r="F2651" s="10" t="str">
        <f aca="false">IF(LEN(E2651)&gt;2,SUBSTITUTE(E2651,"/",""),RIGHT("0"&amp;E2651*10,3))</f>
        <v>2728</v>
      </c>
      <c r="G2651" s="73"/>
      <c r="H2651" s="24" t="str">
        <f aca="false">SUBSTITUTE(E2651,"/","/L")</f>
        <v>27/L28</v>
      </c>
      <c r="I2651" s="24" t="str">
        <f aca="false">J2651&amp;";"&amp;K2651</f>
        <v>27;L28</v>
      </c>
      <c r="J2651" s="24" t="str">
        <f aca="false">LEFT(E2651,2)</f>
        <v>27</v>
      </c>
      <c r="K2651" s="24" t="str">
        <f aca="false">"L"&amp;RIGHT(E2651,2)</f>
        <v>L28</v>
      </c>
      <c r="L2651" s="24"/>
      <c r="M2651" s="24" t="n">
        <v>557</v>
      </c>
    </row>
    <row r="2652" customFormat="false" ht="15" hidden="false" customHeight="false" outlineLevel="0" collapsed="false">
      <c r="B2652" s="10" t="s">
        <v>271</v>
      </c>
      <c r="C2652" s="82" t="s">
        <v>1078</v>
      </c>
      <c r="D2652" s="10" t="n">
        <v>318</v>
      </c>
      <c r="E2652" s="20" t="s">
        <v>1027</v>
      </c>
      <c r="F2652" s="10" t="str">
        <f aca="false">IF(LEN(E2652)&gt;2,SUBSTITUTE(E2652,"/",""),RIGHT("0"&amp;E2652*10,3))</f>
        <v>2828</v>
      </c>
      <c r="G2652" s="73"/>
      <c r="H2652" s="24" t="str">
        <f aca="false">SUBSTITUTE(E2652,"/","/L")</f>
        <v>28/L28</v>
      </c>
      <c r="I2652" s="24" t="str">
        <f aca="false">J2652&amp;";"&amp;K2652</f>
        <v>28;L28</v>
      </c>
      <c r="J2652" s="24" t="str">
        <f aca="false">LEFT(E2652,2)</f>
        <v>28</v>
      </c>
      <c r="K2652" s="24" t="str">
        <f aca="false">"L"&amp;RIGHT(E2652,2)</f>
        <v>L28</v>
      </c>
      <c r="L2652" s="24"/>
      <c r="M2652" s="24" t="n">
        <v>537</v>
      </c>
    </row>
    <row r="2653" customFormat="false" ht="15" hidden="false" customHeight="false" outlineLevel="0" collapsed="false">
      <c r="B2653" s="10" t="s">
        <v>271</v>
      </c>
      <c r="C2653" s="82" t="s">
        <v>1078</v>
      </c>
      <c r="D2653" s="10" t="n">
        <v>319</v>
      </c>
      <c r="E2653" s="20" t="s">
        <v>1028</v>
      </c>
      <c r="F2653" s="10" t="str">
        <f aca="false">IF(LEN(E2653)&gt;2,SUBSTITUTE(E2653,"/",""),RIGHT("0"&amp;E2653*10,3))</f>
        <v>2928</v>
      </c>
      <c r="G2653" s="73"/>
      <c r="H2653" s="24" t="str">
        <f aca="false">SUBSTITUTE(E2653,"/","/L")</f>
        <v>29/L28</v>
      </c>
      <c r="I2653" s="24" t="str">
        <f aca="false">J2653&amp;";"&amp;K2653</f>
        <v>29;L28</v>
      </c>
      <c r="J2653" s="24" t="str">
        <f aca="false">LEFT(E2653,2)</f>
        <v>29</v>
      </c>
      <c r="K2653" s="24" t="str">
        <f aca="false">"L"&amp;RIGHT(E2653,2)</f>
        <v>L28</v>
      </c>
      <c r="L2653" s="24"/>
      <c r="M2653" s="24" t="n">
        <v>527</v>
      </c>
    </row>
    <row r="2654" customFormat="false" ht="15" hidden="false" customHeight="false" outlineLevel="0" collapsed="false">
      <c r="B2654" s="10" t="s">
        <v>271</v>
      </c>
      <c r="C2654" s="82" t="s">
        <v>1078</v>
      </c>
      <c r="D2654" s="10" t="n">
        <v>320</v>
      </c>
      <c r="E2654" s="20" t="s">
        <v>1029</v>
      </c>
      <c r="F2654" s="10" t="str">
        <f aca="false">IF(LEN(E2654)&gt;2,SUBSTITUTE(E2654,"/",""),RIGHT("0"&amp;E2654*10,3))</f>
        <v>3028</v>
      </c>
      <c r="G2654" s="73"/>
      <c r="H2654" s="24" t="str">
        <f aca="false">SUBSTITUTE(E2654,"/","/L")</f>
        <v>30/L28</v>
      </c>
      <c r="I2654" s="24" t="str">
        <f aca="false">J2654&amp;";"&amp;K2654</f>
        <v>30;L28</v>
      </c>
      <c r="J2654" s="24" t="str">
        <f aca="false">LEFT(E2654,2)</f>
        <v>30</v>
      </c>
      <c r="K2654" s="24" t="str">
        <f aca="false">"L"&amp;RIGHT(E2654,2)</f>
        <v>L28</v>
      </c>
      <c r="L2654" s="24"/>
      <c r="M2654" s="24" t="n">
        <v>237</v>
      </c>
    </row>
    <row r="2655" customFormat="false" ht="15" hidden="false" customHeight="false" outlineLevel="0" collapsed="false">
      <c r="B2655" s="10" t="s">
        <v>271</v>
      </c>
      <c r="C2655" s="82" t="s">
        <v>1078</v>
      </c>
      <c r="D2655" s="10" t="n">
        <v>322</v>
      </c>
      <c r="E2655" s="20" t="s">
        <v>1031</v>
      </c>
      <c r="F2655" s="10" t="str">
        <f aca="false">IF(LEN(E2655)&gt;2,SUBSTITUTE(E2655,"/",""),RIGHT("0"&amp;E2655*10,3))</f>
        <v>3228</v>
      </c>
      <c r="G2655" s="73"/>
      <c r="H2655" s="24" t="str">
        <f aca="false">SUBSTITUTE(E2655,"/","/L")</f>
        <v>32/L28</v>
      </c>
      <c r="I2655" s="24" t="str">
        <f aca="false">J2655&amp;";"&amp;K2655</f>
        <v>32;L28</v>
      </c>
      <c r="J2655" s="24" t="str">
        <f aca="false">LEFT(E2655,2)</f>
        <v>32</v>
      </c>
      <c r="K2655" s="24" t="str">
        <f aca="false">"L"&amp;RIGHT(E2655,2)</f>
        <v>L28</v>
      </c>
      <c r="L2655" s="24"/>
      <c r="M2655" s="24" t="n">
        <v>217</v>
      </c>
    </row>
    <row r="2656" customFormat="false" ht="15" hidden="false" customHeight="false" outlineLevel="0" collapsed="false">
      <c r="B2656" s="10" t="s">
        <v>271</v>
      </c>
      <c r="C2656" s="82" t="s">
        <v>1078</v>
      </c>
      <c r="D2656" s="10" t="n">
        <v>324</v>
      </c>
      <c r="E2656" s="20" t="s">
        <v>1033</v>
      </c>
      <c r="F2656" s="10" t="str">
        <f aca="false">IF(LEN(E2656)&gt;2,SUBSTITUTE(E2656,"/",""),RIGHT("0"&amp;E2656*10,3))</f>
        <v>3428</v>
      </c>
      <c r="G2656" s="73"/>
      <c r="H2656" s="24" t="str">
        <f aca="false">SUBSTITUTE(E2656,"/","/L")</f>
        <v>34/L28</v>
      </c>
      <c r="I2656" s="24" t="str">
        <f aca="false">J2656&amp;";"&amp;K2656</f>
        <v>34;L28</v>
      </c>
      <c r="J2656" s="24" t="str">
        <f aca="false">LEFT(E2656,2)</f>
        <v>34</v>
      </c>
      <c r="K2656" s="24" t="str">
        <f aca="false">"L"&amp;RIGHT(E2656,2)</f>
        <v>L28</v>
      </c>
      <c r="L2656" s="24"/>
      <c r="M2656" s="24" t="n">
        <v>197</v>
      </c>
    </row>
    <row r="2658" customFormat="false" ht="15" hidden="false" customHeight="false" outlineLevel="0" collapsed="false">
      <c r="B2658" s="2" t="s">
        <v>108</v>
      </c>
      <c r="C2658" s="76" t="s">
        <v>1130</v>
      </c>
      <c r="D2658" s="18" t="n">
        <v>412</v>
      </c>
      <c r="E2658" s="61" t="s">
        <v>935</v>
      </c>
      <c r="F2658" s="18" t="str">
        <f aca="false">IF(LEN(E2658)&gt;2,SUBSTITUTE(E2658,"/",""),RIGHT("0"&amp;E2658*10,3))</f>
        <v>22S</v>
      </c>
      <c r="H2658" s="62" t="s">
        <v>2947</v>
      </c>
      <c r="I2658" s="27" t="str">
        <f aca="false">J2658&amp;";"&amp;K2658</f>
        <v>22;L30</v>
      </c>
      <c r="J2658" s="18" t="str">
        <f aca="false">LEFT(H2658,2)</f>
        <v>22</v>
      </c>
      <c r="K2658" s="18" t="str">
        <f aca="false">RIGHT(H2658,3)</f>
        <v>L30</v>
      </c>
      <c r="M2658" s="8" t="n">
        <v>417</v>
      </c>
    </row>
    <row r="2659" customFormat="false" ht="15" hidden="false" customHeight="false" outlineLevel="0" collapsed="false">
      <c r="B2659" s="2" t="s">
        <v>108</v>
      </c>
      <c r="C2659" s="76" t="s">
        <v>1130</v>
      </c>
      <c r="D2659" s="18" t="n">
        <v>413</v>
      </c>
      <c r="E2659" s="61" t="s">
        <v>1131</v>
      </c>
      <c r="F2659" s="18" t="str">
        <f aca="false">IF(LEN(E2659)&gt;2,SUBSTITUTE(E2659,"/",""),RIGHT("0"&amp;E2659*10,3))</f>
        <v>23S</v>
      </c>
      <c r="H2659" s="62" t="s">
        <v>2948</v>
      </c>
      <c r="I2659" s="27" t="str">
        <f aca="false">J2659&amp;";"&amp;K2659</f>
        <v>23;L30</v>
      </c>
      <c r="J2659" s="18" t="str">
        <f aca="false">LEFT(H2659,2)</f>
        <v>23</v>
      </c>
      <c r="K2659" s="18" t="str">
        <f aca="false">RIGHT(H2659,3)</f>
        <v>L30</v>
      </c>
      <c r="M2659" s="8" t="n">
        <v>407</v>
      </c>
    </row>
    <row r="2660" customFormat="false" ht="15" hidden="false" customHeight="false" outlineLevel="0" collapsed="false">
      <c r="B2660" s="2" t="s">
        <v>108</v>
      </c>
      <c r="C2660" s="76" t="s">
        <v>1130</v>
      </c>
      <c r="D2660" s="18" t="n">
        <v>414</v>
      </c>
      <c r="E2660" s="61" t="s">
        <v>1132</v>
      </c>
      <c r="F2660" s="18" t="str">
        <f aca="false">IF(LEN(E2660)&gt;2,SUBSTITUTE(E2660,"/",""),RIGHT("0"&amp;E2660*10,3))</f>
        <v>24S</v>
      </c>
      <c r="H2660" s="62" t="s">
        <v>2949</v>
      </c>
      <c r="I2660" s="27" t="str">
        <f aca="false">J2660&amp;";"&amp;K2660</f>
        <v>24;L30</v>
      </c>
      <c r="J2660" s="18" t="str">
        <f aca="false">LEFT(H2660,2)</f>
        <v>24</v>
      </c>
      <c r="K2660" s="18" t="str">
        <f aca="false">RIGHT(H2660,3)</f>
        <v>L30</v>
      </c>
      <c r="M2660" s="8" t="n">
        <v>397</v>
      </c>
      <c r="Q2660" s="2" t="n">
        <f aca="false">ROUND(LEFT(H2660,2)*2.54,0)</f>
        <v>61</v>
      </c>
      <c r="S2660" s="2" t="n">
        <f aca="false">ROUND(RIGHT(H2660,2)*2.54,0)</f>
        <v>76</v>
      </c>
    </row>
    <row r="2661" customFormat="false" ht="15" hidden="false" customHeight="false" outlineLevel="0" collapsed="false">
      <c r="B2661" s="2" t="s">
        <v>108</v>
      </c>
      <c r="C2661" s="76" t="s">
        <v>1130</v>
      </c>
      <c r="D2661" s="18" t="n">
        <v>415</v>
      </c>
      <c r="E2661" s="61" t="s">
        <v>1133</v>
      </c>
      <c r="F2661" s="18" t="str">
        <f aca="false">IF(LEN(E2661)&gt;2,SUBSTITUTE(E2661,"/",""),RIGHT("0"&amp;E2661*10,3))</f>
        <v>25S</v>
      </c>
      <c r="H2661" s="62" t="s">
        <v>2950</v>
      </c>
      <c r="I2661" s="27" t="str">
        <f aca="false">J2661&amp;";"&amp;K2661</f>
        <v>25;L30</v>
      </c>
      <c r="J2661" s="18" t="str">
        <f aca="false">LEFT(H2661,2)</f>
        <v>25</v>
      </c>
      <c r="K2661" s="18" t="str">
        <f aca="false">RIGHT(H2661,3)</f>
        <v>L30</v>
      </c>
      <c r="M2661" s="8" t="n">
        <v>797</v>
      </c>
      <c r="Q2661" s="2" t="n">
        <f aca="false">ROUND(LEFT(H2661,2)*2.54,0)</f>
        <v>64</v>
      </c>
      <c r="S2661" s="2" t="n">
        <f aca="false">ROUND(RIGHT(H2661,2)*2.54,0)</f>
        <v>76</v>
      </c>
    </row>
    <row r="2662" customFormat="false" ht="15" hidden="false" customHeight="false" outlineLevel="0" collapsed="false">
      <c r="B2662" s="2" t="s">
        <v>108</v>
      </c>
      <c r="C2662" s="76" t="s">
        <v>1130</v>
      </c>
      <c r="D2662" s="18" t="n">
        <v>416</v>
      </c>
      <c r="E2662" s="61" t="s">
        <v>1134</v>
      </c>
      <c r="F2662" s="18" t="str">
        <f aca="false">IF(LEN(E2662)&gt;2,SUBSTITUTE(E2662,"/",""),RIGHT("0"&amp;E2662*10,3))</f>
        <v>26S</v>
      </c>
      <c r="H2662" s="62" t="s">
        <v>2951</v>
      </c>
      <c r="I2662" s="27" t="str">
        <f aca="false">J2662&amp;";"&amp;K2662</f>
        <v>26;L30</v>
      </c>
      <c r="J2662" s="18" t="str">
        <f aca="false">LEFT(H2662,2)</f>
        <v>26</v>
      </c>
      <c r="K2662" s="18" t="str">
        <f aca="false">RIGHT(H2662,3)</f>
        <v>L30</v>
      </c>
      <c r="M2662" s="8" t="n">
        <v>927</v>
      </c>
      <c r="Q2662" s="2" t="n">
        <f aca="false">ROUND(LEFT(H2662,2)*2.54,0)</f>
        <v>66</v>
      </c>
      <c r="S2662" s="2" t="n">
        <f aca="false">ROUND(RIGHT(H2662,2)*2.54,0)</f>
        <v>76</v>
      </c>
    </row>
    <row r="2663" customFormat="false" ht="15" hidden="false" customHeight="false" outlineLevel="0" collapsed="false">
      <c r="B2663" s="2" t="s">
        <v>108</v>
      </c>
      <c r="C2663" s="76" t="s">
        <v>1130</v>
      </c>
      <c r="D2663" s="18" t="n">
        <v>417</v>
      </c>
      <c r="E2663" s="61" t="s">
        <v>1135</v>
      </c>
      <c r="F2663" s="18" t="str">
        <f aca="false">IF(LEN(E2663)&gt;2,SUBSTITUTE(E2663,"/",""),RIGHT("0"&amp;E2663*10,3))</f>
        <v>27S</v>
      </c>
      <c r="H2663" s="62" t="s">
        <v>2952</v>
      </c>
      <c r="I2663" s="27" t="str">
        <f aca="false">J2663&amp;";"&amp;K2663</f>
        <v>27;L30</v>
      </c>
      <c r="J2663" s="18" t="str">
        <f aca="false">LEFT(H2663,2)</f>
        <v>27</v>
      </c>
      <c r="K2663" s="18" t="str">
        <f aca="false">RIGHT(H2663,3)</f>
        <v>L30</v>
      </c>
      <c r="M2663" s="8" t="n">
        <v>937</v>
      </c>
      <c r="Q2663" s="2" t="n">
        <f aca="false">ROUND(LEFT(H2663,2)*2.54,0)</f>
        <v>69</v>
      </c>
      <c r="S2663" s="2" t="n">
        <f aca="false">ROUND(RIGHT(H2663,2)*2.54,0)</f>
        <v>76</v>
      </c>
    </row>
    <row r="2664" customFormat="false" ht="15" hidden="false" customHeight="false" outlineLevel="0" collapsed="false">
      <c r="B2664" s="2" t="s">
        <v>108</v>
      </c>
      <c r="C2664" s="76" t="s">
        <v>1130</v>
      </c>
      <c r="D2664" s="18" t="n">
        <v>418</v>
      </c>
      <c r="E2664" s="61" t="s">
        <v>1136</v>
      </c>
      <c r="F2664" s="18" t="str">
        <f aca="false">IF(LEN(E2664)&gt;2,SUBSTITUTE(E2664,"/",""),RIGHT("0"&amp;E2664*10,3))</f>
        <v>28S</v>
      </c>
      <c r="H2664" s="62" t="s">
        <v>2953</v>
      </c>
      <c r="I2664" s="27" t="str">
        <f aca="false">J2664&amp;";"&amp;K2664</f>
        <v>28;L30</v>
      </c>
      <c r="J2664" s="18" t="str">
        <f aca="false">LEFT(H2664,2)</f>
        <v>28</v>
      </c>
      <c r="K2664" s="18" t="str">
        <f aca="false">RIGHT(H2664,3)</f>
        <v>L30</v>
      </c>
      <c r="M2664" s="8" t="n">
        <v>887</v>
      </c>
      <c r="Q2664" s="2" t="n">
        <f aca="false">ROUND(LEFT(H2664,2)*2.54,0)</f>
        <v>71</v>
      </c>
      <c r="S2664" s="2" t="n">
        <f aca="false">ROUND(RIGHT(H2664,2)*2.54,0)</f>
        <v>76</v>
      </c>
    </row>
    <row r="2665" customFormat="false" ht="15" hidden="false" customHeight="false" outlineLevel="0" collapsed="false">
      <c r="B2665" s="2" t="s">
        <v>108</v>
      </c>
      <c r="C2665" s="76" t="s">
        <v>1130</v>
      </c>
      <c r="D2665" s="18" t="n">
        <v>419</v>
      </c>
      <c r="E2665" s="61" t="s">
        <v>1137</v>
      </c>
      <c r="F2665" s="18" t="str">
        <f aca="false">IF(LEN(E2665)&gt;2,SUBSTITUTE(E2665,"/",""),RIGHT("0"&amp;E2665*10,3))</f>
        <v>29S</v>
      </c>
      <c r="H2665" s="62" t="s">
        <v>2954</v>
      </c>
      <c r="I2665" s="27" t="str">
        <f aca="false">J2665&amp;";"&amp;K2665</f>
        <v>29;L30</v>
      </c>
      <c r="J2665" s="18" t="str">
        <f aca="false">LEFT(H2665,2)</f>
        <v>29</v>
      </c>
      <c r="K2665" s="18" t="str">
        <f aca="false">RIGHT(H2665,3)</f>
        <v>L30</v>
      </c>
      <c r="M2665" s="8" t="n">
        <v>837</v>
      </c>
      <c r="Q2665" s="2" t="n">
        <f aca="false">ROUND(LEFT(H2665,2)*2.54,0)</f>
        <v>74</v>
      </c>
      <c r="S2665" s="2" t="n">
        <f aca="false">ROUND(RIGHT(H2665,2)*2.54,0)</f>
        <v>76</v>
      </c>
    </row>
    <row r="2666" customFormat="false" ht="15" hidden="false" customHeight="false" outlineLevel="0" collapsed="false">
      <c r="B2666" s="2" t="s">
        <v>108</v>
      </c>
      <c r="C2666" s="76" t="s">
        <v>1130</v>
      </c>
      <c r="D2666" s="18" t="n">
        <v>420</v>
      </c>
      <c r="E2666" s="61" t="s">
        <v>1138</v>
      </c>
      <c r="F2666" s="18" t="str">
        <f aca="false">IF(LEN(E2666)&gt;2,SUBSTITUTE(E2666,"/",""),RIGHT("0"&amp;E2666*10,3))</f>
        <v>30S</v>
      </c>
      <c r="H2666" s="62" t="s">
        <v>2955</v>
      </c>
      <c r="I2666" s="27" t="str">
        <f aca="false">J2666&amp;";"&amp;K2666</f>
        <v>30;L30</v>
      </c>
      <c r="J2666" s="18" t="str">
        <f aca="false">LEFT(H2666,2)</f>
        <v>30</v>
      </c>
      <c r="K2666" s="18" t="str">
        <f aca="false">RIGHT(H2666,3)</f>
        <v>L30</v>
      </c>
      <c r="M2666" s="8" t="n">
        <v>647</v>
      </c>
      <c r="Q2666" s="2" t="n">
        <f aca="false">ROUND(LEFT(H2666,2)*2.54,0)</f>
        <v>76</v>
      </c>
      <c r="S2666" s="2" t="n">
        <f aca="false">ROUND(RIGHT(H2666,2)*2.54,0)</f>
        <v>76</v>
      </c>
    </row>
    <row r="2667" customFormat="false" ht="15" hidden="false" customHeight="false" outlineLevel="0" collapsed="false">
      <c r="B2667" s="2" t="s">
        <v>108</v>
      </c>
      <c r="C2667" s="76" t="s">
        <v>1130</v>
      </c>
      <c r="D2667" s="18" t="n">
        <v>421</v>
      </c>
      <c r="E2667" s="61" t="s">
        <v>1139</v>
      </c>
      <c r="F2667" s="18" t="str">
        <f aca="false">IF(LEN(E2667)&gt;2,SUBSTITUTE(E2667,"/",""),RIGHT("0"&amp;E2667*10,3))</f>
        <v>31S</v>
      </c>
      <c r="H2667" s="62" t="s">
        <v>2956</v>
      </c>
      <c r="I2667" s="27" t="str">
        <f aca="false">J2667&amp;";"&amp;K2667</f>
        <v>31;L30</v>
      </c>
      <c r="J2667" s="18" t="str">
        <f aca="false">LEFT(H2667,2)</f>
        <v>31</v>
      </c>
      <c r="K2667" s="18" t="str">
        <f aca="false">RIGHT(H2667,3)</f>
        <v>L30</v>
      </c>
      <c r="M2667" s="8" t="n">
        <v>577</v>
      </c>
      <c r="Q2667" s="2" t="n">
        <f aca="false">ROUND(LEFT(H2667,2)*2.54,0)</f>
        <v>79</v>
      </c>
      <c r="S2667" s="2" t="n">
        <f aca="false">ROUND(RIGHT(H2667,2)*2.54,0)</f>
        <v>76</v>
      </c>
    </row>
    <row r="2668" customFormat="false" ht="15" hidden="false" customHeight="false" outlineLevel="0" collapsed="false">
      <c r="B2668" s="2" t="s">
        <v>108</v>
      </c>
      <c r="C2668" s="76" t="s">
        <v>1130</v>
      </c>
      <c r="D2668" s="18" t="n">
        <v>422</v>
      </c>
      <c r="E2668" s="61" t="s">
        <v>720</v>
      </c>
      <c r="F2668" s="18" t="str">
        <f aca="false">IF(LEN(E2668)&gt;2,SUBSTITUTE(E2668,"/",""),RIGHT("0"&amp;E2668*10,3))</f>
        <v>32S</v>
      </c>
      <c r="H2668" s="62" t="s">
        <v>2957</v>
      </c>
      <c r="I2668" s="27" t="str">
        <f aca="false">J2668&amp;";"&amp;K2668</f>
        <v>32;L30</v>
      </c>
      <c r="J2668" s="18" t="str">
        <f aca="false">LEFT(H2668,2)</f>
        <v>32</v>
      </c>
      <c r="K2668" s="18" t="str">
        <f aca="false">RIGHT(H2668,3)</f>
        <v>L30</v>
      </c>
      <c r="M2668" s="8" t="n">
        <v>567</v>
      </c>
      <c r="Q2668" s="2" t="n">
        <f aca="false">ROUND(LEFT(H2668,2)*2.54,0)</f>
        <v>81</v>
      </c>
      <c r="S2668" s="2" t="n">
        <f aca="false">ROUND(RIGHT(H2668,2)*2.54,0)</f>
        <v>76</v>
      </c>
    </row>
    <row r="2669" customFormat="false" ht="15" hidden="false" customHeight="false" outlineLevel="0" collapsed="false">
      <c r="B2669" s="2" t="s">
        <v>108</v>
      </c>
      <c r="C2669" s="76" t="s">
        <v>1130</v>
      </c>
      <c r="D2669" s="18" t="n">
        <v>423</v>
      </c>
      <c r="E2669" s="61" t="s">
        <v>1140</v>
      </c>
      <c r="F2669" s="18" t="str">
        <f aca="false">IF(LEN(E2669)&gt;2,SUBSTITUTE(E2669,"/",""),RIGHT("0"&amp;E2669*10,3))</f>
        <v>33S</v>
      </c>
      <c r="H2669" s="62" t="s">
        <v>2958</v>
      </c>
      <c r="I2669" s="27" t="str">
        <f aca="false">J2669&amp;";"&amp;K2669</f>
        <v>33;L30</v>
      </c>
      <c r="J2669" s="18" t="str">
        <f aca="false">LEFT(H2669,2)</f>
        <v>33</v>
      </c>
      <c r="K2669" s="18" t="str">
        <f aca="false">RIGHT(H2669,3)</f>
        <v>L30</v>
      </c>
      <c r="M2669" s="8" t="n">
        <v>677</v>
      </c>
      <c r="Q2669" s="2" t="n">
        <f aca="false">ROUND(LEFT(H2669,2)*2.54,0)</f>
        <v>84</v>
      </c>
      <c r="S2669" s="2" t="n">
        <f aca="false">ROUND(RIGHT(H2669,2)*2.54,0)</f>
        <v>76</v>
      </c>
    </row>
    <row r="2670" customFormat="false" ht="15" hidden="false" customHeight="false" outlineLevel="0" collapsed="false">
      <c r="B2670" s="2" t="s">
        <v>108</v>
      </c>
      <c r="C2670" s="76" t="s">
        <v>1130</v>
      </c>
      <c r="D2670" s="18" t="n">
        <v>424</v>
      </c>
      <c r="E2670" s="61" t="s">
        <v>721</v>
      </c>
      <c r="F2670" s="18" t="str">
        <f aca="false">IF(LEN(E2670)&gt;2,SUBSTITUTE(E2670,"/",""),RIGHT("0"&amp;E2670*10,3))</f>
        <v>34S</v>
      </c>
      <c r="H2670" s="62" t="s">
        <v>2959</v>
      </c>
      <c r="I2670" s="27" t="str">
        <f aca="false">J2670&amp;";"&amp;K2670</f>
        <v>34;L30</v>
      </c>
      <c r="J2670" s="18" t="str">
        <f aca="false">LEFT(H2670,2)</f>
        <v>34</v>
      </c>
      <c r="K2670" s="18" t="str">
        <f aca="false">RIGHT(H2670,3)</f>
        <v>L30</v>
      </c>
      <c r="M2670" s="8" t="n">
        <v>697</v>
      </c>
      <c r="Q2670" s="2" t="n">
        <f aca="false">ROUND(LEFT(H2670,2)*2.54,0)</f>
        <v>86</v>
      </c>
      <c r="S2670" s="2" t="n">
        <f aca="false">ROUND(RIGHT(H2670,2)*2.54,0)</f>
        <v>76</v>
      </c>
    </row>
    <row r="2671" customFormat="false" ht="15" hidden="false" customHeight="false" outlineLevel="0" collapsed="false">
      <c r="B2671" s="2" t="s">
        <v>108</v>
      </c>
      <c r="C2671" s="76" t="s">
        <v>1130</v>
      </c>
      <c r="D2671" s="18" t="n">
        <v>426</v>
      </c>
      <c r="E2671" s="61" t="s">
        <v>722</v>
      </c>
      <c r="F2671" s="18" t="str">
        <f aca="false">IF(LEN(E2671)&gt;2,SUBSTITUTE(E2671,"/",""),RIGHT("0"&amp;E2671*10,3))</f>
        <v>36S</v>
      </c>
      <c r="H2671" s="62" t="s">
        <v>2960</v>
      </c>
      <c r="I2671" s="27" t="str">
        <f aca="false">J2671&amp;";"&amp;K2671</f>
        <v>36;L30</v>
      </c>
      <c r="J2671" s="18" t="str">
        <f aca="false">LEFT(H2671,2)</f>
        <v>36</v>
      </c>
      <c r="K2671" s="18" t="str">
        <f aca="false">RIGHT(H2671,3)</f>
        <v>L30</v>
      </c>
      <c r="M2671" s="8" t="n">
        <v>687</v>
      </c>
      <c r="Q2671" s="2" t="n">
        <f aca="false">ROUND(LEFT(H2671,2)*2.54,0)</f>
        <v>91</v>
      </c>
      <c r="S2671" s="2" t="n">
        <f aca="false">ROUND(RIGHT(H2671,2)*2.54,0)</f>
        <v>76</v>
      </c>
    </row>
    <row r="2672" customFormat="false" ht="15" hidden="false" customHeight="false" outlineLevel="0" collapsed="false">
      <c r="B2672" s="2" t="s">
        <v>108</v>
      </c>
      <c r="C2672" s="76" t="s">
        <v>1130</v>
      </c>
      <c r="D2672" s="18" t="n">
        <v>428</v>
      </c>
      <c r="E2672" s="61" t="s">
        <v>723</v>
      </c>
      <c r="F2672" s="18" t="str">
        <f aca="false">IF(LEN(E2672)&gt;2,SUBSTITUTE(E2672,"/",""),RIGHT("0"&amp;E2672*10,3))</f>
        <v>38S</v>
      </c>
      <c r="H2672" s="62" t="s">
        <v>2961</v>
      </c>
      <c r="I2672" s="27" t="str">
        <f aca="false">J2672&amp;";"&amp;K2672</f>
        <v>38;L30</v>
      </c>
      <c r="J2672" s="18" t="str">
        <f aca="false">LEFT(H2672,2)</f>
        <v>38</v>
      </c>
      <c r="K2672" s="18" t="str">
        <f aca="false">RIGHT(H2672,3)</f>
        <v>L30</v>
      </c>
      <c r="M2672" s="8" t="n">
        <v>267</v>
      </c>
      <c r="Q2672" s="2" t="n">
        <f aca="false">ROUND(LEFT(H2672,2)*2.54,0)</f>
        <v>97</v>
      </c>
      <c r="S2672" s="2" t="n">
        <f aca="false">ROUND(RIGHT(H2672,2)*2.54,0)</f>
        <v>76</v>
      </c>
    </row>
    <row r="2673" customFormat="false" ht="15" hidden="false" customHeight="false" outlineLevel="0" collapsed="false">
      <c r="B2673" s="2" t="s">
        <v>108</v>
      </c>
      <c r="C2673" s="76" t="s">
        <v>1130</v>
      </c>
      <c r="D2673" s="18" t="n">
        <v>430</v>
      </c>
      <c r="E2673" s="61" t="s">
        <v>724</v>
      </c>
      <c r="F2673" s="18" t="str">
        <f aca="false">IF(LEN(E2673)&gt;2,SUBSTITUTE(E2673,"/",""),RIGHT("0"&amp;E2673*10,3))</f>
        <v>40S</v>
      </c>
      <c r="H2673" s="62" t="s">
        <v>2962</v>
      </c>
      <c r="I2673" s="27" t="str">
        <f aca="false">J2673&amp;";"&amp;K2673</f>
        <v>40;L30</v>
      </c>
      <c r="J2673" s="18" t="str">
        <f aca="false">LEFT(H2673,2)</f>
        <v>40</v>
      </c>
      <c r="K2673" s="18" t="str">
        <f aca="false">RIGHT(H2673,3)</f>
        <v>L30</v>
      </c>
      <c r="M2673" s="8" t="n">
        <v>257</v>
      </c>
    </row>
    <row r="2674" customFormat="false" ht="15" hidden="false" customHeight="false" outlineLevel="0" collapsed="false">
      <c r="B2674" s="2" t="s">
        <v>108</v>
      </c>
      <c r="C2674" s="76" t="s">
        <v>1130</v>
      </c>
      <c r="D2674" s="18" t="n">
        <v>432</v>
      </c>
      <c r="E2674" s="61" t="s">
        <v>725</v>
      </c>
      <c r="F2674" s="18" t="str">
        <f aca="false">IF(LEN(E2674)&gt;2,SUBSTITUTE(E2674,"/",""),RIGHT("0"&amp;E2674*10,3))</f>
        <v>42S</v>
      </c>
      <c r="H2674" s="62" t="s">
        <v>2963</v>
      </c>
      <c r="I2674" s="27" t="str">
        <f aca="false">J2674&amp;";"&amp;K2674</f>
        <v>42;L30</v>
      </c>
      <c r="J2674" s="18" t="str">
        <f aca="false">LEFT(H2674,2)</f>
        <v>42</v>
      </c>
      <c r="K2674" s="18" t="str">
        <f aca="false">RIGHT(H2674,3)</f>
        <v>L30</v>
      </c>
      <c r="M2674" s="8" t="n">
        <v>247</v>
      </c>
    </row>
    <row r="2675" customFormat="false" ht="15" hidden="false" customHeight="false" outlineLevel="0" collapsed="false">
      <c r="B2675" s="2" t="s">
        <v>108</v>
      </c>
      <c r="C2675" s="76" t="s">
        <v>1130</v>
      </c>
      <c r="D2675" s="18" t="n">
        <v>512</v>
      </c>
      <c r="E2675" s="61" t="s">
        <v>945</v>
      </c>
      <c r="F2675" s="18" t="str">
        <f aca="false">IF(LEN(E2675)&gt;2,SUBSTITUTE(E2675,"/",""),RIGHT("0"&amp;E2675*10,3))</f>
        <v>22R</v>
      </c>
      <c r="H2675" s="62" t="s">
        <v>2964</v>
      </c>
      <c r="I2675" s="27" t="str">
        <f aca="false">J2675&amp;";"&amp;K2675</f>
        <v>22;L32</v>
      </c>
      <c r="J2675" s="18" t="str">
        <f aca="false">LEFT(H2675,2)</f>
        <v>22</v>
      </c>
      <c r="K2675" s="18" t="str">
        <f aca="false">RIGHT(H2675,3)</f>
        <v>L32</v>
      </c>
      <c r="M2675" s="8" t="n">
        <v>507</v>
      </c>
    </row>
    <row r="2676" customFormat="false" ht="15" hidden="false" customHeight="false" outlineLevel="0" collapsed="false">
      <c r="B2676" s="2" t="s">
        <v>108</v>
      </c>
      <c r="C2676" s="76" t="s">
        <v>1130</v>
      </c>
      <c r="D2676" s="18" t="n">
        <v>513</v>
      </c>
      <c r="E2676" s="61" t="s">
        <v>1141</v>
      </c>
      <c r="F2676" s="18" t="str">
        <f aca="false">IF(LEN(E2676)&gt;2,SUBSTITUTE(E2676,"/",""),RIGHT("0"&amp;E2676*10,3))</f>
        <v>23R</v>
      </c>
      <c r="H2676" s="62" t="s">
        <v>2965</v>
      </c>
      <c r="I2676" s="27" t="str">
        <f aca="false">J2676&amp;";"&amp;K2676</f>
        <v>23;L32</v>
      </c>
      <c r="J2676" s="18" t="str">
        <f aca="false">LEFT(H2676,2)</f>
        <v>23</v>
      </c>
      <c r="K2676" s="18" t="str">
        <f aca="false">RIGHT(H2676,3)</f>
        <v>L32</v>
      </c>
      <c r="M2676" s="8" t="n">
        <v>497</v>
      </c>
    </row>
    <row r="2677" customFormat="false" ht="15" hidden="false" customHeight="false" outlineLevel="0" collapsed="false">
      <c r="B2677" s="2" t="s">
        <v>108</v>
      </c>
      <c r="C2677" s="76" t="s">
        <v>1130</v>
      </c>
      <c r="D2677" s="18" t="n">
        <v>514</v>
      </c>
      <c r="E2677" s="61" t="s">
        <v>1142</v>
      </c>
      <c r="F2677" s="18" t="str">
        <f aca="false">IF(LEN(E2677)&gt;2,SUBSTITUTE(E2677,"/",""),RIGHT("0"&amp;E2677*10,3))</f>
        <v>24R</v>
      </c>
      <c r="H2677" s="62" t="s">
        <v>2966</v>
      </c>
      <c r="I2677" s="27" t="str">
        <f aca="false">J2677&amp;";"&amp;K2677</f>
        <v>24;L32</v>
      </c>
      <c r="J2677" s="18" t="str">
        <f aca="false">LEFT(H2677,2)</f>
        <v>24</v>
      </c>
      <c r="K2677" s="18" t="str">
        <f aca="false">RIGHT(H2677,3)</f>
        <v>L32</v>
      </c>
      <c r="M2677" s="8" t="n">
        <v>487</v>
      </c>
      <c r="Q2677" s="2" t="n">
        <f aca="false">ROUND(LEFT(H2677,2)*2.54,0)</f>
        <v>61</v>
      </c>
      <c r="S2677" s="2" t="n">
        <f aca="false">ROUND(RIGHT(H2677,2)*2.54,0)</f>
        <v>81</v>
      </c>
    </row>
    <row r="2678" customFormat="false" ht="15" hidden="false" customHeight="false" outlineLevel="0" collapsed="false">
      <c r="B2678" s="2" t="s">
        <v>108</v>
      </c>
      <c r="C2678" s="76" t="s">
        <v>1130</v>
      </c>
      <c r="D2678" s="18" t="n">
        <v>515</v>
      </c>
      <c r="E2678" s="61" t="s">
        <v>1143</v>
      </c>
      <c r="F2678" s="18" t="str">
        <f aca="false">IF(LEN(E2678)&gt;2,SUBSTITUTE(E2678,"/",""),RIGHT("0"&amp;E2678*10,3))</f>
        <v>25R</v>
      </c>
      <c r="H2678" s="62" t="s">
        <v>2967</v>
      </c>
      <c r="I2678" s="27" t="str">
        <f aca="false">J2678&amp;";"&amp;K2678</f>
        <v>25;L32</v>
      </c>
      <c r="J2678" s="18" t="str">
        <f aca="false">LEFT(H2678,2)</f>
        <v>25</v>
      </c>
      <c r="K2678" s="18" t="str">
        <f aca="false">RIGHT(H2678,3)</f>
        <v>L32</v>
      </c>
      <c r="M2678" s="8" t="n">
        <v>827</v>
      </c>
      <c r="Q2678" s="2" t="n">
        <f aca="false">ROUND(LEFT(H2678,2)*2.54,0)</f>
        <v>64</v>
      </c>
      <c r="S2678" s="2" t="n">
        <f aca="false">ROUND(RIGHT(H2678,2)*2.54,0)</f>
        <v>81</v>
      </c>
    </row>
    <row r="2679" customFormat="false" ht="15" hidden="false" customHeight="false" outlineLevel="0" collapsed="false">
      <c r="B2679" s="2" t="s">
        <v>108</v>
      </c>
      <c r="C2679" s="76" t="s">
        <v>1130</v>
      </c>
      <c r="D2679" s="18" t="n">
        <v>516</v>
      </c>
      <c r="E2679" s="61" t="s">
        <v>1144</v>
      </c>
      <c r="F2679" s="18" t="str">
        <f aca="false">IF(LEN(E2679)&gt;2,SUBSTITUTE(E2679,"/",""),RIGHT("0"&amp;E2679*10,3))</f>
        <v>26R</v>
      </c>
      <c r="H2679" s="62" t="s">
        <v>2968</v>
      </c>
      <c r="I2679" s="27" t="str">
        <f aca="false">J2679&amp;";"&amp;K2679</f>
        <v>26;L32</v>
      </c>
      <c r="J2679" s="18" t="str">
        <f aca="false">LEFT(H2679,2)</f>
        <v>26</v>
      </c>
      <c r="K2679" s="18" t="str">
        <f aca="false">RIGHT(H2679,3)</f>
        <v>L32</v>
      </c>
      <c r="M2679" s="8" t="n">
        <v>977</v>
      </c>
      <c r="Q2679" s="2" t="n">
        <f aca="false">ROUND(LEFT(H2679,2)*2.54,0)</f>
        <v>66</v>
      </c>
      <c r="S2679" s="2" t="n">
        <f aca="false">ROUND(RIGHT(H2679,2)*2.54,0)</f>
        <v>81</v>
      </c>
    </row>
    <row r="2680" customFormat="false" ht="15" hidden="false" customHeight="false" outlineLevel="0" collapsed="false">
      <c r="B2680" s="2" t="s">
        <v>108</v>
      </c>
      <c r="C2680" s="76" t="s">
        <v>1130</v>
      </c>
      <c r="D2680" s="18" t="n">
        <v>517</v>
      </c>
      <c r="E2680" s="61" t="s">
        <v>1145</v>
      </c>
      <c r="F2680" s="18" t="str">
        <f aca="false">IF(LEN(E2680)&gt;2,SUBSTITUTE(E2680,"/",""),RIGHT("0"&amp;E2680*10,3))</f>
        <v>27R</v>
      </c>
      <c r="H2680" s="62" t="s">
        <v>2969</v>
      </c>
      <c r="I2680" s="27" t="str">
        <f aca="false">J2680&amp;";"&amp;K2680</f>
        <v>27;L32</v>
      </c>
      <c r="J2680" s="18" t="str">
        <f aca="false">LEFT(H2680,2)</f>
        <v>27</v>
      </c>
      <c r="K2680" s="18" t="str">
        <f aca="false">RIGHT(H2680,3)</f>
        <v>L32</v>
      </c>
      <c r="M2680" s="8" t="n">
        <v>997</v>
      </c>
      <c r="Q2680" s="2" t="n">
        <f aca="false">ROUND(LEFT(H2680,2)*2.54,0)</f>
        <v>69</v>
      </c>
      <c r="S2680" s="2" t="n">
        <f aca="false">ROUND(RIGHT(H2680,2)*2.54,0)</f>
        <v>81</v>
      </c>
    </row>
    <row r="2681" customFormat="false" ht="15" hidden="false" customHeight="false" outlineLevel="0" collapsed="false">
      <c r="B2681" s="2" t="s">
        <v>108</v>
      </c>
      <c r="C2681" s="76" t="s">
        <v>1130</v>
      </c>
      <c r="D2681" s="18" t="n">
        <v>518</v>
      </c>
      <c r="E2681" s="61" t="s">
        <v>1146</v>
      </c>
      <c r="F2681" s="18" t="str">
        <f aca="false">IF(LEN(E2681)&gt;2,SUBSTITUTE(E2681,"/",""),RIGHT("0"&amp;E2681*10,3))</f>
        <v>28R</v>
      </c>
      <c r="H2681" s="62" t="s">
        <v>2970</v>
      </c>
      <c r="I2681" s="27" t="str">
        <f aca="false">J2681&amp;";"&amp;K2681</f>
        <v>28;L32</v>
      </c>
      <c r="J2681" s="18" t="str">
        <f aca="false">LEFT(H2681,2)</f>
        <v>28</v>
      </c>
      <c r="K2681" s="18" t="str">
        <f aca="false">RIGHT(H2681,3)</f>
        <v>L32</v>
      </c>
      <c r="M2681" s="8" t="n">
        <v>917</v>
      </c>
      <c r="Q2681" s="2" t="n">
        <f aca="false">ROUND(LEFT(H2681,2)*2.54,0)</f>
        <v>71</v>
      </c>
      <c r="S2681" s="2" t="n">
        <f aca="false">ROUND(RIGHT(H2681,2)*2.54,0)</f>
        <v>81</v>
      </c>
    </row>
    <row r="2682" customFormat="false" ht="15" hidden="false" customHeight="false" outlineLevel="0" collapsed="false">
      <c r="B2682" s="2" t="s">
        <v>108</v>
      </c>
      <c r="C2682" s="76" t="s">
        <v>1130</v>
      </c>
      <c r="D2682" s="18" t="n">
        <v>519</v>
      </c>
      <c r="E2682" s="61" t="s">
        <v>1147</v>
      </c>
      <c r="F2682" s="18" t="str">
        <f aca="false">IF(LEN(E2682)&gt;2,SUBSTITUTE(E2682,"/",""),RIGHT("0"&amp;E2682*10,3))</f>
        <v>29R</v>
      </c>
      <c r="H2682" s="62" t="s">
        <v>2971</v>
      </c>
      <c r="I2682" s="27" t="str">
        <f aca="false">J2682&amp;";"&amp;K2682</f>
        <v>29;L32</v>
      </c>
      <c r="J2682" s="18" t="str">
        <f aca="false">LEFT(H2682,2)</f>
        <v>29</v>
      </c>
      <c r="K2682" s="18" t="str">
        <f aca="false">RIGHT(H2682,3)</f>
        <v>L32</v>
      </c>
      <c r="M2682" s="8" t="n">
        <v>877</v>
      </c>
      <c r="Q2682" s="2" t="n">
        <f aca="false">ROUND(LEFT(H2682,2)*2.54,0)</f>
        <v>74</v>
      </c>
      <c r="S2682" s="2" t="n">
        <f aca="false">ROUND(RIGHT(H2682,2)*2.54,0)</f>
        <v>81</v>
      </c>
    </row>
    <row r="2683" customFormat="false" ht="15" hidden="false" customHeight="false" outlineLevel="0" collapsed="false">
      <c r="B2683" s="2" t="s">
        <v>108</v>
      </c>
      <c r="C2683" s="76" t="s">
        <v>1130</v>
      </c>
      <c r="D2683" s="18" t="n">
        <v>520</v>
      </c>
      <c r="E2683" s="61" t="s">
        <v>1148</v>
      </c>
      <c r="F2683" s="18" t="str">
        <f aca="false">IF(LEN(E2683)&gt;2,SUBSTITUTE(E2683,"/",""),RIGHT("0"&amp;E2683*10,3))</f>
        <v>30R</v>
      </c>
      <c r="H2683" s="62" t="s">
        <v>2972</v>
      </c>
      <c r="I2683" s="27" t="str">
        <f aca="false">J2683&amp;";"&amp;K2683</f>
        <v>30;L32</v>
      </c>
      <c r="J2683" s="18" t="str">
        <f aca="false">LEFT(H2683,2)</f>
        <v>30</v>
      </c>
      <c r="K2683" s="18" t="str">
        <f aca="false">RIGHT(H2683,3)</f>
        <v>L32</v>
      </c>
      <c r="M2683" s="8" t="n">
        <v>867</v>
      </c>
      <c r="Q2683" s="2" t="n">
        <f aca="false">ROUND(LEFT(H2683,2)*2.54,0)</f>
        <v>76</v>
      </c>
      <c r="S2683" s="2" t="n">
        <f aca="false">ROUND(RIGHT(H2683,2)*2.54,0)</f>
        <v>81</v>
      </c>
    </row>
    <row r="2684" customFormat="false" ht="15" hidden="false" customHeight="false" outlineLevel="0" collapsed="false">
      <c r="B2684" s="2" t="s">
        <v>108</v>
      </c>
      <c r="C2684" s="76" t="s">
        <v>1130</v>
      </c>
      <c r="D2684" s="18" t="n">
        <v>521</v>
      </c>
      <c r="E2684" s="61" t="s">
        <v>1149</v>
      </c>
      <c r="F2684" s="18" t="str">
        <f aca="false">IF(LEN(E2684)&gt;2,SUBSTITUTE(E2684,"/",""),RIGHT("0"&amp;E2684*10,3))</f>
        <v>31R</v>
      </c>
      <c r="H2684" s="62" t="s">
        <v>2973</v>
      </c>
      <c r="I2684" s="27" t="str">
        <f aca="false">J2684&amp;";"&amp;K2684</f>
        <v>31;L32</v>
      </c>
      <c r="J2684" s="18" t="str">
        <f aca="false">LEFT(H2684,2)</f>
        <v>31</v>
      </c>
      <c r="K2684" s="18" t="str">
        <f aca="false">RIGHT(H2684,3)</f>
        <v>L32</v>
      </c>
      <c r="M2684" s="8" t="n">
        <v>637</v>
      </c>
      <c r="Q2684" s="2" t="n">
        <f aca="false">ROUND(LEFT(H2684,2)*2.54,0)</f>
        <v>79</v>
      </c>
      <c r="S2684" s="2" t="n">
        <f aca="false">ROUND(RIGHT(H2684,2)*2.54,0)</f>
        <v>81</v>
      </c>
    </row>
    <row r="2685" customFormat="false" ht="15" hidden="false" customHeight="false" outlineLevel="0" collapsed="false">
      <c r="B2685" s="2" t="s">
        <v>108</v>
      </c>
      <c r="C2685" s="76" t="s">
        <v>1130</v>
      </c>
      <c r="D2685" s="18" t="n">
        <v>522</v>
      </c>
      <c r="E2685" s="61" t="s">
        <v>728</v>
      </c>
      <c r="F2685" s="18" t="str">
        <f aca="false">IF(LEN(E2685)&gt;2,SUBSTITUTE(E2685,"/",""),RIGHT("0"&amp;E2685*10,3))</f>
        <v>32R</v>
      </c>
      <c r="H2685" s="62" t="s">
        <v>2974</v>
      </c>
      <c r="I2685" s="27" t="str">
        <f aca="false">J2685&amp;";"&amp;K2685</f>
        <v>32;L32</v>
      </c>
      <c r="J2685" s="18" t="str">
        <f aca="false">LEFT(H2685,2)</f>
        <v>32</v>
      </c>
      <c r="K2685" s="18" t="str">
        <f aca="false">RIGHT(H2685,3)</f>
        <v>L32</v>
      </c>
      <c r="M2685" s="8" t="n">
        <v>627</v>
      </c>
      <c r="Q2685" s="2" t="n">
        <f aca="false">ROUND(LEFT(H2685,2)*2.54,0)</f>
        <v>81</v>
      </c>
      <c r="S2685" s="2" t="n">
        <f aca="false">ROUND(RIGHT(H2685,2)*2.54,0)</f>
        <v>81</v>
      </c>
    </row>
    <row r="2686" customFormat="false" ht="15" hidden="false" customHeight="false" outlineLevel="0" collapsed="false">
      <c r="B2686" s="2" t="s">
        <v>108</v>
      </c>
      <c r="C2686" s="76" t="s">
        <v>1130</v>
      </c>
      <c r="D2686" s="18" t="n">
        <v>523</v>
      </c>
      <c r="E2686" s="61" t="s">
        <v>1150</v>
      </c>
      <c r="F2686" s="18" t="str">
        <f aca="false">IF(LEN(E2686)&gt;2,SUBSTITUTE(E2686,"/",""),RIGHT("0"&amp;E2686*10,3))</f>
        <v>33R</v>
      </c>
      <c r="H2686" s="62" t="s">
        <v>2975</v>
      </c>
      <c r="I2686" s="27" t="str">
        <f aca="false">J2686&amp;";"&amp;K2686</f>
        <v>33;L32</v>
      </c>
      <c r="J2686" s="18" t="str">
        <f aca="false">LEFT(H2686,2)</f>
        <v>33</v>
      </c>
      <c r="K2686" s="18" t="str">
        <f aca="false">RIGHT(H2686,3)</f>
        <v>L32</v>
      </c>
      <c r="M2686" s="8" t="n">
        <v>747</v>
      </c>
      <c r="Q2686" s="2" t="n">
        <f aca="false">ROUND(LEFT(H2686,2)*2.54,0)</f>
        <v>84</v>
      </c>
      <c r="S2686" s="2" t="n">
        <f aca="false">ROUND(RIGHT(H2686,2)*2.54,0)</f>
        <v>81</v>
      </c>
    </row>
    <row r="2687" customFormat="false" ht="15" hidden="false" customHeight="false" outlineLevel="0" collapsed="false">
      <c r="B2687" s="2" t="s">
        <v>108</v>
      </c>
      <c r="C2687" s="76" t="s">
        <v>1130</v>
      </c>
      <c r="D2687" s="18" t="n">
        <v>524</v>
      </c>
      <c r="E2687" s="61" t="s">
        <v>729</v>
      </c>
      <c r="F2687" s="18" t="str">
        <f aca="false">IF(LEN(E2687)&gt;2,SUBSTITUTE(E2687,"/",""),RIGHT("0"&amp;E2687*10,3))</f>
        <v>34R</v>
      </c>
      <c r="H2687" s="62" t="s">
        <v>2976</v>
      </c>
      <c r="I2687" s="27" t="str">
        <f aca="false">J2687&amp;";"&amp;K2687</f>
        <v>34;L32</v>
      </c>
      <c r="J2687" s="18" t="str">
        <f aca="false">LEFT(H2687,2)</f>
        <v>34</v>
      </c>
      <c r="K2687" s="18" t="str">
        <f aca="false">RIGHT(H2687,3)</f>
        <v>L32</v>
      </c>
      <c r="M2687" s="8" t="n">
        <v>787</v>
      </c>
      <c r="Q2687" s="2" t="n">
        <f aca="false">ROUND(LEFT(H2687,2)*2.54,0)</f>
        <v>86</v>
      </c>
      <c r="S2687" s="2" t="n">
        <f aca="false">ROUND(RIGHT(H2687,2)*2.54,0)</f>
        <v>81</v>
      </c>
    </row>
    <row r="2688" customFormat="false" ht="15" hidden="false" customHeight="false" outlineLevel="0" collapsed="false">
      <c r="B2688" s="2" t="s">
        <v>108</v>
      </c>
      <c r="C2688" s="76" t="s">
        <v>1130</v>
      </c>
      <c r="D2688" s="18" t="n">
        <v>526</v>
      </c>
      <c r="E2688" s="61" t="s">
        <v>730</v>
      </c>
      <c r="F2688" s="18" t="str">
        <f aca="false">IF(LEN(E2688)&gt;2,SUBSTITUTE(E2688,"/",""),RIGHT("0"&amp;E2688*10,3))</f>
        <v>36R</v>
      </c>
      <c r="H2688" s="62" t="s">
        <v>2977</v>
      </c>
      <c r="I2688" s="27" t="str">
        <f aca="false">J2688&amp;";"&amp;K2688</f>
        <v>36;L32</v>
      </c>
      <c r="J2688" s="18" t="str">
        <f aca="false">LEFT(H2688,2)</f>
        <v>36</v>
      </c>
      <c r="K2688" s="18" t="str">
        <f aca="false">RIGHT(H2688,3)</f>
        <v>L32</v>
      </c>
      <c r="M2688" s="8" t="n">
        <v>767</v>
      </c>
      <c r="Q2688" s="2" t="n">
        <f aca="false">ROUND(LEFT(H2688,2)*2.54,0)</f>
        <v>91</v>
      </c>
      <c r="S2688" s="2" t="n">
        <f aca="false">ROUND(RIGHT(H2688,2)*2.54,0)</f>
        <v>81</v>
      </c>
    </row>
    <row r="2689" customFormat="false" ht="15" hidden="false" customHeight="false" outlineLevel="0" collapsed="false">
      <c r="B2689" s="2" t="s">
        <v>108</v>
      </c>
      <c r="C2689" s="76" t="s">
        <v>1130</v>
      </c>
      <c r="D2689" s="18" t="n">
        <v>528</v>
      </c>
      <c r="E2689" s="61" t="s">
        <v>731</v>
      </c>
      <c r="F2689" s="18" t="str">
        <f aca="false">IF(LEN(E2689)&gt;2,SUBSTITUTE(E2689,"/",""),RIGHT("0"&amp;E2689*10,3))</f>
        <v>38R</v>
      </c>
      <c r="H2689" s="62" t="s">
        <v>2978</v>
      </c>
      <c r="I2689" s="27" t="str">
        <f aca="false">J2689&amp;";"&amp;K2689</f>
        <v>38;L32</v>
      </c>
      <c r="J2689" s="18" t="str">
        <f aca="false">LEFT(H2689,2)</f>
        <v>38</v>
      </c>
      <c r="K2689" s="18" t="str">
        <f aca="false">RIGHT(H2689,3)</f>
        <v>L32</v>
      </c>
      <c r="M2689" s="8" t="n">
        <v>357</v>
      </c>
      <c r="Q2689" s="2" t="n">
        <f aca="false">ROUND(LEFT(H2689,2)*2.54,0)</f>
        <v>97</v>
      </c>
      <c r="S2689" s="2" t="n">
        <f aca="false">ROUND(RIGHT(H2689,2)*2.54,0)</f>
        <v>81</v>
      </c>
    </row>
    <row r="2690" customFormat="false" ht="15" hidden="false" customHeight="false" outlineLevel="0" collapsed="false">
      <c r="B2690" s="2" t="s">
        <v>108</v>
      </c>
      <c r="C2690" s="76" t="s">
        <v>1130</v>
      </c>
      <c r="D2690" s="18" t="n">
        <v>530</v>
      </c>
      <c r="E2690" s="61" t="s">
        <v>732</v>
      </c>
      <c r="F2690" s="18" t="str">
        <f aca="false">IF(LEN(E2690)&gt;2,SUBSTITUTE(E2690,"/",""),RIGHT("0"&amp;E2690*10,3))</f>
        <v>40R</v>
      </c>
      <c r="H2690" s="62" t="s">
        <v>2979</v>
      </c>
      <c r="I2690" s="27" t="str">
        <f aca="false">J2690&amp;";"&amp;K2690</f>
        <v>40;L32</v>
      </c>
      <c r="J2690" s="18" t="str">
        <f aca="false">LEFT(H2690,2)</f>
        <v>40</v>
      </c>
      <c r="K2690" s="18" t="str">
        <f aca="false">RIGHT(H2690,3)</f>
        <v>L32</v>
      </c>
      <c r="M2690" s="8" t="n">
        <v>347</v>
      </c>
    </row>
    <row r="2691" customFormat="false" ht="15" hidden="false" customHeight="false" outlineLevel="0" collapsed="false">
      <c r="B2691" s="2" t="s">
        <v>108</v>
      </c>
      <c r="C2691" s="76" t="s">
        <v>1130</v>
      </c>
      <c r="D2691" s="18" t="n">
        <v>532</v>
      </c>
      <c r="E2691" s="61" t="s">
        <v>733</v>
      </c>
      <c r="F2691" s="18" t="str">
        <f aca="false">IF(LEN(E2691)&gt;2,SUBSTITUTE(E2691,"/",""),RIGHT("0"&amp;E2691*10,3))</f>
        <v>42R</v>
      </c>
      <c r="H2691" s="62" t="s">
        <v>2980</v>
      </c>
      <c r="I2691" s="27" t="str">
        <f aca="false">J2691&amp;";"&amp;K2691</f>
        <v>42;L32</v>
      </c>
      <c r="J2691" s="18" t="str">
        <f aca="false">LEFT(H2691,2)</f>
        <v>42</v>
      </c>
      <c r="K2691" s="18" t="str">
        <f aca="false">RIGHT(H2691,3)</f>
        <v>L32</v>
      </c>
      <c r="M2691" s="8" t="n">
        <v>337</v>
      </c>
    </row>
    <row r="2692" customFormat="false" ht="15" hidden="false" customHeight="false" outlineLevel="0" collapsed="false">
      <c r="B2692" s="2" t="s">
        <v>108</v>
      </c>
      <c r="C2692" s="76" t="s">
        <v>1130</v>
      </c>
      <c r="D2692" s="18" t="n">
        <v>612</v>
      </c>
      <c r="E2692" s="61" t="s">
        <v>955</v>
      </c>
      <c r="F2692" s="18" t="str">
        <f aca="false">IF(LEN(E2692)&gt;2,SUBSTITUTE(E2692,"/",""),RIGHT("0"&amp;E2692*10,3))</f>
        <v>22L</v>
      </c>
      <c r="H2692" s="62" t="s">
        <v>2981</v>
      </c>
      <c r="I2692" s="27" t="str">
        <f aca="false">J2692&amp;";"&amp;K2692</f>
        <v>22;L34</v>
      </c>
      <c r="J2692" s="18" t="str">
        <f aca="false">LEFT(H2692,2)</f>
        <v>22</v>
      </c>
      <c r="K2692" s="18" t="str">
        <f aca="false">RIGHT(H2692,3)</f>
        <v>L34</v>
      </c>
      <c r="M2692" s="8" t="n">
        <v>477</v>
      </c>
    </row>
    <row r="2693" customFormat="false" ht="15" hidden="false" customHeight="false" outlineLevel="0" collapsed="false">
      <c r="B2693" s="2" t="s">
        <v>108</v>
      </c>
      <c r="C2693" s="76" t="s">
        <v>1130</v>
      </c>
      <c r="D2693" s="18" t="n">
        <v>613</v>
      </c>
      <c r="E2693" s="61" t="s">
        <v>1151</v>
      </c>
      <c r="F2693" s="18" t="str">
        <f aca="false">IF(LEN(E2693)&gt;2,SUBSTITUTE(E2693,"/",""),RIGHT("0"&amp;E2693*10,3))</f>
        <v>23L</v>
      </c>
      <c r="H2693" s="62" t="s">
        <v>2982</v>
      </c>
      <c r="I2693" s="27" t="str">
        <f aca="false">J2693&amp;";"&amp;K2693</f>
        <v>23;L34</v>
      </c>
      <c r="J2693" s="18" t="str">
        <f aca="false">LEFT(H2693,2)</f>
        <v>23</v>
      </c>
      <c r="K2693" s="18" t="str">
        <f aca="false">RIGHT(H2693,3)</f>
        <v>L34</v>
      </c>
      <c r="M2693" s="8" t="n">
        <v>467</v>
      </c>
    </row>
    <row r="2694" customFormat="false" ht="15" hidden="false" customHeight="false" outlineLevel="0" collapsed="false">
      <c r="B2694" s="2" t="s">
        <v>108</v>
      </c>
      <c r="C2694" s="76" t="s">
        <v>1130</v>
      </c>
      <c r="D2694" s="18" t="n">
        <v>614</v>
      </c>
      <c r="E2694" s="61" t="s">
        <v>1152</v>
      </c>
      <c r="F2694" s="18" t="str">
        <f aca="false">IF(LEN(E2694)&gt;2,SUBSTITUTE(E2694,"/",""),RIGHT("0"&amp;E2694*10,3))</f>
        <v>24L</v>
      </c>
      <c r="H2694" s="62" t="s">
        <v>2983</v>
      </c>
      <c r="I2694" s="27" t="str">
        <f aca="false">J2694&amp;";"&amp;K2694</f>
        <v>24;L34</v>
      </c>
      <c r="J2694" s="18" t="str">
        <f aca="false">LEFT(H2694,2)</f>
        <v>24</v>
      </c>
      <c r="K2694" s="18" t="str">
        <f aca="false">RIGHT(H2694,3)</f>
        <v>L34</v>
      </c>
      <c r="M2694" s="8" t="n">
        <v>457</v>
      </c>
      <c r="Q2694" s="2" t="n">
        <f aca="false">ROUND(LEFT(H2694,2)*2.54,0)</f>
        <v>61</v>
      </c>
      <c r="S2694" s="2" t="n">
        <f aca="false">ROUND(RIGHT(H2694,2)*2.54,0)</f>
        <v>86</v>
      </c>
    </row>
    <row r="2695" customFormat="false" ht="15" hidden="false" customHeight="false" outlineLevel="0" collapsed="false">
      <c r="B2695" s="2" t="s">
        <v>108</v>
      </c>
      <c r="C2695" s="76" t="s">
        <v>1130</v>
      </c>
      <c r="D2695" s="18" t="n">
        <v>615</v>
      </c>
      <c r="E2695" s="61" t="s">
        <v>1153</v>
      </c>
      <c r="F2695" s="18" t="str">
        <f aca="false">IF(LEN(E2695)&gt;2,SUBSTITUTE(E2695,"/",""),RIGHT("0"&amp;E2695*10,3))</f>
        <v>25L</v>
      </c>
      <c r="H2695" s="62" t="s">
        <v>2984</v>
      </c>
      <c r="I2695" s="27" t="str">
        <f aca="false">J2695&amp;";"&amp;K2695</f>
        <v>25;L34</v>
      </c>
      <c r="J2695" s="18" t="str">
        <f aca="false">LEFT(H2695,2)</f>
        <v>25</v>
      </c>
      <c r="K2695" s="18" t="str">
        <f aca="false">RIGHT(H2695,3)</f>
        <v>L34</v>
      </c>
      <c r="M2695" s="8" t="n">
        <v>817</v>
      </c>
      <c r="Q2695" s="2" t="n">
        <f aca="false">ROUND(LEFT(H2695,2)*2.54,0)</f>
        <v>64</v>
      </c>
      <c r="S2695" s="2" t="n">
        <f aca="false">ROUND(RIGHT(H2695,2)*2.54,0)</f>
        <v>86</v>
      </c>
    </row>
    <row r="2696" customFormat="false" ht="15" hidden="false" customHeight="false" outlineLevel="0" collapsed="false">
      <c r="B2696" s="2" t="s">
        <v>108</v>
      </c>
      <c r="C2696" s="76" t="s">
        <v>1130</v>
      </c>
      <c r="D2696" s="18" t="n">
        <v>616</v>
      </c>
      <c r="E2696" s="61" t="s">
        <v>1154</v>
      </c>
      <c r="F2696" s="18" t="str">
        <f aca="false">IF(LEN(E2696)&gt;2,SUBSTITUTE(E2696,"/",""),RIGHT("0"&amp;E2696*10,3))</f>
        <v>26L</v>
      </c>
      <c r="H2696" s="62" t="s">
        <v>2985</v>
      </c>
      <c r="I2696" s="27" t="str">
        <f aca="false">J2696&amp;";"&amp;K2696</f>
        <v>26;L34</v>
      </c>
      <c r="J2696" s="18" t="str">
        <f aca="false">LEFT(H2696,2)</f>
        <v>26</v>
      </c>
      <c r="K2696" s="18" t="str">
        <f aca="false">RIGHT(H2696,3)</f>
        <v>L34</v>
      </c>
      <c r="M2696" s="8" t="n">
        <v>967</v>
      </c>
      <c r="Q2696" s="2" t="n">
        <f aca="false">ROUND(LEFT(H2696,2)*2.54,0)</f>
        <v>66</v>
      </c>
      <c r="S2696" s="2" t="n">
        <f aca="false">ROUND(RIGHT(H2696,2)*2.54,0)</f>
        <v>86</v>
      </c>
    </row>
    <row r="2697" customFormat="false" ht="15" hidden="false" customHeight="false" outlineLevel="0" collapsed="false">
      <c r="B2697" s="2" t="s">
        <v>108</v>
      </c>
      <c r="C2697" s="76" t="s">
        <v>1130</v>
      </c>
      <c r="D2697" s="18" t="n">
        <v>617</v>
      </c>
      <c r="E2697" s="61" t="s">
        <v>1155</v>
      </c>
      <c r="F2697" s="18" t="str">
        <f aca="false">IF(LEN(E2697)&gt;2,SUBSTITUTE(E2697,"/",""),RIGHT("0"&amp;E2697*10,3))</f>
        <v>27L</v>
      </c>
      <c r="H2697" s="62" t="s">
        <v>2986</v>
      </c>
      <c r="I2697" s="27" t="str">
        <f aca="false">J2697&amp;";"&amp;K2697</f>
        <v>27;L34</v>
      </c>
      <c r="J2697" s="18" t="str">
        <f aca="false">LEFT(H2697,2)</f>
        <v>27</v>
      </c>
      <c r="K2697" s="18" t="str">
        <f aca="false">RIGHT(H2697,3)</f>
        <v>L34</v>
      </c>
      <c r="M2697" s="8" t="n">
        <v>987</v>
      </c>
      <c r="Q2697" s="2" t="n">
        <f aca="false">ROUND(LEFT(H2697,2)*2.54,0)</f>
        <v>69</v>
      </c>
      <c r="S2697" s="2" t="n">
        <f aca="false">ROUND(RIGHT(H2697,2)*2.54,0)</f>
        <v>86</v>
      </c>
    </row>
    <row r="2698" customFormat="false" ht="15" hidden="false" customHeight="false" outlineLevel="0" collapsed="false">
      <c r="B2698" s="2" t="s">
        <v>108</v>
      </c>
      <c r="C2698" s="76" t="s">
        <v>1130</v>
      </c>
      <c r="D2698" s="18" t="n">
        <v>618</v>
      </c>
      <c r="E2698" s="61" t="s">
        <v>1156</v>
      </c>
      <c r="F2698" s="18" t="str">
        <f aca="false">IF(LEN(E2698)&gt;2,SUBSTITUTE(E2698,"/",""),RIGHT("0"&amp;E2698*10,3))</f>
        <v>28L</v>
      </c>
      <c r="H2698" s="62" t="s">
        <v>2987</v>
      </c>
      <c r="I2698" s="27" t="str">
        <f aca="false">J2698&amp;";"&amp;K2698</f>
        <v>28;L34</v>
      </c>
      <c r="J2698" s="18" t="str">
        <f aca="false">LEFT(H2698,2)</f>
        <v>28</v>
      </c>
      <c r="K2698" s="18" t="str">
        <f aca="false">RIGHT(H2698,3)</f>
        <v>L34</v>
      </c>
      <c r="M2698" s="8" t="n">
        <v>907</v>
      </c>
      <c r="Q2698" s="2" t="n">
        <f aca="false">ROUND(LEFT(H2698,2)*2.54,0)</f>
        <v>71</v>
      </c>
      <c r="S2698" s="2" t="n">
        <f aca="false">ROUND(RIGHT(H2698,2)*2.54,0)</f>
        <v>86</v>
      </c>
    </row>
    <row r="2699" customFormat="false" ht="15" hidden="false" customHeight="false" outlineLevel="0" collapsed="false">
      <c r="B2699" s="2" t="s">
        <v>108</v>
      </c>
      <c r="C2699" s="76" t="s">
        <v>1130</v>
      </c>
      <c r="D2699" s="18" t="n">
        <v>619</v>
      </c>
      <c r="E2699" s="61" t="s">
        <v>1157</v>
      </c>
      <c r="F2699" s="18" t="str">
        <f aca="false">IF(LEN(E2699)&gt;2,SUBSTITUTE(E2699,"/",""),RIGHT("0"&amp;E2699*10,3))</f>
        <v>29L</v>
      </c>
      <c r="H2699" s="62" t="s">
        <v>2988</v>
      </c>
      <c r="I2699" s="27" t="str">
        <f aca="false">J2699&amp;";"&amp;K2699</f>
        <v>29;L34</v>
      </c>
      <c r="J2699" s="18" t="str">
        <f aca="false">LEFT(H2699,2)</f>
        <v>29</v>
      </c>
      <c r="K2699" s="18" t="str">
        <f aca="false">RIGHT(H2699,3)</f>
        <v>L34</v>
      </c>
      <c r="M2699" s="8" t="n">
        <v>857</v>
      </c>
      <c r="Q2699" s="2" t="n">
        <f aca="false">ROUND(LEFT(H2699,2)*2.54,0)</f>
        <v>74</v>
      </c>
      <c r="S2699" s="2" t="n">
        <f aca="false">ROUND(RIGHT(H2699,2)*2.54,0)</f>
        <v>86</v>
      </c>
    </row>
    <row r="2700" customFormat="false" ht="15" hidden="false" customHeight="false" outlineLevel="0" collapsed="false">
      <c r="B2700" s="2" t="s">
        <v>108</v>
      </c>
      <c r="C2700" s="76" t="s">
        <v>1130</v>
      </c>
      <c r="D2700" s="18" t="n">
        <v>620</v>
      </c>
      <c r="E2700" s="61" t="s">
        <v>1158</v>
      </c>
      <c r="F2700" s="18" t="str">
        <f aca="false">IF(LEN(E2700)&gt;2,SUBSTITUTE(E2700,"/",""),RIGHT("0"&amp;E2700*10,3))</f>
        <v>30L</v>
      </c>
      <c r="H2700" s="62" t="s">
        <v>2989</v>
      </c>
      <c r="I2700" s="27" t="str">
        <f aca="false">J2700&amp;";"&amp;K2700</f>
        <v>30;L34</v>
      </c>
      <c r="J2700" s="18" t="str">
        <f aca="false">LEFT(H2700,2)</f>
        <v>30</v>
      </c>
      <c r="K2700" s="18" t="str">
        <f aca="false">RIGHT(H2700,3)</f>
        <v>L34</v>
      </c>
      <c r="M2700" s="8" t="n">
        <v>667</v>
      </c>
      <c r="Q2700" s="2" t="n">
        <f aca="false">ROUND(LEFT(H2700,2)*2.54,0)</f>
        <v>76</v>
      </c>
      <c r="S2700" s="2" t="n">
        <f aca="false">ROUND(RIGHT(H2700,2)*2.54,0)</f>
        <v>86</v>
      </c>
    </row>
    <row r="2701" customFormat="false" ht="15" hidden="false" customHeight="false" outlineLevel="0" collapsed="false">
      <c r="B2701" s="2" t="s">
        <v>108</v>
      </c>
      <c r="C2701" s="76" t="s">
        <v>1130</v>
      </c>
      <c r="D2701" s="18" t="n">
        <v>621</v>
      </c>
      <c r="E2701" s="61" t="s">
        <v>1159</v>
      </c>
      <c r="F2701" s="18" t="str">
        <f aca="false">IF(LEN(E2701)&gt;2,SUBSTITUTE(E2701,"/",""),RIGHT("0"&amp;E2701*10,3))</f>
        <v>31L</v>
      </c>
      <c r="H2701" s="62" t="s">
        <v>2990</v>
      </c>
      <c r="I2701" s="27" t="str">
        <f aca="false">J2701&amp;";"&amp;K2701</f>
        <v>31;L34</v>
      </c>
      <c r="J2701" s="18" t="str">
        <f aca="false">LEFT(H2701,2)</f>
        <v>31</v>
      </c>
      <c r="K2701" s="18" t="str">
        <f aca="false">RIGHT(H2701,3)</f>
        <v>L34</v>
      </c>
      <c r="M2701" s="8" t="n">
        <v>617</v>
      </c>
      <c r="Q2701" s="2" t="n">
        <f aca="false">ROUND(LEFT(H2701,2)*2.54,0)</f>
        <v>79</v>
      </c>
      <c r="S2701" s="2" t="n">
        <f aca="false">ROUND(RIGHT(H2701,2)*2.54,0)</f>
        <v>86</v>
      </c>
    </row>
    <row r="2702" customFormat="false" ht="15" hidden="false" customHeight="false" outlineLevel="0" collapsed="false">
      <c r="B2702" s="2" t="s">
        <v>108</v>
      </c>
      <c r="C2702" s="76" t="s">
        <v>1130</v>
      </c>
      <c r="D2702" s="18" t="n">
        <v>622</v>
      </c>
      <c r="E2702" s="61" t="s">
        <v>736</v>
      </c>
      <c r="F2702" s="18" t="str">
        <f aca="false">IF(LEN(E2702)&gt;2,SUBSTITUTE(E2702,"/",""),RIGHT("0"&amp;E2702*10,3))</f>
        <v>32L</v>
      </c>
      <c r="H2702" s="62" t="s">
        <v>2991</v>
      </c>
      <c r="I2702" s="27" t="str">
        <f aca="false">J2702&amp;";"&amp;K2702</f>
        <v>32;L34</v>
      </c>
      <c r="J2702" s="18" t="str">
        <f aca="false">LEFT(H2702,2)</f>
        <v>32</v>
      </c>
      <c r="K2702" s="18" t="str">
        <f aca="false">RIGHT(H2702,3)</f>
        <v>L34</v>
      </c>
      <c r="M2702" s="8" t="n">
        <v>607</v>
      </c>
      <c r="Q2702" s="2" t="n">
        <f aca="false">ROUND(LEFT(H2702,2)*2.54,0)</f>
        <v>81</v>
      </c>
      <c r="S2702" s="2" t="n">
        <f aca="false">ROUND(RIGHT(H2702,2)*2.54,0)</f>
        <v>86</v>
      </c>
    </row>
    <row r="2703" customFormat="false" ht="15" hidden="false" customHeight="false" outlineLevel="0" collapsed="false">
      <c r="B2703" s="2" t="s">
        <v>108</v>
      </c>
      <c r="C2703" s="76" t="s">
        <v>1130</v>
      </c>
      <c r="D2703" s="18" t="n">
        <v>623</v>
      </c>
      <c r="E2703" s="61" t="s">
        <v>1160</v>
      </c>
      <c r="F2703" s="18" t="str">
        <f aca="false">IF(LEN(E2703)&gt;2,SUBSTITUTE(E2703,"/",""),RIGHT("0"&amp;E2703*10,3))</f>
        <v>33L</v>
      </c>
      <c r="H2703" s="62" t="s">
        <v>2992</v>
      </c>
      <c r="I2703" s="27" t="str">
        <f aca="false">J2703&amp;";"&amp;K2703</f>
        <v>33;L34</v>
      </c>
      <c r="J2703" s="18" t="str">
        <f aca="false">LEFT(H2703,2)</f>
        <v>33</v>
      </c>
      <c r="K2703" s="18" t="str">
        <f aca="false">RIGHT(H2703,3)</f>
        <v>L34</v>
      </c>
      <c r="M2703" s="8" t="n">
        <v>737</v>
      </c>
      <c r="Q2703" s="2" t="n">
        <f aca="false">ROUND(LEFT(H2703,2)*2.54,0)</f>
        <v>84</v>
      </c>
      <c r="S2703" s="2" t="n">
        <f aca="false">ROUND(RIGHT(H2703,2)*2.54,0)</f>
        <v>86</v>
      </c>
    </row>
    <row r="2704" customFormat="false" ht="15" hidden="false" customHeight="false" outlineLevel="0" collapsed="false">
      <c r="B2704" s="2" t="s">
        <v>108</v>
      </c>
      <c r="C2704" s="76" t="s">
        <v>1130</v>
      </c>
      <c r="D2704" s="18" t="n">
        <v>624</v>
      </c>
      <c r="E2704" s="61" t="s">
        <v>737</v>
      </c>
      <c r="F2704" s="18" t="str">
        <f aca="false">IF(LEN(E2704)&gt;2,SUBSTITUTE(E2704,"/",""),RIGHT("0"&amp;E2704*10,3))</f>
        <v>34L</v>
      </c>
      <c r="H2704" s="62" t="s">
        <v>2993</v>
      </c>
      <c r="I2704" s="27" t="str">
        <f aca="false">J2704&amp;";"&amp;K2704</f>
        <v>34;L34</v>
      </c>
      <c r="J2704" s="18" t="str">
        <f aca="false">LEFT(H2704,2)</f>
        <v>34</v>
      </c>
      <c r="K2704" s="18" t="str">
        <f aca="false">RIGHT(H2704,3)</f>
        <v>L34</v>
      </c>
      <c r="M2704" s="8" t="n">
        <v>777</v>
      </c>
      <c r="Q2704" s="2" t="n">
        <f aca="false">ROUND(LEFT(H2704,2)*2.54,0)</f>
        <v>86</v>
      </c>
      <c r="S2704" s="2" t="n">
        <f aca="false">ROUND(RIGHT(H2704,2)*2.54,0)</f>
        <v>86</v>
      </c>
    </row>
    <row r="2705" customFormat="false" ht="15" hidden="false" customHeight="false" outlineLevel="0" collapsed="false">
      <c r="B2705" s="2" t="s">
        <v>108</v>
      </c>
      <c r="C2705" s="76" t="s">
        <v>1130</v>
      </c>
      <c r="D2705" s="18" t="n">
        <v>626</v>
      </c>
      <c r="E2705" s="61" t="s">
        <v>738</v>
      </c>
      <c r="F2705" s="18" t="str">
        <f aca="false">IF(LEN(E2705)&gt;2,SUBSTITUTE(E2705,"/",""),RIGHT("0"&amp;E2705*10,3))</f>
        <v>36L</v>
      </c>
      <c r="H2705" s="62" t="s">
        <v>2994</v>
      </c>
      <c r="I2705" s="27" t="str">
        <f aca="false">J2705&amp;";"&amp;K2705</f>
        <v>36;L34</v>
      </c>
      <c r="J2705" s="18" t="str">
        <f aca="false">LEFT(H2705,2)</f>
        <v>36</v>
      </c>
      <c r="K2705" s="18" t="str">
        <f aca="false">RIGHT(H2705,3)</f>
        <v>L34</v>
      </c>
      <c r="M2705" s="8" t="n">
        <v>757</v>
      </c>
      <c r="Q2705" s="2" t="n">
        <f aca="false">ROUND(LEFT(H2705,2)*2.54,0)</f>
        <v>91</v>
      </c>
      <c r="S2705" s="2" t="n">
        <f aca="false">ROUND(RIGHT(H2705,2)*2.54,0)</f>
        <v>86</v>
      </c>
    </row>
    <row r="2706" customFormat="false" ht="15" hidden="false" customHeight="false" outlineLevel="0" collapsed="false">
      <c r="B2706" s="2" t="s">
        <v>108</v>
      </c>
      <c r="C2706" s="76" t="s">
        <v>1130</v>
      </c>
      <c r="D2706" s="18" t="n">
        <v>628</v>
      </c>
      <c r="E2706" s="61" t="s">
        <v>739</v>
      </c>
      <c r="F2706" s="18" t="str">
        <f aca="false">IF(LEN(E2706)&gt;2,SUBSTITUTE(E2706,"/",""),RIGHT("0"&amp;E2706*10,3))</f>
        <v>38L</v>
      </c>
      <c r="H2706" s="62" t="s">
        <v>2995</v>
      </c>
      <c r="I2706" s="27" t="str">
        <f aca="false">J2706&amp;";"&amp;K2706</f>
        <v>38;L34</v>
      </c>
      <c r="J2706" s="18" t="str">
        <f aca="false">LEFT(H2706,2)</f>
        <v>38</v>
      </c>
      <c r="K2706" s="18" t="str">
        <f aca="false">RIGHT(H2706,3)</f>
        <v>L34</v>
      </c>
      <c r="M2706" s="8" t="n">
        <v>327</v>
      </c>
      <c r="Q2706" s="2" t="n">
        <f aca="false">ROUND(LEFT(H2706,2)*2.54,0)</f>
        <v>97</v>
      </c>
      <c r="S2706" s="2" t="n">
        <f aca="false">ROUND(RIGHT(H2706,2)*2.54,0)</f>
        <v>86</v>
      </c>
    </row>
    <row r="2707" customFormat="false" ht="15" hidden="false" customHeight="false" outlineLevel="0" collapsed="false">
      <c r="B2707" s="2" t="s">
        <v>108</v>
      </c>
      <c r="C2707" s="76" t="s">
        <v>1130</v>
      </c>
      <c r="D2707" s="18" t="n">
        <v>630</v>
      </c>
      <c r="E2707" s="61" t="s">
        <v>740</v>
      </c>
      <c r="F2707" s="18" t="str">
        <f aca="false">IF(LEN(E2707)&gt;2,SUBSTITUTE(E2707,"/",""),RIGHT("0"&amp;E2707*10,3))</f>
        <v>40L</v>
      </c>
      <c r="H2707" s="62" t="s">
        <v>2996</v>
      </c>
      <c r="I2707" s="27" t="str">
        <f aca="false">J2707&amp;";"&amp;K2707</f>
        <v>40;L34</v>
      </c>
      <c r="J2707" s="18" t="str">
        <f aca="false">LEFT(H2707,2)</f>
        <v>40</v>
      </c>
      <c r="K2707" s="18" t="str">
        <f aca="false">RIGHT(H2707,3)</f>
        <v>L34</v>
      </c>
      <c r="M2707" s="8" t="n">
        <v>317</v>
      </c>
    </row>
    <row r="2708" customFormat="false" ht="15" hidden="false" customHeight="false" outlineLevel="0" collapsed="false">
      <c r="B2708" s="2" t="s">
        <v>108</v>
      </c>
      <c r="C2708" s="76" t="s">
        <v>1130</v>
      </c>
      <c r="D2708" s="18" t="n">
        <v>632</v>
      </c>
      <c r="E2708" s="61" t="s">
        <v>741</v>
      </c>
      <c r="F2708" s="18" t="str">
        <f aca="false">IF(LEN(E2708)&gt;2,SUBSTITUTE(E2708,"/",""),RIGHT("0"&amp;E2708*10,3))</f>
        <v>42L</v>
      </c>
      <c r="H2708" s="62" t="s">
        <v>2997</v>
      </c>
      <c r="I2708" s="27" t="str">
        <f aca="false">J2708&amp;";"&amp;K2708</f>
        <v>42;L34</v>
      </c>
      <c r="J2708" s="18" t="str">
        <f aca="false">LEFT(H2708,2)</f>
        <v>42</v>
      </c>
      <c r="K2708" s="18" t="str">
        <f aca="false">RIGHT(H2708,3)</f>
        <v>L34</v>
      </c>
      <c r="M2708" s="8" t="n">
        <v>307</v>
      </c>
    </row>
    <row r="2710" customFormat="false" ht="15" hidden="false" customHeight="false" outlineLevel="0" collapsed="false">
      <c r="B2710" s="10" t="s">
        <v>271</v>
      </c>
      <c r="C2710" s="73" t="s">
        <v>1161</v>
      </c>
      <c r="D2710" s="10" t="n">
        <v>140</v>
      </c>
      <c r="E2710" s="20" t="s">
        <v>310</v>
      </c>
      <c r="F2710" s="10" t="str">
        <f aca="false">IF(LEN(E2710)&gt;2,SUBSTITUTE(E2710,"/",""),RIGHT("0"&amp;E2710*10,3))</f>
        <v>240</v>
      </c>
      <c r="G2710" s="73"/>
      <c r="H2710" s="81" t="str">
        <f aca="false">E2710</f>
        <v>24</v>
      </c>
      <c r="I2710" s="81" t="str">
        <f aca="false">E2710</f>
        <v>24</v>
      </c>
      <c r="J2710" s="24" t="str">
        <f aca="false">E2710</f>
        <v>24</v>
      </c>
      <c r="K2710" s="24"/>
      <c r="L2710" s="24"/>
      <c r="M2710" s="24" t="n">
        <v>0</v>
      </c>
    </row>
    <row r="2711" customFormat="false" ht="15" hidden="false" customHeight="false" outlineLevel="0" collapsed="false">
      <c r="B2711" s="10" t="s">
        <v>271</v>
      </c>
      <c r="C2711" s="73" t="s">
        <v>1161</v>
      </c>
      <c r="D2711" s="10" t="n">
        <f aca="false">D2710+10</f>
        <v>150</v>
      </c>
      <c r="E2711" s="20" t="s">
        <v>311</v>
      </c>
      <c r="F2711" s="10" t="str">
        <f aca="false">IF(LEN(E2711)&gt;2,SUBSTITUTE(E2711,"/",""),RIGHT("0"&amp;E2711*10,3))</f>
        <v>250</v>
      </c>
      <c r="G2711" s="73"/>
      <c r="H2711" s="81" t="str">
        <f aca="false">E2711</f>
        <v>25</v>
      </c>
      <c r="I2711" s="81" t="str">
        <f aca="false">E2711</f>
        <v>25</v>
      </c>
      <c r="J2711" s="24" t="str">
        <f aca="false">E2711</f>
        <v>25</v>
      </c>
      <c r="K2711" s="24"/>
      <c r="L2711" s="24"/>
      <c r="M2711" s="24" t="n">
        <v>0</v>
      </c>
    </row>
    <row r="2712" customFormat="false" ht="15" hidden="false" customHeight="false" outlineLevel="0" collapsed="false">
      <c r="B2712" s="10" t="s">
        <v>271</v>
      </c>
      <c r="C2712" s="73" t="s">
        <v>1161</v>
      </c>
      <c r="D2712" s="10" t="n">
        <f aca="false">D2711+10</f>
        <v>160</v>
      </c>
      <c r="E2712" s="20" t="s">
        <v>312</v>
      </c>
      <c r="F2712" s="10" t="str">
        <f aca="false">IF(LEN(E2712)&gt;2,SUBSTITUTE(E2712,"/",""),RIGHT("0"&amp;E2712*10,3))</f>
        <v>260</v>
      </c>
      <c r="G2712" s="73"/>
      <c r="H2712" s="81" t="str">
        <f aca="false">E2712</f>
        <v>26</v>
      </c>
      <c r="I2712" s="81" t="str">
        <f aca="false">E2712</f>
        <v>26</v>
      </c>
      <c r="J2712" s="24" t="str">
        <f aca="false">E2712</f>
        <v>26</v>
      </c>
      <c r="K2712" s="24"/>
      <c r="L2712" s="24"/>
      <c r="M2712" s="24" t="n">
        <v>0</v>
      </c>
    </row>
    <row r="2713" customFormat="false" ht="15" hidden="false" customHeight="false" outlineLevel="0" collapsed="false">
      <c r="B2713" s="10" t="s">
        <v>271</v>
      </c>
      <c r="C2713" s="73" t="s">
        <v>1161</v>
      </c>
      <c r="D2713" s="10" t="n">
        <f aca="false">D2712+10</f>
        <v>170</v>
      </c>
      <c r="E2713" s="20" t="s">
        <v>313</v>
      </c>
      <c r="F2713" s="10" t="str">
        <f aca="false">IF(LEN(E2713)&gt;2,SUBSTITUTE(E2713,"/",""),RIGHT("0"&amp;E2713*10,3))</f>
        <v>270</v>
      </c>
      <c r="G2713" s="73"/>
      <c r="H2713" s="81" t="str">
        <f aca="false">E2713</f>
        <v>27</v>
      </c>
      <c r="I2713" s="81" t="str">
        <f aca="false">E2713</f>
        <v>27</v>
      </c>
      <c r="J2713" s="24" t="str">
        <f aca="false">E2713</f>
        <v>27</v>
      </c>
      <c r="K2713" s="24"/>
      <c r="L2713" s="24"/>
      <c r="M2713" s="24" t="n">
        <v>0</v>
      </c>
    </row>
    <row r="2714" customFormat="false" ht="15" hidden="false" customHeight="false" outlineLevel="0" collapsed="false">
      <c r="B2714" s="10" t="s">
        <v>271</v>
      </c>
      <c r="C2714" s="73" t="s">
        <v>1161</v>
      </c>
      <c r="D2714" s="10" t="n">
        <f aca="false">D2713+10</f>
        <v>180</v>
      </c>
      <c r="E2714" s="20" t="s">
        <v>314</v>
      </c>
      <c r="F2714" s="10" t="str">
        <f aca="false">IF(LEN(E2714)&gt;2,SUBSTITUTE(E2714,"/",""),RIGHT("0"&amp;E2714*10,3))</f>
        <v>280</v>
      </c>
      <c r="G2714" s="73"/>
      <c r="H2714" s="81" t="str">
        <f aca="false">E2714</f>
        <v>28</v>
      </c>
      <c r="I2714" s="81" t="str">
        <f aca="false">E2714</f>
        <v>28</v>
      </c>
      <c r="J2714" s="24" t="str">
        <f aca="false">E2714</f>
        <v>28</v>
      </c>
      <c r="K2714" s="24"/>
      <c r="L2714" s="24"/>
      <c r="M2714" s="24" t="n">
        <v>0</v>
      </c>
    </row>
    <row r="2715" customFormat="false" ht="15" hidden="false" customHeight="false" outlineLevel="0" collapsed="false">
      <c r="B2715" s="10" t="s">
        <v>271</v>
      </c>
      <c r="C2715" s="73" t="s">
        <v>1161</v>
      </c>
      <c r="D2715" s="10" t="n">
        <f aca="false">D2714+10</f>
        <v>190</v>
      </c>
      <c r="E2715" s="20" t="s">
        <v>315</v>
      </c>
      <c r="F2715" s="10" t="str">
        <f aca="false">IF(LEN(E2715)&gt;2,SUBSTITUTE(E2715,"/",""),RIGHT("0"&amp;E2715*10,3))</f>
        <v>290</v>
      </c>
      <c r="G2715" s="73"/>
      <c r="H2715" s="81" t="str">
        <f aca="false">E2715</f>
        <v>29</v>
      </c>
      <c r="I2715" s="81" t="str">
        <f aca="false">E2715</f>
        <v>29</v>
      </c>
      <c r="J2715" s="24" t="str">
        <f aca="false">E2715</f>
        <v>29</v>
      </c>
      <c r="K2715" s="24"/>
      <c r="L2715" s="24"/>
      <c r="M2715" s="24" t="n">
        <v>0</v>
      </c>
    </row>
    <row r="2716" customFormat="false" ht="15" hidden="false" customHeight="false" outlineLevel="0" collapsed="false">
      <c r="B2716" s="10" t="s">
        <v>271</v>
      </c>
      <c r="C2716" s="73" t="s">
        <v>1161</v>
      </c>
      <c r="D2716" s="10" t="n">
        <f aca="false">D2715+10</f>
        <v>200</v>
      </c>
      <c r="E2716" s="20" t="s">
        <v>316</v>
      </c>
      <c r="F2716" s="10" t="str">
        <f aca="false">IF(LEN(E2716)&gt;2,SUBSTITUTE(E2716,"/",""),RIGHT("0"&amp;E2716*10,3))</f>
        <v>300</v>
      </c>
      <c r="G2716" s="73"/>
      <c r="H2716" s="81" t="str">
        <f aca="false">E2716</f>
        <v>30</v>
      </c>
      <c r="I2716" s="81" t="str">
        <f aca="false">E2716</f>
        <v>30</v>
      </c>
      <c r="J2716" s="24" t="str">
        <f aca="false">E2716</f>
        <v>30</v>
      </c>
      <c r="K2716" s="24"/>
      <c r="L2716" s="24"/>
      <c r="M2716" s="24" t="n">
        <v>0</v>
      </c>
    </row>
    <row r="2718" customFormat="false" ht="15" hidden="false" customHeight="false" outlineLevel="0" collapsed="false">
      <c r="B2718" s="2" t="s">
        <v>108</v>
      </c>
      <c r="C2718" s="66" t="s">
        <v>1164</v>
      </c>
      <c r="D2718" s="2" t="n">
        <v>110</v>
      </c>
      <c r="E2718" s="38" t="s">
        <v>115</v>
      </c>
      <c r="F2718" s="2" t="str">
        <f aca="false">IF(LEN(E2718)&gt;2,SUBSTITUTE(E2718,"/",""),RIGHT("0"&amp;E2718*10,3))</f>
        <v>320</v>
      </c>
      <c r="H2718" s="8" t="s">
        <v>115</v>
      </c>
      <c r="I2718" s="8" t="str">
        <f aca="false">J2718</f>
        <v>32</v>
      </c>
      <c r="J2718" s="18" t="str">
        <f aca="false">IF(LEN(H2718)&gt;2,LEFT(H2718,2)&amp;";"&amp;RIGHT(H2718,2),H2718)</f>
        <v>32</v>
      </c>
      <c r="M2718" s="8" t="n">
        <v>0</v>
      </c>
    </row>
    <row r="2719" customFormat="false" ht="15" hidden="false" customHeight="false" outlineLevel="0" collapsed="false">
      <c r="B2719" s="2" t="s">
        <v>108</v>
      </c>
      <c r="C2719" s="66" t="s">
        <v>1164</v>
      </c>
      <c r="D2719" s="2" t="n">
        <v>115</v>
      </c>
      <c r="E2719" s="38" t="s">
        <v>144</v>
      </c>
      <c r="F2719" s="2" t="str">
        <f aca="false">IF(LEN(E2719)&gt;2,SUBSTITUTE(E2719,"/",""),RIGHT("0"&amp;E2719*10,3))</f>
        <v>3233</v>
      </c>
      <c r="H2719" s="8" t="s">
        <v>144</v>
      </c>
      <c r="I2719" s="8" t="str">
        <f aca="false">J2719</f>
        <v>32;33</v>
      </c>
      <c r="J2719" s="18" t="str">
        <f aca="false">IF(LEN(H2719)&gt;2,LEFT(H2719,2)&amp;";"&amp;RIGHT(H2719,2),H2719)</f>
        <v>32;33</v>
      </c>
      <c r="M2719" s="8" t="n">
        <v>0</v>
      </c>
    </row>
    <row r="2720" customFormat="false" ht="15" hidden="false" customHeight="false" outlineLevel="0" collapsed="false">
      <c r="B2720" s="2" t="s">
        <v>108</v>
      </c>
      <c r="C2720" s="66" t="s">
        <v>1164</v>
      </c>
      <c r="D2720" s="2" t="n">
        <v>120</v>
      </c>
      <c r="E2720" s="38" t="s">
        <v>116</v>
      </c>
      <c r="F2720" s="2" t="str">
        <f aca="false">IF(LEN(E2720)&gt;2,SUBSTITUTE(E2720,"/",""),RIGHT("0"&amp;E2720*10,3))</f>
        <v>330</v>
      </c>
      <c r="H2720" s="8" t="s">
        <v>116</v>
      </c>
      <c r="I2720" s="8" t="str">
        <f aca="false">J2720</f>
        <v>33</v>
      </c>
      <c r="J2720" s="18" t="str">
        <f aca="false">IF(LEN(H2720)&gt;2,LEFT(H2720,2)&amp;";"&amp;RIGHT(H2720,2),H2720)</f>
        <v>33</v>
      </c>
      <c r="M2720" s="8" t="n">
        <v>0</v>
      </c>
    </row>
    <row r="2721" customFormat="false" ht="15" hidden="false" customHeight="false" outlineLevel="0" collapsed="false">
      <c r="B2721" s="2" t="s">
        <v>108</v>
      </c>
      <c r="C2721" s="66" t="s">
        <v>1164</v>
      </c>
      <c r="D2721" s="2" t="n">
        <v>125</v>
      </c>
      <c r="E2721" s="38" t="s">
        <v>145</v>
      </c>
      <c r="F2721" s="2" t="str">
        <f aca="false">IF(LEN(E2721)&gt;2,SUBSTITUTE(E2721,"/",""),RIGHT("0"&amp;E2721*10,3))</f>
        <v>3334</v>
      </c>
      <c r="H2721" s="8" t="s">
        <v>145</v>
      </c>
      <c r="I2721" s="8" t="str">
        <f aca="false">J2721</f>
        <v>33;34</v>
      </c>
      <c r="J2721" s="18" t="str">
        <f aca="false">IF(LEN(H2721)&gt;2,LEFT(H2721,2)&amp;";"&amp;RIGHT(H2721,2),H2721)</f>
        <v>33;34</v>
      </c>
      <c r="M2721" s="8" t="n">
        <v>0</v>
      </c>
    </row>
    <row r="2722" customFormat="false" ht="15" hidden="false" customHeight="false" outlineLevel="0" collapsed="false">
      <c r="B2722" s="2" t="s">
        <v>108</v>
      </c>
      <c r="C2722" s="66" t="s">
        <v>1164</v>
      </c>
      <c r="D2722" s="2" t="n">
        <v>130</v>
      </c>
      <c r="E2722" s="38" t="s">
        <v>117</v>
      </c>
      <c r="F2722" s="2" t="str">
        <f aca="false">IF(LEN(E2722)&gt;2,SUBSTITUTE(E2722,"/",""),RIGHT("0"&amp;E2722*10,3))</f>
        <v>340</v>
      </c>
      <c r="H2722" s="8" t="s">
        <v>117</v>
      </c>
      <c r="I2722" s="8" t="str">
        <f aca="false">J2722</f>
        <v>34</v>
      </c>
      <c r="J2722" s="18" t="str">
        <f aca="false">IF(LEN(H2722)&gt;2,LEFT(H2722,2)&amp;";"&amp;RIGHT(H2722,2),H2722)</f>
        <v>34</v>
      </c>
      <c r="M2722" s="8" t="n">
        <v>0</v>
      </c>
      <c r="N2722" s="2" t="n">
        <v>21.5</v>
      </c>
    </row>
    <row r="2723" customFormat="false" ht="15" hidden="false" customHeight="false" outlineLevel="0" collapsed="false">
      <c r="B2723" s="2" t="s">
        <v>108</v>
      </c>
      <c r="C2723" s="66" t="s">
        <v>1164</v>
      </c>
      <c r="D2723" s="2" t="n">
        <v>135</v>
      </c>
      <c r="E2723" s="38" t="s">
        <v>146</v>
      </c>
      <c r="F2723" s="2" t="str">
        <f aca="false">IF(LEN(E2723)&gt;2,SUBSTITUTE(E2723,"/",""),RIGHT("0"&amp;E2723*10,3))</f>
        <v>3435</v>
      </c>
      <c r="H2723" s="8" t="s">
        <v>146</v>
      </c>
      <c r="I2723" s="8" t="str">
        <f aca="false">J2723</f>
        <v>34;35</v>
      </c>
      <c r="J2723" s="18" t="str">
        <f aca="false">IF(LEN(H2723)&gt;2,LEFT(H2723,2)&amp;";"&amp;RIGHT(H2723,2),H2723)</f>
        <v>34;35</v>
      </c>
      <c r="M2723" s="8" t="n">
        <v>0</v>
      </c>
    </row>
    <row r="2724" customFormat="false" ht="15" hidden="false" customHeight="false" outlineLevel="0" collapsed="false">
      <c r="B2724" s="2" t="s">
        <v>108</v>
      </c>
      <c r="C2724" s="66" t="s">
        <v>1164</v>
      </c>
      <c r="D2724" s="2" t="n">
        <v>140</v>
      </c>
      <c r="E2724" s="38" t="s">
        <v>118</v>
      </c>
      <c r="F2724" s="2" t="str">
        <f aca="false">IF(LEN(E2724)&gt;2,SUBSTITUTE(E2724,"/",""),RIGHT("0"&amp;E2724*10,3))</f>
        <v>350</v>
      </c>
      <c r="H2724" s="8" t="s">
        <v>118</v>
      </c>
      <c r="I2724" s="8" t="str">
        <f aca="false">J2724</f>
        <v>35</v>
      </c>
      <c r="J2724" s="18" t="str">
        <f aca="false">IF(LEN(H2724)&gt;2,LEFT(H2724,2)&amp;";"&amp;RIGHT(H2724,2),H2724)</f>
        <v>35</v>
      </c>
      <c r="M2724" s="8" t="n">
        <v>0</v>
      </c>
      <c r="N2724" s="2" t="n">
        <v>22.5</v>
      </c>
    </row>
    <row r="2725" customFormat="false" ht="15" hidden="false" customHeight="false" outlineLevel="0" collapsed="false">
      <c r="B2725" s="2" t="s">
        <v>108</v>
      </c>
      <c r="C2725" s="66" t="s">
        <v>1164</v>
      </c>
      <c r="D2725" s="2" t="n">
        <v>145</v>
      </c>
      <c r="E2725" s="38" t="s">
        <v>147</v>
      </c>
      <c r="F2725" s="2" t="str">
        <f aca="false">IF(LEN(E2725)&gt;2,SUBSTITUTE(E2725,"/",""),RIGHT("0"&amp;E2725*10,3))</f>
        <v>3536</v>
      </c>
      <c r="H2725" s="8" t="s">
        <v>147</v>
      </c>
      <c r="I2725" s="8" t="str">
        <f aca="false">J2725</f>
        <v>35;36</v>
      </c>
      <c r="J2725" s="18" t="str">
        <f aca="false">IF(LEN(H2725)&gt;2,LEFT(H2725,2)&amp;";"&amp;RIGHT(H2725,2),H2725)</f>
        <v>35;36</v>
      </c>
      <c r="M2725" s="8" t="n">
        <v>0</v>
      </c>
    </row>
    <row r="2726" customFormat="false" ht="15" hidden="false" customHeight="false" outlineLevel="0" collapsed="false">
      <c r="B2726" s="2" t="s">
        <v>108</v>
      </c>
      <c r="C2726" s="66" t="s">
        <v>1164</v>
      </c>
      <c r="D2726" s="2" t="n">
        <v>150</v>
      </c>
      <c r="E2726" s="38" t="s">
        <v>119</v>
      </c>
      <c r="F2726" s="2" t="str">
        <f aca="false">IF(LEN(E2726)&gt;2,SUBSTITUTE(E2726,"/",""),RIGHT("0"&amp;E2726*10,3))</f>
        <v>360</v>
      </c>
      <c r="H2726" s="8" t="s">
        <v>119</v>
      </c>
      <c r="I2726" s="8" t="str">
        <f aca="false">J2726</f>
        <v>36</v>
      </c>
      <c r="J2726" s="18" t="str">
        <f aca="false">IF(LEN(H2726)&gt;2,LEFT(H2726,2)&amp;";"&amp;RIGHT(H2726,2),H2726)</f>
        <v>36</v>
      </c>
      <c r="M2726" s="8" t="n">
        <v>0</v>
      </c>
      <c r="N2726" s="2" t="n">
        <v>23</v>
      </c>
    </row>
    <row r="2727" customFormat="false" ht="15" hidden="false" customHeight="false" outlineLevel="0" collapsed="false">
      <c r="B2727" s="2" t="s">
        <v>108</v>
      </c>
      <c r="C2727" s="66" t="s">
        <v>1164</v>
      </c>
      <c r="D2727" s="2" t="n">
        <v>155</v>
      </c>
      <c r="E2727" s="38" t="s">
        <v>148</v>
      </c>
      <c r="F2727" s="2" t="str">
        <f aca="false">IF(LEN(E2727)&gt;2,SUBSTITUTE(E2727,"/",""),RIGHT("0"&amp;E2727*10,3))</f>
        <v>3637</v>
      </c>
      <c r="H2727" s="8" t="s">
        <v>148</v>
      </c>
      <c r="I2727" s="8" t="str">
        <f aca="false">J2727</f>
        <v>36;37</v>
      </c>
      <c r="J2727" s="18" t="str">
        <f aca="false">IF(LEN(H2727)&gt;2,LEFT(H2727,2)&amp;";"&amp;RIGHT(H2727,2),H2727)</f>
        <v>36;37</v>
      </c>
      <c r="M2727" s="8" t="n">
        <v>0</v>
      </c>
    </row>
    <row r="2728" customFormat="false" ht="15" hidden="false" customHeight="false" outlineLevel="0" collapsed="false">
      <c r="B2728" s="2" t="s">
        <v>108</v>
      </c>
      <c r="C2728" s="66" t="s">
        <v>1164</v>
      </c>
      <c r="D2728" s="2" t="n">
        <v>160</v>
      </c>
      <c r="E2728" s="38" t="s">
        <v>120</v>
      </c>
      <c r="F2728" s="2" t="str">
        <f aca="false">IF(LEN(E2728)&gt;2,SUBSTITUTE(E2728,"/",""),RIGHT("0"&amp;E2728*10,3))</f>
        <v>370</v>
      </c>
      <c r="H2728" s="8" t="s">
        <v>120</v>
      </c>
      <c r="I2728" s="8" t="str">
        <f aca="false">J2728</f>
        <v>37</v>
      </c>
      <c r="J2728" s="18" t="str">
        <f aca="false">IF(LEN(H2728)&gt;2,LEFT(H2728,2)&amp;";"&amp;RIGHT(H2728,2),H2728)</f>
        <v>37</v>
      </c>
      <c r="M2728" s="8" t="n">
        <v>0</v>
      </c>
      <c r="N2728" s="2" t="n">
        <v>23.5</v>
      </c>
    </row>
    <row r="2729" customFormat="false" ht="15" hidden="false" customHeight="false" outlineLevel="0" collapsed="false">
      <c r="B2729" s="2" t="s">
        <v>108</v>
      </c>
      <c r="C2729" s="66" t="s">
        <v>1164</v>
      </c>
      <c r="D2729" s="2" t="n">
        <v>165</v>
      </c>
      <c r="E2729" s="38" t="s">
        <v>149</v>
      </c>
      <c r="F2729" s="2" t="str">
        <f aca="false">IF(LEN(E2729)&gt;2,SUBSTITUTE(E2729,"/",""),RIGHT("0"&amp;E2729*10,3))</f>
        <v>3738</v>
      </c>
      <c r="H2729" s="8" t="s">
        <v>149</v>
      </c>
      <c r="I2729" s="8" t="str">
        <f aca="false">J2729</f>
        <v>37;38</v>
      </c>
      <c r="J2729" s="18" t="str">
        <f aca="false">IF(LEN(H2729)&gt;2,LEFT(H2729,2)&amp;";"&amp;RIGHT(H2729,2),H2729)</f>
        <v>37;38</v>
      </c>
      <c r="M2729" s="8" t="n">
        <v>0</v>
      </c>
    </row>
    <row r="2730" customFormat="false" ht="15" hidden="false" customHeight="false" outlineLevel="0" collapsed="false">
      <c r="B2730" s="2" t="s">
        <v>108</v>
      </c>
      <c r="C2730" s="66" t="s">
        <v>1164</v>
      </c>
      <c r="D2730" s="2" t="n">
        <v>170</v>
      </c>
      <c r="E2730" s="38" t="s">
        <v>121</v>
      </c>
      <c r="F2730" s="2" t="str">
        <f aca="false">IF(LEN(E2730)&gt;2,SUBSTITUTE(E2730,"/",""),RIGHT("0"&amp;E2730*10,3))</f>
        <v>380</v>
      </c>
      <c r="H2730" s="8" t="s">
        <v>121</v>
      </c>
      <c r="I2730" s="8" t="str">
        <f aca="false">J2730</f>
        <v>38</v>
      </c>
      <c r="J2730" s="18" t="str">
        <f aca="false">IF(LEN(H2730)&gt;2,LEFT(H2730,2)&amp;";"&amp;RIGHT(H2730,2),H2730)</f>
        <v>38</v>
      </c>
      <c r="M2730" s="8" t="n">
        <v>0</v>
      </c>
      <c r="N2730" s="2" t="n">
        <v>24.5</v>
      </c>
    </row>
    <row r="2731" customFormat="false" ht="15" hidden="false" customHeight="false" outlineLevel="0" collapsed="false">
      <c r="B2731" s="2" t="s">
        <v>108</v>
      </c>
      <c r="C2731" s="66" t="s">
        <v>1164</v>
      </c>
      <c r="D2731" s="2" t="n">
        <v>175</v>
      </c>
      <c r="E2731" s="38" t="s">
        <v>150</v>
      </c>
      <c r="F2731" s="2" t="str">
        <f aca="false">IF(LEN(E2731)&gt;2,SUBSTITUTE(E2731,"/",""),RIGHT("0"&amp;E2731*10,3))</f>
        <v>3839</v>
      </c>
      <c r="H2731" s="8" t="s">
        <v>150</v>
      </c>
      <c r="I2731" s="8" t="str">
        <f aca="false">J2731</f>
        <v>38;39</v>
      </c>
      <c r="J2731" s="18" t="str">
        <f aca="false">IF(LEN(H2731)&gt;2,LEFT(H2731,2)&amp;";"&amp;RIGHT(H2731,2),H2731)</f>
        <v>38;39</v>
      </c>
      <c r="M2731" s="8" t="n">
        <v>0</v>
      </c>
    </row>
    <row r="2732" customFormat="false" ht="15" hidden="false" customHeight="false" outlineLevel="0" collapsed="false">
      <c r="B2732" s="2" t="s">
        <v>108</v>
      </c>
      <c r="C2732" s="66" t="s">
        <v>1164</v>
      </c>
      <c r="D2732" s="2" t="n">
        <v>180</v>
      </c>
      <c r="E2732" s="38" t="s">
        <v>122</v>
      </c>
      <c r="F2732" s="2" t="str">
        <f aca="false">IF(LEN(E2732)&gt;2,SUBSTITUTE(E2732,"/",""),RIGHT("0"&amp;E2732*10,3))</f>
        <v>390</v>
      </c>
      <c r="H2732" s="8" t="s">
        <v>122</v>
      </c>
      <c r="I2732" s="8" t="str">
        <f aca="false">J2732</f>
        <v>39</v>
      </c>
      <c r="J2732" s="18" t="str">
        <f aca="false">IF(LEN(H2732)&gt;2,LEFT(H2732,2)&amp;";"&amp;RIGHT(H2732,2),H2732)</f>
        <v>39</v>
      </c>
      <c r="M2732" s="8" t="n">
        <v>0</v>
      </c>
      <c r="N2732" s="2" t="n">
        <v>25</v>
      </c>
    </row>
    <row r="2733" customFormat="false" ht="15" hidden="false" customHeight="false" outlineLevel="0" collapsed="false">
      <c r="B2733" s="2" t="s">
        <v>108</v>
      </c>
      <c r="C2733" s="66" t="s">
        <v>1164</v>
      </c>
      <c r="D2733" s="2" t="n">
        <v>185</v>
      </c>
      <c r="E2733" s="38" t="s">
        <v>151</v>
      </c>
      <c r="F2733" s="2" t="str">
        <f aca="false">IF(LEN(E2733)&gt;2,SUBSTITUTE(E2733,"/",""),RIGHT("0"&amp;E2733*10,3))</f>
        <v>3940</v>
      </c>
      <c r="H2733" s="8" t="s">
        <v>151</v>
      </c>
      <c r="I2733" s="8" t="str">
        <f aca="false">J2733</f>
        <v>39;40</v>
      </c>
      <c r="J2733" s="18" t="str">
        <f aca="false">IF(LEN(H2733)&gt;2,LEFT(H2733,2)&amp;";"&amp;RIGHT(H2733,2),H2733)</f>
        <v>39;40</v>
      </c>
      <c r="M2733" s="8" t="n">
        <v>0</v>
      </c>
    </row>
    <row r="2734" customFormat="false" ht="15" hidden="false" customHeight="false" outlineLevel="0" collapsed="false">
      <c r="B2734" s="2" t="s">
        <v>108</v>
      </c>
      <c r="C2734" s="66" t="s">
        <v>1164</v>
      </c>
      <c r="D2734" s="2" t="n">
        <v>190</v>
      </c>
      <c r="E2734" s="38" t="s">
        <v>123</v>
      </c>
      <c r="F2734" s="2" t="str">
        <f aca="false">IF(LEN(E2734)&gt;2,SUBSTITUTE(E2734,"/",""),RIGHT("0"&amp;E2734*10,3))</f>
        <v>400</v>
      </c>
      <c r="H2734" s="8" t="s">
        <v>123</v>
      </c>
      <c r="I2734" s="8" t="str">
        <f aca="false">J2734</f>
        <v>40</v>
      </c>
      <c r="J2734" s="18" t="str">
        <f aca="false">IF(LEN(H2734)&gt;2,LEFT(H2734,2)&amp;";"&amp;RIGHT(H2734,2),H2734)</f>
        <v>40</v>
      </c>
      <c r="M2734" s="8" t="n">
        <v>0</v>
      </c>
      <c r="N2734" s="2" t="n">
        <v>25.5</v>
      </c>
    </row>
    <row r="2735" customFormat="false" ht="15" hidden="false" customHeight="false" outlineLevel="0" collapsed="false">
      <c r="B2735" s="2" t="s">
        <v>108</v>
      </c>
      <c r="C2735" s="66" t="s">
        <v>1164</v>
      </c>
      <c r="D2735" s="2" t="n">
        <v>195</v>
      </c>
      <c r="E2735" s="38" t="s">
        <v>152</v>
      </c>
      <c r="F2735" s="2" t="str">
        <f aca="false">IF(LEN(E2735)&gt;2,SUBSTITUTE(E2735,"/",""),RIGHT("0"&amp;E2735*10,3))</f>
        <v>4041</v>
      </c>
      <c r="H2735" s="8" t="s">
        <v>152</v>
      </c>
      <c r="I2735" s="8" t="str">
        <f aca="false">J2735</f>
        <v>40;41</v>
      </c>
      <c r="J2735" s="18" t="str">
        <f aca="false">IF(LEN(H2735)&gt;2,LEFT(H2735,2)&amp;";"&amp;RIGHT(H2735,2),H2735)</f>
        <v>40;41</v>
      </c>
      <c r="M2735" s="8" t="n">
        <v>0</v>
      </c>
    </row>
    <row r="2736" customFormat="false" ht="15" hidden="false" customHeight="false" outlineLevel="0" collapsed="false">
      <c r="B2736" s="2" t="s">
        <v>108</v>
      </c>
      <c r="C2736" s="66" t="s">
        <v>1164</v>
      </c>
      <c r="D2736" s="2" t="n">
        <v>200</v>
      </c>
      <c r="E2736" s="38" t="s">
        <v>124</v>
      </c>
      <c r="F2736" s="2" t="str">
        <f aca="false">IF(LEN(E2736)&gt;2,SUBSTITUTE(E2736,"/",""),RIGHT("0"&amp;E2736*10,3))</f>
        <v>410</v>
      </c>
      <c r="H2736" s="8" t="s">
        <v>124</v>
      </c>
      <c r="I2736" s="8" t="str">
        <f aca="false">J2736</f>
        <v>41</v>
      </c>
      <c r="J2736" s="18" t="str">
        <f aca="false">IF(LEN(H2736)&gt;2,LEFT(H2736,2)&amp;";"&amp;RIGHT(H2736,2),H2736)</f>
        <v>41</v>
      </c>
      <c r="M2736" s="8" t="n">
        <v>0</v>
      </c>
      <c r="N2736" s="2" t="n">
        <v>26.5</v>
      </c>
    </row>
    <row r="2737" customFormat="false" ht="15" hidden="false" customHeight="false" outlineLevel="0" collapsed="false">
      <c r="B2737" s="2" t="s">
        <v>108</v>
      </c>
      <c r="C2737" s="66" t="s">
        <v>1164</v>
      </c>
      <c r="D2737" s="2" t="n">
        <v>205</v>
      </c>
      <c r="E2737" s="38" t="s">
        <v>153</v>
      </c>
      <c r="F2737" s="2" t="str">
        <f aca="false">IF(LEN(E2737)&gt;2,SUBSTITUTE(E2737,"/",""),RIGHT("0"&amp;E2737*10,3))</f>
        <v>4142</v>
      </c>
      <c r="H2737" s="8" t="s">
        <v>153</v>
      </c>
      <c r="I2737" s="8" t="str">
        <f aca="false">J2737</f>
        <v>41;42</v>
      </c>
      <c r="J2737" s="18" t="str">
        <f aca="false">IF(LEN(H2737)&gt;2,LEFT(H2737,2)&amp;";"&amp;RIGHT(H2737,2),H2737)</f>
        <v>41;42</v>
      </c>
      <c r="M2737" s="8" t="n">
        <v>0</v>
      </c>
    </row>
    <row r="2738" customFormat="false" ht="15" hidden="false" customHeight="false" outlineLevel="0" collapsed="false">
      <c r="B2738" s="2" t="s">
        <v>108</v>
      </c>
      <c r="C2738" s="66" t="s">
        <v>1164</v>
      </c>
      <c r="D2738" s="2" t="n">
        <v>210</v>
      </c>
      <c r="E2738" s="38" t="s">
        <v>125</v>
      </c>
      <c r="F2738" s="2" t="str">
        <f aca="false">IF(LEN(E2738)&gt;2,SUBSTITUTE(E2738,"/",""),RIGHT("0"&amp;E2738*10,3))</f>
        <v>420</v>
      </c>
      <c r="H2738" s="8" t="s">
        <v>125</v>
      </c>
      <c r="I2738" s="8" t="str">
        <f aca="false">J2738</f>
        <v>42</v>
      </c>
      <c r="J2738" s="18" t="str">
        <f aca="false">IF(LEN(H2738)&gt;2,LEFT(H2738,2)&amp;";"&amp;RIGHT(H2738,2),H2738)</f>
        <v>42</v>
      </c>
      <c r="M2738" s="8" t="n">
        <v>0</v>
      </c>
      <c r="N2738" s="2" t="n">
        <v>27</v>
      </c>
    </row>
    <row r="2739" customFormat="false" ht="15" hidden="false" customHeight="false" outlineLevel="0" collapsed="false">
      <c r="B2739" s="2" t="s">
        <v>108</v>
      </c>
      <c r="C2739" s="66" t="s">
        <v>1164</v>
      </c>
      <c r="D2739" s="2" t="n">
        <v>215</v>
      </c>
      <c r="E2739" s="38" t="s">
        <v>154</v>
      </c>
      <c r="F2739" s="2" t="str">
        <f aca="false">IF(LEN(E2739)&gt;2,SUBSTITUTE(E2739,"/",""),RIGHT("0"&amp;E2739*10,3))</f>
        <v>4243</v>
      </c>
      <c r="H2739" s="8" t="s">
        <v>154</v>
      </c>
      <c r="I2739" s="8" t="str">
        <f aca="false">J2739</f>
        <v>42;43</v>
      </c>
      <c r="J2739" s="18" t="str">
        <f aca="false">IF(LEN(H2739)&gt;2,LEFT(H2739,2)&amp;";"&amp;RIGHT(H2739,2),H2739)</f>
        <v>42;43</v>
      </c>
      <c r="M2739" s="8" t="n">
        <v>0</v>
      </c>
    </row>
    <row r="2740" customFormat="false" ht="15" hidden="false" customHeight="false" outlineLevel="0" collapsed="false">
      <c r="B2740" s="2" t="s">
        <v>108</v>
      </c>
      <c r="C2740" s="66" t="s">
        <v>1164</v>
      </c>
      <c r="D2740" s="2" t="n">
        <v>220</v>
      </c>
      <c r="E2740" s="38" t="s">
        <v>126</v>
      </c>
      <c r="F2740" s="2" t="str">
        <f aca="false">IF(LEN(E2740)&gt;2,SUBSTITUTE(E2740,"/",""),RIGHT("0"&amp;E2740*10,3))</f>
        <v>430</v>
      </c>
      <c r="H2740" s="8" t="s">
        <v>126</v>
      </c>
      <c r="I2740" s="8" t="str">
        <f aca="false">J2740</f>
        <v>43</v>
      </c>
      <c r="J2740" s="18" t="str">
        <f aca="false">IF(LEN(H2740)&gt;2,LEFT(H2740,2)&amp;";"&amp;RIGHT(H2740,2),H2740)</f>
        <v>43</v>
      </c>
      <c r="M2740" s="8" t="n">
        <v>0</v>
      </c>
    </row>
    <row r="2741" customFormat="false" ht="15" hidden="false" customHeight="false" outlineLevel="0" collapsed="false">
      <c r="B2741" s="2" t="s">
        <v>108</v>
      </c>
      <c r="C2741" s="66" t="s">
        <v>1164</v>
      </c>
      <c r="D2741" s="2" t="n">
        <v>225</v>
      </c>
      <c r="E2741" s="38" t="s">
        <v>155</v>
      </c>
      <c r="F2741" s="2" t="str">
        <f aca="false">IF(LEN(E2741)&gt;2,SUBSTITUTE(E2741,"/",""),RIGHT("0"&amp;E2741*10,3))</f>
        <v>4344</v>
      </c>
      <c r="H2741" s="8" t="s">
        <v>155</v>
      </c>
      <c r="I2741" s="8" t="str">
        <f aca="false">J2741</f>
        <v>43;44</v>
      </c>
      <c r="J2741" s="18" t="str">
        <f aca="false">IF(LEN(H2741)&gt;2,LEFT(H2741,2)&amp;";"&amp;RIGHT(H2741,2),H2741)</f>
        <v>43;44</v>
      </c>
      <c r="M2741" s="8" t="n">
        <v>0</v>
      </c>
    </row>
    <row r="2742" customFormat="false" ht="15" hidden="false" customHeight="false" outlineLevel="0" collapsed="false">
      <c r="B2742" s="2" t="s">
        <v>108</v>
      </c>
      <c r="C2742" s="66" t="s">
        <v>1164</v>
      </c>
      <c r="D2742" s="2" t="n">
        <v>230</v>
      </c>
      <c r="E2742" s="38" t="s">
        <v>127</v>
      </c>
      <c r="F2742" s="2" t="str">
        <f aca="false">IF(LEN(E2742)&gt;2,SUBSTITUTE(E2742,"/",""),RIGHT("0"&amp;E2742*10,3))</f>
        <v>440</v>
      </c>
      <c r="H2742" s="8" t="s">
        <v>127</v>
      </c>
      <c r="I2742" s="8" t="str">
        <f aca="false">J2742</f>
        <v>44</v>
      </c>
      <c r="J2742" s="18" t="str">
        <f aca="false">IF(LEN(H2742)&gt;2,LEFT(H2742,2)&amp;";"&amp;RIGHT(H2742,2),H2742)</f>
        <v>44</v>
      </c>
      <c r="M2742" s="8" t="n">
        <v>0</v>
      </c>
    </row>
    <row r="2744" customFormat="false" ht="15" hidden="false" customHeight="false" outlineLevel="0" collapsed="false">
      <c r="B2744" s="2" t="s">
        <v>108</v>
      </c>
      <c r="C2744" s="66" t="s">
        <v>1166</v>
      </c>
      <c r="D2744" s="2" t="n">
        <v>110</v>
      </c>
      <c r="E2744" s="38" t="s">
        <v>158</v>
      </c>
      <c r="F2744" s="2" t="str">
        <f aca="false">IF(LEN(E2744)&gt;2,SUBSTITUTE(E2744,"/",""),RIGHT("0"&amp;E2744*10,3))</f>
        <v>3234</v>
      </c>
      <c r="H2744" s="14" t="str">
        <f aca="false">E2744</f>
        <v>32/34</v>
      </c>
      <c r="I2744" s="8" t="str">
        <f aca="false">J2744</f>
        <v>32;33;34</v>
      </c>
      <c r="J2744" s="18" t="str">
        <f aca="false">IF(LEN(H2744)&gt;2,LEFT(H2744,2)&amp;";"&amp;(LEFT(H2744,2)+1)&amp;";"&amp;RIGHT(H2744,2),H2744)</f>
        <v>32;33;34</v>
      </c>
      <c r="M2744" s="8" t="n">
        <v>0</v>
      </c>
      <c r="N2744" s="2" t="str">
        <f aca="false">VLOOKUP(LEFT(H2744,2),references!B:C,2,0)&amp;" - "&amp;VLOOKUP(RIGHT(H2744,2),references!B:C,2,0)</f>
        <v>20,5 - 21,5</v>
      </c>
    </row>
    <row r="2745" customFormat="false" ht="15" hidden="false" customHeight="false" outlineLevel="0" collapsed="false">
      <c r="B2745" s="2" t="s">
        <v>108</v>
      </c>
      <c r="C2745" s="66" t="s">
        <v>1166</v>
      </c>
      <c r="D2745" s="2" t="n">
        <f aca="false">D2744+10</f>
        <v>120</v>
      </c>
      <c r="E2745" s="38" t="s">
        <v>159</v>
      </c>
      <c r="F2745" s="2" t="str">
        <f aca="false">IF(LEN(E2745)&gt;2,SUBSTITUTE(E2745,"/",""),RIGHT("0"&amp;E2745*10,3))</f>
        <v>3335</v>
      </c>
      <c r="H2745" s="14" t="str">
        <f aca="false">E2745</f>
        <v>33/35</v>
      </c>
      <c r="I2745" s="8" t="str">
        <f aca="false">J2745</f>
        <v>33;34;35</v>
      </c>
      <c r="J2745" s="18" t="str">
        <f aca="false">IF(LEN(H2745)&gt;2,LEFT(H2745,2)&amp;";"&amp;(LEFT(H2745,2)+1)&amp;";"&amp;RIGHT(H2745,2),H2745)</f>
        <v>33;34;35</v>
      </c>
      <c r="M2745" s="8" t="n">
        <v>0</v>
      </c>
    </row>
    <row r="2746" customFormat="false" ht="15" hidden="false" customHeight="false" outlineLevel="0" collapsed="false">
      <c r="B2746" s="2" t="s">
        <v>108</v>
      </c>
      <c r="C2746" s="66" t="s">
        <v>1166</v>
      </c>
      <c r="D2746" s="2" t="n">
        <f aca="false">D2745+10</f>
        <v>130</v>
      </c>
      <c r="E2746" s="38" t="s">
        <v>160</v>
      </c>
      <c r="F2746" s="2" t="str">
        <f aca="false">IF(LEN(E2746)&gt;2,SUBSTITUTE(E2746,"/",""),RIGHT("0"&amp;E2746*10,3))</f>
        <v>3436</v>
      </c>
      <c r="H2746" s="14" t="str">
        <f aca="false">E2746</f>
        <v>34/36</v>
      </c>
      <c r="I2746" s="8" t="str">
        <f aca="false">J2746</f>
        <v>34;35;36</v>
      </c>
      <c r="J2746" s="18" t="str">
        <f aca="false">IF(LEN(H2746)&gt;2,LEFT(H2746,2)&amp;";"&amp;(LEFT(H2746,2)+1)&amp;";"&amp;RIGHT(H2746,2),H2746)</f>
        <v>34;35;36</v>
      </c>
      <c r="M2746" s="8" t="n">
        <v>0</v>
      </c>
    </row>
    <row r="2747" customFormat="false" ht="15" hidden="false" customHeight="false" outlineLevel="0" collapsed="false">
      <c r="B2747" s="2" t="s">
        <v>108</v>
      </c>
      <c r="C2747" s="66" t="s">
        <v>1166</v>
      </c>
      <c r="D2747" s="2" t="n">
        <f aca="false">D2746+10</f>
        <v>140</v>
      </c>
      <c r="E2747" s="70" t="s">
        <v>161</v>
      </c>
      <c r="F2747" s="2" t="str">
        <f aca="false">IF(LEN(E2747)&gt;2,SUBSTITUTE(E2747,"/",""),RIGHT("0"&amp;E2747*10,3))</f>
        <v>3537</v>
      </c>
      <c r="H2747" s="14" t="str">
        <f aca="false">E2747</f>
        <v>35/37</v>
      </c>
      <c r="I2747" s="8" t="str">
        <f aca="false">J2747</f>
        <v>35;36;37</v>
      </c>
      <c r="J2747" s="18" t="str">
        <f aca="false">IF(LEN(H2747)&gt;2,LEFT(H2747,2)&amp;";"&amp;(LEFT(H2747,2)+1)&amp;";"&amp;RIGHT(H2747,2),H2747)</f>
        <v>35;36;37</v>
      </c>
      <c r="M2747" s="8" t="n">
        <v>0</v>
      </c>
      <c r="N2747" s="2" t="str">
        <f aca="false">VLOOKUP(LEFT(H2747,2),references!B:C,2,0)&amp;" - "&amp;VLOOKUP(RIGHT(H2747,2),references!B:C,2,0)</f>
        <v>22,5 - 23,5</v>
      </c>
    </row>
    <row r="2748" customFormat="false" ht="15" hidden="false" customHeight="false" outlineLevel="0" collapsed="false">
      <c r="B2748" s="2" t="s">
        <v>108</v>
      </c>
      <c r="C2748" s="66" t="s">
        <v>1166</v>
      </c>
      <c r="D2748" s="2" t="n">
        <f aca="false">D2747+10</f>
        <v>150</v>
      </c>
      <c r="E2748" s="38" t="s">
        <v>163</v>
      </c>
      <c r="F2748" s="2" t="str">
        <f aca="false">IF(LEN(E2748)&gt;2,SUBSTITUTE(E2748,"/",""),RIGHT("0"&amp;E2748*10,3))</f>
        <v>3638</v>
      </c>
      <c r="H2748" s="14" t="str">
        <f aca="false">E2748</f>
        <v>36/38</v>
      </c>
      <c r="I2748" s="8" t="str">
        <f aca="false">J2748</f>
        <v>36;37;38</v>
      </c>
      <c r="J2748" s="18" t="str">
        <f aca="false">IF(LEN(H2748)&gt;2,LEFT(H2748,2)&amp;";"&amp;(LEFT(H2748,2)+1)&amp;";"&amp;RIGHT(H2748,2),H2748)</f>
        <v>36;37;38</v>
      </c>
      <c r="M2748" s="8" t="n">
        <v>0</v>
      </c>
    </row>
    <row r="2749" customFormat="false" ht="15" hidden="false" customHeight="false" outlineLevel="0" collapsed="false">
      <c r="B2749" s="2" t="s">
        <v>108</v>
      </c>
      <c r="C2749" s="66" t="s">
        <v>1166</v>
      </c>
      <c r="D2749" s="2" t="n">
        <f aca="false">D2748+10</f>
        <v>160</v>
      </c>
      <c r="E2749" s="38" t="s">
        <v>165</v>
      </c>
      <c r="F2749" s="2" t="str">
        <f aca="false">IF(LEN(E2749)&gt;2,SUBSTITUTE(E2749,"/",""),RIGHT("0"&amp;E2749*10,3))</f>
        <v>3739</v>
      </c>
      <c r="H2749" s="14" t="str">
        <f aca="false">E2749</f>
        <v>37/39</v>
      </c>
      <c r="I2749" s="8" t="str">
        <f aca="false">J2749</f>
        <v>37;38;39</v>
      </c>
      <c r="J2749" s="18" t="str">
        <f aca="false">IF(LEN(H2749)&gt;2,LEFT(H2749,2)&amp;";"&amp;(LEFT(H2749,2)+1)&amp;";"&amp;RIGHT(H2749,2),H2749)</f>
        <v>37;38;39</v>
      </c>
      <c r="M2749" s="8" t="n">
        <v>0</v>
      </c>
    </row>
    <row r="2750" customFormat="false" ht="15" hidden="false" customHeight="false" outlineLevel="0" collapsed="false">
      <c r="B2750" s="2" t="s">
        <v>108</v>
      </c>
      <c r="C2750" s="66" t="s">
        <v>1166</v>
      </c>
      <c r="D2750" s="2" t="n">
        <v>165</v>
      </c>
      <c r="E2750" s="38" t="s">
        <v>150</v>
      </c>
      <c r="F2750" s="2" t="str">
        <f aca="false">IF(LEN(E2750)&gt;2,SUBSTITUTE(E2750,"/",""),RIGHT("0"&amp;E2750*10,3))</f>
        <v>3839</v>
      </c>
      <c r="H2750" s="14" t="str">
        <f aca="false">E2750</f>
        <v>38/39</v>
      </c>
      <c r="I2750" s="8" t="str">
        <f aca="false">J2750</f>
        <v>38;39</v>
      </c>
      <c r="J2750" s="18" t="str">
        <f aca="false">IF(LEN(H2750)&gt;2,LEFT(H2750,2)&amp;";"&amp;RIGHT(H2750,2),H2750)</f>
        <v>38;39</v>
      </c>
      <c r="M2750" s="8" t="n">
        <v>0</v>
      </c>
    </row>
    <row r="2751" customFormat="false" ht="15" hidden="false" customHeight="false" outlineLevel="0" collapsed="false">
      <c r="B2751" s="2" t="s">
        <v>108</v>
      </c>
      <c r="C2751" s="66" t="s">
        <v>1166</v>
      </c>
      <c r="D2751" s="2" t="n">
        <f aca="false">D2749+10</f>
        <v>170</v>
      </c>
      <c r="E2751" s="70" t="s">
        <v>166</v>
      </c>
      <c r="F2751" s="2" t="str">
        <f aca="false">IF(LEN(E2751)&gt;2,SUBSTITUTE(E2751,"/",""),RIGHT("0"&amp;E2751*10,3))</f>
        <v>3840</v>
      </c>
      <c r="H2751" s="14" t="str">
        <f aca="false">E2751</f>
        <v>38/40</v>
      </c>
      <c r="I2751" s="8" t="str">
        <f aca="false">J2751</f>
        <v>38;39;40</v>
      </c>
      <c r="J2751" s="18" t="str">
        <f aca="false">IF(LEN(H2751)&gt;2,LEFT(H2751,2)&amp;";"&amp;(LEFT(H2751,2)+1)&amp;";"&amp;RIGHT(H2751,2),H2751)</f>
        <v>38;39;40</v>
      </c>
      <c r="M2751" s="8" t="n">
        <v>0</v>
      </c>
      <c r="N2751" s="2" t="str">
        <f aca="false">VLOOKUP(LEFT(H2751,2),references!B:C,2,0)&amp;" - "&amp;VLOOKUP(RIGHT(H2751,2),references!B:C,2,0)</f>
        <v>24,5 - 25,5</v>
      </c>
    </row>
    <row r="2752" customFormat="false" ht="15" hidden="false" customHeight="false" outlineLevel="0" collapsed="false">
      <c r="B2752" s="2" t="s">
        <v>108</v>
      </c>
      <c r="C2752" s="66" t="s">
        <v>1166</v>
      </c>
      <c r="D2752" s="2" t="n">
        <f aca="false">D2751+10</f>
        <v>180</v>
      </c>
      <c r="E2752" s="38" t="s">
        <v>167</v>
      </c>
      <c r="F2752" s="2" t="str">
        <f aca="false">IF(LEN(E2752)&gt;2,SUBSTITUTE(E2752,"/",""),RIGHT("0"&amp;E2752*10,3))</f>
        <v>3941</v>
      </c>
      <c r="H2752" s="14" t="str">
        <f aca="false">E2752</f>
        <v>39/41</v>
      </c>
      <c r="I2752" s="8" t="str">
        <f aca="false">J2752</f>
        <v>39;40;41</v>
      </c>
      <c r="J2752" s="18" t="str">
        <f aca="false">IF(LEN(H2752)&gt;2,LEFT(H2752,2)&amp;";"&amp;(LEFT(H2752,2)+1)&amp;";"&amp;RIGHT(H2752,2),H2752)</f>
        <v>39;40;41</v>
      </c>
      <c r="M2752" s="8" t="n">
        <v>0</v>
      </c>
    </row>
    <row r="2753" customFormat="false" ht="15" hidden="false" customHeight="false" outlineLevel="0" collapsed="false">
      <c r="B2753" s="2" t="s">
        <v>108</v>
      </c>
      <c r="C2753" s="66" t="s">
        <v>1166</v>
      </c>
      <c r="D2753" s="2" t="n">
        <f aca="false">D2752+10</f>
        <v>190</v>
      </c>
      <c r="E2753" s="38" t="s">
        <v>169</v>
      </c>
      <c r="F2753" s="2" t="str">
        <f aca="false">IF(LEN(E2753)&gt;2,SUBSTITUTE(E2753,"/",""),RIGHT("0"&amp;E2753*10,3))</f>
        <v>4042</v>
      </c>
      <c r="H2753" s="14" t="str">
        <f aca="false">E2753</f>
        <v>40/42</v>
      </c>
      <c r="I2753" s="8" t="str">
        <f aca="false">J2753</f>
        <v>40;41;42</v>
      </c>
      <c r="J2753" s="18" t="str">
        <f aca="false">IF(LEN(H2753)&gt;2,LEFT(H2753,2)&amp;";"&amp;(LEFT(H2753,2)+1)&amp;";"&amp;RIGHT(H2753,2),H2753)</f>
        <v>40;41;42</v>
      </c>
      <c r="M2753" s="8" t="n">
        <v>0</v>
      </c>
    </row>
    <row r="2754" customFormat="false" ht="15" hidden="false" customHeight="false" outlineLevel="0" collapsed="false">
      <c r="B2754" s="2" t="s">
        <v>108</v>
      </c>
      <c r="C2754" s="66" t="s">
        <v>1166</v>
      </c>
      <c r="D2754" s="2" t="n">
        <f aca="false">D2753+10</f>
        <v>200</v>
      </c>
      <c r="E2754" s="38" t="s">
        <v>170</v>
      </c>
      <c r="F2754" s="2" t="str">
        <f aca="false">IF(LEN(E2754)&gt;2,SUBSTITUTE(E2754,"/",""),RIGHT("0"&amp;E2754*10,3))</f>
        <v>4143</v>
      </c>
      <c r="H2754" s="14" t="str">
        <f aca="false">E2754</f>
        <v>41/43</v>
      </c>
      <c r="I2754" s="8" t="str">
        <f aca="false">J2754</f>
        <v>41;42;43</v>
      </c>
      <c r="J2754" s="18" t="str">
        <f aca="false">IF(LEN(H2754)&gt;2,LEFT(H2754,2)&amp;";"&amp;(LEFT(H2754,2)+1)&amp;";"&amp;RIGHT(H2754,2),H2754)</f>
        <v>41;42;43</v>
      </c>
      <c r="M2754" s="8" t="n">
        <v>0</v>
      </c>
      <c r="N2754" s="2" t="str">
        <f aca="false">VLOOKUP(LEFT(H2754,2),references!B:C,2,0)&amp;" - "&amp;VLOOKUP(RIGHT(H2754,2),references!B:C,2,0)</f>
        <v>26,5 - 27,5</v>
      </c>
    </row>
    <row r="2755" customFormat="false" ht="15" hidden="false" customHeight="false" outlineLevel="0" collapsed="false">
      <c r="B2755" s="2" t="s">
        <v>108</v>
      </c>
      <c r="C2755" s="66" t="s">
        <v>1166</v>
      </c>
      <c r="D2755" s="2" t="n">
        <f aca="false">D2754+10</f>
        <v>210</v>
      </c>
      <c r="E2755" s="38" t="s">
        <v>171</v>
      </c>
      <c r="F2755" s="2" t="str">
        <f aca="false">IF(LEN(E2755)&gt;2,SUBSTITUTE(E2755,"/",""),RIGHT("0"&amp;E2755*10,3))</f>
        <v>4244</v>
      </c>
      <c r="H2755" s="14" t="str">
        <f aca="false">E2755</f>
        <v>42/44</v>
      </c>
      <c r="I2755" s="8" t="str">
        <f aca="false">J2755</f>
        <v>42;43;44</v>
      </c>
      <c r="J2755" s="18" t="str">
        <f aca="false">IF(LEN(H2755)&gt;2,LEFT(H2755,2)&amp;";"&amp;(LEFT(H2755,2)+1)&amp;";"&amp;RIGHT(H2755,2),H2755)</f>
        <v>42;43;44</v>
      </c>
      <c r="M2755" s="8" t="n">
        <v>0</v>
      </c>
    </row>
    <row r="2757" customFormat="false" ht="15" hidden="false" customHeight="false" outlineLevel="0" collapsed="false">
      <c r="B2757" s="10" t="s">
        <v>271</v>
      </c>
      <c r="C2757" s="73" t="s">
        <v>1168</v>
      </c>
      <c r="D2757" s="10" t="n">
        <v>110</v>
      </c>
      <c r="E2757" s="20" t="s">
        <v>1169</v>
      </c>
      <c r="F2757" s="10" t="str">
        <f aca="false">IF(LEN(E2757)&gt;2,SUBSTITUTE(E2757,"/",""),RIGHT("0"&amp;E2757*10,3))</f>
        <v>3235</v>
      </c>
      <c r="G2757" s="73"/>
      <c r="H2757" s="81" t="str">
        <f aca="false">E2757</f>
        <v>32/35</v>
      </c>
      <c r="I2757" s="24" t="str">
        <f aca="false">IF(LEN(H2757)&gt;2,LEFT(H2757,2)&amp;";"&amp;(LEFT(H2757,2)+1)&amp;";"&amp;(LEFT(H2757,2)+2)&amp;";"&amp;RIGHT(H2757,2),H2757)</f>
        <v>32;33;34;35</v>
      </c>
      <c r="J2757" s="24" t="str">
        <f aca="false">IF(LEN(H2757)&gt;2,LEFT(H2757,2)&amp;";"&amp;(LEFT(H2757,2)+1)&amp;";"&amp;(LEFT(H2757,2)+2)&amp;";"&amp;RIGHT(H2757,2),H2757)</f>
        <v>32;33;34;35</v>
      </c>
      <c r="K2757" s="24"/>
      <c r="L2757" s="24"/>
      <c r="M2757" s="24" t="n">
        <v>0</v>
      </c>
    </row>
    <row r="2758" customFormat="false" ht="15" hidden="false" customHeight="false" outlineLevel="0" collapsed="false">
      <c r="B2758" s="10" t="s">
        <v>271</v>
      </c>
      <c r="C2758" s="73" t="s">
        <v>1168</v>
      </c>
      <c r="D2758" s="10" t="n">
        <f aca="false">D2757+10</f>
        <v>120</v>
      </c>
      <c r="E2758" s="20" t="s">
        <v>1072</v>
      </c>
      <c r="F2758" s="10" t="str">
        <f aca="false">IF(LEN(E2758)&gt;2,SUBSTITUTE(E2758,"/",""),RIGHT("0"&amp;E2758*10,3))</f>
        <v>3336</v>
      </c>
      <c r="G2758" s="73"/>
      <c r="H2758" s="81" t="str">
        <f aca="false">E2758</f>
        <v>33/36</v>
      </c>
      <c r="I2758" s="24" t="str">
        <f aca="false">IF(LEN(H2758)&gt;2,LEFT(H2758,2)&amp;";"&amp;(LEFT(H2758,2)+1)&amp;";"&amp;(LEFT(H2758,2)+2)&amp;";"&amp;RIGHT(H2758,2),H2758)</f>
        <v>33;34;35;36</v>
      </c>
      <c r="J2758" s="24" t="str">
        <f aca="false">IF(LEN(H2758)&gt;2,LEFT(H2758,2)&amp;";"&amp;(LEFT(H2758,2)+1)&amp;";"&amp;(LEFT(H2758,2)+2)&amp;";"&amp;RIGHT(H2758,2),H2758)</f>
        <v>33;34;35;36</v>
      </c>
      <c r="K2758" s="24"/>
      <c r="L2758" s="24"/>
      <c r="M2758" s="24" t="n">
        <v>0</v>
      </c>
    </row>
    <row r="2759" customFormat="false" ht="15" hidden="false" customHeight="false" outlineLevel="0" collapsed="false">
      <c r="B2759" s="10" t="s">
        <v>271</v>
      </c>
      <c r="C2759" s="73" t="s">
        <v>1168</v>
      </c>
      <c r="D2759" s="10" t="n">
        <f aca="false">D2758+10</f>
        <v>130</v>
      </c>
      <c r="E2759" s="20" t="s">
        <v>1170</v>
      </c>
      <c r="F2759" s="10" t="str">
        <f aca="false">IF(LEN(E2759)&gt;2,SUBSTITUTE(E2759,"/",""),RIGHT("0"&amp;E2759*10,3))</f>
        <v>3437</v>
      </c>
      <c r="G2759" s="73"/>
      <c r="H2759" s="81" t="str">
        <f aca="false">E2759</f>
        <v>34/37</v>
      </c>
      <c r="I2759" s="24" t="str">
        <f aca="false">IF(LEN(H2759)&gt;2,LEFT(H2759,2)&amp;";"&amp;(LEFT(H2759,2)+1)&amp;";"&amp;(LEFT(H2759,2)+2)&amp;";"&amp;RIGHT(H2759,2),H2759)</f>
        <v>34;35;36;37</v>
      </c>
      <c r="J2759" s="24" t="str">
        <f aca="false">IF(LEN(H2759)&gt;2,LEFT(H2759,2)&amp;";"&amp;(LEFT(H2759,2)+1)&amp;";"&amp;(LEFT(H2759,2)+2)&amp;";"&amp;RIGHT(H2759,2),H2759)</f>
        <v>34;35;36;37</v>
      </c>
      <c r="K2759" s="24"/>
      <c r="L2759" s="24"/>
      <c r="M2759" s="24" t="n">
        <v>0</v>
      </c>
    </row>
    <row r="2760" customFormat="false" ht="15" hidden="false" customHeight="false" outlineLevel="0" collapsed="false">
      <c r="B2760" s="10" t="s">
        <v>271</v>
      </c>
      <c r="C2760" s="73" t="s">
        <v>1168</v>
      </c>
      <c r="D2760" s="10" t="n">
        <f aca="false">D2759+10</f>
        <v>140</v>
      </c>
      <c r="E2760" s="20" t="s">
        <v>162</v>
      </c>
      <c r="F2760" s="10" t="str">
        <f aca="false">IF(LEN(E2760)&gt;2,SUBSTITUTE(E2760,"/",""),RIGHT("0"&amp;E2760*10,3))</f>
        <v>3538</v>
      </c>
      <c r="G2760" s="73"/>
      <c r="H2760" s="81" t="str">
        <f aca="false">E2760</f>
        <v>35/38</v>
      </c>
      <c r="I2760" s="24" t="str">
        <f aca="false">IF(LEN(H2760)&gt;2,LEFT(H2760,2)&amp;";"&amp;(LEFT(H2760,2)+1)&amp;";"&amp;(LEFT(H2760,2)+2)&amp;";"&amp;RIGHT(H2760,2),H2760)</f>
        <v>35;36;37;38</v>
      </c>
      <c r="J2760" s="24" t="str">
        <f aca="false">IF(LEN(H2760)&gt;2,LEFT(H2760,2)&amp;";"&amp;(LEFT(H2760,2)+1)&amp;";"&amp;(LEFT(H2760,2)+2)&amp;";"&amp;RIGHT(H2760,2),H2760)</f>
        <v>35;36;37;38</v>
      </c>
      <c r="K2760" s="24"/>
      <c r="L2760" s="24"/>
      <c r="M2760" s="24" t="n">
        <v>0</v>
      </c>
    </row>
    <row r="2761" customFormat="false" ht="15" hidden="false" customHeight="false" outlineLevel="0" collapsed="false">
      <c r="B2761" s="10" t="s">
        <v>271</v>
      </c>
      <c r="C2761" s="73" t="s">
        <v>1168</v>
      </c>
      <c r="D2761" s="10" t="n">
        <f aca="false">D2760+10</f>
        <v>150</v>
      </c>
      <c r="E2761" s="20" t="s">
        <v>164</v>
      </c>
      <c r="F2761" s="10" t="str">
        <f aca="false">IF(LEN(E2761)&gt;2,SUBSTITUTE(E2761,"/",""),RIGHT("0"&amp;E2761*10,3))</f>
        <v>3639</v>
      </c>
      <c r="G2761" s="73"/>
      <c r="H2761" s="81" t="str">
        <f aca="false">E2761</f>
        <v>36/39</v>
      </c>
      <c r="I2761" s="24" t="str">
        <f aca="false">IF(LEN(H2761)&gt;2,LEFT(H2761,2)&amp;";"&amp;(LEFT(H2761,2)+1)&amp;";"&amp;(LEFT(H2761,2)+2)&amp;";"&amp;RIGHT(H2761,2),H2761)</f>
        <v>36;37;38;39</v>
      </c>
      <c r="J2761" s="24" t="str">
        <f aca="false">IF(LEN(H2761)&gt;2,LEFT(H2761,2)&amp;";"&amp;(LEFT(H2761,2)+1)&amp;";"&amp;(LEFT(H2761,2)+2)&amp;";"&amp;RIGHT(H2761,2),H2761)</f>
        <v>36;37;38;39</v>
      </c>
      <c r="K2761" s="24"/>
      <c r="L2761" s="24"/>
      <c r="M2761" s="24" t="n">
        <v>0</v>
      </c>
    </row>
    <row r="2762" customFormat="false" ht="15" hidden="false" customHeight="false" outlineLevel="0" collapsed="false">
      <c r="B2762" s="10" t="s">
        <v>271</v>
      </c>
      <c r="C2762" s="73" t="s">
        <v>1168</v>
      </c>
      <c r="D2762" s="10" t="n">
        <f aca="false">D2761+10</f>
        <v>160</v>
      </c>
      <c r="E2762" s="20" t="s">
        <v>1171</v>
      </c>
      <c r="F2762" s="10" t="str">
        <f aca="false">IF(LEN(E2762)&gt;2,SUBSTITUTE(E2762,"/",""),RIGHT("0"&amp;E2762*10,3))</f>
        <v>3740</v>
      </c>
      <c r="G2762" s="73"/>
      <c r="H2762" s="81" t="str">
        <f aca="false">E2762</f>
        <v>37/40</v>
      </c>
      <c r="I2762" s="24" t="str">
        <f aca="false">IF(LEN(H2762)&gt;2,LEFT(H2762,2)&amp;";"&amp;(LEFT(H2762,2)+1)&amp;";"&amp;(LEFT(H2762,2)+2)&amp;";"&amp;RIGHT(H2762,2),H2762)</f>
        <v>37;38;39;40</v>
      </c>
      <c r="J2762" s="24" t="str">
        <f aca="false">IF(LEN(H2762)&gt;2,LEFT(H2762,2)&amp;";"&amp;(LEFT(H2762,2)+1)&amp;";"&amp;(LEFT(H2762,2)+2)&amp;";"&amp;RIGHT(H2762,2),H2762)</f>
        <v>37;38;39;40</v>
      </c>
      <c r="K2762" s="24"/>
      <c r="L2762" s="24"/>
      <c r="M2762" s="24" t="n">
        <v>0</v>
      </c>
    </row>
    <row r="2763" customFormat="false" ht="15" hidden="false" customHeight="false" outlineLevel="0" collapsed="false">
      <c r="B2763" s="10" t="s">
        <v>271</v>
      </c>
      <c r="C2763" s="73" t="s">
        <v>1168</v>
      </c>
      <c r="D2763" s="10" t="n">
        <f aca="false">D2762+10</f>
        <v>170</v>
      </c>
      <c r="E2763" s="20" t="s">
        <v>1172</v>
      </c>
      <c r="F2763" s="10" t="str">
        <f aca="false">IF(LEN(E2763)&gt;2,SUBSTITUTE(E2763,"/",""),RIGHT("0"&amp;E2763*10,3))</f>
        <v>3841</v>
      </c>
      <c r="G2763" s="73"/>
      <c r="H2763" s="81" t="str">
        <f aca="false">E2763</f>
        <v>38/41</v>
      </c>
      <c r="I2763" s="24" t="str">
        <f aca="false">IF(LEN(H2763)&gt;2,LEFT(H2763,2)&amp;";"&amp;(LEFT(H2763,2)+1)&amp;";"&amp;(LEFT(H2763,2)+2)&amp;";"&amp;RIGHT(H2763,2),H2763)</f>
        <v>38;39;40;41</v>
      </c>
      <c r="J2763" s="24" t="str">
        <f aca="false">IF(LEN(H2763)&gt;2,LEFT(H2763,2)&amp;";"&amp;(LEFT(H2763,2)+1)&amp;";"&amp;(LEFT(H2763,2)+2)&amp;";"&amp;RIGHT(H2763,2),H2763)</f>
        <v>38;39;40;41</v>
      </c>
      <c r="K2763" s="24"/>
      <c r="L2763" s="24"/>
      <c r="M2763" s="24" t="n">
        <v>0</v>
      </c>
    </row>
    <row r="2764" customFormat="false" ht="15" hidden="false" customHeight="false" outlineLevel="0" collapsed="false">
      <c r="B2764" s="10" t="s">
        <v>271</v>
      </c>
      <c r="C2764" s="73" t="s">
        <v>1168</v>
      </c>
      <c r="D2764" s="10" t="n">
        <f aca="false">D2763+10</f>
        <v>180</v>
      </c>
      <c r="E2764" s="20" t="s">
        <v>168</v>
      </c>
      <c r="F2764" s="10" t="str">
        <f aca="false">IF(LEN(E2764)&gt;2,SUBSTITUTE(E2764,"/",""),RIGHT("0"&amp;E2764*10,3))</f>
        <v>3942</v>
      </c>
      <c r="G2764" s="73"/>
      <c r="H2764" s="81" t="str">
        <f aca="false">E2764</f>
        <v>39/42</v>
      </c>
      <c r="I2764" s="24" t="str">
        <f aca="false">IF(LEN(H2764)&gt;2,LEFT(H2764,2)&amp;";"&amp;(LEFT(H2764,2)+1)&amp;";"&amp;(LEFT(H2764,2)+2)&amp;";"&amp;RIGHT(H2764,2),H2764)</f>
        <v>39;40;41;42</v>
      </c>
      <c r="J2764" s="24" t="str">
        <f aca="false">IF(LEN(H2764)&gt;2,LEFT(H2764,2)&amp;";"&amp;(LEFT(H2764,2)+1)&amp;";"&amp;(LEFT(H2764,2)+2)&amp;";"&amp;RIGHT(H2764,2),H2764)</f>
        <v>39;40;41;42</v>
      </c>
      <c r="K2764" s="24"/>
      <c r="L2764" s="24"/>
      <c r="M2764" s="24" t="n">
        <v>0</v>
      </c>
    </row>
    <row r="2765" customFormat="false" ht="15" hidden="false" customHeight="false" outlineLevel="0" collapsed="false">
      <c r="B2765" s="10" t="s">
        <v>271</v>
      </c>
      <c r="C2765" s="73" t="s">
        <v>1168</v>
      </c>
      <c r="D2765" s="10" t="n">
        <f aca="false">D2764+10</f>
        <v>190</v>
      </c>
      <c r="E2765" s="20" t="s">
        <v>1173</v>
      </c>
      <c r="F2765" s="10" t="str">
        <f aca="false">IF(LEN(E2765)&gt;2,SUBSTITUTE(E2765,"/",""),RIGHT("0"&amp;E2765*10,3))</f>
        <v>4043</v>
      </c>
      <c r="G2765" s="73"/>
      <c r="H2765" s="81" t="str">
        <f aca="false">E2765</f>
        <v>40/43</v>
      </c>
      <c r="I2765" s="24" t="str">
        <f aca="false">IF(LEN(H2765)&gt;2,LEFT(H2765,2)&amp;";"&amp;(LEFT(H2765,2)+1)&amp;";"&amp;(LEFT(H2765,2)+2)&amp;";"&amp;RIGHT(H2765,2),H2765)</f>
        <v>40;41;42;43</v>
      </c>
      <c r="J2765" s="24" t="str">
        <f aca="false">IF(LEN(H2765)&gt;2,LEFT(H2765,2)&amp;";"&amp;(LEFT(H2765,2)+1)&amp;";"&amp;(LEFT(H2765,2)+2)&amp;";"&amp;RIGHT(H2765,2),H2765)</f>
        <v>40;41;42;43</v>
      </c>
      <c r="K2765" s="24"/>
      <c r="L2765" s="24"/>
      <c r="M2765" s="24" t="n">
        <v>0</v>
      </c>
    </row>
    <row r="2766" customFormat="false" ht="15" hidden="false" customHeight="false" outlineLevel="0" collapsed="false">
      <c r="B2766" s="10" t="s">
        <v>271</v>
      </c>
      <c r="C2766" s="73" t="s">
        <v>1168</v>
      </c>
      <c r="D2766" s="10" t="n">
        <f aca="false">D2765+10</f>
        <v>200</v>
      </c>
      <c r="E2766" s="20" t="s">
        <v>1174</v>
      </c>
      <c r="F2766" s="10" t="str">
        <f aca="false">IF(LEN(E2766)&gt;2,SUBSTITUTE(E2766,"/",""),RIGHT("0"&amp;E2766*10,3))</f>
        <v>4144</v>
      </c>
      <c r="G2766" s="73"/>
      <c r="H2766" s="81" t="str">
        <f aca="false">E2766</f>
        <v>41/44</v>
      </c>
      <c r="I2766" s="24" t="str">
        <f aca="false">IF(LEN(H2766)&gt;2,LEFT(H2766,2)&amp;";"&amp;(LEFT(H2766,2)+1)&amp;";"&amp;(LEFT(H2766,2)+2)&amp;";"&amp;RIGHT(H2766,2),H2766)</f>
        <v>41;42;43;44</v>
      </c>
      <c r="J2766" s="24" t="str">
        <f aca="false">IF(LEN(H2766)&gt;2,LEFT(H2766,2)&amp;";"&amp;(LEFT(H2766,2)+1)&amp;";"&amp;(LEFT(H2766,2)+2)&amp;";"&amp;RIGHT(H2766,2),H2766)</f>
        <v>41;42;43;44</v>
      </c>
      <c r="K2766" s="24"/>
      <c r="L2766" s="24"/>
      <c r="M2766" s="24" t="n">
        <v>0</v>
      </c>
    </row>
    <row r="2768" customFormat="false" ht="15" hidden="false" customHeight="false" outlineLevel="0" collapsed="false">
      <c r="B2768" s="10" t="s">
        <v>271</v>
      </c>
      <c r="C2768" s="73" t="s">
        <v>1176</v>
      </c>
      <c r="D2768" s="10" t="n">
        <v>110</v>
      </c>
      <c r="E2768" s="20" t="s">
        <v>1071</v>
      </c>
      <c r="F2768" s="10" t="str">
        <f aca="false">IF(LEN(E2768)&gt;2,SUBSTITUTE(E2768,"/",""),RIGHT("0"&amp;E2768*10,3))</f>
        <v>3236</v>
      </c>
      <c r="G2768" s="73"/>
      <c r="H2768" s="81" t="str">
        <f aca="false">E2768</f>
        <v>32/36</v>
      </c>
      <c r="I2768" s="24" t="str">
        <f aca="false">IF(LEN(H2768)&gt;2,LEFT(H2768,2)&amp;";"&amp;(LEFT(H2768,2)+1)&amp;";"&amp;(LEFT(H2768,2)+2)&amp;";"&amp;(LEFT(H2768,2)+3)&amp;";"&amp;RIGHT(H2768,2),H2768)</f>
        <v>32;33;34;35;36</v>
      </c>
      <c r="J2768" s="24" t="str">
        <f aca="false">IF(LEN(H2768)&gt;2,LEFT(H2768,2)&amp;";"&amp;(LEFT(H2768,2)+1)&amp;";"&amp;(LEFT(H2768,2)+2)&amp;";"&amp;(LEFT(H2768,2)+3)&amp;";"&amp;RIGHT(H2768,2),H2768)</f>
        <v>32;33;34;35;36</v>
      </c>
      <c r="K2768" s="24"/>
      <c r="L2768" s="24"/>
      <c r="M2768" s="24" t="n">
        <v>0</v>
      </c>
    </row>
    <row r="2769" customFormat="false" ht="15" hidden="false" customHeight="false" outlineLevel="0" collapsed="false">
      <c r="B2769" s="10" t="s">
        <v>271</v>
      </c>
      <c r="C2769" s="73" t="s">
        <v>1176</v>
      </c>
      <c r="D2769" s="10" t="n">
        <f aca="false">D2768+10</f>
        <v>120</v>
      </c>
      <c r="E2769" s="20" t="s">
        <v>1177</v>
      </c>
      <c r="F2769" s="10" t="str">
        <f aca="false">IF(LEN(E2769)&gt;2,SUBSTITUTE(E2769,"/",""),RIGHT("0"&amp;E2769*10,3))</f>
        <v>3337</v>
      </c>
      <c r="G2769" s="73"/>
      <c r="H2769" s="81" t="str">
        <f aca="false">E2769</f>
        <v>33/37</v>
      </c>
      <c r="I2769" s="24" t="str">
        <f aca="false">IF(LEN(H2769)&gt;2,LEFT(H2769,2)&amp;";"&amp;(LEFT(H2769,2)+1)&amp;";"&amp;(LEFT(H2769,2)+2)&amp;";"&amp;(LEFT(H2769,2)+3)&amp;";"&amp;RIGHT(H2769,2),H2769)</f>
        <v>33;34;35;36;37</v>
      </c>
      <c r="J2769" s="24" t="str">
        <f aca="false">IF(LEN(H2769)&gt;2,LEFT(H2769,2)&amp;";"&amp;(LEFT(H2769,2)+1)&amp;";"&amp;(LEFT(H2769,2)+2)&amp;";"&amp;(LEFT(H2769,2)+3)&amp;";"&amp;RIGHT(H2769,2),H2769)</f>
        <v>33;34;35;36;37</v>
      </c>
      <c r="K2769" s="24"/>
      <c r="L2769" s="24"/>
      <c r="M2769" s="24" t="n">
        <v>0</v>
      </c>
    </row>
    <row r="2770" customFormat="false" ht="15" hidden="false" customHeight="false" outlineLevel="0" collapsed="false">
      <c r="B2770" s="10" t="s">
        <v>271</v>
      </c>
      <c r="C2770" s="73" t="s">
        <v>1176</v>
      </c>
      <c r="D2770" s="10" t="n">
        <f aca="false">D2769+10</f>
        <v>130</v>
      </c>
      <c r="E2770" s="20" t="s">
        <v>1178</v>
      </c>
      <c r="F2770" s="10" t="str">
        <f aca="false">IF(LEN(E2770)&gt;2,SUBSTITUTE(E2770,"/",""),RIGHT("0"&amp;E2770*10,3))</f>
        <v>3438</v>
      </c>
      <c r="G2770" s="73"/>
      <c r="H2770" s="81" t="str">
        <f aca="false">E2770</f>
        <v>34/38</v>
      </c>
      <c r="I2770" s="24" t="str">
        <f aca="false">IF(LEN(H2770)&gt;2,LEFT(H2770,2)&amp;";"&amp;(LEFT(H2770,2)+1)&amp;";"&amp;(LEFT(H2770,2)+2)&amp;";"&amp;(LEFT(H2770,2)+3)&amp;";"&amp;RIGHT(H2770,2),H2770)</f>
        <v>34;35;36;37;38</v>
      </c>
      <c r="J2770" s="24" t="str">
        <f aca="false">IF(LEN(H2770)&gt;2,LEFT(H2770,2)&amp;";"&amp;(LEFT(H2770,2)+1)&amp;";"&amp;(LEFT(H2770,2)+2)&amp;";"&amp;(LEFT(H2770,2)+3)&amp;";"&amp;RIGHT(H2770,2),H2770)</f>
        <v>34;35;36;37;38</v>
      </c>
      <c r="K2770" s="24"/>
      <c r="L2770" s="24"/>
      <c r="M2770" s="24" t="n">
        <v>0</v>
      </c>
    </row>
    <row r="2771" customFormat="false" ht="15" hidden="false" customHeight="false" outlineLevel="0" collapsed="false">
      <c r="B2771" s="10" t="s">
        <v>271</v>
      </c>
      <c r="C2771" s="73" t="s">
        <v>1176</v>
      </c>
      <c r="D2771" s="10" t="n">
        <f aca="false">D2770+10</f>
        <v>140</v>
      </c>
      <c r="E2771" s="20" t="s">
        <v>1179</v>
      </c>
      <c r="F2771" s="10" t="str">
        <f aca="false">IF(LEN(E2771)&gt;2,SUBSTITUTE(E2771,"/",""),RIGHT("0"&amp;E2771*10,3))</f>
        <v>3539</v>
      </c>
      <c r="G2771" s="73"/>
      <c r="H2771" s="81" t="str">
        <f aca="false">E2771</f>
        <v>35/39</v>
      </c>
      <c r="I2771" s="24" t="str">
        <f aca="false">IF(LEN(H2771)&gt;2,LEFT(H2771,2)&amp;";"&amp;(LEFT(H2771,2)+1)&amp;";"&amp;(LEFT(H2771,2)+2)&amp;";"&amp;(LEFT(H2771,2)+3)&amp;";"&amp;RIGHT(H2771,2),H2771)</f>
        <v>35;36;37;38;39</v>
      </c>
      <c r="J2771" s="24" t="str">
        <f aca="false">IF(LEN(H2771)&gt;2,LEFT(H2771,2)&amp;";"&amp;(LEFT(H2771,2)+1)&amp;";"&amp;(LEFT(H2771,2)+2)&amp;";"&amp;(LEFT(H2771,2)+3)&amp;";"&amp;RIGHT(H2771,2),H2771)</f>
        <v>35;36;37;38;39</v>
      </c>
      <c r="K2771" s="24"/>
      <c r="L2771" s="24"/>
      <c r="M2771" s="24" t="n">
        <v>0</v>
      </c>
    </row>
    <row r="2772" customFormat="false" ht="15" hidden="false" customHeight="false" outlineLevel="0" collapsed="false">
      <c r="B2772" s="10" t="s">
        <v>271</v>
      </c>
      <c r="C2772" s="73" t="s">
        <v>1176</v>
      </c>
      <c r="D2772" s="10" t="n">
        <f aca="false">D2771+10</f>
        <v>150</v>
      </c>
      <c r="E2772" s="20" t="s">
        <v>1180</v>
      </c>
      <c r="F2772" s="10" t="str">
        <f aca="false">IF(LEN(E2772)&gt;2,SUBSTITUTE(E2772,"/",""),RIGHT("0"&amp;E2772*10,3))</f>
        <v>3640</v>
      </c>
      <c r="G2772" s="73"/>
      <c r="H2772" s="81" t="str">
        <f aca="false">E2772</f>
        <v>36/40</v>
      </c>
      <c r="I2772" s="24" t="str">
        <f aca="false">IF(LEN(H2772)&gt;2,LEFT(H2772,2)&amp;";"&amp;(LEFT(H2772,2)+1)&amp;";"&amp;(LEFT(H2772,2)+2)&amp;";"&amp;(LEFT(H2772,2)+3)&amp;";"&amp;RIGHT(H2772,2),H2772)</f>
        <v>36;37;38;39;40</v>
      </c>
      <c r="J2772" s="24" t="str">
        <f aca="false">IF(LEN(H2772)&gt;2,LEFT(H2772,2)&amp;";"&amp;(LEFT(H2772,2)+1)&amp;";"&amp;(LEFT(H2772,2)+2)&amp;";"&amp;(LEFT(H2772,2)+3)&amp;";"&amp;RIGHT(H2772,2),H2772)</f>
        <v>36;37;38;39;40</v>
      </c>
      <c r="K2772" s="24"/>
      <c r="L2772" s="24"/>
      <c r="M2772" s="24" t="n">
        <v>0</v>
      </c>
    </row>
    <row r="2773" customFormat="false" ht="15" hidden="false" customHeight="false" outlineLevel="0" collapsed="false">
      <c r="B2773" s="10" t="s">
        <v>271</v>
      </c>
      <c r="C2773" s="73" t="s">
        <v>1176</v>
      </c>
      <c r="D2773" s="10" t="n">
        <f aca="false">D2772+10</f>
        <v>160</v>
      </c>
      <c r="E2773" s="20" t="s">
        <v>1181</v>
      </c>
      <c r="F2773" s="10" t="str">
        <f aca="false">IF(LEN(E2773)&gt;2,SUBSTITUTE(E2773,"/",""),RIGHT("0"&amp;E2773*10,3))</f>
        <v>3741</v>
      </c>
      <c r="G2773" s="73"/>
      <c r="H2773" s="81" t="str">
        <f aca="false">E2773</f>
        <v>37/41</v>
      </c>
      <c r="I2773" s="24" t="str">
        <f aca="false">IF(LEN(H2773)&gt;2,LEFT(H2773,2)&amp;";"&amp;(LEFT(H2773,2)+1)&amp;";"&amp;(LEFT(H2773,2)+2)&amp;";"&amp;(LEFT(H2773,2)+3)&amp;";"&amp;RIGHT(H2773,2),H2773)</f>
        <v>37;38;39;40;41</v>
      </c>
      <c r="J2773" s="24" t="str">
        <f aca="false">IF(LEN(H2773)&gt;2,LEFT(H2773,2)&amp;";"&amp;(LEFT(H2773,2)+1)&amp;";"&amp;(LEFT(H2773,2)+2)&amp;";"&amp;(LEFT(H2773,2)+3)&amp;";"&amp;RIGHT(H2773,2),H2773)</f>
        <v>37;38;39;40;41</v>
      </c>
      <c r="K2773" s="24"/>
      <c r="L2773" s="24"/>
      <c r="M2773" s="24" t="n">
        <v>0</v>
      </c>
    </row>
    <row r="2774" customFormat="false" ht="15" hidden="false" customHeight="false" outlineLevel="0" collapsed="false">
      <c r="B2774" s="10" t="s">
        <v>271</v>
      </c>
      <c r="C2774" s="73" t="s">
        <v>1176</v>
      </c>
      <c r="D2774" s="10" t="n">
        <f aca="false">D2773+10</f>
        <v>170</v>
      </c>
      <c r="E2774" s="20" t="s">
        <v>479</v>
      </c>
      <c r="F2774" s="10" t="str">
        <f aca="false">IF(LEN(E2774)&gt;2,SUBSTITUTE(E2774,"/",""),RIGHT("0"&amp;E2774*10,3))</f>
        <v>3842</v>
      </c>
      <c r="G2774" s="73"/>
      <c r="H2774" s="81" t="str">
        <f aca="false">E2774</f>
        <v>38/42</v>
      </c>
      <c r="I2774" s="24" t="str">
        <f aca="false">IF(LEN(H2774)&gt;2,LEFT(H2774,2)&amp;";"&amp;(LEFT(H2774,2)+1)&amp;";"&amp;(LEFT(H2774,2)+2)&amp;";"&amp;(LEFT(H2774,2)+3)&amp;";"&amp;RIGHT(H2774,2),H2774)</f>
        <v>38;39;40;41;42</v>
      </c>
      <c r="J2774" s="24" t="str">
        <f aca="false">IF(LEN(H2774)&gt;2,LEFT(H2774,2)&amp;";"&amp;(LEFT(H2774,2)+1)&amp;";"&amp;(LEFT(H2774,2)+2)&amp;";"&amp;(LEFT(H2774,2)+3)&amp;";"&amp;RIGHT(H2774,2),H2774)</f>
        <v>38;39;40;41;42</v>
      </c>
      <c r="K2774" s="24"/>
      <c r="L2774" s="24"/>
      <c r="M2774" s="24" t="n">
        <v>0</v>
      </c>
    </row>
    <row r="2775" customFormat="false" ht="15" hidden="false" customHeight="false" outlineLevel="0" collapsed="false">
      <c r="B2775" s="10" t="s">
        <v>271</v>
      </c>
      <c r="C2775" s="73" t="s">
        <v>1176</v>
      </c>
      <c r="D2775" s="10" t="n">
        <f aca="false">D2774+10</f>
        <v>180</v>
      </c>
      <c r="E2775" s="20" t="s">
        <v>1182</v>
      </c>
      <c r="F2775" s="10" t="str">
        <f aca="false">IF(LEN(E2775)&gt;2,SUBSTITUTE(E2775,"/",""),RIGHT("0"&amp;E2775*10,3))</f>
        <v>3943</v>
      </c>
      <c r="G2775" s="73"/>
      <c r="H2775" s="81" t="str">
        <f aca="false">E2775</f>
        <v>39/43</v>
      </c>
      <c r="I2775" s="24" t="str">
        <f aca="false">IF(LEN(H2775)&gt;2,LEFT(H2775,2)&amp;";"&amp;(LEFT(H2775,2)+1)&amp;";"&amp;(LEFT(H2775,2)+2)&amp;";"&amp;(LEFT(H2775,2)+3)&amp;";"&amp;RIGHT(H2775,2),H2775)</f>
        <v>39;40;41;42;43</v>
      </c>
      <c r="J2775" s="24" t="str">
        <f aca="false">IF(LEN(H2775)&gt;2,LEFT(H2775,2)&amp;";"&amp;(LEFT(H2775,2)+1)&amp;";"&amp;(LEFT(H2775,2)+2)&amp;";"&amp;(LEFT(H2775,2)+3)&amp;";"&amp;RIGHT(H2775,2),H2775)</f>
        <v>39;40;41;42;43</v>
      </c>
      <c r="K2775" s="24"/>
      <c r="L2775" s="24"/>
      <c r="M2775" s="24" t="n">
        <v>0</v>
      </c>
    </row>
    <row r="2776" customFormat="false" ht="15" hidden="false" customHeight="false" outlineLevel="0" collapsed="false">
      <c r="B2776" s="10" t="s">
        <v>271</v>
      </c>
      <c r="C2776" s="73" t="s">
        <v>1176</v>
      </c>
      <c r="D2776" s="10" t="n">
        <f aca="false">D2775+10</f>
        <v>190</v>
      </c>
      <c r="E2776" s="20" t="s">
        <v>480</v>
      </c>
      <c r="F2776" s="10" t="str">
        <f aca="false">IF(LEN(E2776)&gt;2,SUBSTITUTE(E2776,"/",""),RIGHT("0"&amp;E2776*10,3))</f>
        <v>4044</v>
      </c>
      <c r="G2776" s="73"/>
      <c r="H2776" s="81" t="str">
        <f aca="false">E2776</f>
        <v>40/44</v>
      </c>
      <c r="I2776" s="24" t="str">
        <f aca="false">IF(LEN(H2776)&gt;2,LEFT(H2776,2)&amp;";"&amp;(LEFT(H2776,2)+1)&amp;";"&amp;(LEFT(H2776,2)+2)&amp;";"&amp;(LEFT(H2776,2)+3)&amp;";"&amp;RIGHT(H2776,2),H2776)</f>
        <v>40;41;42;43;44</v>
      </c>
      <c r="J2776" s="24" t="str">
        <f aca="false">IF(LEN(H2776)&gt;2,LEFT(H2776,2)&amp;";"&amp;(LEFT(H2776,2)+1)&amp;";"&amp;(LEFT(H2776,2)+2)&amp;";"&amp;(LEFT(H2776,2)+3)&amp;";"&amp;RIGHT(H2776,2),H2776)</f>
        <v>40;41;42;43;44</v>
      </c>
      <c r="K2776" s="24"/>
      <c r="L2776" s="24"/>
      <c r="M2776" s="24" t="n">
        <v>0</v>
      </c>
    </row>
    <row r="2778" customFormat="false" ht="15" hidden="false" customHeight="false" outlineLevel="0" collapsed="false">
      <c r="B2778" s="2" t="s">
        <v>108</v>
      </c>
      <c r="C2778" s="66" t="s">
        <v>1184</v>
      </c>
      <c r="D2778" s="2" t="n">
        <v>140</v>
      </c>
      <c r="E2778" s="38" t="s">
        <v>176</v>
      </c>
      <c r="F2778" s="38" t="str">
        <f aca="false">E2778</f>
        <v>XXS</v>
      </c>
      <c r="H2778" s="27"/>
      <c r="I2778" s="27"/>
      <c r="M2778" s="8" t="n">
        <v>0</v>
      </c>
    </row>
    <row r="2779" customFormat="false" ht="15" hidden="false" customHeight="false" outlineLevel="0" collapsed="false">
      <c r="B2779" s="2" t="s">
        <v>108</v>
      </c>
      <c r="C2779" s="66" t="s">
        <v>1184</v>
      </c>
      <c r="D2779" s="2" t="n">
        <f aca="false">D2778+10</f>
        <v>150</v>
      </c>
      <c r="E2779" s="38" t="s">
        <v>177</v>
      </c>
      <c r="F2779" s="38" t="str">
        <f aca="false">E2779</f>
        <v>XS</v>
      </c>
      <c r="H2779" s="27"/>
      <c r="I2779" s="27"/>
      <c r="M2779" s="8" t="n">
        <v>0</v>
      </c>
    </row>
    <row r="2780" customFormat="false" ht="15" hidden="false" customHeight="false" outlineLevel="0" collapsed="false">
      <c r="B2780" s="2" t="s">
        <v>108</v>
      </c>
      <c r="C2780" s="66" t="s">
        <v>1184</v>
      </c>
      <c r="D2780" s="2" t="n">
        <f aca="false">D2779+10</f>
        <v>160</v>
      </c>
      <c r="E2780" s="38" t="s">
        <v>178</v>
      </c>
      <c r="F2780" s="38" t="str">
        <f aca="false">E2780</f>
        <v>S</v>
      </c>
      <c r="H2780" s="27"/>
      <c r="I2780" s="27"/>
      <c r="M2780" s="8" t="n">
        <v>0</v>
      </c>
    </row>
    <row r="2781" customFormat="false" ht="15" hidden="false" customHeight="false" outlineLevel="0" collapsed="false">
      <c r="B2781" s="2" t="s">
        <v>108</v>
      </c>
      <c r="C2781" s="66" t="s">
        <v>1184</v>
      </c>
      <c r="D2781" s="2" t="n">
        <f aca="false">D2780+10</f>
        <v>170</v>
      </c>
      <c r="E2781" s="38" t="s">
        <v>179</v>
      </c>
      <c r="F2781" s="38" t="str">
        <f aca="false">E2781</f>
        <v>M</v>
      </c>
      <c r="H2781" s="27"/>
      <c r="I2781" s="27"/>
      <c r="M2781" s="8" t="n">
        <v>0</v>
      </c>
    </row>
    <row r="2782" customFormat="false" ht="15" hidden="false" customHeight="false" outlineLevel="0" collapsed="false">
      <c r="B2782" s="2" t="s">
        <v>108</v>
      </c>
      <c r="C2782" s="66" t="s">
        <v>1184</v>
      </c>
      <c r="D2782" s="2" t="n">
        <f aca="false">D2781+10</f>
        <v>180</v>
      </c>
      <c r="E2782" s="38" t="s">
        <v>180</v>
      </c>
      <c r="F2782" s="38" t="str">
        <f aca="false">E2782</f>
        <v>L</v>
      </c>
      <c r="H2782" s="27"/>
      <c r="I2782" s="27"/>
      <c r="M2782" s="8" t="n">
        <v>0</v>
      </c>
    </row>
    <row r="2783" customFormat="false" ht="15" hidden="false" customHeight="false" outlineLevel="0" collapsed="false">
      <c r="B2783" s="2" t="s">
        <v>108</v>
      </c>
      <c r="C2783" s="66" t="s">
        <v>1184</v>
      </c>
      <c r="D2783" s="2" t="n">
        <f aca="false">D2782+10</f>
        <v>190</v>
      </c>
      <c r="E2783" s="38" t="s">
        <v>181</v>
      </c>
      <c r="F2783" s="38" t="str">
        <f aca="false">E2783</f>
        <v>XL</v>
      </c>
      <c r="H2783" s="27"/>
      <c r="I2783" s="27"/>
      <c r="M2783" s="8" t="n">
        <v>0</v>
      </c>
    </row>
    <row r="2784" customFormat="false" ht="15" hidden="false" customHeight="false" outlineLevel="0" collapsed="false">
      <c r="B2784" s="2" t="s">
        <v>108</v>
      </c>
      <c r="C2784" s="66" t="s">
        <v>1184</v>
      </c>
      <c r="D2784" s="2" t="n">
        <f aca="false">D2783+10</f>
        <v>200</v>
      </c>
      <c r="E2784" s="38" t="s">
        <v>182</v>
      </c>
      <c r="F2784" s="38" t="str">
        <f aca="false">E2784</f>
        <v>XXL</v>
      </c>
      <c r="H2784" s="27"/>
      <c r="I2784" s="27"/>
      <c r="M2784" s="8" t="n">
        <v>0</v>
      </c>
    </row>
    <row r="2786" customFormat="false" ht="15" hidden="false" customHeight="false" outlineLevel="0" collapsed="false">
      <c r="B2786" s="2" t="s">
        <v>108</v>
      </c>
      <c r="C2786" s="66" t="s">
        <v>1186</v>
      </c>
      <c r="D2786" s="2" t="n">
        <v>145</v>
      </c>
      <c r="E2786" s="38" t="s">
        <v>587</v>
      </c>
      <c r="F2786" s="2" t="str">
        <f aca="false">SUBSTITUTE(E2786,"/","")</f>
        <v>XXSXS</v>
      </c>
      <c r="H2786" s="27"/>
      <c r="I2786" s="27"/>
      <c r="M2786" s="8" t="n">
        <v>0</v>
      </c>
    </row>
    <row r="2787" customFormat="false" ht="15" hidden="false" customHeight="false" outlineLevel="0" collapsed="false">
      <c r="B2787" s="2" t="s">
        <v>108</v>
      </c>
      <c r="C2787" s="66" t="s">
        <v>1186</v>
      </c>
      <c r="D2787" s="2" t="n">
        <f aca="false">D2786+10</f>
        <v>155</v>
      </c>
      <c r="E2787" s="38" t="s">
        <v>588</v>
      </c>
      <c r="F2787" s="2" t="str">
        <f aca="false">SUBSTITUTE(E2787,"/","")</f>
        <v>XSS</v>
      </c>
      <c r="H2787" s="27"/>
      <c r="I2787" s="27"/>
      <c r="M2787" s="8" t="n">
        <v>0</v>
      </c>
    </row>
    <row r="2788" customFormat="false" ht="15" hidden="false" customHeight="false" outlineLevel="0" collapsed="false">
      <c r="B2788" s="2" t="s">
        <v>108</v>
      </c>
      <c r="C2788" s="66" t="s">
        <v>1186</v>
      </c>
      <c r="D2788" s="2" t="n">
        <f aca="false">D2787+10</f>
        <v>165</v>
      </c>
      <c r="E2788" s="38" t="s">
        <v>589</v>
      </c>
      <c r="F2788" s="2" t="str">
        <f aca="false">SUBSTITUTE(E2788,"/","")</f>
        <v>SM</v>
      </c>
      <c r="H2788" s="27"/>
      <c r="I2788" s="27"/>
      <c r="M2788" s="8" t="n">
        <v>0</v>
      </c>
    </row>
    <row r="2789" customFormat="false" ht="15" hidden="false" customHeight="false" outlineLevel="0" collapsed="false">
      <c r="B2789" s="2" t="s">
        <v>108</v>
      </c>
      <c r="C2789" s="66" t="s">
        <v>1186</v>
      </c>
      <c r="D2789" s="2" t="n">
        <f aca="false">D2788+10</f>
        <v>175</v>
      </c>
      <c r="E2789" s="38" t="s">
        <v>590</v>
      </c>
      <c r="F2789" s="2" t="str">
        <f aca="false">SUBSTITUTE(E2789,"/","")</f>
        <v>ML</v>
      </c>
      <c r="H2789" s="27"/>
      <c r="I2789" s="27"/>
      <c r="M2789" s="8" t="n">
        <v>0</v>
      </c>
    </row>
    <row r="2790" customFormat="false" ht="15" hidden="false" customHeight="false" outlineLevel="0" collapsed="false">
      <c r="B2790" s="2" t="s">
        <v>108</v>
      </c>
      <c r="C2790" s="66" t="s">
        <v>1186</v>
      </c>
      <c r="D2790" s="2" t="n">
        <f aca="false">D2789+10</f>
        <v>185</v>
      </c>
      <c r="E2790" s="38" t="s">
        <v>591</v>
      </c>
      <c r="F2790" s="2" t="str">
        <f aca="false">SUBSTITUTE(E2790,"/","")</f>
        <v>LXL</v>
      </c>
      <c r="H2790" s="27"/>
      <c r="I2790" s="27"/>
      <c r="M2790" s="8" t="n">
        <v>0</v>
      </c>
    </row>
    <row r="2791" customFormat="false" ht="15" hidden="false" customHeight="false" outlineLevel="0" collapsed="false">
      <c r="B2791" s="2" t="s">
        <v>108</v>
      </c>
      <c r="C2791" s="66" t="s">
        <v>1186</v>
      </c>
      <c r="D2791" s="2" t="n">
        <f aca="false">D2790+10</f>
        <v>195</v>
      </c>
      <c r="E2791" s="38" t="s">
        <v>592</v>
      </c>
      <c r="F2791" s="2" t="str">
        <f aca="false">SUBSTITUTE(E2791,"/","")</f>
        <v>XLXXL</v>
      </c>
      <c r="H2791" s="27"/>
      <c r="I2791" s="27"/>
      <c r="M2791" s="8" t="n">
        <v>0</v>
      </c>
    </row>
    <row r="2793" customFormat="false" ht="15" hidden="false" customHeight="false" outlineLevel="0" collapsed="false">
      <c r="B2793" s="2" t="s">
        <v>108</v>
      </c>
      <c r="C2793" s="66" t="s">
        <v>1188</v>
      </c>
      <c r="D2793" s="2" t="n">
        <v>130</v>
      </c>
      <c r="E2793" s="38" t="s">
        <v>185</v>
      </c>
      <c r="F2793" s="38" t="s">
        <v>2601</v>
      </c>
      <c r="H2793" s="27"/>
      <c r="I2793" s="27"/>
      <c r="M2793" s="8" t="n">
        <v>0</v>
      </c>
    </row>
    <row r="2794" customFormat="false" ht="15" hidden="false" customHeight="false" outlineLevel="0" collapsed="false">
      <c r="B2794" s="2" t="s">
        <v>108</v>
      </c>
      <c r="C2794" s="66" t="s">
        <v>1188</v>
      </c>
      <c r="D2794" s="2" t="n">
        <f aca="false">D2793+10</f>
        <v>140</v>
      </c>
      <c r="E2794" s="38" t="s">
        <v>186</v>
      </c>
      <c r="F2794" s="2" t="s">
        <v>2907</v>
      </c>
      <c r="H2794" s="27"/>
      <c r="I2794" s="27"/>
      <c r="M2794" s="8" t="n">
        <v>0</v>
      </c>
    </row>
    <row r="2795" customFormat="false" ht="15" hidden="false" customHeight="false" outlineLevel="0" collapsed="false">
      <c r="B2795" s="2" t="s">
        <v>108</v>
      </c>
      <c r="C2795" s="66" t="s">
        <v>1188</v>
      </c>
      <c r="D2795" s="2" t="n">
        <f aca="false">D2794+10</f>
        <v>150</v>
      </c>
      <c r="E2795" s="38" t="s">
        <v>187</v>
      </c>
      <c r="F2795" s="2" t="s">
        <v>2908</v>
      </c>
      <c r="H2795" s="27"/>
      <c r="I2795" s="27"/>
      <c r="M2795" s="8" t="n">
        <v>0</v>
      </c>
    </row>
    <row r="2796" customFormat="false" ht="15" hidden="false" customHeight="false" outlineLevel="0" collapsed="false">
      <c r="B2796" s="2" t="s">
        <v>108</v>
      </c>
      <c r="C2796" s="66" t="s">
        <v>1188</v>
      </c>
      <c r="D2796" s="2" t="n">
        <f aca="false">D2795+10</f>
        <v>160</v>
      </c>
      <c r="E2796" s="38" t="s">
        <v>188</v>
      </c>
      <c r="F2796" s="2" t="s">
        <v>2909</v>
      </c>
      <c r="H2796" s="27"/>
      <c r="I2796" s="27"/>
      <c r="M2796" s="8" t="n">
        <v>0</v>
      </c>
    </row>
    <row r="2797" customFormat="false" ht="15" hidden="false" customHeight="false" outlineLevel="0" collapsed="false">
      <c r="B2797" s="2" t="s">
        <v>108</v>
      </c>
      <c r="C2797" s="66" t="s">
        <v>1188</v>
      </c>
      <c r="D2797" s="2" t="n">
        <f aca="false">D2796+10</f>
        <v>170</v>
      </c>
      <c r="E2797" s="38" t="s">
        <v>189</v>
      </c>
      <c r="F2797" s="2" t="s">
        <v>2910</v>
      </c>
      <c r="H2797" s="27"/>
      <c r="I2797" s="27"/>
      <c r="M2797" s="8" t="n">
        <v>0</v>
      </c>
    </row>
    <row r="2798" customFormat="false" ht="15" hidden="false" customHeight="false" outlineLevel="0" collapsed="false">
      <c r="B2798" s="2" t="s">
        <v>108</v>
      </c>
      <c r="C2798" s="66" t="s">
        <v>1188</v>
      </c>
      <c r="D2798" s="2" t="n">
        <f aca="false">D2797+10</f>
        <v>180</v>
      </c>
      <c r="E2798" s="38" t="s">
        <v>190</v>
      </c>
      <c r="F2798" s="2" t="s">
        <v>2911</v>
      </c>
      <c r="H2798" s="27"/>
      <c r="I2798" s="27"/>
      <c r="M2798" s="8" t="n">
        <v>0</v>
      </c>
    </row>
    <row r="2799" customFormat="false" ht="15" hidden="false" customHeight="false" outlineLevel="0" collapsed="false">
      <c r="B2799" s="2" t="s">
        <v>108</v>
      </c>
      <c r="C2799" s="66" t="s">
        <v>1188</v>
      </c>
      <c r="D2799" s="2" t="n">
        <f aca="false">D2798+10</f>
        <v>190</v>
      </c>
      <c r="E2799" s="38" t="s">
        <v>191</v>
      </c>
      <c r="F2799" s="38" t="s">
        <v>2912</v>
      </c>
      <c r="H2799" s="27"/>
      <c r="I2799" s="27"/>
      <c r="M2799" s="8" t="n">
        <v>0</v>
      </c>
    </row>
    <row r="2801" customFormat="false" ht="15" hidden="false" customHeight="false" outlineLevel="0" collapsed="false">
      <c r="B2801" s="2" t="s">
        <v>108</v>
      </c>
      <c r="C2801" s="66" t="s">
        <v>1190</v>
      </c>
      <c r="D2801" s="2" t="n">
        <v>110</v>
      </c>
      <c r="E2801" s="38" t="s">
        <v>115</v>
      </c>
      <c r="F2801" s="2" t="str">
        <f aca="false">IF(LEN(E2801)&gt;2,SUBSTITUTE(E2801,"/",""),RIGHT("0"&amp;E2801*10,3))</f>
        <v>320</v>
      </c>
      <c r="H2801" s="71" t="n">
        <f aca="false">IFERROR(E2801-1,(LEFT(E2801,2)-1)&amp;"/"&amp;(RIGHT(E2801,2)-1))</f>
        <v>31</v>
      </c>
      <c r="I2801" s="8" t="n">
        <f aca="false">J2801</f>
        <v>31</v>
      </c>
      <c r="J2801" s="18" t="n">
        <f aca="false">IF(LEN(H2801)&gt;2,LEFT(H2801,2)&amp;";"&amp;RIGHT(H2801,2),H2801)</f>
        <v>31</v>
      </c>
      <c r="M2801" s="8" t="n">
        <v>0</v>
      </c>
    </row>
    <row r="2802" customFormat="false" ht="15" hidden="false" customHeight="false" outlineLevel="0" collapsed="false">
      <c r="B2802" s="2" t="s">
        <v>108</v>
      </c>
      <c r="C2802" s="66" t="s">
        <v>1190</v>
      </c>
      <c r="D2802" s="2" t="n">
        <v>115</v>
      </c>
      <c r="E2802" s="38" t="s">
        <v>144</v>
      </c>
      <c r="F2802" s="2" t="str">
        <f aca="false">IF(LEN(E2802)&gt;2,SUBSTITUTE(E2802,"/",""),RIGHT("0"&amp;E2802*10,3))</f>
        <v>3233</v>
      </c>
      <c r="H2802" s="71" t="str">
        <f aca="false">IFERROR(E2802-1,(LEFT(E2802,2)-1)&amp;"/"&amp;(RIGHT(E2802,2)-1))</f>
        <v>31/32</v>
      </c>
      <c r="I2802" s="8" t="str">
        <f aca="false">J2802</f>
        <v>31;32</v>
      </c>
      <c r="J2802" s="18" t="str">
        <f aca="false">IF(LEN(H2802)&gt;2,LEFT(H2802,2)&amp;";"&amp;RIGHT(H2802,2),H2802)</f>
        <v>31;32</v>
      </c>
      <c r="M2802" s="8" t="n">
        <v>0</v>
      </c>
    </row>
    <row r="2803" customFormat="false" ht="15" hidden="false" customHeight="false" outlineLevel="0" collapsed="false">
      <c r="B2803" s="2" t="s">
        <v>108</v>
      </c>
      <c r="C2803" s="66" t="s">
        <v>1190</v>
      </c>
      <c r="D2803" s="2" t="n">
        <v>120</v>
      </c>
      <c r="E2803" s="38" t="s">
        <v>116</v>
      </c>
      <c r="F2803" s="2" t="str">
        <f aca="false">IF(LEN(E2803)&gt;2,SUBSTITUTE(E2803,"/",""),RIGHT("0"&amp;E2803*10,3))</f>
        <v>330</v>
      </c>
      <c r="H2803" s="71" t="n">
        <f aca="false">IFERROR(E2803-1,(LEFT(E2803,2)-1)&amp;"/"&amp;(RIGHT(E2803,2)-1))</f>
        <v>32</v>
      </c>
      <c r="I2803" s="8" t="n">
        <f aca="false">J2803</f>
        <v>32</v>
      </c>
      <c r="J2803" s="18" t="n">
        <f aca="false">IF(LEN(H2803)&gt;2,LEFT(H2803,2)&amp;";"&amp;RIGHT(H2803,2),H2803)</f>
        <v>32</v>
      </c>
      <c r="M2803" s="8" t="n">
        <v>0</v>
      </c>
    </row>
    <row r="2804" customFormat="false" ht="15" hidden="false" customHeight="false" outlineLevel="0" collapsed="false">
      <c r="B2804" s="2" t="s">
        <v>108</v>
      </c>
      <c r="C2804" s="66" t="s">
        <v>1190</v>
      </c>
      <c r="D2804" s="2" t="n">
        <v>125</v>
      </c>
      <c r="E2804" s="38" t="s">
        <v>145</v>
      </c>
      <c r="F2804" s="2" t="str">
        <f aca="false">IF(LEN(E2804)&gt;2,SUBSTITUTE(E2804,"/",""),RIGHT("0"&amp;E2804*10,3))</f>
        <v>3334</v>
      </c>
      <c r="H2804" s="71" t="str">
        <f aca="false">IFERROR(E2804-1,(LEFT(E2804,2)-1)&amp;"/"&amp;(RIGHT(E2804,2)-1))</f>
        <v>32/33</v>
      </c>
      <c r="I2804" s="8" t="str">
        <f aca="false">J2804</f>
        <v>32;33</v>
      </c>
      <c r="J2804" s="18" t="str">
        <f aca="false">IF(LEN(H2804)&gt;2,LEFT(H2804,2)&amp;";"&amp;RIGHT(H2804,2),H2804)</f>
        <v>32;33</v>
      </c>
      <c r="M2804" s="8" t="n">
        <v>0</v>
      </c>
    </row>
    <row r="2805" customFormat="false" ht="15" hidden="false" customHeight="false" outlineLevel="0" collapsed="false">
      <c r="B2805" s="2" t="s">
        <v>108</v>
      </c>
      <c r="C2805" s="66" t="s">
        <v>1190</v>
      </c>
      <c r="D2805" s="2" t="n">
        <v>130</v>
      </c>
      <c r="E2805" s="38" t="s">
        <v>117</v>
      </c>
      <c r="F2805" s="2" t="str">
        <f aca="false">IF(LEN(E2805)&gt;2,SUBSTITUTE(E2805,"/",""),RIGHT("0"&amp;E2805*10,3))</f>
        <v>340</v>
      </c>
      <c r="H2805" s="71" t="n">
        <f aca="false">IFERROR(E2805-1,(LEFT(E2805,2)-1)&amp;"/"&amp;(RIGHT(E2805,2)-1))</f>
        <v>33</v>
      </c>
      <c r="I2805" s="8" t="n">
        <f aca="false">J2805</f>
        <v>33</v>
      </c>
      <c r="J2805" s="18" t="n">
        <f aca="false">IF(LEN(H2805)&gt;2,LEFT(H2805,2)&amp;";"&amp;RIGHT(H2805,2),H2805)</f>
        <v>33</v>
      </c>
      <c r="M2805" s="8" t="n">
        <v>0</v>
      </c>
    </row>
    <row r="2806" customFormat="false" ht="15" hidden="false" customHeight="false" outlineLevel="0" collapsed="false">
      <c r="B2806" s="2" t="s">
        <v>108</v>
      </c>
      <c r="C2806" s="66" t="s">
        <v>1190</v>
      </c>
      <c r="D2806" s="2" t="n">
        <v>135</v>
      </c>
      <c r="E2806" s="38" t="s">
        <v>146</v>
      </c>
      <c r="F2806" s="2" t="str">
        <f aca="false">IF(LEN(E2806)&gt;2,SUBSTITUTE(E2806,"/",""),RIGHT("0"&amp;E2806*10,3))</f>
        <v>3435</v>
      </c>
      <c r="H2806" s="71" t="str">
        <f aca="false">IFERROR(E2806-1,(LEFT(E2806,2)-1)&amp;"/"&amp;(RIGHT(E2806,2)-1))</f>
        <v>33/34</v>
      </c>
      <c r="I2806" s="8" t="str">
        <f aca="false">J2806</f>
        <v>33;34</v>
      </c>
      <c r="J2806" s="18" t="str">
        <f aca="false">IF(LEN(H2806)&gt;2,LEFT(H2806,2)&amp;";"&amp;RIGHT(H2806,2),H2806)</f>
        <v>33;34</v>
      </c>
      <c r="M2806" s="8" t="n">
        <v>0</v>
      </c>
    </row>
    <row r="2807" customFormat="false" ht="15" hidden="false" customHeight="false" outlineLevel="0" collapsed="false">
      <c r="B2807" s="2" t="s">
        <v>108</v>
      </c>
      <c r="C2807" s="66" t="s">
        <v>1190</v>
      </c>
      <c r="D2807" s="2" t="n">
        <v>140</v>
      </c>
      <c r="E2807" s="38" t="s">
        <v>118</v>
      </c>
      <c r="F2807" s="2" t="str">
        <f aca="false">IF(LEN(E2807)&gt;2,SUBSTITUTE(E2807,"/",""),RIGHT("0"&amp;E2807*10,3))</f>
        <v>350</v>
      </c>
      <c r="H2807" s="71" t="n">
        <f aca="false">IFERROR(E2807-1,(LEFT(E2807,2)-1)&amp;"/"&amp;(RIGHT(E2807,2)-1))</f>
        <v>34</v>
      </c>
      <c r="I2807" s="8" t="n">
        <f aca="false">J2807</f>
        <v>34</v>
      </c>
      <c r="J2807" s="18" t="n">
        <f aca="false">IF(LEN(H2807)&gt;2,LEFT(H2807,2)&amp;";"&amp;RIGHT(H2807,2),H2807)</f>
        <v>34</v>
      </c>
      <c r="M2807" s="8" t="n">
        <v>0</v>
      </c>
      <c r="N2807" s="2" t="n">
        <f aca="false">VLOOKUP(TRIM(H2807),references!B:C,2,0)</f>
        <v>21.5</v>
      </c>
    </row>
    <row r="2808" customFormat="false" ht="15" hidden="false" customHeight="false" outlineLevel="0" collapsed="false">
      <c r="B2808" s="2" t="s">
        <v>108</v>
      </c>
      <c r="C2808" s="66" t="s">
        <v>1190</v>
      </c>
      <c r="D2808" s="2" t="n">
        <v>145</v>
      </c>
      <c r="E2808" s="38" t="s">
        <v>147</v>
      </c>
      <c r="F2808" s="2" t="str">
        <f aca="false">IF(LEN(E2808)&gt;2,SUBSTITUTE(E2808,"/",""),RIGHT("0"&amp;E2808*10,3))</f>
        <v>3536</v>
      </c>
      <c r="H2808" s="71" t="str">
        <f aca="false">IFERROR(E2808-1,(LEFT(E2808,2)-1)&amp;"/"&amp;(RIGHT(E2808,2)-1))</f>
        <v>34/35</v>
      </c>
      <c r="I2808" s="8" t="str">
        <f aca="false">J2808</f>
        <v>34;35</v>
      </c>
      <c r="J2808" s="18" t="str">
        <f aca="false">IF(LEN(H2808)&gt;2,LEFT(H2808,2)&amp;";"&amp;RIGHT(H2808,2),H2808)</f>
        <v>34;35</v>
      </c>
      <c r="M2808" s="8" t="n">
        <v>0</v>
      </c>
    </row>
    <row r="2809" customFormat="false" ht="15" hidden="false" customHeight="false" outlineLevel="0" collapsed="false">
      <c r="B2809" s="2" t="s">
        <v>108</v>
      </c>
      <c r="C2809" s="66" t="s">
        <v>1190</v>
      </c>
      <c r="D2809" s="2" t="n">
        <v>150</v>
      </c>
      <c r="E2809" s="38" t="s">
        <v>119</v>
      </c>
      <c r="F2809" s="2" t="str">
        <f aca="false">IF(LEN(E2809)&gt;2,SUBSTITUTE(E2809,"/",""),RIGHT("0"&amp;E2809*10,3))</f>
        <v>360</v>
      </c>
      <c r="H2809" s="71" t="n">
        <f aca="false">IFERROR(E2809-1,(LEFT(E2809,2)-1)&amp;"/"&amp;(RIGHT(E2809,2)-1))</f>
        <v>35</v>
      </c>
      <c r="I2809" s="8" t="n">
        <f aca="false">J2809</f>
        <v>35</v>
      </c>
      <c r="J2809" s="18" t="n">
        <f aca="false">IF(LEN(H2809)&gt;2,LEFT(H2809,2)&amp;";"&amp;RIGHT(H2809,2),H2809)</f>
        <v>35</v>
      </c>
      <c r="M2809" s="8" t="n">
        <v>0</v>
      </c>
      <c r="N2809" s="2" t="n">
        <f aca="false">VLOOKUP(TRIM(H2809),references!B:C,2,0)</f>
        <v>22.5</v>
      </c>
    </row>
    <row r="2810" customFormat="false" ht="15" hidden="false" customHeight="false" outlineLevel="0" collapsed="false">
      <c r="B2810" s="2" t="s">
        <v>108</v>
      </c>
      <c r="C2810" s="66" t="s">
        <v>1190</v>
      </c>
      <c r="D2810" s="2" t="n">
        <v>155</v>
      </c>
      <c r="E2810" s="38" t="s">
        <v>148</v>
      </c>
      <c r="F2810" s="2" t="str">
        <f aca="false">IF(LEN(E2810)&gt;2,SUBSTITUTE(E2810,"/",""),RIGHT("0"&amp;E2810*10,3))</f>
        <v>3637</v>
      </c>
      <c r="H2810" s="71" t="str">
        <f aca="false">IFERROR(E2810-1,(LEFT(E2810,2)-1)&amp;"/"&amp;(RIGHT(E2810,2)-1))</f>
        <v>35/36</v>
      </c>
      <c r="I2810" s="8" t="str">
        <f aca="false">J2810</f>
        <v>35;36</v>
      </c>
      <c r="J2810" s="18" t="str">
        <f aca="false">IF(LEN(H2810)&gt;2,LEFT(H2810,2)&amp;";"&amp;RIGHT(H2810,2),H2810)</f>
        <v>35;36</v>
      </c>
      <c r="M2810" s="8" t="n">
        <v>0</v>
      </c>
    </row>
    <row r="2811" customFormat="false" ht="15" hidden="false" customHeight="false" outlineLevel="0" collapsed="false">
      <c r="B2811" s="2" t="s">
        <v>108</v>
      </c>
      <c r="C2811" s="66" t="s">
        <v>1190</v>
      </c>
      <c r="D2811" s="2" t="n">
        <v>160</v>
      </c>
      <c r="E2811" s="38" t="s">
        <v>120</v>
      </c>
      <c r="F2811" s="2" t="str">
        <f aca="false">IF(LEN(E2811)&gt;2,SUBSTITUTE(E2811,"/",""),RIGHT("0"&amp;E2811*10,3))</f>
        <v>370</v>
      </c>
      <c r="H2811" s="71" t="n">
        <f aca="false">IFERROR(E2811-1,(LEFT(E2811,2)-1)&amp;"/"&amp;(RIGHT(E2811,2)-1))</f>
        <v>36</v>
      </c>
      <c r="I2811" s="8" t="n">
        <f aca="false">J2811</f>
        <v>36</v>
      </c>
      <c r="J2811" s="18" t="n">
        <f aca="false">IF(LEN(H2811)&gt;2,LEFT(H2811,2)&amp;";"&amp;RIGHT(H2811,2),H2811)</f>
        <v>36</v>
      </c>
      <c r="M2811" s="8" t="n">
        <v>0</v>
      </c>
      <c r="N2811" s="2" t="n">
        <f aca="false">VLOOKUP(TRIM(H2811),references!B:C,2,0)</f>
        <v>23</v>
      </c>
    </row>
    <row r="2812" customFormat="false" ht="15" hidden="false" customHeight="false" outlineLevel="0" collapsed="false">
      <c r="B2812" s="2" t="s">
        <v>108</v>
      </c>
      <c r="C2812" s="66" t="s">
        <v>1190</v>
      </c>
      <c r="D2812" s="2" t="n">
        <v>165</v>
      </c>
      <c r="E2812" s="38" t="s">
        <v>149</v>
      </c>
      <c r="F2812" s="2" t="str">
        <f aca="false">IF(LEN(E2812)&gt;2,SUBSTITUTE(E2812,"/",""),RIGHT("0"&amp;E2812*10,3))</f>
        <v>3738</v>
      </c>
      <c r="H2812" s="71" t="str">
        <f aca="false">IFERROR(E2812-1,(LEFT(E2812,2)-1)&amp;"/"&amp;(RIGHT(E2812,2)-1))</f>
        <v>36/37</v>
      </c>
      <c r="I2812" s="8" t="str">
        <f aca="false">J2812</f>
        <v>36;37</v>
      </c>
      <c r="J2812" s="18" t="str">
        <f aca="false">IF(LEN(H2812)&gt;2,LEFT(H2812,2)&amp;";"&amp;RIGHT(H2812,2),H2812)</f>
        <v>36;37</v>
      </c>
      <c r="M2812" s="8" t="n">
        <v>0</v>
      </c>
    </row>
    <row r="2813" customFormat="false" ht="15" hidden="false" customHeight="false" outlineLevel="0" collapsed="false">
      <c r="B2813" s="2" t="s">
        <v>108</v>
      </c>
      <c r="C2813" s="66" t="s">
        <v>1190</v>
      </c>
      <c r="D2813" s="2" t="n">
        <v>170</v>
      </c>
      <c r="E2813" s="38" t="s">
        <v>121</v>
      </c>
      <c r="F2813" s="2" t="str">
        <f aca="false">IF(LEN(E2813)&gt;2,SUBSTITUTE(E2813,"/",""),RIGHT("0"&amp;E2813*10,3))</f>
        <v>380</v>
      </c>
      <c r="H2813" s="71" t="n">
        <f aca="false">IFERROR(E2813-1,(LEFT(E2813,2)-1)&amp;"/"&amp;(RIGHT(E2813,2)-1))</f>
        <v>37</v>
      </c>
      <c r="I2813" s="8" t="n">
        <f aca="false">J2813</f>
        <v>37</v>
      </c>
      <c r="J2813" s="18" t="n">
        <f aca="false">IF(LEN(H2813)&gt;2,LEFT(H2813,2)&amp;";"&amp;RIGHT(H2813,2),H2813)</f>
        <v>37</v>
      </c>
      <c r="M2813" s="8" t="n">
        <v>0</v>
      </c>
      <c r="N2813" s="2" t="n">
        <f aca="false">VLOOKUP(TRIM(H2813),references!B:C,2,0)</f>
        <v>23.5</v>
      </c>
    </row>
    <row r="2814" customFormat="false" ht="15" hidden="false" customHeight="false" outlineLevel="0" collapsed="false">
      <c r="B2814" s="2" t="s">
        <v>108</v>
      </c>
      <c r="C2814" s="66" t="s">
        <v>1190</v>
      </c>
      <c r="D2814" s="2" t="n">
        <v>175</v>
      </c>
      <c r="E2814" s="38" t="s">
        <v>150</v>
      </c>
      <c r="F2814" s="2" t="str">
        <f aca="false">IF(LEN(E2814)&gt;2,SUBSTITUTE(E2814,"/",""),RIGHT("0"&amp;E2814*10,3))</f>
        <v>3839</v>
      </c>
      <c r="H2814" s="71" t="str">
        <f aca="false">IFERROR(E2814-1,(LEFT(E2814,2)-1)&amp;"/"&amp;(RIGHT(E2814,2)-1))</f>
        <v>37/38</v>
      </c>
      <c r="I2814" s="8" t="str">
        <f aca="false">J2814</f>
        <v>37;38</v>
      </c>
      <c r="J2814" s="18" t="str">
        <f aca="false">IF(LEN(H2814)&gt;2,LEFT(H2814,2)&amp;";"&amp;RIGHT(H2814,2),H2814)</f>
        <v>37;38</v>
      </c>
      <c r="M2814" s="8" t="n">
        <v>0</v>
      </c>
    </row>
    <row r="2815" customFormat="false" ht="15" hidden="false" customHeight="false" outlineLevel="0" collapsed="false">
      <c r="B2815" s="2" t="s">
        <v>108</v>
      </c>
      <c r="C2815" s="66" t="s">
        <v>1190</v>
      </c>
      <c r="D2815" s="2" t="n">
        <v>180</v>
      </c>
      <c r="E2815" s="38" t="s">
        <v>122</v>
      </c>
      <c r="F2815" s="2" t="str">
        <f aca="false">IF(LEN(E2815)&gt;2,SUBSTITUTE(E2815,"/",""),RIGHT("0"&amp;E2815*10,3))</f>
        <v>390</v>
      </c>
      <c r="H2815" s="71" t="n">
        <f aca="false">IFERROR(E2815-1,(LEFT(E2815,2)-1)&amp;"/"&amp;(RIGHT(E2815,2)-1))</f>
        <v>38</v>
      </c>
      <c r="I2815" s="8" t="n">
        <f aca="false">J2815</f>
        <v>38</v>
      </c>
      <c r="J2815" s="18" t="n">
        <f aca="false">IF(LEN(H2815)&gt;2,LEFT(H2815,2)&amp;";"&amp;RIGHT(H2815,2),H2815)</f>
        <v>38</v>
      </c>
      <c r="M2815" s="8" t="n">
        <v>0</v>
      </c>
      <c r="N2815" s="2" t="n">
        <f aca="false">VLOOKUP(TRIM(H2815),references!B:C,2,0)</f>
        <v>24.5</v>
      </c>
    </row>
    <row r="2816" customFormat="false" ht="15" hidden="false" customHeight="false" outlineLevel="0" collapsed="false">
      <c r="B2816" s="2" t="s">
        <v>108</v>
      </c>
      <c r="C2816" s="66" t="s">
        <v>1190</v>
      </c>
      <c r="D2816" s="2" t="n">
        <v>185</v>
      </c>
      <c r="E2816" s="38" t="s">
        <v>151</v>
      </c>
      <c r="F2816" s="2" t="str">
        <f aca="false">IF(LEN(E2816)&gt;2,SUBSTITUTE(E2816,"/",""),RIGHT("0"&amp;E2816*10,3))</f>
        <v>3940</v>
      </c>
      <c r="H2816" s="71" t="str">
        <f aca="false">IFERROR(E2816-1,(LEFT(E2816,2)-1)&amp;"/"&amp;(RIGHT(E2816,2)-1))</f>
        <v>38/39</v>
      </c>
      <c r="I2816" s="8" t="str">
        <f aca="false">J2816</f>
        <v>38;39</v>
      </c>
      <c r="J2816" s="18" t="str">
        <f aca="false">IF(LEN(H2816)&gt;2,LEFT(H2816,2)&amp;";"&amp;RIGHT(H2816,2),H2816)</f>
        <v>38;39</v>
      </c>
      <c r="M2816" s="8" t="n">
        <v>0</v>
      </c>
    </row>
    <row r="2817" customFormat="false" ht="15" hidden="false" customHeight="false" outlineLevel="0" collapsed="false">
      <c r="B2817" s="2" t="s">
        <v>108</v>
      </c>
      <c r="C2817" s="66" t="s">
        <v>1190</v>
      </c>
      <c r="D2817" s="2" t="n">
        <v>190</v>
      </c>
      <c r="E2817" s="38" t="s">
        <v>123</v>
      </c>
      <c r="F2817" s="2" t="str">
        <f aca="false">IF(LEN(E2817)&gt;2,SUBSTITUTE(E2817,"/",""),RIGHT("0"&amp;E2817*10,3))</f>
        <v>400</v>
      </c>
      <c r="H2817" s="71" t="n">
        <f aca="false">IFERROR(E2817-1,(LEFT(E2817,2)-1)&amp;"/"&amp;(RIGHT(E2817,2)-1))</f>
        <v>39</v>
      </c>
      <c r="I2817" s="8" t="n">
        <f aca="false">J2817</f>
        <v>39</v>
      </c>
      <c r="J2817" s="18" t="n">
        <f aca="false">IF(LEN(H2817)&gt;2,LEFT(H2817,2)&amp;";"&amp;RIGHT(H2817,2),H2817)</f>
        <v>39</v>
      </c>
      <c r="M2817" s="8" t="n">
        <v>0</v>
      </c>
      <c r="N2817" s="2" t="n">
        <f aca="false">VLOOKUP(TRIM(H2817),references!B:C,2,0)</f>
        <v>25</v>
      </c>
    </row>
    <row r="2818" customFormat="false" ht="15" hidden="false" customHeight="false" outlineLevel="0" collapsed="false">
      <c r="B2818" s="2" t="s">
        <v>108</v>
      </c>
      <c r="C2818" s="66" t="s">
        <v>1190</v>
      </c>
      <c r="D2818" s="2" t="n">
        <v>195</v>
      </c>
      <c r="E2818" s="38" t="s">
        <v>152</v>
      </c>
      <c r="F2818" s="2" t="str">
        <f aca="false">IF(LEN(E2818)&gt;2,SUBSTITUTE(E2818,"/",""),RIGHT("0"&amp;E2818*10,3))</f>
        <v>4041</v>
      </c>
      <c r="H2818" s="71" t="str">
        <f aca="false">IFERROR(E2818-1,(LEFT(E2818,2)-1)&amp;"/"&amp;(RIGHT(E2818,2)-1))</f>
        <v>39/40</v>
      </c>
      <c r="I2818" s="8" t="str">
        <f aca="false">J2818</f>
        <v>39;40</v>
      </c>
      <c r="J2818" s="18" t="str">
        <f aca="false">IF(LEN(H2818)&gt;2,LEFT(H2818,2)&amp;";"&amp;RIGHT(H2818,2),H2818)</f>
        <v>39;40</v>
      </c>
      <c r="M2818" s="8" t="n">
        <v>0</v>
      </c>
    </row>
    <row r="2819" customFormat="false" ht="15" hidden="false" customHeight="false" outlineLevel="0" collapsed="false">
      <c r="B2819" s="2" t="s">
        <v>108</v>
      </c>
      <c r="C2819" s="66" t="s">
        <v>1190</v>
      </c>
      <c r="D2819" s="2" t="n">
        <v>200</v>
      </c>
      <c r="E2819" s="38" t="s">
        <v>124</v>
      </c>
      <c r="F2819" s="2" t="str">
        <f aca="false">IF(LEN(E2819)&gt;2,SUBSTITUTE(E2819,"/",""),RIGHT("0"&amp;E2819*10,3))</f>
        <v>410</v>
      </c>
      <c r="H2819" s="71" t="n">
        <f aca="false">IFERROR(E2819-1,(LEFT(E2819,2)-1)&amp;"/"&amp;(RIGHT(E2819,2)-1))</f>
        <v>40</v>
      </c>
      <c r="I2819" s="8" t="n">
        <f aca="false">J2819</f>
        <v>40</v>
      </c>
      <c r="J2819" s="18" t="n">
        <f aca="false">IF(LEN(H2819)&gt;2,LEFT(H2819,2)&amp;";"&amp;RIGHT(H2819,2),H2819)</f>
        <v>40</v>
      </c>
      <c r="M2819" s="8" t="n">
        <v>0</v>
      </c>
      <c r="N2819" s="2" t="n">
        <f aca="false">VLOOKUP(TRIM(H2819),references!B:C,2,0)</f>
        <v>25.5</v>
      </c>
    </row>
    <row r="2820" customFormat="false" ht="15" hidden="false" customHeight="false" outlineLevel="0" collapsed="false">
      <c r="B2820" s="2" t="s">
        <v>108</v>
      </c>
      <c r="C2820" s="66" t="s">
        <v>1190</v>
      </c>
      <c r="D2820" s="2" t="n">
        <v>205</v>
      </c>
      <c r="E2820" s="38" t="s">
        <v>153</v>
      </c>
      <c r="F2820" s="2" t="str">
        <f aca="false">IF(LEN(E2820)&gt;2,SUBSTITUTE(E2820,"/",""),RIGHT("0"&amp;E2820*10,3))</f>
        <v>4142</v>
      </c>
      <c r="H2820" s="71" t="str">
        <f aca="false">IFERROR(E2820-1,(LEFT(E2820,2)-1)&amp;"/"&amp;(RIGHT(E2820,2)-1))</f>
        <v>40/41</v>
      </c>
      <c r="I2820" s="8" t="str">
        <f aca="false">J2820</f>
        <v>40;41</v>
      </c>
      <c r="J2820" s="18" t="str">
        <f aca="false">IF(LEN(H2820)&gt;2,LEFT(H2820,2)&amp;";"&amp;RIGHT(H2820,2),H2820)</f>
        <v>40;41</v>
      </c>
      <c r="M2820" s="8" t="n">
        <v>0</v>
      </c>
    </row>
    <row r="2821" customFormat="false" ht="15" hidden="false" customHeight="false" outlineLevel="0" collapsed="false">
      <c r="B2821" s="2" t="s">
        <v>108</v>
      </c>
      <c r="C2821" s="66" t="s">
        <v>1190</v>
      </c>
      <c r="D2821" s="2" t="n">
        <v>210</v>
      </c>
      <c r="E2821" s="38" t="s">
        <v>125</v>
      </c>
      <c r="F2821" s="2" t="str">
        <f aca="false">IF(LEN(E2821)&gt;2,SUBSTITUTE(E2821,"/",""),RIGHT("0"&amp;E2821*10,3))</f>
        <v>420</v>
      </c>
      <c r="H2821" s="71" t="n">
        <f aca="false">IFERROR(E2821-1,(LEFT(E2821,2)-1)&amp;"/"&amp;(RIGHT(E2821,2)-1))</f>
        <v>41</v>
      </c>
      <c r="I2821" s="8" t="n">
        <f aca="false">J2821</f>
        <v>41</v>
      </c>
      <c r="J2821" s="18" t="n">
        <f aca="false">IF(LEN(H2821)&gt;2,LEFT(H2821,2)&amp;";"&amp;RIGHT(H2821,2),H2821)</f>
        <v>41</v>
      </c>
      <c r="M2821" s="8" t="n">
        <v>0</v>
      </c>
      <c r="N2821" s="2" t="n">
        <f aca="false">VLOOKUP(TRIM(H2821),references!B:C,2,0)</f>
        <v>26.5</v>
      </c>
    </row>
    <row r="2822" customFormat="false" ht="15" hidden="false" customHeight="false" outlineLevel="0" collapsed="false">
      <c r="B2822" s="2" t="s">
        <v>108</v>
      </c>
      <c r="C2822" s="66" t="s">
        <v>1190</v>
      </c>
      <c r="D2822" s="2" t="n">
        <v>215</v>
      </c>
      <c r="E2822" s="38" t="s">
        <v>154</v>
      </c>
      <c r="F2822" s="2" t="str">
        <f aca="false">IF(LEN(E2822)&gt;2,SUBSTITUTE(E2822,"/",""),RIGHT("0"&amp;E2822*10,3))</f>
        <v>4243</v>
      </c>
      <c r="H2822" s="71" t="str">
        <f aca="false">IFERROR(E2822-1,(LEFT(E2822,2)-1)&amp;"/"&amp;(RIGHT(E2822,2)-1))</f>
        <v>41/42</v>
      </c>
      <c r="I2822" s="8" t="str">
        <f aca="false">J2822</f>
        <v>41;42</v>
      </c>
      <c r="J2822" s="18" t="str">
        <f aca="false">IF(LEN(H2822)&gt;2,LEFT(H2822,2)&amp;";"&amp;RIGHT(H2822,2),H2822)</f>
        <v>41;42</v>
      </c>
      <c r="M2822" s="8" t="n">
        <v>0</v>
      </c>
    </row>
    <row r="2823" customFormat="false" ht="15" hidden="false" customHeight="false" outlineLevel="0" collapsed="false">
      <c r="B2823" s="2" t="s">
        <v>108</v>
      </c>
      <c r="C2823" s="66" t="s">
        <v>1190</v>
      </c>
      <c r="D2823" s="2" t="n">
        <v>220</v>
      </c>
      <c r="E2823" s="38" t="s">
        <v>126</v>
      </c>
      <c r="F2823" s="2" t="str">
        <f aca="false">IF(LEN(E2823)&gt;2,SUBSTITUTE(E2823,"/",""),RIGHT("0"&amp;E2823*10,3))</f>
        <v>430</v>
      </c>
      <c r="H2823" s="71" t="n">
        <f aca="false">IFERROR(E2823-1,(LEFT(E2823,2)-1)&amp;"/"&amp;(RIGHT(E2823,2)-1))</f>
        <v>42</v>
      </c>
      <c r="I2823" s="8" t="n">
        <f aca="false">J2823</f>
        <v>42</v>
      </c>
      <c r="J2823" s="18" t="n">
        <f aca="false">IF(LEN(H2823)&gt;2,LEFT(H2823,2)&amp;";"&amp;RIGHT(H2823,2),H2823)</f>
        <v>42</v>
      </c>
      <c r="M2823" s="8" t="n">
        <v>0</v>
      </c>
      <c r="N2823" s="2" t="n">
        <f aca="false">VLOOKUP(TRIM(H2823),references!B:C,2,0)</f>
        <v>27</v>
      </c>
    </row>
    <row r="2824" customFormat="false" ht="15" hidden="false" customHeight="false" outlineLevel="0" collapsed="false">
      <c r="B2824" s="2" t="s">
        <v>108</v>
      </c>
      <c r="C2824" s="66" t="s">
        <v>1190</v>
      </c>
      <c r="D2824" s="2" t="n">
        <v>225</v>
      </c>
      <c r="E2824" s="38" t="s">
        <v>155</v>
      </c>
      <c r="F2824" s="2" t="str">
        <f aca="false">IF(LEN(E2824)&gt;2,SUBSTITUTE(E2824,"/",""),RIGHT("0"&amp;E2824*10,3))</f>
        <v>4344</v>
      </c>
      <c r="H2824" s="71" t="str">
        <f aca="false">IFERROR(E2824-1,(LEFT(E2824,2)-1)&amp;"/"&amp;(RIGHT(E2824,2)-1))</f>
        <v>42/43</v>
      </c>
      <c r="I2824" s="8" t="str">
        <f aca="false">J2824</f>
        <v>42;43</v>
      </c>
      <c r="J2824" s="18" t="str">
        <f aca="false">IF(LEN(H2824)&gt;2,LEFT(H2824,2)&amp;";"&amp;RIGHT(H2824,2),H2824)</f>
        <v>42;43</v>
      </c>
      <c r="M2824" s="8" t="n">
        <v>0</v>
      </c>
    </row>
    <row r="2825" customFormat="false" ht="15" hidden="false" customHeight="false" outlineLevel="0" collapsed="false">
      <c r="B2825" s="2" t="s">
        <v>108</v>
      </c>
      <c r="C2825" s="66" t="s">
        <v>1190</v>
      </c>
      <c r="D2825" s="2" t="n">
        <v>230</v>
      </c>
      <c r="E2825" s="38" t="s">
        <v>127</v>
      </c>
      <c r="F2825" s="2" t="str">
        <f aca="false">IF(LEN(E2825)&gt;2,SUBSTITUTE(E2825,"/",""),RIGHT("0"&amp;E2825*10,3))</f>
        <v>440</v>
      </c>
      <c r="H2825" s="71" t="n">
        <f aca="false">IFERROR(E2825-1,(LEFT(E2825,2)-1)&amp;"/"&amp;(RIGHT(E2825,2)-1))</f>
        <v>43</v>
      </c>
      <c r="I2825" s="8" t="n">
        <f aca="false">J2825</f>
        <v>43</v>
      </c>
      <c r="J2825" s="18" t="n">
        <f aca="false">IF(LEN(H2825)&gt;2,LEFT(H2825,2)&amp;";"&amp;RIGHT(H2825,2),H2825)</f>
        <v>43</v>
      </c>
      <c r="M2825" s="8" t="n">
        <v>0</v>
      </c>
    </row>
    <row r="2827" customFormat="false" ht="15" hidden="false" customHeight="false" outlineLevel="0" collapsed="false">
      <c r="B2827" s="2" t="s">
        <v>108</v>
      </c>
      <c r="C2827" s="66" t="s">
        <v>1192</v>
      </c>
      <c r="D2827" s="2" t="n">
        <v>110</v>
      </c>
      <c r="E2827" s="38" t="s">
        <v>158</v>
      </c>
      <c r="F2827" s="2" t="str">
        <f aca="false">IF(LEN(E2827)&gt;2,SUBSTITUTE(E2827,"/",""),RIGHT("0"&amp;E2827*10,3))</f>
        <v>3234</v>
      </c>
      <c r="H2827" s="71" t="str">
        <f aca="false">IFERROR(E2827-1,(LEFT(E2827,2)-1)&amp;"/"&amp;(RIGHT(E2827,2)-1))</f>
        <v>31/33</v>
      </c>
      <c r="I2827" s="8" t="str">
        <f aca="false">J2827</f>
        <v>31;32;33</v>
      </c>
      <c r="J2827" s="18" t="str">
        <f aca="false">IF(LEN(H2827)&gt;2,LEFT(H2827,2)&amp;";"&amp;(LEFT(H2827,2)+1)&amp;";"&amp;RIGHT(H2827,2),H2827)</f>
        <v>31;32;33</v>
      </c>
      <c r="M2827" s="8" t="n">
        <v>0</v>
      </c>
    </row>
    <row r="2828" customFormat="false" ht="15" hidden="false" customHeight="false" outlineLevel="0" collapsed="false">
      <c r="B2828" s="2" t="s">
        <v>108</v>
      </c>
      <c r="C2828" s="66" t="s">
        <v>1192</v>
      </c>
      <c r="D2828" s="2" t="n">
        <f aca="false">D2827+10</f>
        <v>120</v>
      </c>
      <c r="E2828" s="38" t="s">
        <v>159</v>
      </c>
      <c r="F2828" s="2" t="str">
        <f aca="false">IF(LEN(E2828)&gt;2,SUBSTITUTE(E2828,"/",""),RIGHT("0"&amp;E2828*10,3))</f>
        <v>3335</v>
      </c>
      <c r="H2828" s="71" t="str">
        <f aca="false">IFERROR(E2828-1,(LEFT(E2828,2)-1)&amp;"/"&amp;(RIGHT(E2828,2)-1))</f>
        <v>32/34</v>
      </c>
      <c r="I2828" s="8" t="str">
        <f aca="false">J2828</f>
        <v>32;33;34</v>
      </c>
      <c r="J2828" s="18" t="str">
        <f aca="false">IF(LEN(H2828)&gt;2,LEFT(H2828,2)&amp;";"&amp;(LEFT(H2828,2)+1)&amp;";"&amp;RIGHT(H2828,2),H2828)</f>
        <v>32;33;34</v>
      </c>
      <c r="M2828" s="8" t="n">
        <v>0</v>
      </c>
      <c r="N2828" s="2" t="str">
        <f aca="false">VLOOKUP(LEFT(H2828,2),references!B:C,2,0)&amp;" - "&amp;VLOOKUP(RIGHT(H2828,2),references!B:C,2,0)</f>
        <v>20,5 - 21,5</v>
      </c>
    </row>
    <row r="2829" customFormat="false" ht="15" hidden="false" customHeight="false" outlineLevel="0" collapsed="false">
      <c r="B2829" s="2" t="s">
        <v>108</v>
      </c>
      <c r="C2829" s="66" t="s">
        <v>1192</v>
      </c>
      <c r="D2829" s="2" t="n">
        <f aca="false">D2828+10</f>
        <v>130</v>
      </c>
      <c r="E2829" s="38" t="s">
        <v>160</v>
      </c>
      <c r="F2829" s="2" t="str">
        <f aca="false">IF(LEN(E2829)&gt;2,SUBSTITUTE(E2829,"/",""),RIGHT("0"&amp;E2829*10,3))</f>
        <v>3436</v>
      </c>
      <c r="H2829" s="71" t="str">
        <f aca="false">IFERROR(E2829-1,(LEFT(E2829,2)-1)&amp;"/"&amp;(RIGHT(E2829,2)-1))</f>
        <v>33/35</v>
      </c>
      <c r="I2829" s="8" t="str">
        <f aca="false">J2829</f>
        <v>33;34;35</v>
      </c>
      <c r="J2829" s="18" t="str">
        <f aca="false">IF(LEN(H2829)&gt;2,LEFT(H2829,2)&amp;";"&amp;(LEFT(H2829,2)+1)&amp;";"&amp;RIGHT(H2829,2),H2829)</f>
        <v>33;34;35</v>
      </c>
      <c r="M2829" s="8" t="n">
        <v>0</v>
      </c>
    </row>
    <row r="2830" customFormat="false" ht="15" hidden="false" customHeight="false" outlineLevel="0" collapsed="false">
      <c r="B2830" s="2" t="s">
        <v>108</v>
      </c>
      <c r="C2830" s="66" t="s">
        <v>1192</v>
      </c>
      <c r="D2830" s="2" t="n">
        <f aca="false">D2829+10</f>
        <v>140</v>
      </c>
      <c r="E2830" s="38" t="s">
        <v>161</v>
      </c>
      <c r="F2830" s="2" t="str">
        <f aca="false">IF(LEN(E2830)&gt;2,SUBSTITUTE(E2830,"/",""),RIGHT("0"&amp;E2830*10,3))</f>
        <v>3537</v>
      </c>
      <c r="H2830" s="71" t="str">
        <f aca="false">IFERROR(E2830-1,(LEFT(E2830,2)-1)&amp;"/"&amp;(RIGHT(E2830,2)-1))</f>
        <v>34/36</v>
      </c>
      <c r="I2830" s="8" t="str">
        <f aca="false">J2830</f>
        <v>34;35;36</v>
      </c>
      <c r="J2830" s="18" t="str">
        <f aca="false">IF(LEN(H2830)&gt;2,LEFT(H2830,2)&amp;";"&amp;(LEFT(H2830,2)+1)&amp;";"&amp;RIGHT(H2830,2),H2830)</f>
        <v>34;35;36</v>
      </c>
      <c r="M2830" s="8" t="n">
        <v>0</v>
      </c>
    </row>
    <row r="2831" customFormat="false" ht="15" hidden="false" customHeight="false" outlineLevel="0" collapsed="false">
      <c r="B2831" s="2" t="s">
        <v>108</v>
      </c>
      <c r="C2831" s="66" t="s">
        <v>1192</v>
      </c>
      <c r="D2831" s="2" t="n">
        <f aca="false">D2830+10</f>
        <v>150</v>
      </c>
      <c r="E2831" s="70" t="s">
        <v>163</v>
      </c>
      <c r="F2831" s="2" t="str">
        <f aca="false">IF(LEN(E2831)&gt;2,SUBSTITUTE(E2831,"/",""),RIGHT("0"&amp;E2831*10,3))</f>
        <v>3638</v>
      </c>
      <c r="H2831" s="71" t="str">
        <f aca="false">IFERROR(E2831-1,(LEFT(E2831,2)-1)&amp;"/"&amp;(RIGHT(E2831,2)-1))</f>
        <v>35/37</v>
      </c>
      <c r="I2831" s="8" t="str">
        <f aca="false">J2831</f>
        <v>35;36;37</v>
      </c>
      <c r="J2831" s="18" t="str">
        <f aca="false">IF(LEN(H2831)&gt;2,LEFT(H2831,2)&amp;";"&amp;(LEFT(H2831,2)+1)&amp;";"&amp;RIGHT(H2831,2),H2831)</f>
        <v>35;36;37</v>
      </c>
      <c r="M2831" s="8" t="n">
        <v>0</v>
      </c>
      <c r="N2831" s="2" t="str">
        <f aca="false">VLOOKUP(LEFT(H2831,2),references!B:C,2,0)&amp;" - "&amp;VLOOKUP(RIGHT(H2831,2),references!B:C,2,0)</f>
        <v>22,5 - 23,5</v>
      </c>
    </row>
    <row r="2832" customFormat="false" ht="15" hidden="false" customHeight="false" outlineLevel="0" collapsed="false">
      <c r="B2832" s="2" t="s">
        <v>108</v>
      </c>
      <c r="C2832" s="66" t="s">
        <v>1192</v>
      </c>
      <c r="D2832" s="2" t="n">
        <f aca="false">D2831+10</f>
        <v>160</v>
      </c>
      <c r="E2832" s="38" t="s">
        <v>165</v>
      </c>
      <c r="F2832" s="2" t="str">
        <f aca="false">IF(LEN(E2832)&gt;2,SUBSTITUTE(E2832,"/",""),RIGHT("0"&amp;E2832*10,3))</f>
        <v>3739</v>
      </c>
      <c r="H2832" s="71" t="str">
        <f aca="false">IFERROR(E2832-1,(LEFT(E2832,2)-1)&amp;"/"&amp;(RIGHT(E2832,2)-1))</f>
        <v>36/38</v>
      </c>
      <c r="I2832" s="8" t="str">
        <f aca="false">J2832</f>
        <v>36;37;38</v>
      </c>
      <c r="J2832" s="18" t="str">
        <f aca="false">IF(LEN(H2832)&gt;2,LEFT(H2832,2)&amp;";"&amp;(LEFT(H2832,2)+1)&amp;";"&amp;RIGHT(H2832,2),H2832)</f>
        <v>36;37;38</v>
      </c>
      <c r="M2832" s="8" t="n">
        <v>0</v>
      </c>
    </row>
    <row r="2833" customFormat="false" ht="15" hidden="false" customHeight="false" outlineLevel="0" collapsed="false">
      <c r="B2833" s="2" t="s">
        <v>108</v>
      </c>
      <c r="C2833" s="66" t="s">
        <v>1192</v>
      </c>
      <c r="D2833" s="2" t="n">
        <f aca="false">D2832+10</f>
        <v>170</v>
      </c>
      <c r="E2833" s="38" t="s">
        <v>166</v>
      </c>
      <c r="F2833" s="2" t="str">
        <f aca="false">IF(LEN(E2833)&gt;2,SUBSTITUTE(E2833,"/",""),RIGHT("0"&amp;E2833*10,3))</f>
        <v>3840</v>
      </c>
      <c r="H2833" s="71" t="str">
        <f aca="false">IFERROR(E2833-1,(LEFT(E2833,2)-1)&amp;"/"&amp;(RIGHT(E2833,2)-1))</f>
        <v>37/39</v>
      </c>
      <c r="I2833" s="8" t="str">
        <f aca="false">J2833</f>
        <v>37;38;39</v>
      </c>
      <c r="J2833" s="18" t="str">
        <f aca="false">IF(LEN(H2833)&gt;2,LEFT(H2833,2)&amp;";"&amp;(LEFT(H2833,2)+1)&amp;";"&amp;RIGHT(H2833,2),H2833)</f>
        <v>37;38;39</v>
      </c>
      <c r="M2833" s="8" t="n">
        <v>0</v>
      </c>
    </row>
    <row r="2834" customFormat="false" ht="15" hidden="false" customHeight="false" outlineLevel="0" collapsed="false">
      <c r="B2834" s="2" t="s">
        <v>108</v>
      </c>
      <c r="C2834" s="66" t="s">
        <v>1192</v>
      </c>
      <c r="D2834" s="2" t="n">
        <f aca="false">D2833+10</f>
        <v>180</v>
      </c>
      <c r="E2834" s="70" t="s">
        <v>167</v>
      </c>
      <c r="F2834" s="2" t="str">
        <f aca="false">IF(LEN(E2834)&gt;2,SUBSTITUTE(E2834,"/",""),RIGHT("0"&amp;E2834*10,3))</f>
        <v>3941</v>
      </c>
      <c r="H2834" s="71" t="str">
        <f aca="false">IFERROR(E2834-1,(LEFT(E2834,2)-1)&amp;"/"&amp;(RIGHT(E2834,2)-1))</f>
        <v>38/40</v>
      </c>
      <c r="I2834" s="8" t="str">
        <f aca="false">J2834</f>
        <v>38;39;40</v>
      </c>
      <c r="J2834" s="18" t="str">
        <f aca="false">IF(LEN(H2834)&gt;2,LEFT(H2834,2)&amp;";"&amp;(LEFT(H2834,2)+1)&amp;";"&amp;RIGHT(H2834,2),H2834)</f>
        <v>38;39;40</v>
      </c>
      <c r="M2834" s="8" t="n">
        <v>0</v>
      </c>
      <c r="N2834" s="2" t="str">
        <f aca="false">VLOOKUP(LEFT(H2834,2),references!B:C,2,0)&amp;" - "&amp;VLOOKUP(RIGHT(H2834,2),references!B:C,2,0)</f>
        <v>24,5 - 25,5</v>
      </c>
    </row>
    <row r="2835" customFormat="false" ht="15" hidden="false" customHeight="false" outlineLevel="0" collapsed="false">
      <c r="B2835" s="2" t="s">
        <v>108</v>
      </c>
      <c r="C2835" s="66" t="s">
        <v>1192</v>
      </c>
      <c r="D2835" s="2" t="n">
        <f aca="false">D2834+10</f>
        <v>190</v>
      </c>
      <c r="E2835" s="38" t="s">
        <v>169</v>
      </c>
      <c r="F2835" s="2" t="str">
        <f aca="false">IF(LEN(E2835)&gt;2,SUBSTITUTE(E2835,"/",""),RIGHT("0"&amp;E2835*10,3))</f>
        <v>4042</v>
      </c>
      <c r="H2835" s="71" t="str">
        <f aca="false">IFERROR(E2835-1,(LEFT(E2835,2)-1)&amp;"/"&amp;(RIGHT(E2835,2)-1))</f>
        <v>39/41</v>
      </c>
      <c r="I2835" s="8" t="str">
        <f aca="false">J2835</f>
        <v>39;40;41</v>
      </c>
      <c r="J2835" s="18" t="str">
        <f aca="false">IF(LEN(H2835)&gt;2,LEFT(H2835,2)&amp;";"&amp;(LEFT(H2835,2)+1)&amp;";"&amp;RIGHT(H2835,2),H2835)</f>
        <v>39;40;41</v>
      </c>
      <c r="M2835" s="8" t="n">
        <v>0</v>
      </c>
    </row>
    <row r="2836" customFormat="false" ht="15" hidden="false" customHeight="false" outlineLevel="0" collapsed="false">
      <c r="B2836" s="2" t="s">
        <v>108</v>
      </c>
      <c r="C2836" s="66" t="s">
        <v>1192</v>
      </c>
      <c r="D2836" s="2" t="n">
        <f aca="false">D2835+10</f>
        <v>200</v>
      </c>
      <c r="E2836" s="38" t="s">
        <v>170</v>
      </c>
      <c r="F2836" s="2" t="str">
        <f aca="false">IF(LEN(E2836)&gt;2,SUBSTITUTE(E2836,"/",""),RIGHT("0"&amp;E2836*10,3))</f>
        <v>4143</v>
      </c>
      <c r="H2836" s="71" t="str">
        <f aca="false">IFERROR(E2836-1,(LEFT(E2836,2)-1)&amp;"/"&amp;(RIGHT(E2836,2)-1))</f>
        <v>40/42</v>
      </c>
      <c r="I2836" s="8" t="str">
        <f aca="false">J2836</f>
        <v>40;41;42</v>
      </c>
      <c r="J2836" s="18" t="str">
        <f aca="false">IF(LEN(H2836)&gt;2,LEFT(H2836,2)&amp;";"&amp;(LEFT(H2836,2)+1)&amp;";"&amp;RIGHT(H2836,2),H2836)</f>
        <v>40;41;42</v>
      </c>
      <c r="M2836" s="8" t="n">
        <v>0</v>
      </c>
    </row>
    <row r="2837" customFormat="false" ht="15" hidden="false" customHeight="false" outlineLevel="0" collapsed="false">
      <c r="B2837" s="2" t="s">
        <v>108</v>
      </c>
      <c r="C2837" s="66" t="s">
        <v>1192</v>
      </c>
      <c r="D2837" s="2" t="n">
        <f aca="false">D2836+10</f>
        <v>210</v>
      </c>
      <c r="E2837" s="38" t="s">
        <v>171</v>
      </c>
      <c r="F2837" s="2" t="str">
        <f aca="false">IF(LEN(E2837)&gt;2,SUBSTITUTE(E2837,"/",""),RIGHT("0"&amp;E2837*10,3))</f>
        <v>4244</v>
      </c>
      <c r="H2837" s="71" t="str">
        <f aca="false">IFERROR(E2837-1,(LEFT(E2837,2)-1)&amp;"/"&amp;(RIGHT(E2837,2)-1))</f>
        <v>41/43</v>
      </c>
      <c r="I2837" s="8" t="str">
        <f aca="false">J2837</f>
        <v>41;42;43</v>
      </c>
      <c r="J2837" s="18" t="str">
        <f aca="false">IF(LEN(H2837)&gt;2,LEFT(H2837,2)&amp;";"&amp;(LEFT(H2837,2)+1)&amp;";"&amp;RIGHT(H2837,2),H2837)</f>
        <v>41;42;43</v>
      </c>
      <c r="M2837" s="8" t="n">
        <v>0</v>
      </c>
      <c r="N2837" s="2" t="str">
        <f aca="false">VLOOKUP(LEFT(H2837,2),references!B:C,2,0)&amp;" - "&amp;VLOOKUP(RIGHT(H2837,2),references!B:C,2,0)</f>
        <v>26,5 - 27,5</v>
      </c>
    </row>
    <row r="2838" customFormat="false" ht="15" hidden="false" customHeight="false" outlineLevel="0" collapsed="false">
      <c r="B2838" s="10" t="s">
        <v>271</v>
      </c>
      <c r="C2838" s="73" t="s">
        <v>1192</v>
      </c>
      <c r="D2838" s="10" t="n">
        <v>310</v>
      </c>
      <c r="E2838" s="20" t="s">
        <v>162</v>
      </c>
      <c r="F2838" s="10" t="str">
        <f aca="false">IF(LEN(E2838)&gt;2,SUBSTITUTE(E2838,"/",""),RIGHT("0"&amp;E2838*10,3))</f>
        <v>3538</v>
      </c>
      <c r="G2838" s="73"/>
      <c r="H2838" s="74" t="str">
        <f aca="false">IFERROR(E2838-1,(LEFT(E2838,2)-1)&amp;"/"&amp;(RIGHT(E2838,2)-1))</f>
        <v>34/37</v>
      </c>
      <c r="I2838" s="24" t="str">
        <f aca="false">J2838</f>
        <v>34;35;36;37</v>
      </c>
      <c r="J2838" s="24" t="s">
        <v>2998</v>
      </c>
      <c r="K2838" s="24"/>
      <c r="L2838" s="24"/>
      <c r="M2838" s="24" t="n">
        <v>0</v>
      </c>
    </row>
    <row r="2839" customFormat="false" ht="15" hidden="false" customHeight="false" outlineLevel="0" collapsed="false">
      <c r="B2839" s="10" t="s">
        <v>271</v>
      </c>
      <c r="C2839" s="73" t="s">
        <v>1192</v>
      </c>
      <c r="D2839" s="10" t="n">
        <f aca="false">D2838+10</f>
        <v>320</v>
      </c>
      <c r="E2839" s="20" t="s">
        <v>1180</v>
      </c>
      <c r="F2839" s="10" t="str">
        <f aca="false">IF(LEN(E2839)&gt;2,SUBSTITUTE(E2839,"/",""),RIGHT("0"&amp;E2839*10,3))</f>
        <v>3640</v>
      </c>
      <c r="G2839" s="73"/>
      <c r="H2839" s="74" t="str">
        <f aca="false">IFERROR(E2839-1,(LEFT(E2839,2)-1)&amp;"/"&amp;(RIGHT(E2839,2)-1))</f>
        <v>35/39</v>
      </c>
      <c r="I2839" s="24" t="str">
        <f aca="false">J2839</f>
        <v>35;36;37;38;39</v>
      </c>
      <c r="J2839" s="24" t="s">
        <v>2999</v>
      </c>
      <c r="K2839" s="24"/>
      <c r="L2839" s="24"/>
      <c r="M2839" s="24" t="n">
        <v>0</v>
      </c>
    </row>
    <row r="2840" customFormat="false" ht="15" hidden="false" customHeight="false" outlineLevel="0" collapsed="false">
      <c r="B2840" s="10" t="s">
        <v>271</v>
      </c>
      <c r="C2840" s="73" t="s">
        <v>1192</v>
      </c>
      <c r="D2840" s="10" t="n">
        <f aca="false">D2839+10</f>
        <v>330</v>
      </c>
      <c r="E2840" s="20" t="s">
        <v>151</v>
      </c>
      <c r="F2840" s="10" t="str">
        <f aca="false">IF(LEN(E2840)&gt;2,SUBSTITUTE(E2840,"/",""),RIGHT("0"&amp;E2840*10,3))</f>
        <v>3940</v>
      </c>
      <c r="G2840" s="73"/>
      <c r="H2840" s="74" t="str">
        <f aca="false">IFERROR(E2840-1,(LEFT(E2840,2)-1)&amp;"/"&amp;(RIGHT(E2840,2)-1))</f>
        <v>38/39</v>
      </c>
      <c r="I2840" s="24" t="str">
        <f aca="false">J2840</f>
        <v>38;39</v>
      </c>
      <c r="J2840" s="24" t="s">
        <v>3000</v>
      </c>
      <c r="K2840" s="24"/>
      <c r="L2840" s="24"/>
      <c r="M2840" s="24" t="n">
        <v>0</v>
      </c>
    </row>
    <row r="2841" customFormat="false" ht="15" hidden="false" customHeight="false" outlineLevel="0" collapsed="false">
      <c r="B2841" s="10" t="s">
        <v>271</v>
      </c>
      <c r="C2841" s="73" t="s">
        <v>1192</v>
      </c>
      <c r="D2841" s="10" t="n">
        <f aca="false">D2840+10</f>
        <v>340</v>
      </c>
      <c r="E2841" s="20" t="s">
        <v>168</v>
      </c>
      <c r="F2841" s="10" t="str">
        <f aca="false">IF(LEN(E2841)&gt;2,SUBSTITUTE(E2841,"/",""),RIGHT("0"&amp;E2841*10,3))</f>
        <v>3942</v>
      </c>
      <c r="G2841" s="73"/>
      <c r="H2841" s="74" t="str">
        <f aca="false">IFERROR(E2841-1,(LEFT(E2841,2)-1)&amp;"/"&amp;(RIGHT(E2841,2)-1))</f>
        <v>38/41</v>
      </c>
      <c r="I2841" s="24" t="str">
        <f aca="false">J2841</f>
        <v>38;39;40;41</v>
      </c>
      <c r="J2841" s="24" t="s">
        <v>3001</v>
      </c>
      <c r="K2841" s="24"/>
      <c r="L2841" s="24"/>
      <c r="M2841" s="24" t="n">
        <v>0</v>
      </c>
    </row>
    <row r="2843" customFormat="false" ht="15" hidden="false" customHeight="false" outlineLevel="0" collapsed="false">
      <c r="B2843" s="2" t="s">
        <v>108</v>
      </c>
      <c r="C2843" s="66" t="s">
        <v>1194</v>
      </c>
      <c r="D2843" s="2" t="n">
        <v>115</v>
      </c>
      <c r="E2843" s="38" t="s">
        <v>1169</v>
      </c>
      <c r="F2843" s="2" t="str">
        <f aca="false">IF(LEN(E2843)&gt;2,SUBSTITUTE(E2843,"/",""),RIGHT("0"&amp;E2843*10,3))</f>
        <v>3235</v>
      </c>
      <c r="H2843" s="71" t="str">
        <f aca="false">IFERROR(E2843-1,(LEFT(E2843,2)-1)&amp;"/"&amp;(RIGHT(E2843,2)-1))</f>
        <v>31/34</v>
      </c>
      <c r="I2843" s="8" t="str">
        <f aca="false">J2843</f>
        <v>31;32;33;34</v>
      </c>
      <c r="J2843" s="18" t="str">
        <f aca="false">IF(LEN(H2843)&gt;2,LEFT(H2843,2)&amp;";"&amp;(LEFT(H2843,2)+1)&amp;";"&amp;(LEFT(H2843,2)+2)&amp;";"&amp;RIGHT(H2843,2),H2843)</f>
        <v>31;32;33;34</v>
      </c>
      <c r="M2843" s="8" t="n">
        <v>0</v>
      </c>
    </row>
    <row r="2844" customFormat="false" ht="15" hidden="false" customHeight="false" outlineLevel="0" collapsed="false">
      <c r="B2844" s="2" t="s">
        <v>108</v>
      </c>
      <c r="C2844" s="66" t="s">
        <v>1194</v>
      </c>
      <c r="D2844" s="2" t="n">
        <f aca="false">D2843+10</f>
        <v>125</v>
      </c>
      <c r="E2844" s="38" t="s">
        <v>1072</v>
      </c>
      <c r="F2844" s="2" t="str">
        <f aca="false">IF(LEN(E2844)&gt;2,SUBSTITUTE(E2844,"/",""),RIGHT("0"&amp;E2844*10,3))</f>
        <v>3336</v>
      </c>
      <c r="H2844" s="71" t="str">
        <f aca="false">IFERROR(E2844-1,(LEFT(E2844,2)-1)&amp;"/"&amp;(RIGHT(E2844,2)-1))</f>
        <v>32/35</v>
      </c>
      <c r="I2844" s="8" t="str">
        <f aca="false">J2844</f>
        <v>32;33;34;35</v>
      </c>
      <c r="J2844" s="18" t="str">
        <f aca="false">IF(LEN(H2844)&gt;2,LEFT(H2844,2)&amp;";"&amp;(LEFT(H2844,2)+1)&amp;";"&amp;(LEFT(H2844,2)+2)&amp;";"&amp;RIGHT(H2844,2),H2844)</f>
        <v>32;33;34;35</v>
      </c>
      <c r="M2844" s="8" t="n">
        <v>0</v>
      </c>
    </row>
    <row r="2845" customFormat="false" ht="15" hidden="false" customHeight="false" outlineLevel="0" collapsed="false">
      <c r="B2845" s="2" t="s">
        <v>108</v>
      </c>
      <c r="C2845" s="66" t="s">
        <v>1194</v>
      </c>
      <c r="D2845" s="2" t="n">
        <f aca="false">D2844+10</f>
        <v>135</v>
      </c>
      <c r="E2845" s="38" t="s">
        <v>1170</v>
      </c>
      <c r="F2845" s="2" t="str">
        <f aca="false">IF(LEN(E2845)&gt;2,SUBSTITUTE(E2845,"/",""),RIGHT("0"&amp;E2845*10,3))</f>
        <v>3437</v>
      </c>
      <c r="H2845" s="71" t="str">
        <f aca="false">IFERROR(E2845-1,(LEFT(E2845,2)-1)&amp;"/"&amp;(RIGHT(E2845,2)-1))</f>
        <v>33/36</v>
      </c>
      <c r="I2845" s="8" t="str">
        <f aca="false">J2845</f>
        <v>33;34;35;36</v>
      </c>
      <c r="J2845" s="18" t="str">
        <f aca="false">IF(LEN(H2845)&gt;2,LEFT(H2845,2)&amp;";"&amp;(LEFT(H2845,2)+1)&amp;";"&amp;(LEFT(H2845,2)+2)&amp;";"&amp;RIGHT(H2845,2),H2845)</f>
        <v>33;34;35;36</v>
      </c>
      <c r="M2845" s="8" t="n">
        <v>0</v>
      </c>
    </row>
    <row r="2846" customFormat="false" ht="15" hidden="false" customHeight="false" outlineLevel="0" collapsed="false">
      <c r="B2846" s="2" t="s">
        <v>108</v>
      </c>
      <c r="C2846" s="66" t="s">
        <v>1194</v>
      </c>
      <c r="D2846" s="2" t="n">
        <f aca="false">D2845+10</f>
        <v>145</v>
      </c>
      <c r="E2846" s="70" t="s">
        <v>162</v>
      </c>
      <c r="F2846" s="2" t="str">
        <f aca="false">IF(LEN(E2846)&gt;2,SUBSTITUTE(E2846,"/",""),RIGHT("0"&amp;E2846*10,3))</f>
        <v>3538</v>
      </c>
      <c r="H2846" s="71" t="str">
        <f aca="false">IFERROR(E2846-1,(LEFT(E2846,2)-1)&amp;"/"&amp;(RIGHT(E2846,2)-1))</f>
        <v>34/37</v>
      </c>
      <c r="I2846" s="8" t="str">
        <f aca="false">J2846</f>
        <v>34;35;36;37</v>
      </c>
      <c r="J2846" s="18" t="str">
        <f aca="false">IF(LEN(H2846)&gt;2,LEFT(H2846,2)&amp;";"&amp;(LEFT(H2846,2)+1)&amp;";"&amp;(LEFT(H2846,2)+2)&amp;";"&amp;RIGHT(H2846,2),H2846)</f>
        <v>34;35;36;37</v>
      </c>
      <c r="M2846" s="8" t="n">
        <v>0</v>
      </c>
    </row>
    <row r="2847" customFormat="false" ht="15" hidden="false" customHeight="false" outlineLevel="0" collapsed="false">
      <c r="B2847" s="2" t="s">
        <v>108</v>
      </c>
      <c r="C2847" s="66" t="s">
        <v>1194</v>
      </c>
      <c r="D2847" s="2" t="n">
        <f aca="false">D2846+10</f>
        <v>155</v>
      </c>
      <c r="E2847" s="38" t="s">
        <v>164</v>
      </c>
      <c r="F2847" s="2" t="str">
        <f aca="false">IF(LEN(E2847)&gt;2,SUBSTITUTE(E2847,"/",""),RIGHT("0"&amp;E2847*10,3))</f>
        <v>3639</v>
      </c>
      <c r="H2847" s="71" t="str">
        <f aca="false">IFERROR(E2847-1,(LEFT(E2847,2)-1)&amp;"/"&amp;(RIGHT(E2847,2)-1))</f>
        <v>35/38</v>
      </c>
      <c r="I2847" s="8" t="str">
        <f aca="false">J2847</f>
        <v>35;36;37;38</v>
      </c>
      <c r="J2847" s="18" t="str">
        <f aca="false">IF(LEN(H2847)&gt;2,LEFT(H2847,2)&amp;";"&amp;(LEFT(H2847,2)+1)&amp;";"&amp;(LEFT(H2847,2)+2)&amp;";"&amp;RIGHT(H2847,2),H2847)</f>
        <v>35;36;37;38</v>
      </c>
      <c r="M2847" s="8" t="n">
        <v>0</v>
      </c>
    </row>
    <row r="2848" customFormat="false" ht="15" hidden="false" customHeight="false" outlineLevel="0" collapsed="false">
      <c r="B2848" s="2" t="s">
        <v>108</v>
      </c>
      <c r="C2848" s="66" t="s">
        <v>1194</v>
      </c>
      <c r="D2848" s="2" t="n">
        <f aca="false">D2847+10</f>
        <v>165</v>
      </c>
      <c r="E2848" s="38" t="s">
        <v>1171</v>
      </c>
      <c r="F2848" s="2" t="str">
        <f aca="false">IF(LEN(E2848)&gt;2,SUBSTITUTE(E2848,"/",""),RIGHT("0"&amp;E2848*10,3))</f>
        <v>3740</v>
      </c>
      <c r="H2848" s="71" t="str">
        <f aca="false">IFERROR(E2848-1,(LEFT(E2848,2)-1)&amp;"/"&amp;(RIGHT(E2848,2)-1))</f>
        <v>36/39</v>
      </c>
      <c r="I2848" s="8" t="str">
        <f aca="false">J2848</f>
        <v>36;37;38;39</v>
      </c>
      <c r="J2848" s="18" t="str">
        <f aca="false">IF(LEN(H2848)&gt;2,LEFT(H2848,2)&amp;";"&amp;(LEFT(H2848,2)+1)&amp;";"&amp;(LEFT(H2848,2)+2)&amp;";"&amp;RIGHT(H2848,2),H2848)</f>
        <v>36;37;38;39</v>
      </c>
      <c r="M2848" s="8" t="n">
        <v>0</v>
      </c>
    </row>
    <row r="2849" customFormat="false" ht="15" hidden="false" customHeight="false" outlineLevel="0" collapsed="false">
      <c r="B2849" s="2" t="s">
        <v>108</v>
      </c>
      <c r="C2849" s="66" t="s">
        <v>1194</v>
      </c>
      <c r="D2849" s="2" t="n">
        <f aca="false">D2848+10</f>
        <v>175</v>
      </c>
      <c r="E2849" s="38" t="s">
        <v>1172</v>
      </c>
      <c r="F2849" s="2" t="str">
        <f aca="false">IF(LEN(E2849)&gt;2,SUBSTITUTE(E2849,"/",""),RIGHT("0"&amp;E2849*10,3))</f>
        <v>3841</v>
      </c>
      <c r="H2849" s="71" t="str">
        <f aca="false">IFERROR(E2849-1,(LEFT(E2849,2)-1)&amp;"/"&amp;(RIGHT(E2849,2)-1))</f>
        <v>37/40</v>
      </c>
      <c r="I2849" s="8" t="str">
        <f aca="false">J2849</f>
        <v>37;38;39;40</v>
      </c>
      <c r="J2849" s="18" t="str">
        <f aca="false">IF(LEN(H2849)&gt;2,LEFT(H2849,2)&amp;";"&amp;(LEFT(H2849,2)+1)&amp;";"&amp;(LEFT(H2849,2)+2)&amp;";"&amp;RIGHT(H2849,2),H2849)</f>
        <v>37;38;39;40</v>
      </c>
      <c r="M2849" s="8" t="n">
        <v>0</v>
      </c>
    </row>
    <row r="2850" customFormat="false" ht="15" hidden="false" customHeight="false" outlineLevel="0" collapsed="false">
      <c r="B2850" s="2" t="s">
        <v>108</v>
      </c>
      <c r="C2850" s="66" t="s">
        <v>1194</v>
      </c>
      <c r="D2850" s="2" t="n">
        <f aca="false">D2849+10</f>
        <v>185</v>
      </c>
      <c r="E2850" s="70" t="s">
        <v>168</v>
      </c>
      <c r="F2850" s="2" t="str">
        <f aca="false">IF(LEN(E2850)&gt;2,SUBSTITUTE(E2850,"/",""),RIGHT("0"&amp;E2850*10,3))</f>
        <v>3942</v>
      </c>
      <c r="H2850" s="71" t="str">
        <f aca="false">IFERROR(E2850-1,(LEFT(E2850,2)-1)&amp;"/"&amp;(RIGHT(E2850,2)-1))</f>
        <v>38/41</v>
      </c>
      <c r="I2850" s="8" t="str">
        <f aca="false">J2850</f>
        <v>38;39;40;41</v>
      </c>
      <c r="J2850" s="18" t="str">
        <f aca="false">IF(LEN(H2850)&gt;2,LEFT(H2850,2)&amp;";"&amp;(LEFT(H2850,2)+1)&amp;";"&amp;(LEFT(H2850,2)+2)&amp;";"&amp;RIGHT(H2850,2),H2850)</f>
        <v>38;39;40;41</v>
      </c>
      <c r="M2850" s="8" t="n">
        <v>0</v>
      </c>
    </row>
    <row r="2851" customFormat="false" ht="15" hidden="false" customHeight="false" outlineLevel="0" collapsed="false">
      <c r="B2851" s="2" t="s">
        <v>108</v>
      </c>
      <c r="C2851" s="66" t="s">
        <v>1194</v>
      </c>
      <c r="D2851" s="2" t="n">
        <f aca="false">D2850+10</f>
        <v>195</v>
      </c>
      <c r="E2851" s="38" t="s">
        <v>1173</v>
      </c>
      <c r="F2851" s="2" t="str">
        <f aca="false">IF(LEN(E2851)&gt;2,SUBSTITUTE(E2851,"/",""),RIGHT("0"&amp;E2851*10,3))</f>
        <v>4043</v>
      </c>
      <c r="H2851" s="71" t="str">
        <f aca="false">IFERROR(E2851-1,(LEFT(E2851,2)-1)&amp;"/"&amp;(RIGHT(E2851,2)-1))</f>
        <v>39/42</v>
      </c>
      <c r="I2851" s="8" t="str">
        <f aca="false">J2851</f>
        <v>39;40;41;42</v>
      </c>
      <c r="J2851" s="18" t="str">
        <f aca="false">IF(LEN(H2851)&gt;2,LEFT(H2851,2)&amp;";"&amp;(LEFT(H2851,2)+1)&amp;";"&amp;(LEFT(H2851,2)+2)&amp;";"&amp;RIGHT(H2851,2),H2851)</f>
        <v>39;40;41;42</v>
      </c>
      <c r="M2851" s="8" t="n">
        <v>0</v>
      </c>
    </row>
    <row r="2852" customFormat="false" ht="15" hidden="false" customHeight="false" outlineLevel="0" collapsed="false">
      <c r="B2852" s="2" t="s">
        <v>108</v>
      </c>
      <c r="C2852" s="66" t="s">
        <v>1194</v>
      </c>
      <c r="D2852" s="2" t="n">
        <f aca="false">D2851+10</f>
        <v>205</v>
      </c>
      <c r="E2852" s="38" t="s">
        <v>1174</v>
      </c>
      <c r="F2852" s="2" t="str">
        <f aca="false">IF(LEN(E2852)&gt;2,SUBSTITUTE(E2852,"/",""),RIGHT("0"&amp;E2852*10,3))</f>
        <v>4144</v>
      </c>
      <c r="H2852" s="71" t="str">
        <f aca="false">IFERROR(E2852-1,(LEFT(E2852,2)-1)&amp;"/"&amp;(RIGHT(E2852,2)-1))</f>
        <v>40/43</v>
      </c>
      <c r="I2852" s="8" t="str">
        <f aca="false">J2852</f>
        <v>40;41;42;43</v>
      </c>
      <c r="J2852" s="18" t="str">
        <f aca="false">IF(LEN(H2852)&gt;2,LEFT(H2852,2)&amp;";"&amp;(LEFT(H2852,2)+1)&amp;";"&amp;(LEFT(H2852,2)+2)&amp;";"&amp;RIGHT(H2852,2),H2852)</f>
        <v>40;41;42;43</v>
      </c>
      <c r="M2852" s="8" t="n">
        <v>0</v>
      </c>
    </row>
    <row r="2854" customFormat="false" ht="15" hidden="false" customHeight="false" outlineLevel="0" collapsed="false">
      <c r="B2854" s="2" t="s">
        <v>108</v>
      </c>
      <c r="C2854" s="66" t="s">
        <v>1196</v>
      </c>
      <c r="D2854" s="2" t="n">
        <v>110</v>
      </c>
      <c r="E2854" s="38" t="s">
        <v>1071</v>
      </c>
      <c r="F2854" s="2" t="str">
        <f aca="false">IF(LEN(E2854)&gt;2,SUBSTITUTE(E2854,"/",""),RIGHT("0"&amp;E2854*10,3))</f>
        <v>3236</v>
      </c>
      <c r="H2854" s="71" t="str">
        <f aca="false">IFERROR(E2854-1,(LEFT(E2854,2)-1)&amp;"/"&amp;(RIGHT(E2854,2)-1))</f>
        <v>31/35</v>
      </c>
      <c r="I2854" s="8" t="str">
        <f aca="false">J2854</f>
        <v>31;32;33;34;35</v>
      </c>
      <c r="J2854" s="18" t="str">
        <f aca="false">IF(LEN(H2854)&gt;2,LEFT(H2854,2)&amp;";"&amp;(LEFT(H2854,2)+1)&amp;";"&amp;(LEFT(H2854,2)+2)&amp;";"&amp;(LEFT(H2854,2)+3)&amp;";"&amp;RIGHT(H2854,2),H2854)</f>
        <v>31;32;33;34;35</v>
      </c>
      <c r="M2854" s="8" t="n">
        <v>0</v>
      </c>
      <c r="N2854" s="2" t="str">
        <f aca="false">VLOOKUP(LEFT(H2854,2),references!B:C,2,0)&amp;" - "&amp;VLOOKUP(RIGHT(H2854,2),references!B:C,2,0)</f>
        <v>19,5 - 22,5</v>
      </c>
    </row>
    <row r="2855" customFormat="false" ht="15" hidden="false" customHeight="false" outlineLevel="0" collapsed="false">
      <c r="B2855" s="2" t="s">
        <v>108</v>
      </c>
      <c r="C2855" s="66" t="s">
        <v>1196</v>
      </c>
      <c r="D2855" s="2" t="n">
        <f aca="false">D2854+10</f>
        <v>120</v>
      </c>
      <c r="E2855" s="38" t="s">
        <v>1177</v>
      </c>
      <c r="F2855" s="2" t="str">
        <f aca="false">IF(LEN(E2855)&gt;2,SUBSTITUTE(E2855,"/",""),RIGHT("0"&amp;E2855*10,3))</f>
        <v>3337</v>
      </c>
      <c r="H2855" s="71" t="str">
        <f aca="false">IFERROR(E2855-1,(LEFT(E2855,2)-1)&amp;"/"&amp;(RIGHT(E2855,2)-1))</f>
        <v>32/36</v>
      </c>
      <c r="I2855" s="8" t="str">
        <f aca="false">J2855</f>
        <v>32;33;34;35;36</v>
      </c>
      <c r="J2855" s="18" t="str">
        <f aca="false">IF(LEN(H2855)&gt;2,LEFT(H2855,2)&amp;";"&amp;(LEFT(H2855,2)+1)&amp;";"&amp;(LEFT(H2855,2)+2)&amp;";"&amp;(LEFT(H2855,2)+3)&amp;";"&amp;RIGHT(H2855,2),H2855)</f>
        <v>32;33;34;35;36</v>
      </c>
      <c r="M2855" s="8" t="n">
        <v>0</v>
      </c>
    </row>
    <row r="2856" customFormat="false" ht="15" hidden="false" customHeight="false" outlineLevel="0" collapsed="false">
      <c r="B2856" s="2" t="s">
        <v>108</v>
      </c>
      <c r="C2856" s="66" t="s">
        <v>1196</v>
      </c>
      <c r="D2856" s="2" t="n">
        <f aca="false">D2855+10</f>
        <v>130</v>
      </c>
      <c r="E2856" s="38" t="s">
        <v>1178</v>
      </c>
      <c r="F2856" s="2" t="str">
        <f aca="false">IF(LEN(E2856)&gt;2,SUBSTITUTE(E2856,"/",""),RIGHT("0"&amp;E2856*10,3))</f>
        <v>3438</v>
      </c>
      <c r="H2856" s="71" t="str">
        <f aca="false">IFERROR(E2856-1,(LEFT(E2856,2)-1)&amp;"/"&amp;(RIGHT(E2856,2)-1))</f>
        <v>33/37</v>
      </c>
      <c r="I2856" s="8" t="str">
        <f aca="false">J2856</f>
        <v>33;34;35;36;37</v>
      </c>
      <c r="J2856" s="18" t="str">
        <f aca="false">IF(LEN(H2856)&gt;2,LEFT(H2856,2)&amp;";"&amp;(LEFT(H2856,2)+1)&amp;";"&amp;(LEFT(H2856,2)+2)&amp;";"&amp;(LEFT(H2856,2)+3)&amp;";"&amp;RIGHT(H2856,2),H2856)</f>
        <v>33;34;35;36;37</v>
      </c>
      <c r="M2856" s="8" t="n">
        <v>0</v>
      </c>
    </row>
    <row r="2857" customFormat="false" ht="15" hidden="false" customHeight="false" outlineLevel="0" collapsed="false">
      <c r="B2857" s="2" t="s">
        <v>108</v>
      </c>
      <c r="C2857" s="66" t="s">
        <v>1196</v>
      </c>
      <c r="D2857" s="2" t="n">
        <f aca="false">D2856+10</f>
        <v>140</v>
      </c>
      <c r="E2857" s="38" t="s">
        <v>1179</v>
      </c>
      <c r="F2857" s="2" t="str">
        <f aca="false">IF(LEN(E2857)&gt;2,SUBSTITUTE(E2857,"/",""),RIGHT("0"&amp;E2857*10,3))</f>
        <v>3539</v>
      </c>
      <c r="H2857" s="71" t="str">
        <f aca="false">IFERROR(E2857-1,(LEFT(E2857,2)-1)&amp;"/"&amp;(RIGHT(E2857,2)-1))</f>
        <v>34/38</v>
      </c>
      <c r="I2857" s="8" t="str">
        <f aca="false">J2857</f>
        <v>34;35;36;37;38</v>
      </c>
      <c r="J2857" s="18" t="str">
        <f aca="false">IF(LEN(H2857)&gt;2,LEFT(H2857,2)&amp;";"&amp;(LEFT(H2857,2)+1)&amp;";"&amp;(LEFT(H2857,2)+2)&amp;";"&amp;(LEFT(H2857,2)+3)&amp;";"&amp;RIGHT(H2857,2),H2857)</f>
        <v>34;35;36;37;38</v>
      </c>
      <c r="M2857" s="8" t="n">
        <v>0</v>
      </c>
    </row>
    <row r="2858" customFormat="false" ht="15" hidden="false" customHeight="false" outlineLevel="0" collapsed="false">
      <c r="B2858" s="2" t="s">
        <v>108</v>
      </c>
      <c r="C2858" s="66" t="s">
        <v>1196</v>
      </c>
      <c r="D2858" s="2" t="n">
        <f aca="false">D2857+10</f>
        <v>150</v>
      </c>
      <c r="E2858" s="38" t="s">
        <v>1180</v>
      </c>
      <c r="F2858" s="2" t="str">
        <f aca="false">IF(LEN(E2858)&gt;2,SUBSTITUTE(E2858,"/",""),RIGHT("0"&amp;E2858*10,3))</f>
        <v>3640</v>
      </c>
      <c r="H2858" s="71" t="str">
        <f aca="false">IFERROR(E2858-1,(LEFT(E2858,2)-1)&amp;"/"&amp;(RIGHT(E2858,2)-1))</f>
        <v>35/39</v>
      </c>
      <c r="I2858" s="8" t="str">
        <f aca="false">J2858</f>
        <v>35;36;37;38;39</v>
      </c>
      <c r="J2858" s="18" t="str">
        <f aca="false">IF(LEN(H2858)&gt;2,LEFT(H2858,2)&amp;";"&amp;(LEFT(H2858,2)+1)&amp;";"&amp;(LEFT(H2858,2)+2)&amp;";"&amp;(LEFT(H2858,2)+3)&amp;";"&amp;RIGHT(H2858,2),H2858)</f>
        <v>35;36;37;38;39</v>
      </c>
      <c r="M2858" s="8" t="n">
        <v>0</v>
      </c>
      <c r="N2858" s="2" t="str">
        <f aca="false">VLOOKUP(LEFT(H2858,2),references!B:C,2,0)&amp;" - "&amp;VLOOKUP(RIGHT(H2858,2),references!B:C,2,0)</f>
        <v>22,5 - 25</v>
      </c>
    </row>
    <row r="2859" customFormat="false" ht="15" hidden="false" customHeight="false" outlineLevel="0" collapsed="false">
      <c r="B2859" s="2" t="s">
        <v>108</v>
      </c>
      <c r="C2859" s="66" t="s">
        <v>1196</v>
      </c>
      <c r="D2859" s="2" t="n">
        <f aca="false">D2858+10</f>
        <v>160</v>
      </c>
      <c r="E2859" s="38" t="s">
        <v>1181</v>
      </c>
      <c r="F2859" s="2" t="str">
        <f aca="false">IF(LEN(E2859)&gt;2,SUBSTITUTE(E2859,"/",""),RIGHT("0"&amp;E2859*10,3))</f>
        <v>3741</v>
      </c>
      <c r="H2859" s="71" t="str">
        <f aca="false">IFERROR(E2859-1,(LEFT(E2859,2)-1)&amp;"/"&amp;(RIGHT(E2859,2)-1))</f>
        <v>36/40</v>
      </c>
      <c r="I2859" s="8" t="str">
        <f aca="false">J2859</f>
        <v>36;37;38;39;40</v>
      </c>
      <c r="J2859" s="18" t="str">
        <f aca="false">IF(LEN(H2859)&gt;2,LEFT(H2859,2)&amp;";"&amp;(LEFT(H2859,2)+1)&amp;";"&amp;(LEFT(H2859,2)+2)&amp;";"&amp;(LEFT(H2859,2)+3)&amp;";"&amp;RIGHT(H2859,2),H2859)</f>
        <v>36;37;38;39;40</v>
      </c>
      <c r="M2859" s="8" t="n">
        <v>0</v>
      </c>
    </row>
    <row r="2860" customFormat="false" ht="15" hidden="false" customHeight="false" outlineLevel="0" collapsed="false">
      <c r="B2860" s="2" t="s">
        <v>108</v>
      </c>
      <c r="C2860" s="66" t="s">
        <v>1196</v>
      </c>
      <c r="D2860" s="2" t="n">
        <f aca="false">D2859+10</f>
        <v>170</v>
      </c>
      <c r="E2860" s="38" t="s">
        <v>479</v>
      </c>
      <c r="F2860" s="2" t="str">
        <f aca="false">IF(LEN(E2860)&gt;2,SUBSTITUTE(E2860,"/",""),RIGHT("0"&amp;E2860*10,3))</f>
        <v>3842</v>
      </c>
      <c r="H2860" s="71" t="str">
        <f aca="false">IFERROR(E2860-1,(LEFT(E2860,2)-1)&amp;"/"&amp;(RIGHT(E2860,2)-1))</f>
        <v>37/41</v>
      </c>
      <c r="I2860" s="8" t="str">
        <f aca="false">J2860</f>
        <v>37;38;39;40;41</v>
      </c>
      <c r="J2860" s="18" t="str">
        <f aca="false">IF(LEN(H2860)&gt;2,LEFT(H2860,2)&amp;";"&amp;(LEFT(H2860,2)+1)&amp;";"&amp;(LEFT(H2860,2)+2)&amp;";"&amp;(LEFT(H2860,2)+3)&amp;";"&amp;RIGHT(H2860,2),H2860)</f>
        <v>37;38;39;40;41</v>
      </c>
      <c r="M2860" s="8" t="n">
        <v>0</v>
      </c>
    </row>
    <row r="2861" customFormat="false" ht="15" hidden="false" customHeight="false" outlineLevel="0" collapsed="false">
      <c r="B2861" s="2" t="s">
        <v>108</v>
      </c>
      <c r="C2861" s="66" t="s">
        <v>1196</v>
      </c>
      <c r="D2861" s="2" t="n">
        <f aca="false">D2860+10</f>
        <v>180</v>
      </c>
      <c r="E2861" s="38" t="s">
        <v>1182</v>
      </c>
      <c r="F2861" s="2" t="str">
        <f aca="false">IF(LEN(E2861)&gt;2,SUBSTITUTE(E2861,"/",""),RIGHT("0"&amp;E2861*10,3))</f>
        <v>3943</v>
      </c>
      <c r="H2861" s="71" t="str">
        <f aca="false">IFERROR(E2861-1,(LEFT(E2861,2)-1)&amp;"/"&amp;(RIGHT(E2861,2)-1))</f>
        <v>38/42</v>
      </c>
      <c r="I2861" s="8" t="str">
        <f aca="false">J2861</f>
        <v>38;39;40;41;42</v>
      </c>
      <c r="J2861" s="18" t="str">
        <f aca="false">IF(LEN(H2861)&gt;2,LEFT(H2861,2)&amp;";"&amp;(LEFT(H2861,2)+1)&amp;";"&amp;(LEFT(H2861,2)+2)&amp;";"&amp;(LEFT(H2861,2)+3)&amp;";"&amp;RIGHT(H2861,2),H2861)</f>
        <v>38;39;40;41;42</v>
      </c>
      <c r="M2861" s="8" t="n">
        <v>0</v>
      </c>
    </row>
    <row r="2862" customFormat="false" ht="15" hidden="false" customHeight="false" outlineLevel="0" collapsed="false">
      <c r="B2862" s="2" t="s">
        <v>108</v>
      </c>
      <c r="C2862" s="66" t="s">
        <v>1196</v>
      </c>
      <c r="D2862" s="2" t="n">
        <f aca="false">D2861+10</f>
        <v>190</v>
      </c>
      <c r="E2862" s="38" t="s">
        <v>480</v>
      </c>
      <c r="F2862" s="2" t="str">
        <f aca="false">IF(LEN(E2862)&gt;2,SUBSTITUTE(E2862,"/",""),RIGHT("0"&amp;E2862*10,3))</f>
        <v>4044</v>
      </c>
      <c r="H2862" s="71" t="str">
        <f aca="false">IFERROR(E2862-1,(LEFT(E2862,2)-1)&amp;"/"&amp;(RIGHT(E2862,2)-1))</f>
        <v>39/43</v>
      </c>
      <c r="I2862" s="8" t="str">
        <f aca="false">J2862</f>
        <v>39;40;41;42;43</v>
      </c>
      <c r="J2862" s="18" t="str">
        <f aca="false">IF(LEN(H2862)&gt;2,LEFT(H2862,2)&amp;";"&amp;(LEFT(H2862,2)+1)&amp;";"&amp;(LEFT(H2862,2)+2)&amp;";"&amp;(LEFT(H2862,2)+3)&amp;";"&amp;RIGHT(H2862,2),H2862)</f>
        <v>39;40;41;42;43</v>
      </c>
      <c r="M2862" s="8" t="n">
        <v>0</v>
      </c>
      <c r="N2862" s="2" t="str">
        <f aca="false">VLOOKUP(LEFT(H2862,2),references!B:C,2,0)&amp;" - "&amp;VLOOKUP(RIGHT(H2862,2),references!B:C,2,0)</f>
        <v>25 - 27,5</v>
      </c>
    </row>
    <row r="2864" customFormat="false" ht="15" hidden="false" customHeight="false" outlineLevel="0" collapsed="false">
      <c r="B2864" s="2" t="s">
        <v>108</v>
      </c>
      <c r="C2864" s="66" t="s">
        <v>1202</v>
      </c>
      <c r="D2864" s="2" t="n">
        <v>110</v>
      </c>
      <c r="E2864" s="38" t="s">
        <v>305</v>
      </c>
      <c r="F2864" s="2" t="str">
        <f aca="false">IF(LEN(E2864)&gt;2,SUBSTITUTE(E2864,"/",""),RIGHT("0"&amp;E2864*10,3))</f>
        <v>190</v>
      </c>
      <c r="H2864" s="8" t="n">
        <v>30</v>
      </c>
      <c r="I2864" s="8" t="n">
        <f aca="false">J2864</f>
        <v>30</v>
      </c>
      <c r="J2864" s="18" t="n">
        <f aca="false">IF(LEN(H2864)&gt;2,LEFT(H2864,2)&amp;";"&amp;(LEFT(H2864,2)+1)&amp;";"&amp;(LEFT(H2864,2)+2)&amp;";"&amp;RIGHT(H2864,2),H2864)</f>
        <v>30</v>
      </c>
      <c r="M2864" s="8" t="n">
        <v>0</v>
      </c>
      <c r="N2864" s="2" t="n">
        <f aca="false">VLOOKUP(TRIM(H2864),references!B:C,2,0)</f>
        <v>19</v>
      </c>
    </row>
    <row r="2865" customFormat="false" ht="15" hidden="false" customHeight="false" outlineLevel="0" collapsed="false">
      <c r="B2865" s="2" t="s">
        <v>108</v>
      </c>
      <c r="C2865" s="66" t="s">
        <v>1202</v>
      </c>
      <c r="D2865" s="2" t="n">
        <f aca="false">D2864+5</f>
        <v>115</v>
      </c>
      <c r="E2865" s="38" t="s">
        <v>355</v>
      </c>
      <c r="F2865" s="2" t="str">
        <f aca="false">IF(LEN(E2865)&gt;2,SUBSTITUTE(E2865,"/",""),RIGHT("0"&amp;E2865*10,3))</f>
        <v>1921</v>
      </c>
      <c r="H2865" s="8" t="str">
        <f aca="false">H2864&amp;"/"&amp;H2866</f>
        <v>30/33</v>
      </c>
      <c r="I2865" s="8" t="str">
        <f aca="false">J2865</f>
        <v>30;31;32;33</v>
      </c>
      <c r="J2865" s="18" t="str">
        <f aca="false">IF(LEN(H2865)&gt;2,LEFT(H2865,2)&amp;";"&amp;(LEFT(H2865,2)+1)&amp;";"&amp;(LEFT(H2865,2)+2)&amp;";"&amp;RIGHT(H2865,2),H2865)</f>
        <v>30;31;32;33</v>
      </c>
      <c r="M2865" s="8" t="n">
        <v>0</v>
      </c>
    </row>
    <row r="2866" customFormat="false" ht="15" hidden="false" customHeight="false" outlineLevel="0" collapsed="false">
      <c r="B2866" s="2" t="s">
        <v>108</v>
      </c>
      <c r="C2866" s="66" t="s">
        <v>1202</v>
      </c>
      <c r="D2866" s="2" t="n">
        <f aca="false">D2865+5</f>
        <v>120</v>
      </c>
      <c r="E2866" s="38" t="s">
        <v>307</v>
      </c>
      <c r="F2866" s="2" t="str">
        <f aca="false">IF(LEN(E2866)&gt;2,SUBSTITUTE(E2866,"/",""),RIGHT("0"&amp;E2866*10,3))</f>
        <v>210</v>
      </c>
      <c r="H2866" s="8" t="n">
        <v>33</v>
      </c>
      <c r="I2866" s="8" t="n">
        <f aca="false">J2866</f>
        <v>33</v>
      </c>
      <c r="J2866" s="18" t="n">
        <f aca="false">IF(LEN(H2866)&gt;2,LEFT(H2866,2)&amp;";"&amp;(LEFT(H2866,2)+1)&amp;";"&amp;(LEFT(H2866,2)+2)&amp;";"&amp;RIGHT(H2866,2),H2866)</f>
        <v>33</v>
      </c>
      <c r="M2866" s="8" t="n">
        <v>0</v>
      </c>
      <c r="N2866" s="2" t="n">
        <f aca="false">VLOOKUP(TRIM(H2866),references!B:C,2,0)</f>
        <v>21</v>
      </c>
    </row>
    <row r="2867" customFormat="false" ht="15" hidden="false" customHeight="false" outlineLevel="0" collapsed="false">
      <c r="B2867" s="2" t="s">
        <v>108</v>
      </c>
      <c r="C2867" s="66" t="s">
        <v>1202</v>
      </c>
      <c r="D2867" s="2" t="n">
        <f aca="false">D2866+5</f>
        <v>125</v>
      </c>
      <c r="E2867" s="38" t="s">
        <v>357</v>
      </c>
      <c r="F2867" s="2" t="str">
        <f aca="false">IF(LEN(E2867)&gt;2,SUBSTITUTE(E2867,"/",""),RIGHT("0"&amp;E2867*10,3))</f>
        <v>2123</v>
      </c>
      <c r="H2867" s="8" t="str">
        <f aca="false">H2866&amp;"/"&amp;H2868</f>
        <v>33/36</v>
      </c>
      <c r="I2867" s="8" t="str">
        <f aca="false">J2867</f>
        <v>33;34;35;36</v>
      </c>
      <c r="J2867" s="18" t="str">
        <f aca="false">IF(LEN(H2867)&gt;2,LEFT(H2867,2)&amp;";"&amp;(LEFT(H2867,2)+1)&amp;";"&amp;(LEFT(H2867,2)+2)&amp;";"&amp;RIGHT(H2867,2),H2867)</f>
        <v>33;34;35;36</v>
      </c>
      <c r="M2867" s="8" t="n">
        <v>0</v>
      </c>
    </row>
    <row r="2868" customFormat="false" ht="15" hidden="false" customHeight="false" outlineLevel="0" collapsed="false">
      <c r="B2868" s="2" t="s">
        <v>108</v>
      </c>
      <c r="C2868" s="66" t="s">
        <v>1202</v>
      </c>
      <c r="D2868" s="2" t="n">
        <f aca="false">D2867+5</f>
        <v>130</v>
      </c>
      <c r="E2868" s="38" t="s">
        <v>309</v>
      </c>
      <c r="F2868" s="2" t="str">
        <f aca="false">IF(LEN(E2868)&gt;2,SUBSTITUTE(E2868,"/",""),RIGHT("0"&amp;E2868*10,3))</f>
        <v>230</v>
      </c>
      <c r="H2868" s="8" t="n">
        <v>36</v>
      </c>
      <c r="I2868" s="8" t="n">
        <f aca="false">J2868</f>
        <v>36</v>
      </c>
      <c r="J2868" s="18" t="n">
        <f aca="false">IF(LEN(H2868)&gt;2,LEFT(H2868,2)&amp;";"&amp;(LEFT(H2868,2)+1)&amp;";"&amp;(LEFT(H2868,2)+2)&amp;";"&amp;RIGHT(H2868,2),H2868)</f>
        <v>36</v>
      </c>
      <c r="M2868" s="8" t="n">
        <v>0</v>
      </c>
      <c r="N2868" s="2" t="n">
        <f aca="false">VLOOKUP(TRIM(H2868),references!B:C,2,0)</f>
        <v>23</v>
      </c>
    </row>
    <row r="2869" customFormat="false" ht="15" hidden="false" customHeight="false" outlineLevel="0" collapsed="false">
      <c r="B2869" s="2" t="s">
        <v>108</v>
      </c>
      <c r="C2869" s="66" t="s">
        <v>1202</v>
      </c>
      <c r="D2869" s="2" t="n">
        <f aca="false">D2868+5</f>
        <v>135</v>
      </c>
      <c r="E2869" s="38" t="s">
        <v>359</v>
      </c>
      <c r="F2869" s="2" t="str">
        <f aca="false">IF(LEN(E2869)&gt;2,SUBSTITUTE(E2869,"/",""),RIGHT("0"&amp;E2869*10,3))</f>
        <v>2325</v>
      </c>
      <c r="H2869" s="8" t="str">
        <f aca="false">H2868&amp;"/"&amp;H2870</f>
        <v>36/39</v>
      </c>
      <c r="I2869" s="8" t="str">
        <f aca="false">J2869</f>
        <v>36;37;38;39</v>
      </c>
      <c r="J2869" s="18" t="str">
        <f aca="false">IF(LEN(H2869)&gt;2,LEFT(H2869,2)&amp;";"&amp;(LEFT(H2869,2)+1)&amp;";"&amp;(LEFT(H2869,2)+2)&amp;";"&amp;RIGHT(H2869,2),H2869)</f>
        <v>36;37;38;39</v>
      </c>
      <c r="M2869" s="8" t="n">
        <v>0</v>
      </c>
    </row>
    <row r="2870" customFormat="false" ht="15" hidden="false" customHeight="false" outlineLevel="0" collapsed="false">
      <c r="B2870" s="2" t="s">
        <v>108</v>
      </c>
      <c r="C2870" s="66" t="s">
        <v>1202</v>
      </c>
      <c r="D2870" s="2" t="n">
        <f aca="false">D2869+5</f>
        <v>140</v>
      </c>
      <c r="E2870" s="38" t="s">
        <v>311</v>
      </c>
      <c r="F2870" s="2" t="str">
        <f aca="false">IF(LEN(E2870)&gt;2,SUBSTITUTE(E2870,"/",""),RIGHT("0"&amp;E2870*10,3))</f>
        <v>250</v>
      </c>
      <c r="H2870" s="8" t="n">
        <v>39</v>
      </c>
      <c r="I2870" s="8" t="n">
        <f aca="false">J2870</f>
        <v>39</v>
      </c>
      <c r="J2870" s="18" t="n">
        <f aca="false">IF(LEN(H2870)&gt;2,LEFT(H2870,2)&amp;";"&amp;(LEFT(H2870,2)+1)&amp;";"&amp;(LEFT(H2870,2)+2)&amp;";"&amp;RIGHT(H2870,2),H2870)</f>
        <v>39</v>
      </c>
      <c r="M2870" s="8" t="n">
        <v>0</v>
      </c>
      <c r="N2870" s="2" t="n">
        <f aca="false">VLOOKUP(TRIM(H2870),references!B:C,2,0)</f>
        <v>25</v>
      </c>
    </row>
    <row r="2871" customFormat="false" ht="15" hidden="false" customHeight="false" outlineLevel="0" collapsed="false">
      <c r="B2871" s="2" t="s">
        <v>108</v>
      </c>
      <c r="C2871" s="66" t="s">
        <v>1202</v>
      </c>
      <c r="D2871" s="2" t="n">
        <f aca="false">D2870+5</f>
        <v>145</v>
      </c>
      <c r="E2871" s="38" t="s">
        <v>361</v>
      </c>
      <c r="F2871" s="2" t="str">
        <f aca="false">IF(LEN(E2871)&gt;2,SUBSTITUTE(E2871,"/",""),RIGHT("0"&amp;E2871*10,3))</f>
        <v>2527</v>
      </c>
      <c r="H2871" s="8" t="str">
        <f aca="false">H2870&amp;"/"&amp;H2872</f>
        <v>39/42</v>
      </c>
      <c r="I2871" s="8" t="str">
        <f aca="false">J2871</f>
        <v>39;40;41;42</v>
      </c>
      <c r="J2871" s="18" t="str">
        <f aca="false">IF(LEN(H2871)&gt;2,LEFT(H2871,2)&amp;";"&amp;(LEFT(H2871,2)+1)&amp;";"&amp;(LEFT(H2871,2)+2)&amp;";"&amp;RIGHT(H2871,2),H2871)</f>
        <v>39;40;41;42</v>
      </c>
      <c r="M2871" s="8" t="n">
        <v>0</v>
      </c>
    </row>
    <row r="2872" customFormat="false" ht="15" hidden="false" customHeight="false" outlineLevel="0" collapsed="false">
      <c r="B2872" s="2" t="s">
        <v>108</v>
      </c>
      <c r="C2872" s="66" t="s">
        <v>1202</v>
      </c>
      <c r="D2872" s="2" t="n">
        <f aca="false">D2871+5</f>
        <v>150</v>
      </c>
      <c r="E2872" s="38" t="s">
        <v>313</v>
      </c>
      <c r="F2872" s="2" t="str">
        <f aca="false">IF(LEN(E2872)&gt;2,SUBSTITUTE(E2872,"/",""),RIGHT("0"&amp;E2872*10,3))</f>
        <v>270</v>
      </c>
      <c r="H2872" s="8" t="n">
        <v>42</v>
      </c>
      <c r="I2872" s="8" t="n">
        <f aca="false">J2872</f>
        <v>42</v>
      </c>
      <c r="J2872" s="18" t="n">
        <f aca="false">IF(LEN(H2872)&gt;2,LEFT(H2872,2)&amp;";"&amp;(LEFT(H2872,2)+1)&amp;";"&amp;(LEFT(H2872,2)+2)&amp;";"&amp;RIGHT(H2872,2),H2872)</f>
        <v>42</v>
      </c>
      <c r="M2872" s="8" t="n">
        <v>0</v>
      </c>
      <c r="N2872" s="2" t="n">
        <f aca="false">VLOOKUP(TRIM(H2872),references!B:C,2,0)</f>
        <v>27</v>
      </c>
    </row>
    <row r="2873" customFormat="false" ht="15" hidden="false" customHeight="false" outlineLevel="0" collapsed="false">
      <c r="B2873" s="2" t="s">
        <v>108</v>
      </c>
      <c r="C2873" s="66" t="s">
        <v>1202</v>
      </c>
      <c r="D2873" s="2" t="n">
        <f aca="false">D2872+5</f>
        <v>155</v>
      </c>
      <c r="E2873" s="38" t="s">
        <v>363</v>
      </c>
      <c r="F2873" s="2" t="str">
        <f aca="false">IF(LEN(E2873)&gt;2,SUBSTITUTE(E2873,"/",""),RIGHT("0"&amp;E2873*10,3))</f>
        <v>2729</v>
      </c>
      <c r="H2873" s="8" t="str">
        <f aca="false">H2872&amp;"/"&amp;H2874</f>
        <v>42/45</v>
      </c>
      <c r="I2873" s="8" t="str">
        <f aca="false">J2873</f>
        <v>42;43;44;45</v>
      </c>
      <c r="J2873" s="18" t="str">
        <f aca="false">IF(LEN(H2873)&gt;2,LEFT(H2873,2)&amp;";"&amp;(LEFT(H2873,2)+1)&amp;";"&amp;(LEFT(H2873,2)+2)&amp;";"&amp;RIGHT(H2873,2),H2873)</f>
        <v>42;43;44;45</v>
      </c>
      <c r="M2873" s="8" t="n">
        <v>0</v>
      </c>
    </row>
    <row r="2874" customFormat="false" ht="15" hidden="false" customHeight="false" outlineLevel="0" collapsed="false">
      <c r="B2874" s="2" t="s">
        <v>108</v>
      </c>
      <c r="C2874" s="66" t="s">
        <v>1202</v>
      </c>
      <c r="D2874" s="2" t="n">
        <f aca="false">D2873+5</f>
        <v>160</v>
      </c>
      <c r="E2874" s="38" t="s">
        <v>315</v>
      </c>
      <c r="F2874" s="2" t="str">
        <f aca="false">IF(LEN(E2874)&gt;2,SUBSTITUTE(E2874,"/",""),RIGHT("0"&amp;E2874*10,3))</f>
        <v>290</v>
      </c>
      <c r="H2874" s="8" t="n">
        <v>45</v>
      </c>
      <c r="I2874" s="8" t="n">
        <f aca="false">J2874</f>
        <v>45</v>
      </c>
      <c r="J2874" s="18" t="n">
        <f aca="false">IF(LEN(H2874)&gt;2,LEFT(H2874,2)&amp;";"&amp;(LEFT(H2874,2)+1)&amp;";"&amp;(LEFT(H2874,2)+2)&amp;";"&amp;RIGHT(H2874,2),H2874)</f>
        <v>45</v>
      </c>
      <c r="M2874" s="8" t="n">
        <v>0</v>
      </c>
      <c r="N2874" s="2" t="n">
        <f aca="false">VLOOKUP(TRIM(H2874),references!B:C,2,0)</f>
        <v>29</v>
      </c>
    </row>
    <row r="2876" customFormat="false" ht="15" hidden="false" customHeight="false" outlineLevel="0" collapsed="false">
      <c r="B2876" s="2" t="s">
        <v>108</v>
      </c>
      <c r="C2876" s="76" t="s">
        <v>1204</v>
      </c>
      <c r="D2876" s="18" t="n">
        <v>110</v>
      </c>
      <c r="E2876" s="61" t="s">
        <v>238</v>
      </c>
      <c r="F2876" s="61" t="s">
        <v>2913</v>
      </c>
      <c r="H2876" s="8" t="s">
        <v>164</v>
      </c>
      <c r="I2876" s="8" t="str">
        <f aca="false">J2876</f>
        <v>36;37;38;39</v>
      </c>
      <c r="J2876" s="18" t="str">
        <f aca="false">IF(LEN(H2876)&gt;2,LEFT(H2876,2)&amp;";"&amp;(LEFT(H2876,2)+1)&amp;";"&amp;(LEFT(H2876,2)+2)&amp;";"&amp;RIGHT(H2876,2),H2876)</f>
        <v>36;37;38;39</v>
      </c>
      <c r="M2876" s="8" t="n">
        <v>0</v>
      </c>
      <c r="N2876" s="2" t="str">
        <f aca="false">VLOOKUP(LEFT(H2876,2),references!B:C,2,0)&amp;" - "&amp;VLOOKUP(RIGHT(H2876,2),references!B:C,2,0)</f>
        <v>23 - 25</v>
      </c>
    </row>
    <row r="2878" customFormat="false" ht="15" hidden="false" customHeight="false" outlineLevel="0" collapsed="false">
      <c r="B2878" s="2" t="s">
        <v>108</v>
      </c>
      <c r="C2878" s="66" t="s">
        <v>1207</v>
      </c>
      <c r="D2878" s="2" t="n">
        <v>140</v>
      </c>
      <c r="E2878" s="38" t="s">
        <v>176</v>
      </c>
      <c r="F2878" s="2" t="s">
        <v>176</v>
      </c>
      <c r="H2878" s="14" t="s">
        <v>185</v>
      </c>
      <c r="I2878" s="8" t="str">
        <f aca="false">J2878</f>
        <v>0</v>
      </c>
      <c r="J2878" s="18" t="str">
        <f aca="false">IF(LEN(H2878)&gt;1,LEFT(H2878,1)&amp;";"&amp;RIGHT(H2878,1),H2878)</f>
        <v>0</v>
      </c>
      <c r="K2878" s="72"/>
      <c r="M2878" s="8" t="n">
        <v>919</v>
      </c>
    </row>
    <row r="2879" customFormat="false" ht="15" hidden="false" customHeight="false" outlineLevel="0" collapsed="false">
      <c r="B2879" s="2" t="s">
        <v>108</v>
      </c>
      <c r="C2879" s="66" t="s">
        <v>1207</v>
      </c>
      <c r="D2879" s="2" t="n">
        <v>150</v>
      </c>
      <c r="E2879" s="38" t="s">
        <v>177</v>
      </c>
      <c r="F2879" s="2" t="s">
        <v>177</v>
      </c>
      <c r="H2879" s="14" t="s">
        <v>186</v>
      </c>
      <c r="I2879" s="8" t="str">
        <f aca="false">J2879</f>
        <v>1</v>
      </c>
      <c r="J2879" s="18" t="str">
        <f aca="false">IF(LEN(H2879)&gt;1,LEFT(H2879,1)&amp;";"&amp;RIGHT(H2879,1),H2879)</f>
        <v>1</v>
      </c>
      <c r="K2879" s="72"/>
      <c r="M2879" s="8" t="n">
        <v>929</v>
      </c>
      <c r="R2879" s="2" t="s">
        <v>3002</v>
      </c>
      <c r="T2879" s="2" t="s">
        <v>3003</v>
      </c>
      <c r="U2879" s="2" t="s">
        <v>3004</v>
      </c>
    </row>
    <row r="2880" customFormat="false" ht="15" hidden="false" customHeight="false" outlineLevel="0" collapsed="false">
      <c r="B2880" s="2" t="s">
        <v>108</v>
      </c>
      <c r="C2880" s="66" t="s">
        <v>1207</v>
      </c>
      <c r="D2880" s="2" t="n">
        <v>160</v>
      </c>
      <c r="E2880" s="38" t="s">
        <v>178</v>
      </c>
      <c r="F2880" s="2" t="s">
        <v>178</v>
      </c>
      <c r="H2880" s="14" t="s">
        <v>187</v>
      </c>
      <c r="I2880" s="8" t="str">
        <f aca="false">J2880</f>
        <v>2</v>
      </c>
      <c r="J2880" s="18" t="str">
        <f aca="false">IF(LEN(H2880)&gt;1,LEFT(H2880,1)&amp;";"&amp;RIGHT(H2880,1),H2880)</f>
        <v>2</v>
      </c>
      <c r="K2880" s="72"/>
      <c r="M2880" s="8" t="n">
        <v>979</v>
      </c>
      <c r="R2880" s="2" t="s">
        <v>3005</v>
      </c>
      <c r="T2880" s="2" t="s">
        <v>3006</v>
      </c>
      <c r="U2880" s="2" t="s">
        <v>3007</v>
      </c>
    </row>
    <row r="2881" customFormat="false" ht="15" hidden="false" customHeight="false" outlineLevel="0" collapsed="false">
      <c r="B2881" s="2" t="s">
        <v>108</v>
      </c>
      <c r="C2881" s="66" t="s">
        <v>1207</v>
      </c>
      <c r="D2881" s="2" t="n">
        <v>170</v>
      </c>
      <c r="E2881" s="38" t="s">
        <v>179</v>
      </c>
      <c r="F2881" s="2" t="s">
        <v>179</v>
      </c>
      <c r="H2881" s="14" t="s">
        <v>188</v>
      </c>
      <c r="I2881" s="8" t="str">
        <f aca="false">J2881</f>
        <v>3</v>
      </c>
      <c r="J2881" s="18" t="str">
        <f aca="false">IF(LEN(H2881)&gt;1,LEFT(H2881,1)&amp;";"&amp;RIGHT(H2881,1),H2881)</f>
        <v>3</v>
      </c>
      <c r="K2881" s="72"/>
      <c r="M2881" s="8" t="n">
        <v>999</v>
      </c>
      <c r="R2881" s="2" t="s">
        <v>3008</v>
      </c>
      <c r="T2881" s="2" t="s">
        <v>3009</v>
      </c>
      <c r="U2881" s="2" t="s">
        <v>3010</v>
      </c>
    </row>
    <row r="2882" customFormat="false" ht="15" hidden="false" customHeight="false" outlineLevel="0" collapsed="false">
      <c r="B2882" s="2" t="s">
        <v>108</v>
      </c>
      <c r="C2882" s="66" t="s">
        <v>1207</v>
      </c>
      <c r="D2882" s="2" t="n">
        <v>180</v>
      </c>
      <c r="E2882" s="38" t="s">
        <v>180</v>
      </c>
      <c r="F2882" s="2" t="s">
        <v>180</v>
      </c>
      <c r="H2882" s="14" t="s">
        <v>189</v>
      </c>
      <c r="I2882" s="8" t="str">
        <f aca="false">J2882</f>
        <v>4</v>
      </c>
      <c r="J2882" s="18" t="str">
        <f aca="false">IF(LEN(H2882)&gt;1,LEFT(H2882,1)&amp;";"&amp;RIGHT(H2882,1),H2882)</f>
        <v>4</v>
      </c>
      <c r="K2882" s="72"/>
      <c r="M2882" s="8" t="n">
        <v>989</v>
      </c>
      <c r="R2882" s="2" t="s">
        <v>3011</v>
      </c>
      <c r="T2882" s="2" t="s">
        <v>3012</v>
      </c>
      <c r="U2882" s="2" t="s">
        <v>3013</v>
      </c>
    </row>
    <row r="2883" customFormat="false" ht="15" hidden="false" customHeight="false" outlineLevel="0" collapsed="false">
      <c r="B2883" s="2" t="s">
        <v>108</v>
      </c>
      <c r="C2883" s="66" t="s">
        <v>1207</v>
      </c>
      <c r="D2883" s="2" t="n">
        <v>190</v>
      </c>
      <c r="E2883" s="38" t="s">
        <v>181</v>
      </c>
      <c r="F2883" s="2" t="s">
        <v>181</v>
      </c>
      <c r="H2883" s="14" t="s">
        <v>190</v>
      </c>
      <c r="I2883" s="8" t="str">
        <f aca="false">J2883</f>
        <v>5</v>
      </c>
      <c r="J2883" s="18" t="str">
        <f aca="false">IF(LEN(H2883)&gt;1,LEFT(H2883,1)&amp;";"&amp;RIGHT(H2883,1),H2883)</f>
        <v>5</v>
      </c>
      <c r="K2883" s="72"/>
      <c r="M2883" s="8" t="n">
        <v>969</v>
      </c>
      <c r="R2883" s="2" t="s">
        <v>3014</v>
      </c>
      <c r="T2883" s="2" t="s">
        <v>3012</v>
      </c>
      <c r="U2883" s="2" t="s">
        <v>3015</v>
      </c>
    </row>
    <row r="2884" customFormat="false" ht="15" hidden="false" customHeight="false" outlineLevel="0" collapsed="false">
      <c r="B2884" s="2" t="s">
        <v>108</v>
      </c>
      <c r="C2884" s="66" t="s">
        <v>1207</v>
      </c>
      <c r="D2884" s="2" t="n">
        <v>200</v>
      </c>
      <c r="E2884" s="38" t="s">
        <v>182</v>
      </c>
      <c r="F2884" s="2" t="s">
        <v>182</v>
      </c>
      <c r="H2884" s="14" t="s">
        <v>191</v>
      </c>
      <c r="I2884" s="8" t="str">
        <f aca="false">J2884</f>
        <v>6</v>
      </c>
      <c r="J2884" s="18" t="str">
        <f aca="false">IF(LEN(H2884)&gt;1,LEFT(H2884,1)&amp;";"&amp;RIGHT(H2884,1),H2884)</f>
        <v>6</v>
      </c>
      <c r="K2884" s="72"/>
      <c r="M2884" s="8" t="n">
        <v>959</v>
      </c>
    </row>
    <row r="2885" customFormat="false" ht="15" hidden="false" customHeight="false" outlineLevel="0" collapsed="false">
      <c r="J2885" s="72"/>
      <c r="K2885" s="72"/>
    </row>
    <row r="2886" customFormat="false" ht="15" hidden="false" customHeight="false" outlineLevel="0" collapsed="false">
      <c r="B2886" s="2" t="s">
        <v>108</v>
      </c>
      <c r="C2886" s="66" t="s">
        <v>1209</v>
      </c>
      <c r="D2886" s="2" t="n">
        <v>145</v>
      </c>
      <c r="E2886" s="38" t="s">
        <v>587</v>
      </c>
      <c r="F2886" s="2" t="s">
        <v>3016</v>
      </c>
      <c r="H2886" s="8" t="s">
        <v>1214</v>
      </c>
      <c r="I2886" s="8" t="str">
        <f aca="false">J2886</f>
        <v>0;1</v>
      </c>
      <c r="J2886" s="18" t="str">
        <f aca="false">IF(LEN(H2886)&gt;1,LEFT(H2886,1)&amp;";"&amp;RIGHT(H2886,1),H2886)</f>
        <v>0;1</v>
      </c>
      <c r="K2886" s="72"/>
      <c r="M2886" s="8" t="n">
        <v>928</v>
      </c>
    </row>
    <row r="2887" customFormat="false" ht="15" hidden="false" customHeight="false" outlineLevel="0" collapsed="false">
      <c r="B2887" s="2" t="s">
        <v>108</v>
      </c>
      <c r="C2887" s="66" t="s">
        <v>1209</v>
      </c>
      <c r="D2887" s="2" t="n">
        <v>155</v>
      </c>
      <c r="E2887" s="38" t="s">
        <v>588</v>
      </c>
      <c r="F2887" s="2" t="s">
        <v>3017</v>
      </c>
      <c r="H2887" s="14" t="s">
        <v>690</v>
      </c>
      <c r="I2887" s="8" t="str">
        <f aca="false">J2887</f>
        <v>1;2</v>
      </c>
      <c r="J2887" s="18" t="str">
        <f aca="false">IF(LEN(H2887)&gt;1,LEFT(H2887,1)&amp;";"&amp;RIGHT(H2887,1),H2887)</f>
        <v>1;2</v>
      </c>
      <c r="K2887" s="72"/>
      <c r="M2887" s="8" t="n">
        <v>978</v>
      </c>
      <c r="R2887" s="2" t="s">
        <v>3018</v>
      </c>
      <c r="T2887" s="2" t="s">
        <v>3019</v>
      </c>
      <c r="U2887" s="2" t="s">
        <v>3020</v>
      </c>
    </row>
    <row r="2888" customFormat="false" ht="15" hidden="false" customHeight="false" outlineLevel="0" collapsed="false">
      <c r="B2888" s="2" t="s">
        <v>108</v>
      </c>
      <c r="C2888" s="66" t="s">
        <v>1209</v>
      </c>
      <c r="D2888" s="2" t="n">
        <v>165</v>
      </c>
      <c r="E2888" s="38" t="s">
        <v>589</v>
      </c>
      <c r="F2888" s="2" t="s">
        <v>3021</v>
      </c>
      <c r="H2888" s="14" t="s">
        <v>1215</v>
      </c>
      <c r="I2888" s="8" t="str">
        <f aca="false">J2888</f>
        <v>2;3</v>
      </c>
      <c r="J2888" s="18" t="str">
        <f aca="false">IF(LEN(H2888)&gt;1,LEFT(H2888,1)&amp;";"&amp;RIGHT(H2888,1),H2888)</f>
        <v>2;3</v>
      </c>
      <c r="K2888" s="72"/>
      <c r="M2888" s="8" t="n">
        <v>998</v>
      </c>
      <c r="R2888" s="2" t="s">
        <v>3022</v>
      </c>
      <c r="T2888" s="2" t="s">
        <v>3023</v>
      </c>
      <c r="U2888" s="2" t="s">
        <v>3024</v>
      </c>
    </row>
    <row r="2889" customFormat="false" ht="15" hidden="false" customHeight="false" outlineLevel="0" collapsed="false">
      <c r="B2889" s="2" t="s">
        <v>108</v>
      </c>
      <c r="C2889" s="66" t="s">
        <v>1209</v>
      </c>
      <c r="D2889" s="2" t="n">
        <v>175</v>
      </c>
      <c r="E2889" s="38" t="s">
        <v>590</v>
      </c>
      <c r="F2889" s="2" t="s">
        <v>3025</v>
      </c>
      <c r="H2889" s="14" t="s">
        <v>691</v>
      </c>
      <c r="I2889" s="8" t="str">
        <f aca="false">J2889</f>
        <v>3;4</v>
      </c>
      <c r="J2889" s="18" t="str">
        <f aca="false">IF(LEN(H2889)&gt;1,LEFT(H2889,1)&amp;";"&amp;RIGHT(H2889,1),H2889)</f>
        <v>3;4</v>
      </c>
      <c r="K2889" s="72"/>
      <c r="M2889" s="8" t="n">
        <v>988</v>
      </c>
      <c r="R2889" s="2" t="s">
        <v>3026</v>
      </c>
      <c r="T2889" s="2" t="s">
        <v>3027</v>
      </c>
      <c r="U2889" s="2" t="s">
        <v>3028</v>
      </c>
    </row>
    <row r="2890" customFormat="false" ht="15" hidden="false" customHeight="false" outlineLevel="0" collapsed="false">
      <c r="B2890" s="2" t="s">
        <v>108</v>
      </c>
      <c r="C2890" s="66" t="s">
        <v>1209</v>
      </c>
      <c r="D2890" s="2" t="n">
        <v>185</v>
      </c>
      <c r="E2890" s="38" t="s">
        <v>591</v>
      </c>
      <c r="F2890" s="2" t="s">
        <v>3029</v>
      </c>
      <c r="H2890" s="14" t="s">
        <v>1216</v>
      </c>
      <c r="I2890" s="8" t="str">
        <f aca="false">J2890</f>
        <v>4;5</v>
      </c>
      <c r="J2890" s="18" t="str">
        <f aca="false">IF(LEN(H2890)&gt;1,LEFT(H2890,1)&amp;";"&amp;RIGHT(H2890,1),H2890)</f>
        <v>4;5</v>
      </c>
      <c r="K2890" s="72"/>
      <c r="M2890" s="8" t="n">
        <v>968</v>
      </c>
      <c r="R2890" s="2" t="s">
        <v>3030</v>
      </c>
      <c r="T2890" s="2" t="s">
        <v>3012</v>
      </c>
      <c r="U2890" s="2" t="s">
        <v>3031</v>
      </c>
    </row>
    <row r="2891" customFormat="false" ht="15" hidden="false" customHeight="false" outlineLevel="0" collapsed="false">
      <c r="B2891" s="2" t="s">
        <v>108</v>
      </c>
      <c r="C2891" s="66" t="s">
        <v>1209</v>
      </c>
      <c r="D2891" s="2" t="n">
        <v>195</v>
      </c>
      <c r="E2891" s="38" t="s">
        <v>592</v>
      </c>
      <c r="F2891" s="2" t="s">
        <v>3032</v>
      </c>
      <c r="H2891" s="14" t="s">
        <v>1217</v>
      </c>
      <c r="I2891" s="8" t="str">
        <f aca="false">J2891</f>
        <v>5;6</v>
      </c>
      <c r="J2891" s="18" t="str">
        <f aca="false">IF(LEN(H2891)&gt;1,LEFT(H2891,1)&amp;";"&amp;RIGHT(H2891,1),H2891)</f>
        <v>5;6</v>
      </c>
      <c r="K2891" s="72"/>
      <c r="M2891" s="8" t="n">
        <v>958</v>
      </c>
    </row>
    <row r="2892" s="50" customFormat="true" ht="15" hidden="false" customHeight="false" outlineLevel="0" collapsed="false">
      <c r="B2892" s="77"/>
      <c r="C2892" s="78"/>
      <c r="D2892" s="77"/>
      <c r="E2892" s="79"/>
      <c r="F2892" s="77"/>
      <c r="G2892" s="78"/>
      <c r="H2892" s="77"/>
      <c r="I2892" s="58"/>
      <c r="J2892" s="58"/>
      <c r="K2892" s="58"/>
      <c r="L2892" s="58"/>
      <c r="M2892" s="58"/>
      <c r="N2892" s="77"/>
      <c r="O2892" s="77"/>
      <c r="P2892" s="77"/>
      <c r="Q2892" s="77"/>
      <c r="R2892" s="77"/>
      <c r="S2892" s="77"/>
      <c r="T2892" s="77"/>
      <c r="U2892" s="77"/>
      <c r="V2892" s="77"/>
      <c r="W2892" s="77"/>
      <c r="X2892" s="77"/>
      <c r="Y2892" s="77"/>
      <c r="Z2892" s="77"/>
      <c r="AA2892" s="77"/>
      <c r="AB2892" s="77"/>
      <c r="AC2892" s="77"/>
      <c r="AD2892" s="77"/>
      <c r="AE2892" s="77"/>
      <c r="AF2892" s="77"/>
      <c r="AG2892" s="77"/>
      <c r="AH2892" s="77"/>
      <c r="AI2892" s="77"/>
      <c r="AJ2892" s="77"/>
      <c r="AK2892" s="77"/>
    </row>
    <row r="2893" s="50" customFormat="true" ht="15" hidden="false" customHeight="false" outlineLevel="0" collapsed="false">
      <c r="B2893" s="2" t="s">
        <v>108</v>
      </c>
      <c r="C2893" s="78" t="s">
        <v>1211</v>
      </c>
      <c r="D2893" s="77" t="n">
        <v>130</v>
      </c>
      <c r="E2893" s="79" t="s">
        <v>185</v>
      </c>
      <c r="F2893" s="77" t="s">
        <v>2601</v>
      </c>
      <c r="G2893" s="78"/>
      <c r="H2893" s="32" t="n">
        <v>0</v>
      </c>
      <c r="I2893" s="8" t="n">
        <f aca="false">J2893</f>
        <v>0</v>
      </c>
      <c r="J2893" s="58" t="n">
        <v>0</v>
      </c>
      <c r="K2893" s="58"/>
      <c r="L2893" s="58"/>
      <c r="M2893" s="8" t="n">
        <v>919</v>
      </c>
      <c r="N2893" s="77"/>
      <c r="O2893" s="77"/>
      <c r="P2893" s="77"/>
      <c r="Q2893" s="77"/>
      <c r="R2893" s="77"/>
      <c r="S2893" s="77"/>
      <c r="T2893" s="77"/>
      <c r="U2893" s="77"/>
      <c r="V2893" s="77"/>
      <c r="W2893" s="77"/>
      <c r="X2893" s="77"/>
      <c r="Y2893" s="77"/>
      <c r="Z2893" s="77"/>
      <c r="AA2893" s="77"/>
      <c r="AB2893" s="77"/>
      <c r="AC2893" s="77"/>
      <c r="AD2893" s="77"/>
      <c r="AE2893" s="77"/>
      <c r="AF2893" s="77"/>
      <c r="AG2893" s="77"/>
      <c r="AH2893" s="77"/>
      <c r="AI2893" s="77"/>
      <c r="AJ2893" s="77"/>
      <c r="AK2893" s="77"/>
    </row>
    <row r="2894" s="50" customFormat="true" ht="15" hidden="false" customHeight="false" outlineLevel="0" collapsed="false">
      <c r="B2894" s="2" t="s">
        <v>108</v>
      </c>
      <c r="C2894" s="78" t="s">
        <v>1211</v>
      </c>
      <c r="D2894" s="77" t="n">
        <f aca="false">D2893+10</f>
        <v>140</v>
      </c>
      <c r="E2894" s="79" t="s">
        <v>186</v>
      </c>
      <c r="F2894" s="77" t="s">
        <v>2907</v>
      </c>
      <c r="G2894" s="78"/>
      <c r="H2894" s="44" t="str">
        <f aca="false">E2894</f>
        <v>1</v>
      </c>
      <c r="I2894" s="8" t="str">
        <f aca="false">J2894</f>
        <v>1</v>
      </c>
      <c r="J2894" s="83" t="str">
        <f aca="false">H2894</f>
        <v>1</v>
      </c>
      <c r="K2894" s="58"/>
      <c r="L2894" s="58"/>
      <c r="M2894" s="8" t="n">
        <v>929</v>
      </c>
      <c r="N2894" s="77"/>
      <c r="O2894" s="77"/>
      <c r="P2894" s="77"/>
      <c r="Q2894" s="77"/>
      <c r="R2894" s="77" t="s">
        <v>3002</v>
      </c>
      <c r="S2894" s="77"/>
      <c r="T2894" s="77" t="s">
        <v>3003</v>
      </c>
      <c r="U2894" s="77" t="s">
        <v>3004</v>
      </c>
      <c r="V2894" s="77"/>
      <c r="W2894" s="77"/>
      <c r="X2894" s="77"/>
      <c r="Y2894" s="77"/>
      <c r="Z2894" s="77"/>
      <c r="AA2894" s="77"/>
      <c r="AB2894" s="77"/>
      <c r="AC2894" s="77"/>
      <c r="AD2894" s="77"/>
      <c r="AE2894" s="77"/>
      <c r="AF2894" s="77"/>
      <c r="AG2894" s="77"/>
      <c r="AH2894" s="77"/>
      <c r="AI2894" s="77"/>
      <c r="AJ2894" s="77"/>
      <c r="AK2894" s="77"/>
    </row>
    <row r="2895" customFormat="false" ht="15" hidden="false" customHeight="false" outlineLevel="0" collapsed="false">
      <c r="B2895" s="2" t="s">
        <v>108</v>
      </c>
      <c r="C2895" s="66" t="s">
        <v>1211</v>
      </c>
      <c r="D2895" s="2" t="n">
        <f aca="false">D2894+10</f>
        <v>150</v>
      </c>
      <c r="E2895" s="38" t="s">
        <v>187</v>
      </c>
      <c r="F2895" s="2" t="s">
        <v>2908</v>
      </c>
      <c r="H2895" s="8" t="str">
        <f aca="false">E2895</f>
        <v>2</v>
      </c>
      <c r="I2895" s="8" t="str">
        <f aca="false">J2895</f>
        <v>2</v>
      </c>
      <c r="J2895" s="18" t="str">
        <f aca="false">H2895</f>
        <v>2</v>
      </c>
      <c r="M2895" s="8" t="n">
        <v>979</v>
      </c>
      <c r="R2895" s="2" t="s">
        <v>3005</v>
      </c>
      <c r="T2895" s="2" t="s">
        <v>3006</v>
      </c>
      <c r="U2895" s="2" t="s">
        <v>3007</v>
      </c>
    </row>
    <row r="2896" customFormat="false" ht="15" hidden="false" customHeight="false" outlineLevel="0" collapsed="false">
      <c r="B2896" s="2" t="s">
        <v>108</v>
      </c>
      <c r="C2896" s="66" t="s">
        <v>1211</v>
      </c>
      <c r="D2896" s="2" t="n">
        <f aca="false">D2895+10</f>
        <v>160</v>
      </c>
      <c r="E2896" s="38" t="s">
        <v>188</v>
      </c>
      <c r="F2896" s="2" t="s">
        <v>2909</v>
      </c>
      <c r="H2896" s="8" t="str">
        <f aca="false">E2896</f>
        <v>3</v>
      </c>
      <c r="I2896" s="8" t="str">
        <f aca="false">J2896</f>
        <v>3</v>
      </c>
      <c r="J2896" s="18" t="str">
        <f aca="false">H2896</f>
        <v>3</v>
      </c>
      <c r="M2896" s="8" t="n">
        <v>999</v>
      </c>
      <c r="R2896" s="2" t="s">
        <v>3008</v>
      </c>
      <c r="T2896" s="2" t="s">
        <v>3009</v>
      </c>
      <c r="U2896" s="2" t="s">
        <v>3010</v>
      </c>
    </row>
    <row r="2897" customFormat="false" ht="15" hidden="false" customHeight="false" outlineLevel="0" collapsed="false">
      <c r="B2897" s="2" t="s">
        <v>108</v>
      </c>
      <c r="C2897" s="66" t="s">
        <v>1211</v>
      </c>
      <c r="D2897" s="2" t="n">
        <f aca="false">D2896+10</f>
        <v>170</v>
      </c>
      <c r="E2897" s="38" t="s">
        <v>189</v>
      </c>
      <c r="F2897" s="2" t="s">
        <v>2910</v>
      </c>
      <c r="H2897" s="8" t="str">
        <f aca="false">E2897</f>
        <v>4</v>
      </c>
      <c r="I2897" s="8" t="str">
        <f aca="false">J2897</f>
        <v>4</v>
      </c>
      <c r="J2897" s="18" t="str">
        <f aca="false">H2897</f>
        <v>4</v>
      </c>
      <c r="M2897" s="8" t="n">
        <v>989</v>
      </c>
      <c r="R2897" s="2" t="s">
        <v>3011</v>
      </c>
      <c r="T2897" s="2" t="s">
        <v>3012</v>
      </c>
      <c r="U2897" s="2" t="s">
        <v>3013</v>
      </c>
    </row>
    <row r="2898" customFormat="false" ht="15" hidden="false" customHeight="false" outlineLevel="0" collapsed="false">
      <c r="B2898" s="2" t="s">
        <v>108</v>
      </c>
      <c r="C2898" s="66" t="s">
        <v>1211</v>
      </c>
      <c r="D2898" s="2" t="n">
        <f aca="false">D2897+10</f>
        <v>180</v>
      </c>
      <c r="E2898" s="38" t="s">
        <v>190</v>
      </c>
      <c r="F2898" s="2" t="s">
        <v>2911</v>
      </c>
      <c r="H2898" s="8" t="str">
        <f aca="false">E2898</f>
        <v>5</v>
      </c>
      <c r="I2898" s="8" t="str">
        <f aca="false">J2898</f>
        <v>5</v>
      </c>
      <c r="J2898" s="18" t="str">
        <f aca="false">H2898</f>
        <v>5</v>
      </c>
      <c r="M2898" s="8" t="n">
        <v>969</v>
      </c>
      <c r="R2898" s="2" t="s">
        <v>3014</v>
      </c>
      <c r="T2898" s="2" t="s">
        <v>3012</v>
      </c>
      <c r="U2898" s="2" t="s">
        <v>3015</v>
      </c>
    </row>
    <row r="2899" customFormat="false" ht="15" hidden="false" customHeight="false" outlineLevel="0" collapsed="false">
      <c r="B2899" s="2" t="s">
        <v>108</v>
      </c>
      <c r="C2899" s="66" t="s">
        <v>1211</v>
      </c>
      <c r="D2899" s="2" t="n">
        <f aca="false">D2898+10</f>
        <v>190</v>
      </c>
      <c r="E2899" s="38" t="s">
        <v>191</v>
      </c>
      <c r="F2899" s="38" t="s">
        <v>2912</v>
      </c>
      <c r="H2899" s="8" t="str">
        <f aca="false">E2899</f>
        <v>6</v>
      </c>
      <c r="I2899" s="8" t="str">
        <f aca="false">J2899</f>
        <v>6</v>
      </c>
      <c r="J2899" s="18" t="str">
        <f aca="false">H2899</f>
        <v>6</v>
      </c>
      <c r="M2899" s="8" t="n">
        <v>959</v>
      </c>
      <c r="R2899" s="2" t="s">
        <v>3033</v>
      </c>
      <c r="T2899" s="2" t="s">
        <v>3034</v>
      </c>
      <c r="U2899" s="2" t="s">
        <v>3035</v>
      </c>
    </row>
    <row r="2900" customFormat="false" ht="15" hidden="false" customHeight="false" outlineLevel="0" collapsed="false">
      <c r="B2900" s="2" t="s">
        <v>108</v>
      </c>
      <c r="C2900" s="66" t="s">
        <v>1211</v>
      </c>
      <c r="D2900" s="2" t="n">
        <f aca="false">D2899+10</f>
        <v>200</v>
      </c>
      <c r="E2900" s="38" t="s">
        <v>218</v>
      </c>
      <c r="F2900" s="38" t="s">
        <v>3036</v>
      </c>
      <c r="H2900" s="8" t="str">
        <f aca="false">E2900</f>
        <v>7</v>
      </c>
      <c r="I2900" s="8" t="str">
        <f aca="false">J2900</f>
        <v>7</v>
      </c>
      <c r="J2900" s="18" t="str">
        <f aca="false">H2900</f>
        <v>7</v>
      </c>
      <c r="M2900" s="8" t="n">
        <v>949</v>
      </c>
    </row>
    <row r="2901" customFormat="false" ht="15" hidden="false" customHeight="false" outlineLevel="0" collapsed="false">
      <c r="B2901" s="2" t="s">
        <v>108</v>
      </c>
      <c r="C2901" s="66" t="s">
        <v>1211</v>
      </c>
      <c r="D2901" s="2" t="n">
        <f aca="false">D2900+10</f>
        <v>210</v>
      </c>
      <c r="E2901" s="38" t="s">
        <v>220</v>
      </c>
      <c r="F2901" s="38" t="s">
        <v>3037</v>
      </c>
      <c r="H2901" s="8" t="str">
        <f aca="false">E2901</f>
        <v>8</v>
      </c>
      <c r="I2901" s="8" t="str">
        <f aca="false">J2901</f>
        <v>8</v>
      </c>
      <c r="J2901" s="18" t="str">
        <f aca="false">H2901</f>
        <v>8</v>
      </c>
      <c r="M2901" s="8" t="n">
        <v>939</v>
      </c>
    </row>
    <row r="2903" customFormat="false" ht="15" hidden="false" customHeight="false" outlineLevel="0" collapsed="false">
      <c r="B2903" s="18" t="s">
        <v>108</v>
      </c>
      <c r="C2903" s="76" t="s">
        <v>1213</v>
      </c>
      <c r="D2903" s="18" t="n">
        <v>130</v>
      </c>
      <c r="E2903" s="61" t="s">
        <v>185</v>
      </c>
      <c r="F2903" s="18" t="s">
        <v>2601</v>
      </c>
      <c r="G2903" s="76"/>
      <c r="H2903" s="14" t="str">
        <f aca="false">E2903</f>
        <v>0</v>
      </c>
      <c r="I2903" s="8" t="str">
        <f aca="false">SUBSTITUTE(H2903,"/",";")</f>
        <v>0</v>
      </c>
      <c r="J2903" s="18" t="str">
        <f aca="false">SUBSTITUTE(H2903,"/",";")</f>
        <v>0</v>
      </c>
      <c r="M2903" s="8" t="n">
        <v>919</v>
      </c>
    </row>
    <row r="2904" customFormat="false" ht="15" hidden="false" customHeight="false" outlineLevel="0" collapsed="false">
      <c r="B2904" s="18" t="s">
        <v>108</v>
      </c>
      <c r="C2904" s="76" t="s">
        <v>1213</v>
      </c>
      <c r="D2904" s="18" t="n">
        <f aca="false">D2903+5</f>
        <v>135</v>
      </c>
      <c r="E2904" s="61" t="s">
        <v>1214</v>
      </c>
      <c r="F2904" s="18" t="s">
        <v>3038</v>
      </c>
      <c r="G2904" s="76"/>
      <c r="H2904" s="14" t="str">
        <f aca="false">E2904</f>
        <v>0/1</v>
      </c>
      <c r="I2904" s="8" t="str">
        <f aca="false">SUBSTITUTE(H2904,"/",";")</f>
        <v>0;1</v>
      </c>
      <c r="J2904" s="18" t="str">
        <f aca="false">SUBSTITUTE(H2904,"/",";")</f>
        <v>0;1</v>
      </c>
      <c r="M2904" s="8" t="n">
        <v>928</v>
      </c>
    </row>
    <row r="2905" customFormat="false" ht="15" hidden="false" customHeight="false" outlineLevel="0" collapsed="false">
      <c r="B2905" s="18" t="s">
        <v>108</v>
      </c>
      <c r="C2905" s="76" t="s">
        <v>1213</v>
      </c>
      <c r="D2905" s="18" t="n">
        <f aca="false">D2904+5</f>
        <v>140</v>
      </c>
      <c r="E2905" s="61" t="s">
        <v>186</v>
      </c>
      <c r="F2905" s="18" t="s">
        <v>2907</v>
      </c>
      <c r="G2905" s="76"/>
      <c r="H2905" s="14" t="str">
        <f aca="false">E2905</f>
        <v>1</v>
      </c>
      <c r="I2905" s="8" t="str">
        <f aca="false">SUBSTITUTE(H2905,"/",";")</f>
        <v>1</v>
      </c>
      <c r="J2905" s="18" t="str">
        <f aca="false">SUBSTITUTE(H2905,"/",";")</f>
        <v>1</v>
      </c>
      <c r="M2905" s="8" t="n">
        <v>929</v>
      </c>
    </row>
    <row r="2906" customFormat="false" ht="15" hidden="false" customHeight="false" outlineLevel="0" collapsed="false">
      <c r="B2906" s="18" t="s">
        <v>108</v>
      </c>
      <c r="C2906" s="76" t="s">
        <v>1213</v>
      </c>
      <c r="D2906" s="18" t="n">
        <f aca="false">D2905+5</f>
        <v>145</v>
      </c>
      <c r="E2906" s="61" t="s">
        <v>690</v>
      </c>
      <c r="F2906" s="18" t="s">
        <v>2931</v>
      </c>
      <c r="G2906" s="76"/>
      <c r="H2906" s="14" t="str">
        <f aca="false">E2906</f>
        <v>1/2</v>
      </c>
      <c r="I2906" s="8" t="str">
        <f aca="false">SUBSTITUTE(H2906,"/",";")</f>
        <v>1;2</v>
      </c>
      <c r="J2906" s="18" t="str">
        <f aca="false">SUBSTITUTE(H2906,"/",";")</f>
        <v>1;2</v>
      </c>
      <c r="M2906" s="8" t="n">
        <v>978</v>
      </c>
    </row>
    <row r="2907" customFormat="false" ht="15" hidden="false" customHeight="false" outlineLevel="0" collapsed="false">
      <c r="B2907" s="18" t="s">
        <v>108</v>
      </c>
      <c r="C2907" s="76" t="s">
        <v>1213</v>
      </c>
      <c r="D2907" s="18" t="n">
        <f aca="false">D2906+5</f>
        <v>150</v>
      </c>
      <c r="E2907" s="61" t="s">
        <v>187</v>
      </c>
      <c r="F2907" s="18" t="s">
        <v>2908</v>
      </c>
      <c r="G2907" s="76"/>
      <c r="H2907" s="14" t="str">
        <f aca="false">E2907</f>
        <v>2</v>
      </c>
      <c r="I2907" s="8" t="str">
        <f aca="false">SUBSTITUTE(H2907,"/",";")</f>
        <v>2</v>
      </c>
      <c r="J2907" s="18" t="str">
        <f aca="false">SUBSTITUTE(H2907,"/",";")</f>
        <v>2</v>
      </c>
      <c r="M2907" s="8" t="n">
        <v>979</v>
      </c>
    </row>
    <row r="2908" customFormat="false" ht="15" hidden="false" customHeight="false" outlineLevel="0" collapsed="false">
      <c r="B2908" s="18" t="s">
        <v>108</v>
      </c>
      <c r="C2908" s="76" t="s">
        <v>1213</v>
      </c>
      <c r="D2908" s="18" t="n">
        <f aca="false">D2907+5</f>
        <v>155</v>
      </c>
      <c r="E2908" s="61" t="s">
        <v>1215</v>
      </c>
      <c r="F2908" s="18" t="s">
        <v>3039</v>
      </c>
      <c r="G2908" s="76"/>
      <c r="H2908" s="14" t="str">
        <f aca="false">E2908</f>
        <v>2/3</v>
      </c>
      <c r="I2908" s="8" t="str">
        <f aca="false">SUBSTITUTE(H2908,"/",";")</f>
        <v>2;3</v>
      </c>
      <c r="J2908" s="18" t="str">
        <f aca="false">SUBSTITUTE(H2908,"/",";")</f>
        <v>2;3</v>
      </c>
      <c r="M2908" s="8" t="n">
        <v>998</v>
      </c>
    </row>
    <row r="2909" customFormat="false" ht="15" hidden="false" customHeight="false" outlineLevel="0" collapsed="false">
      <c r="B2909" s="18" t="s">
        <v>108</v>
      </c>
      <c r="C2909" s="76" t="s">
        <v>1213</v>
      </c>
      <c r="D2909" s="18" t="n">
        <f aca="false">D2908+5</f>
        <v>160</v>
      </c>
      <c r="E2909" s="61" t="s">
        <v>188</v>
      </c>
      <c r="F2909" s="18" t="s">
        <v>2909</v>
      </c>
      <c r="G2909" s="76"/>
      <c r="H2909" s="14" t="str">
        <f aca="false">E2909</f>
        <v>3</v>
      </c>
      <c r="I2909" s="8" t="str">
        <f aca="false">SUBSTITUTE(H2909,"/",";")</f>
        <v>3</v>
      </c>
      <c r="J2909" s="18" t="str">
        <f aca="false">SUBSTITUTE(H2909,"/",";")</f>
        <v>3</v>
      </c>
      <c r="M2909" s="8" t="n">
        <v>999</v>
      </c>
    </row>
    <row r="2910" customFormat="false" ht="15" hidden="false" customHeight="false" outlineLevel="0" collapsed="false">
      <c r="B2910" s="18" t="s">
        <v>108</v>
      </c>
      <c r="C2910" s="76" t="s">
        <v>1213</v>
      </c>
      <c r="D2910" s="18" t="n">
        <f aca="false">D2909+5</f>
        <v>165</v>
      </c>
      <c r="E2910" s="61" t="s">
        <v>691</v>
      </c>
      <c r="F2910" s="18" t="s">
        <v>2933</v>
      </c>
      <c r="G2910" s="76"/>
      <c r="H2910" s="14" t="str">
        <f aca="false">E2910</f>
        <v>3/4</v>
      </c>
      <c r="I2910" s="8" t="str">
        <f aca="false">SUBSTITUTE(H2910,"/",";")</f>
        <v>3;4</v>
      </c>
      <c r="J2910" s="18" t="str">
        <f aca="false">SUBSTITUTE(H2910,"/",";")</f>
        <v>3;4</v>
      </c>
      <c r="M2910" s="8" t="n">
        <v>988</v>
      </c>
    </row>
    <row r="2911" customFormat="false" ht="15" hidden="false" customHeight="false" outlineLevel="0" collapsed="false">
      <c r="B2911" s="18" t="s">
        <v>108</v>
      </c>
      <c r="C2911" s="76" t="s">
        <v>1213</v>
      </c>
      <c r="D2911" s="18" t="n">
        <f aca="false">D2910+5</f>
        <v>170</v>
      </c>
      <c r="E2911" s="61" t="s">
        <v>189</v>
      </c>
      <c r="F2911" s="18" t="s">
        <v>2910</v>
      </c>
      <c r="G2911" s="76"/>
      <c r="H2911" s="14" t="str">
        <f aca="false">E2911</f>
        <v>4</v>
      </c>
      <c r="I2911" s="8" t="str">
        <f aca="false">SUBSTITUTE(H2911,"/",";")</f>
        <v>4</v>
      </c>
      <c r="J2911" s="18" t="str">
        <f aca="false">SUBSTITUTE(H2911,"/",";")</f>
        <v>4</v>
      </c>
      <c r="M2911" s="8" t="n">
        <v>989</v>
      </c>
    </row>
    <row r="2912" customFormat="false" ht="15" hidden="false" customHeight="false" outlineLevel="0" collapsed="false">
      <c r="B2912" s="18" t="s">
        <v>108</v>
      </c>
      <c r="C2912" s="76" t="s">
        <v>1213</v>
      </c>
      <c r="D2912" s="18" t="n">
        <f aca="false">D2911+5</f>
        <v>175</v>
      </c>
      <c r="E2912" s="61" t="s">
        <v>1216</v>
      </c>
      <c r="F2912" s="18" t="s">
        <v>3040</v>
      </c>
      <c r="G2912" s="76"/>
      <c r="H2912" s="14" t="str">
        <f aca="false">E2912</f>
        <v>4/5</v>
      </c>
      <c r="I2912" s="8" t="str">
        <f aca="false">SUBSTITUTE(H2912,"/",";")</f>
        <v>4;5</v>
      </c>
      <c r="J2912" s="18" t="str">
        <f aca="false">SUBSTITUTE(H2912,"/",";")</f>
        <v>4;5</v>
      </c>
      <c r="M2912" s="8" t="n">
        <v>968</v>
      </c>
    </row>
    <row r="2913" customFormat="false" ht="15" hidden="false" customHeight="false" outlineLevel="0" collapsed="false">
      <c r="B2913" s="18" t="s">
        <v>108</v>
      </c>
      <c r="C2913" s="76" t="s">
        <v>1213</v>
      </c>
      <c r="D2913" s="18" t="n">
        <f aca="false">D2912+5</f>
        <v>180</v>
      </c>
      <c r="E2913" s="61" t="s">
        <v>190</v>
      </c>
      <c r="F2913" s="18" t="s">
        <v>2911</v>
      </c>
      <c r="G2913" s="76"/>
      <c r="H2913" s="14" t="str">
        <f aca="false">E2913</f>
        <v>5</v>
      </c>
      <c r="I2913" s="8" t="str">
        <f aca="false">SUBSTITUTE(H2913,"/",";")</f>
        <v>5</v>
      </c>
      <c r="J2913" s="18" t="str">
        <f aca="false">SUBSTITUTE(H2913,"/",";")</f>
        <v>5</v>
      </c>
      <c r="M2913" s="8" t="n">
        <v>969</v>
      </c>
    </row>
    <row r="2914" customFormat="false" ht="15" hidden="false" customHeight="false" outlineLevel="0" collapsed="false">
      <c r="B2914" s="18" t="s">
        <v>108</v>
      </c>
      <c r="C2914" s="76" t="s">
        <v>1213</v>
      </c>
      <c r="D2914" s="18" t="n">
        <f aca="false">D2913+5</f>
        <v>185</v>
      </c>
      <c r="E2914" s="61" t="s">
        <v>1217</v>
      </c>
      <c r="F2914" s="18" t="s">
        <v>3041</v>
      </c>
      <c r="G2914" s="76"/>
      <c r="H2914" s="14" t="str">
        <f aca="false">E2914</f>
        <v>5/6</v>
      </c>
      <c r="I2914" s="8" t="str">
        <f aca="false">SUBSTITUTE(H2914,"/",";")</f>
        <v>5;6</v>
      </c>
      <c r="J2914" s="18" t="str">
        <f aca="false">SUBSTITUTE(H2914,"/",";")</f>
        <v>5;6</v>
      </c>
      <c r="M2914" s="8" t="n">
        <v>958</v>
      </c>
    </row>
    <row r="2915" customFormat="false" ht="15" hidden="false" customHeight="false" outlineLevel="0" collapsed="false">
      <c r="B2915" s="18" t="s">
        <v>108</v>
      </c>
      <c r="C2915" s="76" t="s">
        <v>1213</v>
      </c>
      <c r="D2915" s="18" t="n">
        <f aca="false">D2914+5</f>
        <v>190</v>
      </c>
      <c r="E2915" s="61" t="s">
        <v>191</v>
      </c>
      <c r="F2915" s="18" t="s">
        <v>2912</v>
      </c>
      <c r="G2915" s="76"/>
      <c r="H2915" s="14" t="str">
        <f aca="false">E2915</f>
        <v>6</v>
      </c>
      <c r="I2915" s="8" t="str">
        <f aca="false">SUBSTITUTE(H2915,"/",";")</f>
        <v>6</v>
      </c>
      <c r="J2915" s="18" t="str">
        <f aca="false">SUBSTITUTE(H2915,"/",";")</f>
        <v>6</v>
      </c>
      <c r="M2915" s="8" t="n">
        <v>959</v>
      </c>
    </row>
    <row r="2916" customFormat="false" ht="15" hidden="false" customHeight="false" outlineLevel="0" collapsed="false">
      <c r="B2916" s="18" t="s">
        <v>108</v>
      </c>
      <c r="C2916" s="76" t="s">
        <v>1213</v>
      </c>
      <c r="D2916" s="18" t="n">
        <f aca="false">D2915+5</f>
        <v>195</v>
      </c>
      <c r="E2916" s="61" t="s">
        <v>1218</v>
      </c>
      <c r="F2916" s="18" t="s">
        <v>3042</v>
      </c>
      <c r="G2916" s="76"/>
      <c r="H2916" s="14" t="str">
        <f aca="false">E2916</f>
        <v>6/7</v>
      </c>
      <c r="I2916" s="8" t="str">
        <f aca="false">SUBSTITUTE(H2916,"/",";")</f>
        <v>6;7</v>
      </c>
      <c r="J2916" s="18" t="str">
        <f aca="false">SUBSTITUTE(H2916,"/",";")</f>
        <v>6;7</v>
      </c>
      <c r="M2916" s="8" t="n">
        <v>948</v>
      </c>
    </row>
    <row r="2917" customFormat="false" ht="15" hidden="false" customHeight="false" outlineLevel="0" collapsed="false">
      <c r="B2917" s="18" t="s">
        <v>108</v>
      </c>
      <c r="C2917" s="76" t="s">
        <v>1213</v>
      </c>
      <c r="D2917" s="18" t="n">
        <f aca="false">D2916+5</f>
        <v>200</v>
      </c>
      <c r="E2917" s="61" t="s">
        <v>218</v>
      </c>
      <c r="F2917" s="18" t="s">
        <v>3036</v>
      </c>
      <c r="G2917" s="76"/>
      <c r="H2917" s="14" t="str">
        <f aca="false">E2917</f>
        <v>7</v>
      </c>
      <c r="I2917" s="8" t="str">
        <f aca="false">SUBSTITUTE(H2917,"/",";")</f>
        <v>7</v>
      </c>
      <c r="J2917" s="18" t="str">
        <f aca="false">SUBSTITUTE(H2917,"/",";")</f>
        <v>7</v>
      </c>
      <c r="M2917" s="8" t="n">
        <v>949</v>
      </c>
    </row>
    <row r="2918" customFormat="false" ht="15" hidden="false" customHeight="false" outlineLevel="0" collapsed="false">
      <c r="B2918" s="18" t="s">
        <v>108</v>
      </c>
      <c r="C2918" s="76" t="s">
        <v>1213</v>
      </c>
      <c r="D2918" s="18" t="n">
        <f aca="false">D2917+5</f>
        <v>205</v>
      </c>
      <c r="E2918" s="61" t="s">
        <v>1219</v>
      </c>
      <c r="F2918" s="18" t="s">
        <v>3043</v>
      </c>
      <c r="G2918" s="76"/>
      <c r="H2918" s="14" t="str">
        <f aca="false">E2918</f>
        <v>7/8</v>
      </c>
      <c r="I2918" s="8" t="str">
        <f aca="false">SUBSTITUTE(H2918,"/",";")</f>
        <v>7;8</v>
      </c>
      <c r="J2918" s="18" t="str">
        <f aca="false">SUBSTITUTE(H2918,"/",";")</f>
        <v>7;8</v>
      </c>
      <c r="M2918" s="8" t="n">
        <v>938</v>
      </c>
    </row>
    <row r="2919" customFormat="false" ht="15" hidden="false" customHeight="false" outlineLevel="0" collapsed="false">
      <c r="B2919" s="18" t="s">
        <v>108</v>
      </c>
      <c r="C2919" s="76" t="s">
        <v>1213</v>
      </c>
      <c r="D2919" s="18" t="n">
        <f aca="false">D2918+5</f>
        <v>210</v>
      </c>
      <c r="E2919" s="61" t="s">
        <v>220</v>
      </c>
      <c r="F2919" s="18" t="s">
        <v>3037</v>
      </c>
      <c r="G2919" s="76"/>
      <c r="H2919" s="14" t="str">
        <f aca="false">E2919</f>
        <v>8</v>
      </c>
      <c r="I2919" s="8" t="str">
        <f aca="false">SUBSTITUTE(H2919,"/",";")</f>
        <v>8</v>
      </c>
      <c r="J2919" s="18" t="str">
        <f aca="false">SUBSTITUTE(H2919,"/",";")</f>
        <v>8</v>
      </c>
      <c r="M2919" s="8" t="n">
        <v>939</v>
      </c>
    </row>
    <row r="2921" customFormat="false" ht="15" hidden="false" customHeight="false" outlineLevel="0" collapsed="false">
      <c r="B2921" s="2" t="s">
        <v>108</v>
      </c>
      <c r="C2921" s="66" t="s">
        <v>1226</v>
      </c>
      <c r="D2921" s="2" t="n">
        <v>112</v>
      </c>
      <c r="E2921" s="38" t="s">
        <v>1227</v>
      </c>
      <c r="F2921" s="38" t="str">
        <f aca="false">E2921</f>
        <v>65A</v>
      </c>
      <c r="H2921" s="14" t="str">
        <f aca="false">E2921</f>
        <v>65A</v>
      </c>
      <c r="I2921" s="8" t="str">
        <f aca="false">SUBSTITUTE(H2921,"/",";")</f>
        <v>65A</v>
      </c>
      <c r="J2921" s="18" t="str">
        <f aca="false">LEFT(H2921,LEN(H2921)-1)</f>
        <v>65</v>
      </c>
      <c r="L2921" s="18" t="str">
        <f aca="false">RIGHT(H2921,1)</f>
        <v>A</v>
      </c>
      <c r="M2921" s="8" t="n">
        <v>850</v>
      </c>
      <c r="P2921" s="2" t="str">
        <f aca="false">(J2921+VLOOKUP(L2921,references!AI:AJ,2,0) - 1)&amp;" - "&amp;(J2921+VLOOKUP(L2921,references!AI:AJ,2,0)+1)</f>
        <v>77 - 79</v>
      </c>
      <c r="W2921" s="2" t="str">
        <f aca="false">(J2921 - 2)&amp;" - "&amp;(J2921+2)</f>
        <v>63 - 67</v>
      </c>
    </row>
    <row r="2922" customFormat="false" ht="15" hidden="false" customHeight="false" outlineLevel="0" collapsed="false">
      <c r="B2922" s="2" t="s">
        <v>108</v>
      </c>
      <c r="C2922" s="66" t="s">
        <v>1226</v>
      </c>
      <c r="D2922" s="2" t="n">
        <v>113</v>
      </c>
      <c r="E2922" s="38" t="s">
        <v>1228</v>
      </c>
      <c r="F2922" s="38" t="str">
        <f aca="false">E2922</f>
        <v>70A</v>
      </c>
      <c r="H2922" s="14" t="str">
        <f aca="false">E2922</f>
        <v>70A</v>
      </c>
      <c r="I2922" s="8" t="str">
        <f aca="false">SUBSTITUTE(H2922,"/",";")</f>
        <v>70A</v>
      </c>
      <c r="J2922" s="18" t="str">
        <f aca="false">LEFT(H2922,LEN(H2922)-1)</f>
        <v>70</v>
      </c>
      <c r="L2922" s="18" t="str">
        <f aca="false">RIGHT(H2922,1)</f>
        <v>A</v>
      </c>
      <c r="M2922" s="8" t="n">
        <v>920</v>
      </c>
      <c r="P2922" s="2" t="str">
        <f aca="false">(J2922+VLOOKUP(L2922,references!AI:AJ,2,0) - 1)&amp;" - "&amp;(J2922+VLOOKUP(L2922,references!AI:AJ,2,0)+1)</f>
        <v>82 - 84</v>
      </c>
      <c r="W2922" s="2" t="str">
        <f aca="false">(J2922 - 2)&amp;" - "&amp;(J2922+2)</f>
        <v>68 - 72</v>
      </c>
    </row>
    <row r="2923" customFormat="false" ht="15" hidden="false" customHeight="false" outlineLevel="0" collapsed="false">
      <c r="B2923" s="2" t="s">
        <v>108</v>
      </c>
      <c r="C2923" s="66" t="s">
        <v>1226</v>
      </c>
      <c r="D2923" s="2" t="n">
        <v>114</v>
      </c>
      <c r="E2923" s="38" t="s">
        <v>1229</v>
      </c>
      <c r="F2923" s="38" t="str">
        <f aca="false">E2923</f>
        <v>75A</v>
      </c>
      <c r="H2923" s="14" t="str">
        <f aca="false">E2923</f>
        <v>75A</v>
      </c>
      <c r="I2923" s="8" t="str">
        <f aca="false">SUBSTITUTE(H2923,"/",";")</f>
        <v>75A</v>
      </c>
      <c r="J2923" s="18" t="str">
        <f aca="false">LEFT(H2923,LEN(H2923)-1)</f>
        <v>75</v>
      </c>
      <c r="L2923" s="18" t="str">
        <f aca="false">RIGHT(H2923,1)</f>
        <v>A</v>
      </c>
      <c r="M2923" s="8" t="n">
        <v>970</v>
      </c>
      <c r="P2923" s="2" t="str">
        <f aca="false">(J2923+VLOOKUP(L2923,references!AI:AJ,2,0) - 1)&amp;" - "&amp;(J2923+VLOOKUP(L2923,references!AI:AJ,2,0)+1)</f>
        <v>87 - 89</v>
      </c>
      <c r="W2923" s="2" t="str">
        <f aca="false">(J2923 - 2)&amp;" - "&amp;(J2923+2)</f>
        <v>73 - 77</v>
      </c>
    </row>
    <row r="2924" customFormat="false" ht="15" hidden="false" customHeight="false" outlineLevel="0" collapsed="false">
      <c r="B2924" s="2" t="s">
        <v>108</v>
      </c>
      <c r="C2924" s="66" t="s">
        <v>1226</v>
      </c>
      <c r="D2924" s="2" t="n">
        <v>115</v>
      </c>
      <c r="E2924" s="38" t="s">
        <v>1230</v>
      </c>
      <c r="F2924" s="38" t="str">
        <f aca="false">E2924</f>
        <v>80A</v>
      </c>
      <c r="H2924" s="14" t="str">
        <f aca="false">E2924</f>
        <v>80A</v>
      </c>
      <c r="I2924" s="8" t="str">
        <f aca="false">SUBSTITUTE(H2924,"/",";")</f>
        <v>80A</v>
      </c>
      <c r="J2924" s="18" t="str">
        <f aca="false">LEFT(H2924,LEN(H2924)-1)</f>
        <v>80</v>
      </c>
      <c r="L2924" s="18" t="str">
        <f aca="false">RIGHT(H2924,1)</f>
        <v>A</v>
      </c>
      <c r="M2924" s="8" t="n">
        <v>910</v>
      </c>
      <c r="P2924" s="2" t="str">
        <f aca="false">(J2924+VLOOKUP(L2924,references!AI:AJ,2,0) - 1)&amp;" - "&amp;(J2924+VLOOKUP(L2924,references!AI:AJ,2,0)+1)</f>
        <v>92 - 94</v>
      </c>
      <c r="W2924" s="2" t="str">
        <f aca="false">(J2924 - 2)&amp;" - "&amp;(J2924+2)</f>
        <v>78 - 82</v>
      </c>
    </row>
    <row r="2925" customFormat="false" ht="15" hidden="false" customHeight="false" outlineLevel="0" collapsed="false">
      <c r="B2925" s="2" t="s">
        <v>108</v>
      </c>
      <c r="C2925" s="66" t="s">
        <v>1226</v>
      </c>
      <c r="D2925" s="2" t="n">
        <v>116</v>
      </c>
      <c r="E2925" s="38" t="s">
        <v>1231</v>
      </c>
      <c r="F2925" s="38" t="str">
        <f aca="false">E2925</f>
        <v>85A</v>
      </c>
      <c r="H2925" s="14" t="str">
        <f aca="false">E2925</f>
        <v>85A</v>
      </c>
      <c r="I2925" s="8" t="str">
        <f aca="false">SUBSTITUTE(H2925,"/",";")</f>
        <v>85A</v>
      </c>
      <c r="J2925" s="18" t="str">
        <f aca="false">LEFT(H2925,LEN(H2925)-1)</f>
        <v>85</v>
      </c>
      <c r="L2925" s="18" t="str">
        <f aca="false">RIGHT(H2925,1)</f>
        <v>A</v>
      </c>
      <c r="M2925" s="8" t="n">
        <v>840</v>
      </c>
      <c r="P2925" s="2" t="str">
        <f aca="false">(J2925+VLOOKUP(L2925,references!AI:AJ,2,0) - 1)&amp;" - "&amp;(J2925+VLOOKUP(L2925,references!AI:AJ,2,0)+1)</f>
        <v>97 - 99</v>
      </c>
      <c r="W2925" s="2" t="str">
        <f aca="false">(J2925 - 2)&amp;" - "&amp;(J2925+2)</f>
        <v>83 - 87</v>
      </c>
    </row>
    <row r="2926" customFormat="false" ht="15" hidden="false" customHeight="false" outlineLevel="0" collapsed="false">
      <c r="B2926" s="2" t="s">
        <v>108</v>
      </c>
      <c r="C2926" s="66" t="s">
        <v>1226</v>
      </c>
      <c r="D2926" s="2" t="n">
        <v>117</v>
      </c>
      <c r="E2926" s="38" t="s">
        <v>1232</v>
      </c>
      <c r="F2926" s="38" t="str">
        <f aca="false">E2926</f>
        <v>90A</v>
      </c>
      <c r="H2926" s="14" t="str">
        <f aca="false">E2926</f>
        <v>90A</v>
      </c>
      <c r="I2926" s="8" t="str">
        <f aca="false">SUBSTITUTE(H2926,"/",";")</f>
        <v>90A</v>
      </c>
      <c r="J2926" s="18" t="str">
        <f aca="false">LEFT(H2926,LEN(H2926)-1)</f>
        <v>90</v>
      </c>
      <c r="L2926" s="18" t="str">
        <f aca="false">RIGHT(H2926,1)</f>
        <v>A</v>
      </c>
      <c r="M2926" s="8" t="n">
        <v>765</v>
      </c>
      <c r="P2926" s="2" t="str">
        <f aca="false">(J2926+VLOOKUP(L2926,references!AI:AJ,2,0) - 1)&amp;" - "&amp;(J2926+VLOOKUP(L2926,references!AI:AJ,2,0)+1)</f>
        <v>102 - 104</v>
      </c>
      <c r="W2926" s="2" t="str">
        <f aca="false">(J2926 - 2)&amp;" - "&amp;(J2926+2)</f>
        <v>88 - 92</v>
      </c>
    </row>
    <row r="2927" customFormat="false" ht="15" hidden="false" customHeight="false" outlineLevel="0" collapsed="false">
      <c r="B2927" s="2" t="s">
        <v>108</v>
      </c>
      <c r="C2927" s="66" t="s">
        <v>1226</v>
      </c>
      <c r="D2927" s="2" t="n">
        <v>118</v>
      </c>
      <c r="E2927" s="38" t="s">
        <v>1233</v>
      </c>
      <c r="F2927" s="38" t="str">
        <f aca="false">E2927</f>
        <v>95A</v>
      </c>
      <c r="H2927" s="14" t="str">
        <f aca="false">E2927</f>
        <v>95A</v>
      </c>
      <c r="I2927" s="8" t="str">
        <f aca="false">SUBSTITUTE(H2927,"/",";")</f>
        <v>95A</v>
      </c>
      <c r="J2927" s="18" t="str">
        <f aca="false">LEFT(H2927,LEN(H2927)-1)</f>
        <v>95</v>
      </c>
      <c r="L2927" s="18" t="str">
        <f aca="false">RIGHT(H2927,1)</f>
        <v>A</v>
      </c>
      <c r="M2927" s="8" t="n">
        <v>700</v>
      </c>
      <c r="P2927" s="2" t="str">
        <f aca="false">(J2927+VLOOKUP(L2927,references!AI:AJ,2,0) - 1)&amp;" - "&amp;(J2927+VLOOKUP(L2927,references!AI:AJ,2,0)+1)</f>
        <v>107 - 109</v>
      </c>
      <c r="W2927" s="2" t="str">
        <f aca="false">(J2927 - 2)&amp;" - "&amp;(J2927+2)</f>
        <v>93 - 97</v>
      </c>
    </row>
    <row r="2928" customFormat="false" ht="15" hidden="false" customHeight="false" outlineLevel="0" collapsed="false">
      <c r="B2928" s="2" t="s">
        <v>108</v>
      </c>
      <c r="C2928" s="66" t="s">
        <v>1226</v>
      </c>
      <c r="D2928" s="2" t="n">
        <v>119</v>
      </c>
      <c r="E2928" s="38" t="s">
        <v>1234</v>
      </c>
      <c r="F2928" s="38" t="str">
        <f aca="false">E2928</f>
        <v>100A</v>
      </c>
      <c r="H2928" s="14" t="str">
        <f aca="false">E2928</f>
        <v>100A</v>
      </c>
      <c r="I2928" s="8" t="str">
        <f aca="false">SUBSTITUTE(H2928,"/",";")</f>
        <v>100A</v>
      </c>
      <c r="J2928" s="18" t="str">
        <f aca="false">LEFT(H2928,LEN(H2928)-1)</f>
        <v>100</v>
      </c>
      <c r="L2928" s="18" t="str">
        <f aca="false">RIGHT(H2928,1)</f>
        <v>A</v>
      </c>
      <c r="M2928" s="8" t="n">
        <v>630</v>
      </c>
    </row>
    <row r="2929" customFormat="false" ht="15" hidden="false" customHeight="false" outlineLevel="0" collapsed="false">
      <c r="B2929" s="18" t="s">
        <v>108</v>
      </c>
      <c r="C2929" s="66" t="s">
        <v>1226</v>
      </c>
      <c r="D2929" s="2" t="n">
        <v>120</v>
      </c>
      <c r="E2929" s="38" t="s">
        <v>1235</v>
      </c>
      <c r="F2929" s="38" t="str">
        <f aca="false">E2929</f>
        <v>105A</v>
      </c>
      <c r="H2929" s="14" t="str">
        <f aca="false">E2929</f>
        <v>105A</v>
      </c>
      <c r="I2929" s="8" t="str">
        <f aca="false">SUBSTITUTE(H2929,"/",";")</f>
        <v>105A</v>
      </c>
      <c r="J2929" s="18" t="str">
        <f aca="false">LEFT(H2929,LEN(H2929)-1)</f>
        <v>105</v>
      </c>
      <c r="L2929" s="18" t="str">
        <f aca="false">RIGHT(H2929,1)</f>
        <v>A</v>
      </c>
      <c r="M2929" s="8" t="n">
        <v>560</v>
      </c>
    </row>
    <row r="2930" customFormat="false" ht="15" hidden="false" customHeight="false" outlineLevel="0" collapsed="false">
      <c r="B2930" s="18" t="s">
        <v>717</v>
      </c>
      <c r="C2930" s="76" t="s">
        <v>1226</v>
      </c>
      <c r="D2930" s="18" t="n">
        <v>137</v>
      </c>
      <c r="E2930" s="61" t="s">
        <v>1236</v>
      </c>
      <c r="F2930" s="61" t="str">
        <f aca="false">E2930</f>
        <v>65AA</v>
      </c>
      <c r="G2930" s="76"/>
      <c r="H2930" s="41" t="str">
        <f aca="false">E2930</f>
        <v>65AA</v>
      </c>
      <c r="I2930" s="29" t="str">
        <f aca="false">SUBSTITUTE(H2930,"/",";")</f>
        <v>65AA</v>
      </c>
      <c r="J2930" s="18" t="str">
        <f aca="false">LEFT(H2930,LEN(H2930)-2)</f>
        <v>65</v>
      </c>
      <c r="L2930" s="18" t="str">
        <f aca="false">RIGHT(H2930,2)</f>
        <v>AA</v>
      </c>
      <c r="M2930" s="29" t="n">
        <v>790</v>
      </c>
    </row>
    <row r="2931" customFormat="false" ht="15" hidden="false" customHeight="false" outlineLevel="0" collapsed="false">
      <c r="B2931" s="18" t="s">
        <v>717</v>
      </c>
      <c r="C2931" s="76" t="s">
        <v>1226</v>
      </c>
      <c r="D2931" s="18" t="n">
        <v>138</v>
      </c>
      <c r="E2931" s="61" t="s">
        <v>1237</v>
      </c>
      <c r="F2931" s="61" t="str">
        <f aca="false">E2931</f>
        <v>70AA</v>
      </c>
      <c r="G2931" s="76"/>
      <c r="H2931" s="41" t="str">
        <f aca="false">E2931</f>
        <v>70AA</v>
      </c>
      <c r="I2931" s="29" t="str">
        <f aca="false">SUBSTITUTE(H2931,"/",";")</f>
        <v>70AA</v>
      </c>
      <c r="J2931" s="18" t="str">
        <f aca="false">LEFT(H2931,LEN(H2931)-2)</f>
        <v>70</v>
      </c>
      <c r="L2931" s="18" t="str">
        <f aca="false">RIGHT(H2931,2)</f>
        <v>AA</v>
      </c>
      <c r="M2931" s="29" t="n">
        <v>865</v>
      </c>
    </row>
    <row r="2932" customFormat="false" ht="15" hidden="false" customHeight="false" outlineLevel="0" collapsed="false">
      <c r="B2932" s="18" t="s">
        <v>717</v>
      </c>
      <c r="C2932" s="76" t="s">
        <v>1226</v>
      </c>
      <c r="D2932" s="18" t="n">
        <v>139</v>
      </c>
      <c r="E2932" s="61" t="s">
        <v>1238</v>
      </c>
      <c r="F2932" s="61" t="str">
        <f aca="false">E2932</f>
        <v>75AA</v>
      </c>
      <c r="G2932" s="76"/>
      <c r="H2932" s="41" t="str">
        <f aca="false">E2932</f>
        <v>75AA</v>
      </c>
      <c r="I2932" s="29" t="str">
        <f aca="false">SUBSTITUTE(H2932,"/",";")</f>
        <v>75AA</v>
      </c>
      <c r="J2932" s="18" t="str">
        <f aca="false">LEFT(H2932,LEN(H2932)-2)</f>
        <v>75</v>
      </c>
      <c r="L2932" s="18" t="str">
        <f aca="false">RIGHT(H2932,2)</f>
        <v>AA</v>
      </c>
      <c r="M2932" s="29" t="n">
        <v>930</v>
      </c>
    </row>
    <row r="2933" customFormat="false" ht="15" hidden="false" customHeight="false" outlineLevel="0" collapsed="false">
      <c r="B2933" s="18" t="s">
        <v>108</v>
      </c>
      <c r="C2933" s="66" t="s">
        <v>1226</v>
      </c>
      <c r="D2933" s="2" t="n">
        <v>162</v>
      </c>
      <c r="E2933" s="38" t="s">
        <v>1239</v>
      </c>
      <c r="F2933" s="38" t="str">
        <f aca="false">E2933</f>
        <v>65B</v>
      </c>
      <c r="H2933" s="14" t="str">
        <f aca="false">E2933</f>
        <v>65B</v>
      </c>
      <c r="I2933" s="8" t="str">
        <f aca="false">SUBSTITUTE(H2933,"/",";")</f>
        <v>65B</v>
      </c>
      <c r="J2933" s="18" t="str">
        <f aca="false">LEFT(H2933,LEN(H2933)-1)</f>
        <v>65</v>
      </c>
      <c r="L2933" s="18" t="str">
        <f aca="false">RIGHT(H2933,1)</f>
        <v>B</v>
      </c>
      <c r="M2933" s="8" t="n">
        <v>900</v>
      </c>
      <c r="P2933" s="2" t="str">
        <f aca="false">(J2933+VLOOKUP(L2933,references!AI:AJ,2,0) - 1)&amp;" - "&amp;(J2933+VLOOKUP(L2933,references!AI:AJ,2,0)+1)</f>
        <v>79 - 81</v>
      </c>
      <c r="W2933" s="2" t="str">
        <f aca="false">(J2933 - 2)&amp;" - "&amp;(J2933+2)</f>
        <v>63 - 67</v>
      </c>
    </row>
    <row r="2934" customFormat="false" ht="15" hidden="false" customHeight="false" outlineLevel="0" collapsed="false">
      <c r="B2934" s="2" t="s">
        <v>108</v>
      </c>
      <c r="C2934" s="66" t="s">
        <v>1226</v>
      </c>
      <c r="D2934" s="2" t="n">
        <v>163</v>
      </c>
      <c r="E2934" s="38" t="s">
        <v>1240</v>
      </c>
      <c r="F2934" s="38" t="str">
        <f aca="false">E2934</f>
        <v>70B</v>
      </c>
      <c r="H2934" s="14" t="str">
        <f aca="false">E2934</f>
        <v>70B</v>
      </c>
      <c r="I2934" s="8" t="str">
        <f aca="false">SUBSTITUTE(H2934,"/",";")</f>
        <v>70B</v>
      </c>
      <c r="J2934" s="18" t="str">
        <f aca="false">LEFT(H2934,LEN(H2934)-1)</f>
        <v>70</v>
      </c>
      <c r="L2934" s="18" t="str">
        <f aca="false">RIGHT(H2934,1)</f>
        <v>B</v>
      </c>
      <c r="M2934" s="8" t="n">
        <v>960</v>
      </c>
      <c r="P2934" s="2" t="str">
        <f aca="false">(J2934+VLOOKUP(L2934,references!AI:AJ,2,0) - 1)&amp;" - "&amp;(J2934+VLOOKUP(L2934,references!AI:AJ,2,0)+1)</f>
        <v>84 - 86</v>
      </c>
      <c r="W2934" s="2" t="str">
        <f aca="false">(J2934 - 2)&amp;" - "&amp;(J2934+2)</f>
        <v>68 - 72</v>
      </c>
    </row>
    <row r="2935" customFormat="false" ht="15" hidden="false" customHeight="false" outlineLevel="0" collapsed="false">
      <c r="B2935" s="2" t="s">
        <v>108</v>
      </c>
      <c r="C2935" s="66" t="s">
        <v>1226</v>
      </c>
      <c r="D2935" s="2" t="n">
        <v>164</v>
      </c>
      <c r="E2935" s="38" t="s">
        <v>1241</v>
      </c>
      <c r="F2935" s="38" t="str">
        <f aca="false">E2935</f>
        <v>75B</v>
      </c>
      <c r="H2935" s="14" t="str">
        <f aca="false">E2935</f>
        <v>75B</v>
      </c>
      <c r="I2935" s="8" t="str">
        <f aca="false">SUBSTITUTE(H2935,"/",";")</f>
        <v>75B</v>
      </c>
      <c r="J2935" s="18" t="str">
        <f aca="false">LEFT(H2935,LEN(H2935)-1)</f>
        <v>75</v>
      </c>
      <c r="L2935" s="18" t="str">
        <f aca="false">RIGHT(H2935,1)</f>
        <v>B</v>
      </c>
      <c r="M2935" s="8" t="n">
        <v>990</v>
      </c>
      <c r="P2935" s="2" t="str">
        <f aca="false">(J2935+VLOOKUP(L2935,references!AI:AJ,2,0) - 1)&amp;" - "&amp;(J2935+VLOOKUP(L2935,references!AI:AJ,2,0)+1)</f>
        <v>89 - 91</v>
      </c>
      <c r="W2935" s="2" t="str">
        <f aca="false">(J2935 - 2)&amp;" - "&amp;(J2935+2)</f>
        <v>73 - 77</v>
      </c>
    </row>
    <row r="2936" customFormat="false" ht="15" hidden="false" customHeight="false" outlineLevel="0" collapsed="false">
      <c r="B2936" s="2" t="s">
        <v>108</v>
      </c>
      <c r="C2936" s="66" t="s">
        <v>1226</v>
      </c>
      <c r="D2936" s="2" t="n">
        <v>165</v>
      </c>
      <c r="E2936" s="38" t="s">
        <v>1242</v>
      </c>
      <c r="F2936" s="38" t="str">
        <f aca="false">E2936</f>
        <v>80B</v>
      </c>
      <c r="H2936" s="14" t="str">
        <f aca="false">E2936</f>
        <v>80B</v>
      </c>
      <c r="I2936" s="8" t="str">
        <f aca="false">SUBSTITUTE(H2936,"/",";")</f>
        <v>80B</v>
      </c>
      <c r="J2936" s="18" t="str">
        <f aca="false">LEFT(H2936,LEN(H2936)-1)</f>
        <v>80</v>
      </c>
      <c r="L2936" s="18" t="str">
        <f aca="false">RIGHT(H2936,1)</f>
        <v>B</v>
      </c>
      <c r="M2936" s="8" t="n">
        <v>950</v>
      </c>
      <c r="P2936" s="2" t="str">
        <f aca="false">(J2936+VLOOKUP(L2936,references!AI:AJ,2,0) - 1)&amp;" - "&amp;(J2936+VLOOKUP(L2936,references!AI:AJ,2,0)+1)</f>
        <v>94 - 96</v>
      </c>
      <c r="W2936" s="2" t="str">
        <f aca="false">(J2936 - 2)&amp;" - "&amp;(J2936+2)</f>
        <v>78 - 82</v>
      </c>
    </row>
    <row r="2937" customFormat="false" ht="15" hidden="false" customHeight="false" outlineLevel="0" collapsed="false">
      <c r="B2937" s="2" t="s">
        <v>108</v>
      </c>
      <c r="C2937" s="66" t="s">
        <v>1226</v>
      </c>
      <c r="D2937" s="2" t="n">
        <v>166</v>
      </c>
      <c r="E2937" s="38" t="s">
        <v>1243</v>
      </c>
      <c r="F2937" s="38" t="str">
        <f aca="false">E2937</f>
        <v>85B</v>
      </c>
      <c r="H2937" s="14" t="str">
        <f aca="false">E2937</f>
        <v>85B</v>
      </c>
      <c r="I2937" s="8" t="str">
        <f aca="false">SUBSTITUTE(H2937,"/",";")</f>
        <v>85B</v>
      </c>
      <c r="J2937" s="18" t="str">
        <f aca="false">LEFT(H2937,LEN(H2937)-1)</f>
        <v>85</v>
      </c>
      <c r="L2937" s="18" t="str">
        <f aca="false">RIGHT(H2937,1)</f>
        <v>B</v>
      </c>
      <c r="M2937" s="8" t="n">
        <v>890</v>
      </c>
      <c r="P2937" s="2" t="str">
        <f aca="false">(J2937+VLOOKUP(L2937,references!AI:AJ,2,0) - 1)&amp;" - "&amp;(J2937+VLOOKUP(L2937,references!AI:AJ,2,0)+1)</f>
        <v>99 - 101</v>
      </c>
      <c r="W2937" s="2" t="str">
        <f aca="false">(J2937 - 2)&amp;" - "&amp;(J2937+2)</f>
        <v>83 - 87</v>
      </c>
    </row>
    <row r="2938" customFormat="false" ht="15" hidden="false" customHeight="false" outlineLevel="0" collapsed="false">
      <c r="B2938" s="2" t="s">
        <v>108</v>
      </c>
      <c r="C2938" s="66" t="s">
        <v>1226</v>
      </c>
      <c r="D2938" s="2" t="n">
        <v>167</v>
      </c>
      <c r="E2938" s="38" t="s">
        <v>1244</v>
      </c>
      <c r="F2938" s="38" t="str">
        <f aca="false">E2938</f>
        <v>90B</v>
      </c>
      <c r="H2938" s="14" t="str">
        <f aca="false">E2938</f>
        <v>90B</v>
      </c>
      <c r="I2938" s="8" t="str">
        <f aca="false">SUBSTITUTE(H2938,"/",";")</f>
        <v>90B</v>
      </c>
      <c r="J2938" s="18" t="str">
        <f aca="false">LEFT(H2938,LEN(H2938)-1)</f>
        <v>90</v>
      </c>
      <c r="L2938" s="18" t="str">
        <f aca="false">RIGHT(H2938,1)</f>
        <v>B</v>
      </c>
      <c r="M2938" s="8" t="n">
        <v>820</v>
      </c>
      <c r="P2938" s="2" t="str">
        <f aca="false">(J2938+VLOOKUP(L2938,references!AI:AJ,2,0) - 1)&amp;" - "&amp;(J2938+VLOOKUP(L2938,references!AI:AJ,2,0)+1)</f>
        <v>104 - 106</v>
      </c>
      <c r="W2938" s="2" t="str">
        <f aca="false">(J2938 - 2)&amp;" - "&amp;(J2938+2)</f>
        <v>88 - 92</v>
      </c>
    </row>
    <row r="2939" customFormat="false" ht="15" hidden="false" customHeight="false" outlineLevel="0" collapsed="false">
      <c r="B2939" s="2" t="s">
        <v>108</v>
      </c>
      <c r="C2939" s="66" t="s">
        <v>1226</v>
      </c>
      <c r="D2939" s="2" t="n">
        <v>168</v>
      </c>
      <c r="E2939" s="38" t="s">
        <v>1245</v>
      </c>
      <c r="F2939" s="38" t="str">
        <f aca="false">E2939</f>
        <v>95B</v>
      </c>
      <c r="H2939" s="14" t="str">
        <f aca="false">E2939</f>
        <v>95B</v>
      </c>
      <c r="I2939" s="8" t="str">
        <f aca="false">SUBSTITUTE(H2939,"/",";")</f>
        <v>95B</v>
      </c>
      <c r="J2939" s="18" t="str">
        <f aca="false">LEFT(H2939,LEN(H2939)-1)</f>
        <v>95</v>
      </c>
      <c r="L2939" s="18" t="str">
        <f aca="false">RIGHT(H2939,1)</f>
        <v>B</v>
      </c>
      <c r="M2939" s="8" t="n">
        <v>750</v>
      </c>
      <c r="P2939" s="2" t="str">
        <f aca="false">(J2939+VLOOKUP(L2939,references!AI:AJ,2,0) - 1)&amp;" - "&amp;(J2939+VLOOKUP(L2939,references!AI:AJ,2,0)+1)</f>
        <v>109 - 111</v>
      </c>
      <c r="W2939" s="2" t="str">
        <f aca="false">(J2939 - 2)&amp;" - "&amp;(J2939+2)</f>
        <v>93 - 97</v>
      </c>
    </row>
    <row r="2940" customFormat="false" ht="15" hidden="false" customHeight="false" outlineLevel="0" collapsed="false">
      <c r="B2940" s="2" t="s">
        <v>108</v>
      </c>
      <c r="C2940" s="66" t="s">
        <v>1226</v>
      </c>
      <c r="D2940" s="2" t="n">
        <v>169</v>
      </c>
      <c r="E2940" s="38" t="s">
        <v>1246</v>
      </c>
      <c r="F2940" s="38" t="str">
        <f aca="false">E2940</f>
        <v>100B</v>
      </c>
      <c r="H2940" s="14" t="str">
        <f aca="false">E2940</f>
        <v>100B</v>
      </c>
      <c r="I2940" s="8" t="str">
        <f aca="false">SUBSTITUTE(H2940,"/",";")</f>
        <v>100B</v>
      </c>
      <c r="J2940" s="18" t="str">
        <f aca="false">LEFT(H2940,LEN(H2940)-1)</f>
        <v>100</v>
      </c>
      <c r="L2940" s="18" t="str">
        <f aca="false">RIGHT(H2940,1)</f>
        <v>B</v>
      </c>
      <c r="M2940" s="8" t="n">
        <v>690</v>
      </c>
    </row>
    <row r="2941" customFormat="false" ht="15" hidden="false" customHeight="false" outlineLevel="0" collapsed="false">
      <c r="B2941" s="2" t="s">
        <v>108</v>
      </c>
      <c r="C2941" s="66" t="s">
        <v>1226</v>
      </c>
      <c r="D2941" s="2" t="n">
        <v>170</v>
      </c>
      <c r="E2941" s="38" t="s">
        <v>1247</v>
      </c>
      <c r="F2941" s="38" t="str">
        <f aca="false">E2941</f>
        <v>105B</v>
      </c>
      <c r="H2941" s="14" t="str">
        <f aca="false">E2941</f>
        <v>105B</v>
      </c>
      <c r="I2941" s="8" t="str">
        <f aca="false">SUBSTITUTE(H2941,"/",";")</f>
        <v>105B</v>
      </c>
      <c r="J2941" s="18" t="str">
        <f aca="false">LEFT(H2941,LEN(H2941)-1)</f>
        <v>105</v>
      </c>
      <c r="L2941" s="18" t="str">
        <f aca="false">RIGHT(H2941,1)</f>
        <v>B</v>
      </c>
      <c r="M2941" s="8" t="n">
        <v>620</v>
      </c>
    </row>
    <row r="2942" customFormat="false" ht="15" hidden="false" customHeight="false" outlineLevel="0" collapsed="false">
      <c r="B2942" s="2" t="s">
        <v>108</v>
      </c>
      <c r="C2942" s="66" t="s">
        <v>1226</v>
      </c>
      <c r="D2942" s="2" t="n">
        <v>212</v>
      </c>
      <c r="E2942" s="38" t="s">
        <v>1248</v>
      </c>
      <c r="F2942" s="38" t="str">
        <f aca="false">E2942</f>
        <v>65C</v>
      </c>
      <c r="H2942" s="14" t="str">
        <f aca="false">E2942</f>
        <v>65C</v>
      </c>
      <c r="I2942" s="8" t="str">
        <f aca="false">SUBSTITUTE(H2942,"/",";")</f>
        <v>65C</v>
      </c>
      <c r="J2942" s="18" t="str">
        <f aca="false">LEFT(H2942,LEN(H2942)-1)</f>
        <v>65</v>
      </c>
      <c r="L2942" s="18" t="str">
        <f aca="false">RIGHT(H2942,1)</f>
        <v>C</v>
      </c>
      <c r="M2942" s="8" t="n">
        <v>940</v>
      </c>
      <c r="P2942" s="2" t="str">
        <f aca="false">(J2942+VLOOKUP(L2942,references!AI:AJ,2,0) - 1)&amp;" - "&amp;(J2942+VLOOKUP(L2942,references!AI:AJ,2,0)+1)</f>
        <v>81 - 83</v>
      </c>
      <c r="W2942" s="2" t="str">
        <f aca="false">(J2942 - 2)&amp;" - "&amp;(J2942+2)</f>
        <v>63 - 67</v>
      </c>
    </row>
    <row r="2943" customFormat="false" ht="15" hidden="false" customHeight="false" outlineLevel="0" collapsed="false">
      <c r="B2943" s="2" t="s">
        <v>108</v>
      </c>
      <c r="C2943" s="66" t="s">
        <v>1226</v>
      </c>
      <c r="D2943" s="2" t="n">
        <v>213</v>
      </c>
      <c r="E2943" s="38" t="s">
        <v>1249</v>
      </c>
      <c r="F2943" s="38" t="str">
        <f aca="false">E2943</f>
        <v>70C</v>
      </c>
      <c r="H2943" s="14" t="str">
        <f aca="false">E2943</f>
        <v>70C</v>
      </c>
      <c r="I2943" s="8" t="str">
        <f aca="false">SUBSTITUTE(H2943,"/",";")</f>
        <v>70C</v>
      </c>
      <c r="J2943" s="18" t="str">
        <f aca="false">LEFT(H2943,LEN(H2943)-1)</f>
        <v>70</v>
      </c>
      <c r="L2943" s="18" t="str">
        <f aca="false">RIGHT(H2943,1)</f>
        <v>C</v>
      </c>
      <c r="M2943" s="8" t="n">
        <v>980</v>
      </c>
      <c r="P2943" s="2" t="str">
        <f aca="false">(J2943+VLOOKUP(L2943,references!AI:AJ,2,0) - 1)&amp;" - "&amp;(J2943+VLOOKUP(L2943,references!AI:AJ,2,0)+1)</f>
        <v>86 - 88</v>
      </c>
      <c r="W2943" s="2" t="str">
        <f aca="false">(J2943 - 2)&amp;" - "&amp;(J2943+2)</f>
        <v>68 - 72</v>
      </c>
    </row>
    <row r="2944" customFormat="false" ht="15" hidden="false" customHeight="false" outlineLevel="0" collapsed="false">
      <c r="B2944" s="2" t="s">
        <v>108</v>
      </c>
      <c r="C2944" s="66" t="s">
        <v>1226</v>
      </c>
      <c r="D2944" s="2" t="n">
        <v>214</v>
      </c>
      <c r="E2944" s="38" t="s">
        <v>1250</v>
      </c>
      <c r="F2944" s="38" t="str">
        <f aca="false">E2944</f>
        <v>75C</v>
      </c>
      <c r="H2944" s="14" t="str">
        <f aca="false">E2944</f>
        <v>75C</v>
      </c>
      <c r="I2944" s="8" t="str">
        <f aca="false">SUBSTITUTE(H2944,"/",";")</f>
        <v>75C</v>
      </c>
      <c r="J2944" s="18" t="str">
        <f aca="false">LEFT(H2944,LEN(H2944)-1)</f>
        <v>75</v>
      </c>
      <c r="L2944" s="18" t="str">
        <f aca="false">RIGHT(H2944,1)</f>
        <v>C</v>
      </c>
      <c r="M2944" s="8" t="n">
        <v>995</v>
      </c>
      <c r="P2944" s="2" t="str">
        <f aca="false">(J2944+VLOOKUP(L2944,references!AI:AJ,2,0) - 1)&amp;" - "&amp;(J2944+VLOOKUP(L2944,references!AI:AJ,2,0)+1)</f>
        <v>91 - 93</v>
      </c>
      <c r="W2944" s="2" t="str">
        <f aca="false">(J2944 - 2)&amp;" - "&amp;(J2944+2)</f>
        <v>73 - 77</v>
      </c>
    </row>
    <row r="2945" customFormat="false" ht="15" hidden="false" customHeight="false" outlineLevel="0" collapsed="false">
      <c r="B2945" s="2" t="s">
        <v>108</v>
      </c>
      <c r="C2945" s="66" t="s">
        <v>1226</v>
      </c>
      <c r="D2945" s="2" t="n">
        <v>215</v>
      </c>
      <c r="E2945" s="38" t="s">
        <v>1251</v>
      </c>
      <c r="F2945" s="38" t="str">
        <f aca="false">E2945</f>
        <v>80C</v>
      </c>
      <c r="H2945" s="14" t="str">
        <f aca="false">E2945</f>
        <v>80C</v>
      </c>
      <c r="I2945" s="8" t="str">
        <f aca="false">SUBSTITUTE(H2945,"/",";")</f>
        <v>80C</v>
      </c>
      <c r="J2945" s="18" t="str">
        <f aca="false">LEFT(H2945,LEN(H2945)-1)</f>
        <v>80</v>
      </c>
      <c r="L2945" s="18" t="str">
        <f aca="false">RIGHT(H2945,1)</f>
        <v>C</v>
      </c>
      <c r="M2945" s="8" t="n">
        <v>975</v>
      </c>
      <c r="P2945" s="2" t="str">
        <f aca="false">(J2945+VLOOKUP(L2945,references!AI:AJ,2,0) - 1)&amp;" - "&amp;(J2945+VLOOKUP(L2945,references!AI:AJ,2,0)+1)</f>
        <v>96 - 98</v>
      </c>
      <c r="W2945" s="2" t="str">
        <f aca="false">(J2945 - 2)&amp;" - "&amp;(J2945+2)</f>
        <v>78 - 82</v>
      </c>
    </row>
    <row r="2946" customFormat="false" ht="15" hidden="false" customHeight="false" outlineLevel="0" collapsed="false">
      <c r="B2946" s="2" t="s">
        <v>108</v>
      </c>
      <c r="C2946" s="66" t="s">
        <v>1226</v>
      </c>
      <c r="D2946" s="2" t="n">
        <v>216</v>
      </c>
      <c r="E2946" s="38" t="s">
        <v>1252</v>
      </c>
      <c r="F2946" s="38" t="str">
        <f aca="false">E2946</f>
        <v>85C</v>
      </c>
      <c r="H2946" s="14" t="str">
        <f aca="false">E2946</f>
        <v>85C</v>
      </c>
      <c r="I2946" s="8" t="str">
        <f aca="false">SUBSTITUTE(H2946,"/",";")</f>
        <v>85C</v>
      </c>
      <c r="J2946" s="18" t="str">
        <f aca="false">LEFT(H2946,LEN(H2946)-1)</f>
        <v>85</v>
      </c>
      <c r="L2946" s="18" t="str">
        <f aca="false">RIGHT(H2946,1)</f>
        <v>C</v>
      </c>
      <c r="M2946" s="8" t="n">
        <v>935</v>
      </c>
      <c r="P2946" s="2" t="str">
        <f aca="false">(J2946+VLOOKUP(L2946,references!AI:AJ,2,0) - 1)&amp;" - "&amp;(J2946+VLOOKUP(L2946,references!AI:AJ,2,0)+1)</f>
        <v>101 - 103</v>
      </c>
      <c r="W2946" s="2" t="str">
        <f aca="false">(J2946 - 2)&amp;" - "&amp;(J2946+2)</f>
        <v>83 - 87</v>
      </c>
    </row>
    <row r="2947" customFormat="false" ht="15" hidden="false" customHeight="false" outlineLevel="0" collapsed="false">
      <c r="B2947" s="2" t="s">
        <v>108</v>
      </c>
      <c r="C2947" s="66" t="s">
        <v>1226</v>
      </c>
      <c r="D2947" s="2" t="n">
        <v>217</v>
      </c>
      <c r="E2947" s="38" t="s">
        <v>1253</v>
      </c>
      <c r="F2947" s="38" t="str">
        <f aca="false">E2947</f>
        <v>90C</v>
      </c>
      <c r="H2947" s="14" t="str">
        <f aca="false">E2947</f>
        <v>90C</v>
      </c>
      <c r="I2947" s="8" t="str">
        <f aca="false">SUBSTITUTE(H2947,"/",";")</f>
        <v>90C</v>
      </c>
      <c r="J2947" s="18" t="str">
        <f aca="false">LEFT(H2947,LEN(H2947)-1)</f>
        <v>90</v>
      </c>
      <c r="L2947" s="18" t="str">
        <f aca="false">RIGHT(H2947,1)</f>
        <v>C</v>
      </c>
      <c r="M2947" s="8" t="n">
        <v>875</v>
      </c>
      <c r="P2947" s="2" t="str">
        <f aca="false">(J2947+VLOOKUP(L2947,references!AI:AJ,2,0) - 1)&amp;" - "&amp;(J2947+VLOOKUP(L2947,references!AI:AJ,2,0)+1)</f>
        <v>106 - 108</v>
      </c>
      <c r="W2947" s="2" t="str">
        <f aca="false">(J2947 - 2)&amp;" - "&amp;(J2947+2)</f>
        <v>88 - 92</v>
      </c>
    </row>
    <row r="2948" customFormat="false" ht="15" hidden="false" customHeight="false" outlineLevel="0" collapsed="false">
      <c r="B2948" s="2" t="s">
        <v>108</v>
      </c>
      <c r="C2948" s="66" t="s">
        <v>1226</v>
      </c>
      <c r="D2948" s="2" t="n">
        <v>218</v>
      </c>
      <c r="E2948" s="38" t="s">
        <v>1254</v>
      </c>
      <c r="F2948" s="38" t="str">
        <f aca="false">E2948</f>
        <v>95C</v>
      </c>
      <c r="H2948" s="14" t="str">
        <f aca="false">E2948</f>
        <v>95C</v>
      </c>
      <c r="I2948" s="8" t="str">
        <f aca="false">SUBSTITUTE(H2948,"/",";")</f>
        <v>95C</v>
      </c>
      <c r="J2948" s="18" t="str">
        <f aca="false">LEFT(H2948,LEN(H2948)-1)</f>
        <v>95</v>
      </c>
      <c r="L2948" s="18" t="str">
        <f aca="false">RIGHT(H2948,1)</f>
        <v>C</v>
      </c>
      <c r="M2948" s="8" t="n">
        <v>810</v>
      </c>
      <c r="P2948" s="2" t="str">
        <f aca="false">(J2948+VLOOKUP(L2948,references!AI:AJ,2,0) - 1)&amp;" - "&amp;(J2948+VLOOKUP(L2948,references!AI:AJ,2,0)+1)</f>
        <v>111 - 113</v>
      </c>
      <c r="W2948" s="2" t="str">
        <f aca="false">(J2948 - 2)&amp;" - "&amp;(J2948+2)</f>
        <v>93 - 97</v>
      </c>
    </row>
    <row r="2949" customFormat="false" ht="15" hidden="false" customHeight="false" outlineLevel="0" collapsed="false">
      <c r="B2949" s="2" t="s">
        <v>108</v>
      </c>
      <c r="C2949" s="66" t="s">
        <v>1226</v>
      </c>
      <c r="D2949" s="2" t="n">
        <v>219</v>
      </c>
      <c r="E2949" s="38" t="s">
        <v>1255</v>
      </c>
      <c r="F2949" s="38" t="str">
        <f aca="false">E2949</f>
        <v>100C</v>
      </c>
      <c r="H2949" s="14" t="str">
        <f aca="false">E2949</f>
        <v>100C</v>
      </c>
      <c r="I2949" s="8" t="str">
        <f aca="false">SUBSTITUTE(H2949,"/",";")</f>
        <v>100C</v>
      </c>
      <c r="J2949" s="18" t="str">
        <f aca="false">LEFT(H2949,LEN(H2949)-1)</f>
        <v>100</v>
      </c>
      <c r="L2949" s="18" t="str">
        <f aca="false">RIGHT(H2949,1)</f>
        <v>C</v>
      </c>
      <c r="M2949" s="8" t="n">
        <v>740</v>
      </c>
    </row>
    <row r="2950" customFormat="false" ht="15" hidden="false" customHeight="false" outlineLevel="0" collapsed="false">
      <c r="B2950" s="2" t="s">
        <v>108</v>
      </c>
      <c r="C2950" s="66" t="s">
        <v>1226</v>
      </c>
      <c r="D2950" s="2" t="n">
        <v>220</v>
      </c>
      <c r="E2950" s="38" t="s">
        <v>1256</v>
      </c>
      <c r="F2950" s="38" t="str">
        <f aca="false">E2950</f>
        <v>105C</v>
      </c>
      <c r="H2950" s="14" t="str">
        <f aca="false">E2950</f>
        <v>105C</v>
      </c>
      <c r="I2950" s="8" t="str">
        <f aca="false">SUBSTITUTE(H2950,"/",";")</f>
        <v>105C</v>
      </c>
      <c r="J2950" s="18" t="str">
        <f aca="false">LEFT(H2950,LEN(H2950)-1)</f>
        <v>105</v>
      </c>
      <c r="L2950" s="18" t="str">
        <f aca="false">RIGHT(H2950,1)</f>
        <v>C</v>
      </c>
      <c r="M2950" s="8" t="n">
        <v>680</v>
      </c>
    </row>
    <row r="2951" customFormat="false" ht="15" hidden="false" customHeight="false" outlineLevel="0" collapsed="false">
      <c r="B2951" s="2" t="s">
        <v>108</v>
      </c>
      <c r="C2951" s="66" t="s">
        <v>1226</v>
      </c>
      <c r="D2951" s="2" t="n">
        <v>262</v>
      </c>
      <c r="E2951" s="38" t="s">
        <v>1257</v>
      </c>
      <c r="F2951" s="38" t="str">
        <f aca="false">E2951</f>
        <v>65D</v>
      </c>
      <c r="H2951" s="14" t="str">
        <f aca="false">E2951</f>
        <v>65D</v>
      </c>
      <c r="I2951" s="8" t="str">
        <f aca="false">SUBSTITUTE(H2951,"/",";")</f>
        <v>65D</v>
      </c>
      <c r="J2951" s="18" t="str">
        <f aca="false">LEFT(H2951,LEN(H2951)-1)</f>
        <v>65</v>
      </c>
      <c r="L2951" s="18" t="str">
        <f aca="false">RIGHT(H2951,1)</f>
        <v>D</v>
      </c>
      <c r="M2951" s="8" t="n">
        <v>895</v>
      </c>
      <c r="P2951" s="2" t="str">
        <f aca="false">(J2951+VLOOKUP(L2951,references!AI:AJ,2,0) - 1)&amp;" - "&amp;(J2951+VLOOKUP(L2951,references!AI:AJ,2,0)+1)</f>
        <v>83 - 85</v>
      </c>
      <c r="W2951" s="2" t="str">
        <f aca="false">(J2951 - 2)&amp;" - "&amp;(J2951+2)</f>
        <v>63 - 67</v>
      </c>
    </row>
    <row r="2952" customFormat="false" ht="15" hidden="false" customHeight="false" outlineLevel="0" collapsed="false">
      <c r="B2952" s="2" t="s">
        <v>108</v>
      </c>
      <c r="C2952" s="66" t="s">
        <v>1226</v>
      </c>
      <c r="D2952" s="2" t="n">
        <v>263</v>
      </c>
      <c r="E2952" s="38" t="s">
        <v>1258</v>
      </c>
      <c r="F2952" s="38" t="str">
        <f aca="false">E2952</f>
        <v>70D</v>
      </c>
      <c r="H2952" s="14" t="str">
        <f aca="false">E2952</f>
        <v>70D</v>
      </c>
      <c r="I2952" s="8" t="str">
        <f aca="false">SUBSTITUTE(H2952,"/",";")</f>
        <v>70D</v>
      </c>
      <c r="J2952" s="18" t="str">
        <f aca="false">LEFT(H2952,LEN(H2952)-1)</f>
        <v>70</v>
      </c>
      <c r="L2952" s="18" t="str">
        <f aca="false">RIGHT(H2952,1)</f>
        <v>D</v>
      </c>
      <c r="M2952" s="8" t="n">
        <v>955</v>
      </c>
      <c r="P2952" s="2" t="str">
        <f aca="false">(J2952+VLOOKUP(L2952,references!AI:AJ,2,0) - 1)&amp;" - "&amp;(J2952+VLOOKUP(L2952,references!AI:AJ,2,0)+1)</f>
        <v>88 - 90</v>
      </c>
      <c r="W2952" s="2" t="str">
        <f aca="false">(J2952 - 2)&amp;" - "&amp;(J2952+2)</f>
        <v>68 - 72</v>
      </c>
    </row>
    <row r="2953" customFormat="false" ht="15" hidden="false" customHeight="false" outlineLevel="0" collapsed="false">
      <c r="B2953" s="2" t="s">
        <v>108</v>
      </c>
      <c r="C2953" s="66" t="s">
        <v>1226</v>
      </c>
      <c r="D2953" s="2" t="n">
        <v>264</v>
      </c>
      <c r="E2953" s="38" t="s">
        <v>1259</v>
      </c>
      <c r="F2953" s="38" t="str">
        <f aca="false">E2953</f>
        <v>75D</v>
      </c>
      <c r="H2953" s="14" t="str">
        <f aca="false">E2953</f>
        <v>75D</v>
      </c>
      <c r="I2953" s="8" t="str">
        <f aca="false">SUBSTITUTE(H2953,"/",";")</f>
        <v>75D</v>
      </c>
      <c r="J2953" s="18" t="str">
        <f aca="false">LEFT(H2953,LEN(H2953)-1)</f>
        <v>75</v>
      </c>
      <c r="L2953" s="18" t="str">
        <f aca="false">RIGHT(H2953,1)</f>
        <v>D</v>
      </c>
      <c r="M2953" s="8" t="n">
        <v>985</v>
      </c>
      <c r="P2953" s="2" t="str">
        <f aca="false">(J2953+VLOOKUP(L2953,references!AI:AJ,2,0) - 1)&amp;" - "&amp;(J2953+VLOOKUP(L2953,references!AI:AJ,2,0)+1)</f>
        <v>93 - 95</v>
      </c>
      <c r="W2953" s="2" t="str">
        <f aca="false">(J2953 - 2)&amp;" - "&amp;(J2953+2)</f>
        <v>73 - 77</v>
      </c>
    </row>
    <row r="2954" customFormat="false" ht="15" hidden="false" customHeight="false" outlineLevel="0" collapsed="false">
      <c r="B2954" s="2" t="s">
        <v>108</v>
      </c>
      <c r="C2954" s="66" t="s">
        <v>1226</v>
      </c>
      <c r="D2954" s="2" t="n">
        <v>265</v>
      </c>
      <c r="E2954" s="38" t="s">
        <v>1260</v>
      </c>
      <c r="F2954" s="38" t="str">
        <f aca="false">E2954</f>
        <v>80D</v>
      </c>
      <c r="H2954" s="14" t="str">
        <f aca="false">E2954</f>
        <v>80D</v>
      </c>
      <c r="I2954" s="8" t="str">
        <f aca="false">SUBSTITUTE(H2954,"/",";")</f>
        <v>80D</v>
      </c>
      <c r="J2954" s="18" t="str">
        <f aca="false">LEFT(H2954,LEN(H2954)-1)</f>
        <v>80</v>
      </c>
      <c r="L2954" s="18" t="str">
        <f aca="false">RIGHT(H2954,1)</f>
        <v>D</v>
      </c>
      <c r="M2954" s="8" t="n">
        <v>945</v>
      </c>
      <c r="P2954" s="2" t="str">
        <f aca="false">(J2954+VLOOKUP(L2954,references!AI:AJ,2,0) - 1)&amp;" - "&amp;(J2954+VLOOKUP(L2954,references!AI:AJ,2,0)+1)</f>
        <v>98 - 100</v>
      </c>
      <c r="W2954" s="2" t="str">
        <f aca="false">(J2954 - 2)&amp;" - "&amp;(J2954+2)</f>
        <v>78 - 82</v>
      </c>
    </row>
    <row r="2955" customFormat="false" ht="15" hidden="false" customHeight="false" outlineLevel="0" collapsed="false">
      <c r="B2955" s="2" t="s">
        <v>108</v>
      </c>
      <c r="C2955" s="66" t="s">
        <v>1226</v>
      </c>
      <c r="D2955" s="2" t="n">
        <v>266</v>
      </c>
      <c r="E2955" s="38" t="s">
        <v>1261</v>
      </c>
      <c r="F2955" s="38" t="str">
        <f aca="false">E2955</f>
        <v>85D</v>
      </c>
      <c r="H2955" s="14" t="str">
        <f aca="false">E2955</f>
        <v>85D</v>
      </c>
      <c r="I2955" s="8" t="str">
        <f aca="false">SUBSTITUTE(H2955,"/",";")</f>
        <v>85D</v>
      </c>
      <c r="J2955" s="18" t="str">
        <f aca="false">LEFT(H2955,LEN(H2955)-1)</f>
        <v>85</v>
      </c>
      <c r="L2955" s="18" t="str">
        <f aca="false">RIGHT(H2955,1)</f>
        <v>D</v>
      </c>
      <c r="M2955" s="8" t="n">
        <v>885</v>
      </c>
      <c r="P2955" s="2" t="str">
        <f aca="false">(J2955+VLOOKUP(L2955,references!AI:AJ,2,0) - 1)&amp;" - "&amp;(J2955+VLOOKUP(L2955,references!AI:AJ,2,0)+1)</f>
        <v>103 - 105</v>
      </c>
      <c r="W2955" s="2" t="str">
        <f aca="false">(J2955 - 2)&amp;" - "&amp;(J2955+2)</f>
        <v>83 - 87</v>
      </c>
    </row>
    <row r="2956" customFormat="false" ht="15" hidden="false" customHeight="false" outlineLevel="0" collapsed="false">
      <c r="B2956" s="2" t="s">
        <v>108</v>
      </c>
      <c r="C2956" s="66" t="s">
        <v>1226</v>
      </c>
      <c r="D2956" s="2" t="n">
        <v>267</v>
      </c>
      <c r="E2956" s="38" t="s">
        <v>1262</v>
      </c>
      <c r="F2956" s="38" t="str">
        <f aca="false">E2956</f>
        <v>90D</v>
      </c>
      <c r="H2956" s="14" t="str">
        <f aca="false">E2956</f>
        <v>90D</v>
      </c>
      <c r="I2956" s="8" t="str">
        <f aca="false">SUBSTITUTE(H2956,"/",";")</f>
        <v>90D</v>
      </c>
      <c r="J2956" s="18" t="str">
        <f aca="false">LEFT(H2956,LEN(H2956)-1)</f>
        <v>90</v>
      </c>
      <c r="L2956" s="18" t="str">
        <f aca="false">RIGHT(H2956,1)</f>
        <v>D</v>
      </c>
      <c r="M2956" s="8" t="n">
        <v>815</v>
      </c>
      <c r="P2956" s="2" t="str">
        <f aca="false">(J2956+VLOOKUP(L2956,references!AI:AJ,2,0) - 1)&amp;" - "&amp;(J2956+VLOOKUP(L2956,references!AI:AJ,2,0)+1)</f>
        <v>108 - 110</v>
      </c>
      <c r="W2956" s="2" t="str">
        <f aca="false">(J2956 - 2)&amp;" - "&amp;(J2956+2)</f>
        <v>88 - 92</v>
      </c>
    </row>
    <row r="2957" customFormat="false" ht="15" hidden="false" customHeight="false" outlineLevel="0" collapsed="false">
      <c r="B2957" s="2" t="s">
        <v>108</v>
      </c>
      <c r="C2957" s="66" t="s">
        <v>1226</v>
      </c>
      <c r="D2957" s="2" t="n">
        <v>268</v>
      </c>
      <c r="E2957" s="38" t="s">
        <v>1263</v>
      </c>
      <c r="F2957" s="38" t="str">
        <f aca="false">E2957</f>
        <v>95D</v>
      </c>
      <c r="H2957" s="14" t="str">
        <f aca="false">E2957</f>
        <v>95D</v>
      </c>
      <c r="I2957" s="8" t="str">
        <f aca="false">SUBSTITUTE(H2957,"/",";")</f>
        <v>95D</v>
      </c>
      <c r="J2957" s="18" t="str">
        <f aca="false">LEFT(H2957,LEN(H2957)-1)</f>
        <v>95</v>
      </c>
      <c r="L2957" s="18" t="str">
        <f aca="false">RIGHT(H2957,1)</f>
        <v>D</v>
      </c>
      <c r="M2957" s="8" t="n">
        <v>745</v>
      </c>
      <c r="P2957" s="2" t="str">
        <f aca="false">(J2957+VLOOKUP(L2957,references!AI:AJ,2,0) - 1)&amp;" - "&amp;(J2957+VLOOKUP(L2957,references!AI:AJ,2,0)+1)</f>
        <v>113 - 115</v>
      </c>
      <c r="W2957" s="2" t="str">
        <f aca="false">(J2957 - 2)&amp;" - "&amp;(J2957+2)</f>
        <v>93 - 97</v>
      </c>
    </row>
    <row r="2958" customFormat="false" ht="15" hidden="false" customHeight="false" outlineLevel="0" collapsed="false">
      <c r="B2958" s="2" t="s">
        <v>108</v>
      </c>
      <c r="C2958" s="66" t="s">
        <v>1226</v>
      </c>
      <c r="D2958" s="2" t="n">
        <v>269</v>
      </c>
      <c r="E2958" s="38" t="s">
        <v>1264</v>
      </c>
      <c r="F2958" s="38" t="str">
        <f aca="false">E2958</f>
        <v>100D</v>
      </c>
      <c r="H2958" s="14" t="str">
        <f aca="false">E2958</f>
        <v>100D</v>
      </c>
      <c r="I2958" s="8" t="str">
        <f aca="false">SUBSTITUTE(H2958,"/",";")</f>
        <v>100D</v>
      </c>
      <c r="J2958" s="18" t="str">
        <f aca="false">LEFT(H2958,LEN(H2958)-1)</f>
        <v>100</v>
      </c>
      <c r="L2958" s="18" t="str">
        <f aca="false">RIGHT(H2958,1)</f>
        <v>D</v>
      </c>
      <c r="M2958" s="8" t="n">
        <v>685</v>
      </c>
    </row>
    <row r="2959" customFormat="false" ht="15" hidden="false" customHeight="false" outlineLevel="0" collapsed="false">
      <c r="B2959" s="2" t="s">
        <v>108</v>
      </c>
      <c r="C2959" s="66" t="s">
        <v>1226</v>
      </c>
      <c r="D2959" s="2" t="n">
        <v>270</v>
      </c>
      <c r="E2959" s="38" t="s">
        <v>1265</v>
      </c>
      <c r="F2959" s="38" t="str">
        <f aca="false">E2959</f>
        <v>105D</v>
      </c>
      <c r="H2959" s="14" t="str">
        <f aca="false">E2959</f>
        <v>105D</v>
      </c>
      <c r="I2959" s="8" t="str">
        <f aca="false">SUBSTITUTE(H2959,"/",";")</f>
        <v>105D</v>
      </c>
      <c r="J2959" s="18" t="str">
        <f aca="false">LEFT(H2959,LEN(H2959)-1)</f>
        <v>105</v>
      </c>
      <c r="L2959" s="18" t="str">
        <f aca="false">RIGHT(H2959,1)</f>
        <v>D</v>
      </c>
      <c r="M2959" s="8" t="n">
        <v>615</v>
      </c>
    </row>
    <row r="2960" customFormat="false" ht="15" hidden="false" customHeight="false" outlineLevel="0" collapsed="false">
      <c r="B2960" s="2" t="s">
        <v>108</v>
      </c>
      <c r="C2960" s="66" t="s">
        <v>1226</v>
      </c>
      <c r="D2960" s="2" t="n">
        <v>312</v>
      </c>
      <c r="E2960" s="38" t="s">
        <v>1266</v>
      </c>
      <c r="F2960" s="38" t="str">
        <f aca="false">E2960</f>
        <v>65E</v>
      </c>
      <c r="H2960" s="14" t="str">
        <f aca="false">E2960</f>
        <v>65E</v>
      </c>
      <c r="I2960" s="8" t="str">
        <f aca="false">SUBSTITUTE(H2960,"/",";")</f>
        <v>65E</v>
      </c>
      <c r="J2960" s="18" t="str">
        <f aca="false">LEFT(H2960,LEN(H2960)-1)</f>
        <v>65</v>
      </c>
      <c r="L2960" s="18" t="str">
        <f aca="false">RIGHT(H2960,1)</f>
        <v>E</v>
      </c>
      <c r="M2960" s="8" t="n">
        <v>785</v>
      </c>
    </row>
    <row r="2961" customFormat="false" ht="15" hidden="false" customHeight="false" outlineLevel="0" collapsed="false">
      <c r="B2961" s="2" t="s">
        <v>108</v>
      </c>
      <c r="C2961" s="66" t="s">
        <v>1226</v>
      </c>
      <c r="D2961" s="2" t="n">
        <v>313</v>
      </c>
      <c r="E2961" s="38" t="s">
        <v>1267</v>
      </c>
      <c r="F2961" s="38" t="str">
        <f aca="false">E2961</f>
        <v>70E</v>
      </c>
      <c r="H2961" s="14" t="str">
        <f aca="false">E2961</f>
        <v>70E</v>
      </c>
      <c r="I2961" s="8" t="str">
        <f aca="false">SUBSTITUTE(H2961,"/",";")</f>
        <v>70E</v>
      </c>
      <c r="J2961" s="18" t="str">
        <f aca="false">LEFT(H2961,LEN(H2961)-1)</f>
        <v>70</v>
      </c>
      <c r="L2961" s="18" t="str">
        <f aca="false">RIGHT(H2961,1)</f>
        <v>E</v>
      </c>
      <c r="M2961" s="8" t="n">
        <v>860</v>
      </c>
    </row>
    <row r="2962" customFormat="false" ht="15" hidden="false" customHeight="false" outlineLevel="0" collapsed="false">
      <c r="B2962" s="2" t="s">
        <v>108</v>
      </c>
      <c r="C2962" s="66" t="s">
        <v>1226</v>
      </c>
      <c r="D2962" s="2" t="n">
        <v>314</v>
      </c>
      <c r="E2962" s="38" t="s">
        <v>1268</v>
      </c>
      <c r="F2962" s="38" t="str">
        <f aca="false">E2962</f>
        <v>75E</v>
      </c>
      <c r="H2962" s="14" t="str">
        <f aca="false">E2962</f>
        <v>75E</v>
      </c>
      <c r="I2962" s="8" t="str">
        <f aca="false">SUBSTITUTE(H2962,"/",";")</f>
        <v>75E</v>
      </c>
      <c r="J2962" s="18" t="str">
        <f aca="false">LEFT(H2962,LEN(H2962)-1)</f>
        <v>75</v>
      </c>
      <c r="L2962" s="18" t="str">
        <f aca="false">RIGHT(H2962,1)</f>
        <v>E</v>
      </c>
      <c r="M2962" s="8" t="n">
        <v>925</v>
      </c>
    </row>
    <row r="2963" customFormat="false" ht="15" hidden="false" customHeight="false" outlineLevel="0" collapsed="false">
      <c r="B2963" s="2" t="s">
        <v>108</v>
      </c>
      <c r="C2963" s="66" t="s">
        <v>1226</v>
      </c>
      <c r="D2963" s="2" t="n">
        <v>315</v>
      </c>
      <c r="E2963" s="38" t="s">
        <v>1269</v>
      </c>
      <c r="F2963" s="38" t="str">
        <f aca="false">E2963</f>
        <v>80E</v>
      </c>
      <c r="H2963" s="14" t="str">
        <f aca="false">E2963</f>
        <v>80E</v>
      </c>
      <c r="I2963" s="8" t="str">
        <f aca="false">SUBSTITUTE(H2963,"/",";")</f>
        <v>80E</v>
      </c>
      <c r="J2963" s="18" t="str">
        <f aca="false">LEFT(H2963,LEN(H2963)-1)</f>
        <v>80</v>
      </c>
      <c r="L2963" s="18" t="str">
        <f aca="false">RIGHT(H2963,1)</f>
        <v>E</v>
      </c>
      <c r="M2963" s="8" t="n">
        <v>967</v>
      </c>
    </row>
    <row r="2964" customFormat="false" ht="15" hidden="false" customHeight="false" outlineLevel="0" collapsed="false">
      <c r="B2964" s="2" t="s">
        <v>108</v>
      </c>
      <c r="C2964" s="66" t="s">
        <v>1226</v>
      </c>
      <c r="D2964" s="2" t="n">
        <v>316</v>
      </c>
      <c r="E2964" s="38" t="s">
        <v>1270</v>
      </c>
      <c r="F2964" s="38" t="str">
        <f aca="false">E2964</f>
        <v>85E</v>
      </c>
      <c r="H2964" s="14" t="str">
        <f aca="false">E2964</f>
        <v>85E</v>
      </c>
      <c r="I2964" s="8" t="str">
        <f aca="false">SUBSTITUTE(H2964,"/",";")</f>
        <v>85E</v>
      </c>
      <c r="J2964" s="18" t="str">
        <f aca="false">LEFT(H2964,LEN(H2964)-1)</f>
        <v>85</v>
      </c>
      <c r="L2964" s="18" t="str">
        <f aca="false">RIGHT(H2964,1)</f>
        <v>E</v>
      </c>
      <c r="M2964" s="8" t="n">
        <v>957</v>
      </c>
    </row>
    <row r="2965" customFormat="false" ht="15" hidden="false" customHeight="false" outlineLevel="0" collapsed="false">
      <c r="B2965" s="2" t="s">
        <v>108</v>
      </c>
      <c r="C2965" s="66" t="s">
        <v>1226</v>
      </c>
      <c r="D2965" s="2" t="n">
        <v>317</v>
      </c>
      <c r="E2965" s="38" t="s">
        <v>1271</v>
      </c>
      <c r="F2965" s="38" t="str">
        <f aca="false">E2965</f>
        <v>90E</v>
      </c>
      <c r="H2965" s="14" t="str">
        <f aca="false">E2965</f>
        <v>90E</v>
      </c>
      <c r="I2965" s="8" t="str">
        <f aca="false">SUBSTITUTE(H2965,"/",";")</f>
        <v>90E</v>
      </c>
      <c r="J2965" s="18" t="str">
        <f aca="false">LEFT(H2965,LEN(H2965)-1)</f>
        <v>90</v>
      </c>
      <c r="L2965" s="18" t="str">
        <f aca="false">RIGHT(H2965,1)</f>
        <v>E</v>
      </c>
      <c r="M2965" s="8" t="n">
        <v>705</v>
      </c>
    </row>
    <row r="2966" customFormat="false" ht="15" hidden="false" customHeight="false" outlineLevel="0" collapsed="false">
      <c r="B2966" s="2" t="s">
        <v>108</v>
      </c>
      <c r="C2966" s="66" t="s">
        <v>1226</v>
      </c>
      <c r="D2966" s="2" t="n">
        <v>318</v>
      </c>
      <c r="E2966" s="38" t="s">
        <v>1272</v>
      </c>
      <c r="F2966" s="38" t="str">
        <f aca="false">E2966</f>
        <v>95E</v>
      </c>
      <c r="H2966" s="14" t="str">
        <f aca="false">E2966</f>
        <v>95E</v>
      </c>
      <c r="I2966" s="8" t="str">
        <f aca="false">SUBSTITUTE(H2966,"/",";")</f>
        <v>95E</v>
      </c>
      <c r="J2966" s="18" t="str">
        <f aca="false">LEFT(H2966,LEN(H2966)-1)</f>
        <v>95</v>
      </c>
      <c r="L2966" s="18" t="str">
        <f aca="false">RIGHT(H2966,1)</f>
        <v>E</v>
      </c>
      <c r="M2966" s="8" t="n">
        <v>635</v>
      </c>
    </row>
    <row r="2967" customFormat="false" ht="15" hidden="false" customHeight="false" outlineLevel="0" collapsed="false">
      <c r="B2967" s="2" t="s">
        <v>108</v>
      </c>
      <c r="C2967" s="66" t="s">
        <v>1226</v>
      </c>
      <c r="D2967" s="2" t="n">
        <v>319</v>
      </c>
      <c r="E2967" s="38" t="s">
        <v>1273</v>
      </c>
      <c r="F2967" s="38" t="str">
        <f aca="false">E2967</f>
        <v>100E</v>
      </c>
      <c r="H2967" s="14" t="str">
        <f aca="false">E2967</f>
        <v>100E</v>
      </c>
      <c r="I2967" s="8" t="str">
        <f aca="false">SUBSTITUTE(H2967,"/",";")</f>
        <v>100E</v>
      </c>
      <c r="J2967" s="18" t="str">
        <f aca="false">LEFT(H2967,LEN(H2967)-1)</f>
        <v>100</v>
      </c>
      <c r="L2967" s="18" t="str">
        <f aca="false">RIGHT(H2967,1)</f>
        <v>E</v>
      </c>
      <c r="M2967" s="8" t="n">
        <v>565</v>
      </c>
    </row>
    <row r="2968" customFormat="false" ht="15" hidden="false" customHeight="false" outlineLevel="0" collapsed="false">
      <c r="B2968" s="2" t="s">
        <v>108</v>
      </c>
      <c r="C2968" s="66" t="s">
        <v>1226</v>
      </c>
      <c r="D2968" s="2" t="n">
        <v>320</v>
      </c>
      <c r="E2968" s="38" t="s">
        <v>1274</v>
      </c>
      <c r="F2968" s="38" t="str">
        <f aca="false">E2968</f>
        <v>105E</v>
      </c>
      <c r="H2968" s="14" t="str">
        <f aca="false">E2968</f>
        <v>105E</v>
      </c>
      <c r="I2968" s="8" t="str">
        <f aca="false">SUBSTITUTE(H2968,"/",";")</f>
        <v>105E</v>
      </c>
      <c r="J2968" s="18" t="str">
        <f aca="false">LEFT(H2968,LEN(H2968)-1)</f>
        <v>105</v>
      </c>
      <c r="L2968" s="18" t="str">
        <f aca="false">RIGHT(H2968,1)</f>
        <v>E</v>
      </c>
      <c r="M2968" s="8" t="n">
        <v>490</v>
      </c>
    </row>
    <row r="2969" customFormat="false" ht="15" hidden="false" customHeight="false" outlineLevel="0" collapsed="false">
      <c r="B2969" s="2" t="s">
        <v>108</v>
      </c>
      <c r="C2969" s="66" t="s">
        <v>1226</v>
      </c>
      <c r="D2969" s="2" t="n">
        <v>362</v>
      </c>
      <c r="E2969" s="38" t="s">
        <v>1275</v>
      </c>
      <c r="F2969" s="38" t="str">
        <f aca="false">E2969</f>
        <v>65F</v>
      </c>
      <c r="H2969" s="14" t="str">
        <f aca="false">E2969</f>
        <v>65F</v>
      </c>
      <c r="I2969" s="8" t="str">
        <f aca="false">SUBSTITUTE(H2969,"/",";")</f>
        <v>65F</v>
      </c>
      <c r="J2969" s="18" t="str">
        <f aca="false">LEFT(H2969,LEN(H2969)-1)</f>
        <v>65</v>
      </c>
      <c r="L2969" s="18" t="str">
        <f aca="false">RIGHT(H2969,1)</f>
        <v>F</v>
      </c>
      <c r="M2969" s="8" t="n">
        <v>720</v>
      </c>
    </row>
    <row r="2970" customFormat="false" ht="15" hidden="false" customHeight="false" outlineLevel="0" collapsed="false">
      <c r="B2970" s="2" t="s">
        <v>108</v>
      </c>
      <c r="C2970" s="66" t="s">
        <v>1226</v>
      </c>
      <c r="D2970" s="2" t="n">
        <v>363</v>
      </c>
      <c r="E2970" s="38" t="s">
        <v>1276</v>
      </c>
      <c r="F2970" s="38" t="str">
        <f aca="false">E2970</f>
        <v>70F</v>
      </c>
      <c r="H2970" s="14" t="str">
        <f aca="false">E2970</f>
        <v>70F</v>
      </c>
      <c r="I2970" s="8" t="str">
        <f aca="false">SUBSTITUTE(H2970,"/",";")</f>
        <v>70F</v>
      </c>
      <c r="J2970" s="18" t="str">
        <f aca="false">LEFT(H2970,LEN(H2970)-1)</f>
        <v>70</v>
      </c>
      <c r="L2970" s="18" t="str">
        <f aca="false">RIGHT(H2970,1)</f>
        <v>F</v>
      </c>
      <c r="M2970" s="8" t="n">
        <v>800</v>
      </c>
    </row>
    <row r="2971" customFormat="false" ht="15" hidden="false" customHeight="false" outlineLevel="0" collapsed="false">
      <c r="B2971" s="2" t="s">
        <v>108</v>
      </c>
      <c r="C2971" s="66" t="s">
        <v>1226</v>
      </c>
      <c r="D2971" s="2" t="n">
        <v>364</v>
      </c>
      <c r="E2971" s="38" t="s">
        <v>1277</v>
      </c>
      <c r="F2971" s="38" t="str">
        <f aca="false">E2971</f>
        <v>75F</v>
      </c>
      <c r="H2971" s="14" t="str">
        <f aca="false">E2971</f>
        <v>75F</v>
      </c>
      <c r="I2971" s="8" t="str">
        <f aca="false">SUBSTITUTE(H2971,"/",";")</f>
        <v>75F</v>
      </c>
      <c r="J2971" s="18" t="str">
        <f aca="false">LEFT(H2971,LEN(H2971)-1)</f>
        <v>75</v>
      </c>
      <c r="L2971" s="18" t="str">
        <f aca="false">RIGHT(H2971,1)</f>
        <v>F</v>
      </c>
      <c r="M2971" s="8" t="n">
        <v>870</v>
      </c>
    </row>
    <row r="2972" customFormat="false" ht="15" hidden="false" customHeight="false" outlineLevel="0" collapsed="false">
      <c r="B2972" s="2" t="s">
        <v>108</v>
      </c>
      <c r="C2972" s="66" t="s">
        <v>1226</v>
      </c>
      <c r="D2972" s="2" t="n">
        <v>365</v>
      </c>
      <c r="E2972" s="38" t="s">
        <v>1278</v>
      </c>
      <c r="F2972" s="38" t="str">
        <f aca="false">E2972</f>
        <v>80F</v>
      </c>
      <c r="H2972" s="14" t="str">
        <f aca="false">E2972</f>
        <v>80F</v>
      </c>
      <c r="I2972" s="8" t="str">
        <f aca="false">SUBSTITUTE(H2972,"/",";")</f>
        <v>80F</v>
      </c>
      <c r="J2972" s="18" t="str">
        <f aca="false">LEFT(H2972,LEN(H2972)-1)</f>
        <v>80</v>
      </c>
      <c r="L2972" s="18" t="str">
        <f aca="false">RIGHT(H2972,1)</f>
        <v>F</v>
      </c>
      <c r="M2972" s="8" t="n">
        <v>947</v>
      </c>
    </row>
    <row r="2973" customFormat="false" ht="15" hidden="false" customHeight="false" outlineLevel="0" collapsed="false">
      <c r="B2973" s="2" t="s">
        <v>108</v>
      </c>
      <c r="C2973" s="66" t="s">
        <v>1226</v>
      </c>
      <c r="D2973" s="2" t="n">
        <v>366</v>
      </c>
      <c r="E2973" s="38" t="s">
        <v>1279</v>
      </c>
      <c r="F2973" s="38" t="str">
        <f aca="false">E2973</f>
        <v>85F</v>
      </c>
      <c r="H2973" s="14" t="str">
        <f aca="false">E2973</f>
        <v>85F</v>
      </c>
      <c r="I2973" s="8" t="str">
        <f aca="false">SUBSTITUTE(H2973,"/",";")</f>
        <v>85F</v>
      </c>
      <c r="J2973" s="18" t="str">
        <f aca="false">LEFT(H2973,LEN(H2973)-1)</f>
        <v>85</v>
      </c>
      <c r="L2973" s="18" t="str">
        <f aca="false">RIGHT(H2973,1)</f>
        <v>F</v>
      </c>
      <c r="M2973" s="8" t="n">
        <v>937</v>
      </c>
    </row>
    <row r="2974" customFormat="false" ht="15" hidden="false" customHeight="false" outlineLevel="0" collapsed="false">
      <c r="B2974" s="2" t="s">
        <v>108</v>
      </c>
      <c r="C2974" s="66" t="s">
        <v>1226</v>
      </c>
      <c r="D2974" s="2" t="n">
        <v>367</v>
      </c>
      <c r="E2974" s="38" t="s">
        <v>1280</v>
      </c>
      <c r="F2974" s="38" t="str">
        <f aca="false">E2974</f>
        <v>90F</v>
      </c>
      <c r="H2974" s="14" t="str">
        <f aca="false">E2974</f>
        <v>90F</v>
      </c>
      <c r="I2974" s="8" t="str">
        <f aca="false">SUBSTITUTE(H2974,"/",";")</f>
        <v>90F</v>
      </c>
      <c r="J2974" s="18" t="str">
        <f aca="false">LEFT(H2974,LEN(H2974)-1)</f>
        <v>90</v>
      </c>
      <c r="L2974" s="18" t="str">
        <f aca="false">RIGHT(H2974,1)</f>
        <v>F</v>
      </c>
      <c r="M2974" s="8" t="n">
        <v>645</v>
      </c>
    </row>
    <row r="2975" customFormat="false" ht="15" hidden="false" customHeight="false" outlineLevel="0" collapsed="false">
      <c r="B2975" s="2" t="s">
        <v>108</v>
      </c>
      <c r="C2975" s="66" t="s">
        <v>1226</v>
      </c>
      <c r="D2975" s="2" t="n">
        <v>368</v>
      </c>
      <c r="E2975" s="38" t="s">
        <v>1281</v>
      </c>
      <c r="F2975" s="38" t="str">
        <f aca="false">E2975</f>
        <v>95F</v>
      </c>
      <c r="H2975" s="14" t="str">
        <f aca="false">E2975</f>
        <v>95F</v>
      </c>
      <c r="I2975" s="8" t="str">
        <f aca="false">SUBSTITUTE(H2975,"/",";")</f>
        <v>95F</v>
      </c>
      <c r="J2975" s="18" t="str">
        <f aca="false">LEFT(H2975,LEN(H2975)-1)</f>
        <v>95</v>
      </c>
      <c r="L2975" s="18" t="str">
        <f aca="false">RIGHT(H2975,1)</f>
        <v>F</v>
      </c>
      <c r="M2975" s="8" t="n">
        <v>570</v>
      </c>
    </row>
    <row r="2976" customFormat="false" ht="15" hidden="false" customHeight="false" outlineLevel="0" collapsed="false">
      <c r="B2976" s="2" t="s">
        <v>108</v>
      </c>
      <c r="C2976" s="66" t="s">
        <v>1226</v>
      </c>
      <c r="D2976" s="2" t="n">
        <v>369</v>
      </c>
      <c r="E2976" s="38" t="s">
        <v>1282</v>
      </c>
      <c r="F2976" s="38" t="str">
        <f aca="false">E2976</f>
        <v>100F</v>
      </c>
      <c r="H2976" s="14" t="str">
        <f aca="false">E2976</f>
        <v>100F</v>
      </c>
      <c r="I2976" s="8" t="str">
        <f aca="false">SUBSTITUTE(H2976,"/",";")</f>
        <v>100F</v>
      </c>
      <c r="J2976" s="18" t="str">
        <f aca="false">LEFT(H2976,LEN(H2976)-1)</f>
        <v>100</v>
      </c>
      <c r="L2976" s="18" t="str">
        <f aca="false">RIGHT(H2976,1)</f>
        <v>F</v>
      </c>
      <c r="M2976" s="8" t="n">
        <v>495</v>
      </c>
    </row>
    <row r="2977" customFormat="false" ht="15" hidden="false" customHeight="false" outlineLevel="0" collapsed="false">
      <c r="B2977" s="2" t="s">
        <v>108</v>
      </c>
      <c r="C2977" s="66" t="s">
        <v>1226</v>
      </c>
      <c r="D2977" s="2" t="n">
        <v>370</v>
      </c>
      <c r="E2977" s="38" t="s">
        <v>1283</v>
      </c>
      <c r="F2977" s="38" t="str">
        <f aca="false">E2977</f>
        <v>105F</v>
      </c>
      <c r="H2977" s="14" t="str">
        <f aca="false">E2977</f>
        <v>105F</v>
      </c>
      <c r="I2977" s="8" t="str">
        <f aca="false">SUBSTITUTE(H2977,"/",";")</f>
        <v>105F</v>
      </c>
      <c r="J2977" s="18" t="str">
        <f aca="false">LEFT(H2977,LEN(H2977)-1)</f>
        <v>105</v>
      </c>
      <c r="L2977" s="18" t="str">
        <f aca="false">RIGHT(H2977,1)</f>
        <v>F</v>
      </c>
      <c r="M2977" s="8" t="n">
        <v>420</v>
      </c>
    </row>
    <row r="2978" customFormat="false" ht="15" hidden="false" customHeight="false" outlineLevel="0" collapsed="false">
      <c r="B2978" s="2" t="s">
        <v>108</v>
      </c>
      <c r="C2978" s="66" t="s">
        <v>1226</v>
      </c>
      <c r="D2978" s="2" t="n">
        <v>412</v>
      </c>
      <c r="E2978" s="38" t="s">
        <v>1284</v>
      </c>
      <c r="F2978" s="38" t="str">
        <f aca="false">E2978</f>
        <v>65G</v>
      </c>
      <c r="H2978" s="14" t="str">
        <f aca="false">E2978</f>
        <v>65G</v>
      </c>
      <c r="I2978" s="8" t="str">
        <f aca="false">SUBSTITUTE(H2978,"/",";")</f>
        <v>65G</v>
      </c>
      <c r="J2978" s="18" t="str">
        <f aca="false">LEFT(H2978,LEN(H2978)-1)</f>
        <v>65</v>
      </c>
      <c r="L2978" s="18" t="str">
        <f aca="false">RIGHT(H2978,1)</f>
        <v>G</v>
      </c>
      <c r="M2978" s="8" t="n">
        <v>590</v>
      </c>
    </row>
    <row r="2979" customFormat="false" ht="15" hidden="false" customHeight="false" outlineLevel="0" collapsed="false">
      <c r="B2979" s="2" t="s">
        <v>108</v>
      </c>
      <c r="C2979" s="66" t="s">
        <v>1226</v>
      </c>
      <c r="D2979" s="2" t="n">
        <v>413</v>
      </c>
      <c r="E2979" s="38" t="s">
        <v>1285</v>
      </c>
      <c r="F2979" s="38" t="str">
        <f aca="false">E2979</f>
        <v>70G</v>
      </c>
      <c r="H2979" s="14" t="str">
        <f aca="false">E2979</f>
        <v>70G</v>
      </c>
      <c r="I2979" s="8" t="str">
        <f aca="false">SUBSTITUTE(H2979,"/",";")</f>
        <v>70G</v>
      </c>
      <c r="J2979" s="18" t="str">
        <f aca="false">LEFT(H2979,LEN(H2979)-1)</f>
        <v>70</v>
      </c>
      <c r="L2979" s="18" t="str">
        <f aca="false">RIGHT(H2979,1)</f>
        <v>G</v>
      </c>
      <c r="M2979" s="8" t="n">
        <v>670</v>
      </c>
    </row>
    <row r="2980" customFormat="false" ht="15" hidden="false" customHeight="false" outlineLevel="0" collapsed="false">
      <c r="B2980" s="2" t="s">
        <v>108</v>
      </c>
      <c r="C2980" s="66" t="s">
        <v>1226</v>
      </c>
      <c r="D2980" s="2" t="n">
        <v>414</v>
      </c>
      <c r="E2980" s="38" t="s">
        <v>1286</v>
      </c>
      <c r="F2980" s="38" t="str">
        <f aca="false">E2980</f>
        <v>75G</v>
      </c>
      <c r="H2980" s="14" t="str">
        <f aca="false">E2980</f>
        <v>75G</v>
      </c>
      <c r="I2980" s="8" t="str">
        <f aca="false">SUBSTITUTE(H2980,"/",";")</f>
        <v>75G</v>
      </c>
      <c r="J2980" s="18" t="str">
        <f aca="false">LEFT(H2980,LEN(H2980)-1)</f>
        <v>75</v>
      </c>
      <c r="L2980" s="18" t="str">
        <f aca="false">RIGHT(H2980,1)</f>
        <v>G</v>
      </c>
      <c r="M2980" s="8" t="n">
        <v>735</v>
      </c>
    </row>
    <row r="2981" customFormat="false" ht="15" hidden="false" customHeight="false" outlineLevel="0" collapsed="false">
      <c r="B2981" s="2" t="s">
        <v>108</v>
      </c>
      <c r="C2981" s="66" t="s">
        <v>1226</v>
      </c>
      <c r="D2981" s="2" t="n">
        <v>415</v>
      </c>
      <c r="E2981" s="38" t="s">
        <v>1287</v>
      </c>
      <c r="F2981" s="38" t="str">
        <f aca="false">E2981</f>
        <v>80G</v>
      </c>
      <c r="H2981" s="14" t="str">
        <f aca="false">E2981</f>
        <v>80G</v>
      </c>
      <c r="I2981" s="8" t="str">
        <f aca="false">SUBSTITUTE(H2981,"/",";")</f>
        <v>80G</v>
      </c>
      <c r="J2981" s="18" t="str">
        <f aca="false">LEFT(H2981,LEN(H2981)-1)</f>
        <v>80</v>
      </c>
      <c r="L2981" s="18" t="str">
        <f aca="false">RIGHT(H2981,1)</f>
        <v>G</v>
      </c>
      <c r="M2981" s="8" t="n">
        <v>665</v>
      </c>
    </row>
    <row r="2982" customFormat="false" ht="15" hidden="false" customHeight="false" outlineLevel="0" collapsed="false">
      <c r="B2982" s="2" t="s">
        <v>108</v>
      </c>
      <c r="C2982" s="66" t="s">
        <v>1226</v>
      </c>
      <c r="D2982" s="2" t="n">
        <v>416</v>
      </c>
      <c r="E2982" s="38" t="s">
        <v>1288</v>
      </c>
      <c r="F2982" s="38" t="str">
        <f aca="false">E2982</f>
        <v>85G</v>
      </c>
      <c r="H2982" s="14" t="str">
        <f aca="false">E2982</f>
        <v>85G</v>
      </c>
      <c r="I2982" s="8" t="str">
        <f aca="false">SUBSTITUTE(H2982,"/",";")</f>
        <v>85G</v>
      </c>
      <c r="J2982" s="18" t="str">
        <f aca="false">LEFT(H2982,LEN(H2982)-1)</f>
        <v>85</v>
      </c>
      <c r="L2982" s="18" t="str">
        <f aca="false">RIGHT(H2982,1)</f>
        <v>G</v>
      </c>
      <c r="M2982" s="8" t="n">
        <v>585</v>
      </c>
    </row>
    <row r="2983" customFormat="false" ht="15" hidden="false" customHeight="false" outlineLevel="0" collapsed="false">
      <c r="B2983" s="2" t="s">
        <v>108</v>
      </c>
      <c r="C2983" s="66" t="s">
        <v>1226</v>
      </c>
      <c r="D2983" s="2" t="n">
        <v>417</v>
      </c>
      <c r="E2983" s="38" t="s">
        <v>1289</v>
      </c>
      <c r="F2983" s="38" t="str">
        <f aca="false">E2983</f>
        <v>90G</v>
      </c>
      <c r="H2983" s="14" t="str">
        <f aca="false">E2983</f>
        <v>90G</v>
      </c>
      <c r="I2983" s="8" t="str">
        <f aca="false">SUBSTITUTE(H2983,"/",";")</f>
        <v>90G</v>
      </c>
      <c r="J2983" s="18" t="str">
        <f aca="false">LEFT(H2983,LEN(H2983)-1)</f>
        <v>90</v>
      </c>
      <c r="L2983" s="18" t="str">
        <f aca="false">RIGHT(H2983,1)</f>
        <v>G</v>
      </c>
      <c r="M2983" s="8" t="n">
        <v>505</v>
      </c>
    </row>
    <row r="2984" customFormat="false" ht="15" hidden="false" customHeight="false" outlineLevel="0" collapsed="false">
      <c r="B2984" s="2" t="s">
        <v>108</v>
      </c>
      <c r="C2984" s="66" t="s">
        <v>1226</v>
      </c>
      <c r="D2984" s="2" t="n">
        <v>418</v>
      </c>
      <c r="E2984" s="38" t="s">
        <v>1290</v>
      </c>
      <c r="F2984" s="38" t="str">
        <f aca="false">E2984</f>
        <v>95G</v>
      </c>
      <c r="H2984" s="14" t="str">
        <f aca="false">E2984</f>
        <v>95G</v>
      </c>
      <c r="I2984" s="8" t="str">
        <f aca="false">SUBSTITUTE(H2984,"/",";")</f>
        <v>95G</v>
      </c>
      <c r="J2984" s="18" t="str">
        <f aca="false">LEFT(H2984,LEN(H2984)-1)</f>
        <v>95</v>
      </c>
      <c r="L2984" s="18" t="str">
        <f aca="false">RIGHT(H2984,1)</f>
        <v>G</v>
      </c>
      <c r="M2984" s="8" t="n">
        <v>430</v>
      </c>
    </row>
    <row r="2985" customFormat="false" ht="15" hidden="false" customHeight="false" outlineLevel="0" collapsed="false">
      <c r="B2985" s="2" t="s">
        <v>108</v>
      </c>
      <c r="C2985" s="66" t="s">
        <v>1226</v>
      </c>
      <c r="D2985" s="2" t="n">
        <v>419</v>
      </c>
      <c r="E2985" s="38" t="s">
        <v>1291</v>
      </c>
      <c r="F2985" s="38" t="str">
        <f aca="false">E2985</f>
        <v>100G</v>
      </c>
      <c r="H2985" s="14" t="str">
        <f aca="false">E2985</f>
        <v>100G</v>
      </c>
      <c r="I2985" s="8" t="str">
        <f aca="false">SUBSTITUTE(H2985,"/",";")</f>
        <v>100G</v>
      </c>
      <c r="J2985" s="18" t="str">
        <f aca="false">LEFT(H2985,LEN(H2985)-1)</f>
        <v>100</v>
      </c>
      <c r="L2985" s="18" t="str">
        <f aca="false">RIGHT(H2985,1)</f>
        <v>G</v>
      </c>
      <c r="M2985" s="8" t="n">
        <v>365</v>
      </c>
    </row>
    <row r="2986" customFormat="false" ht="15" hidden="false" customHeight="false" outlineLevel="0" collapsed="false">
      <c r="B2986" s="2" t="s">
        <v>108</v>
      </c>
      <c r="C2986" s="66" t="s">
        <v>1226</v>
      </c>
      <c r="D2986" s="2" t="n">
        <v>420</v>
      </c>
      <c r="E2986" s="38" t="s">
        <v>1292</v>
      </c>
      <c r="F2986" s="38" t="str">
        <f aca="false">E2986</f>
        <v>105G</v>
      </c>
      <c r="H2986" s="14" t="str">
        <f aca="false">E2986</f>
        <v>105G</v>
      </c>
      <c r="I2986" s="8" t="str">
        <f aca="false">SUBSTITUTE(H2986,"/",";")</f>
        <v>105G</v>
      </c>
      <c r="J2986" s="18" t="str">
        <f aca="false">LEFT(H2986,LEN(H2986)-1)</f>
        <v>105</v>
      </c>
      <c r="L2986" s="18" t="str">
        <f aca="false">RIGHT(H2986,1)</f>
        <v>G</v>
      </c>
      <c r="M2986" s="8" t="n">
        <v>300</v>
      </c>
    </row>
    <row r="2987" customFormat="false" ht="15" hidden="false" customHeight="false" outlineLevel="0" collapsed="false">
      <c r="B2987" s="2" t="s">
        <v>108</v>
      </c>
      <c r="C2987" s="66" t="s">
        <v>1226</v>
      </c>
      <c r="D2987" s="2" t="n">
        <v>462</v>
      </c>
      <c r="E2987" s="38" t="s">
        <v>1293</v>
      </c>
      <c r="F2987" s="38" t="str">
        <f aca="false">E2987</f>
        <v>65H</v>
      </c>
      <c r="H2987" s="14" t="str">
        <f aca="false">E2987</f>
        <v>65H</v>
      </c>
      <c r="I2987" s="8" t="str">
        <f aca="false">SUBSTITUTE(H2987,"/",";")</f>
        <v>65H</v>
      </c>
      <c r="J2987" s="18" t="str">
        <f aca="false">LEFT(H2987,LEN(H2987)-1)</f>
        <v>65</v>
      </c>
      <c r="L2987" s="18" t="str">
        <f aca="false">RIGHT(H2987,1)</f>
        <v>H</v>
      </c>
      <c r="M2987" s="8" t="n">
        <v>450</v>
      </c>
    </row>
    <row r="2988" customFormat="false" ht="15" hidden="false" customHeight="false" outlineLevel="0" collapsed="false">
      <c r="B2988" s="2" t="s">
        <v>108</v>
      </c>
      <c r="C2988" s="66" t="s">
        <v>1226</v>
      </c>
      <c r="D2988" s="2" t="n">
        <v>463</v>
      </c>
      <c r="E2988" s="38" t="s">
        <v>1294</v>
      </c>
      <c r="F2988" s="38" t="str">
        <f aca="false">E2988</f>
        <v>70H</v>
      </c>
      <c r="H2988" s="14" t="str">
        <f aca="false">E2988</f>
        <v>70H</v>
      </c>
      <c r="I2988" s="8" t="str">
        <f aca="false">SUBSTITUTE(H2988,"/",";")</f>
        <v>70H</v>
      </c>
      <c r="J2988" s="18" t="str">
        <f aca="false">LEFT(H2988,LEN(H2988)-1)</f>
        <v>70</v>
      </c>
      <c r="L2988" s="18" t="str">
        <f aca="false">RIGHT(H2988,1)</f>
        <v>H</v>
      </c>
      <c r="M2988" s="8" t="n">
        <v>530</v>
      </c>
    </row>
    <row r="2989" customFormat="false" ht="15" hidden="false" customHeight="false" outlineLevel="0" collapsed="false">
      <c r="B2989" s="2" t="s">
        <v>108</v>
      </c>
      <c r="C2989" s="66" t="s">
        <v>1226</v>
      </c>
      <c r="D2989" s="2" t="n">
        <v>464</v>
      </c>
      <c r="E2989" s="38" t="s">
        <v>1295</v>
      </c>
      <c r="F2989" s="38" t="str">
        <f aca="false">E2989</f>
        <v>75H</v>
      </c>
      <c r="H2989" s="14" t="str">
        <f aca="false">E2989</f>
        <v>75H</v>
      </c>
      <c r="I2989" s="8" t="str">
        <f aca="false">SUBSTITUTE(H2989,"/",";")</f>
        <v>75H</v>
      </c>
      <c r="J2989" s="18" t="str">
        <f aca="false">LEFT(H2989,LEN(H2989)-1)</f>
        <v>75</v>
      </c>
      <c r="L2989" s="18" t="str">
        <f aca="false">RIGHT(H2989,1)</f>
        <v>H</v>
      </c>
      <c r="M2989" s="8" t="n">
        <v>605</v>
      </c>
    </row>
    <row r="2990" customFormat="false" ht="15" hidden="false" customHeight="false" outlineLevel="0" collapsed="false">
      <c r="B2990" s="2" t="s">
        <v>108</v>
      </c>
      <c r="C2990" s="66" t="s">
        <v>1226</v>
      </c>
      <c r="D2990" s="2" t="n">
        <v>465</v>
      </c>
      <c r="E2990" s="38" t="s">
        <v>1296</v>
      </c>
      <c r="F2990" s="38" t="str">
        <f aca="false">E2990</f>
        <v>80H</v>
      </c>
      <c r="H2990" s="14" t="str">
        <f aca="false">E2990</f>
        <v>80H</v>
      </c>
      <c r="I2990" s="8" t="str">
        <f aca="false">SUBSTITUTE(H2990,"/",";")</f>
        <v>80H</v>
      </c>
      <c r="J2990" s="18" t="str">
        <f aca="false">LEFT(H2990,LEN(H2990)-1)</f>
        <v>80</v>
      </c>
      <c r="L2990" s="18" t="str">
        <f aca="false">RIGHT(H2990,1)</f>
        <v>H</v>
      </c>
      <c r="M2990" s="8" t="n">
        <v>525</v>
      </c>
    </row>
    <row r="2991" customFormat="false" ht="15" hidden="false" customHeight="false" outlineLevel="0" collapsed="false">
      <c r="B2991" s="2" t="s">
        <v>108</v>
      </c>
      <c r="C2991" s="66" t="s">
        <v>1226</v>
      </c>
      <c r="D2991" s="2" t="n">
        <v>466</v>
      </c>
      <c r="E2991" s="38" t="s">
        <v>1297</v>
      </c>
      <c r="F2991" s="38" t="str">
        <f aca="false">E2991</f>
        <v>85H</v>
      </c>
      <c r="H2991" s="14" t="str">
        <f aca="false">E2991</f>
        <v>85H</v>
      </c>
      <c r="I2991" s="8" t="str">
        <f aca="false">SUBSTITUTE(H2991,"/",";")</f>
        <v>85H</v>
      </c>
      <c r="J2991" s="18" t="str">
        <f aca="false">LEFT(H2991,LEN(H2991)-1)</f>
        <v>85</v>
      </c>
      <c r="L2991" s="18" t="str">
        <f aca="false">RIGHT(H2991,1)</f>
        <v>H</v>
      </c>
      <c r="M2991" s="8" t="n">
        <v>445</v>
      </c>
    </row>
    <row r="2992" customFormat="false" ht="15" hidden="false" customHeight="false" outlineLevel="0" collapsed="false">
      <c r="B2992" s="2" t="s">
        <v>108</v>
      </c>
      <c r="C2992" s="66" t="s">
        <v>1226</v>
      </c>
      <c r="D2992" s="2" t="n">
        <v>467</v>
      </c>
      <c r="E2992" s="38" t="s">
        <v>1298</v>
      </c>
      <c r="F2992" s="38" t="str">
        <f aca="false">E2992</f>
        <v>90H</v>
      </c>
      <c r="H2992" s="14" t="str">
        <f aca="false">E2992</f>
        <v>90H</v>
      </c>
      <c r="I2992" s="8" t="str">
        <f aca="false">SUBSTITUTE(H2992,"/",";")</f>
        <v>90H</v>
      </c>
      <c r="J2992" s="18" t="str">
        <f aca="false">LEFT(H2992,LEN(H2992)-1)</f>
        <v>90</v>
      </c>
      <c r="L2992" s="18" t="str">
        <f aca="false">RIGHT(H2992,1)</f>
        <v>H</v>
      </c>
      <c r="M2992" s="8" t="n">
        <v>375</v>
      </c>
    </row>
    <row r="2993" customFormat="false" ht="15" hidden="false" customHeight="false" outlineLevel="0" collapsed="false">
      <c r="B2993" s="2" t="s">
        <v>108</v>
      </c>
      <c r="C2993" s="66" t="s">
        <v>1226</v>
      </c>
      <c r="D2993" s="2" t="n">
        <v>468</v>
      </c>
      <c r="E2993" s="38" t="s">
        <v>1299</v>
      </c>
      <c r="F2993" s="38" t="str">
        <f aca="false">E2993</f>
        <v>95H</v>
      </c>
      <c r="H2993" s="14" t="str">
        <f aca="false">E2993</f>
        <v>95H</v>
      </c>
      <c r="I2993" s="8" t="str">
        <f aca="false">SUBSTITUTE(H2993,"/",";")</f>
        <v>95H</v>
      </c>
      <c r="J2993" s="18" t="str">
        <f aca="false">LEFT(H2993,LEN(H2993)-1)</f>
        <v>95</v>
      </c>
      <c r="L2993" s="18" t="str">
        <f aca="false">RIGHT(H2993,1)</f>
        <v>H</v>
      </c>
      <c r="M2993" s="8" t="n">
        <v>310</v>
      </c>
    </row>
    <row r="2994" customFormat="false" ht="15" hidden="false" customHeight="false" outlineLevel="0" collapsed="false">
      <c r="B2994" s="2" t="s">
        <v>108</v>
      </c>
      <c r="C2994" s="66" t="s">
        <v>1226</v>
      </c>
      <c r="D2994" s="2" t="n">
        <v>469</v>
      </c>
      <c r="E2994" s="38" t="s">
        <v>1300</v>
      </c>
      <c r="F2994" s="38" t="str">
        <f aca="false">E2994</f>
        <v>100H</v>
      </c>
      <c r="H2994" s="14" t="str">
        <f aca="false">E2994</f>
        <v>100H</v>
      </c>
      <c r="I2994" s="8" t="str">
        <f aca="false">SUBSTITUTE(H2994,"/",";")</f>
        <v>100H</v>
      </c>
      <c r="J2994" s="18" t="str">
        <f aca="false">LEFT(H2994,LEN(H2994)-1)</f>
        <v>100</v>
      </c>
      <c r="L2994" s="18" t="str">
        <f aca="false">RIGHT(H2994,1)</f>
        <v>H</v>
      </c>
      <c r="M2994" s="8" t="n">
        <v>245</v>
      </c>
    </row>
    <row r="2995" customFormat="false" ht="15" hidden="false" customHeight="false" outlineLevel="0" collapsed="false">
      <c r="B2995" s="2" t="s">
        <v>108</v>
      </c>
      <c r="C2995" s="66" t="s">
        <v>1226</v>
      </c>
      <c r="D2995" s="2" t="n">
        <v>470</v>
      </c>
      <c r="E2995" s="38" t="s">
        <v>1301</v>
      </c>
      <c r="F2995" s="38" t="str">
        <f aca="false">E2995</f>
        <v>105H</v>
      </c>
      <c r="H2995" s="14" t="str">
        <f aca="false">E2995</f>
        <v>105H</v>
      </c>
      <c r="I2995" s="8" t="str">
        <f aca="false">SUBSTITUTE(H2995,"/",";")</f>
        <v>105H</v>
      </c>
      <c r="J2995" s="18" t="str">
        <f aca="false">LEFT(H2995,LEN(H2995)-1)</f>
        <v>105</v>
      </c>
      <c r="L2995" s="18" t="str">
        <f aca="false">RIGHT(H2995,1)</f>
        <v>H</v>
      </c>
      <c r="M2995" s="8" t="n">
        <v>195</v>
      </c>
    </row>
    <row r="2997" customFormat="false" ht="15" hidden="false" customHeight="false" outlineLevel="0" collapsed="false">
      <c r="B2997" s="2" t="s">
        <v>108</v>
      </c>
      <c r="C2997" s="76" t="s">
        <v>1303</v>
      </c>
      <c r="D2997" s="18" t="n">
        <v>112</v>
      </c>
      <c r="E2997" s="61" t="s">
        <v>1304</v>
      </c>
      <c r="F2997" s="61" t="str">
        <f aca="false">E2997</f>
        <v>42A</v>
      </c>
      <c r="G2997" s="76"/>
      <c r="H2997" s="8" t="s">
        <v>1227</v>
      </c>
      <c r="I2997" s="8" t="str">
        <f aca="false">SUBSTITUTE(H2997,"/",";")</f>
        <v>65A</v>
      </c>
      <c r="J2997" s="18" t="str">
        <f aca="false">LEFT(H2997,2)</f>
        <v>65</v>
      </c>
      <c r="L2997" s="18" t="str">
        <f aca="false">RIGHT(H2997,1)</f>
        <v>A</v>
      </c>
      <c r="M2997" s="8" t="n">
        <v>850</v>
      </c>
      <c r="P2997" s="2" t="str">
        <f aca="false">(J2997+VLOOKUP(L2997,references!AI:AJ,2,0) - 1)&amp;" - "&amp;(J2997+VLOOKUP(L2997,references!AI:AJ,2,0)+1)</f>
        <v>77 - 79</v>
      </c>
      <c r="W2997" s="2" t="str">
        <f aca="false">(J2997 - 2)&amp;" - "&amp;(J2997+2)</f>
        <v>63 - 67</v>
      </c>
    </row>
    <row r="2998" customFormat="false" ht="15" hidden="false" customHeight="false" outlineLevel="0" collapsed="false">
      <c r="B2998" s="2" t="s">
        <v>108</v>
      </c>
      <c r="C2998" s="76" t="s">
        <v>1303</v>
      </c>
      <c r="D2998" s="18" t="n">
        <v>113</v>
      </c>
      <c r="E2998" s="61" t="s">
        <v>1305</v>
      </c>
      <c r="F2998" s="61" t="str">
        <f aca="false">E2998</f>
        <v>44A</v>
      </c>
      <c r="G2998" s="76"/>
      <c r="H2998" s="8" t="s">
        <v>1228</v>
      </c>
      <c r="I2998" s="8" t="str">
        <f aca="false">SUBSTITUTE(H2998,"/",";")</f>
        <v>70A</v>
      </c>
      <c r="J2998" s="18" t="str">
        <f aca="false">LEFT(H2998,2)</f>
        <v>70</v>
      </c>
      <c r="L2998" s="18" t="str">
        <f aca="false">RIGHT(H2998,1)</f>
        <v>A</v>
      </c>
      <c r="M2998" s="8" t="n">
        <v>920</v>
      </c>
      <c r="P2998" s="2" t="str">
        <f aca="false">(J2998+VLOOKUP(L2998,references!AI:AJ,2,0) - 1)&amp;" - "&amp;(J2998+VLOOKUP(L2998,references!AI:AJ,2,0)+1)</f>
        <v>82 - 84</v>
      </c>
      <c r="W2998" s="2" t="str">
        <f aca="false">(J2998 - 2)&amp;" - "&amp;(J2998+2)</f>
        <v>68 - 72</v>
      </c>
    </row>
    <row r="2999" customFormat="false" ht="15" hidden="false" customHeight="false" outlineLevel="0" collapsed="false">
      <c r="B2999" s="2" t="s">
        <v>108</v>
      </c>
      <c r="C2999" s="76" t="s">
        <v>1303</v>
      </c>
      <c r="D2999" s="18" t="n">
        <v>114</v>
      </c>
      <c r="E2999" s="61" t="s">
        <v>1306</v>
      </c>
      <c r="F2999" s="61" t="str">
        <f aca="false">E2999</f>
        <v>46A</v>
      </c>
      <c r="G2999" s="76"/>
      <c r="H2999" s="8" t="s">
        <v>1229</v>
      </c>
      <c r="I2999" s="8" t="str">
        <f aca="false">SUBSTITUTE(H2999,"/",";")</f>
        <v>75A</v>
      </c>
      <c r="J2999" s="18" t="str">
        <f aca="false">LEFT(H2999,2)</f>
        <v>75</v>
      </c>
      <c r="L2999" s="18" t="str">
        <f aca="false">RIGHT(H2999,1)</f>
        <v>A</v>
      </c>
      <c r="M2999" s="8" t="n">
        <v>970</v>
      </c>
      <c r="P2999" s="2" t="str">
        <f aca="false">(J2999+VLOOKUP(L2999,references!AI:AJ,2,0) - 1)&amp;" - "&amp;(J2999+VLOOKUP(L2999,references!AI:AJ,2,0)+1)</f>
        <v>87 - 89</v>
      </c>
      <c r="W2999" s="2" t="str">
        <f aca="false">(J2999 - 2)&amp;" - "&amp;(J2999+2)</f>
        <v>73 - 77</v>
      </c>
    </row>
    <row r="3000" customFormat="false" ht="15" hidden="false" customHeight="false" outlineLevel="0" collapsed="false">
      <c r="B3000" s="2" t="s">
        <v>108</v>
      </c>
      <c r="C3000" s="76" t="s">
        <v>1303</v>
      </c>
      <c r="D3000" s="18" t="n">
        <v>115</v>
      </c>
      <c r="E3000" s="61" t="s">
        <v>1307</v>
      </c>
      <c r="F3000" s="61" t="str">
        <f aca="false">E3000</f>
        <v>48A</v>
      </c>
      <c r="G3000" s="76"/>
      <c r="H3000" s="8" t="s">
        <v>1230</v>
      </c>
      <c r="I3000" s="8" t="str">
        <f aca="false">SUBSTITUTE(H3000,"/",";")</f>
        <v>80A</v>
      </c>
      <c r="J3000" s="18" t="str">
        <f aca="false">LEFT(H3000,2)</f>
        <v>80</v>
      </c>
      <c r="L3000" s="18" t="str">
        <f aca="false">RIGHT(H3000,1)</f>
        <v>A</v>
      </c>
      <c r="M3000" s="8" t="n">
        <v>910</v>
      </c>
      <c r="P3000" s="2" t="str">
        <f aca="false">(J3000+VLOOKUP(L3000,references!AI:AJ,2,0) - 1)&amp;" - "&amp;(J3000+VLOOKUP(L3000,references!AI:AJ,2,0)+1)</f>
        <v>92 - 94</v>
      </c>
      <c r="W3000" s="2" t="str">
        <f aca="false">(J3000 - 2)&amp;" - "&amp;(J3000+2)</f>
        <v>78 - 82</v>
      </c>
    </row>
    <row r="3001" customFormat="false" ht="15" hidden="false" customHeight="false" outlineLevel="0" collapsed="false">
      <c r="B3001" s="2" t="s">
        <v>108</v>
      </c>
      <c r="C3001" s="76" t="s">
        <v>1303</v>
      </c>
      <c r="D3001" s="18" t="n">
        <v>116</v>
      </c>
      <c r="E3001" s="61" t="s">
        <v>1308</v>
      </c>
      <c r="F3001" s="61" t="str">
        <f aca="false">E3001</f>
        <v>50A</v>
      </c>
      <c r="G3001" s="76"/>
      <c r="H3001" s="8" t="s">
        <v>1231</v>
      </c>
      <c r="I3001" s="8" t="str">
        <f aca="false">SUBSTITUTE(H3001,"/",";")</f>
        <v>85A</v>
      </c>
      <c r="J3001" s="18" t="str">
        <f aca="false">LEFT(H3001,2)</f>
        <v>85</v>
      </c>
      <c r="L3001" s="18" t="str">
        <f aca="false">RIGHT(H3001,1)</f>
        <v>A</v>
      </c>
      <c r="M3001" s="8" t="n">
        <v>840</v>
      </c>
      <c r="P3001" s="2" t="str">
        <f aca="false">(J3001+VLOOKUP(L3001,references!AI:AJ,2,0) - 1)&amp;" - "&amp;(J3001+VLOOKUP(L3001,references!AI:AJ,2,0)+1)</f>
        <v>97 - 99</v>
      </c>
      <c r="W3001" s="2" t="str">
        <f aca="false">(J3001 - 2)&amp;" - "&amp;(J3001+2)</f>
        <v>83 - 87</v>
      </c>
    </row>
    <row r="3002" customFormat="false" ht="15" hidden="false" customHeight="false" outlineLevel="0" collapsed="false">
      <c r="B3002" s="2" t="s">
        <v>108</v>
      </c>
      <c r="C3002" s="76" t="s">
        <v>1303</v>
      </c>
      <c r="D3002" s="18" t="n">
        <v>117</v>
      </c>
      <c r="E3002" s="61" t="s">
        <v>1309</v>
      </c>
      <c r="F3002" s="61" t="str">
        <f aca="false">E3002</f>
        <v>52A</v>
      </c>
      <c r="G3002" s="76"/>
      <c r="H3002" s="8" t="s">
        <v>1232</v>
      </c>
      <c r="I3002" s="8" t="str">
        <f aca="false">SUBSTITUTE(H3002,"/",";")</f>
        <v>90A</v>
      </c>
      <c r="J3002" s="18" t="str">
        <f aca="false">LEFT(H3002,2)</f>
        <v>90</v>
      </c>
      <c r="L3002" s="18" t="str">
        <f aca="false">RIGHT(H3002,1)</f>
        <v>A</v>
      </c>
      <c r="M3002" s="8" t="n">
        <v>765</v>
      </c>
      <c r="P3002" s="2" t="str">
        <f aca="false">(J3002+VLOOKUP(L3002,references!AI:AJ,2,0) - 1)&amp;" - "&amp;(J3002+VLOOKUP(L3002,references!AI:AJ,2,0)+1)</f>
        <v>102 - 104</v>
      </c>
      <c r="W3002" s="2" t="str">
        <f aca="false">(J3002 - 2)&amp;" - "&amp;(J3002+2)</f>
        <v>88 - 92</v>
      </c>
    </row>
    <row r="3003" customFormat="false" ht="15" hidden="false" customHeight="false" outlineLevel="0" collapsed="false">
      <c r="B3003" s="2" t="s">
        <v>108</v>
      </c>
      <c r="C3003" s="76" t="s">
        <v>1303</v>
      </c>
      <c r="D3003" s="18" t="n">
        <v>118</v>
      </c>
      <c r="E3003" s="61" t="s">
        <v>1310</v>
      </c>
      <c r="F3003" s="61" t="str">
        <f aca="false">E3003</f>
        <v>54A</v>
      </c>
      <c r="G3003" s="76"/>
      <c r="H3003" s="8" t="s">
        <v>1233</v>
      </c>
      <c r="I3003" s="8" t="str">
        <f aca="false">SUBSTITUTE(H3003,"/",";")</f>
        <v>95A</v>
      </c>
      <c r="J3003" s="18" t="str">
        <f aca="false">LEFT(H3003,2)</f>
        <v>95</v>
      </c>
      <c r="L3003" s="18" t="str">
        <f aca="false">RIGHT(H3003,1)</f>
        <v>A</v>
      </c>
      <c r="M3003" s="8" t="n">
        <v>700</v>
      </c>
      <c r="P3003" s="2" t="str">
        <f aca="false">(J3003+VLOOKUP(L3003,references!AI:AJ,2,0) - 1)&amp;" - "&amp;(J3003+VLOOKUP(L3003,references!AI:AJ,2,0)+1)</f>
        <v>107 - 109</v>
      </c>
      <c r="W3003" s="2" t="str">
        <f aca="false">(J3003 - 2)&amp;" - "&amp;(J3003+2)</f>
        <v>93 - 97</v>
      </c>
    </row>
    <row r="3004" customFormat="false" ht="15" hidden="false" customHeight="false" outlineLevel="0" collapsed="false">
      <c r="B3004" s="2" t="s">
        <v>108</v>
      </c>
      <c r="C3004" s="76" t="s">
        <v>1303</v>
      </c>
      <c r="D3004" s="18" t="n">
        <f aca="false">D3003+1</f>
        <v>119</v>
      </c>
      <c r="E3004" s="61" t="s">
        <v>1311</v>
      </c>
      <c r="F3004" s="61" t="str">
        <f aca="false">E3004</f>
        <v>56A</v>
      </c>
      <c r="G3004" s="76"/>
      <c r="H3004" s="8" t="s">
        <v>1234</v>
      </c>
      <c r="I3004" s="8" t="str">
        <f aca="false">SUBSTITUTE(H3004,"/",";")</f>
        <v>100A</v>
      </c>
      <c r="J3004" s="18" t="str">
        <f aca="false">LEFT(H3004,3)</f>
        <v>100</v>
      </c>
      <c r="L3004" s="18" t="str">
        <f aca="false">RIGHT(H3004,1)</f>
        <v>A</v>
      </c>
      <c r="M3004" s="8" t="n">
        <v>630</v>
      </c>
    </row>
    <row r="3005" customFormat="false" ht="15" hidden="false" customHeight="false" outlineLevel="0" collapsed="false">
      <c r="B3005" s="2" t="s">
        <v>108</v>
      </c>
      <c r="C3005" s="76" t="s">
        <v>1303</v>
      </c>
      <c r="D3005" s="18" t="n">
        <f aca="false">D3004+1</f>
        <v>120</v>
      </c>
      <c r="E3005" s="61" t="s">
        <v>1312</v>
      </c>
      <c r="F3005" s="61" t="str">
        <f aca="false">E3005</f>
        <v>58A</v>
      </c>
      <c r="G3005" s="76"/>
      <c r="H3005" s="8" t="s">
        <v>1235</v>
      </c>
      <c r="I3005" s="8" t="str">
        <f aca="false">SUBSTITUTE(H3005,"/",";")</f>
        <v>105A</v>
      </c>
      <c r="J3005" s="18" t="str">
        <f aca="false">LEFT(H3005,3)</f>
        <v>105</v>
      </c>
      <c r="L3005" s="18" t="str">
        <f aca="false">RIGHT(H3005,1)</f>
        <v>A</v>
      </c>
      <c r="M3005" s="8" t="n">
        <v>560</v>
      </c>
    </row>
    <row r="3006" customFormat="false" ht="15" hidden="false" customHeight="false" outlineLevel="0" collapsed="false">
      <c r="B3006" s="2" t="s">
        <v>108</v>
      </c>
      <c r="C3006" s="76" t="s">
        <v>1303</v>
      </c>
      <c r="D3006" s="18" t="n">
        <v>162</v>
      </c>
      <c r="E3006" s="61" t="s">
        <v>1313</v>
      </c>
      <c r="F3006" s="61" t="str">
        <f aca="false">E3006</f>
        <v>42B</v>
      </c>
      <c r="G3006" s="76"/>
      <c r="H3006" s="8" t="s">
        <v>1239</v>
      </c>
      <c r="I3006" s="8" t="str">
        <f aca="false">SUBSTITUTE(H3006,"/",";")</f>
        <v>65B</v>
      </c>
      <c r="J3006" s="18" t="str">
        <f aca="false">LEFT(H3006,2)</f>
        <v>65</v>
      </c>
      <c r="L3006" s="18" t="str">
        <f aca="false">RIGHT(H3006,1)</f>
        <v>B</v>
      </c>
      <c r="M3006" s="8" t="n">
        <v>900</v>
      </c>
      <c r="P3006" s="2" t="str">
        <f aca="false">(J3006+VLOOKUP(L3006,references!AI:AJ,2,0) - 1)&amp;" - "&amp;(J3006+VLOOKUP(L3006,references!AI:AJ,2,0)+1)</f>
        <v>79 - 81</v>
      </c>
      <c r="W3006" s="2" t="str">
        <f aca="false">(J3006 - 2)&amp;" - "&amp;(J3006+2)</f>
        <v>63 - 67</v>
      </c>
    </row>
    <row r="3007" customFormat="false" ht="15" hidden="false" customHeight="false" outlineLevel="0" collapsed="false">
      <c r="B3007" s="2" t="s">
        <v>108</v>
      </c>
      <c r="C3007" s="76" t="s">
        <v>1303</v>
      </c>
      <c r="D3007" s="18" t="n">
        <v>163</v>
      </c>
      <c r="E3007" s="61" t="s">
        <v>1314</v>
      </c>
      <c r="F3007" s="61" t="str">
        <f aca="false">E3007</f>
        <v>44B</v>
      </c>
      <c r="G3007" s="76"/>
      <c r="H3007" s="8" t="s">
        <v>1240</v>
      </c>
      <c r="I3007" s="8" t="str">
        <f aca="false">SUBSTITUTE(H3007,"/",";")</f>
        <v>70B</v>
      </c>
      <c r="J3007" s="18" t="str">
        <f aca="false">LEFT(H3007,2)</f>
        <v>70</v>
      </c>
      <c r="L3007" s="18" t="str">
        <f aca="false">RIGHT(H3007,1)</f>
        <v>B</v>
      </c>
      <c r="M3007" s="8" t="n">
        <v>960</v>
      </c>
      <c r="P3007" s="2" t="str">
        <f aca="false">(J3007+VLOOKUP(L3007,references!AI:AJ,2,0) - 1)&amp;" - "&amp;(J3007+VLOOKUP(L3007,references!AI:AJ,2,0)+1)</f>
        <v>84 - 86</v>
      </c>
      <c r="W3007" s="2" t="str">
        <f aca="false">(J3007 - 2)&amp;" - "&amp;(J3007+2)</f>
        <v>68 - 72</v>
      </c>
    </row>
    <row r="3008" customFormat="false" ht="15" hidden="false" customHeight="false" outlineLevel="0" collapsed="false">
      <c r="B3008" s="2" t="s">
        <v>108</v>
      </c>
      <c r="C3008" s="76" t="s">
        <v>1303</v>
      </c>
      <c r="D3008" s="18" t="n">
        <v>164</v>
      </c>
      <c r="E3008" s="61" t="s">
        <v>1315</v>
      </c>
      <c r="F3008" s="61" t="str">
        <f aca="false">E3008</f>
        <v>46B</v>
      </c>
      <c r="G3008" s="76"/>
      <c r="H3008" s="8" t="s">
        <v>1241</v>
      </c>
      <c r="I3008" s="8" t="str">
        <f aca="false">SUBSTITUTE(H3008,"/",";")</f>
        <v>75B</v>
      </c>
      <c r="J3008" s="18" t="str">
        <f aca="false">LEFT(H3008,2)</f>
        <v>75</v>
      </c>
      <c r="L3008" s="18" t="str">
        <f aca="false">RIGHT(H3008,1)</f>
        <v>B</v>
      </c>
      <c r="M3008" s="8" t="n">
        <v>990</v>
      </c>
      <c r="P3008" s="2" t="str">
        <f aca="false">(J3008+VLOOKUP(L3008,references!AI:AJ,2,0) - 1)&amp;" - "&amp;(J3008+VLOOKUP(L3008,references!AI:AJ,2,0)+1)</f>
        <v>89 - 91</v>
      </c>
      <c r="W3008" s="2" t="str">
        <f aca="false">(J3008 - 2)&amp;" - "&amp;(J3008+2)</f>
        <v>73 - 77</v>
      </c>
    </row>
    <row r="3009" customFormat="false" ht="15" hidden="false" customHeight="false" outlineLevel="0" collapsed="false">
      <c r="B3009" s="2" t="s">
        <v>108</v>
      </c>
      <c r="C3009" s="76" t="s">
        <v>1303</v>
      </c>
      <c r="D3009" s="18" t="n">
        <v>165</v>
      </c>
      <c r="E3009" s="61" t="s">
        <v>1316</v>
      </c>
      <c r="F3009" s="61" t="str">
        <f aca="false">E3009</f>
        <v>48B</v>
      </c>
      <c r="G3009" s="76"/>
      <c r="H3009" s="8" t="s">
        <v>1242</v>
      </c>
      <c r="I3009" s="8" t="str">
        <f aca="false">SUBSTITUTE(H3009,"/",";")</f>
        <v>80B</v>
      </c>
      <c r="J3009" s="18" t="str">
        <f aca="false">LEFT(H3009,2)</f>
        <v>80</v>
      </c>
      <c r="L3009" s="18" t="str">
        <f aca="false">RIGHT(H3009,1)</f>
        <v>B</v>
      </c>
      <c r="M3009" s="8" t="n">
        <v>950</v>
      </c>
      <c r="P3009" s="2" t="str">
        <f aca="false">(J3009+VLOOKUP(L3009,references!AI:AJ,2,0) - 1)&amp;" - "&amp;(J3009+VLOOKUP(L3009,references!AI:AJ,2,0)+1)</f>
        <v>94 - 96</v>
      </c>
      <c r="W3009" s="2" t="str">
        <f aca="false">(J3009 - 2)&amp;" - "&amp;(J3009+2)</f>
        <v>78 - 82</v>
      </c>
    </row>
    <row r="3010" customFormat="false" ht="15" hidden="false" customHeight="false" outlineLevel="0" collapsed="false">
      <c r="B3010" s="2" t="s">
        <v>108</v>
      </c>
      <c r="C3010" s="76" t="s">
        <v>1303</v>
      </c>
      <c r="D3010" s="18" t="n">
        <v>166</v>
      </c>
      <c r="E3010" s="61" t="s">
        <v>1317</v>
      </c>
      <c r="F3010" s="61" t="str">
        <f aca="false">E3010</f>
        <v>50B</v>
      </c>
      <c r="G3010" s="76"/>
      <c r="H3010" s="8" t="s">
        <v>1243</v>
      </c>
      <c r="I3010" s="8" t="str">
        <f aca="false">SUBSTITUTE(H3010,"/",";")</f>
        <v>85B</v>
      </c>
      <c r="J3010" s="18" t="str">
        <f aca="false">LEFT(H3010,2)</f>
        <v>85</v>
      </c>
      <c r="L3010" s="18" t="str">
        <f aca="false">RIGHT(H3010,1)</f>
        <v>B</v>
      </c>
      <c r="M3010" s="8" t="n">
        <v>890</v>
      </c>
      <c r="P3010" s="2" t="str">
        <f aca="false">(J3010+VLOOKUP(L3010,references!AI:AJ,2,0) - 1)&amp;" - "&amp;(J3010+VLOOKUP(L3010,references!AI:AJ,2,0)+1)</f>
        <v>99 - 101</v>
      </c>
      <c r="W3010" s="2" t="str">
        <f aca="false">(J3010 - 2)&amp;" - "&amp;(J3010+2)</f>
        <v>83 - 87</v>
      </c>
    </row>
    <row r="3011" customFormat="false" ht="15" hidden="false" customHeight="false" outlineLevel="0" collapsed="false">
      <c r="B3011" s="2" t="s">
        <v>108</v>
      </c>
      <c r="C3011" s="76" t="s">
        <v>1303</v>
      </c>
      <c r="D3011" s="18" t="n">
        <v>167</v>
      </c>
      <c r="E3011" s="61" t="s">
        <v>1318</v>
      </c>
      <c r="F3011" s="61" t="str">
        <f aca="false">E3011</f>
        <v>52B</v>
      </c>
      <c r="G3011" s="76"/>
      <c r="H3011" s="8" t="s">
        <v>1244</v>
      </c>
      <c r="I3011" s="8" t="str">
        <f aca="false">SUBSTITUTE(H3011,"/",";")</f>
        <v>90B</v>
      </c>
      <c r="J3011" s="18" t="str">
        <f aca="false">LEFT(H3011,2)</f>
        <v>90</v>
      </c>
      <c r="L3011" s="18" t="str">
        <f aca="false">RIGHT(H3011,1)</f>
        <v>B</v>
      </c>
      <c r="M3011" s="8" t="n">
        <v>820</v>
      </c>
      <c r="P3011" s="2" t="str">
        <f aca="false">(J3011+VLOOKUP(L3011,references!AI:AJ,2,0) - 1)&amp;" - "&amp;(J3011+VLOOKUP(L3011,references!AI:AJ,2,0)+1)</f>
        <v>104 - 106</v>
      </c>
      <c r="W3011" s="2" t="str">
        <f aca="false">(J3011 - 2)&amp;" - "&amp;(J3011+2)</f>
        <v>88 - 92</v>
      </c>
    </row>
    <row r="3012" customFormat="false" ht="15" hidden="false" customHeight="false" outlineLevel="0" collapsed="false">
      <c r="B3012" s="2" t="s">
        <v>108</v>
      </c>
      <c r="C3012" s="76" t="s">
        <v>1303</v>
      </c>
      <c r="D3012" s="18" t="n">
        <v>168</v>
      </c>
      <c r="E3012" s="61" t="s">
        <v>1319</v>
      </c>
      <c r="F3012" s="61" t="str">
        <f aca="false">E3012</f>
        <v>54B</v>
      </c>
      <c r="G3012" s="76"/>
      <c r="H3012" s="8" t="s">
        <v>1245</v>
      </c>
      <c r="I3012" s="8" t="str">
        <f aca="false">SUBSTITUTE(H3012,"/",";")</f>
        <v>95B</v>
      </c>
      <c r="J3012" s="18" t="str">
        <f aca="false">LEFT(H3012,2)</f>
        <v>95</v>
      </c>
      <c r="L3012" s="18" t="str">
        <f aca="false">RIGHT(H3012,1)</f>
        <v>B</v>
      </c>
      <c r="M3012" s="8" t="n">
        <v>750</v>
      </c>
      <c r="P3012" s="2" t="str">
        <f aca="false">(J3012+VLOOKUP(L3012,references!AI:AJ,2,0) - 1)&amp;" - "&amp;(J3012+VLOOKUP(L3012,references!AI:AJ,2,0)+1)</f>
        <v>109 - 111</v>
      </c>
      <c r="W3012" s="2" t="str">
        <f aca="false">(J3012 - 2)&amp;" - "&amp;(J3012+2)</f>
        <v>93 - 97</v>
      </c>
    </row>
    <row r="3013" customFormat="false" ht="15" hidden="false" customHeight="false" outlineLevel="0" collapsed="false">
      <c r="B3013" s="2" t="s">
        <v>108</v>
      </c>
      <c r="C3013" s="76" t="s">
        <v>1303</v>
      </c>
      <c r="D3013" s="18" t="n">
        <f aca="false">D3012+1</f>
        <v>169</v>
      </c>
      <c r="E3013" s="61" t="s">
        <v>1320</v>
      </c>
      <c r="F3013" s="61" t="str">
        <f aca="false">E3013</f>
        <v>56B</v>
      </c>
      <c r="G3013" s="76"/>
      <c r="H3013" s="8" t="s">
        <v>1246</v>
      </c>
      <c r="I3013" s="8" t="str">
        <f aca="false">SUBSTITUTE(H3013,"/",";")</f>
        <v>100B</v>
      </c>
      <c r="J3013" s="18" t="str">
        <f aca="false">LEFT(H3013,3)</f>
        <v>100</v>
      </c>
      <c r="L3013" s="18" t="str">
        <f aca="false">RIGHT(H3013,1)</f>
        <v>B</v>
      </c>
      <c r="M3013" s="8" t="n">
        <v>690</v>
      </c>
    </row>
    <row r="3014" customFormat="false" ht="15" hidden="false" customHeight="false" outlineLevel="0" collapsed="false">
      <c r="B3014" s="2" t="s">
        <v>108</v>
      </c>
      <c r="C3014" s="76" t="s">
        <v>1303</v>
      </c>
      <c r="D3014" s="18" t="n">
        <f aca="false">D3013+1</f>
        <v>170</v>
      </c>
      <c r="E3014" s="61" t="s">
        <v>1321</v>
      </c>
      <c r="F3014" s="61" t="str">
        <f aca="false">E3014</f>
        <v>58B</v>
      </c>
      <c r="G3014" s="76"/>
      <c r="H3014" s="8" t="s">
        <v>1247</v>
      </c>
      <c r="I3014" s="8" t="str">
        <f aca="false">SUBSTITUTE(H3014,"/",";")</f>
        <v>105B</v>
      </c>
      <c r="J3014" s="18" t="str">
        <f aca="false">LEFT(H3014,3)</f>
        <v>105</v>
      </c>
      <c r="L3014" s="18" t="str">
        <f aca="false">RIGHT(H3014,1)</f>
        <v>B</v>
      </c>
      <c r="M3014" s="8" t="n">
        <v>620</v>
      </c>
    </row>
    <row r="3015" customFormat="false" ht="15" hidden="false" customHeight="false" outlineLevel="0" collapsed="false">
      <c r="B3015" s="2" t="s">
        <v>108</v>
      </c>
      <c r="C3015" s="76" t="s">
        <v>1303</v>
      </c>
      <c r="D3015" s="18" t="n">
        <v>212</v>
      </c>
      <c r="E3015" s="61" t="s">
        <v>1322</v>
      </c>
      <c r="F3015" s="61" t="str">
        <f aca="false">E3015</f>
        <v>42C</v>
      </c>
      <c r="G3015" s="76"/>
      <c r="H3015" s="8" t="s">
        <v>1248</v>
      </c>
      <c r="I3015" s="8" t="str">
        <f aca="false">SUBSTITUTE(H3015,"/",";")</f>
        <v>65C</v>
      </c>
      <c r="J3015" s="18" t="str">
        <f aca="false">LEFT(H3015,2)</f>
        <v>65</v>
      </c>
      <c r="L3015" s="18" t="str">
        <f aca="false">RIGHT(H3015,1)</f>
        <v>C</v>
      </c>
      <c r="M3015" s="8" t="n">
        <v>940</v>
      </c>
      <c r="P3015" s="2" t="str">
        <f aca="false">(J3015+VLOOKUP(L3015,references!AI:AJ,2,0) - 1)&amp;" - "&amp;(J3015+VLOOKUP(L3015,references!AI:AJ,2,0)+1)</f>
        <v>81 - 83</v>
      </c>
      <c r="W3015" s="2" t="str">
        <f aca="false">(J3015 - 2)&amp;" - "&amp;(J3015+2)</f>
        <v>63 - 67</v>
      </c>
    </row>
    <row r="3016" customFormat="false" ht="15" hidden="false" customHeight="false" outlineLevel="0" collapsed="false">
      <c r="B3016" s="2" t="s">
        <v>108</v>
      </c>
      <c r="C3016" s="76" t="s">
        <v>1303</v>
      </c>
      <c r="D3016" s="18" t="n">
        <v>213</v>
      </c>
      <c r="E3016" s="61" t="s">
        <v>1323</v>
      </c>
      <c r="F3016" s="61" t="str">
        <f aca="false">E3016</f>
        <v>44C</v>
      </c>
      <c r="G3016" s="76"/>
      <c r="H3016" s="8" t="s">
        <v>1249</v>
      </c>
      <c r="I3016" s="8" t="str">
        <f aca="false">SUBSTITUTE(H3016,"/",";")</f>
        <v>70C</v>
      </c>
      <c r="J3016" s="18" t="str">
        <f aca="false">LEFT(H3016,2)</f>
        <v>70</v>
      </c>
      <c r="L3016" s="18" t="str">
        <f aca="false">RIGHT(H3016,1)</f>
        <v>C</v>
      </c>
      <c r="M3016" s="8" t="n">
        <v>980</v>
      </c>
      <c r="P3016" s="2" t="str">
        <f aca="false">(J3016+VLOOKUP(L3016,references!AI:AJ,2,0) - 1)&amp;" - "&amp;(J3016+VLOOKUP(L3016,references!AI:AJ,2,0)+1)</f>
        <v>86 - 88</v>
      </c>
      <c r="W3016" s="2" t="str">
        <f aca="false">(J3016 - 2)&amp;" - "&amp;(J3016+2)</f>
        <v>68 - 72</v>
      </c>
    </row>
    <row r="3017" customFormat="false" ht="15" hidden="false" customHeight="false" outlineLevel="0" collapsed="false">
      <c r="B3017" s="2" t="s">
        <v>108</v>
      </c>
      <c r="C3017" s="76" t="s">
        <v>1303</v>
      </c>
      <c r="D3017" s="18" t="n">
        <v>214</v>
      </c>
      <c r="E3017" s="61" t="s">
        <v>1324</v>
      </c>
      <c r="F3017" s="61" t="str">
        <f aca="false">E3017</f>
        <v>46C</v>
      </c>
      <c r="G3017" s="76"/>
      <c r="H3017" s="8" t="s">
        <v>1250</v>
      </c>
      <c r="I3017" s="8" t="str">
        <f aca="false">SUBSTITUTE(H3017,"/",";")</f>
        <v>75C</v>
      </c>
      <c r="J3017" s="18" t="str">
        <f aca="false">LEFT(H3017,2)</f>
        <v>75</v>
      </c>
      <c r="L3017" s="18" t="str">
        <f aca="false">RIGHT(H3017,1)</f>
        <v>C</v>
      </c>
      <c r="M3017" s="8" t="n">
        <v>995</v>
      </c>
      <c r="P3017" s="2" t="str">
        <f aca="false">(J3017+VLOOKUP(L3017,references!AI:AJ,2,0) - 1)&amp;" - "&amp;(J3017+VLOOKUP(L3017,references!AI:AJ,2,0)+1)</f>
        <v>91 - 93</v>
      </c>
      <c r="W3017" s="2" t="str">
        <f aca="false">(J3017 - 2)&amp;" - "&amp;(J3017+2)</f>
        <v>73 - 77</v>
      </c>
    </row>
    <row r="3018" customFormat="false" ht="15" hidden="false" customHeight="false" outlineLevel="0" collapsed="false">
      <c r="B3018" s="2" t="s">
        <v>108</v>
      </c>
      <c r="C3018" s="76" t="s">
        <v>1303</v>
      </c>
      <c r="D3018" s="18" t="n">
        <v>215</v>
      </c>
      <c r="E3018" s="61" t="s">
        <v>1325</v>
      </c>
      <c r="F3018" s="61" t="str">
        <f aca="false">E3018</f>
        <v>48C</v>
      </c>
      <c r="G3018" s="76"/>
      <c r="H3018" s="8" t="s">
        <v>1251</v>
      </c>
      <c r="I3018" s="8" t="str">
        <f aca="false">SUBSTITUTE(H3018,"/",";")</f>
        <v>80C</v>
      </c>
      <c r="J3018" s="18" t="str">
        <f aca="false">LEFT(H3018,2)</f>
        <v>80</v>
      </c>
      <c r="L3018" s="18" t="str">
        <f aca="false">RIGHT(H3018,1)</f>
        <v>C</v>
      </c>
      <c r="M3018" s="8" t="n">
        <v>975</v>
      </c>
      <c r="P3018" s="2" t="str">
        <f aca="false">(J3018+VLOOKUP(L3018,references!AI:AJ,2,0) - 1)&amp;" - "&amp;(J3018+VLOOKUP(L3018,references!AI:AJ,2,0)+1)</f>
        <v>96 - 98</v>
      </c>
      <c r="W3018" s="2" t="str">
        <f aca="false">(J3018 - 2)&amp;" - "&amp;(J3018+2)</f>
        <v>78 - 82</v>
      </c>
    </row>
    <row r="3019" customFormat="false" ht="15" hidden="false" customHeight="false" outlineLevel="0" collapsed="false">
      <c r="B3019" s="2" t="s">
        <v>108</v>
      </c>
      <c r="C3019" s="76" t="s">
        <v>1303</v>
      </c>
      <c r="D3019" s="18" t="n">
        <v>216</v>
      </c>
      <c r="E3019" s="61" t="s">
        <v>1326</v>
      </c>
      <c r="F3019" s="61" t="str">
        <f aca="false">E3019</f>
        <v>50C</v>
      </c>
      <c r="G3019" s="76"/>
      <c r="H3019" s="8" t="s">
        <v>1252</v>
      </c>
      <c r="I3019" s="8" t="str">
        <f aca="false">SUBSTITUTE(H3019,"/",";")</f>
        <v>85C</v>
      </c>
      <c r="J3019" s="18" t="str">
        <f aca="false">LEFT(H3019,2)</f>
        <v>85</v>
      </c>
      <c r="L3019" s="18" t="str">
        <f aca="false">RIGHT(H3019,1)</f>
        <v>C</v>
      </c>
      <c r="M3019" s="8" t="n">
        <v>935</v>
      </c>
      <c r="P3019" s="2" t="str">
        <f aca="false">(J3019+VLOOKUP(L3019,references!AI:AJ,2,0) - 1)&amp;" - "&amp;(J3019+VLOOKUP(L3019,references!AI:AJ,2,0)+1)</f>
        <v>101 - 103</v>
      </c>
      <c r="W3019" s="2" t="str">
        <f aca="false">(J3019 - 2)&amp;" - "&amp;(J3019+2)</f>
        <v>83 - 87</v>
      </c>
    </row>
    <row r="3020" customFormat="false" ht="15" hidden="false" customHeight="false" outlineLevel="0" collapsed="false">
      <c r="B3020" s="2" t="s">
        <v>108</v>
      </c>
      <c r="C3020" s="76" t="s">
        <v>1303</v>
      </c>
      <c r="D3020" s="18" t="n">
        <v>217</v>
      </c>
      <c r="E3020" s="61" t="s">
        <v>1327</v>
      </c>
      <c r="F3020" s="61" t="str">
        <f aca="false">E3020</f>
        <v>52C</v>
      </c>
      <c r="G3020" s="76"/>
      <c r="H3020" s="8" t="s">
        <v>1253</v>
      </c>
      <c r="I3020" s="8" t="str">
        <f aca="false">SUBSTITUTE(H3020,"/",";")</f>
        <v>90C</v>
      </c>
      <c r="J3020" s="18" t="str">
        <f aca="false">LEFT(H3020,2)</f>
        <v>90</v>
      </c>
      <c r="L3020" s="18" t="str">
        <f aca="false">RIGHT(H3020,1)</f>
        <v>C</v>
      </c>
      <c r="M3020" s="8" t="n">
        <v>875</v>
      </c>
      <c r="P3020" s="2" t="str">
        <f aca="false">(J3020+VLOOKUP(L3020,references!AI:AJ,2,0) - 1)&amp;" - "&amp;(J3020+VLOOKUP(L3020,references!AI:AJ,2,0)+1)</f>
        <v>106 - 108</v>
      </c>
      <c r="W3020" s="2" t="str">
        <f aca="false">(J3020 - 2)&amp;" - "&amp;(J3020+2)</f>
        <v>88 - 92</v>
      </c>
    </row>
    <row r="3021" customFormat="false" ht="15" hidden="false" customHeight="false" outlineLevel="0" collapsed="false">
      <c r="B3021" s="2" t="s">
        <v>108</v>
      </c>
      <c r="C3021" s="76" t="s">
        <v>1303</v>
      </c>
      <c r="D3021" s="18" t="n">
        <v>218</v>
      </c>
      <c r="E3021" s="61" t="s">
        <v>1328</v>
      </c>
      <c r="F3021" s="61" t="str">
        <f aca="false">E3021</f>
        <v>54C</v>
      </c>
      <c r="G3021" s="76"/>
      <c r="H3021" s="8" t="s">
        <v>1254</v>
      </c>
      <c r="I3021" s="8" t="str">
        <f aca="false">SUBSTITUTE(H3021,"/",";")</f>
        <v>95C</v>
      </c>
      <c r="J3021" s="18" t="str">
        <f aca="false">LEFT(H3021,2)</f>
        <v>95</v>
      </c>
      <c r="L3021" s="18" t="str">
        <f aca="false">RIGHT(H3021,1)</f>
        <v>C</v>
      </c>
      <c r="M3021" s="8" t="n">
        <v>810</v>
      </c>
      <c r="P3021" s="2" t="str">
        <f aca="false">(J3021+VLOOKUP(L3021,references!AI:AJ,2,0) - 1)&amp;" - "&amp;(J3021+VLOOKUP(L3021,references!AI:AJ,2,0)+1)</f>
        <v>111 - 113</v>
      </c>
      <c r="W3021" s="2" t="str">
        <f aca="false">(J3021 - 2)&amp;" - "&amp;(J3021+2)</f>
        <v>93 - 97</v>
      </c>
    </row>
    <row r="3022" customFormat="false" ht="15" hidden="false" customHeight="false" outlineLevel="0" collapsed="false">
      <c r="B3022" s="2" t="s">
        <v>108</v>
      </c>
      <c r="C3022" s="76" t="s">
        <v>1303</v>
      </c>
      <c r="D3022" s="18" t="n">
        <f aca="false">D3021+1</f>
        <v>219</v>
      </c>
      <c r="E3022" s="61" t="s">
        <v>1329</v>
      </c>
      <c r="F3022" s="61" t="str">
        <f aca="false">E3022</f>
        <v>56C</v>
      </c>
      <c r="G3022" s="76"/>
      <c r="H3022" s="8" t="s">
        <v>1255</v>
      </c>
      <c r="I3022" s="8" t="str">
        <f aca="false">SUBSTITUTE(H3022,"/",";")</f>
        <v>100C</v>
      </c>
      <c r="J3022" s="18" t="str">
        <f aca="false">LEFT(H3022,3)</f>
        <v>100</v>
      </c>
      <c r="L3022" s="18" t="str">
        <f aca="false">RIGHT(H3022,1)</f>
        <v>C</v>
      </c>
      <c r="M3022" s="8" t="n">
        <v>740</v>
      </c>
    </row>
    <row r="3023" customFormat="false" ht="15" hidden="false" customHeight="false" outlineLevel="0" collapsed="false">
      <c r="B3023" s="2" t="s">
        <v>108</v>
      </c>
      <c r="C3023" s="76" t="s">
        <v>1303</v>
      </c>
      <c r="D3023" s="18" t="n">
        <f aca="false">D3022+1</f>
        <v>220</v>
      </c>
      <c r="E3023" s="61" t="s">
        <v>1330</v>
      </c>
      <c r="F3023" s="61" t="str">
        <f aca="false">E3023</f>
        <v>58C</v>
      </c>
      <c r="G3023" s="76"/>
      <c r="H3023" s="8" t="s">
        <v>1256</v>
      </c>
      <c r="I3023" s="8" t="str">
        <f aca="false">SUBSTITUTE(H3023,"/",";")</f>
        <v>105C</v>
      </c>
      <c r="J3023" s="18" t="str">
        <f aca="false">LEFT(H3023,3)</f>
        <v>105</v>
      </c>
      <c r="L3023" s="18" t="str">
        <f aca="false">RIGHT(H3023,1)</f>
        <v>C</v>
      </c>
      <c r="M3023" s="8" t="n">
        <v>680</v>
      </c>
    </row>
    <row r="3024" customFormat="false" ht="15" hidden="false" customHeight="false" outlineLevel="0" collapsed="false">
      <c r="B3024" s="2" t="s">
        <v>108</v>
      </c>
      <c r="C3024" s="76" t="s">
        <v>1303</v>
      </c>
      <c r="D3024" s="18" t="n">
        <f aca="false">D3025-1</f>
        <v>260</v>
      </c>
      <c r="E3024" s="61" t="s">
        <v>1421</v>
      </c>
      <c r="F3024" s="61" t="str">
        <f aca="false">E3024</f>
        <v>38D</v>
      </c>
      <c r="G3024" s="76"/>
      <c r="H3024" s="8" t="s">
        <v>3044</v>
      </c>
      <c r="I3024" s="8" t="str">
        <f aca="false">SUBSTITUTE(H3024,"/",";")</f>
        <v>55D</v>
      </c>
      <c r="J3024" s="18" t="str">
        <f aca="false">LEFT(H3024,3)</f>
        <v>55D</v>
      </c>
      <c r="L3024" s="18" t="str">
        <f aca="false">RIGHT(H3024,1)</f>
        <v>D</v>
      </c>
      <c r="M3024" s="8" t="n">
        <v>755</v>
      </c>
    </row>
    <row r="3025" customFormat="false" ht="15" hidden="false" customHeight="false" outlineLevel="0" collapsed="false">
      <c r="B3025" s="2" t="s">
        <v>108</v>
      </c>
      <c r="C3025" s="76" t="s">
        <v>1303</v>
      </c>
      <c r="D3025" s="18" t="n">
        <f aca="false">D3026-1</f>
        <v>261</v>
      </c>
      <c r="E3025" s="61" t="s">
        <v>1422</v>
      </c>
      <c r="F3025" s="61" t="str">
        <f aca="false">E3025</f>
        <v>40D</v>
      </c>
      <c r="G3025" s="76"/>
      <c r="H3025" s="8" t="s">
        <v>3045</v>
      </c>
      <c r="I3025" s="8" t="str">
        <f aca="false">SUBSTITUTE(H3025,"/",";")</f>
        <v>60D</v>
      </c>
      <c r="J3025" s="18" t="str">
        <f aca="false">LEFT(H3025,3)</f>
        <v>60D</v>
      </c>
      <c r="L3025" s="18" t="str">
        <f aca="false">RIGHT(H3025,1)</f>
        <v>D</v>
      </c>
      <c r="M3025" s="8" t="n">
        <v>825</v>
      </c>
    </row>
    <row r="3026" customFormat="false" ht="15" hidden="false" customHeight="false" outlineLevel="0" collapsed="false">
      <c r="B3026" s="2" t="s">
        <v>108</v>
      </c>
      <c r="C3026" s="76" t="s">
        <v>1303</v>
      </c>
      <c r="D3026" s="18" t="n">
        <v>262</v>
      </c>
      <c r="E3026" s="61" t="s">
        <v>1331</v>
      </c>
      <c r="F3026" s="61" t="str">
        <f aca="false">E3026</f>
        <v>42D</v>
      </c>
      <c r="G3026" s="76"/>
      <c r="H3026" s="8" t="s">
        <v>1257</v>
      </c>
      <c r="I3026" s="8" t="str">
        <f aca="false">SUBSTITUTE(H3026,"/",";")</f>
        <v>65D</v>
      </c>
      <c r="J3026" s="18" t="str">
        <f aca="false">LEFT(H3026,2)</f>
        <v>65</v>
      </c>
      <c r="L3026" s="18" t="str">
        <f aca="false">RIGHT(H3026,1)</f>
        <v>D</v>
      </c>
      <c r="M3026" s="8" t="n">
        <v>895</v>
      </c>
      <c r="P3026" s="2" t="str">
        <f aca="false">(J3026+VLOOKUP(L3026,references!AI:AJ,2,0) - 1)&amp;" - "&amp;(J3026+VLOOKUP(L3026,references!AI:AJ,2,0)+1)</f>
        <v>83 - 85</v>
      </c>
      <c r="W3026" s="2" t="str">
        <f aca="false">(J3026 - 2)&amp;" - "&amp;(J3026+2)</f>
        <v>63 - 67</v>
      </c>
    </row>
    <row r="3027" customFormat="false" ht="15" hidden="false" customHeight="false" outlineLevel="0" collapsed="false">
      <c r="B3027" s="2" t="s">
        <v>108</v>
      </c>
      <c r="C3027" s="76" t="s">
        <v>1303</v>
      </c>
      <c r="D3027" s="18" t="n">
        <v>263</v>
      </c>
      <c r="E3027" s="61" t="s">
        <v>1332</v>
      </c>
      <c r="F3027" s="61" t="str">
        <f aca="false">E3027</f>
        <v>44D</v>
      </c>
      <c r="G3027" s="76"/>
      <c r="H3027" s="8" t="s">
        <v>1258</v>
      </c>
      <c r="I3027" s="8" t="str">
        <f aca="false">SUBSTITUTE(H3027,"/",";")</f>
        <v>70D</v>
      </c>
      <c r="J3027" s="18" t="str">
        <f aca="false">LEFT(H3027,2)</f>
        <v>70</v>
      </c>
      <c r="L3027" s="18" t="str">
        <f aca="false">RIGHT(H3027,1)</f>
        <v>D</v>
      </c>
      <c r="M3027" s="8" t="n">
        <v>955</v>
      </c>
      <c r="P3027" s="2" t="str">
        <f aca="false">(J3027+VLOOKUP(L3027,references!AI:AJ,2,0) - 1)&amp;" - "&amp;(J3027+VLOOKUP(L3027,references!AI:AJ,2,0)+1)</f>
        <v>88 - 90</v>
      </c>
      <c r="W3027" s="2" t="str">
        <f aca="false">(J3027 - 2)&amp;" - "&amp;(J3027+2)</f>
        <v>68 - 72</v>
      </c>
    </row>
    <row r="3028" customFormat="false" ht="15" hidden="false" customHeight="false" outlineLevel="0" collapsed="false">
      <c r="B3028" s="2" t="s">
        <v>108</v>
      </c>
      <c r="C3028" s="76" t="s">
        <v>1303</v>
      </c>
      <c r="D3028" s="18" t="n">
        <v>264</v>
      </c>
      <c r="E3028" s="61" t="s">
        <v>1333</v>
      </c>
      <c r="F3028" s="61" t="str">
        <f aca="false">E3028</f>
        <v>46D</v>
      </c>
      <c r="G3028" s="76"/>
      <c r="H3028" s="8" t="s">
        <v>1259</v>
      </c>
      <c r="I3028" s="8" t="str">
        <f aca="false">SUBSTITUTE(H3028,"/",";")</f>
        <v>75D</v>
      </c>
      <c r="J3028" s="18" t="str">
        <f aca="false">LEFT(H3028,2)</f>
        <v>75</v>
      </c>
      <c r="L3028" s="18" t="str">
        <f aca="false">RIGHT(H3028,1)</f>
        <v>D</v>
      </c>
      <c r="M3028" s="8" t="n">
        <v>985</v>
      </c>
      <c r="P3028" s="2" t="str">
        <f aca="false">(J3028+VLOOKUP(L3028,references!AI:AJ,2,0) - 1)&amp;" - "&amp;(J3028+VLOOKUP(L3028,references!AI:AJ,2,0)+1)</f>
        <v>93 - 95</v>
      </c>
      <c r="W3028" s="2" t="str">
        <f aca="false">(J3028 - 2)&amp;" - "&amp;(J3028+2)</f>
        <v>73 - 77</v>
      </c>
    </row>
    <row r="3029" customFormat="false" ht="15" hidden="false" customHeight="false" outlineLevel="0" collapsed="false">
      <c r="B3029" s="2" t="s">
        <v>108</v>
      </c>
      <c r="C3029" s="76" t="s">
        <v>1303</v>
      </c>
      <c r="D3029" s="18" t="n">
        <v>265</v>
      </c>
      <c r="E3029" s="61" t="s">
        <v>1334</v>
      </c>
      <c r="F3029" s="61" t="str">
        <f aca="false">E3029</f>
        <v>48D</v>
      </c>
      <c r="G3029" s="76"/>
      <c r="H3029" s="8" t="s">
        <v>1260</v>
      </c>
      <c r="I3029" s="8" t="str">
        <f aca="false">SUBSTITUTE(H3029,"/",";")</f>
        <v>80D</v>
      </c>
      <c r="J3029" s="18" t="str">
        <f aca="false">LEFT(H3029,2)</f>
        <v>80</v>
      </c>
      <c r="L3029" s="18" t="str">
        <f aca="false">RIGHT(H3029,1)</f>
        <v>D</v>
      </c>
      <c r="M3029" s="8" t="n">
        <v>945</v>
      </c>
      <c r="P3029" s="2" t="str">
        <f aca="false">(J3029+VLOOKUP(L3029,references!AI:AJ,2,0) - 1)&amp;" - "&amp;(J3029+VLOOKUP(L3029,references!AI:AJ,2,0)+1)</f>
        <v>98 - 100</v>
      </c>
      <c r="W3029" s="2" t="str">
        <f aca="false">(J3029 - 2)&amp;" - "&amp;(J3029+2)</f>
        <v>78 - 82</v>
      </c>
    </row>
    <row r="3030" customFormat="false" ht="15" hidden="false" customHeight="false" outlineLevel="0" collapsed="false">
      <c r="B3030" s="2" t="s">
        <v>108</v>
      </c>
      <c r="C3030" s="76" t="s">
        <v>1303</v>
      </c>
      <c r="D3030" s="18" t="n">
        <v>266</v>
      </c>
      <c r="E3030" s="61" t="s">
        <v>1335</v>
      </c>
      <c r="F3030" s="61" t="str">
        <f aca="false">E3030</f>
        <v>50D</v>
      </c>
      <c r="G3030" s="76"/>
      <c r="H3030" s="8" t="s">
        <v>1261</v>
      </c>
      <c r="I3030" s="8" t="str">
        <f aca="false">SUBSTITUTE(H3030,"/",";")</f>
        <v>85D</v>
      </c>
      <c r="J3030" s="18" t="str">
        <f aca="false">LEFT(H3030,2)</f>
        <v>85</v>
      </c>
      <c r="L3030" s="18" t="str">
        <f aca="false">RIGHT(H3030,1)</f>
        <v>D</v>
      </c>
      <c r="M3030" s="8" t="n">
        <v>885</v>
      </c>
      <c r="P3030" s="2" t="str">
        <f aca="false">(J3030+VLOOKUP(L3030,references!AI:AJ,2,0) - 1)&amp;" - "&amp;(J3030+VLOOKUP(L3030,references!AI:AJ,2,0)+1)</f>
        <v>103 - 105</v>
      </c>
      <c r="W3030" s="2" t="str">
        <f aca="false">(J3030 - 2)&amp;" - "&amp;(J3030+2)</f>
        <v>83 - 87</v>
      </c>
    </row>
    <row r="3031" customFormat="false" ht="15" hidden="false" customHeight="false" outlineLevel="0" collapsed="false">
      <c r="B3031" s="2" t="s">
        <v>108</v>
      </c>
      <c r="C3031" s="76" t="s">
        <v>1303</v>
      </c>
      <c r="D3031" s="18" t="n">
        <v>267</v>
      </c>
      <c r="E3031" s="61" t="s">
        <v>1336</v>
      </c>
      <c r="F3031" s="61" t="str">
        <f aca="false">E3031</f>
        <v>52D</v>
      </c>
      <c r="G3031" s="76"/>
      <c r="H3031" s="8" t="s">
        <v>1262</v>
      </c>
      <c r="I3031" s="8" t="str">
        <f aca="false">SUBSTITUTE(H3031,"/",";")</f>
        <v>90D</v>
      </c>
      <c r="J3031" s="18" t="str">
        <f aca="false">LEFT(H3031,2)</f>
        <v>90</v>
      </c>
      <c r="L3031" s="18" t="str">
        <f aca="false">RIGHT(H3031,1)</f>
        <v>D</v>
      </c>
      <c r="M3031" s="8" t="n">
        <v>815</v>
      </c>
      <c r="P3031" s="2" t="str">
        <f aca="false">(J3031+VLOOKUP(L3031,references!AI:AJ,2,0) - 1)&amp;" - "&amp;(J3031+VLOOKUP(L3031,references!AI:AJ,2,0)+1)</f>
        <v>108 - 110</v>
      </c>
      <c r="W3031" s="2" t="str">
        <f aca="false">(J3031 - 2)&amp;" - "&amp;(J3031+2)</f>
        <v>88 - 92</v>
      </c>
    </row>
    <row r="3032" customFormat="false" ht="15" hidden="false" customHeight="false" outlineLevel="0" collapsed="false">
      <c r="B3032" s="2" t="s">
        <v>108</v>
      </c>
      <c r="C3032" s="76" t="s">
        <v>1303</v>
      </c>
      <c r="D3032" s="18" t="n">
        <v>268</v>
      </c>
      <c r="E3032" s="61" t="s">
        <v>1337</v>
      </c>
      <c r="F3032" s="61" t="str">
        <f aca="false">E3032</f>
        <v>54D</v>
      </c>
      <c r="G3032" s="76"/>
      <c r="H3032" s="8" t="s">
        <v>1263</v>
      </c>
      <c r="I3032" s="8" t="str">
        <f aca="false">SUBSTITUTE(H3032,"/",";")</f>
        <v>95D</v>
      </c>
      <c r="J3032" s="18" t="str">
        <f aca="false">LEFT(H3032,2)</f>
        <v>95</v>
      </c>
      <c r="L3032" s="18" t="str">
        <f aca="false">RIGHT(H3032,1)</f>
        <v>D</v>
      </c>
      <c r="M3032" s="8" t="n">
        <v>745</v>
      </c>
      <c r="P3032" s="2" t="str">
        <f aca="false">(J3032+VLOOKUP(L3032,references!AI:AJ,2,0) - 1)&amp;" - "&amp;(J3032+VLOOKUP(L3032,references!AI:AJ,2,0)+1)</f>
        <v>113 - 115</v>
      </c>
      <c r="W3032" s="2" t="str">
        <f aca="false">(J3032 - 2)&amp;" - "&amp;(J3032+2)</f>
        <v>93 - 97</v>
      </c>
    </row>
    <row r="3033" customFormat="false" ht="15" hidden="false" customHeight="false" outlineLevel="0" collapsed="false">
      <c r="B3033" s="2" t="s">
        <v>108</v>
      </c>
      <c r="C3033" s="76" t="s">
        <v>1303</v>
      </c>
      <c r="D3033" s="18" t="n">
        <f aca="false">D3032+1</f>
        <v>269</v>
      </c>
      <c r="E3033" s="61" t="s">
        <v>1338</v>
      </c>
      <c r="F3033" s="61" t="str">
        <f aca="false">E3033</f>
        <v>56D</v>
      </c>
      <c r="G3033" s="76"/>
      <c r="H3033" s="8" t="s">
        <v>1264</v>
      </c>
      <c r="I3033" s="8" t="str">
        <f aca="false">SUBSTITUTE(H3033,"/",";")</f>
        <v>100D</v>
      </c>
      <c r="J3033" s="18" t="str">
        <f aca="false">LEFT(H3033,3)</f>
        <v>100</v>
      </c>
      <c r="L3033" s="18" t="str">
        <f aca="false">RIGHT(H3033,1)</f>
        <v>D</v>
      </c>
      <c r="M3033" s="8" t="n">
        <v>685</v>
      </c>
    </row>
    <row r="3034" customFormat="false" ht="15" hidden="false" customHeight="false" outlineLevel="0" collapsed="false">
      <c r="B3034" s="2" t="s">
        <v>108</v>
      </c>
      <c r="C3034" s="76" t="s">
        <v>1303</v>
      </c>
      <c r="D3034" s="18" t="n">
        <f aca="false">D3033+1</f>
        <v>270</v>
      </c>
      <c r="E3034" s="61" t="s">
        <v>1339</v>
      </c>
      <c r="F3034" s="61" t="str">
        <f aca="false">E3034</f>
        <v>58D</v>
      </c>
      <c r="G3034" s="76"/>
      <c r="H3034" s="8" t="s">
        <v>1265</v>
      </c>
      <c r="I3034" s="8" t="str">
        <f aca="false">SUBSTITUTE(H3034,"/",";")</f>
        <v>105D</v>
      </c>
      <c r="J3034" s="18" t="str">
        <f aca="false">LEFT(H3034,3)</f>
        <v>105</v>
      </c>
      <c r="L3034" s="18" t="str">
        <f aca="false">RIGHT(H3034,1)</f>
        <v>D</v>
      </c>
      <c r="M3034" s="8" t="n">
        <v>615</v>
      </c>
    </row>
    <row r="3035" customFormat="false" ht="15" hidden="false" customHeight="false" outlineLevel="0" collapsed="false">
      <c r="B3035" s="2" t="s">
        <v>108</v>
      </c>
      <c r="C3035" s="76" t="s">
        <v>1303</v>
      </c>
      <c r="D3035" s="18" t="n">
        <f aca="false">D3036-1</f>
        <v>310</v>
      </c>
      <c r="E3035" s="61" t="s">
        <v>1424</v>
      </c>
      <c r="F3035" s="61" t="str">
        <f aca="false">E3035</f>
        <v>38E</v>
      </c>
      <c r="G3035" s="76"/>
      <c r="H3035" s="8" t="s">
        <v>3046</v>
      </c>
      <c r="I3035" s="8" t="str">
        <f aca="false">SUBSTITUTE(H3035,"/",";")</f>
        <v>55E</v>
      </c>
      <c r="J3035" s="18" t="str">
        <f aca="false">LEFT(H3035,3)</f>
        <v>55E</v>
      </c>
      <c r="L3035" s="18" t="str">
        <f aca="false">RIGHT(H3035,1)</f>
        <v>E</v>
      </c>
      <c r="M3035" s="8" t="n">
        <v>640</v>
      </c>
    </row>
    <row r="3036" customFormat="false" ht="15" hidden="false" customHeight="false" outlineLevel="0" collapsed="false">
      <c r="B3036" s="2" t="s">
        <v>108</v>
      </c>
      <c r="C3036" s="76" t="s">
        <v>1303</v>
      </c>
      <c r="D3036" s="18" t="n">
        <f aca="false">D3037-1</f>
        <v>311</v>
      </c>
      <c r="E3036" s="61" t="s">
        <v>1425</v>
      </c>
      <c r="F3036" s="61" t="str">
        <f aca="false">E3036</f>
        <v>40E</v>
      </c>
      <c r="G3036" s="76"/>
      <c r="H3036" s="8" t="s">
        <v>3047</v>
      </c>
      <c r="I3036" s="8" t="str">
        <f aca="false">SUBSTITUTE(H3036,"/",";")</f>
        <v>60E</v>
      </c>
      <c r="J3036" s="18" t="str">
        <f aca="false">LEFT(H3036,3)</f>
        <v>60E</v>
      </c>
      <c r="L3036" s="18" t="str">
        <f aca="false">RIGHT(H3036,1)</f>
        <v>E</v>
      </c>
      <c r="M3036" s="8" t="n">
        <v>710</v>
      </c>
    </row>
    <row r="3037" customFormat="false" ht="15" hidden="false" customHeight="false" outlineLevel="0" collapsed="false">
      <c r="B3037" s="2" t="s">
        <v>108</v>
      </c>
      <c r="C3037" s="76" t="s">
        <v>1303</v>
      </c>
      <c r="D3037" s="18" t="n">
        <v>312</v>
      </c>
      <c r="E3037" s="61" t="s">
        <v>1340</v>
      </c>
      <c r="F3037" s="61" t="str">
        <f aca="false">E3037</f>
        <v>42E</v>
      </c>
      <c r="G3037" s="76"/>
      <c r="H3037" s="8" t="s">
        <v>1266</v>
      </c>
      <c r="I3037" s="8" t="str">
        <f aca="false">SUBSTITUTE(H3037,"/",";")</f>
        <v>65E</v>
      </c>
      <c r="J3037" s="18" t="str">
        <f aca="false">LEFT(H3037,2)</f>
        <v>65</v>
      </c>
      <c r="L3037" s="18" t="str">
        <f aca="false">RIGHT(H3037,1)</f>
        <v>E</v>
      </c>
      <c r="M3037" s="8" t="n">
        <v>785</v>
      </c>
    </row>
    <row r="3038" customFormat="false" ht="15" hidden="false" customHeight="false" outlineLevel="0" collapsed="false">
      <c r="B3038" s="2" t="s">
        <v>108</v>
      </c>
      <c r="C3038" s="76" t="s">
        <v>1303</v>
      </c>
      <c r="D3038" s="18" t="n">
        <v>313</v>
      </c>
      <c r="E3038" s="61" t="s">
        <v>1341</v>
      </c>
      <c r="F3038" s="61" t="str">
        <f aca="false">E3038</f>
        <v>44E</v>
      </c>
      <c r="G3038" s="76"/>
      <c r="H3038" s="8" t="s">
        <v>1267</v>
      </c>
      <c r="I3038" s="8" t="str">
        <f aca="false">SUBSTITUTE(H3038,"/",";")</f>
        <v>70E</v>
      </c>
      <c r="J3038" s="18" t="str">
        <f aca="false">LEFT(H3038,2)</f>
        <v>70</v>
      </c>
      <c r="L3038" s="18" t="str">
        <f aca="false">RIGHT(H3038,1)</f>
        <v>E</v>
      </c>
      <c r="M3038" s="8" t="n">
        <v>860</v>
      </c>
    </row>
    <row r="3039" customFormat="false" ht="15" hidden="false" customHeight="false" outlineLevel="0" collapsed="false">
      <c r="B3039" s="2" t="s">
        <v>108</v>
      </c>
      <c r="C3039" s="76" t="s">
        <v>1303</v>
      </c>
      <c r="D3039" s="18" t="n">
        <v>314</v>
      </c>
      <c r="E3039" s="61" t="s">
        <v>1342</v>
      </c>
      <c r="F3039" s="61" t="str">
        <f aca="false">E3039</f>
        <v>46E</v>
      </c>
      <c r="G3039" s="76"/>
      <c r="H3039" s="8" t="s">
        <v>1268</v>
      </c>
      <c r="I3039" s="8" t="str">
        <f aca="false">SUBSTITUTE(H3039,"/",";")</f>
        <v>75E</v>
      </c>
      <c r="J3039" s="18" t="str">
        <f aca="false">LEFT(H3039,2)</f>
        <v>75</v>
      </c>
      <c r="L3039" s="18" t="str">
        <f aca="false">RIGHT(H3039,1)</f>
        <v>E</v>
      </c>
      <c r="M3039" s="8" t="n">
        <v>925</v>
      </c>
    </row>
    <row r="3040" customFormat="false" ht="15" hidden="false" customHeight="false" outlineLevel="0" collapsed="false">
      <c r="B3040" s="2" t="s">
        <v>108</v>
      </c>
      <c r="C3040" s="76" t="s">
        <v>1303</v>
      </c>
      <c r="D3040" s="18" t="n">
        <v>315</v>
      </c>
      <c r="E3040" s="61" t="s">
        <v>1343</v>
      </c>
      <c r="F3040" s="61" t="str">
        <f aca="false">E3040</f>
        <v>48E</v>
      </c>
      <c r="G3040" s="76"/>
      <c r="H3040" s="8" t="s">
        <v>1269</v>
      </c>
      <c r="I3040" s="8" t="str">
        <f aca="false">SUBSTITUTE(H3040,"/",";")</f>
        <v>80E</v>
      </c>
      <c r="J3040" s="18" t="str">
        <f aca="false">LEFT(H3040,2)</f>
        <v>80</v>
      </c>
      <c r="L3040" s="18" t="str">
        <f aca="false">RIGHT(H3040,1)</f>
        <v>E</v>
      </c>
      <c r="M3040" s="8" t="n">
        <v>967</v>
      </c>
    </row>
    <row r="3041" customFormat="false" ht="15" hidden="false" customHeight="false" outlineLevel="0" collapsed="false">
      <c r="B3041" s="2" t="s">
        <v>108</v>
      </c>
      <c r="C3041" s="76" t="s">
        <v>1303</v>
      </c>
      <c r="D3041" s="18" t="n">
        <v>316</v>
      </c>
      <c r="E3041" s="61" t="s">
        <v>1344</v>
      </c>
      <c r="F3041" s="61" t="str">
        <f aca="false">E3041</f>
        <v>50E</v>
      </c>
      <c r="G3041" s="76"/>
      <c r="H3041" s="8" t="s">
        <v>1270</v>
      </c>
      <c r="I3041" s="8" t="str">
        <f aca="false">SUBSTITUTE(H3041,"/",";")</f>
        <v>85E</v>
      </c>
      <c r="J3041" s="18" t="str">
        <f aca="false">LEFT(H3041,2)</f>
        <v>85</v>
      </c>
      <c r="L3041" s="18" t="str">
        <f aca="false">RIGHT(H3041,1)</f>
        <v>E</v>
      </c>
      <c r="M3041" s="8" t="n">
        <v>957</v>
      </c>
    </row>
    <row r="3042" customFormat="false" ht="15" hidden="false" customHeight="false" outlineLevel="0" collapsed="false">
      <c r="B3042" s="2" t="s">
        <v>108</v>
      </c>
      <c r="C3042" s="76" t="s">
        <v>1303</v>
      </c>
      <c r="D3042" s="18" t="n">
        <v>317</v>
      </c>
      <c r="E3042" s="61" t="s">
        <v>1345</v>
      </c>
      <c r="F3042" s="61" t="str">
        <f aca="false">E3042</f>
        <v>52E</v>
      </c>
      <c r="G3042" s="76"/>
      <c r="H3042" s="8" t="s">
        <v>1271</v>
      </c>
      <c r="I3042" s="8" t="str">
        <f aca="false">SUBSTITUTE(H3042,"/",";")</f>
        <v>90E</v>
      </c>
      <c r="J3042" s="18" t="str">
        <f aca="false">LEFT(H3042,2)</f>
        <v>90</v>
      </c>
      <c r="L3042" s="18" t="str">
        <f aca="false">RIGHT(H3042,1)</f>
        <v>E</v>
      </c>
      <c r="M3042" s="8" t="n">
        <v>705</v>
      </c>
    </row>
    <row r="3043" customFormat="false" ht="15" hidden="false" customHeight="false" outlineLevel="0" collapsed="false">
      <c r="B3043" s="2" t="s">
        <v>108</v>
      </c>
      <c r="C3043" s="76" t="s">
        <v>1303</v>
      </c>
      <c r="D3043" s="18" t="n">
        <v>318</v>
      </c>
      <c r="E3043" s="61" t="s">
        <v>1346</v>
      </c>
      <c r="F3043" s="61" t="str">
        <f aca="false">E3043</f>
        <v>54E</v>
      </c>
      <c r="G3043" s="76"/>
      <c r="H3043" s="8" t="s">
        <v>1272</v>
      </c>
      <c r="I3043" s="8" t="str">
        <f aca="false">SUBSTITUTE(H3043,"/",";")</f>
        <v>95E</v>
      </c>
      <c r="J3043" s="18" t="str">
        <f aca="false">LEFT(H3043,2)</f>
        <v>95</v>
      </c>
      <c r="L3043" s="18" t="str">
        <f aca="false">RIGHT(H3043,1)</f>
        <v>E</v>
      </c>
      <c r="M3043" s="8" t="n">
        <v>635</v>
      </c>
    </row>
    <row r="3044" customFormat="false" ht="15" hidden="false" customHeight="false" outlineLevel="0" collapsed="false">
      <c r="B3044" s="2" t="s">
        <v>108</v>
      </c>
      <c r="C3044" s="76" t="s">
        <v>1303</v>
      </c>
      <c r="D3044" s="18" t="n">
        <f aca="false">D3043+1</f>
        <v>319</v>
      </c>
      <c r="E3044" s="61" t="s">
        <v>1347</v>
      </c>
      <c r="F3044" s="61" t="str">
        <f aca="false">E3044</f>
        <v>56E</v>
      </c>
      <c r="G3044" s="76"/>
      <c r="H3044" s="8" t="s">
        <v>1273</v>
      </c>
      <c r="I3044" s="8" t="str">
        <f aca="false">SUBSTITUTE(H3044,"/",";")</f>
        <v>100E</v>
      </c>
      <c r="J3044" s="18" t="str">
        <f aca="false">LEFT(H3044,3)</f>
        <v>100</v>
      </c>
      <c r="L3044" s="18" t="str">
        <f aca="false">RIGHT(H3044,1)</f>
        <v>E</v>
      </c>
      <c r="M3044" s="8" t="n">
        <v>565</v>
      </c>
    </row>
    <row r="3045" customFormat="false" ht="15" hidden="false" customHeight="false" outlineLevel="0" collapsed="false">
      <c r="B3045" s="2" t="s">
        <v>108</v>
      </c>
      <c r="C3045" s="76" t="s">
        <v>1303</v>
      </c>
      <c r="D3045" s="18" t="n">
        <f aca="false">D3044+1</f>
        <v>320</v>
      </c>
      <c r="E3045" s="61" t="s">
        <v>1348</v>
      </c>
      <c r="F3045" s="61" t="str">
        <f aca="false">E3045</f>
        <v>58E</v>
      </c>
      <c r="G3045" s="76"/>
      <c r="H3045" s="8" t="s">
        <v>1274</v>
      </c>
      <c r="I3045" s="8" t="str">
        <f aca="false">SUBSTITUTE(H3045,"/",";")</f>
        <v>105E</v>
      </c>
      <c r="J3045" s="18" t="str">
        <f aca="false">LEFT(H3045,3)</f>
        <v>105</v>
      </c>
      <c r="L3045" s="18" t="str">
        <f aca="false">RIGHT(H3045,1)</f>
        <v>E</v>
      </c>
      <c r="M3045" s="8" t="n">
        <v>490</v>
      </c>
    </row>
    <row r="3046" customFormat="false" ht="15" hidden="false" customHeight="false" outlineLevel="0" collapsed="false">
      <c r="B3046" s="2" t="s">
        <v>108</v>
      </c>
      <c r="C3046" s="76" t="s">
        <v>1303</v>
      </c>
      <c r="D3046" s="18" t="n">
        <f aca="false">D3037+50</f>
        <v>362</v>
      </c>
      <c r="E3046" s="61" t="s">
        <v>1349</v>
      </c>
      <c r="F3046" s="61" t="str">
        <f aca="false">E3046</f>
        <v>42F</v>
      </c>
      <c r="G3046" s="76"/>
      <c r="H3046" s="8" t="s">
        <v>1275</v>
      </c>
      <c r="I3046" s="8" t="str">
        <f aca="false">SUBSTITUTE(H3046,"/",";")</f>
        <v>65F</v>
      </c>
      <c r="J3046" s="18" t="str">
        <f aca="false">LEFT(H3046,2)</f>
        <v>65</v>
      </c>
      <c r="L3046" s="18" t="str">
        <f aca="false">RIGHT(H3046,1)</f>
        <v>F</v>
      </c>
      <c r="M3046" s="8" t="n">
        <v>720</v>
      </c>
    </row>
    <row r="3047" customFormat="false" ht="15" hidden="false" customHeight="false" outlineLevel="0" collapsed="false">
      <c r="B3047" s="2" t="s">
        <v>108</v>
      </c>
      <c r="C3047" s="76" t="s">
        <v>1303</v>
      </c>
      <c r="D3047" s="18" t="n">
        <f aca="false">D3038+50</f>
        <v>363</v>
      </c>
      <c r="E3047" s="61" t="s">
        <v>1350</v>
      </c>
      <c r="F3047" s="61" t="str">
        <f aca="false">E3047</f>
        <v>44F</v>
      </c>
      <c r="G3047" s="76"/>
      <c r="H3047" s="8" t="s">
        <v>1276</v>
      </c>
      <c r="I3047" s="8" t="str">
        <f aca="false">SUBSTITUTE(H3047,"/",";")</f>
        <v>70F</v>
      </c>
      <c r="J3047" s="18" t="str">
        <f aca="false">LEFT(H3047,2)</f>
        <v>70</v>
      </c>
      <c r="L3047" s="18" t="str">
        <f aca="false">RIGHT(H3047,1)</f>
        <v>F</v>
      </c>
      <c r="M3047" s="8" t="n">
        <v>800</v>
      </c>
    </row>
    <row r="3048" customFormat="false" ht="15" hidden="false" customHeight="false" outlineLevel="0" collapsed="false">
      <c r="B3048" s="2" t="s">
        <v>108</v>
      </c>
      <c r="C3048" s="76" t="s">
        <v>1303</v>
      </c>
      <c r="D3048" s="18" t="n">
        <f aca="false">D3039+50</f>
        <v>364</v>
      </c>
      <c r="E3048" s="61" t="s">
        <v>1351</v>
      </c>
      <c r="F3048" s="61" t="str">
        <f aca="false">E3048</f>
        <v>46F</v>
      </c>
      <c r="G3048" s="76"/>
      <c r="H3048" s="8" t="s">
        <v>1277</v>
      </c>
      <c r="I3048" s="8" t="str">
        <f aca="false">SUBSTITUTE(H3048,"/",";")</f>
        <v>75F</v>
      </c>
      <c r="J3048" s="18" t="str">
        <f aca="false">LEFT(H3048,2)</f>
        <v>75</v>
      </c>
      <c r="L3048" s="18" t="str">
        <f aca="false">RIGHT(H3048,1)</f>
        <v>F</v>
      </c>
      <c r="M3048" s="8" t="n">
        <v>870</v>
      </c>
    </row>
    <row r="3049" customFormat="false" ht="15" hidden="false" customHeight="false" outlineLevel="0" collapsed="false">
      <c r="B3049" s="2" t="s">
        <v>108</v>
      </c>
      <c r="C3049" s="76" t="s">
        <v>1303</v>
      </c>
      <c r="D3049" s="18" t="n">
        <f aca="false">D3040+50</f>
        <v>365</v>
      </c>
      <c r="E3049" s="61" t="s">
        <v>1352</v>
      </c>
      <c r="F3049" s="61" t="str">
        <f aca="false">E3049</f>
        <v>48F</v>
      </c>
      <c r="G3049" s="76"/>
      <c r="H3049" s="8" t="s">
        <v>1278</v>
      </c>
      <c r="I3049" s="8" t="str">
        <f aca="false">SUBSTITUTE(H3049,"/",";")</f>
        <v>80F</v>
      </c>
      <c r="J3049" s="18" t="str">
        <f aca="false">LEFT(H3049,2)</f>
        <v>80</v>
      </c>
      <c r="L3049" s="18" t="str">
        <f aca="false">RIGHT(H3049,1)</f>
        <v>F</v>
      </c>
      <c r="M3049" s="8" t="n">
        <v>947</v>
      </c>
    </row>
    <row r="3050" customFormat="false" ht="15" hidden="false" customHeight="false" outlineLevel="0" collapsed="false">
      <c r="B3050" s="2" t="s">
        <v>108</v>
      </c>
      <c r="C3050" s="76" t="s">
        <v>1303</v>
      </c>
      <c r="D3050" s="18" t="n">
        <f aca="false">D3041+50</f>
        <v>366</v>
      </c>
      <c r="E3050" s="61" t="s">
        <v>1353</v>
      </c>
      <c r="F3050" s="61" t="str">
        <f aca="false">E3050</f>
        <v>50F</v>
      </c>
      <c r="G3050" s="76"/>
      <c r="H3050" s="8" t="s">
        <v>1279</v>
      </c>
      <c r="I3050" s="8" t="str">
        <f aca="false">SUBSTITUTE(H3050,"/",";")</f>
        <v>85F</v>
      </c>
      <c r="J3050" s="18" t="str">
        <f aca="false">LEFT(H3050,2)</f>
        <v>85</v>
      </c>
      <c r="L3050" s="18" t="str">
        <f aca="false">RIGHT(H3050,1)</f>
        <v>F</v>
      </c>
      <c r="M3050" s="8" t="n">
        <v>937</v>
      </c>
    </row>
    <row r="3051" customFormat="false" ht="15" hidden="false" customHeight="false" outlineLevel="0" collapsed="false">
      <c r="B3051" s="2" t="s">
        <v>108</v>
      </c>
      <c r="C3051" s="76" t="s">
        <v>1303</v>
      </c>
      <c r="D3051" s="18" t="n">
        <f aca="false">D3042+50</f>
        <v>367</v>
      </c>
      <c r="E3051" s="61" t="s">
        <v>1354</v>
      </c>
      <c r="F3051" s="61" t="str">
        <f aca="false">E3051</f>
        <v>52F</v>
      </c>
      <c r="G3051" s="76"/>
      <c r="H3051" s="8" t="s">
        <v>1280</v>
      </c>
      <c r="I3051" s="8" t="str">
        <f aca="false">SUBSTITUTE(H3051,"/",";")</f>
        <v>90F</v>
      </c>
      <c r="J3051" s="18" t="str">
        <f aca="false">LEFT(H3051,2)</f>
        <v>90</v>
      </c>
      <c r="L3051" s="18" t="str">
        <f aca="false">RIGHT(H3051,1)</f>
        <v>F</v>
      </c>
      <c r="M3051" s="8" t="n">
        <v>645</v>
      </c>
    </row>
    <row r="3052" customFormat="false" ht="15" hidden="false" customHeight="false" outlineLevel="0" collapsed="false">
      <c r="B3052" s="2" t="s">
        <v>108</v>
      </c>
      <c r="C3052" s="76" t="s">
        <v>1303</v>
      </c>
      <c r="D3052" s="18" t="n">
        <f aca="false">D3043+50</f>
        <v>368</v>
      </c>
      <c r="E3052" s="61" t="s">
        <v>1355</v>
      </c>
      <c r="F3052" s="61" t="str">
        <f aca="false">E3052</f>
        <v>54F</v>
      </c>
      <c r="G3052" s="76"/>
      <c r="H3052" s="8" t="s">
        <v>1281</v>
      </c>
      <c r="I3052" s="8" t="str">
        <f aca="false">SUBSTITUTE(H3052,"/",";")</f>
        <v>95F</v>
      </c>
      <c r="J3052" s="18" t="str">
        <f aca="false">LEFT(H3052,2)</f>
        <v>95</v>
      </c>
      <c r="L3052" s="18" t="str">
        <f aca="false">RIGHT(H3052,1)</f>
        <v>F</v>
      </c>
      <c r="M3052" s="8" t="n">
        <v>570</v>
      </c>
    </row>
    <row r="3053" customFormat="false" ht="15" hidden="false" customHeight="false" outlineLevel="0" collapsed="false">
      <c r="B3053" s="2" t="s">
        <v>108</v>
      </c>
      <c r="C3053" s="76" t="s">
        <v>1303</v>
      </c>
      <c r="D3053" s="18" t="n">
        <f aca="false">D3044+50</f>
        <v>369</v>
      </c>
      <c r="E3053" s="61" t="s">
        <v>1356</v>
      </c>
      <c r="F3053" s="61" t="str">
        <f aca="false">E3053</f>
        <v>56F</v>
      </c>
      <c r="G3053" s="76"/>
      <c r="H3053" s="8" t="s">
        <v>1282</v>
      </c>
      <c r="I3053" s="8" t="str">
        <f aca="false">SUBSTITUTE(H3053,"/",";")</f>
        <v>100F</v>
      </c>
      <c r="J3053" s="18" t="str">
        <f aca="false">LEFT(H3053,3)</f>
        <v>100</v>
      </c>
      <c r="L3053" s="18" t="str">
        <f aca="false">RIGHT(H3053,1)</f>
        <v>F</v>
      </c>
      <c r="M3053" s="8" t="n">
        <v>495</v>
      </c>
    </row>
    <row r="3054" customFormat="false" ht="15" hidden="false" customHeight="false" outlineLevel="0" collapsed="false">
      <c r="B3054" s="2" t="s">
        <v>108</v>
      </c>
      <c r="C3054" s="76" t="s">
        <v>1303</v>
      </c>
      <c r="D3054" s="18" t="n">
        <f aca="false">D3045+50</f>
        <v>370</v>
      </c>
      <c r="E3054" s="61" t="s">
        <v>1357</v>
      </c>
      <c r="F3054" s="61" t="str">
        <f aca="false">E3054</f>
        <v>58F</v>
      </c>
      <c r="G3054" s="76"/>
      <c r="H3054" s="8" t="s">
        <v>1283</v>
      </c>
      <c r="I3054" s="8" t="str">
        <f aca="false">SUBSTITUTE(H3054,"/",";")</f>
        <v>105F</v>
      </c>
      <c r="J3054" s="18" t="str">
        <f aca="false">LEFT(H3054,3)</f>
        <v>105</v>
      </c>
      <c r="L3054" s="18" t="str">
        <f aca="false">RIGHT(H3054,1)</f>
        <v>F</v>
      </c>
      <c r="M3054" s="8" t="n">
        <v>420</v>
      </c>
    </row>
    <row r="3055" customFormat="false" ht="15" hidden="false" customHeight="false" outlineLevel="0" collapsed="false">
      <c r="B3055" s="2" t="s">
        <v>108</v>
      </c>
      <c r="C3055" s="76" t="s">
        <v>1303</v>
      </c>
      <c r="D3055" s="18" t="n">
        <f aca="false">D3046+50</f>
        <v>412</v>
      </c>
      <c r="E3055" s="61" t="s">
        <v>1358</v>
      </c>
      <c r="F3055" s="61" t="str">
        <f aca="false">E3055</f>
        <v>42G</v>
      </c>
      <c r="G3055" s="76"/>
      <c r="H3055" s="8" t="s">
        <v>1284</v>
      </c>
      <c r="I3055" s="8" t="str">
        <f aca="false">SUBSTITUTE(H3055,"/",";")</f>
        <v>65G</v>
      </c>
      <c r="J3055" s="18" t="str">
        <f aca="false">LEFT(H3055,2)</f>
        <v>65</v>
      </c>
      <c r="L3055" s="18" t="str">
        <f aca="false">RIGHT(H3055,1)</f>
        <v>G</v>
      </c>
      <c r="M3055" s="8" t="n">
        <v>590</v>
      </c>
    </row>
    <row r="3056" customFormat="false" ht="15" hidden="false" customHeight="false" outlineLevel="0" collapsed="false">
      <c r="B3056" s="2" t="s">
        <v>108</v>
      </c>
      <c r="C3056" s="76" t="s">
        <v>1303</v>
      </c>
      <c r="D3056" s="18" t="n">
        <f aca="false">D3047+50</f>
        <v>413</v>
      </c>
      <c r="E3056" s="61" t="s">
        <v>1359</v>
      </c>
      <c r="F3056" s="61" t="str">
        <f aca="false">E3056</f>
        <v>44G</v>
      </c>
      <c r="G3056" s="76"/>
      <c r="H3056" s="8" t="s">
        <v>1285</v>
      </c>
      <c r="I3056" s="8" t="str">
        <f aca="false">SUBSTITUTE(H3056,"/",";")</f>
        <v>70G</v>
      </c>
      <c r="J3056" s="18" t="str">
        <f aca="false">LEFT(H3056,2)</f>
        <v>70</v>
      </c>
      <c r="L3056" s="18" t="str">
        <f aca="false">RIGHT(H3056,1)</f>
        <v>G</v>
      </c>
      <c r="M3056" s="8" t="n">
        <v>670</v>
      </c>
    </row>
    <row r="3057" customFormat="false" ht="15" hidden="false" customHeight="false" outlineLevel="0" collapsed="false">
      <c r="B3057" s="2" t="s">
        <v>108</v>
      </c>
      <c r="C3057" s="76" t="s">
        <v>1303</v>
      </c>
      <c r="D3057" s="18" t="n">
        <f aca="false">D3048+50</f>
        <v>414</v>
      </c>
      <c r="E3057" s="61" t="s">
        <v>1360</v>
      </c>
      <c r="F3057" s="61" t="str">
        <f aca="false">E3057</f>
        <v>46G</v>
      </c>
      <c r="G3057" s="76"/>
      <c r="H3057" s="8" t="s">
        <v>1286</v>
      </c>
      <c r="I3057" s="8" t="str">
        <f aca="false">SUBSTITUTE(H3057,"/",";")</f>
        <v>75G</v>
      </c>
      <c r="J3057" s="18" t="str">
        <f aca="false">LEFT(H3057,2)</f>
        <v>75</v>
      </c>
      <c r="L3057" s="18" t="str">
        <f aca="false">RIGHT(H3057,1)</f>
        <v>G</v>
      </c>
      <c r="M3057" s="8" t="n">
        <v>735</v>
      </c>
    </row>
    <row r="3058" customFormat="false" ht="15" hidden="false" customHeight="false" outlineLevel="0" collapsed="false">
      <c r="B3058" s="2" t="s">
        <v>108</v>
      </c>
      <c r="C3058" s="76" t="s">
        <v>1303</v>
      </c>
      <c r="D3058" s="18" t="n">
        <f aca="false">D3049+50</f>
        <v>415</v>
      </c>
      <c r="E3058" s="61" t="s">
        <v>1361</v>
      </c>
      <c r="F3058" s="61" t="str">
        <f aca="false">E3058</f>
        <v>48G</v>
      </c>
      <c r="G3058" s="76"/>
      <c r="H3058" s="8" t="s">
        <v>1287</v>
      </c>
      <c r="I3058" s="8" t="str">
        <f aca="false">SUBSTITUTE(H3058,"/",";")</f>
        <v>80G</v>
      </c>
      <c r="J3058" s="18" t="str">
        <f aca="false">LEFT(H3058,2)</f>
        <v>80</v>
      </c>
      <c r="L3058" s="18" t="str">
        <f aca="false">RIGHT(H3058,1)</f>
        <v>G</v>
      </c>
      <c r="M3058" s="8" t="n">
        <v>665</v>
      </c>
    </row>
    <row r="3059" customFormat="false" ht="15" hidden="false" customHeight="false" outlineLevel="0" collapsed="false">
      <c r="B3059" s="2" t="s">
        <v>108</v>
      </c>
      <c r="C3059" s="76" t="s">
        <v>1303</v>
      </c>
      <c r="D3059" s="18" t="n">
        <f aca="false">D3050+50</f>
        <v>416</v>
      </c>
      <c r="E3059" s="61" t="s">
        <v>1362</v>
      </c>
      <c r="F3059" s="61" t="str">
        <f aca="false">E3059</f>
        <v>50G</v>
      </c>
      <c r="G3059" s="76"/>
      <c r="H3059" s="8" t="s">
        <v>1288</v>
      </c>
      <c r="I3059" s="8" t="str">
        <f aca="false">SUBSTITUTE(H3059,"/",";")</f>
        <v>85G</v>
      </c>
      <c r="J3059" s="18" t="str">
        <f aca="false">LEFT(H3059,2)</f>
        <v>85</v>
      </c>
      <c r="L3059" s="18" t="str">
        <f aca="false">RIGHT(H3059,1)</f>
        <v>G</v>
      </c>
      <c r="M3059" s="8" t="n">
        <v>585</v>
      </c>
    </row>
    <row r="3060" customFormat="false" ht="15" hidden="false" customHeight="false" outlineLevel="0" collapsed="false">
      <c r="B3060" s="2" t="s">
        <v>108</v>
      </c>
      <c r="C3060" s="76" t="s">
        <v>1303</v>
      </c>
      <c r="D3060" s="18" t="n">
        <f aca="false">D3051+50</f>
        <v>417</v>
      </c>
      <c r="E3060" s="61" t="s">
        <v>1363</v>
      </c>
      <c r="F3060" s="61" t="str">
        <f aca="false">E3060</f>
        <v>52G</v>
      </c>
      <c r="G3060" s="76"/>
      <c r="H3060" s="8" t="s">
        <v>1289</v>
      </c>
      <c r="I3060" s="8" t="str">
        <f aca="false">SUBSTITUTE(H3060,"/",";")</f>
        <v>90G</v>
      </c>
      <c r="J3060" s="18" t="str">
        <f aca="false">LEFT(H3060,2)</f>
        <v>90</v>
      </c>
      <c r="L3060" s="18" t="str">
        <f aca="false">RIGHT(H3060,1)</f>
        <v>G</v>
      </c>
      <c r="M3060" s="8" t="n">
        <v>505</v>
      </c>
    </row>
    <row r="3061" customFormat="false" ht="15" hidden="false" customHeight="false" outlineLevel="0" collapsed="false">
      <c r="B3061" s="2" t="s">
        <v>108</v>
      </c>
      <c r="C3061" s="76" t="s">
        <v>1303</v>
      </c>
      <c r="D3061" s="18" t="n">
        <f aca="false">D3052+50</f>
        <v>418</v>
      </c>
      <c r="E3061" s="61" t="s">
        <v>1364</v>
      </c>
      <c r="F3061" s="61" t="str">
        <f aca="false">E3061</f>
        <v>54G</v>
      </c>
      <c r="G3061" s="76"/>
      <c r="H3061" s="8" t="s">
        <v>1290</v>
      </c>
      <c r="I3061" s="8" t="str">
        <f aca="false">SUBSTITUTE(H3061,"/",";")</f>
        <v>95G</v>
      </c>
      <c r="J3061" s="18" t="str">
        <f aca="false">LEFT(H3061,2)</f>
        <v>95</v>
      </c>
      <c r="L3061" s="18" t="str">
        <f aca="false">RIGHT(H3061,1)</f>
        <v>G</v>
      </c>
      <c r="M3061" s="8" t="n">
        <v>430</v>
      </c>
    </row>
    <row r="3062" customFormat="false" ht="15" hidden="false" customHeight="false" outlineLevel="0" collapsed="false">
      <c r="B3062" s="2" t="s">
        <v>108</v>
      </c>
      <c r="C3062" s="76" t="s">
        <v>1303</v>
      </c>
      <c r="D3062" s="18" t="n">
        <f aca="false">D3053+50</f>
        <v>419</v>
      </c>
      <c r="E3062" s="61" t="s">
        <v>1365</v>
      </c>
      <c r="F3062" s="61" t="str">
        <f aca="false">E3062</f>
        <v>56G</v>
      </c>
      <c r="G3062" s="76"/>
      <c r="H3062" s="8" t="s">
        <v>1291</v>
      </c>
      <c r="I3062" s="8" t="str">
        <f aca="false">SUBSTITUTE(H3062,"/",";")</f>
        <v>100G</v>
      </c>
      <c r="J3062" s="18" t="str">
        <f aca="false">LEFT(H3062,3)</f>
        <v>100</v>
      </c>
      <c r="L3062" s="18" t="str">
        <f aca="false">RIGHT(H3062,1)</f>
        <v>G</v>
      </c>
      <c r="M3062" s="8" t="n">
        <v>365</v>
      </c>
    </row>
    <row r="3063" customFormat="false" ht="15" hidden="false" customHeight="false" outlineLevel="0" collapsed="false">
      <c r="B3063" s="2" t="s">
        <v>108</v>
      </c>
      <c r="C3063" s="76" t="s">
        <v>1303</v>
      </c>
      <c r="D3063" s="18" t="n">
        <f aca="false">D3054+50</f>
        <v>420</v>
      </c>
      <c r="E3063" s="61" t="s">
        <v>1366</v>
      </c>
      <c r="F3063" s="61" t="str">
        <f aca="false">E3063</f>
        <v>58G</v>
      </c>
      <c r="G3063" s="76"/>
      <c r="H3063" s="8" t="s">
        <v>1292</v>
      </c>
      <c r="I3063" s="8" t="str">
        <f aca="false">SUBSTITUTE(H3063,"/",";")</f>
        <v>105G</v>
      </c>
      <c r="J3063" s="18" t="str">
        <f aca="false">LEFT(H3063,3)</f>
        <v>105</v>
      </c>
      <c r="L3063" s="18" t="str">
        <f aca="false">RIGHT(H3063,1)</f>
        <v>G</v>
      </c>
      <c r="M3063" s="8" t="n">
        <v>300</v>
      </c>
    </row>
    <row r="3065" customFormat="false" ht="15" hidden="false" customHeight="false" outlineLevel="0" collapsed="false">
      <c r="B3065" s="2" t="s">
        <v>108</v>
      </c>
      <c r="C3065" s="66" t="s">
        <v>1368</v>
      </c>
      <c r="D3065" s="2" t="n">
        <v>113</v>
      </c>
      <c r="E3065" s="38" t="s">
        <v>1369</v>
      </c>
      <c r="F3065" s="38" t="str">
        <f aca="false">E3065</f>
        <v>XSA</v>
      </c>
      <c r="H3065" s="8" t="s">
        <v>3048</v>
      </c>
      <c r="I3065" s="8" t="str">
        <f aca="false">SUBSTITUTE(H3065,"/",";")</f>
        <v>65A;70A</v>
      </c>
      <c r="J3065" s="18" t="s">
        <v>3049</v>
      </c>
      <c r="L3065" s="18" t="str">
        <f aca="false">RIGHT(E3065,1)</f>
        <v>A</v>
      </c>
      <c r="M3065" s="8" t="n">
        <v>583</v>
      </c>
    </row>
    <row r="3066" customFormat="false" ht="15" hidden="false" customHeight="false" outlineLevel="0" collapsed="false">
      <c r="B3066" s="2" t="s">
        <v>108</v>
      </c>
      <c r="C3066" s="66" t="s">
        <v>1368</v>
      </c>
      <c r="D3066" s="2" t="n">
        <v>115</v>
      </c>
      <c r="E3066" s="38" t="s">
        <v>1370</v>
      </c>
      <c r="F3066" s="38" t="str">
        <f aca="false">E3066</f>
        <v>SA</v>
      </c>
      <c r="H3066" s="8" t="s">
        <v>3050</v>
      </c>
      <c r="I3066" s="8" t="str">
        <f aca="false">SUBSTITUTE(H3066,"/",";")</f>
        <v>75A;80A</v>
      </c>
      <c r="J3066" s="18" t="s">
        <v>3051</v>
      </c>
      <c r="L3066" s="18" t="str">
        <f aca="false">RIGHT(E3066,1)</f>
        <v>A</v>
      </c>
      <c r="M3066" s="8" t="n">
        <v>863</v>
      </c>
    </row>
    <row r="3067" customFormat="false" ht="15" hidden="false" customHeight="false" outlineLevel="0" collapsed="false">
      <c r="B3067" s="2" t="s">
        <v>108</v>
      </c>
      <c r="C3067" s="66" t="s">
        <v>1368</v>
      </c>
      <c r="D3067" s="2" t="n">
        <v>117</v>
      </c>
      <c r="E3067" s="38" t="s">
        <v>1371</v>
      </c>
      <c r="F3067" s="38" t="str">
        <f aca="false">E3067</f>
        <v>MA</v>
      </c>
      <c r="H3067" s="8" t="s">
        <v>3052</v>
      </c>
      <c r="I3067" s="8" t="str">
        <f aca="false">SUBSTITUTE(H3067,"/",";")</f>
        <v>85A;90A</v>
      </c>
      <c r="J3067" s="18" t="s">
        <v>3053</v>
      </c>
      <c r="L3067" s="18" t="str">
        <f aca="false">RIGHT(E3067,1)</f>
        <v>A</v>
      </c>
      <c r="M3067" s="8" t="n">
        <v>813</v>
      </c>
    </row>
    <row r="3068" customFormat="false" ht="15" hidden="false" customHeight="false" outlineLevel="0" collapsed="false">
      <c r="B3068" s="2" t="s">
        <v>108</v>
      </c>
      <c r="C3068" s="66" t="s">
        <v>1368</v>
      </c>
      <c r="D3068" s="2" t="n">
        <v>119</v>
      </c>
      <c r="E3068" s="38" t="s">
        <v>1372</v>
      </c>
      <c r="F3068" s="38" t="str">
        <f aca="false">E3068</f>
        <v>LA</v>
      </c>
      <c r="H3068" s="8" t="s">
        <v>3054</v>
      </c>
      <c r="I3068" s="8" t="str">
        <f aca="false">SUBSTITUTE(H3068,"/",";")</f>
        <v>90A;95A</v>
      </c>
      <c r="J3068" s="18" t="s">
        <v>3055</v>
      </c>
      <c r="L3068" s="18" t="str">
        <f aca="false">RIGHT(E3068,1)</f>
        <v>A</v>
      </c>
      <c r="M3068" s="8" t="n">
        <v>763</v>
      </c>
    </row>
    <row r="3069" customFormat="false" ht="15" hidden="false" customHeight="false" outlineLevel="0" collapsed="false">
      <c r="B3069" s="2" t="s">
        <v>108</v>
      </c>
      <c r="C3069" s="66" t="s">
        <v>1368</v>
      </c>
      <c r="D3069" s="2" t="n">
        <v>121</v>
      </c>
      <c r="E3069" s="38" t="s">
        <v>1373</v>
      </c>
      <c r="F3069" s="38" t="str">
        <f aca="false">E3069</f>
        <v>XLA</v>
      </c>
      <c r="H3069" s="8" t="s">
        <v>3056</v>
      </c>
      <c r="I3069" s="8" t="str">
        <f aca="false">SUBSTITUTE(H3069,"/",";")</f>
        <v>95A;100A</v>
      </c>
      <c r="J3069" s="18" t="s">
        <v>3057</v>
      </c>
      <c r="L3069" s="18" t="str">
        <f aca="false">RIGHT(E3069,1)</f>
        <v>A</v>
      </c>
      <c r="M3069" s="8" t="n">
        <v>703</v>
      </c>
    </row>
    <row r="3070" customFormat="false" ht="15" hidden="false" customHeight="false" outlineLevel="0" collapsed="false">
      <c r="B3070" s="2" t="s">
        <v>108</v>
      </c>
      <c r="C3070" s="66" t="s">
        <v>1368</v>
      </c>
      <c r="D3070" s="2" t="n">
        <v>138</v>
      </c>
      <c r="E3070" s="38" t="s">
        <v>1374</v>
      </c>
      <c r="F3070" s="38" t="str">
        <f aca="false">E3070</f>
        <v>XSAB</v>
      </c>
      <c r="H3070" s="8" t="s">
        <v>3058</v>
      </c>
      <c r="I3070" s="8" t="str">
        <f aca="false">SUBSTITUTE(H3070,"/",";")</f>
        <v>70A;70B</v>
      </c>
      <c r="J3070" s="18" t="str">
        <f aca="false">LEFT(H3070,2)</f>
        <v>70</v>
      </c>
      <c r="L3070" s="18" t="s">
        <v>3059</v>
      </c>
      <c r="M3070" s="8" t="n">
        <v>623</v>
      </c>
      <c r="P3070" s="27" t="str">
        <f aca="false">(W3070+13)&amp;" - "&amp;(W3070+15)</f>
        <v>83 - 85</v>
      </c>
      <c r="W3070" s="2" t="str">
        <f aca="false">J3070</f>
        <v>70</v>
      </c>
    </row>
    <row r="3071" customFormat="false" ht="15" hidden="false" customHeight="false" outlineLevel="0" collapsed="false">
      <c r="B3071" s="2" t="s">
        <v>108</v>
      </c>
      <c r="C3071" s="66" t="s">
        <v>1368</v>
      </c>
      <c r="D3071" s="2" t="n">
        <v>140</v>
      </c>
      <c r="E3071" s="38" t="s">
        <v>1375</v>
      </c>
      <c r="F3071" s="38" t="str">
        <f aca="false">E3071</f>
        <v>SAB</v>
      </c>
      <c r="H3071" s="8" t="s">
        <v>3060</v>
      </c>
      <c r="I3071" s="8" t="str">
        <f aca="false">SUBSTITUTE(H3071,"/",";")</f>
        <v>75A;75B</v>
      </c>
      <c r="J3071" s="18" t="str">
        <f aca="false">LEFT(H3071,2)</f>
        <v>75</v>
      </c>
      <c r="L3071" s="18" t="s">
        <v>3059</v>
      </c>
      <c r="M3071" s="8" t="n">
        <v>823</v>
      </c>
      <c r="P3071" s="27" t="str">
        <f aca="false">(W3071+13)&amp;" - "&amp;(W3071+15)</f>
        <v>88 - 90</v>
      </c>
      <c r="W3071" s="2" t="str">
        <f aca="false">J3071</f>
        <v>75</v>
      </c>
    </row>
    <row r="3072" customFormat="false" ht="15" hidden="false" customHeight="false" outlineLevel="0" collapsed="false">
      <c r="B3072" s="2" t="s">
        <v>108</v>
      </c>
      <c r="C3072" s="66" t="s">
        <v>1368</v>
      </c>
      <c r="D3072" s="2" t="n">
        <v>142</v>
      </c>
      <c r="E3072" s="38" t="s">
        <v>1376</v>
      </c>
      <c r="F3072" s="38" t="str">
        <f aca="false">E3072</f>
        <v>MAB</v>
      </c>
      <c r="H3072" s="8" t="s">
        <v>3061</v>
      </c>
      <c r="I3072" s="8" t="str">
        <f aca="false">SUBSTITUTE(H3072,"/",";")</f>
        <v>80A;80B</v>
      </c>
      <c r="J3072" s="18" t="str">
        <f aca="false">LEFT(H3072,2)</f>
        <v>80</v>
      </c>
      <c r="L3072" s="18" t="s">
        <v>3059</v>
      </c>
      <c r="M3072" s="8" t="n">
        <v>923</v>
      </c>
      <c r="P3072" s="27" t="str">
        <f aca="false">(W3072+13)&amp;" - "&amp;(W3072+15)</f>
        <v>93 - 95</v>
      </c>
      <c r="W3072" s="2" t="str">
        <f aca="false">J3072</f>
        <v>80</v>
      </c>
    </row>
    <row r="3073" customFormat="false" ht="15" hidden="false" customHeight="false" outlineLevel="0" collapsed="false">
      <c r="B3073" s="2" t="s">
        <v>108</v>
      </c>
      <c r="C3073" s="66" t="s">
        <v>1368</v>
      </c>
      <c r="D3073" s="2" t="n">
        <v>144</v>
      </c>
      <c r="E3073" s="38" t="s">
        <v>1377</v>
      </c>
      <c r="F3073" s="38" t="str">
        <f aca="false">E3073</f>
        <v>LAB</v>
      </c>
      <c r="H3073" s="8" t="s">
        <v>3062</v>
      </c>
      <c r="I3073" s="8" t="str">
        <f aca="false">SUBSTITUTE(H3073,"/",";")</f>
        <v>85A;85B</v>
      </c>
      <c r="J3073" s="18" t="str">
        <f aca="false">LEFT(H3073,2)</f>
        <v>85</v>
      </c>
      <c r="L3073" s="18" t="s">
        <v>3059</v>
      </c>
      <c r="M3073" s="8" t="n">
        <v>903</v>
      </c>
      <c r="P3073" s="27" t="str">
        <f aca="false">(W3073+13)&amp;" - "&amp;(W3073+15)</f>
        <v>98 - 100</v>
      </c>
      <c r="W3073" s="2" t="str">
        <f aca="false">J3073</f>
        <v>85</v>
      </c>
    </row>
    <row r="3074" customFormat="false" ht="15" hidden="false" customHeight="false" outlineLevel="0" collapsed="false">
      <c r="B3074" s="2" t="s">
        <v>108</v>
      </c>
      <c r="C3074" s="66" t="s">
        <v>1368</v>
      </c>
      <c r="D3074" s="2" t="n">
        <v>146</v>
      </c>
      <c r="E3074" s="38" t="s">
        <v>1378</v>
      </c>
      <c r="F3074" s="38" t="str">
        <f aca="false">E3074</f>
        <v>XLAB</v>
      </c>
      <c r="H3074" s="8" t="s">
        <v>3063</v>
      </c>
      <c r="I3074" s="8" t="str">
        <f aca="false">SUBSTITUTE(H3074,"/",";")</f>
        <v>90A;90B</v>
      </c>
      <c r="J3074" s="18" t="str">
        <f aca="false">LEFT(H3074,2)</f>
        <v>90</v>
      </c>
      <c r="L3074" s="18" t="s">
        <v>3059</v>
      </c>
      <c r="M3074" s="8" t="n">
        <v>783</v>
      </c>
      <c r="P3074" s="27" t="str">
        <f aca="false">(W3074+13)&amp;" - "&amp;(W3074+15)</f>
        <v>103 - 105</v>
      </c>
      <c r="W3074" s="2" t="str">
        <f aca="false">J3074</f>
        <v>90</v>
      </c>
    </row>
    <row r="3075" customFormat="false" ht="15" hidden="false" customHeight="false" outlineLevel="0" collapsed="false">
      <c r="B3075" s="18" t="s">
        <v>108</v>
      </c>
      <c r="C3075" s="76" t="s">
        <v>1368</v>
      </c>
      <c r="D3075" s="18" t="n">
        <v>150</v>
      </c>
      <c r="E3075" s="61" t="s">
        <v>1379</v>
      </c>
      <c r="F3075" s="18" t="str">
        <f aca="false">E3075</f>
        <v>XSAC</v>
      </c>
      <c r="G3075" s="76"/>
      <c r="H3075" s="8" t="s">
        <v>3064</v>
      </c>
      <c r="I3075" s="8" t="s">
        <v>3065</v>
      </c>
      <c r="J3075" s="18" t="str">
        <f aca="false">LEFT(H3075,2)</f>
        <v>70</v>
      </c>
      <c r="L3075" s="18" t="s">
        <v>3066</v>
      </c>
      <c r="M3075" s="8" t="n">
        <v>633</v>
      </c>
    </row>
    <row r="3076" customFormat="false" ht="15" hidden="false" customHeight="false" outlineLevel="0" collapsed="false">
      <c r="B3076" s="18" t="s">
        <v>108</v>
      </c>
      <c r="C3076" s="76" t="s">
        <v>1368</v>
      </c>
      <c r="D3076" s="18" t="n">
        <f aca="false">D3075+2</f>
        <v>152</v>
      </c>
      <c r="E3076" s="61" t="s">
        <v>1380</v>
      </c>
      <c r="F3076" s="18" t="str">
        <f aca="false">E3076</f>
        <v>SAC</v>
      </c>
      <c r="G3076" s="76"/>
      <c r="H3076" s="8" t="s">
        <v>3067</v>
      </c>
      <c r="I3076" s="8" t="s">
        <v>3068</v>
      </c>
      <c r="J3076" s="18" t="str">
        <f aca="false">LEFT(H3076,2)</f>
        <v>75</v>
      </c>
      <c r="L3076" s="18" t="s">
        <v>3066</v>
      </c>
      <c r="M3076" s="8" t="n">
        <v>833</v>
      </c>
    </row>
    <row r="3077" customFormat="false" ht="15" hidden="false" customHeight="false" outlineLevel="0" collapsed="false">
      <c r="B3077" s="18" t="s">
        <v>108</v>
      </c>
      <c r="C3077" s="76" t="s">
        <v>1368</v>
      </c>
      <c r="D3077" s="18" t="n">
        <f aca="false">D3076+2</f>
        <v>154</v>
      </c>
      <c r="E3077" s="61" t="s">
        <v>1381</v>
      </c>
      <c r="F3077" s="18" t="str">
        <f aca="false">E3077</f>
        <v>MAC</v>
      </c>
      <c r="G3077" s="76"/>
      <c r="H3077" s="8" t="s">
        <v>3069</v>
      </c>
      <c r="I3077" s="8" t="s">
        <v>3070</v>
      </c>
      <c r="J3077" s="18" t="str">
        <f aca="false">LEFT(H3077,2)</f>
        <v>80</v>
      </c>
      <c r="L3077" s="18" t="s">
        <v>3066</v>
      </c>
      <c r="M3077" s="8" t="n">
        <v>933</v>
      </c>
    </row>
    <row r="3078" customFormat="false" ht="15" hidden="false" customHeight="false" outlineLevel="0" collapsed="false">
      <c r="B3078" s="18" t="s">
        <v>108</v>
      </c>
      <c r="C3078" s="76" t="s">
        <v>1368</v>
      </c>
      <c r="D3078" s="18" t="n">
        <f aca="false">D3077+2</f>
        <v>156</v>
      </c>
      <c r="E3078" s="61" t="s">
        <v>1382</v>
      </c>
      <c r="F3078" s="18" t="str">
        <f aca="false">E3078</f>
        <v>LAC</v>
      </c>
      <c r="G3078" s="76"/>
      <c r="H3078" s="8" t="s">
        <v>3071</v>
      </c>
      <c r="I3078" s="8" t="s">
        <v>3072</v>
      </c>
      <c r="J3078" s="18" t="str">
        <f aca="false">LEFT(H3078,2)</f>
        <v>85</v>
      </c>
      <c r="L3078" s="18" t="s">
        <v>3066</v>
      </c>
      <c r="M3078" s="8" t="n">
        <v>913</v>
      </c>
    </row>
    <row r="3079" customFormat="false" ht="15" hidden="false" customHeight="false" outlineLevel="0" collapsed="false">
      <c r="B3079" s="18" t="s">
        <v>108</v>
      </c>
      <c r="C3079" s="76" t="s">
        <v>1368</v>
      </c>
      <c r="D3079" s="18" t="n">
        <f aca="false">D3078+2</f>
        <v>158</v>
      </c>
      <c r="E3079" s="61" t="s">
        <v>1383</v>
      </c>
      <c r="F3079" s="18" t="str">
        <f aca="false">E3079</f>
        <v>XLAC</v>
      </c>
      <c r="G3079" s="76"/>
      <c r="H3079" s="8" t="s">
        <v>3073</v>
      </c>
      <c r="I3079" s="8" t="s">
        <v>3074</v>
      </c>
      <c r="J3079" s="18" t="str">
        <f aca="false">LEFT(H3079,2)</f>
        <v>90</v>
      </c>
      <c r="L3079" s="18" t="s">
        <v>3066</v>
      </c>
      <c r="M3079" s="8" t="n">
        <v>773</v>
      </c>
    </row>
    <row r="3080" customFormat="false" ht="15" hidden="false" customHeight="false" outlineLevel="0" collapsed="false">
      <c r="B3080" s="2" t="s">
        <v>108</v>
      </c>
      <c r="C3080" s="66" t="s">
        <v>1368</v>
      </c>
      <c r="D3080" s="2" t="n">
        <v>163</v>
      </c>
      <c r="E3080" s="38" t="s">
        <v>1384</v>
      </c>
      <c r="F3080" s="38" t="str">
        <f aca="false">E3080</f>
        <v>XSB</v>
      </c>
      <c r="H3080" s="8" t="s">
        <v>3075</v>
      </c>
      <c r="I3080" s="8" t="str">
        <f aca="false">SUBSTITUTE(H3080,"/",";")</f>
        <v>65B;70B</v>
      </c>
      <c r="J3080" s="18" t="s">
        <v>3049</v>
      </c>
      <c r="L3080" s="18" t="str">
        <f aca="false">RIGHT(E3080,1)</f>
        <v>B</v>
      </c>
      <c r="M3080" s="8" t="n">
        <v>593</v>
      </c>
      <c r="P3080" s="27"/>
    </row>
    <row r="3081" customFormat="false" ht="15" hidden="false" customHeight="false" outlineLevel="0" collapsed="false">
      <c r="B3081" s="2" t="s">
        <v>108</v>
      </c>
      <c r="C3081" s="66" t="s">
        <v>1368</v>
      </c>
      <c r="D3081" s="2" t="n">
        <v>165</v>
      </c>
      <c r="E3081" s="38" t="s">
        <v>1385</v>
      </c>
      <c r="F3081" s="38" t="str">
        <f aca="false">E3081</f>
        <v>SB</v>
      </c>
      <c r="H3081" s="8" t="s">
        <v>3076</v>
      </c>
      <c r="I3081" s="8" t="str">
        <f aca="false">SUBSTITUTE(H3081,"/",";")</f>
        <v>75B;80B</v>
      </c>
      <c r="J3081" s="18" t="s">
        <v>3051</v>
      </c>
      <c r="L3081" s="18" t="str">
        <f aca="false">RIGHT(E3081,1)</f>
        <v>B</v>
      </c>
      <c r="M3081" s="8" t="n">
        <v>983</v>
      </c>
      <c r="P3081" s="27"/>
    </row>
    <row r="3082" customFormat="false" ht="15" hidden="false" customHeight="false" outlineLevel="0" collapsed="false">
      <c r="B3082" s="2" t="s">
        <v>108</v>
      </c>
      <c r="C3082" s="66" t="s">
        <v>1368</v>
      </c>
      <c r="D3082" s="2" t="n">
        <v>167</v>
      </c>
      <c r="E3082" s="38" t="s">
        <v>1386</v>
      </c>
      <c r="F3082" s="38" t="str">
        <f aca="false">E3082</f>
        <v>MB</v>
      </c>
      <c r="H3082" s="8" t="s">
        <v>3077</v>
      </c>
      <c r="I3082" s="8" t="str">
        <f aca="false">SUBSTITUTE(H3082,"/",";")</f>
        <v>85B;90B</v>
      </c>
      <c r="J3082" s="18" t="s">
        <v>3053</v>
      </c>
      <c r="L3082" s="18" t="str">
        <f aca="false">RIGHT(E3082,1)</f>
        <v>B</v>
      </c>
      <c r="M3082" s="8" t="n">
        <v>883</v>
      </c>
      <c r="P3082" s="27"/>
    </row>
    <row r="3083" customFormat="false" ht="15" hidden="false" customHeight="false" outlineLevel="0" collapsed="false">
      <c r="B3083" s="2" t="s">
        <v>108</v>
      </c>
      <c r="C3083" s="66" t="s">
        <v>1368</v>
      </c>
      <c r="D3083" s="2" t="n">
        <v>169</v>
      </c>
      <c r="E3083" s="38" t="s">
        <v>1387</v>
      </c>
      <c r="F3083" s="38" t="str">
        <f aca="false">E3083</f>
        <v>LB</v>
      </c>
      <c r="H3083" s="8" t="s">
        <v>3078</v>
      </c>
      <c r="I3083" s="8" t="str">
        <f aca="false">SUBSTITUTE(H3083,"/",";")</f>
        <v>90B;95B</v>
      </c>
      <c r="J3083" s="18" t="s">
        <v>3055</v>
      </c>
      <c r="L3083" s="18" t="str">
        <f aca="false">RIGHT(E3083,1)</f>
        <v>B</v>
      </c>
      <c r="M3083" s="8" t="n">
        <v>753</v>
      </c>
      <c r="P3083" s="27"/>
    </row>
    <row r="3084" customFormat="false" ht="15" hidden="false" customHeight="false" outlineLevel="0" collapsed="false">
      <c r="B3084" s="2" t="s">
        <v>108</v>
      </c>
      <c r="C3084" s="66" t="s">
        <v>1368</v>
      </c>
      <c r="D3084" s="2" t="n">
        <v>171</v>
      </c>
      <c r="E3084" s="38" t="s">
        <v>1388</v>
      </c>
      <c r="F3084" s="38" t="str">
        <f aca="false">E3084</f>
        <v>XLB</v>
      </c>
      <c r="H3084" s="8" t="s">
        <v>3079</v>
      </c>
      <c r="I3084" s="8" t="str">
        <f aca="false">SUBSTITUTE(H3084,"/",";")</f>
        <v>95B;100B</v>
      </c>
      <c r="J3084" s="18" t="s">
        <v>3057</v>
      </c>
      <c r="L3084" s="18" t="str">
        <f aca="false">RIGHT(E3084,1)</f>
        <v>B</v>
      </c>
      <c r="M3084" s="8" t="n">
        <v>693</v>
      </c>
      <c r="P3084" s="27"/>
    </row>
    <row r="3085" customFormat="false" ht="15" hidden="false" customHeight="false" outlineLevel="0" collapsed="false">
      <c r="B3085" s="2" t="s">
        <v>108</v>
      </c>
      <c r="C3085" s="66" t="s">
        <v>1368</v>
      </c>
      <c r="D3085" s="2" t="n">
        <v>213</v>
      </c>
      <c r="E3085" s="38" t="s">
        <v>1389</v>
      </c>
      <c r="F3085" s="38" t="str">
        <f aca="false">E3085</f>
        <v>XSC</v>
      </c>
      <c r="H3085" s="8" t="s">
        <v>3080</v>
      </c>
      <c r="I3085" s="8" t="str">
        <f aca="false">SUBSTITUTE(H3085,"/",";")</f>
        <v>65C;70C</v>
      </c>
      <c r="J3085" s="18" t="s">
        <v>3049</v>
      </c>
      <c r="L3085" s="18" t="str">
        <f aca="false">RIGHT(E3085,1)</f>
        <v>C</v>
      </c>
      <c r="M3085" s="8" t="n">
        <v>603</v>
      </c>
      <c r="P3085" s="27"/>
    </row>
    <row r="3086" customFormat="false" ht="15" hidden="false" customHeight="false" outlineLevel="0" collapsed="false">
      <c r="B3086" s="2" t="s">
        <v>108</v>
      </c>
      <c r="C3086" s="66" t="s">
        <v>1368</v>
      </c>
      <c r="D3086" s="2" t="n">
        <v>215</v>
      </c>
      <c r="E3086" s="38" t="s">
        <v>1390</v>
      </c>
      <c r="F3086" s="38" t="str">
        <f aca="false">E3086</f>
        <v>SC</v>
      </c>
      <c r="H3086" s="8" t="s">
        <v>3081</v>
      </c>
      <c r="I3086" s="8" t="str">
        <f aca="false">SUBSTITUTE(H3086,"/",";")</f>
        <v>75C;80C</v>
      </c>
      <c r="J3086" s="18" t="s">
        <v>3051</v>
      </c>
      <c r="L3086" s="18" t="str">
        <f aca="false">RIGHT(E3086,1)</f>
        <v>C</v>
      </c>
      <c r="M3086" s="8" t="n">
        <v>993</v>
      </c>
      <c r="P3086" s="27"/>
    </row>
    <row r="3087" customFormat="false" ht="15" hidden="false" customHeight="false" outlineLevel="0" collapsed="false">
      <c r="B3087" s="2" t="s">
        <v>108</v>
      </c>
      <c r="C3087" s="66" t="s">
        <v>1368</v>
      </c>
      <c r="D3087" s="2" t="n">
        <v>217</v>
      </c>
      <c r="E3087" s="38" t="s">
        <v>1391</v>
      </c>
      <c r="F3087" s="38" t="str">
        <f aca="false">E3087</f>
        <v>MC</v>
      </c>
      <c r="H3087" s="8" t="s">
        <v>3082</v>
      </c>
      <c r="I3087" s="8" t="str">
        <f aca="false">SUBSTITUTE(H3087,"/",";")</f>
        <v>85C;90C</v>
      </c>
      <c r="J3087" s="18" t="s">
        <v>3053</v>
      </c>
      <c r="L3087" s="18" t="str">
        <f aca="false">RIGHT(E3087,1)</f>
        <v>C</v>
      </c>
      <c r="M3087" s="8" t="n">
        <v>893</v>
      </c>
      <c r="P3087" s="27"/>
    </row>
    <row r="3088" customFormat="false" ht="15" hidden="false" customHeight="false" outlineLevel="0" collapsed="false">
      <c r="B3088" s="2" t="s">
        <v>108</v>
      </c>
      <c r="C3088" s="66" t="s">
        <v>1368</v>
      </c>
      <c r="D3088" s="2" t="n">
        <v>219</v>
      </c>
      <c r="E3088" s="38" t="s">
        <v>1392</v>
      </c>
      <c r="F3088" s="38" t="str">
        <f aca="false">E3088</f>
        <v>LC</v>
      </c>
      <c r="H3088" s="8" t="s">
        <v>3083</v>
      </c>
      <c r="I3088" s="8" t="str">
        <f aca="false">SUBSTITUTE(H3088,"/",";")</f>
        <v>90C;95C</v>
      </c>
      <c r="J3088" s="18" t="s">
        <v>3055</v>
      </c>
      <c r="L3088" s="18" t="str">
        <f aca="false">RIGHT(E3088,1)</f>
        <v>C</v>
      </c>
      <c r="M3088" s="8" t="n">
        <v>733</v>
      </c>
      <c r="P3088" s="27"/>
    </row>
    <row r="3089" customFormat="false" ht="15" hidden="false" customHeight="false" outlineLevel="0" collapsed="false">
      <c r="B3089" s="2" t="s">
        <v>108</v>
      </c>
      <c r="C3089" s="66" t="s">
        <v>1368</v>
      </c>
      <c r="D3089" s="2" t="n">
        <v>221</v>
      </c>
      <c r="E3089" s="38" t="s">
        <v>1393</v>
      </c>
      <c r="F3089" s="38" t="str">
        <f aca="false">E3089</f>
        <v>XLC</v>
      </c>
      <c r="H3089" s="8" t="s">
        <v>3084</v>
      </c>
      <c r="I3089" s="8" t="str">
        <f aca="false">SUBSTITUTE(H3089,"/",";")</f>
        <v>95C;100C</v>
      </c>
      <c r="J3089" s="18" t="s">
        <v>3057</v>
      </c>
      <c r="L3089" s="18" t="str">
        <f aca="false">RIGHT(E3089,1)</f>
        <v>C</v>
      </c>
      <c r="M3089" s="8" t="n">
        <v>683</v>
      </c>
      <c r="P3089" s="27"/>
    </row>
    <row r="3090" customFormat="false" ht="15" hidden="false" customHeight="false" outlineLevel="0" collapsed="false">
      <c r="B3090" s="2" t="s">
        <v>108</v>
      </c>
      <c r="C3090" s="66" t="s">
        <v>1368</v>
      </c>
      <c r="D3090" s="2" t="n">
        <v>238</v>
      </c>
      <c r="E3090" s="38" t="s">
        <v>1394</v>
      </c>
      <c r="F3090" s="38" t="str">
        <f aca="false">E3090</f>
        <v>XSCD</v>
      </c>
      <c r="H3090" s="8" t="s">
        <v>3085</v>
      </c>
      <c r="I3090" s="8" t="str">
        <f aca="false">SUBSTITUTE(H3090,"/",";")</f>
        <v>70C;70D</v>
      </c>
      <c r="J3090" s="18" t="str">
        <f aca="false">LEFT(H3090,2)</f>
        <v>70</v>
      </c>
      <c r="L3090" s="18" t="s">
        <v>3086</v>
      </c>
      <c r="M3090" s="8" t="n">
        <v>643</v>
      </c>
      <c r="P3090" s="27" t="str">
        <f aca="false">(W3090+17)&amp;" - "&amp;(W3090+19)</f>
        <v>87 - 89</v>
      </c>
      <c r="W3090" s="2" t="str">
        <f aca="false">J3090</f>
        <v>70</v>
      </c>
    </row>
    <row r="3091" customFormat="false" ht="15" hidden="false" customHeight="false" outlineLevel="0" collapsed="false">
      <c r="B3091" s="2" t="s">
        <v>108</v>
      </c>
      <c r="C3091" s="66" t="s">
        <v>1368</v>
      </c>
      <c r="D3091" s="2" t="n">
        <v>240</v>
      </c>
      <c r="E3091" s="38" t="s">
        <v>1395</v>
      </c>
      <c r="F3091" s="38" t="str">
        <f aca="false">E3091</f>
        <v>SCD</v>
      </c>
      <c r="H3091" s="8" t="s">
        <v>3087</v>
      </c>
      <c r="I3091" s="8" t="str">
        <f aca="false">SUBSTITUTE(H3091,"/",";")</f>
        <v>75C;75D</v>
      </c>
      <c r="J3091" s="18" t="str">
        <f aca="false">LEFT(H3091,2)</f>
        <v>75</v>
      </c>
      <c r="L3091" s="18" t="s">
        <v>3086</v>
      </c>
      <c r="M3091" s="8" t="n">
        <v>853</v>
      </c>
      <c r="P3091" s="27" t="str">
        <f aca="false">(W3091+17)&amp;" - "&amp;(W3091+19)</f>
        <v>92 - 94</v>
      </c>
      <c r="W3091" s="2" t="str">
        <f aca="false">J3091</f>
        <v>75</v>
      </c>
    </row>
    <row r="3092" customFormat="false" ht="15" hidden="false" customHeight="false" outlineLevel="0" collapsed="false">
      <c r="B3092" s="2" t="s">
        <v>108</v>
      </c>
      <c r="C3092" s="66" t="s">
        <v>1368</v>
      </c>
      <c r="D3092" s="2" t="n">
        <v>242</v>
      </c>
      <c r="E3092" s="38" t="s">
        <v>1396</v>
      </c>
      <c r="F3092" s="38" t="str">
        <f aca="false">E3092</f>
        <v>MCD</v>
      </c>
      <c r="H3092" s="8" t="s">
        <v>3088</v>
      </c>
      <c r="I3092" s="8" t="str">
        <f aca="false">SUBSTITUTE(H3092,"/",";")</f>
        <v>80C;80D</v>
      </c>
      <c r="J3092" s="18" t="str">
        <f aca="false">LEFT(H3092,2)</f>
        <v>80</v>
      </c>
      <c r="L3092" s="18" t="s">
        <v>3086</v>
      </c>
      <c r="M3092" s="8" t="n">
        <v>953</v>
      </c>
      <c r="P3092" s="27" t="str">
        <f aca="false">(W3092+17)&amp;" - "&amp;(W3092+19)</f>
        <v>97 - 99</v>
      </c>
      <c r="W3092" s="2" t="str">
        <f aca="false">J3092</f>
        <v>80</v>
      </c>
    </row>
    <row r="3093" customFormat="false" ht="15" hidden="false" customHeight="false" outlineLevel="0" collapsed="false">
      <c r="B3093" s="2" t="s">
        <v>108</v>
      </c>
      <c r="C3093" s="66" t="s">
        <v>1368</v>
      </c>
      <c r="D3093" s="2" t="n">
        <v>244</v>
      </c>
      <c r="E3093" s="38" t="s">
        <v>1397</v>
      </c>
      <c r="F3093" s="38" t="str">
        <f aca="false">E3093</f>
        <v>LCD</v>
      </c>
      <c r="H3093" s="8" t="s">
        <v>3089</v>
      </c>
      <c r="I3093" s="8" t="str">
        <f aca="false">SUBSTITUTE(H3093,"/",";")</f>
        <v>85C;85D</v>
      </c>
      <c r="J3093" s="18" t="str">
        <f aca="false">LEFT(H3093,2)</f>
        <v>85</v>
      </c>
      <c r="L3093" s="18" t="s">
        <v>3086</v>
      </c>
      <c r="M3093" s="8" t="n">
        <v>943</v>
      </c>
      <c r="P3093" s="27" t="str">
        <f aca="false">(W3093+17)&amp;" - "&amp;(W3093+19)</f>
        <v>102 - 104</v>
      </c>
      <c r="W3093" s="2" t="str">
        <f aca="false">J3093</f>
        <v>85</v>
      </c>
    </row>
    <row r="3094" customFormat="false" ht="15" hidden="false" customHeight="false" outlineLevel="0" collapsed="false">
      <c r="B3094" s="2" t="s">
        <v>108</v>
      </c>
      <c r="C3094" s="66" t="s">
        <v>1368</v>
      </c>
      <c r="D3094" s="2" t="n">
        <v>246</v>
      </c>
      <c r="E3094" s="38" t="s">
        <v>1398</v>
      </c>
      <c r="F3094" s="38" t="str">
        <f aca="false">E3094</f>
        <v>XLCD</v>
      </c>
      <c r="H3094" s="8" t="s">
        <v>3090</v>
      </c>
      <c r="I3094" s="8" t="str">
        <f aca="false">SUBSTITUTE(H3094,"/",";")</f>
        <v>90C;90D</v>
      </c>
      <c r="J3094" s="18" t="str">
        <f aca="false">LEFT(H3094,2)</f>
        <v>90</v>
      </c>
      <c r="L3094" s="18" t="s">
        <v>3086</v>
      </c>
      <c r="M3094" s="8" t="n">
        <v>743</v>
      </c>
      <c r="P3094" s="27" t="str">
        <f aca="false">(W3094+17)&amp;" - "&amp;(W3094+19)</f>
        <v>107 - 109</v>
      </c>
      <c r="W3094" s="2" t="str">
        <f aca="false">J3094</f>
        <v>90</v>
      </c>
    </row>
    <row r="3095" customFormat="false" ht="15" hidden="false" customHeight="false" outlineLevel="0" collapsed="false">
      <c r="B3095" s="2" t="s">
        <v>108</v>
      </c>
      <c r="C3095" s="66" t="s">
        <v>1368</v>
      </c>
      <c r="D3095" s="2" t="n">
        <v>263</v>
      </c>
      <c r="E3095" s="38" t="s">
        <v>1399</v>
      </c>
      <c r="F3095" s="38" t="str">
        <f aca="false">E3095</f>
        <v>XSD</v>
      </c>
      <c r="H3095" s="8" t="s">
        <v>3091</v>
      </c>
      <c r="I3095" s="8" t="str">
        <f aca="false">SUBSTITUTE(H3095,"/",";")</f>
        <v>65D;70D</v>
      </c>
      <c r="J3095" s="18" t="s">
        <v>3049</v>
      </c>
      <c r="L3095" s="18" t="str">
        <f aca="false">RIGHT(E3095,1)</f>
        <v>D</v>
      </c>
      <c r="M3095" s="8" t="n">
        <v>613</v>
      </c>
      <c r="P3095" s="27"/>
    </row>
    <row r="3096" customFormat="false" ht="15" hidden="false" customHeight="false" outlineLevel="0" collapsed="false">
      <c r="B3096" s="2" t="s">
        <v>108</v>
      </c>
      <c r="C3096" s="66" t="s">
        <v>1368</v>
      </c>
      <c r="D3096" s="2" t="n">
        <v>265</v>
      </c>
      <c r="E3096" s="38" t="s">
        <v>1400</v>
      </c>
      <c r="F3096" s="38" t="str">
        <f aca="false">E3096</f>
        <v>SD</v>
      </c>
      <c r="H3096" s="8" t="s">
        <v>3092</v>
      </c>
      <c r="I3096" s="8" t="str">
        <f aca="false">SUBSTITUTE(H3096,"/",";")</f>
        <v>75D;80D</v>
      </c>
      <c r="J3096" s="18" t="s">
        <v>3051</v>
      </c>
      <c r="L3096" s="18" t="str">
        <f aca="false">RIGHT(E3096,1)</f>
        <v>D</v>
      </c>
      <c r="M3096" s="8" t="n">
        <v>873</v>
      </c>
      <c r="P3096" s="27"/>
    </row>
    <row r="3097" customFormat="false" ht="15" hidden="false" customHeight="false" outlineLevel="0" collapsed="false">
      <c r="B3097" s="2" t="s">
        <v>108</v>
      </c>
      <c r="C3097" s="66" t="s">
        <v>1368</v>
      </c>
      <c r="D3097" s="2" t="n">
        <v>267</v>
      </c>
      <c r="E3097" s="38" t="s">
        <v>1401</v>
      </c>
      <c r="F3097" s="38" t="str">
        <f aca="false">E3097</f>
        <v>MD</v>
      </c>
      <c r="H3097" s="8" t="s">
        <v>3093</v>
      </c>
      <c r="I3097" s="8" t="str">
        <f aca="false">SUBSTITUTE(H3097,"/",";")</f>
        <v>85D;90D</v>
      </c>
      <c r="J3097" s="18" t="s">
        <v>3053</v>
      </c>
      <c r="L3097" s="18" t="str">
        <f aca="false">RIGHT(E3097,1)</f>
        <v>D</v>
      </c>
      <c r="M3097" s="8" t="n">
        <v>793</v>
      </c>
      <c r="P3097" s="27"/>
    </row>
    <row r="3098" customFormat="false" ht="15" hidden="false" customHeight="false" outlineLevel="0" collapsed="false">
      <c r="B3098" s="2" t="s">
        <v>108</v>
      </c>
      <c r="C3098" s="66" t="s">
        <v>1368</v>
      </c>
      <c r="D3098" s="2" t="n">
        <v>269</v>
      </c>
      <c r="E3098" s="38" t="s">
        <v>1402</v>
      </c>
      <c r="F3098" s="38" t="str">
        <f aca="false">E3098</f>
        <v>LD</v>
      </c>
      <c r="H3098" s="8" t="s">
        <v>3094</v>
      </c>
      <c r="I3098" s="8" t="str">
        <f aca="false">SUBSTITUTE(H3098,"/",";")</f>
        <v>90D;95D</v>
      </c>
      <c r="J3098" s="18" t="s">
        <v>3055</v>
      </c>
      <c r="L3098" s="18" t="str">
        <f aca="false">RIGHT(E3098,1)</f>
        <v>D</v>
      </c>
      <c r="M3098" s="8" t="n">
        <v>713</v>
      </c>
      <c r="P3098" s="27"/>
    </row>
    <row r="3099" customFormat="false" ht="15" hidden="false" customHeight="false" outlineLevel="0" collapsed="false">
      <c r="B3099" s="2" t="s">
        <v>108</v>
      </c>
      <c r="C3099" s="66" t="s">
        <v>1368</v>
      </c>
      <c r="D3099" s="2" t="n">
        <v>271</v>
      </c>
      <c r="E3099" s="38" t="s">
        <v>1403</v>
      </c>
      <c r="F3099" s="38" t="str">
        <f aca="false">E3099</f>
        <v>XLD</v>
      </c>
      <c r="H3099" s="8" t="s">
        <v>3095</v>
      </c>
      <c r="I3099" s="8" t="str">
        <f aca="false">SUBSTITUTE(H3099,"/",";")</f>
        <v>95D;100D</v>
      </c>
      <c r="J3099" s="18" t="s">
        <v>3057</v>
      </c>
      <c r="L3099" s="18" t="str">
        <f aca="false">RIGHT(E3099,1)</f>
        <v>D</v>
      </c>
      <c r="M3099" s="8" t="n">
        <v>673</v>
      </c>
      <c r="P3099" s="27"/>
    </row>
    <row r="3100" customFormat="false" ht="15" hidden="false" customHeight="false" outlineLevel="0" collapsed="false">
      <c r="B3100" s="18" t="s">
        <v>108</v>
      </c>
      <c r="C3100" s="76" t="s">
        <v>1368</v>
      </c>
      <c r="D3100" s="18" t="n">
        <v>300</v>
      </c>
      <c r="E3100" s="61" t="s">
        <v>1404</v>
      </c>
      <c r="F3100" s="18" t="str">
        <f aca="false">E3100</f>
        <v>XSDE</v>
      </c>
      <c r="G3100" s="76"/>
      <c r="H3100" s="8" t="s">
        <v>3096</v>
      </c>
      <c r="I3100" s="8" t="str">
        <f aca="false">SUBSTITUTE(H3100,"/",";")</f>
        <v>70D;70E</v>
      </c>
      <c r="J3100" s="18" t="str">
        <f aca="false">LEFT(H3100,2)</f>
        <v>70</v>
      </c>
      <c r="L3100" s="18" t="s">
        <v>3097</v>
      </c>
      <c r="M3100" s="8" t="n">
        <v>653</v>
      </c>
    </row>
    <row r="3101" customFormat="false" ht="15" hidden="false" customHeight="false" outlineLevel="0" collapsed="false">
      <c r="B3101" s="18" t="s">
        <v>108</v>
      </c>
      <c r="C3101" s="76" t="s">
        <v>1368</v>
      </c>
      <c r="D3101" s="18" t="n">
        <f aca="false">D3100+2</f>
        <v>302</v>
      </c>
      <c r="E3101" s="61" t="s">
        <v>1405</v>
      </c>
      <c r="F3101" s="18" t="str">
        <f aca="false">E3101</f>
        <v>SDE</v>
      </c>
      <c r="G3101" s="76"/>
      <c r="H3101" s="8" t="s">
        <v>3098</v>
      </c>
      <c r="I3101" s="8" t="str">
        <f aca="false">SUBSTITUTE(H3101,"/",";")</f>
        <v>75D;75E</v>
      </c>
      <c r="J3101" s="18" t="str">
        <f aca="false">LEFT(H3101,2)</f>
        <v>75</v>
      </c>
      <c r="L3101" s="18" t="s">
        <v>3097</v>
      </c>
      <c r="M3101" s="8" t="n">
        <v>843</v>
      </c>
    </row>
    <row r="3102" customFormat="false" ht="15" hidden="false" customHeight="false" outlineLevel="0" collapsed="false">
      <c r="B3102" s="18" t="s">
        <v>108</v>
      </c>
      <c r="C3102" s="76" t="s">
        <v>1368</v>
      </c>
      <c r="D3102" s="18" t="n">
        <f aca="false">D3101+2</f>
        <v>304</v>
      </c>
      <c r="E3102" s="61" t="s">
        <v>1406</v>
      </c>
      <c r="F3102" s="18" t="str">
        <f aca="false">E3102</f>
        <v>MDE</v>
      </c>
      <c r="G3102" s="76"/>
      <c r="H3102" s="8" t="s">
        <v>3099</v>
      </c>
      <c r="I3102" s="8" t="str">
        <f aca="false">SUBSTITUTE(H3102,"/",";")</f>
        <v>80D;80E</v>
      </c>
      <c r="J3102" s="18" t="str">
        <f aca="false">LEFT(H3102,2)</f>
        <v>80</v>
      </c>
      <c r="L3102" s="18" t="s">
        <v>3097</v>
      </c>
      <c r="M3102" s="8" t="n">
        <v>973</v>
      </c>
    </row>
    <row r="3103" customFormat="false" ht="15" hidden="false" customHeight="false" outlineLevel="0" collapsed="false">
      <c r="B3103" s="18" t="s">
        <v>108</v>
      </c>
      <c r="C3103" s="76" t="s">
        <v>1368</v>
      </c>
      <c r="D3103" s="18" t="n">
        <f aca="false">D3102+2</f>
        <v>306</v>
      </c>
      <c r="E3103" s="61" t="s">
        <v>1407</v>
      </c>
      <c r="F3103" s="18" t="str">
        <f aca="false">E3103</f>
        <v>LDE</v>
      </c>
      <c r="G3103" s="76"/>
      <c r="H3103" s="8" t="s">
        <v>3100</v>
      </c>
      <c r="I3103" s="8" t="str">
        <f aca="false">SUBSTITUTE(H3103,"/",";")</f>
        <v>85D;85E</v>
      </c>
      <c r="J3103" s="18" t="str">
        <f aca="false">LEFT(H3103,2)</f>
        <v>85</v>
      </c>
      <c r="L3103" s="18" t="s">
        <v>3097</v>
      </c>
      <c r="M3103" s="8" t="n">
        <v>963</v>
      </c>
    </row>
    <row r="3104" customFormat="false" ht="15" hidden="false" customHeight="false" outlineLevel="0" collapsed="false">
      <c r="B3104" s="18" t="s">
        <v>108</v>
      </c>
      <c r="C3104" s="76" t="s">
        <v>1368</v>
      </c>
      <c r="D3104" s="18" t="n">
        <f aca="false">D3103+2</f>
        <v>308</v>
      </c>
      <c r="E3104" s="61" t="s">
        <v>1408</v>
      </c>
      <c r="F3104" s="18" t="str">
        <f aca="false">E3104</f>
        <v>XLDE</v>
      </c>
      <c r="G3104" s="76"/>
      <c r="H3104" s="8" t="s">
        <v>3101</v>
      </c>
      <c r="I3104" s="8" t="str">
        <f aca="false">SUBSTITUTE(H3104,"/",";")</f>
        <v>90D;90E</v>
      </c>
      <c r="J3104" s="18" t="str">
        <f aca="false">LEFT(H3104,2)</f>
        <v>90</v>
      </c>
      <c r="L3104" s="18" t="s">
        <v>3097</v>
      </c>
      <c r="M3104" s="8" t="n">
        <v>723</v>
      </c>
    </row>
    <row r="3106" customFormat="false" ht="15" hidden="false" customHeight="false" outlineLevel="0" collapsed="false">
      <c r="B3106" s="2" t="s">
        <v>717</v>
      </c>
      <c r="C3106" s="66" t="s">
        <v>1410</v>
      </c>
      <c r="D3106" s="2" t="n">
        <f aca="false">INDEX($D$2921:$D$2995,MATCH(H3106,$E$2921:$E$2995,0))</f>
        <v>113</v>
      </c>
      <c r="E3106" s="38" t="s">
        <v>1411</v>
      </c>
      <c r="F3106" s="2" t="s">
        <v>1411</v>
      </c>
      <c r="H3106" s="29" t="s">
        <v>1228</v>
      </c>
      <c r="I3106" s="29" t="str">
        <f aca="false">SUBSTITUTE(H3106,"/",";")</f>
        <v>70A</v>
      </c>
      <c r="J3106" s="18" t="str">
        <f aca="false">LEFT(H3106,LEN(H3106)-1)</f>
        <v>70</v>
      </c>
      <c r="L3106" s="18" t="str">
        <f aca="false">RIGHT(H3106,1)</f>
        <v>A</v>
      </c>
      <c r="M3106" s="27" t="s">
        <v>3102</v>
      </c>
    </row>
    <row r="3107" customFormat="false" ht="15" hidden="false" customHeight="false" outlineLevel="0" collapsed="false">
      <c r="B3107" s="2" t="s">
        <v>717</v>
      </c>
      <c r="C3107" s="66" t="s">
        <v>1410</v>
      </c>
      <c r="D3107" s="2" t="n">
        <f aca="false">INDEX($D$2921:$D$2995,MATCH(H3107,$E$2921:$E$2995,0))</f>
        <v>114</v>
      </c>
      <c r="E3107" s="38" t="s">
        <v>1412</v>
      </c>
      <c r="F3107" s="2" t="s">
        <v>1412</v>
      </c>
      <c r="H3107" s="29" t="s">
        <v>1229</v>
      </c>
      <c r="I3107" s="29" t="str">
        <f aca="false">SUBSTITUTE(H3107,"/",";")</f>
        <v>75A</v>
      </c>
      <c r="J3107" s="18" t="str">
        <f aca="false">LEFT(H3107,LEN(H3107)-1)</f>
        <v>75</v>
      </c>
      <c r="L3107" s="18" t="str">
        <f aca="false">RIGHT(H3107,1)</f>
        <v>A</v>
      </c>
      <c r="M3107" s="27" t="s">
        <v>3102</v>
      </c>
    </row>
    <row r="3108" customFormat="false" ht="15" hidden="false" customHeight="false" outlineLevel="0" collapsed="false">
      <c r="B3108" s="2" t="s">
        <v>717</v>
      </c>
      <c r="C3108" s="66" t="s">
        <v>1410</v>
      </c>
      <c r="D3108" s="2" t="n">
        <f aca="false">INDEX($D$2921:$D$2995,MATCH(H3108,$E$2921:$E$2995,0))</f>
        <v>115</v>
      </c>
      <c r="E3108" s="38" t="s">
        <v>1413</v>
      </c>
      <c r="F3108" s="2" t="s">
        <v>1413</v>
      </c>
      <c r="H3108" s="29" t="s">
        <v>1230</v>
      </c>
      <c r="I3108" s="29" t="str">
        <f aca="false">SUBSTITUTE(H3108,"/",";")</f>
        <v>80A</v>
      </c>
      <c r="J3108" s="18" t="str">
        <f aca="false">LEFT(H3108,LEN(H3108)-1)</f>
        <v>80</v>
      </c>
      <c r="L3108" s="18" t="str">
        <f aca="false">RIGHT(H3108,1)</f>
        <v>A</v>
      </c>
      <c r="M3108" s="27" t="s">
        <v>3102</v>
      </c>
    </row>
    <row r="3109" customFormat="false" ht="15" hidden="false" customHeight="false" outlineLevel="0" collapsed="false">
      <c r="B3109" s="2" t="s">
        <v>717</v>
      </c>
      <c r="C3109" s="66" t="s">
        <v>1410</v>
      </c>
      <c r="D3109" s="2" t="n">
        <f aca="false">INDEX($D$2921:$D$2995,MATCH(H3109,$E$2921:$E$2995,0))</f>
        <v>116</v>
      </c>
      <c r="E3109" s="38" t="s">
        <v>1304</v>
      </c>
      <c r="F3109" s="2" t="s">
        <v>1304</v>
      </c>
      <c r="H3109" s="29" t="s">
        <v>1231</v>
      </c>
      <c r="I3109" s="29" t="str">
        <f aca="false">SUBSTITUTE(H3109,"/",";")</f>
        <v>85A</v>
      </c>
      <c r="J3109" s="18" t="str">
        <f aca="false">LEFT(H3109,LEN(H3109)-1)</f>
        <v>85</v>
      </c>
      <c r="L3109" s="18" t="str">
        <f aca="false">RIGHT(H3109,1)</f>
        <v>A</v>
      </c>
      <c r="M3109" s="27" t="s">
        <v>3102</v>
      </c>
    </row>
    <row r="3110" customFormat="false" ht="15" hidden="false" customHeight="false" outlineLevel="0" collapsed="false">
      <c r="B3110" s="2" t="s">
        <v>717</v>
      </c>
      <c r="C3110" s="66" t="s">
        <v>1410</v>
      </c>
      <c r="D3110" s="2" t="n">
        <f aca="false">INDEX($D$2921:$D$2995,MATCH(H3110,$E$2921:$E$2995,0))</f>
        <v>117</v>
      </c>
      <c r="E3110" s="38" t="s">
        <v>1305</v>
      </c>
      <c r="F3110" s="2" t="s">
        <v>1305</v>
      </c>
      <c r="H3110" s="29" t="s">
        <v>1232</v>
      </c>
      <c r="I3110" s="29" t="str">
        <f aca="false">SUBSTITUTE(H3110,"/",";")</f>
        <v>90A</v>
      </c>
      <c r="J3110" s="18" t="str">
        <f aca="false">LEFT(H3110,LEN(H3110)-1)</f>
        <v>90</v>
      </c>
      <c r="L3110" s="18" t="str">
        <f aca="false">RIGHT(H3110,1)</f>
        <v>A</v>
      </c>
      <c r="M3110" s="27" t="s">
        <v>3102</v>
      </c>
    </row>
    <row r="3111" customFormat="false" ht="15" hidden="false" customHeight="false" outlineLevel="0" collapsed="false">
      <c r="B3111" s="2" t="s">
        <v>717</v>
      </c>
      <c r="C3111" s="66" t="s">
        <v>1410</v>
      </c>
      <c r="D3111" s="2" t="n">
        <f aca="false">INDEX($D$2921:$D$2995,MATCH(H3111,$E$2921:$E$2995,0))</f>
        <v>118</v>
      </c>
      <c r="E3111" s="38" t="s">
        <v>1306</v>
      </c>
      <c r="F3111" s="2" t="s">
        <v>1306</v>
      </c>
      <c r="H3111" s="29" t="s">
        <v>1233</v>
      </c>
      <c r="I3111" s="29" t="str">
        <f aca="false">SUBSTITUTE(H3111,"/",";")</f>
        <v>95A</v>
      </c>
      <c r="J3111" s="18" t="str">
        <f aca="false">LEFT(H3111,LEN(H3111)-1)</f>
        <v>95</v>
      </c>
      <c r="L3111" s="18" t="str">
        <f aca="false">RIGHT(H3111,1)</f>
        <v>A</v>
      </c>
      <c r="M3111" s="27" t="s">
        <v>3102</v>
      </c>
    </row>
    <row r="3112" customFormat="false" ht="15" hidden="false" customHeight="false" outlineLevel="0" collapsed="false">
      <c r="B3112" s="2" t="s">
        <v>717</v>
      </c>
      <c r="C3112" s="66" t="s">
        <v>1410</v>
      </c>
      <c r="D3112" s="2" t="n">
        <f aca="false">INDEX($D$2921:$D$2995,MATCH(H3112,$E$2921:$E$2995,0))</f>
        <v>163</v>
      </c>
      <c r="E3112" s="38" t="s">
        <v>1414</v>
      </c>
      <c r="F3112" s="2" t="s">
        <v>1414</v>
      </c>
      <c r="H3112" s="29" t="s">
        <v>1240</v>
      </c>
      <c r="I3112" s="29" t="str">
        <f aca="false">SUBSTITUTE(H3112,"/",";")</f>
        <v>70B</v>
      </c>
      <c r="J3112" s="18" t="str">
        <f aca="false">LEFT(H3112,LEN(H3112)-1)</f>
        <v>70</v>
      </c>
      <c r="L3112" s="18" t="str">
        <f aca="false">RIGHT(H3112,1)</f>
        <v>B</v>
      </c>
      <c r="M3112" s="27" t="s">
        <v>3102</v>
      </c>
    </row>
    <row r="3113" customFormat="false" ht="15" hidden="false" customHeight="false" outlineLevel="0" collapsed="false">
      <c r="B3113" s="2" t="s">
        <v>717</v>
      </c>
      <c r="C3113" s="66" t="s">
        <v>1410</v>
      </c>
      <c r="D3113" s="2" t="n">
        <f aca="false">INDEX($D$2921:$D$2995,MATCH(H3113,$E$2921:$E$2995,0))</f>
        <v>164</v>
      </c>
      <c r="E3113" s="38" t="s">
        <v>1415</v>
      </c>
      <c r="F3113" s="2" t="s">
        <v>1415</v>
      </c>
      <c r="H3113" s="29" t="s">
        <v>1241</v>
      </c>
      <c r="I3113" s="29" t="str">
        <f aca="false">SUBSTITUTE(H3113,"/",";")</f>
        <v>75B</v>
      </c>
      <c r="J3113" s="18" t="str">
        <f aca="false">LEFT(H3113,LEN(H3113)-1)</f>
        <v>75</v>
      </c>
      <c r="L3113" s="18" t="str">
        <f aca="false">RIGHT(H3113,1)</f>
        <v>B</v>
      </c>
      <c r="M3113" s="27" t="s">
        <v>3102</v>
      </c>
    </row>
    <row r="3114" customFormat="false" ht="15" hidden="false" customHeight="false" outlineLevel="0" collapsed="false">
      <c r="B3114" s="2" t="s">
        <v>717</v>
      </c>
      <c r="C3114" s="66" t="s">
        <v>1410</v>
      </c>
      <c r="D3114" s="2" t="n">
        <f aca="false">INDEX($D$2921:$D$2995,MATCH(H3114,$E$2921:$E$2995,0))</f>
        <v>165</v>
      </c>
      <c r="E3114" s="38" t="s">
        <v>1416</v>
      </c>
      <c r="F3114" s="2" t="s">
        <v>1416</v>
      </c>
      <c r="H3114" s="29" t="s">
        <v>1242</v>
      </c>
      <c r="I3114" s="29" t="str">
        <f aca="false">SUBSTITUTE(H3114,"/",";")</f>
        <v>80B</v>
      </c>
      <c r="J3114" s="18" t="str">
        <f aca="false">LEFT(H3114,LEN(H3114)-1)</f>
        <v>80</v>
      </c>
      <c r="L3114" s="18" t="str">
        <f aca="false">RIGHT(H3114,1)</f>
        <v>B</v>
      </c>
      <c r="M3114" s="27" t="s">
        <v>3102</v>
      </c>
    </row>
    <row r="3115" customFormat="false" ht="15" hidden="false" customHeight="false" outlineLevel="0" collapsed="false">
      <c r="B3115" s="2" t="s">
        <v>717</v>
      </c>
      <c r="C3115" s="66" t="s">
        <v>1410</v>
      </c>
      <c r="D3115" s="2" t="n">
        <f aca="false">INDEX($D$2921:$D$2995,MATCH(H3115,$E$2921:$E$2995,0))</f>
        <v>166</v>
      </c>
      <c r="E3115" s="38" t="s">
        <v>1313</v>
      </c>
      <c r="F3115" s="2" t="s">
        <v>1313</v>
      </c>
      <c r="H3115" s="29" t="s">
        <v>1243</v>
      </c>
      <c r="I3115" s="29" t="str">
        <f aca="false">SUBSTITUTE(H3115,"/",";")</f>
        <v>85B</v>
      </c>
      <c r="J3115" s="18" t="str">
        <f aca="false">LEFT(H3115,LEN(H3115)-1)</f>
        <v>85</v>
      </c>
      <c r="L3115" s="18" t="str">
        <f aca="false">RIGHT(H3115,1)</f>
        <v>B</v>
      </c>
      <c r="M3115" s="27" t="s">
        <v>3102</v>
      </c>
    </row>
    <row r="3116" customFormat="false" ht="15" hidden="false" customHeight="false" outlineLevel="0" collapsed="false">
      <c r="B3116" s="2" t="s">
        <v>717</v>
      </c>
      <c r="C3116" s="66" t="s">
        <v>1410</v>
      </c>
      <c r="D3116" s="2" t="n">
        <f aca="false">INDEX($D$2921:$D$2995,MATCH(H3116,$E$2921:$E$2995,0))</f>
        <v>167</v>
      </c>
      <c r="E3116" s="38" t="s">
        <v>1314</v>
      </c>
      <c r="F3116" s="2" t="s">
        <v>1314</v>
      </c>
      <c r="H3116" s="29" t="s">
        <v>1244</v>
      </c>
      <c r="I3116" s="29" t="str">
        <f aca="false">SUBSTITUTE(H3116,"/",";")</f>
        <v>90B</v>
      </c>
      <c r="J3116" s="18" t="str">
        <f aca="false">LEFT(H3116,LEN(H3116)-1)</f>
        <v>90</v>
      </c>
      <c r="L3116" s="18" t="str">
        <f aca="false">RIGHT(H3116,1)</f>
        <v>B</v>
      </c>
      <c r="M3116" s="27" t="s">
        <v>3102</v>
      </c>
    </row>
    <row r="3117" customFormat="false" ht="15" hidden="false" customHeight="false" outlineLevel="0" collapsed="false">
      <c r="B3117" s="2" t="s">
        <v>717</v>
      </c>
      <c r="C3117" s="66" t="s">
        <v>1410</v>
      </c>
      <c r="D3117" s="2" t="n">
        <f aca="false">INDEX($D$2921:$D$2995,MATCH(H3117,$E$2921:$E$2995,0))</f>
        <v>168</v>
      </c>
      <c r="E3117" s="38" t="s">
        <v>1315</v>
      </c>
      <c r="F3117" s="2" t="s">
        <v>1315</v>
      </c>
      <c r="H3117" s="29" t="s">
        <v>1245</v>
      </c>
      <c r="I3117" s="29" t="str">
        <f aca="false">SUBSTITUTE(H3117,"/",";")</f>
        <v>95B</v>
      </c>
      <c r="J3117" s="18" t="str">
        <f aca="false">LEFT(H3117,LEN(H3117)-1)</f>
        <v>95</v>
      </c>
      <c r="L3117" s="18" t="str">
        <f aca="false">RIGHT(H3117,1)</f>
        <v>B</v>
      </c>
      <c r="M3117" s="27" t="s">
        <v>3102</v>
      </c>
    </row>
    <row r="3118" customFormat="false" ht="15" hidden="false" customHeight="false" outlineLevel="0" collapsed="false">
      <c r="B3118" s="2" t="s">
        <v>717</v>
      </c>
      <c r="C3118" s="66" t="s">
        <v>1410</v>
      </c>
      <c r="D3118" s="2" t="n">
        <f aca="false">INDEX($D$2921:$D$2995,MATCH(H3118,$E$2921:$E$2995,0))</f>
        <v>213</v>
      </c>
      <c r="E3118" s="38" t="s">
        <v>1417</v>
      </c>
      <c r="F3118" s="2" t="s">
        <v>1417</v>
      </c>
      <c r="H3118" s="29" t="s">
        <v>1249</v>
      </c>
      <c r="I3118" s="29" t="str">
        <f aca="false">SUBSTITUTE(H3118,"/",";")</f>
        <v>70C</v>
      </c>
      <c r="J3118" s="18" t="str">
        <f aca="false">LEFT(H3118,LEN(H3118)-1)</f>
        <v>70</v>
      </c>
      <c r="L3118" s="18" t="str">
        <f aca="false">RIGHT(H3118,1)</f>
        <v>C</v>
      </c>
      <c r="M3118" s="27" t="s">
        <v>3102</v>
      </c>
    </row>
    <row r="3119" customFormat="false" ht="15" hidden="false" customHeight="false" outlineLevel="0" collapsed="false">
      <c r="B3119" s="2" t="s">
        <v>717</v>
      </c>
      <c r="C3119" s="66" t="s">
        <v>1410</v>
      </c>
      <c r="D3119" s="2" t="n">
        <f aca="false">INDEX($D$2921:$D$2995,MATCH(H3119,$E$2921:$E$2995,0))</f>
        <v>214</v>
      </c>
      <c r="E3119" s="38" t="s">
        <v>1418</v>
      </c>
      <c r="F3119" s="2" t="s">
        <v>1418</v>
      </c>
      <c r="H3119" s="29" t="s">
        <v>1250</v>
      </c>
      <c r="I3119" s="29" t="str">
        <f aca="false">SUBSTITUTE(H3119,"/",";")</f>
        <v>75C</v>
      </c>
      <c r="J3119" s="18" t="str">
        <f aca="false">LEFT(H3119,LEN(H3119)-1)</f>
        <v>75</v>
      </c>
      <c r="L3119" s="18" t="str">
        <f aca="false">RIGHT(H3119,1)</f>
        <v>C</v>
      </c>
      <c r="M3119" s="27" t="s">
        <v>3102</v>
      </c>
    </row>
    <row r="3120" customFormat="false" ht="15" hidden="false" customHeight="false" outlineLevel="0" collapsed="false">
      <c r="B3120" s="2" t="s">
        <v>717</v>
      </c>
      <c r="C3120" s="66" t="s">
        <v>1410</v>
      </c>
      <c r="D3120" s="2" t="n">
        <f aca="false">INDEX($D$2921:$D$2995,MATCH(H3120,$E$2921:$E$2995,0))</f>
        <v>215</v>
      </c>
      <c r="E3120" s="38" t="s">
        <v>1419</v>
      </c>
      <c r="F3120" s="2" t="s">
        <v>1419</v>
      </c>
      <c r="H3120" s="29" t="s">
        <v>1251</v>
      </c>
      <c r="I3120" s="29" t="str">
        <f aca="false">SUBSTITUTE(H3120,"/",";")</f>
        <v>80C</v>
      </c>
      <c r="J3120" s="18" t="str">
        <f aca="false">LEFT(H3120,LEN(H3120)-1)</f>
        <v>80</v>
      </c>
      <c r="L3120" s="18" t="str">
        <f aca="false">RIGHT(H3120,1)</f>
        <v>C</v>
      </c>
      <c r="M3120" s="27" t="s">
        <v>3102</v>
      </c>
    </row>
    <row r="3121" customFormat="false" ht="15" hidden="false" customHeight="false" outlineLevel="0" collapsed="false">
      <c r="B3121" s="2" t="s">
        <v>717</v>
      </c>
      <c r="C3121" s="66" t="s">
        <v>1410</v>
      </c>
      <c r="D3121" s="2" t="n">
        <f aca="false">INDEX($D$2921:$D$2995,MATCH(H3121,$E$2921:$E$2995,0))</f>
        <v>216</v>
      </c>
      <c r="E3121" s="38" t="s">
        <v>1322</v>
      </c>
      <c r="F3121" s="2" t="s">
        <v>1322</v>
      </c>
      <c r="H3121" s="29" t="s">
        <v>1252</v>
      </c>
      <c r="I3121" s="29" t="str">
        <f aca="false">SUBSTITUTE(H3121,"/",";")</f>
        <v>85C</v>
      </c>
      <c r="J3121" s="18" t="str">
        <f aca="false">LEFT(H3121,LEN(H3121)-1)</f>
        <v>85</v>
      </c>
      <c r="L3121" s="18" t="str">
        <f aca="false">RIGHT(H3121,1)</f>
        <v>C</v>
      </c>
      <c r="M3121" s="27" t="s">
        <v>3102</v>
      </c>
    </row>
    <row r="3122" customFormat="false" ht="15" hidden="false" customHeight="false" outlineLevel="0" collapsed="false">
      <c r="B3122" s="2" t="s">
        <v>717</v>
      </c>
      <c r="C3122" s="66" t="s">
        <v>1410</v>
      </c>
      <c r="D3122" s="2" t="n">
        <f aca="false">INDEX($D$2921:$D$2995,MATCH(H3122,$E$2921:$E$2995,0))</f>
        <v>217</v>
      </c>
      <c r="E3122" s="38" t="s">
        <v>1323</v>
      </c>
      <c r="F3122" s="2" t="s">
        <v>1323</v>
      </c>
      <c r="H3122" s="29" t="s">
        <v>1253</v>
      </c>
      <c r="I3122" s="29" t="str">
        <f aca="false">SUBSTITUTE(H3122,"/",";")</f>
        <v>90C</v>
      </c>
      <c r="J3122" s="18" t="str">
        <f aca="false">LEFT(H3122,LEN(H3122)-1)</f>
        <v>90</v>
      </c>
      <c r="L3122" s="18" t="str">
        <f aca="false">RIGHT(H3122,1)</f>
        <v>C</v>
      </c>
      <c r="M3122" s="27" t="s">
        <v>3102</v>
      </c>
    </row>
    <row r="3123" customFormat="false" ht="15" hidden="false" customHeight="false" outlineLevel="0" collapsed="false">
      <c r="B3123" s="2" t="s">
        <v>717</v>
      </c>
      <c r="C3123" s="66" t="s">
        <v>1410</v>
      </c>
      <c r="D3123" s="2" t="n">
        <f aca="false">INDEX($D$2921:$D$2995,MATCH(H3123,$E$2921:$E$2995,0))</f>
        <v>218</v>
      </c>
      <c r="E3123" s="38" t="s">
        <v>1324</v>
      </c>
      <c r="F3123" s="2" t="s">
        <v>1324</v>
      </c>
      <c r="H3123" s="29" t="s">
        <v>1254</v>
      </c>
      <c r="I3123" s="29" t="str">
        <f aca="false">SUBSTITUTE(H3123,"/",";")</f>
        <v>95C</v>
      </c>
      <c r="J3123" s="18" t="str">
        <f aca="false">LEFT(H3123,LEN(H3123)-1)</f>
        <v>95</v>
      </c>
      <c r="L3123" s="18" t="str">
        <f aca="false">RIGHT(H3123,1)</f>
        <v>C</v>
      </c>
      <c r="M3123" s="27" t="s">
        <v>3102</v>
      </c>
    </row>
    <row r="3124" customFormat="false" ht="15" hidden="false" customHeight="false" outlineLevel="0" collapsed="false">
      <c r="B3124" s="2" t="s">
        <v>717</v>
      </c>
      <c r="C3124" s="66" t="s">
        <v>1410</v>
      </c>
      <c r="D3124" s="2" t="n">
        <f aca="false">INDEX($D$2921:$D$2995,MATCH(H3124,$E$2921:$E$2995,0))</f>
        <v>263</v>
      </c>
      <c r="E3124" s="38" t="s">
        <v>1420</v>
      </c>
      <c r="F3124" s="2" t="s">
        <v>1420</v>
      </c>
      <c r="H3124" s="29" t="s">
        <v>1258</v>
      </c>
      <c r="I3124" s="29" t="str">
        <f aca="false">SUBSTITUTE(H3124,"/",";")</f>
        <v>70D</v>
      </c>
      <c r="J3124" s="18" t="str">
        <f aca="false">LEFT(H3124,LEN(H3124)-1)</f>
        <v>70</v>
      </c>
      <c r="L3124" s="18" t="str">
        <f aca="false">RIGHT(H3124,1)</f>
        <v>D</v>
      </c>
      <c r="M3124" s="27" t="s">
        <v>3102</v>
      </c>
    </row>
    <row r="3125" customFormat="false" ht="15" hidden="false" customHeight="false" outlineLevel="0" collapsed="false">
      <c r="B3125" s="2" t="s">
        <v>717</v>
      </c>
      <c r="C3125" s="66" t="s">
        <v>1410</v>
      </c>
      <c r="D3125" s="2" t="n">
        <f aca="false">INDEX($D$2921:$D$2995,MATCH(H3125,$E$2921:$E$2995,0))</f>
        <v>264</v>
      </c>
      <c r="E3125" s="38" t="s">
        <v>1421</v>
      </c>
      <c r="F3125" s="2" t="s">
        <v>1421</v>
      </c>
      <c r="H3125" s="29" t="s">
        <v>1259</v>
      </c>
      <c r="I3125" s="29" t="str">
        <f aca="false">SUBSTITUTE(H3125,"/",";")</f>
        <v>75D</v>
      </c>
      <c r="J3125" s="18" t="str">
        <f aca="false">LEFT(H3125,LEN(H3125)-1)</f>
        <v>75</v>
      </c>
      <c r="L3125" s="18" t="str">
        <f aca="false">RIGHT(H3125,1)</f>
        <v>D</v>
      </c>
      <c r="M3125" s="27" t="s">
        <v>3102</v>
      </c>
    </row>
    <row r="3126" customFormat="false" ht="15" hidden="false" customHeight="false" outlineLevel="0" collapsed="false">
      <c r="B3126" s="2" t="s">
        <v>717</v>
      </c>
      <c r="C3126" s="66" t="s">
        <v>1410</v>
      </c>
      <c r="D3126" s="2" t="n">
        <f aca="false">INDEX($D$2921:$D$2995,MATCH(H3126,$E$2921:$E$2995,0))</f>
        <v>265</v>
      </c>
      <c r="E3126" s="38" t="s">
        <v>1422</v>
      </c>
      <c r="F3126" s="2" t="s">
        <v>1422</v>
      </c>
      <c r="H3126" s="29" t="s">
        <v>1260</v>
      </c>
      <c r="I3126" s="29" t="str">
        <f aca="false">SUBSTITUTE(H3126,"/",";")</f>
        <v>80D</v>
      </c>
      <c r="J3126" s="18" t="str">
        <f aca="false">LEFT(H3126,LEN(H3126)-1)</f>
        <v>80</v>
      </c>
      <c r="L3126" s="18" t="str">
        <f aca="false">RIGHT(H3126,1)</f>
        <v>D</v>
      </c>
      <c r="M3126" s="27" t="s">
        <v>3102</v>
      </c>
    </row>
    <row r="3127" customFormat="false" ht="15" hidden="false" customHeight="false" outlineLevel="0" collapsed="false">
      <c r="B3127" s="2" t="s">
        <v>717</v>
      </c>
      <c r="C3127" s="66" t="s">
        <v>1410</v>
      </c>
      <c r="D3127" s="2" t="n">
        <f aca="false">INDEX($D$2921:$D$2995,MATCH(H3127,$E$2921:$E$2995,0))</f>
        <v>266</v>
      </c>
      <c r="E3127" s="38" t="s">
        <v>1331</v>
      </c>
      <c r="F3127" s="2" t="s">
        <v>1331</v>
      </c>
      <c r="H3127" s="29" t="s">
        <v>1261</v>
      </c>
      <c r="I3127" s="29" t="str">
        <f aca="false">SUBSTITUTE(H3127,"/",";")</f>
        <v>85D</v>
      </c>
      <c r="J3127" s="18" t="str">
        <f aca="false">LEFT(H3127,LEN(H3127)-1)</f>
        <v>85</v>
      </c>
      <c r="L3127" s="18" t="str">
        <f aca="false">RIGHT(H3127,1)</f>
        <v>D</v>
      </c>
      <c r="M3127" s="27" t="s">
        <v>3102</v>
      </c>
    </row>
    <row r="3128" customFormat="false" ht="15" hidden="false" customHeight="false" outlineLevel="0" collapsed="false">
      <c r="B3128" s="2" t="s">
        <v>717</v>
      </c>
      <c r="C3128" s="66" t="s">
        <v>1410</v>
      </c>
      <c r="D3128" s="2" t="n">
        <f aca="false">INDEX($D$2921:$D$2995,MATCH(H3128,$E$2921:$E$2995,0))</f>
        <v>267</v>
      </c>
      <c r="E3128" s="38" t="s">
        <v>1332</v>
      </c>
      <c r="F3128" s="2" t="s">
        <v>1332</v>
      </c>
      <c r="H3128" s="29" t="s">
        <v>1262</v>
      </c>
      <c r="I3128" s="29" t="str">
        <f aca="false">SUBSTITUTE(H3128,"/",";")</f>
        <v>90D</v>
      </c>
      <c r="J3128" s="18" t="str">
        <f aca="false">LEFT(H3128,LEN(H3128)-1)</f>
        <v>90</v>
      </c>
      <c r="L3128" s="18" t="str">
        <f aca="false">RIGHT(H3128,1)</f>
        <v>D</v>
      </c>
      <c r="M3128" s="27" t="s">
        <v>3102</v>
      </c>
    </row>
    <row r="3129" customFormat="false" ht="15" hidden="false" customHeight="false" outlineLevel="0" collapsed="false">
      <c r="B3129" s="2" t="s">
        <v>717</v>
      </c>
      <c r="C3129" s="66" t="s">
        <v>1410</v>
      </c>
      <c r="D3129" s="2" t="n">
        <f aca="false">INDEX($D$2921:$D$2995,MATCH(H3129,$E$2921:$E$2995,0))</f>
        <v>268</v>
      </c>
      <c r="E3129" s="38" t="s">
        <v>1333</v>
      </c>
      <c r="F3129" s="2" t="s">
        <v>1333</v>
      </c>
      <c r="H3129" s="29" t="s">
        <v>1263</v>
      </c>
      <c r="I3129" s="29" t="str">
        <f aca="false">SUBSTITUTE(H3129,"/",";")</f>
        <v>95D</v>
      </c>
      <c r="J3129" s="18" t="str">
        <f aca="false">LEFT(H3129,LEN(H3129)-1)</f>
        <v>95</v>
      </c>
      <c r="L3129" s="18" t="str">
        <f aca="false">RIGHT(H3129,1)</f>
        <v>D</v>
      </c>
      <c r="M3129" s="27" t="s">
        <v>3102</v>
      </c>
    </row>
    <row r="3130" customFormat="false" ht="15" hidden="false" customHeight="false" outlineLevel="0" collapsed="false">
      <c r="B3130" s="2" t="s">
        <v>717</v>
      </c>
      <c r="C3130" s="66" t="s">
        <v>1410</v>
      </c>
      <c r="D3130" s="2" t="n">
        <f aca="false">INDEX($D$2921:$D$2995,MATCH(H3130,$E$2921:$E$2995,0))</f>
        <v>313</v>
      </c>
      <c r="E3130" s="38" t="s">
        <v>1423</v>
      </c>
      <c r="F3130" s="2" t="s">
        <v>1423</v>
      </c>
      <c r="H3130" s="29" t="s">
        <v>1267</v>
      </c>
      <c r="I3130" s="29" t="str">
        <f aca="false">SUBSTITUTE(H3130,"/",";")</f>
        <v>70E</v>
      </c>
      <c r="J3130" s="18" t="str">
        <f aca="false">LEFT(H3130,LEN(H3130)-1)</f>
        <v>70</v>
      </c>
      <c r="L3130" s="18" t="str">
        <f aca="false">RIGHT(H3130,1)</f>
        <v>E</v>
      </c>
      <c r="M3130" s="27" t="s">
        <v>3102</v>
      </c>
    </row>
    <row r="3131" customFormat="false" ht="15" hidden="false" customHeight="false" outlineLevel="0" collapsed="false">
      <c r="B3131" s="2" t="s">
        <v>717</v>
      </c>
      <c r="C3131" s="66" t="s">
        <v>1410</v>
      </c>
      <c r="D3131" s="2" t="n">
        <f aca="false">INDEX($D$2921:$D$2995,MATCH(H3131,$E$2921:$E$2995,0))</f>
        <v>314</v>
      </c>
      <c r="E3131" s="38" t="s">
        <v>1424</v>
      </c>
      <c r="F3131" s="2" t="s">
        <v>1424</v>
      </c>
      <c r="H3131" s="29" t="s">
        <v>1268</v>
      </c>
      <c r="I3131" s="29" t="str">
        <f aca="false">SUBSTITUTE(H3131,"/",";")</f>
        <v>75E</v>
      </c>
      <c r="J3131" s="18" t="str">
        <f aca="false">LEFT(H3131,LEN(H3131)-1)</f>
        <v>75</v>
      </c>
      <c r="L3131" s="18" t="str">
        <f aca="false">RIGHT(H3131,1)</f>
        <v>E</v>
      </c>
      <c r="M3131" s="27" t="s">
        <v>3102</v>
      </c>
    </row>
    <row r="3132" customFormat="false" ht="15" hidden="false" customHeight="false" outlineLevel="0" collapsed="false">
      <c r="B3132" s="2" t="s">
        <v>717</v>
      </c>
      <c r="C3132" s="66" t="s">
        <v>1410</v>
      </c>
      <c r="D3132" s="2" t="n">
        <f aca="false">INDEX($D$2921:$D$2995,MATCH(H3132,$E$2921:$E$2995,0))</f>
        <v>315</v>
      </c>
      <c r="E3132" s="38" t="s">
        <v>1425</v>
      </c>
      <c r="F3132" s="2" t="s">
        <v>1425</v>
      </c>
      <c r="H3132" s="29" t="s">
        <v>1269</v>
      </c>
      <c r="I3132" s="29" t="str">
        <f aca="false">SUBSTITUTE(H3132,"/",";")</f>
        <v>80E</v>
      </c>
      <c r="J3132" s="18" t="str">
        <f aca="false">LEFT(H3132,LEN(H3132)-1)</f>
        <v>80</v>
      </c>
      <c r="L3132" s="18" t="str">
        <f aca="false">RIGHT(H3132,1)</f>
        <v>E</v>
      </c>
      <c r="M3132" s="27" t="s">
        <v>3102</v>
      </c>
    </row>
    <row r="3133" customFormat="false" ht="15" hidden="false" customHeight="false" outlineLevel="0" collapsed="false">
      <c r="B3133" s="2" t="s">
        <v>717</v>
      </c>
      <c r="C3133" s="66" t="s">
        <v>1410</v>
      </c>
      <c r="D3133" s="2" t="n">
        <f aca="false">INDEX($D$2921:$D$2995,MATCH(H3133,$E$2921:$E$2995,0))</f>
        <v>316</v>
      </c>
      <c r="E3133" s="38" t="s">
        <v>1340</v>
      </c>
      <c r="F3133" s="2" t="s">
        <v>1340</v>
      </c>
      <c r="H3133" s="29" t="s">
        <v>1270</v>
      </c>
      <c r="I3133" s="29" t="str">
        <f aca="false">SUBSTITUTE(H3133,"/",";")</f>
        <v>85E</v>
      </c>
      <c r="J3133" s="18" t="str">
        <f aca="false">LEFT(H3133,LEN(H3133)-1)</f>
        <v>85</v>
      </c>
      <c r="L3133" s="18" t="str">
        <f aca="false">RIGHT(H3133,1)</f>
        <v>E</v>
      </c>
      <c r="M3133" s="27" t="s">
        <v>3102</v>
      </c>
    </row>
    <row r="3134" customFormat="false" ht="15" hidden="false" customHeight="false" outlineLevel="0" collapsed="false">
      <c r="B3134" s="2" t="s">
        <v>717</v>
      </c>
      <c r="C3134" s="66" t="s">
        <v>1410</v>
      </c>
      <c r="D3134" s="2" t="n">
        <f aca="false">INDEX($D$2921:$D$2995,MATCH(H3134,$E$2921:$E$2995,0))</f>
        <v>317</v>
      </c>
      <c r="E3134" s="38" t="s">
        <v>1341</v>
      </c>
      <c r="F3134" s="2" t="s">
        <v>1341</v>
      </c>
      <c r="H3134" s="29" t="s">
        <v>1271</v>
      </c>
      <c r="I3134" s="29" t="str">
        <f aca="false">SUBSTITUTE(H3134,"/",";")</f>
        <v>90E</v>
      </c>
      <c r="J3134" s="18" t="str">
        <f aca="false">LEFT(H3134,LEN(H3134)-1)</f>
        <v>90</v>
      </c>
      <c r="L3134" s="18" t="str">
        <f aca="false">RIGHT(H3134,1)</f>
        <v>E</v>
      </c>
      <c r="M3134" s="27" t="s">
        <v>3102</v>
      </c>
    </row>
    <row r="3135" customFormat="false" ht="15" hidden="false" customHeight="false" outlineLevel="0" collapsed="false">
      <c r="B3135" s="2" t="s">
        <v>717</v>
      </c>
      <c r="C3135" s="66" t="s">
        <v>1410</v>
      </c>
      <c r="D3135" s="2" t="n">
        <f aca="false">INDEX($D$2921:$D$2995,MATCH(H3135,$E$2921:$E$2995,0))</f>
        <v>318</v>
      </c>
      <c r="E3135" s="38" t="s">
        <v>1342</v>
      </c>
      <c r="F3135" s="2" t="s">
        <v>1342</v>
      </c>
      <c r="H3135" s="29" t="s">
        <v>1272</v>
      </c>
      <c r="I3135" s="29" t="str">
        <f aca="false">SUBSTITUTE(H3135,"/",";")</f>
        <v>95E</v>
      </c>
      <c r="J3135" s="18" t="str">
        <f aca="false">LEFT(H3135,LEN(H3135)-1)</f>
        <v>95</v>
      </c>
      <c r="L3135" s="18" t="str">
        <f aca="false">RIGHT(H3135,1)</f>
        <v>E</v>
      </c>
      <c r="M3135" s="27" t="s">
        <v>3102</v>
      </c>
    </row>
    <row r="3137" customFormat="false" ht="15" hidden="false" customHeight="false" outlineLevel="0" collapsed="false">
      <c r="B3137" s="2" t="s">
        <v>108</v>
      </c>
      <c r="C3137" s="66" t="s">
        <v>1429</v>
      </c>
      <c r="D3137" s="2" t="n">
        <v>112</v>
      </c>
      <c r="E3137" s="38" t="s">
        <v>1230</v>
      </c>
      <c r="F3137" s="38" t="str">
        <f aca="false">E3137</f>
        <v>80A</v>
      </c>
      <c r="H3137" s="8" t="str">
        <f aca="false">(LEFT(E3137,LEN(E3137)-1)-15)&amp;RIGHT(E3137,1)</f>
        <v>65A</v>
      </c>
      <c r="I3137" s="8" t="str">
        <f aca="false">SUBSTITUTE(H3137,"/",";")</f>
        <v>65A</v>
      </c>
      <c r="J3137" s="18" t="str">
        <f aca="false">LEFT(H3137,LEN(H3137)-1)</f>
        <v>65</v>
      </c>
      <c r="L3137" s="18" t="str">
        <f aca="false">RIGHT(H3137,1)</f>
        <v>A</v>
      </c>
      <c r="M3137" s="8" t="n">
        <v>850</v>
      </c>
      <c r="P3137" s="2" t="str">
        <f aca="false">(J3137+VLOOKUP(L3137,references!AI:AJ,2,0) - 1)&amp;" - "&amp;(J3137+VLOOKUP(L3137,references!AI:AJ,2,0)+1)</f>
        <v>77 - 79</v>
      </c>
      <c r="W3137" s="2" t="str">
        <f aca="false">(J3137 - 2)&amp;" - "&amp;(J3137+2)</f>
        <v>63 - 67</v>
      </c>
    </row>
    <row r="3138" customFormat="false" ht="15" hidden="false" customHeight="false" outlineLevel="0" collapsed="false">
      <c r="B3138" s="2" t="s">
        <v>108</v>
      </c>
      <c r="C3138" s="66" t="s">
        <v>1429</v>
      </c>
      <c r="D3138" s="2" t="n">
        <v>113</v>
      </c>
      <c r="E3138" s="38" t="s">
        <v>1231</v>
      </c>
      <c r="F3138" s="38" t="str">
        <f aca="false">E3138</f>
        <v>85A</v>
      </c>
      <c r="H3138" s="8" t="str">
        <f aca="false">(LEFT(E3138,LEN(E3138)-1)-15)&amp;RIGHT(E3138,1)</f>
        <v>70A</v>
      </c>
      <c r="I3138" s="8" t="str">
        <f aca="false">SUBSTITUTE(H3138,"/",";")</f>
        <v>70A</v>
      </c>
      <c r="J3138" s="18" t="str">
        <f aca="false">LEFT(H3138,LEN(H3138)-1)</f>
        <v>70</v>
      </c>
      <c r="L3138" s="18" t="str">
        <f aca="false">RIGHT(H3138,1)</f>
        <v>A</v>
      </c>
      <c r="M3138" s="8" t="n">
        <v>920</v>
      </c>
      <c r="P3138" s="2" t="str">
        <f aca="false">(J3138+VLOOKUP(L3138,references!AI:AJ,2,0) - 1)&amp;" - "&amp;(J3138+VLOOKUP(L3138,references!AI:AJ,2,0)+1)</f>
        <v>82 - 84</v>
      </c>
      <c r="W3138" s="2" t="str">
        <f aca="false">(J3138 - 2)&amp;" - "&amp;(J3138+2)</f>
        <v>68 - 72</v>
      </c>
    </row>
    <row r="3139" customFormat="false" ht="15" hidden="false" customHeight="false" outlineLevel="0" collapsed="false">
      <c r="B3139" s="2" t="s">
        <v>108</v>
      </c>
      <c r="C3139" s="66" t="s">
        <v>1429</v>
      </c>
      <c r="D3139" s="2" t="n">
        <v>114</v>
      </c>
      <c r="E3139" s="38" t="s">
        <v>1232</v>
      </c>
      <c r="F3139" s="38" t="str">
        <f aca="false">E3139</f>
        <v>90A</v>
      </c>
      <c r="H3139" s="8" t="str">
        <f aca="false">(LEFT(E3139,LEN(E3139)-1)-15)&amp;RIGHT(E3139,1)</f>
        <v>75A</v>
      </c>
      <c r="I3139" s="8" t="str">
        <f aca="false">SUBSTITUTE(H3139,"/",";")</f>
        <v>75A</v>
      </c>
      <c r="J3139" s="18" t="str">
        <f aca="false">LEFT(H3139,LEN(H3139)-1)</f>
        <v>75</v>
      </c>
      <c r="L3139" s="18" t="str">
        <f aca="false">RIGHT(H3139,1)</f>
        <v>A</v>
      </c>
      <c r="M3139" s="8" t="n">
        <v>970</v>
      </c>
      <c r="P3139" s="2" t="str">
        <f aca="false">(J3139+VLOOKUP(L3139,references!AI:AJ,2,0) - 1)&amp;" - "&amp;(J3139+VLOOKUP(L3139,references!AI:AJ,2,0)+1)</f>
        <v>87 - 89</v>
      </c>
      <c r="W3139" s="2" t="str">
        <f aca="false">(J3139 - 2)&amp;" - "&amp;(J3139+2)</f>
        <v>73 - 77</v>
      </c>
    </row>
    <row r="3140" customFormat="false" ht="15" hidden="false" customHeight="false" outlineLevel="0" collapsed="false">
      <c r="B3140" s="2" t="s">
        <v>108</v>
      </c>
      <c r="C3140" s="66" t="s">
        <v>1429</v>
      </c>
      <c r="D3140" s="2" t="n">
        <v>115</v>
      </c>
      <c r="E3140" s="38" t="s">
        <v>1233</v>
      </c>
      <c r="F3140" s="38" t="str">
        <f aca="false">E3140</f>
        <v>95A</v>
      </c>
      <c r="H3140" s="8" t="str">
        <f aca="false">(LEFT(E3140,LEN(E3140)-1)-15)&amp;RIGHT(E3140,1)</f>
        <v>80A</v>
      </c>
      <c r="I3140" s="8" t="str">
        <f aca="false">SUBSTITUTE(H3140,"/",";")</f>
        <v>80A</v>
      </c>
      <c r="J3140" s="18" t="str">
        <f aca="false">LEFT(H3140,LEN(H3140)-1)</f>
        <v>80</v>
      </c>
      <c r="L3140" s="18" t="str">
        <f aca="false">RIGHT(H3140,1)</f>
        <v>A</v>
      </c>
      <c r="M3140" s="8" t="n">
        <v>910</v>
      </c>
      <c r="P3140" s="2" t="str">
        <f aca="false">(J3140+VLOOKUP(L3140,references!AI:AJ,2,0) - 1)&amp;" - "&amp;(J3140+VLOOKUP(L3140,references!AI:AJ,2,0)+1)</f>
        <v>92 - 94</v>
      </c>
      <c r="W3140" s="2" t="str">
        <f aca="false">(J3140 - 2)&amp;" - "&amp;(J3140+2)</f>
        <v>78 - 82</v>
      </c>
    </row>
    <row r="3141" customFormat="false" ht="15" hidden="false" customHeight="false" outlineLevel="0" collapsed="false">
      <c r="B3141" s="2" t="s">
        <v>108</v>
      </c>
      <c r="C3141" s="66" t="s">
        <v>1429</v>
      </c>
      <c r="D3141" s="2" t="n">
        <v>116</v>
      </c>
      <c r="E3141" s="38" t="s">
        <v>1234</v>
      </c>
      <c r="F3141" s="38" t="str">
        <f aca="false">E3141</f>
        <v>100A</v>
      </c>
      <c r="H3141" s="8" t="str">
        <f aca="false">(LEFT(E3141,LEN(E3141)-1)-15)&amp;RIGHT(E3141,1)</f>
        <v>85A</v>
      </c>
      <c r="I3141" s="8" t="str">
        <f aca="false">SUBSTITUTE(H3141,"/",";")</f>
        <v>85A</v>
      </c>
      <c r="J3141" s="18" t="str">
        <f aca="false">LEFT(H3141,LEN(H3141)-1)</f>
        <v>85</v>
      </c>
      <c r="L3141" s="18" t="str">
        <f aca="false">RIGHT(H3141,1)</f>
        <v>A</v>
      </c>
      <c r="M3141" s="8" t="n">
        <v>840</v>
      </c>
      <c r="P3141" s="2" t="str">
        <f aca="false">(J3141+VLOOKUP(L3141,references!AI:AJ,2,0) - 1)&amp;" - "&amp;(J3141+VLOOKUP(L3141,references!AI:AJ,2,0)+1)</f>
        <v>97 - 99</v>
      </c>
      <c r="W3141" s="2" t="str">
        <f aca="false">(J3141 - 2)&amp;" - "&amp;(J3141+2)</f>
        <v>83 - 87</v>
      </c>
    </row>
    <row r="3142" customFormat="false" ht="15" hidden="false" customHeight="false" outlineLevel="0" collapsed="false">
      <c r="B3142" s="2" t="s">
        <v>108</v>
      </c>
      <c r="C3142" s="66" t="s">
        <v>1429</v>
      </c>
      <c r="D3142" s="2" t="n">
        <v>117</v>
      </c>
      <c r="E3142" s="38" t="s">
        <v>1235</v>
      </c>
      <c r="F3142" s="38" t="str">
        <f aca="false">E3142</f>
        <v>105A</v>
      </c>
      <c r="H3142" s="8" t="str">
        <f aca="false">(LEFT(E3142,LEN(E3142)-1)-15)&amp;RIGHT(E3142,1)</f>
        <v>90A</v>
      </c>
      <c r="I3142" s="8" t="str">
        <f aca="false">SUBSTITUTE(H3142,"/",";")</f>
        <v>90A</v>
      </c>
      <c r="J3142" s="18" t="str">
        <f aca="false">LEFT(H3142,LEN(H3142)-1)</f>
        <v>90</v>
      </c>
      <c r="L3142" s="18" t="str">
        <f aca="false">RIGHT(H3142,1)</f>
        <v>A</v>
      </c>
      <c r="M3142" s="8" t="n">
        <v>765</v>
      </c>
      <c r="P3142" s="2" t="str">
        <f aca="false">(J3142+VLOOKUP(L3142,references!AI:AJ,2,0) - 1)&amp;" - "&amp;(J3142+VLOOKUP(L3142,references!AI:AJ,2,0)+1)</f>
        <v>102 - 104</v>
      </c>
      <c r="W3142" s="2" t="str">
        <f aca="false">(J3142 - 2)&amp;" - "&amp;(J3142+2)</f>
        <v>88 - 92</v>
      </c>
    </row>
    <row r="3143" customFormat="false" ht="15" hidden="false" customHeight="false" outlineLevel="0" collapsed="false">
      <c r="B3143" s="2" t="s">
        <v>108</v>
      </c>
      <c r="C3143" s="66" t="s">
        <v>1429</v>
      </c>
      <c r="D3143" s="2" t="n">
        <v>162</v>
      </c>
      <c r="E3143" s="38" t="s">
        <v>1242</v>
      </c>
      <c r="F3143" s="38" t="str">
        <f aca="false">E3143</f>
        <v>80B</v>
      </c>
      <c r="H3143" s="8" t="str">
        <f aca="false">(LEFT(E3143,LEN(E3143)-1)-15)&amp;RIGHT(E3143,1)</f>
        <v>65B</v>
      </c>
      <c r="I3143" s="8" t="str">
        <f aca="false">SUBSTITUTE(H3143,"/",";")</f>
        <v>65B</v>
      </c>
      <c r="J3143" s="18" t="str">
        <f aca="false">LEFT(H3143,LEN(H3143)-1)</f>
        <v>65</v>
      </c>
      <c r="L3143" s="18" t="str">
        <f aca="false">RIGHT(H3143,1)</f>
        <v>B</v>
      </c>
      <c r="M3143" s="8" t="n">
        <v>900</v>
      </c>
      <c r="P3143" s="2" t="str">
        <f aca="false">(J3143+VLOOKUP(L3143,references!AI:AJ,2,0) - 1)&amp;" - "&amp;(J3143+VLOOKUP(L3143,references!AI:AJ,2,0)+1)</f>
        <v>79 - 81</v>
      </c>
      <c r="W3143" s="2" t="str">
        <f aca="false">(J3143 - 2)&amp;" - "&amp;(J3143+2)</f>
        <v>63 - 67</v>
      </c>
    </row>
    <row r="3144" customFormat="false" ht="15" hidden="false" customHeight="false" outlineLevel="0" collapsed="false">
      <c r="B3144" s="2" t="s">
        <v>108</v>
      </c>
      <c r="C3144" s="66" t="s">
        <v>1429</v>
      </c>
      <c r="D3144" s="2" t="n">
        <v>163</v>
      </c>
      <c r="E3144" s="38" t="s">
        <v>1243</v>
      </c>
      <c r="F3144" s="38" t="str">
        <f aca="false">E3144</f>
        <v>85B</v>
      </c>
      <c r="H3144" s="8" t="str">
        <f aca="false">(LEFT(E3144,LEN(E3144)-1)-15)&amp;RIGHT(E3144,1)</f>
        <v>70B</v>
      </c>
      <c r="I3144" s="8" t="str">
        <f aca="false">SUBSTITUTE(H3144,"/",";")</f>
        <v>70B</v>
      </c>
      <c r="J3144" s="18" t="str">
        <f aca="false">LEFT(H3144,LEN(H3144)-1)</f>
        <v>70</v>
      </c>
      <c r="L3144" s="18" t="str">
        <f aca="false">RIGHT(H3144,1)</f>
        <v>B</v>
      </c>
      <c r="M3144" s="8" t="n">
        <v>960</v>
      </c>
      <c r="P3144" s="2" t="str">
        <f aca="false">(J3144+VLOOKUP(L3144,references!AI:AJ,2,0) - 1)&amp;" - "&amp;(J3144+VLOOKUP(L3144,references!AI:AJ,2,0)+1)</f>
        <v>84 - 86</v>
      </c>
      <c r="W3144" s="2" t="str">
        <f aca="false">(J3144 - 2)&amp;" - "&amp;(J3144+2)</f>
        <v>68 - 72</v>
      </c>
    </row>
    <row r="3145" customFormat="false" ht="15" hidden="false" customHeight="false" outlineLevel="0" collapsed="false">
      <c r="B3145" s="2" t="s">
        <v>108</v>
      </c>
      <c r="C3145" s="66" t="s">
        <v>1429</v>
      </c>
      <c r="D3145" s="2" t="n">
        <v>164</v>
      </c>
      <c r="E3145" s="38" t="s">
        <v>1244</v>
      </c>
      <c r="F3145" s="38" t="str">
        <f aca="false">E3145</f>
        <v>90B</v>
      </c>
      <c r="H3145" s="8" t="str">
        <f aca="false">(LEFT(E3145,LEN(E3145)-1)-15)&amp;RIGHT(E3145,1)</f>
        <v>75B</v>
      </c>
      <c r="I3145" s="8" t="str">
        <f aca="false">SUBSTITUTE(H3145,"/",";")</f>
        <v>75B</v>
      </c>
      <c r="J3145" s="18" t="str">
        <f aca="false">LEFT(H3145,LEN(H3145)-1)</f>
        <v>75</v>
      </c>
      <c r="L3145" s="18" t="str">
        <f aca="false">RIGHT(H3145,1)</f>
        <v>B</v>
      </c>
      <c r="M3145" s="8" t="n">
        <v>990</v>
      </c>
      <c r="P3145" s="2" t="str">
        <f aca="false">(J3145+VLOOKUP(L3145,references!AI:AJ,2,0) - 1)&amp;" - "&amp;(J3145+VLOOKUP(L3145,references!AI:AJ,2,0)+1)</f>
        <v>89 - 91</v>
      </c>
      <c r="W3145" s="2" t="str">
        <f aca="false">(J3145 - 2)&amp;" - "&amp;(J3145+2)</f>
        <v>73 - 77</v>
      </c>
    </row>
    <row r="3146" customFormat="false" ht="15" hidden="false" customHeight="false" outlineLevel="0" collapsed="false">
      <c r="B3146" s="2" t="s">
        <v>108</v>
      </c>
      <c r="C3146" s="66" t="s">
        <v>1429</v>
      </c>
      <c r="D3146" s="2" t="n">
        <v>165</v>
      </c>
      <c r="E3146" s="38" t="s">
        <v>1245</v>
      </c>
      <c r="F3146" s="38" t="str">
        <f aca="false">E3146</f>
        <v>95B</v>
      </c>
      <c r="H3146" s="8" t="str">
        <f aca="false">(LEFT(E3146,LEN(E3146)-1)-15)&amp;RIGHT(E3146,1)</f>
        <v>80B</v>
      </c>
      <c r="I3146" s="8" t="str">
        <f aca="false">SUBSTITUTE(H3146,"/",";")</f>
        <v>80B</v>
      </c>
      <c r="J3146" s="18" t="str">
        <f aca="false">LEFT(H3146,LEN(H3146)-1)</f>
        <v>80</v>
      </c>
      <c r="L3146" s="18" t="str">
        <f aca="false">RIGHT(H3146,1)</f>
        <v>B</v>
      </c>
      <c r="M3146" s="8" t="n">
        <v>950</v>
      </c>
      <c r="P3146" s="2" t="str">
        <f aca="false">(J3146+VLOOKUP(L3146,references!AI:AJ,2,0) - 1)&amp;" - "&amp;(J3146+VLOOKUP(L3146,references!AI:AJ,2,0)+1)</f>
        <v>94 - 96</v>
      </c>
      <c r="W3146" s="2" t="str">
        <f aca="false">(J3146 - 2)&amp;" - "&amp;(J3146+2)</f>
        <v>78 - 82</v>
      </c>
    </row>
    <row r="3147" customFormat="false" ht="15" hidden="false" customHeight="false" outlineLevel="0" collapsed="false">
      <c r="B3147" s="2" t="s">
        <v>108</v>
      </c>
      <c r="C3147" s="66" t="s">
        <v>1429</v>
      </c>
      <c r="D3147" s="2" t="n">
        <v>166</v>
      </c>
      <c r="E3147" s="38" t="s">
        <v>1246</v>
      </c>
      <c r="F3147" s="38" t="str">
        <f aca="false">E3147</f>
        <v>100B</v>
      </c>
      <c r="H3147" s="8" t="str">
        <f aca="false">(LEFT(E3147,LEN(E3147)-1)-15)&amp;RIGHT(E3147,1)</f>
        <v>85B</v>
      </c>
      <c r="I3147" s="8" t="str">
        <f aca="false">SUBSTITUTE(H3147,"/",";")</f>
        <v>85B</v>
      </c>
      <c r="J3147" s="18" t="str">
        <f aca="false">LEFT(H3147,LEN(H3147)-1)</f>
        <v>85</v>
      </c>
      <c r="L3147" s="18" t="str">
        <f aca="false">RIGHT(H3147,1)</f>
        <v>B</v>
      </c>
      <c r="M3147" s="8" t="n">
        <v>890</v>
      </c>
      <c r="P3147" s="2" t="str">
        <f aca="false">(J3147+VLOOKUP(L3147,references!AI:AJ,2,0) - 1)&amp;" - "&amp;(J3147+VLOOKUP(L3147,references!AI:AJ,2,0)+1)</f>
        <v>99 - 101</v>
      </c>
      <c r="W3147" s="2" t="str">
        <f aca="false">(J3147 - 2)&amp;" - "&amp;(J3147+2)</f>
        <v>83 - 87</v>
      </c>
    </row>
    <row r="3148" customFormat="false" ht="15" hidden="false" customHeight="false" outlineLevel="0" collapsed="false">
      <c r="B3148" s="2" t="s">
        <v>108</v>
      </c>
      <c r="C3148" s="66" t="s">
        <v>1429</v>
      </c>
      <c r="D3148" s="2" t="n">
        <v>167</v>
      </c>
      <c r="E3148" s="38" t="s">
        <v>1247</v>
      </c>
      <c r="F3148" s="38" t="str">
        <f aca="false">E3148</f>
        <v>105B</v>
      </c>
      <c r="H3148" s="8" t="str">
        <f aca="false">(LEFT(E3148,LEN(E3148)-1)-15)&amp;RIGHT(E3148,1)</f>
        <v>90B</v>
      </c>
      <c r="I3148" s="8" t="str">
        <f aca="false">SUBSTITUTE(H3148,"/",";")</f>
        <v>90B</v>
      </c>
      <c r="J3148" s="18" t="str">
        <f aca="false">LEFT(H3148,LEN(H3148)-1)</f>
        <v>90</v>
      </c>
      <c r="L3148" s="18" t="str">
        <f aca="false">RIGHT(H3148,1)</f>
        <v>B</v>
      </c>
      <c r="M3148" s="8" t="n">
        <v>820</v>
      </c>
      <c r="P3148" s="2" t="str">
        <f aca="false">(J3148+VLOOKUP(L3148,references!AI:AJ,2,0) - 1)&amp;" - "&amp;(J3148+VLOOKUP(L3148,references!AI:AJ,2,0)+1)</f>
        <v>104 - 106</v>
      </c>
      <c r="W3148" s="2" t="str">
        <f aca="false">(J3148 - 2)&amp;" - "&amp;(J3148+2)</f>
        <v>88 - 92</v>
      </c>
    </row>
    <row r="3149" customFormat="false" ht="15" hidden="false" customHeight="false" outlineLevel="0" collapsed="false">
      <c r="B3149" s="2" t="s">
        <v>108</v>
      </c>
      <c r="C3149" s="66" t="s">
        <v>1429</v>
      </c>
      <c r="D3149" s="2" t="n">
        <v>212</v>
      </c>
      <c r="E3149" s="38" t="s">
        <v>1251</v>
      </c>
      <c r="F3149" s="38" t="str">
        <f aca="false">E3149</f>
        <v>80C</v>
      </c>
      <c r="H3149" s="8" t="str">
        <f aca="false">(LEFT(E3149,LEN(E3149)-1)-15)&amp;RIGHT(E3149,1)</f>
        <v>65C</v>
      </c>
      <c r="I3149" s="8" t="str">
        <f aca="false">SUBSTITUTE(H3149,"/",";")</f>
        <v>65C</v>
      </c>
      <c r="J3149" s="18" t="str">
        <f aca="false">LEFT(H3149,LEN(H3149)-1)</f>
        <v>65</v>
      </c>
      <c r="L3149" s="18" t="str">
        <f aca="false">RIGHT(H3149,1)</f>
        <v>C</v>
      </c>
      <c r="M3149" s="8" t="n">
        <v>940</v>
      </c>
      <c r="P3149" s="2" t="str">
        <f aca="false">(J3149+VLOOKUP(L3149,references!AI:AJ,2,0) - 1)&amp;" - "&amp;(J3149+VLOOKUP(L3149,references!AI:AJ,2,0)+1)</f>
        <v>81 - 83</v>
      </c>
      <c r="W3149" s="2" t="str">
        <f aca="false">(J3149 - 2)&amp;" - "&amp;(J3149+2)</f>
        <v>63 - 67</v>
      </c>
    </row>
    <row r="3150" customFormat="false" ht="15" hidden="false" customHeight="false" outlineLevel="0" collapsed="false">
      <c r="B3150" s="2" t="s">
        <v>108</v>
      </c>
      <c r="C3150" s="66" t="s">
        <v>1429</v>
      </c>
      <c r="D3150" s="2" t="n">
        <v>213</v>
      </c>
      <c r="E3150" s="38" t="s">
        <v>1252</v>
      </c>
      <c r="F3150" s="38" t="str">
        <f aca="false">E3150</f>
        <v>85C</v>
      </c>
      <c r="H3150" s="8" t="str">
        <f aca="false">(LEFT(E3150,LEN(E3150)-1)-15)&amp;RIGHT(E3150,1)</f>
        <v>70C</v>
      </c>
      <c r="I3150" s="8" t="str">
        <f aca="false">SUBSTITUTE(H3150,"/",";")</f>
        <v>70C</v>
      </c>
      <c r="J3150" s="18" t="str">
        <f aca="false">LEFT(H3150,LEN(H3150)-1)</f>
        <v>70</v>
      </c>
      <c r="L3150" s="18" t="str">
        <f aca="false">RIGHT(H3150,1)</f>
        <v>C</v>
      </c>
      <c r="M3150" s="8" t="n">
        <v>980</v>
      </c>
      <c r="P3150" s="2" t="str">
        <f aca="false">(J3150+VLOOKUP(L3150,references!AI:AJ,2,0) - 1)&amp;" - "&amp;(J3150+VLOOKUP(L3150,references!AI:AJ,2,0)+1)</f>
        <v>86 - 88</v>
      </c>
      <c r="W3150" s="2" t="str">
        <f aca="false">(J3150 - 2)&amp;" - "&amp;(J3150+2)</f>
        <v>68 - 72</v>
      </c>
    </row>
    <row r="3151" customFormat="false" ht="15" hidden="false" customHeight="false" outlineLevel="0" collapsed="false">
      <c r="B3151" s="2" t="s">
        <v>108</v>
      </c>
      <c r="C3151" s="66" t="s">
        <v>1429</v>
      </c>
      <c r="D3151" s="2" t="n">
        <v>214</v>
      </c>
      <c r="E3151" s="38" t="s">
        <v>1253</v>
      </c>
      <c r="F3151" s="38" t="str">
        <f aca="false">E3151</f>
        <v>90C</v>
      </c>
      <c r="H3151" s="8" t="str">
        <f aca="false">(LEFT(E3151,LEN(E3151)-1)-15)&amp;RIGHT(E3151,1)</f>
        <v>75C</v>
      </c>
      <c r="I3151" s="8" t="str">
        <f aca="false">SUBSTITUTE(H3151,"/",";")</f>
        <v>75C</v>
      </c>
      <c r="J3151" s="18" t="str">
        <f aca="false">LEFT(H3151,LEN(H3151)-1)</f>
        <v>75</v>
      </c>
      <c r="L3151" s="18" t="str">
        <f aca="false">RIGHT(H3151,1)</f>
        <v>C</v>
      </c>
      <c r="M3151" s="8" t="n">
        <v>995</v>
      </c>
      <c r="P3151" s="2" t="str">
        <f aca="false">(J3151+VLOOKUP(L3151,references!AI:AJ,2,0) - 1)&amp;" - "&amp;(J3151+VLOOKUP(L3151,references!AI:AJ,2,0)+1)</f>
        <v>91 - 93</v>
      </c>
      <c r="W3151" s="2" t="str">
        <f aca="false">(J3151 - 2)&amp;" - "&amp;(J3151+2)</f>
        <v>73 - 77</v>
      </c>
    </row>
    <row r="3152" customFormat="false" ht="15" hidden="false" customHeight="false" outlineLevel="0" collapsed="false">
      <c r="B3152" s="2" t="s">
        <v>108</v>
      </c>
      <c r="C3152" s="66" t="s">
        <v>1429</v>
      </c>
      <c r="D3152" s="2" t="n">
        <v>215</v>
      </c>
      <c r="E3152" s="38" t="s">
        <v>1254</v>
      </c>
      <c r="F3152" s="38" t="str">
        <f aca="false">E3152</f>
        <v>95C</v>
      </c>
      <c r="H3152" s="8" t="str">
        <f aca="false">(LEFT(E3152,LEN(E3152)-1)-15)&amp;RIGHT(E3152,1)</f>
        <v>80C</v>
      </c>
      <c r="I3152" s="8" t="str">
        <f aca="false">SUBSTITUTE(H3152,"/",";")</f>
        <v>80C</v>
      </c>
      <c r="J3152" s="18" t="str">
        <f aca="false">LEFT(H3152,LEN(H3152)-1)</f>
        <v>80</v>
      </c>
      <c r="L3152" s="18" t="str">
        <f aca="false">RIGHT(H3152,1)</f>
        <v>C</v>
      </c>
      <c r="M3152" s="8" t="n">
        <v>975</v>
      </c>
      <c r="P3152" s="2" t="str">
        <f aca="false">(J3152+VLOOKUP(L3152,references!AI:AJ,2,0) - 1)&amp;" - "&amp;(J3152+VLOOKUP(L3152,references!AI:AJ,2,0)+1)</f>
        <v>96 - 98</v>
      </c>
      <c r="W3152" s="2" t="str">
        <f aca="false">(J3152 - 2)&amp;" - "&amp;(J3152+2)</f>
        <v>78 - 82</v>
      </c>
    </row>
    <row r="3153" customFormat="false" ht="15" hidden="false" customHeight="false" outlineLevel="0" collapsed="false">
      <c r="B3153" s="2" t="s">
        <v>108</v>
      </c>
      <c r="C3153" s="66" t="s">
        <v>1429</v>
      </c>
      <c r="D3153" s="2" t="n">
        <v>216</v>
      </c>
      <c r="E3153" s="38" t="s">
        <v>1255</v>
      </c>
      <c r="F3153" s="38" t="str">
        <f aca="false">E3153</f>
        <v>100C</v>
      </c>
      <c r="H3153" s="8" t="str">
        <f aca="false">(LEFT(E3153,LEN(E3153)-1)-15)&amp;RIGHT(E3153,1)</f>
        <v>85C</v>
      </c>
      <c r="I3153" s="8" t="str">
        <f aca="false">SUBSTITUTE(H3153,"/",";")</f>
        <v>85C</v>
      </c>
      <c r="J3153" s="18" t="str">
        <f aca="false">LEFT(H3153,LEN(H3153)-1)</f>
        <v>85</v>
      </c>
      <c r="L3153" s="18" t="str">
        <f aca="false">RIGHT(H3153,1)</f>
        <v>C</v>
      </c>
      <c r="M3153" s="8" t="n">
        <v>935</v>
      </c>
      <c r="P3153" s="2" t="str">
        <f aca="false">(J3153+VLOOKUP(L3153,references!AI:AJ,2,0) - 1)&amp;" - "&amp;(J3153+VLOOKUP(L3153,references!AI:AJ,2,0)+1)</f>
        <v>101 - 103</v>
      </c>
      <c r="W3153" s="2" t="str">
        <f aca="false">(J3153 - 2)&amp;" - "&amp;(J3153+2)</f>
        <v>83 - 87</v>
      </c>
    </row>
    <row r="3154" customFormat="false" ht="15" hidden="false" customHeight="false" outlineLevel="0" collapsed="false">
      <c r="B3154" s="2" t="s">
        <v>108</v>
      </c>
      <c r="C3154" s="66" t="s">
        <v>1429</v>
      </c>
      <c r="D3154" s="2" t="n">
        <v>217</v>
      </c>
      <c r="E3154" s="38" t="s">
        <v>1256</v>
      </c>
      <c r="F3154" s="38" t="str">
        <f aca="false">E3154</f>
        <v>105C</v>
      </c>
      <c r="H3154" s="8" t="str">
        <f aca="false">(LEFT(E3154,LEN(E3154)-1)-15)&amp;RIGHT(E3154,1)</f>
        <v>90C</v>
      </c>
      <c r="I3154" s="8" t="str">
        <f aca="false">SUBSTITUTE(H3154,"/",";")</f>
        <v>90C</v>
      </c>
      <c r="J3154" s="18" t="str">
        <f aca="false">LEFT(H3154,LEN(H3154)-1)</f>
        <v>90</v>
      </c>
      <c r="L3154" s="18" t="str">
        <f aca="false">RIGHT(H3154,1)</f>
        <v>C</v>
      </c>
      <c r="M3154" s="8" t="n">
        <v>875</v>
      </c>
      <c r="P3154" s="2" t="str">
        <f aca="false">(J3154+VLOOKUP(L3154,references!AI:AJ,2,0) - 1)&amp;" - "&amp;(J3154+VLOOKUP(L3154,references!AI:AJ,2,0)+1)</f>
        <v>106 - 108</v>
      </c>
      <c r="W3154" s="2" t="str">
        <f aca="false">(J3154 - 2)&amp;" - "&amp;(J3154+2)</f>
        <v>88 - 92</v>
      </c>
    </row>
    <row r="3155" customFormat="false" ht="15" hidden="false" customHeight="false" outlineLevel="0" collapsed="false">
      <c r="B3155" s="2" t="s">
        <v>108</v>
      </c>
      <c r="C3155" s="66" t="s">
        <v>1429</v>
      </c>
      <c r="D3155" s="2" t="n">
        <v>262</v>
      </c>
      <c r="E3155" s="38" t="s">
        <v>1260</v>
      </c>
      <c r="F3155" s="38" t="str">
        <f aca="false">E3155</f>
        <v>80D</v>
      </c>
      <c r="H3155" s="8" t="str">
        <f aca="false">(LEFT(E3155,LEN(E3155)-1)-15)&amp;RIGHT(E3155,1)</f>
        <v>65D</v>
      </c>
      <c r="I3155" s="8" t="str">
        <f aca="false">SUBSTITUTE(H3155,"/",";")</f>
        <v>65D</v>
      </c>
      <c r="J3155" s="18" t="str">
        <f aca="false">LEFT(H3155,LEN(H3155)-1)</f>
        <v>65</v>
      </c>
      <c r="L3155" s="18" t="str">
        <f aca="false">RIGHT(H3155,1)</f>
        <v>D</v>
      </c>
      <c r="M3155" s="8" t="n">
        <v>895</v>
      </c>
      <c r="P3155" s="2" t="str">
        <f aca="false">(J3155+VLOOKUP(L3155,references!AI:AJ,2,0) - 1)&amp;" - "&amp;(J3155+VLOOKUP(L3155,references!AI:AJ,2,0)+1)</f>
        <v>83 - 85</v>
      </c>
      <c r="W3155" s="2" t="str">
        <f aca="false">(J3155 - 2)&amp;" - "&amp;(J3155+2)</f>
        <v>63 - 67</v>
      </c>
    </row>
    <row r="3156" customFormat="false" ht="15" hidden="false" customHeight="false" outlineLevel="0" collapsed="false">
      <c r="B3156" s="2" t="s">
        <v>108</v>
      </c>
      <c r="C3156" s="66" t="s">
        <v>1429</v>
      </c>
      <c r="D3156" s="2" t="n">
        <v>263</v>
      </c>
      <c r="E3156" s="38" t="s">
        <v>1261</v>
      </c>
      <c r="F3156" s="38" t="str">
        <f aca="false">E3156</f>
        <v>85D</v>
      </c>
      <c r="H3156" s="8" t="str">
        <f aca="false">(LEFT(E3156,LEN(E3156)-1)-15)&amp;RIGHT(E3156,1)</f>
        <v>70D</v>
      </c>
      <c r="I3156" s="8" t="str">
        <f aca="false">SUBSTITUTE(H3156,"/",";")</f>
        <v>70D</v>
      </c>
      <c r="J3156" s="18" t="str">
        <f aca="false">LEFT(H3156,LEN(H3156)-1)</f>
        <v>70</v>
      </c>
      <c r="L3156" s="18" t="str">
        <f aca="false">RIGHT(H3156,1)</f>
        <v>D</v>
      </c>
      <c r="M3156" s="8" t="n">
        <v>955</v>
      </c>
      <c r="P3156" s="2" t="str">
        <f aca="false">(J3156+VLOOKUP(L3156,references!AI:AJ,2,0) - 1)&amp;" - "&amp;(J3156+VLOOKUP(L3156,references!AI:AJ,2,0)+1)</f>
        <v>88 - 90</v>
      </c>
      <c r="W3156" s="2" t="str">
        <f aca="false">(J3156 - 2)&amp;" - "&amp;(J3156+2)</f>
        <v>68 - 72</v>
      </c>
    </row>
    <row r="3157" customFormat="false" ht="15" hidden="false" customHeight="false" outlineLevel="0" collapsed="false">
      <c r="B3157" s="2" t="s">
        <v>108</v>
      </c>
      <c r="C3157" s="66" t="s">
        <v>1429</v>
      </c>
      <c r="D3157" s="2" t="n">
        <v>264</v>
      </c>
      <c r="E3157" s="38" t="s">
        <v>1262</v>
      </c>
      <c r="F3157" s="38" t="str">
        <f aca="false">E3157</f>
        <v>90D</v>
      </c>
      <c r="H3157" s="8" t="str">
        <f aca="false">(LEFT(E3157,LEN(E3157)-1)-15)&amp;RIGHT(E3157,1)</f>
        <v>75D</v>
      </c>
      <c r="I3157" s="8" t="str">
        <f aca="false">SUBSTITUTE(H3157,"/",";")</f>
        <v>75D</v>
      </c>
      <c r="J3157" s="18" t="str">
        <f aca="false">LEFT(H3157,LEN(H3157)-1)</f>
        <v>75</v>
      </c>
      <c r="L3157" s="18" t="str">
        <f aca="false">RIGHT(H3157,1)</f>
        <v>D</v>
      </c>
      <c r="M3157" s="8" t="n">
        <v>985</v>
      </c>
      <c r="P3157" s="2" t="str">
        <f aca="false">(J3157+VLOOKUP(L3157,references!AI:AJ,2,0) - 1)&amp;" - "&amp;(J3157+VLOOKUP(L3157,references!AI:AJ,2,0)+1)</f>
        <v>93 - 95</v>
      </c>
      <c r="W3157" s="2" t="str">
        <f aca="false">(J3157 - 2)&amp;" - "&amp;(J3157+2)</f>
        <v>73 - 77</v>
      </c>
    </row>
    <row r="3158" customFormat="false" ht="15" hidden="false" customHeight="false" outlineLevel="0" collapsed="false">
      <c r="B3158" s="2" t="s">
        <v>108</v>
      </c>
      <c r="C3158" s="66" t="s">
        <v>1429</v>
      </c>
      <c r="D3158" s="2" t="n">
        <v>265</v>
      </c>
      <c r="E3158" s="38" t="s">
        <v>1263</v>
      </c>
      <c r="F3158" s="38" t="str">
        <f aca="false">E3158</f>
        <v>95D</v>
      </c>
      <c r="H3158" s="8" t="str">
        <f aca="false">(LEFT(E3158,LEN(E3158)-1)-15)&amp;RIGHT(E3158,1)</f>
        <v>80D</v>
      </c>
      <c r="I3158" s="8" t="str">
        <f aca="false">SUBSTITUTE(H3158,"/",";")</f>
        <v>80D</v>
      </c>
      <c r="J3158" s="18" t="str">
        <f aca="false">LEFT(H3158,LEN(H3158)-1)</f>
        <v>80</v>
      </c>
      <c r="L3158" s="18" t="str">
        <f aca="false">RIGHT(H3158,1)</f>
        <v>D</v>
      </c>
      <c r="M3158" s="8" t="n">
        <v>945</v>
      </c>
      <c r="P3158" s="2" t="str">
        <f aca="false">(J3158+VLOOKUP(L3158,references!AI:AJ,2,0) - 1)&amp;" - "&amp;(J3158+VLOOKUP(L3158,references!AI:AJ,2,0)+1)</f>
        <v>98 - 100</v>
      </c>
      <c r="W3158" s="2" t="str">
        <f aca="false">(J3158 - 2)&amp;" - "&amp;(J3158+2)</f>
        <v>78 - 82</v>
      </c>
    </row>
    <row r="3159" customFormat="false" ht="15" hidden="false" customHeight="false" outlineLevel="0" collapsed="false">
      <c r="B3159" s="2" t="s">
        <v>108</v>
      </c>
      <c r="C3159" s="66" t="s">
        <v>1429</v>
      </c>
      <c r="D3159" s="2" t="n">
        <v>266</v>
      </c>
      <c r="E3159" s="38" t="s">
        <v>1264</v>
      </c>
      <c r="F3159" s="38" t="str">
        <f aca="false">E3159</f>
        <v>100D</v>
      </c>
      <c r="H3159" s="8" t="str">
        <f aca="false">(LEFT(E3159,LEN(E3159)-1)-15)&amp;RIGHT(E3159,1)</f>
        <v>85D</v>
      </c>
      <c r="I3159" s="8" t="str">
        <f aca="false">SUBSTITUTE(H3159,"/",";")</f>
        <v>85D</v>
      </c>
      <c r="J3159" s="18" t="str">
        <f aca="false">LEFT(H3159,LEN(H3159)-1)</f>
        <v>85</v>
      </c>
      <c r="L3159" s="18" t="str">
        <f aca="false">RIGHT(H3159,1)</f>
        <v>D</v>
      </c>
      <c r="M3159" s="8" t="n">
        <v>885</v>
      </c>
      <c r="P3159" s="2" t="str">
        <f aca="false">(J3159+VLOOKUP(L3159,references!AI:AJ,2,0) - 1)&amp;" - "&amp;(J3159+VLOOKUP(L3159,references!AI:AJ,2,0)+1)</f>
        <v>103 - 105</v>
      </c>
      <c r="W3159" s="2" t="str">
        <f aca="false">(J3159 - 2)&amp;" - "&amp;(J3159+2)</f>
        <v>83 - 87</v>
      </c>
    </row>
    <row r="3160" customFormat="false" ht="15" hidden="false" customHeight="false" outlineLevel="0" collapsed="false">
      <c r="B3160" s="2" t="s">
        <v>108</v>
      </c>
      <c r="C3160" s="66" t="s">
        <v>1429</v>
      </c>
      <c r="D3160" s="2" t="n">
        <v>267</v>
      </c>
      <c r="E3160" s="38" t="s">
        <v>1265</v>
      </c>
      <c r="F3160" s="38" t="str">
        <f aca="false">E3160</f>
        <v>105D</v>
      </c>
      <c r="H3160" s="8" t="str">
        <f aca="false">(LEFT(E3160,LEN(E3160)-1)-15)&amp;RIGHT(E3160,1)</f>
        <v>90D</v>
      </c>
      <c r="I3160" s="8" t="str">
        <f aca="false">SUBSTITUTE(H3160,"/",";")</f>
        <v>90D</v>
      </c>
      <c r="J3160" s="18" t="str">
        <f aca="false">LEFT(H3160,LEN(H3160)-1)</f>
        <v>90</v>
      </c>
      <c r="L3160" s="18" t="str">
        <f aca="false">RIGHT(H3160,1)</f>
        <v>D</v>
      </c>
      <c r="M3160" s="8" t="n">
        <v>815</v>
      </c>
      <c r="P3160" s="2" t="str">
        <f aca="false">(J3160+VLOOKUP(L3160,references!AI:AJ,2,0) - 1)&amp;" - "&amp;(J3160+VLOOKUP(L3160,references!AI:AJ,2,0)+1)</f>
        <v>108 - 110</v>
      </c>
      <c r="W3160" s="2" t="str">
        <f aca="false">(J3160 - 2)&amp;" - "&amp;(J3160+2)</f>
        <v>88 - 92</v>
      </c>
    </row>
    <row r="3161" customFormat="false" ht="15" hidden="false" customHeight="false" outlineLevel="0" collapsed="false">
      <c r="B3161" s="2" t="s">
        <v>108</v>
      </c>
      <c r="C3161" s="66" t="s">
        <v>1429</v>
      </c>
      <c r="D3161" s="2" t="n">
        <v>312</v>
      </c>
      <c r="E3161" s="38" t="s">
        <v>1269</v>
      </c>
      <c r="F3161" s="38" t="str">
        <f aca="false">E3161</f>
        <v>80E</v>
      </c>
      <c r="H3161" s="8" t="str">
        <f aca="false">(LEFT(E3161,LEN(E3161)-1)-15)&amp;RIGHT(E3161,1)</f>
        <v>65E</v>
      </c>
      <c r="I3161" s="8" t="str">
        <f aca="false">SUBSTITUTE(H3161,"/",";")</f>
        <v>65E</v>
      </c>
      <c r="J3161" s="18" t="str">
        <f aca="false">LEFT(H3161,LEN(H3161)-1)</f>
        <v>65</v>
      </c>
      <c r="L3161" s="18" t="str">
        <f aca="false">RIGHT(H3161,1)</f>
        <v>E</v>
      </c>
      <c r="M3161" s="8" t="n">
        <v>785</v>
      </c>
    </row>
    <row r="3162" customFormat="false" ht="15" hidden="false" customHeight="false" outlineLevel="0" collapsed="false">
      <c r="B3162" s="2" t="s">
        <v>108</v>
      </c>
      <c r="C3162" s="66" t="s">
        <v>1429</v>
      </c>
      <c r="D3162" s="2" t="n">
        <v>313</v>
      </c>
      <c r="E3162" s="38" t="s">
        <v>1270</v>
      </c>
      <c r="F3162" s="38" t="str">
        <f aca="false">E3162</f>
        <v>85E</v>
      </c>
      <c r="H3162" s="8" t="str">
        <f aca="false">(LEFT(E3162,LEN(E3162)-1)-15)&amp;RIGHT(E3162,1)</f>
        <v>70E</v>
      </c>
      <c r="I3162" s="8" t="str">
        <f aca="false">SUBSTITUTE(H3162,"/",";")</f>
        <v>70E</v>
      </c>
      <c r="J3162" s="18" t="str">
        <f aca="false">LEFT(H3162,LEN(H3162)-1)</f>
        <v>70</v>
      </c>
      <c r="L3162" s="18" t="str">
        <f aca="false">RIGHT(H3162,1)</f>
        <v>E</v>
      </c>
      <c r="M3162" s="8" t="n">
        <v>860</v>
      </c>
    </row>
    <row r="3163" customFormat="false" ht="15" hidden="false" customHeight="false" outlineLevel="0" collapsed="false">
      <c r="B3163" s="2" t="s">
        <v>108</v>
      </c>
      <c r="C3163" s="66" t="s">
        <v>1429</v>
      </c>
      <c r="D3163" s="2" t="n">
        <v>314</v>
      </c>
      <c r="E3163" s="38" t="s">
        <v>1271</v>
      </c>
      <c r="F3163" s="38" t="str">
        <f aca="false">E3163</f>
        <v>90E</v>
      </c>
      <c r="H3163" s="8" t="str">
        <f aca="false">(LEFT(E3163,LEN(E3163)-1)-15)&amp;RIGHT(E3163,1)</f>
        <v>75E</v>
      </c>
      <c r="I3163" s="8" t="str">
        <f aca="false">SUBSTITUTE(H3163,"/",";")</f>
        <v>75E</v>
      </c>
      <c r="J3163" s="18" t="str">
        <f aca="false">LEFT(H3163,LEN(H3163)-1)</f>
        <v>75</v>
      </c>
      <c r="L3163" s="18" t="str">
        <f aca="false">RIGHT(H3163,1)</f>
        <v>E</v>
      </c>
      <c r="M3163" s="8" t="n">
        <v>925</v>
      </c>
    </row>
    <row r="3164" customFormat="false" ht="15" hidden="false" customHeight="false" outlineLevel="0" collapsed="false">
      <c r="B3164" s="2" t="s">
        <v>108</v>
      </c>
      <c r="C3164" s="66" t="s">
        <v>1429</v>
      </c>
      <c r="D3164" s="2" t="n">
        <v>315</v>
      </c>
      <c r="E3164" s="38" t="s">
        <v>1272</v>
      </c>
      <c r="F3164" s="38" t="str">
        <f aca="false">E3164</f>
        <v>95E</v>
      </c>
      <c r="H3164" s="8" t="str">
        <f aca="false">(LEFT(E3164,LEN(E3164)-1)-15)&amp;RIGHT(E3164,1)</f>
        <v>80E</v>
      </c>
      <c r="I3164" s="8" t="str">
        <f aca="false">SUBSTITUTE(H3164,"/",";")</f>
        <v>80E</v>
      </c>
      <c r="J3164" s="18" t="str">
        <f aca="false">LEFT(H3164,LEN(H3164)-1)</f>
        <v>80</v>
      </c>
      <c r="L3164" s="18" t="str">
        <f aca="false">RIGHT(H3164,1)</f>
        <v>E</v>
      </c>
      <c r="M3164" s="8" t="n">
        <v>967</v>
      </c>
    </row>
    <row r="3165" customFormat="false" ht="15" hidden="false" customHeight="false" outlineLevel="0" collapsed="false">
      <c r="B3165" s="2" t="s">
        <v>108</v>
      </c>
      <c r="C3165" s="66" t="s">
        <v>1429</v>
      </c>
      <c r="D3165" s="2" t="n">
        <v>316</v>
      </c>
      <c r="E3165" s="38" t="s">
        <v>1273</v>
      </c>
      <c r="F3165" s="38" t="str">
        <f aca="false">E3165</f>
        <v>100E</v>
      </c>
      <c r="H3165" s="8" t="str">
        <f aca="false">(LEFT(E3165,LEN(E3165)-1)-15)&amp;RIGHT(E3165,1)</f>
        <v>85E</v>
      </c>
      <c r="I3165" s="8" t="str">
        <f aca="false">SUBSTITUTE(H3165,"/",";")</f>
        <v>85E</v>
      </c>
      <c r="J3165" s="18" t="str">
        <f aca="false">LEFT(H3165,LEN(H3165)-1)</f>
        <v>85</v>
      </c>
      <c r="L3165" s="18" t="str">
        <f aca="false">RIGHT(H3165,1)</f>
        <v>E</v>
      </c>
      <c r="M3165" s="8" t="n">
        <v>957</v>
      </c>
    </row>
    <row r="3166" customFormat="false" ht="15" hidden="false" customHeight="false" outlineLevel="0" collapsed="false">
      <c r="B3166" s="2" t="s">
        <v>108</v>
      </c>
      <c r="C3166" s="66" t="s">
        <v>1429</v>
      </c>
      <c r="D3166" s="2" t="n">
        <v>317</v>
      </c>
      <c r="E3166" s="38" t="s">
        <v>1274</v>
      </c>
      <c r="F3166" s="38" t="str">
        <f aca="false">E3166</f>
        <v>105E</v>
      </c>
      <c r="H3166" s="8" t="str">
        <f aca="false">(LEFT(E3166,LEN(E3166)-1)-15)&amp;RIGHT(E3166,1)</f>
        <v>90E</v>
      </c>
      <c r="I3166" s="8" t="str">
        <f aca="false">SUBSTITUTE(H3166,"/",";")</f>
        <v>90E</v>
      </c>
      <c r="J3166" s="18" t="str">
        <f aca="false">LEFT(H3166,LEN(H3166)-1)</f>
        <v>90</v>
      </c>
      <c r="L3166" s="18" t="str">
        <f aca="false">RIGHT(H3166,1)</f>
        <v>E</v>
      </c>
      <c r="M3166" s="8" t="n">
        <v>705</v>
      </c>
    </row>
    <row r="3167" customFormat="false" ht="15" hidden="false" customHeight="false" outlineLevel="0" collapsed="false">
      <c r="B3167" s="2" t="s">
        <v>108</v>
      </c>
      <c r="C3167" s="66" t="s">
        <v>1429</v>
      </c>
      <c r="D3167" s="2" t="n">
        <v>362</v>
      </c>
      <c r="E3167" s="38" t="s">
        <v>1278</v>
      </c>
      <c r="F3167" s="38" t="str">
        <f aca="false">E3167</f>
        <v>80F</v>
      </c>
      <c r="H3167" s="8" t="str">
        <f aca="false">(LEFT(E3167,LEN(E3167)-1)-15)&amp;RIGHT(E3167,1)</f>
        <v>65F</v>
      </c>
      <c r="I3167" s="8" t="str">
        <f aca="false">SUBSTITUTE(H3167,"/",";")</f>
        <v>65F</v>
      </c>
      <c r="J3167" s="18" t="str">
        <f aca="false">LEFT(H3167,LEN(H3167)-1)</f>
        <v>65</v>
      </c>
      <c r="L3167" s="18" t="str">
        <f aca="false">RIGHT(H3167,1)</f>
        <v>F</v>
      </c>
      <c r="M3167" s="8" t="n">
        <v>720</v>
      </c>
    </row>
    <row r="3168" customFormat="false" ht="15" hidden="false" customHeight="false" outlineLevel="0" collapsed="false">
      <c r="B3168" s="2" t="s">
        <v>108</v>
      </c>
      <c r="C3168" s="66" t="s">
        <v>1429</v>
      </c>
      <c r="D3168" s="2" t="n">
        <v>363</v>
      </c>
      <c r="E3168" s="38" t="s">
        <v>1279</v>
      </c>
      <c r="F3168" s="38" t="str">
        <f aca="false">E3168</f>
        <v>85F</v>
      </c>
      <c r="H3168" s="8" t="str">
        <f aca="false">(LEFT(E3168,LEN(E3168)-1)-15)&amp;RIGHT(E3168,1)</f>
        <v>70F</v>
      </c>
      <c r="I3168" s="8" t="str">
        <f aca="false">SUBSTITUTE(H3168,"/",";")</f>
        <v>70F</v>
      </c>
      <c r="J3168" s="18" t="str">
        <f aca="false">LEFT(H3168,LEN(H3168)-1)</f>
        <v>70</v>
      </c>
      <c r="L3168" s="18" t="str">
        <f aca="false">RIGHT(H3168,1)</f>
        <v>F</v>
      </c>
      <c r="M3168" s="8" t="n">
        <v>800</v>
      </c>
    </row>
    <row r="3169" customFormat="false" ht="15" hidden="false" customHeight="false" outlineLevel="0" collapsed="false">
      <c r="B3169" s="2" t="s">
        <v>108</v>
      </c>
      <c r="C3169" s="66" t="s">
        <v>1429</v>
      </c>
      <c r="D3169" s="2" t="n">
        <v>364</v>
      </c>
      <c r="E3169" s="38" t="s">
        <v>1280</v>
      </c>
      <c r="F3169" s="38" t="str">
        <f aca="false">E3169</f>
        <v>90F</v>
      </c>
      <c r="H3169" s="8" t="str">
        <f aca="false">(LEFT(E3169,LEN(E3169)-1)-15)&amp;RIGHT(E3169,1)</f>
        <v>75F</v>
      </c>
      <c r="I3169" s="8" t="str">
        <f aca="false">SUBSTITUTE(H3169,"/",";")</f>
        <v>75F</v>
      </c>
      <c r="J3169" s="18" t="str">
        <f aca="false">LEFT(H3169,LEN(H3169)-1)</f>
        <v>75</v>
      </c>
      <c r="L3169" s="18" t="str">
        <f aca="false">RIGHT(H3169,1)</f>
        <v>F</v>
      </c>
      <c r="M3169" s="8" t="n">
        <v>870</v>
      </c>
    </row>
    <row r="3170" customFormat="false" ht="15" hidden="false" customHeight="false" outlineLevel="0" collapsed="false">
      <c r="B3170" s="2" t="s">
        <v>108</v>
      </c>
      <c r="C3170" s="66" t="s">
        <v>1429</v>
      </c>
      <c r="D3170" s="2" t="n">
        <v>365</v>
      </c>
      <c r="E3170" s="38" t="s">
        <v>1281</v>
      </c>
      <c r="F3170" s="38" t="str">
        <f aca="false">E3170</f>
        <v>95F</v>
      </c>
      <c r="H3170" s="8" t="str">
        <f aca="false">(LEFT(E3170,LEN(E3170)-1)-15)&amp;RIGHT(E3170,1)</f>
        <v>80F</v>
      </c>
      <c r="I3170" s="8" t="str">
        <f aca="false">SUBSTITUTE(H3170,"/",";")</f>
        <v>80F</v>
      </c>
      <c r="J3170" s="18" t="str">
        <f aca="false">LEFT(H3170,LEN(H3170)-1)</f>
        <v>80</v>
      </c>
      <c r="L3170" s="18" t="str">
        <f aca="false">RIGHT(H3170,1)</f>
        <v>F</v>
      </c>
      <c r="M3170" s="8" t="n">
        <v>947</v>
      </c>
    </row>
    <row r="3171" customFormat="false" ht="15" hidden="false" customHeight="false" outlineLevel="0" collapsed="false">
      <c r="B3171" s="2" t="s">
        <v>108</v>
      </c>
      <c r="C3171" s="66" t="s">
        <v>1429</v>
      </c>
      <c r="D3171" s="2" t="n">
        <v>366</v>
      </c>
      <c r="E3171" s="38" t="s">
        <v>1282</v>
      </c>
      <c r="F3171" s="38" t="str">
        <f aca="false">E3171</f>
        <v>100F</v>
      </c>
      <c r="H3171" s="8" t="str">
        <f aca="false">(LEFT(E3171,LEN(E3171)-1)-15)&amp;RIGHT(E3171,1)</f>
        <v>85F</v>
      </c>
      <c r="I3171" s="8" t="str">
        <f aca="false">SUBSTITUTE(H3171,"/",";")</f>
        <v>85F</v>
      </c>
      <c r="J3171" s="18" t="str">
        <f aca="false">LEFT(H3171,LEN(H3171)-1)</f>
        <v>85</v>
      </c>
      <c r="L3171" s="18" t="str">
        <f aca="false">RIGHT(H3171,1)</f>
        <v>F</v>
      </c>
      <c r="M3171" s="8" t="n">
        <v>937</v>
      </c>
    </row>
    <row r="3172" customFormat="false" ht="15" hidden="false" customHeight="false" outlineLevel="0" collapsed="false">
      <c r="B3172" s="2" t="s">
        <v>108</v>
      </c>
      <c r="C3172" s="66" t="s">
        <v>1429</v>
      </c>
      <c r="D3172" s="2" t="n">
        <v>367</v>
      </c>
      <c r="E3172" s="38" t="s">
        <v>1283</v>
      </c>
      <c r="F3172" s="38" t="str">
        <f aca="false">E3172</f>
        <v>105F</v>
      </c>
      <c r="H3172" s="8" t="str">
        <f aca="false">(LEFT(E3172,LEN(E3172)-1)-15)&amp;RIGHT(E3172,1)</f>
        <v>90F</v>
      </c>
      <c r="I3172" s="8" t="str">
        <f aca="false">SUBSTITUTE(H3172,"/",";")</f>
        <v>90F</v>
      </c>
      <c r="J3172" s="18" t="str">
        <f aca="false">LEFT(H3172,LEN(H3172)-1)</f>
        <v>90</v>
      </c>
      <c r="L3172" s="18" t="str">
        <f aca="false">RIGHT(H3172,1)</f>
        <v>F</v>
      </c>
      <c r="M3172" s="8" t="n">
        <v>645</v>
      </c>
    </row>
    <row r="3174" customFormat="false" ht="15" hidden="false" customHeight="false" outlineLevel="0" collapsed="false">
      <c r="B3174" s="18" t="s">
        <v>108</v>
      </c>
      <c r="C3174" s="76" t="s">
        <v>1431</v>
      </c>
      <c r="D3174" s="18" t="n">
        <v>112</v>
      </c>
      <c r="E3174" s="61" t="s">
        <v>1411</v>
      </c>
      <c r="F3174" s="61" t="str">
        <f aca="false">E3174</f>
        <v>36A</v>
      </c>
      <c r="G3174" s="76"/>
      <c r="H3174" s="8" t="s">
        <v>1227</v>
      </c>
      <c r="I3174" s="8" t="str">
        <f aca="false">H3174</f>
        <v>65A</v>
      </c>
      <c r="J3174" s="18" t="str">
        <f aca="false">LEFT(H3174,LEN(H3174)-1)</f>
        <v>65</v>
      </c>
      <c r="L3174" s="18" t="str">
        <f aca="false">RIGHT(H3174,1)</f>
        <v>A</v>
      </c>
      <c r="M3174" s="8" t="n">
        <v>850</v>
      </c>
    </row>
    <row r="3175" customFormat="false" ht="15" hidden="false" customHeight="false" outlineLevel="0" collapsed="false">
      <c r="B3175" s="18" t="s">
        <v>108</v>
      </c>
      <c r="C3175" s="76" t="s">
        <v>1431</v>
      </c>
      <c r="D3175" s="18" t="n">
        <v>113</v>
      </c>
      <c r="E3175" s="61" t="s">
        <v>1412</v>
      </c>
      <c r="F3175" s="61" t="str">
        <f aca="false">E3175</f>
        <v>38A</v>
      </c>
      <c r="G3175" s="76"/>
      <c r="H3175" s="8" t="s">
        <v>1228</v>
      </c>
      <c r="I3175" s="8" t="str">
        <f aca="false">H3175</f>
        <v>70A</v>
      </c>
      <c r="J3175" s="18" t="str">
        <f aca="false">LEFT(H3175,LEN(H3175)-1)</f>
        <v>70</v>
      </c>
      <c r="L3175" s="18" t="str">
        <f aca="false">RIGHT(H3175,1)</f>
        <v>A</v>
      </c>
      <c r="M3175" s="8" t="n">
        <v>920</v>
      </c>
    </row>
    <row r="3176" customFormat="false" ht="15" hidden="false" customHeight="false" outlineLevel="0" collapsed="false">
      <c r="B3176" s="18" t="s">
        <v>108</v>
      </c>
      <c r="C3176" s="76" t="s">
        <v>1431</v>
      </c>
      <c r="D3176" s="18" t="n">
        <v>114</v>
      </c>
      <c r="E3176" s="61" t="s">
        <v>1413</v>
      </c>
      <c r="F3176" s="61" t="str">
        <f aca="false">E3176</f>
        <v>40A</v>
      </c>
      <c r="G3176" s="76"/>
      <c r="H3176" s="8" t="s">
        <v>1229</v>
      </c>
      <c r="I3176" s="8" t="str">
        <f aca="false">H3176</f>
        <v>75A</v>
      </c>
      <c r="J3176" s="18" t="str">
        <f aca="false">LEFT(H3176,LEN(H3176)-1)</f>
        <v>75</v>
      </c>
      <c r="L3176" s="18" t="str">
        <f aca="false">RIGHT(H3176,1)</f>
        <v>A</v>
      </c>
      <c r="M3176" s="8" t="n">
        <v>970</v>
      </c>
    </row>
    <row r="3177" customFormat="false" ht="15" hidden="false" customHeight="false" outlineLevel="0" collapsed="false">
      <c r="B3177" s="18" t="s">
        <v>108</v>
      </c>
      <c r="C3177" s="76" t="s">
        <v>1431</v>
      </c>
      <c r="D3177" s="18" t="n">
        <v>115</v>
      </c>
      <c r="E3177" s="61" t="s">
        <v>1304</v>
      </c>
      <c r="F3177" s="61" t="str">
        <f aca="false">E3177</f>
        <v>42A</v>
      </c>
      <c r="G3177" s="76"/>
      <c r="H3177" s="8" t="s">
        <v>1230</v>
      </c>
      <c r="I3177" s="8" t="str">
        <f aca="false">H3177</f>
        <v>80A</v>
      </c>
      <c r="J3177" s="18" t="str">
        <f aca="false">LEFT(H3177,LEN(H3177)-1)</f>
        <v>80</v>
      </c>
      <c r="L3177" s="18" t="str">
        <f aca="false">RIGHT(H3177,1)</f>
        <v>A</v>
      </c>
      <c r="M3177" s="8" t="n">
        <v>910</v>
      </c>
    </row>
    <row r="3178" customFormat="false" ht="15" hidden="false" customHeight="false" outlineLevel="0" collapsed="false">
      <c r="B3178" s="18" t="s">
        <v>108</v>
      </c>
      <c r="C3178" s="76" t="s">
        <v>1431</v>
      </c>
      <c r="D3178" s="18" t="n">
        <v>162</v>
      </c>
      <c r="E3178" s="61" t="s">
        <v>1414</v>
      </c>
      <c r="F3178" s="61" t="str">
        <f aca="false">E3178</f>
        <v>36B</v>
      </c>
      <c r="G3178" s="76"/>
      <c r="H3178" s="8" t="s">
        <v>1239</v>
      </c>
      <c r="I3178" s="8" t="str">
        <f aca="false">H3178</f>
        <v>65B</v>
      </c>
      <c r="J3178" s="18" t="str">
        <f aca="false">LEFT(H3178,LEN(H3178)-1)</f>
        <v>65</v>
      </c>
      <c r="L3178" s="18" t="str">
        <f aca="false">RIGHT(H3178,1)</f>
        <v>B</v>
      </c>
      <c r="M3178" s="8" t="n">
        <v>900</v>
      </c>
    </row>
    <row r="3179" customFormat="false" ht="15" hidden="false" customHeight="false" outlineLevel="0" collapsed="false">
      <c r="B3179" s="18" t="s">
        <v>108</v>
      </c>
      <c r="C3179" s="76" t="s">
        <v>1431</v>
      </c>
      <c r="D3179" s="18" t="n">
        <v>163</v>
      </c>
      <c r="E3179" s="61" t="s">
        <v>1415</v>
      </c>
      <c r="F3179" s="61" t="str">
        <f aca="false">E3179</f>
        <v>38B</v>
      </c>
      <c r="G3179" s="76"/>
      <c r="H3179" s="8" t="s">
        <v>1240</v>
      </c>
      <c r="I3179" s="8" t="str">
        <f aca="false">H3179</f>
        <v>70B</v>
      </c>
      <c r="J3179" s="18" t="str">
        <f aca="false">LEFT(H3179,LEN(H3179)-1)</f>
        <v>70</v>
      </c>
      <c r="L3179" s="18" t="str">
        <f aca="false">RIGHT(H3179,1)</f>
        <v>B</v>
      </c>
      <c r="M3179" s="8" t="n">
        <v>960</v>
      </c>
    </row>
    <row r="3180" customFormat="false" ht="15" hidden="false" customHeight="false" outlineLevel="0" collapsed="false">
      <c r="B3180" s="18" t="s">
        <v>108</v>
      </c>
      <c r="C3180" s="76" t="s">
        <v>1431</v>
      </c>
      <c r="D3180" s="18" t="n">
        <v>164</v>
      </c>
      <c r="E3180" s="61" t="s">
        <v>1416</v>
      </c>
      <c r="F3180" s="61" t="str">
        <f aca="false">E3180</f>
        <v>40B</v>
      </c>
      <c r="G3180" s="76"/>
      <c r="H3180" s="8" t="s">
        <v>1241</v>
      </c>
      <c r="I3180" s="8" t="str">
        <f aca="false">H3180</f>
        <v>75B</v>
      </c>
      <c r="J3180" s="18" t="str">
        <f aca="false">LEFT(H3180,LEN(H3180)-1)</f>
        <v>75</v>
      </c>
      <c r="L3180" s="18" t="str">
        <f aca="false">RIGHT(H3180,1)</f>
        <v>B</v>
      </c>
      <c r="M3180" s="8" t="n">
        <v>990</v>
      </c>
    </row>
    <row r="3181" customFormat="false" ht="15" hidden="false" customHeight="false" outlineLevel="0" collapsed="false">
      <c r="B3181" s="18" t="s">
        <v>108</v>
      </c>
      <c r="C3181" s="76" t="s">
        <v>1431</v>
      </c>
      <c r="D3181" s="18" t="n">
        <v>165</v>
      </c>
      <c r="E3181" s="61" t="s">
        <v>1313</v>
      </c>
      <c r="F3181" s="61" t="str">
        <f aca="false">E3181</f>
        <v>42B</v>
      </c>
      <c r="G3181" s="76"/>
      <c r="H3181" s="8" t="s">
        <v>1242</v>
      </c>
      <c r="I3181" s="8" t="str">
        <f aca="false">H3181</f>
        <v>80B</v>
      </c>
      <c r="J3181" s="18" t="str">
        <f aca="false">LEFT(H3181,LEN(H3181)-1)</f>
        <v>80</v>
      </c>
      <c r="L3181" s="18" t="str">
        <f aca="false">RIGHT(H3181,1)</f>
        <v>B</v>
      </c>
      <c r="M3181" s="8" t="n">
        <v>950</v>
      </c>
    </row>
    <row r="3183" customFormat="false" ht="15" hidden="false" customHeight="false" outlineLevel="0" collapsed="false">
      <c r="B3183" s="2" t="s">
        <v>108</v>
      </c>
      <c r="C3183" s="66" t="s">
        <v>1433</v>
      </c>
      <c r="D3183" s="2" t="n">
        <v>130</v>
      </c>
      <c r="E3183" s="38" t="s">
        <v>185</v>
      </c>
      <c r="F3183" s="2" t="str">
        <f aca="false">IFERROR(RIGHT("00"&amp;E3183*10,3),E3183)</f>
        <v>000</v>
      </c>
      <c r="H3183" s="8" t="n">
        <v>38</v>
      </c>
      <c r="I3183" s="8" t="n">
        <f aca="false">J3183</f>
        <v>38</v>
      </c>
      <c r="J3183" s="18" t="n">
        <f aca="false">H3183</f>
        <v>38</v>
      </c>
      <c r="M3183" s="8" t="n">
        <v>935</v>
      </c>
      <c r="P3183" s="18" t="str">
        <f aca="false">VLOOKUP(LEFT(H3183,2),references!AA:AG,3,0)</f>
        <v>74 - 78</v>
      </c>
      <c r="Q3183" s="18" t="str">
        <f aca="false">VLOOKUP(LEFT(H3183,2),references!AA:AG,5,0)</f>
        <v>56 - 60</v>
      </c>
      <c r="R3183" s="18" t="str">
        <f aca="false">VLOOKUP(LEFT(H3183,2),references!AA:AG,7,0)</f>
        <v>82 - 86</v>
      </c>
    </row>
    <row r="3184" customFormat="false" ht="15" hidden="false" customHeight="false" outlineLevel="0" collapsed="false">
      <c r="B3184" s="2" t="s">
        <v>108</v>
      </c>
      <c r="C3184" s="66" t="s">
        <v>1433</v>
      </c>
      <c r="D3184" s="2" t="n">
        <v>140</v>
      </c>
      <c r="E3184" s="38" t="s">
        <v>186</v>
      </c>
      <c r="F3184" s="2" t="str">
        <f aca="false">IFERROR(RIGHT("00"&amp;E3184*10,3),E3184)</f>
        <v>010</v>
      </c>
      <c r="H3184" s="8" t="n">
        <v>40</v>
      </c>
      <c r="I3184" s="8" t="n">
        <f aca="false">J3184</f>
        <v>40</v>
      </c>
      <c r="J3184" s="18" t="n">
        <f aca="false">H3184</f>
        <v>40</v>
      </c>
      <c r="M3184" s="8" t="n">
        <v>965</v>
      </c>
      <c r="P3184" s="18" t="str">
        <f aca="false">VLOOKUP(LEFT(H3184,2),references!AA:AG,3,0)</f>
        <v>78 - 82</v>
      </c>
      <c r="Q3184" s="18" t="str">
        <f aca="false">VLOOKUP(LEFT(H3184,2),references!AA:AG,5,0)</f>
        <v>60 - 64</v>
      </c>
      <c r="R3184" s="18" t="str">
        <f aca="false">VLOOKUP(LEFT(H3184,2),references!AA:AG,7,0)</f>
        <v>86 - 90</v>
      </c>
    </row>
    <row r="3185" customFormat="false" ht="15" hidden="false" customHeight="false" outlineLevel="0" collapsed="false">
      <c r="B3185" s="2" t="s">
        <v>108</v>
      </c>
      <c r="C3185" s="66" t="s">
        <v>1433</v>
      </c>
      <c r="D3185" s="2" t="n">
        <v>150</v>
      </c>
      <c r="E3185" s="38" t="s">
        <v>187</v>
      </c>
      <c r="F3185" s="2" t="str">
        <f aca="false">IFERROR(RIGHT("00"&amp;E3185*10,3),E3185)</f>
        <v>020</v>
      </c>
      <c r="H3185" s="8" t="n">
        <v>42</v>
      </c>
      <c r="I3185" s="8" t="n">
        <f aca="false">J3185</f>
        <v>42</v>
      </c>
      <c r="J3185" s="18" t="n">
        <f aca="false">H3185</f>
        <v>42</v>
      </c>
      <c r="M3185" s="8" t="n">
        <v>995</v>
      </c>
      <c r="P3185" s="18" t="str">
        <f aca="false">VLOOKUP(LEFT(H3185,2),references!AA:AG,3,0)</f>
        <v>82 - 86</v>
      </c>
      <c r="Q3185" s="18" t="str">
        <f aca="false">VLOOKUP(LEFT(H3185,2),references!AA:AG,5,0)</f>
        <v>64 - 68</v>
      </c>
      <c r="R3185" s="18" t="str">
        <f aca="false">VLOOKUP(LEFT(H3185,2),references!AA:AG,7,0)</f>
        <v>90 - 94</v>
      </c>
    </row>
    <row r="3186" customFormat="false" ht="15" hidden="false" customHeight="false" outlineLevel="0" collapsed="false">
      <c r="B3186" s="2" t="s">
        <v>108</v>
      </c>
      <c r="C3186" s="66" t="s">
        <v>1433</v>
      </c>
      <c r="D3186" s="2" t="n">
        <v>160</v>
      </c>
      <c r="E3186" s="38" t="s">
        <v>188</v>
      </c>
      <c r="F3186" s="2" t="str">
        <f aca="false">IFERROR(RIGHT("00"&amp;E3186*10,3),E3186)</f>
        <v>030</v>
      </c>
      <c r="H3186" s="8" t="n">
        <v>44</v>
      </c>
      <c r="I3186" s="8" t="n">
        <f aca="false">J3186</f>
        <v>44</v>
      </c>
      <c r="J3186" s="18" t="n">
        <f aca="false">H3186</f>
        <v>44</v>
      </c>
      <c r="M3186" s="8" t="n">
        <v>985</v>
      </c>
      <c r="P3186" s="18" t="str">
        <f aca="false">VLOOKUP(LEFT(H3186,2),references!AA:AG,3,0)</f>
        <v>86 - 90</v>
      </c>
      <c r="Q3186" s="18" t="str">
        <f aca="false">VLOOKUP(LEFT(H3186,2),references!AA:AG,5,0)</f>
        <v>68 - 72</v>
      </c>
      <c r="R3186" s="18" t="str">
        <f aca="false">VLOOKUP(LEFT(H3186,2),references!AA:AG,7,0)</f>
        <v>94 - 98</v>
      </c>
    </row>
    <row r="3187" customFormat="false" ht="15" hidden="false" customHeight="false" outlineLevel="0" collapsed="false">
      <c r="B3187" s="2" t="s">
        <v>108</v>
      </c>
      <c r="C3187" s="66" t="s">
        <v>1433</v>
      </c>
      <c r="D3187" s="2" t="n">
        <v>170</v>
      </c>
      <c r="E3187" s="38" t="s">
        <v>189</v>
      </c>
      <c r="F3187" s="2" t="str">
        <f aca="false">IFERROR(RIGHT("00"&amp;E3187*10,3),E3187)</f>
        <v>040</v>
      </c>
      <c r="H3187" s="8" t="n">
        <v>46</v>
      </c>
      <c r="I3187" s="8" t="n">
        <f aca="false">J3187</f>
        <v>46</v>
      </c>
      <c r="J3187" s="18" t="n">
        <f aca="false">H3187</f>
        <v>46</v>
      </c>
      <c r="M3187" s="8" t="n">
        <v>975</v>
      </c>
      <c r="P3187" s="18" t="str">
        <f aca="false">VLOOKUP(LEFT(H3187,2),references!AA:AG,3,0)</f>
        <v>90 - 94</v>
      </c>
      <c r="Q3187" s="18" t="str">
        <f aca="false">VLOOKUP(LEFT(H3187,2),references!AA:AG,5,0)</f>
        <v>72 - 76</v>
      </c>
      <c r="R3187" s="18" t="str">
        <f aca="false">VLOOKUP(LEFT(H3187,2),references!AA:AG,7,0)</f>
        <v>98 - 102</v>
      </c>
    </row>
    <row r="3188" customFormat="false" ht="15" hidden="false" customHeight="false" outlineLevel="0" collapsed="false">
      <c r="B3188" s="2" t="s">
        <v>108</v>
      </c>
      <c r="C3188" s="66" t="s">
        <v>1433</v>
      </c>
      <c r="D3188" s="2" t="n">
        <v>180</v>
      </c>
      <c r="E3188" s="38" t="s">
        <v>190</v>
      </c>
      <c r="F3188" s="2" t="str">
        <f aca="false">IFERROR(RIGHT("00"&amp;E3188*10,3),E3188)</f>
        <v>050</v>
      </c>
      <c r="H3188" s="8" t="n">
        <v>48</v>
      </c>
      <c r="I3188" s="8" t="n">
        <f aca="false">J3188</f>
        <v>48</v>
      </c>
      <c r="J3188" s="18" t="n">
        <f aca="false">H3188</f>
        <v>48</v>
      </c>
      <c r="M3188" s="8" t="n">
        <v>905</v>
      </c>
      <c r="P3188" s="18" t="str">
        <f aca="false">VLOOKUP(LEFT(H3188,2),references!AA:AG,3,0)</f>
        <v>94 - 98</v>
      </c>
      <c r="Q3188" s="18" t="str">
        <f aca="false">VLOOKUP(LEFT(H3188,2),references!AA:AG,5,0)</f>
        <v>76 - 80</v>
      </c>
      <c r="R3188" s="18" t="str">
        <f aca="false">VLOOKUP(LEFT(H3188,2),references!AA:AG,7,0)</f>
        <v>102 - 106</v>
      </c>
    </row>
    <row r="3189" customFormat="false" ht="15" hidden="false" customHeight="false" outlineLevel="0" collapsed="false">
      <c r="B3189" s="2" t="s">
        <v>108</v>
      </c>
      <c r="C3189" s="66" t="s">
        <v>1433</v>
      </c>
      <c r="D3189" s="2" t="n">
        <v>190</v>
      </c>
      <c r="E3189" s="38" t="s">
        <v>191</v>
      </c>
      <c r="F3189" s="2" t="str">
        <f aca="false">IFERROR(RIGHT("00"&amp;E3189*10,3),E3189)</f>
        <v>060</v>
      </c>
      <c r="H3189" s="8" t="n">
        <v>50</v>
      </c>
      <c r="I3189" s="8" t="n">
        <f aca="false">J3189</f>
        <v>50</v>
      </c>
      <c r="J3189" s="18" t="n">
        <f aca="false">H3189</f>
        <v>50</v>
      </c>
      <c r="M3189" s="8" t="n">
        <v>945</v>
      </c>
      <c r="P3189" s="18" t="str">
        <f aca="false">VLOOKUP(LEFT(H3189,2),references!AA:AG,3,0)</f>
        <v>98 - 102</v>
      </c>
      <c r="Q3189" s="18" t="str">
        <f aca="false">VLOOKUP(LEFT(H3189,2),references!AA:AG,5,0)</f>
        <v>80 - 84</v>
      </c>
      <c r="R3189" s="18" t="str">
        <f aca="false">VLOOKUP(LEFT(H3189,2),references!AA:AG,7,0)</f>
        <v>106 - 110</v>
      </c>
    </row>
    <row r="3190" customFormat="false" ht="15" hidden="false" customHeight="false" outlineLevel="0" collapsed="false">
      <c r="B3190" s="2" t="s">
        <v>108</v>
      </c>
      <c r="C3190" s="66" t="s">
        <v>1433</v>
      </c>
      <c r="D3190" s="2" t="n">
        <v>200</v>
      </c>
      <c r="E3190" s="38" t="s">
        <v>218</v>
      </c>
      <c r="F3190" s="2" t="str">
        <f aca="false">IFERROR(RIGHT("00"&amp;E3190*10,3),E3190)</f>
        <v>070</v>
      </c>
      <c r="H3190" s="8" t="n">
        <v>52</v>
      </c>
      <c r="I3190" s="8" t="n">
        <f aca="false">J3190</f>
        <v>52</v>
      </c>
      <c r="J3190" s="18" t="n">
        <f aca="false">H3190</f>
        <v>52</v>
      </c>
      <c r="M3190" s="8" t="n">
        <v>955</v>
      </c>
      <c r="P3190" s="18" t="str">
        <f aca="false">VLOOKUP(LEFT(H3190,2),references!AA:AG,3,0)</f>
        <v>102 - 106</v>
      </c>
      <c r="Q3190" s="18" t="str">
        <f aca="false">VLOOKUP(LEFT(H3190,2),references!AA:AG,5,0)</f>
        <v>84 - 88</v>
      </c>
      <c r="R3190" s="18" t="str">
        <f aca="false">VLOOKUP(LEFT(H3190,2),references!AA:AG,7,0)</f>
        <v>110 - 114</v>
      </c>
    </row>
    <row r="3191" customFormat="false" ht="15" hidden="false" customHeight="false" outlineLevel="0" collapsed="false">
      <c r="B3191" s="2" t="s">
        <v>108</v>
      </c>
      <c r="C3191" s="66" t="s">
        <v>1433</v>
      </c>
      <c r="D3191" s="2" t="n">
        <v>210</v>
      </c>
      <c r="E3191" s="38" t="s">
        <v>220</v>
      </c>
      <c r="F3191" s="2" t="str">
        <f aca="false">IFERROR(RIGHT("00"&amp;E3191*10,3),E3191)</f>
        <v>080</v>
      </c>
      <c r="H3191" s="8" t="n">
        <v>54</v>
      </c>
      <c r="I3191" s="8" t="n">
        <f aca="false">J3191</f>
        <v>54</v>
      </c>
      <c r="J3191" s="18" t="n">
        <f aca="false">H3191</f>
        <v>54</v>
      </c>
      <c r="M3191" s="8" t="n">
        <v>915</v>
      </c>
      <c r="P3191" s="18" t="str">
        <f aca="false">VLOOKUP(LEFT(H3191,2),references!AA:AG,3,0)</f>
        <v>106 - 110</v>
      </c>
      <c r="Q3191" s="18" t="str">
        <f aca="false">VLOOKUP(LEFT(H3191,2),references!AA:AG,5,0)</f>
        <v>88 - 92</v>
      </c>
      <c r="R3191" s="18" t="str">
        <f aca="false">VLOOKUP(LEFT(H3191,2),references!AA:AG,7,0)</f>
        <v>114 - 118</v>
      </c>
    </row>
    <row r="3193" customFormat="false" ht="15" hidden="false" customHeight="false" outlineLevel="0" collapsed="false">
      <c r="B3193" s="2" t="s">
        <v>108</v>
      </c>
      <c r="C3193" s="66" t="s">
        <v>1435</v>
      </c>
      <c r="D3193" s="2" t="n">
        <v>112</v>
      </c>
      <c r="E3193" s="38" t="s">
        <v>1436</v>
      </c>
      <c r="F3193" s="38" t="str">
        <f aca="false">E3193</f>
        <v>1A</v>
      </c>
      <c r="H3193" s="8" t="s">
        <v>1227</v>
      </c>
      <c r="I3193" s="8" t="str">
        <f aca="false">SUBSTITUTE(H3193,"/",";")</f>
        <v>65A</v>
      </c>
      <c r="J3193" s="18" t="str">
        <f aca="false">LEFT(H3193,LEN(H3193)-1)</f>
        <v>65</v>
      </c>
      <c r="L3193" s="18" t="str">
        <f aca="false">RIGHT(H3193,1)</f>
        <v>A</v>
      </c>
      <c r="M3193" s="8" t="n">
        <v>850</v>
      </c>
      <c r="P3193" s="2" t="str">
        <f aca="false">(J3193+VLOOKUP(L3193,references!AI:AJ,2,0) - 1)&amp;" - "&amp;(J3193+VLOOKUP(L3193,references!AI:AJ,2,0)+1)</f>
        <v>77 - 79</v>
      </c>
      <c r="W3193" s="2" t="str">
        <f aca="false">(J3193 - 2)&amp;" - "&amp;(J3193+2)</f>
        <v>63 - 67</v>
      </c>
    </row>
    <row r="3194" customFormat="false" ht="15" hidden="false" customHeight="false" outlineLevel="0" collapsed="false">
      <c r="B3194" s="2" t="s">
        <v>108</v>
      </c>
      <c r="C3194" s="66" t="s">
        <v>1435</v>
      </c>
      <c r="D3194" s="2" t="n">
        <v>113</v>
      </c>
      <c r="E3194" s="38" t="s">
        <v>1437</v>
      </c>
      <c r="F3194" s="38" t="str">
        <f aca="false">E3194</f>
        <v>2A</v>
      </c>
      <c r="H3194" s="8" t="s">
        <v>1228</v>
      </c>
      <c r="I3194" s="8" t="str">
        <f aca="false">SUBSTITUTE(H3194,"/",";")</f>
        <v>70A</v>
      </c>
      <c r="J3194" s="18" t="str">
        <f aca="false">LEFT(H3194,LEN(H3194)-1)</f>
        <v>70</v>
      </c>
      <c r="L3194" s="18" t="str">
        <f aca="false">RIGHT(H3194,1)</f>
        <v>A</v>
      </c>
      <c r="M3194" s="8" t="n">
        <v>920</v>
      </c>
      <c r="P3194" s="2" t="str">
        <f aca="false">(J3194+VLOOKUP(L3194,references!AI:AJ,2,0) - 1)&amp;" - "&amp;(J3194+VLOOKUP(L3194,references!AI:AJ,2,0)+1)</f>
        <v>82 - 84</v>
      </c>
      <c r="W3194" s="2" t="str">
        <f aca="false">(J3194 - 2)&amp;" - "&amp;(J3194+2)</f>
        <v>68 - 72</v>
      </c>
    </row>
    <row r="3195" customFormat="false" ht="15" hidden="false" customHeight="false" outlineLevel="0" collapsed="false">
      <c r="B3195" s="2" t="s">
        <v>108</v>
      </c>
      <c r="C3195" s="66" t="s">
        <v>1435</v>
      </c>
      <c r="D3195" s="2" t="n">
        <v>114</v>
      </c>
      <c r="E3195" s="38" t="s">
        <v>1438</v>
      </c>
      <c r="F3195" s="38" t="str">
        <f aca="false">E3195</f>
        <v>3A</v>
      </c>
      <c r="H3195" s="8" t="s">
        <v>1229</v>
      </c>
      <c r="I3195" s="8" t="str">
        <f aca="false">SUBSTITUTE(H3195,"/",";")</f>
        <v>75A</v>
      </c>
      <c r="J3195" s="18" t="str">
        <f aca="false">LEFT(H3195,LEN(H3195)-1)</f>
        <v>75</v>
      </c>
      <c r="L3195" s="18" t="str">
        <f aca="false">RIGHT(H3195,1)</f>
        <v>A</v>
      </c>
      <c r="M3195" s="8" t="n">
        <v>970</v>
      </c>
      <c r="P3195" s="2" t="str">
        <f aca="false">(J3195+VLOOKUP(L3195,references!AI:AJ,2,0) - 1)&amp;" - "&amp;(J3195+VLOOKUP(L3195,references!AI:AJ,2,0)+1)</f>
        <v>87 - 89</v>
      </c>
      <c r="W3195" s="2" t="str">
        <f aca="false">(J3195 - 2)&amp;" - "&amp;(J3195+2)</f>
        <v>73 - 77</v>
      </c>
    </row>
    <row r="3196" customFormat="false" ht="15" hidden="false" customHeight="false" outlineLevel="0" collapsed="false">
      <c r="B3196" s="2" t="s">
        <v>108</v>
      </c>
      <c r="C3196" s="66" t="s">
        <v>1435</v>
      </c>
      <c r="D3196" s="2" t="n">
        <v>115</v>
      </c>
      <c r="E3196" s="38" t="s">
        <v>1439</v>
      </c>
      <c r="F3196" s="38" t="str">
        <f aca="false">E3196</f>
        <v>4A</v>
      </c>
      <c r="H3196" s="8" t="s">
        <v>1230</v>
      </c>
      <c r="I3196" s="8" t="str">
        <f aca="false">SUBSTITUTE(H3196,"/",";")</f>
        <v>80A</v>
      </c>
      <c r="J3196" s="18" t="str">
        <f aca="false">LEFT(H3196,LEN(H3196)-1)</f>
        <v>80</v>
      </c>
      <c r="L3196" s="18" t="str">
        <f aca="false">RIGHT(H3196,1)</f>
        <v>A</v>
      </c>
      <c r="M3196" s="8" t="n">
        <v>910</v>
      </c>
      <c r="P3196" s="2" t="str">
        <f aca="false">(J3196+VLOOKUP(L3196,references!AI:AJ,2,0) - 1)&amp;" - "&amp;(J3196+VLOOKUP(L3196,references!AI:AJ,2,0)+1)</f>
        <v>92 - 94</v>
      </c>
      <c r="W3196" s="2" t="str">
        <f aca="false">(J3196 - 2)&amp;" - "&amp;(J3196+2)</f>
        <v>78 - 82</v>
      </c>
    </row>
    <row r="3197" customFormat="false" ht="15" hidden="false" customHeight="false" outlineLevel="0" collapsed="false">
      <c r="B3197" s="2" t="s">
        <v>108</v>
      </c>
      <c r="C3197" s="66" t="s">
        <v>1435</v>
      </c>
      <c r="D3197" s="2" t="n">
        <v>116</v>
      </c>
      <c r="E3197" s="38" t="s">
        <v>1440</v>
      </c>
      <c r="F3197" s="38" t="str">
        <f aca="false">E3197</f>
        <v>5A</v>
      </c>
      <c r="H3197" s="8" t="s">
        <v>1231</v>
      </c>
      <c r="I3197" s="8" t="str">
        <f aca="false">SUBSTITUTE(H3197,"/",";")</f>
        <v>85A</v>
      </c>
      <c r="J3197" s="18" t="str">
        <f aca="false">LEFT(H3197,LEN(H3197)-1)</f>
        <v>85</v>
      </c>
      <c r="L3197" s="18" t="str">
        <f aca="false">RIGHT(H3197,1)</f>
        <v>A</v>
      </c>
      <c r="M3197" s="8" t="n">
        <v>840</v>
      </c>
      <c r="P3197" s="2" t="str">
        <f aca="false">(J3197+VLOOKUP(L3197,references!AI:AJ,2,0) - 1)&amp;" - "&amp;(J3197+VLOOKUP(L3197,references!AI:AJ,2,0)+1)</f>
        <v>97 - 99</v>
      </c>
      <c r="W3197" s="2" t="str">
        <f aca="false">(J3197 - 2)&amp;" - "&amp;(J3197+2)</f>
        <v>83 - 87</v>
      </c>
    </row>
    <row r="3198" customFormat="false" ht="15" hidden="false" customHeight="false" outlineLevel="0" collapsed="false">
      <c r="B3198" s="2" t="s">
        <v>108</v>
      </c>
      <c r="C3198" s="66" t="s">
        <v>1435</v>
      </c>
      <c r="D3198" s="2" t="n">
        <v>117</v>
      </c>
      <c r="E3198" s="38" t="s">
        <v>1441</v>
      </c>
      <c r="F3198" s="38" t="str">
        <f aca="false">E3198</f>
        <v>6A</v>
      </c>
      <c r="H3198" s="8" t="s">
        <v>1232</v>
      </c>
      <c r="I3198" s="8" t="str">
        <f aca="false">SUBSTITUTE(H3198,"/",";")</f>
        <v>90A</v>
      </c>
      <c r="J3198" s="18" t="str">
        <f aca="false">LEFT(H3198,LEN(H3198)-1)</f>
        <v>90</v>
      </c>
      <c r="L3198" s="18" t="str">
        <f aca="false">RIGHT(H3198,1)</f>
        <v>A</v>
      </c>
      <c r="M3198" s="8" t="n">
        <v>765</v>
      </c>
      <c r="P3198" s="2" t="str">
        <f aca="false">(J3198+VLOOKUP(L3198,references!AI:AJ,2,0) - 1)&amp;" - "&amp;(J3198+VLOOKUP(L3198,references!AI:AJ,2,0)+1)</f>
        <v>102 - 104</v>
      </c>
      <c r="W3198" s="2" t="str">
        <f aca="false">(J3198 - 2)&amp;" - "&amp;(J3198+2)</f>
        <v>88 - 92</v>
      </c>
    </row>
    <row r="3199" customFormat="false" ht="15" hidden="false" customHeight="false" outlineLevel="0" collapsed="false">
      <c r="B3199" s="2" t="s">
        <v>108</v>
      </c>
      <c r="C3199" s="66" t="s">
        <v>1435</v>
      </c>
      <c r="D3199" s="2" t="n">
        <v>162</v>
      </c>
      <c r="E3199" s="38" t="s">
        <v>1442</v>
      </c>
      <c r="F3199" s="38" t="str">
        <f aca="false">E3199</f>
        <v>1B</v>
      </c>
      <c r="H3199" s="8" t="s">
        <v>1239</v>
      </c>
      <c r="I3199" s="8" t="str">
        <f aca="false">SUBSTITUTE(H3199,"/",";")</f>
        <v>65B</v>
      </c>
      <c r="J3199" s="18" t="str">
        <f aca="false">LEFT(H3199,LEN(H3199)-1)</f>
        <v>65</v>
      </c>
      <c r="L3199" s="18" t="str">
        <f aca="false">RIGHT(H3199,1)</f>
        <v>B</v>
      </c>
      <c r="M3199" s="8" t="n">
        <v>900</v>
      </c>
      <c r="P3199" s="2" t="str">
        <f aca="false">(J3199+VLOOKUP(L3199,references!AI:AJ,2,0) - 1)&amp;" - "&amp;(J3199+VLOOKUP(L3199,references!AI:AJ,2,0)+1)</f>
        <v>79 - 81</v>
      </c>
      <c r="W3199" s="2" t="str">
        <f aca="false">(J3199 - 2)&amp;" - "&amp;(J3199+2)</f>
        <v>63 - 67</v>
      </c>
    </row>
    <row r="3200" customFormat="false" ht="15" hidden="false" customHeight="false" outlineLevel="0" collapsed="false">
      <c r="B3200" s="2" t="s">
        <v>108</v>
      </c>
      <c r="C3200" s="66" t="s">
        <v>1435</v>
      </c>
      <c r="D3200" s="2" t="n">
        <v>163</v>
      </c>
      <c r="E3200" s="38" t="s">
        <v>1443</v>
      </c>
      <c r="F3200" s="38" t="str">
        <f aca="false">E3200</f>
        <v>2B</v>
      </c>
      <c r="H3200" s="8" t="s">
        <v>1240</v>
      </c>
      <c r="I3200" s="8" t="str">
        <f aca="false">SUBSTITUTE(H3200,"/",";")</f>
        <v>70B</v>
      </c>
      <c r="J3200" s="18" t="str">
        <f aca="false">LEFT(H3200,LEN(H3200)-1)</f>
        <v>70</v>
      </c>
      <c r="L3200" s="18" t="str">
        <f aca="false">RIGHT(H3200,1)</f>
        <v>B</v>
      </c>
      <c r="M3200" s="8" t="n">
        <v>960</v>
      </c>
      <c r="P3200" s="2" t="str">
        <f aca="false">(J3200+VLOOKUP(L3200,references!AI:AJ,2,0) - 1)&amp;" - "&amp;(J3200+VLOOKUP(L3200,references!AI:AJ,2,0)+1)</f>
        <v>84 - 86</v>
      </c>
      <c r="W3200" s="2" t="str">
        <f aca="false">(J3200 - 2)&amp;" - "&amp;(J3200+2)</f>
        <v>68 - 72</v>
      </c>
    </row>
    <row r="3201" customFormat="false" ht="15" hidden="false" customHeight="false" outlineLevel="0" collapsed="false">
      <c r="B3201" s="2" t="s">
        <v>108</v>
      </c>
      <c r="C3201" s="66" t="s">
        <v>1435</v>
      </c>
      <c r="D3201" s="2" t="n">
        <v>164</v>
      </c>
      <c r="E3201" s="38" t="s">
        <v>1444</v>
      </c>
      <c r="F3201" s="38" t="str">
        <f aca="false">E3201</f>
        <v>3B</v>
      </c>
      <c r="H3201" s="8" t="s">
        <v>1241</v>
      </c>
      <c r="I3201" s="8" t="str">
        <f aca="false">SUBSTITUTE(H3201,"/",";")</f>
        <v>75B</v>
      </c>
      <c r="J3201" s="18" t="str">
        <f aca="false">LEFT(H3201,LEN(H3201)-1)</f>
        <v>75</v>
      </c>
      <c r="L3201" s="18" t="str">
        <f aca="false">RIGHT(H3201,1)</f>
        <v>B</v>
      </c>
      <c r="M3201" s="8" t="n">
        <v>990</v>
      </c>
      <c r="P3201" s="2" t="str">
        <f aca="false">(J3201+VLOOKUP(L3201,references!AI:AJ,2,0) - 1)&amp;" - "&amp;(J3201+VLOOKUP(L3201,references!AI:AJ,2,0)+1)</f>
        <v>89 - 91</v>
      </c>
      <c r="W3201" s="2" t="str">
        <f aca="false">(J3201 - 2)&amp;" - "&amp;(J3201+2)</f>
        <v>73 - 77</v>
      </c>
    </row>
    <row r="3202" customFormat="false" ht="15" hidden="false" customHeight="false" outlineLevel="0" collapsed="false">
      <c r="B3202" s="2" t="s">
        <v>108</v>
      </c>
      <c r="C3202" s="66" t="s">
        <v>1435</v>
      </c>
      <c r="D3202" s="2" t="n">
        <v>165</v>
      </c>
      <c r="E3202" s="38" t="s">
        <v>1445</v>
      </c>
      <c r="F3202" s="38" t="str">
        <f aca="false">E3202</f>
        <v>4B</v>
      </c>
      <c r="H3202" s="8" t="s">
        <v>1242</v>
      </c>
      <c r="I3202" s="8" t="str">
        <f aca="false">SUBSTITUTE(H3202,"/",";")</f>
        <v>80B</v>
      </c>
      <c r="J3202" s="18" t="str">
        <f aca="false">LEFT(H3202,LEN(H3202)-1)</f>
        <v>80</v>
      </c>
      <c r="L3202" s="18" t="str">
        <f aca="false">RIGHT(H3202,1)</f>
        <v>B</v>
      </c>
      <c r="M3202" s="8" t="n">
        <v>950</v>
      </c>
      <c r="P3202" s="2" t="str">
        <f aca="false">(J3202+VLOOKUP(L3202,references!AI:AJ,2,0) - 1)&amp;" - "&amp;(J3202+VLOOKUP(L3202,references!AI:AJ,2,0)+1)</f>
        <v>94 - 96</v>
      </c>
      <c r="W3202" s="2" t="str">
        <f aca="false">(J3202 - 2)&amp;" - "&amp;(J3202+2)</f>
        <v>78 - 82</v>
      </c>
    </row>
    <row r="3203" customFormat="false" ht="15" hidden="false" customHeight="false" outlineLevel="0" collapsed="false">
      <c r="B3203" s="2" t="s">
        <v>108</v>
      </c>
      <c r="C3203" s="66" t="s">
        <v>1435</v>
      </c>
      <c r="D3203" s="2" t="n">
        <v>166</v>
      </c>
      <c r="E3203" s="38" t="s">
        <v>1446</v>
      </c>
      <c r="F3203" s="38" t="str">
        <f aca="false">E3203</f>
        <v>5B</v>
      </c>
      <c r="H3203" s="8" t="s">
        <v>1243</v>
      </c>
      <c r="I3203" s="8" t="str">
        <f aca="false">SUBSTITUTE(H3203,"/",";")</f>
        <v>85B</v>
      </c>
      <c r="J3203" s="18" t="str">
        <f aca="false">LEFT(H3203,LEN(H3203)-1)</f>
        <v>85</v>
      </c>
      <c r="L3203" s="18" t="str">
        <f aca="false">RIGHT(H3203,1)</f>
        <v>B</v>
      </c>
      <c r="M3203" s="8" t="n">
        <v>890</v>
      </c>
      <c r="P3203" s="2" t="str">
        <f aca="false">(J3203+VLOOKUP(L3203,references!AI:AJ,2,0) - 1)&amp;" - "&amp;(J3203+VLOOKUP(L3203,references!AI:AJ,2,0)+1)</f>
        <v>99 - 101</v>
      </c>
      <c r="W3203" s="2" t="str">
        <f aca="false">(J3203 - 2)&amp;" - "&amp;(J3203+2)</f>
        <v>83 - 87</v>
      </c>
    </row>
    <row r="3204" customFormat="false" ht="15" hidden="false" customHeight="false" outlineLevel="0" collapsed="false">
      <c r="B3204" s="2" t="s">
        <v>108</v>
      </c>
      <c r="C3204" s="66" t="s">
        <v>1435</v>
      </c>
      <c r="D3204" s="2" t="n">
        <v>167</v>
      </c>
      <c r="E3204" s="38" t="s">
        <v>1447</v>
      </c>
      <c r="F3204" s="38" t="str">
        <f aca="false">E3204</f>
        <v>6B</v>
      </c>
      <c r="H3204" s="8" t="s">
        <v>1244</v>
      </c>
      <c r="I3204" s="8" t="str">
        <f aca="false">SUBSTITUTE(H3204,"/",";")</f>
        <v>90B</v>
      </c>
      <c r="J3204" s="18" t="str">
        <f aca="false">LEFT(H3204,LEN(H3204)-1)</f>
        <v>90</v>
      </c>
      <c r="L3204" s="18" t="str">
        <f aca="false">RIGHT(H3204,1)</f>
        <v>B</v>
      </c>
      <c r="M3204" s="8" t="n">
        <v>820</v>
      </c>
      <c r="P3204" s="2" t="str">
        <f aca="false">(J3204+VLOOKUP(L3204,references!AI:AJ,2,0) - 1)&amp;" - "&amp;(J3204+VLOOKUP(L3204,references!AI:AJ,2,0)+1)</f>
        <v>104 - 106</v>
      </c>
      <c r="W3204" s="2" t="str">
        <f aca="false">(J3204 - 2)&amp;" - "&amp;(J3204+2)</f>
        <v>88 - 92</v>
      </c>
    </row>
    <row r="3205" customFormat="false" ht="15" hidden="false" customHeight="false" outlineLevel="0" collapsed="false">
      <c r="B3205" s="2" t="s">
        <v>108</v>
      </c>
      <c r="C3205" s="66" t="s">
        <v>1435</v>
      </c>
      <c r="D3205" s="2" t="n">
        <v>212</v>
      </c>
      <c r="E3205" s="38" t="s">
        <v>409</v>
      </c>
      <c r="F3205" s="38" t="str">
        <f aca="false">E3205</f>
        <v>1C</v>
      </c>
      <c r="H3205" s="8" t="s">
        <v>1248</v>
      </c>
      <c r="I3205" s="8" t="str">
        <f aca="false">SUBSTITUTE(H3205,"/",";")</f>
        <v>65C</v>
      </c>
      <c r="J3205" s="18" t="str">
        <f aca="false">LEFT(H3205,LEN(H3205)-1)</f>
        <v>65</v>
      </c>
      <c r="L3205" s="18" t="str">
        <f aca="false">RIGHT(H3205,1)</f>
        <v>C</v>
      </c>
      <c r="M3205" s="8" t="n">
        <v>940</v>
      </c>
      <c r="P3205" s="2" t="str">
        <f aca="false">(J3205+VLOOKUP(L3205,references!AI:AJ,2,0) - 1)&amp;" - "&amp;(J3205+VLOOKUP(L3205,references!AI:AJ,2,0)+1)</f>
        <v>81 - 83</v>
      </c>
      <c r="W3205" s="2" t="str">
        <f aca="false">(J3205 - 2)&amp;" - "&amp;(J3205+2)</f>
        <v>63 - 67</v>
      </c>
    </row>
    <row r="3206" customFormat="false" ht="15" hidden="false" customHeight="false" outlineLevel="0" collapsed="false">
      <c r="B3206" s="2" t="s">
        <v>108</v>
      </c>
      <c r="C3206" s="66" t="s">
        <v>1435</v>
      </c>
      <c r="D3206" s="2" t="n">
        <v>213</v>
      </c>
      <c r="E3206" s="38" t="s">
        <v>411</v>
      </c>
      <c r="F3206" s="38" t="str">
        <f aca="false">E3206</f>
        <v>2C</v>
      </c>
      <c r="H3206" s="8" t="s">
        <v>1249</v>
      </c>
      <c r="I3206" s="8" t="str">
        <f aca="false">SUBSTITUTE(H3206,"/",";")</f>
        <v>70C</v>
      </c>
      <c r="J3206" s="18" t="str">
        <f aca="false">LEFT(H3206,LEN(H3206)-1)</f>
        <v>70</v>
      </c>
      <c r="L3206" s="18" t="str">
        <f aca="false">RIGHT(H3206,1)</f>
        <v>C</v>
      </c>
      <c r="M3206" s="8" t="n">
        <v>980</v>
      </c>
      <c r="P3206" s="2" t="str">
        <f aca="false">(J3206+VLOOKUP(L3206,references!AI:AJ,2,0) - 1)&amp;" - "&amp;(J3206+VLOOKUP(L3206,references!AI:AJ,2,0)+1)</f>
        <v>86 - 88</v>
      </c>
      <c r="W3206" s="2" t="str">
        <f aca="false">(J3206 - 2)&amp;" - "&amp;(J3206+2)</f>
        <v>68 - 72</v>
      </c>
    </row>
    <row r="3207" customFormat="false" ht="15" hidden="false" customHeight="false" outlineLevel="0" collapsed="false">
      <c r="B3207" s="2" t="s">
        <v>108</v>
      </c>
      <c r="C3207" s="66" t="s">
        <v>1435</v>
      </c>
      <c r="D3207" s="2" t="n">
        <v>214</v>
      </c>
      <c r="E3207" s="38" t="s">
        <v>413</v>
      </c>
      <c r="F3207" s="38" t="str">
        <f aca="false">E3207</f>
        <v>3C</v>
      </c>
      <c r="H3207" s="8" t="s">
        <v>1250</v>
      </c>
      <c r="I3207" s="8" t="str">
        <f aca="false">SUBSTITUTE(H3207,"/",";")</f>
        <v>75C</v>
      </c>
      <c r="J3207" s="18" t="str">
        <f aca="false">LEFT(H3207,LEN(H3207)-1)</f>
        <v>75</v>
      </c>
      <c r="L3207" s="18" t="str">
        <f aca="false">RIGHT(H3207,1)</f>
        <v>C</v>
      </c>
      <c r="M3207" s="8" t="n">
        <v>995</v>
      </c>
      <c r="P3207" s="2" t="str">
        <f aca="false">(J3207+VLOOKUP(L3207,references!AI:AJ,2,0) - 1)&amp;" - "&amp;(J3207+VLOOKUP(L3207,references!AI:AJ,2,0)+1)</f>
        <v>91 - 93</v>
      </c>
      <c r="W3207" s="2" t="str">
        <f aca="false">(J3207 - 2)&amp;" - "&amp;(J3207+2)</f>
        <v>73 - 77</v>
      </c>
    </row>
    <row r="3208" customFormat="false" ht="15" hidden="false" customHeight="false" outlineLevel="0" collapsed="false">
      <c r="B3208" s="2" t="s">
        <v>108</v>
      </c>
      <c r="C3208" s="66" t="s">
        <v>1435</v>
      </c>
      <c r="D3208" s="2" t="n">
        <v>215</v>
      </c>
      <c r="E3208" s="38" t="s">
        <v>415</v>
      </c>
      <c r="F3208" s="38" t="str">
        <f aca="false">E3208</f>
        <v>4C</v>
      </c>
      <c r="H3208" s="8" t="s">
        <v>1251</v>
      </c>
      <c r="I3208" s="8" t="str">
        <f aca="false">SUBSTITUTE(H3208,"/",";")</f>
        <v>80C</v>
      </c>
      <c r="J3208" s="18" t="str">
        <f aca="false">LEFT(H3208,LEN(H3208)-1)</f>
        <v>80</v>
      </c>
      <c r="L3208" s="18" t="str">
        <f aca="false">RIGHT(H3208,1)</f>
        <v>C</v>
      </c>
      <c r="M3208" s="8" t="n">
        <v>975</v>
      </c>
      <c r="P3208" s="2" t="str">
        <f aca="false">(J3208+VLOOKUP(L3208,references!AI:AJ,2,0) - 1)&amp;" - "&amp;(J3208+VLOOKUP(L3208,references!AI:AJ,2,0)+1)</f>
        <v>96 - 98</v>
      </c>
      <c r="W3208" s="2" t="str">
        <f aca="false">(J3208 - 2)&amp;" - "&amp;(J3208+2)</f>
        <v>78 - 82</v>
      </c>
    </row>
    <row r="3209" customFormat="false" ht="15" hidden="false" customHeight="false" outlineLevel="0" collapsed="false">
      <c r="B3209" s="2" t="s">
        <v>108</v>
      </c>
      <c r="C3209" s="66" t="s">
        <v>1435</v>
      </c>
      <c r="D3209" s="2" t="n">
        <v>216</v>
      </c>
      <c r="E3209" s="38" t="s">
        <v>417</v>
      </c>
      <c r="F3209" s="38" t="str">
        <f aca="false">E3209</f>
        <v>5C</v>
      </c>
      <c r="H3209" s="8" t="s">
        <v>1252</v>
      </c>
      <c r="I3209" s="8" t="str">
        <f aca="false">SUBSTITUTE(H3209,"/",";")</f>
        <v>85C</v>
      </c>
      <c r="J3209" s="18" t="str">
        <f aca="false">LEFT(H3209,LEN(H3209)-1)</f>
        <v>85</v>
      </c>
      <c r="L3209" s="18" t="str">
        <f aca="false">RIGHT(H3209,1)</f>
        <v>C</v>
      </c>
      <c r="M3209" s="8" t="n">
        <v>935</v>
      </c>
      <c r="P3209" s="2" t="str">
        <f aca="false">(J3209+VLOOKUP(L3209,references!AI:AJ,2,0) - 1)&amp;" - "&amp;(J3209+VLOOKUP(L3209,references!AI:AJ,2,0)+1)</f>
        <v>101 - 103</v>
      </c>
      <c r="W3209" s="2" t="str">
        <f aca="false">(J3209 - 2)&amp;" - "&amp;(J3209+2)</f>
        <v>83 - 87</v>
      </c>
    </row>
    <row r="3210" customFormat="false" ht="15" hidden="false" customHeight="false" outlineLevel="0" collapsed="false">
      <c r="B3210" s="2" t="s">
        <v>108</v>
      </c>
      <c r="C3210" s="66" t="s">
        <v>1435</v>
      </c>
      <c r="D3210" s="2" t="n">
        <v>217</v>
      </c>
      <c r="E3210" s="38" t="s">
        <v>419</v>
      </c>
      <c r="F3210" s="38" t="str">
        <f aca="false">E3210</f>
        <v>6C</v>
      </c>
      <c r="H3210" s="8" t="s">
        <v>1253</v>
      </c>
      <c r="I3210" s="8" t="str">
        <f aca="false">SUBSTITUTE(H3210,"/",";")</f>
        <v>90C</v>
      </c>
      <c r="J3210" s="18" t="str">
        <f aca="false">LEFT(H3210,LEN(H3210)-1)</f>
        <v>90</v>
      </c>
      <c r="L3210" s="18" t="str">
        <f aca="false">RIGHT(H3210,1)</f>
        <v>C</v>
      </c>
      <c r="M3210" s="8" t="n">
        <v>875</v>
      </c>
      <c r="P3210" s="2" t="str">
        <f aca="false">(J3210+VLOOKUP(L3210,references!AI:AJ,2,0) - 1)&amp;" - "&amp;(J3210+VLOOKUP(L3210,references!AI:AJ,2,0)+1)</f>
        <v>106 - 108</v>
      </c>
      <c r="W3210" s="2" t="str">
        <f aca="false">(J3210 - 2)&amp;" - "&amp;(J3210+2)</f>
        <v>88 - 92</v>
      </c>
    </row>
    <row r="3211" customFormat="false" ht="15" hidden="false" customHeight="false" outlineLevel="0" collapsed="false">
      <c r="B3211" s="2" t="s">
        <v>108</v>
      </c>
      <c r="C3211" s="66" t="s">
        <v>1435</v>
      </c>
      <c r="D3211" s="2" t="n">
        <v>262</v>
      </c>
      <c r="E3211" s="38" t="s">
        <v>1448</v>
      </c>
      <c r="F3211" s="38" t="str">
        <f aca="false">E3211</f>
        <v>1D</v>
      </c>
      <c r="H3211" s="8" t="s">
        <v>1257</v>
      </c>
      <c r="I3211" s="8" t="str">
        <f aca="false">SUBSTITUTE(H3211,"/",";")</f>
        <v>65D</v>
      </c>
      <c r="J3211" s="18" t="str">
        <f aca="false">LEFT(H3211,LEN(H3211)-1)</f>
        <v>65</v>
      </c>
      <c r="L3211" s="18" t="str">
        <f aca="false">RIGHT(H3211,1)</f>
        <v>D</v>
      </c>
      <c r="M3211" s="8" t="n">
        <v>895</v>
      </c>
      <c r="P3211" s="2" t="str">
        <f aca="false">(J3211+VLOOKUP(L3211,references!AI:AJ,2,0) - 1)&amp;" - "&amp;(J3211+VLOOKUP(L3211,references!AI:AJ,2,0)+1)</f>
        <v>83 - 85</v>
      </c>
      <c r="W3211" s="2" t="str">
        <f aca="false">(J3211 - 2)&amp;" - "&amp;(J3211+2)</f>
        <v>63 - 67</v>
      </c>
    </row>
    <row r="3212" customFormat="false" ht="15" hidden="false" customHeight="false" outlineLevel="0" collapsed="false">
      <c r="B3212" s="2" t="s">
        <v>108</v>
      </c>
      <c r="C3212" s="66" t="s">
        <v>1435</v>
      </c>
      <c r="D3212" s="2" t="n">
        <v>263</v>
      </c>
      <c r="E3212" s="38" t="s">
        <v>1449</v>
      </c>
      <c r="F3212" s="38" t="str">
        <f aca="false">E3212</f>
        <v>2D</v>
      </c>
      <c r="H3212" s="8" t="s">
        <v>1258</v>
      </c>
      <c r="I3212" s="8" t="str">
        <f aca="false">SUBSTITUTE(H3212,"/",";")</f>
        <v>70D</v>
      </c>
      <c r="J3212" s="18" t="str">
        <f aca="false">LEFT(H3212,LEN(H3212)-1)</f>
        <v>70</v>
      </c>
      <c r="L3212" s="18" t="str">
        <f aca="false">RIGHT(H3212,1)</f>
        <v>D</v>
      </c>
      <c r="M3212" s="8" t="n">
        <v>955</v>
      </c>
      <c r="P3212" s="2" t="str">
        <f aca="false">(J3212+VLOOKUP(L3212,references!AI:AJ,2,0) - 1)&amp;" - "&amp;(J3212+VLOOKUP(L3212,references!AI:AJ,2,0)+1)</f>
        <v>88 - 90</v>
      </c>
      <c r="W3212" s="2" t="str">
        <f aca="false">(J3212 - 2)&amp;" - "&amp;(J3212+2)</f>
        <v>68 - 72</v>
      </c>
    </row>
    <row r="3213" customFormat="false" ht="15" hidden="false" customHeight="false" outlineLevel="0" collapsed="false">
      <c r="B3213" s="2" t="s">
        <v>108</v>
      </c>
      <c r="C3213" s="66" t="s">
        <v>1435</v>
      </c>
      <c r="D3213" s="2" t="n">
        <v>264</v>
      </c>
      <c r="E3213" s="38" t="s">
        <v>1450</v>
      </c>
      <c r="F3213" s="38" t="str">
        <f aca="false">E3213</f>
        <v>3D</v>
      </c>
      <c r="H3213" s="8" t="s">
        <v>1259</v>
      </c>
      <c r="I3213" s="8" t="str">
        <f aca="false">SUBSTITUTE(H3213,"/",";")</f>
        <v>75D</v>
      </c>
      <c r="J3213" s="18" t="str">
        <f aca="false">LEFT(H3213,LEN(H3213)-1)</f>
        <v>75</v>
      </c>
      <c r="L3213" s="18" t="str">
        <f aca="false">RIGHT(H3213,1)</f>
        <v>D</v>
      </c>
      <c r="M3213" s="8" t="n">
        <v>985</v>
      </c>
      <c r="P3213" s="2" t="str">
        <f aca="false">(J3213+VLOOKUP(L3213,references!AI:AJ,2,0) - 1)&amp;" - "&amp;(J3213+VLOOKUP(L3213,references!AI:AJ,2,0)+1)</f>
        <v>93 - 95</v>
      </c>
      <c r="W3213" s="2" t="str">
        <f aca="false">(J3213 - 2)&amp;" - "&amp;(J3213+2)</f>
        <v>73 - 77</v>
      </c>
    </row>
    <row r="3214" customFormat="false" ht="15" hidden="false" customHeight="false" outlineLevel="0" collapsed="false">
      <c r="B3214" s="2" t="s">
        <v>108</v>
      </c>
      <c r="C3214" s="66" t="s">
        <v>1435</v>
      </c>
      <c r="D3214" s="2" t="n">
        <v>265</v>
      </c>
      <c r="E3214" s="38" t="s">
        <v>1451</v>
      </c>
      <c r="F3214" s="38" t="str">
        <f aca="false">E3214</f>
        <v>4D</v>
      </c>
      <c r="H3214" s="8" t="s">
        <v>1260</v>
      </c>
      <c r="I3214" s="8" t="str">
        <f aca="false">SUBSTITUTE(H3214,"/",";")</f>
        <v>80D</v>
      </c>
      <c r="J3214" s="18" t="str">
        <f aca="false">LEFT(H3214,LEN(H3214)-1)</f>
        <v>80</v>
      </c>
      <c r="L3214" s="18" t="str">
        <f aca="false">RIGHT(H3214,1)</f>
        <v>D</v>
      </c>
      <c r="M3214" s="8" t="n">
        <v>945</v>
      </c>
      <c r="P3214" s="2" t="str">
        <f aca="false">(J3214+VLOOKUP(L3214,references!AI:AJ,2,0) - 1)&amp;" - "&amp;(J3214+VLOOKUP(L3214,references!AI:AJ,2,0)+1)</f>
        <v>98 - 100</v>
      </c>
      <c r="W3214" s="2" t="str">
        <f aca="false">(J3214 - 2)&amp;" - "&amp;(J3214+2)</f>
        <v>78 - 82</v>
      </c>
    </row>
    <row r="3215" customFormat="false" ht="15" hidden="false" customHeight="false" outlineLevel="0" collapsed="false">
      <c r="B3215" s="2" t="s">
        <v>108</v>
      </c>
      <c r="C3215" s="66" t="s">
        <v>1435</v>
      </c>
      <c r="D3215" s="2" t="n">
        <v>266</v>
      </c>
      <c r="E3215" s="38" t="s">
        <v>1452</v>
      </c>
      <c r="F3215" s="38" t="str">
        <f aca="false">E3215</f>
        <v>5D</v>
      </c>
      <c r="H3215" s="8" t="s">
        <v>1261</v>
      </c>
      <c r="I3215" s="8" t="str">
        <f aca="false">SUBSTITUTE(H3215,"/",";")</f>
        <v>85D</v>
      </c>
      <c r="J3215" s="18" t="str">
        <f aca="false">LEFT(H3215,LEN(H3215)-1)</f>
        <v>85</v>
      </c>
      <c r="L3215" s="18" t="str">
        <f aca="false">RIGHT(H3215,1)</f>
        <v>D</v>
      </c>
      <c r="M3215" s="8" t="n">
        <v>885</v>
      </c>
      <c r="P3215" s="2" t="str">
        <f aca="false">(J3215+VLOOKUP(L3215,references!AI:AJ,2,0) - 1)&amp;" - "&amp;(J3215+VLOOKUP(L3215,references!AI:AJ,2,0)+1)</f>
        <v>103 - 105</v>
      </c>
      <c r="W3215" s="2" t="str">
        <f aca="false">(J3215 - 2)&amp;" - "&amp;(J3215+2)</f>
        <v>83 - 87</v>
      </c>
    </row>
    <row r="3216" customFormat="false" ht="15" hidden="false" customHeight="false" outlineLevel="0" collapsed="false">
      <c r="B3216" s="2" t="s">
        <v>108</v>
      </c>
      <c r="C3216" s="66" t="s">
        <v>1435</v>
      </c>
      <c r="D3216" s="2" t="n">
        <v>267</v>
      </c>
      <c r="E3216" s="38" t="s">
        <v>1453</v>
      </c>
      <c r="F3216" s="38" t="str">
        <f aca="false">E3216</f>
        <v>6D</v>
      </c>
      <c r="H3216" s="8" t="s">
        <v>1262</v>
      </c>
      <c r="I3216" s="8" t="str">
        <f aca="false">SUBSTITUTE(H3216,"/",";")</f>
        <v>90D</v>
      </c>
      <c r="J3216" s="18" t="str">
        <f aca="false">LEFT(H3216,LEN(H3216)-1)</f>
        <v>90</v>
      </c>
      <c r="L3216" s="18" t="str">
        <f aca="false">RIGHT(H3216,1)</f>
        <v>D</v>
      </c>
      <c r="M3216" s="8" t="n">
        <v>815</v>
      </c>
      <c r="P3216" s="2" t="str">
        <f aca="false">(J3216+VLOOKUP(L3216,references!AI:AJ,2,0) - 1)&amp;" - "&amp;(J3216+VLOOKUP(L3216,references!AI:AJ,2,0)+1)</f>
        <v>108 - 110</v>
      </c>
      <c r="W3216" s="2" t="str">
        <f aca="false">(J3216 - 2)&amp;" - "&amp;(J3216+2)</f>
        <v>88 - 92</v>
      </c>
    </row>
    <row r="3217" customFormat="false" ht="15" hidden="false" customHeight="false" outlineLevel="0" collapsed="false">
      <c r="B3217" s="2" t="s">
        <v>108</v>
      </c>
      <c r="C3217" s="66" t="s">
        <v>1435</v>
      </c>
      <c r="D3217" s="2" t="n">
        <v>312</v>
      </c>
      <c r="E3217" s="38" t="s">
        <v>1454</v>
      </c>
      <c r="F3217" s="38" t="str">
        <f aca="false">E3217</f>
        <v>1E</v>
      </c>
      <c r="H3217" s="8" t="s">
        <v>1266</v>
      </c>
      <c r="I3217" s="8" t="str">
        <f aca="false">SUBSTITUTE(H3217,"/",";")</f>
        <v>65E</v>
      </c>
      <c r="J3217" s="18" t="str">
        <f aca="false">LEFT(H3217,LEN(H3217)-1)</f>
        <v>65</v>
      </c>
      <c r="L3217" s="18" t="str">
        <f aca="false">RIGHT(H3217,1)</f>
        <v>E</v>
      </c>
      <c r="M3217" s="8" t="n">
        <v>785</v>
      </c>
    </row>
    <row r="3218" customFormat="false" ht="15" hidden="false" customHeight="false" outlineLevel="0" collapsed="false">
      <c r="B3218" s="2" t="s">
        <v>108</v>
      </c>
      <c r="C3218" s="66" t="s">
        <v>1435</v>
      </c>
      <c r="D3218" s="2" t="n">
        <v>313</v>
      </c>
      <c r="E3218" s="38" t="s">
        <v>1455</v>
      </c>
      <c r="F3218" s="38" t="str">
        <f aca="false">E3218</f>
        <v>2E</v>
      </c>
      <c r="H3218" s="8" t="s">
        <v>1267</v>
      </c>
      <c r="I3218" s="8" t="str">
        <f aca="false">SUBSTITUTE(H3218,"/",";")</f>
        <v>70E</v>
      </c>
      <c r="J3218" s="18" t="str">
        <f aca="false">LEFT(H3218,LEN(H3218)-1)</f>
        <v>70</v>
      </c>
      <c r="L3218" s="18" t="str">
        <f aca="false">RIGHT(H3218,1)</f>
        <v>E</v>
      </c>
      <c r="M3218" s="8" t="n">
        <v>860</v>
      </c>
    </row>
    <row r="3219" customFormat="false" ht="15" hidden="false" customHeight="false" outlineLevel="0" collapsed="false">
      <c r="B3219" s="2" t="s">
        <v>108</v>
      </c>
      <c r="C3219" s="66" t="s">
        <v>1435</v>
      </c>
      <c r="D3219" s="2" t="n">
        <v>314</v>
      </c>
      <c r="E3219" s="38" t="s">
        <v>1456</v>
      </c>
      <c r="F3219" s="38" t="str">
        <f aca="false">E3219</f>
        <v>3E</v>
      </c>
      <c r="H3219" s="8" t="s">
        <v>1268</v>
      </c>
      <c r="I3219" s="8" t="str">
        <f aca="false">SUBSTITUTE(H3219,"/",";")</f>
        <v>75E</v>
      </c>
      <c r="J3219" s="18" t="str">
        <f aca="false">LEFT(H3219,LEN(H3219)-1)</f>
        <v>75</v>
      </c>
      <c r="L3219" s="18" t="str">
        <f aca="false">RIGHT(H3219,1)</f>
        <v>E</v>
      </c>
      <c r="M3219" s="8" t="n">
        <v>925</v>
      </c>
    </row>
    <row r="3220" customFormat="false" ht="15" hidden="false" customHeight="false" outlineLevel="0" collapsed="false">
      <c r="B3220" s="2" t="s">
        <v>108</v>
      </c>
      <c r="C3220" s="66" t="s">
        <v>1435</v>
      </c>
      <c r="D3220" s="2" t="n">
        <v>315</v>
      </c>
      <c r="E3220" s="38" t="s">
        <v>1457</v>
      </c>
      <c r="F3220" s="38" t="str">
        <f aca="false">E3220</f>
        <v>4E</v>
      </c>
      <c r="H3220" s="8" t="s">
        <v>1269</v>
      </c>
      <c r="I3220" s="8" t="str">
        <f aca="false">SUBSTITUTE(H3220,"/",";")</f>
        <v>80E</v>
      </c>
      <c r="J3220" s="18" t="str">
        <f aca="false">LEFT(H3220,LEN(H3220)-1)</f>
        <v>80</v>
      </c>
      <c r="L3220" s="18" t="str">
        <f aca="false">RIGHT(H3220,1)</f>
        <v>E</v>
      </c>
      <c r="M3220" s="8" t="n">
        <v>967</v>
      </c>
    </row>
    <row r="3221" customFormat="false" ht="15" hidden="false" customHeight="false" outlineLevel="0" collapsed="false">
      <c r="B3221" s="2" t="s">
        <v>108</v>
      </c>
      <c r="C3221" s="66" t="s">
        <v>1435</v>
      </c>
      <c r="D3221" s="2" t="n">
        <v>316</v>
      </c>
      <c r="E3221" s="38" t="s">
        <v>1458</v>
      </c>
      <c r="F3221" s="38" t="str">
        <f aca="false">E3221</f>
        <v>5E</v>
      </c>
      <c r="H3221" s="8" t="s">
        <v>1270</v>
      </c>
      <c r="I3221" s="8" t="str">
        <f aca="false">SUBSTITUTE(H3221,"/",";")</f>
        <v>85E</v>
      </c>
      <c r="J3221" s="18" t="str">
        <f aca="false">LEFT(H3221,LEN(H3221)-1)</f>
        <v>85</v>
      </c>
      <c r="L3221" s="18" t="str">
        <f aca="false">RIGHT(H3221,1)</f>
        <v>E</v>
      </c>
      <c r="M3221" s="8" t="n">
        <v>957</v>
      </c>
    </row>
    <row r="3222" customFormat="false" ht="15" hidden="false" customHeight="false" outlineLevel="0" collapsed="false">
      <c r="B3222" s="2" t="s">
        <v>108</v>
      </c>
      <c r="C3222" s="66" t="s">
        <v>1435</v>
      </c>
      <c r="D3222" s="2" t="n">
        <v>317</v>
      </c>
      <c r="E3222" s="38" t="s">
        <v>1459</v>
      </c>
      <c r="F3222" s="38" t="str">
        <f aca="false">E3222</f>
        <v>6E</v>
      </c>
      <c r="H3222" s="8" t="s">
        <v>1271</v>
      </c>
      <c r="I3222" s="8" t="str">
        <f aca="false">SUBSTITUTE(H3222,"/",";")</f>
        <v>90E</v>
      </c>
      <c r="J3222" s="18" t="str">
        <f aca="false">LEFT(H3222,LEN(H3222)-1)</f>
        <v>90</v>
      </c>
      <c r="L3222" s="18" t="str">
        <f aca="false">RIGHT(H3222,1)</f>
        <v>E</v>
      </c>
      <c r="M3222" s="8" t="n">
        <v>705</v>
      </c>
    </row>
    <row r="3223" customFormat="false" ht="15" hidden="false" customHeight="false" outlineLevel="0" collapsed="false">
      <c r="B3223" s="2" t="s">
        <v>108</v>
      </c>
      <c r="C3223" s="66" t="s">
        <v>1435</v>
      </c>
      <c r="D3223" s="2" t="n">
        <v>362</v>
      </c>
      <c r="E3223" s="38" t="s">
        <v>1460</v>
      </c>
      <c r="F3223" s="38" t="str">
        <f aca="false">E3223</f>
        <v>1F</v>
      </c>
      <c r="H3223" s="8" t="s">
        <v>1275</v>
      </c>
      <c r="I3223" s="8" t="str">
        <f aca="false">SUBSTITUTE(H3223,"/",";")</f>
        <v>65F</v>
      </c>
      <c r="J3223" s="18" t="str">
        <f aca="false">LEFT(H3223,LEN(H3223)-1)</f>
        <v>65</v>
      </c>
      <c r="L3223" s="18" t="str">
        <f aca="false">RIGHT(H3223,1)</f>
        <v>F</v>
      </c>
      <c r="M3223" s="8" t="n">
        <v>720</v>
      </c>
    </row>
    <row r="3224" customFormat="false" ht="15" hidden="false" customHeight="false" outlineLevel="0" collapsed="false">
      <c r="B3224" s="2" t="s">
        <v>108</v>
      </c>
      <c r="C3224" s="66" t="s">
        <v>1435</v>
      </c>
      <c r="D3224" s="2" t="n">
        <v>363</v>
      </c>
      <c r="E3224" s="38" t="s">
        <v>1461</v>
      </c>
      <c r="F3224" s="38" t="str">
        <f aca="false">E3224</f>
        <v>2F</v>
      </c>
      <c r="H3224" s="8" t="s">
        <v>1276</v>
      </c>
      <c r="I3224" s="8" t="str">
        <f aca="false">SUBSTITUTE(H3224,"/",";")</f>
        <v>70F</v>
      </c>
      <c r="J3224" s="18" t="str">
        <f aca="false">LEFT(H3224,LEN(H3224)-1)</f>
        <v>70</v>
      </c>
      <c r="L3224" s="18" t="str">
        <f aca="false">RIGHT(H3224,1)</f>
        <v>F</v>
      </c>
      <c r="M3224" s="8" t="n">
        <v>800</v>
      </c>
    </row>
    <row r="3225" customFormat="false" ht="15" hidden="false" customHeight="false" outlineLevel="0" collapsed="false">
      <c r="B3225" s="2" t="s">
        <v>108</v>
      </c>
      <c r="C3225" s="66" t="s">
        <v>1435</v>
      </c>
      <c r="D3225" s="2" t="n">
        <v>364</v>
      </c>
      <c r="E3225" s="38" t="s">
        <v>1462</v>
      </c>
      <c r="F3225" s="38" t="str">
        <f aca="false">E3225</f>
        <v>3F</v>
      </c>
      <c r="H3225" s="8" t="s">
        <v>1277</v>
      </c>
      <c r="I3225" s="8" t="str">
        <f aca="false">SUBSTITUTE(H3225,"/",";")</f>
        <v>75F</v>
      </c>
      <c r="J3225" s="18" t="str">
        <f aca="false">LEFT(H3225,LEN(H3225)-1)</f>
        <v>75</v>
      </c>
      <c r="L3225" s="18" t="str">
        <f aca="false">RIGHT(H3225,1)</f>
        <v>F</v>
      </c>
      <c r="M3225" s="8" t="n">
        <v>870</v>
      </c>
    </row>
    <row r="3226" customFormat="false" ht="15" hidden="false" customHeight="false" outlineLevel="0" collapsed="false">
      <c r="B3226" s="2" t="s">
        <v>108</v>
      </c>
      <c r="C3226" s="66" t="s">
        <v>1435</v>
      </c>
      <c r="D3226" s="2" t="n">
        <v>365</v>
      </c>
      <c r="E3226" s="38" t="s">
        <v>1463</v>
      </c>
      <c r="F3226" s="38" t="str">
        <f aca="false">E3226</f>
        <v>4F</v>
      </c>
      <c r="H3226" s="8" t="s">
        <v>1278</v>
      </c>
      <c r="I3226" s="8" t="str">
        <f aca="false">SUBSTITUTE(H3226,"/",";")</f>
        <v>80F</v>
      </c>
      <c r="J3226" s="18" t="str">
        <f aca="false">LEFT(H3226,LEN(H3226)-1)</f>
        <v>80</v>
      </c>
      <c r="L3226" s="18" t="str">
        <f aca="false">RIGHT(H3226,1)</f>
        <v>F</v>
      </c>
      <c r="M3226" s="8" t="n">
        <v>947</v>
      </c>
    </row>
    <row r="3227" customFormat="false" ht="15" hidden="false" customHeight="false" outlineLevel="0" collapsed="false">
      <c r="B3227" s="2" t="s">
        <v>108</v>
      </c>
      <c r="C3227" s="66" t="s">
        <v>1435</v>
      </c>
      <c r="D3227" s="2" t="n">
        <v>366</v>
      </c>
      <c r="E3227" s="38" t="s">
        <v>1464</v>
      </c>
      <c r="F3227" s="38" t="str">
        <f aca="false">E3227</f>
        <v>5F</v>
      </c>
      <c r="H3227" s="8" t="s">
        <v>1279</v>
      </c>
      <c r="I3227" s="8" t="str">
        <f aca="false">SUBSTITUTE(H3227,"/",";")</f>
        <v>85F</v>
      </c>
      <c r="J3227" s="18" t="str">
        <f aca="false">LEFT(H3227,LEN(H3227)-1)</f>
        <v>85</v>
      </c>
      <c r="L3227" s="18" t="str">
        <f aca="false">RIGHT(H3227,1)</f>
        <v>F</v>
      </c>
      <c r="M3227" s="8" t="n">
        <v>937</v>
      </c>
    </row>
    <row r="3228" customFormat="false" ht="15" hidden="false" customHeight="false" outlineLevel="0" collapsed="false">
      <c r="B3228" s="2" t="s">
        <v>108</v>
      </c>
      <c r="C3228" s="66" t="s">
        <v>1435</v>
      </c>
      <c r="D3228" s="2" t="n">
        <v>367</v>
      </c>
      <c r="E3228" s="38" t="s">
        <v>1465</v>
      </c>
      <c r="F3228" s="38" t="str">
        <f aca="false">E3228</f>
        <v>6F</v>
      </c>
      <c r="H3228" s="8" t="s">
        <v>1280</v>
      </c>
      <c r="I3228" s="8" t="str">
        <f aca="false">SUBSTITUTE(H3228,"/",";")</f>
        <v>90F</v>
      </c>
      <c r="J3228" s="18" t="str">
        <f aca="false">LEFT(H3228,LEN(H3228)-1)</f>
        <v>90</v>
      </c>
      <c r="L3228" s="18" t="str">
        <f aca="false">RIGHT(H3228,1)</f>
        <v>F</v>
      </c>
      <c r="M3228" s="8" t="n">
        <v>645</v>
      </c>
    </row>
    <row r="3230" customFormat="false" ht="15" hidden="false" customHeight="false" outlineLevel="0" collapsed="false">
      <c r="B3230" s="2" t="s">
        <v>108</v>
      </c>
      <c r="C3230" s="66" t="s">
        <v>1467</v>
      </c>
      <c r="D3230" s="2" t="n">
        <v>111</v>
      </c>
      <c r="E3230" s="38" t="s">
        <v>1468</v>
      </c>
      <c r="F3230" s="38" t="str">
        <f aca="false">E3230</f>
        <v>28A</v>
      </c>
      <c r="H3230" s="8" t="s">
        <v>2360</v>
      </c>
      <c r="I3230" s="8" t="str">
        <f aca="false">SUBSTITUTE(H3230,"/",";")</f>
        <v>60A</v>
      </c>
      <c r="J3230" s="18" t="n">
        <v>60</v>
      </c>
      <c r="L3230" s="18" t="s">
        <v>229</v>
      </c>
      <c r="M3230" s="8" t="n">
        <v>775</v>
      </c>
    </row>
    <row r="3231" customFormat="false" ht="15" hidden="false" customHeight="false" outlineLevel="0" collapsed="false">
      <c r="B3231" s="2" t="s">
        <v>108</v>
      </c>
      <c r="C3231" s="66" t="s">
        <v>1467</v>
      </c>
      <c r="D3231" s="2" t="n">
        <v>112</v>
      </c>
      <c r="E3231" s="38" t="s">
        <v>1469</v>
      </c>
      <c r="F3231" s="38" t="str">
        <f aca="false">E3231</f>
        <v>30A</v>
      </c>
      <c r="H3231" s="8" t="s">
        <v>1227</v>
      </c>
      <c r="I3231" s="8" t="str">
        <f aca="false">SUBSTITUTE(H3231,"/",";")</f>
        <v>65A</v>
      </c>
      <c r="J3231" s="18" t="n">
        <v>65</v>
      </c>
      <c r="L3231" s="18" t="s">
        <v>229</v>
      </c>
      <c r="M3231" s="8" t="n">
        <v>850</v>
      </c>
      <c r="P3231" s="2" t="str">
        <f aca="false">(J3231+VLOOKUP(L3231,references!AI:AJ,2,0) - 1)&amp;" - "&amp;(J3231+VLOOKUP(L3231,references!AI:AJ,2,0)+1)</f>
        <v>77 - 79</v>
      </c>
      <c r="W3231" s="2" t="str">
        <f aca="false">(J3231 - 2)&amp;" - "&amp;(J3231+2)</f>
        <v>63 - 67</v>
      </c>
    </row>
    <row r="3232" customFormat="false" ht="15" hidden="false" customHeight="false" outlineLevel="0" collapsed="false">
      <c r="B3232" s="2" t="s">
        <v>108</v>
      </c>
      <c r="C3232" s="66" t="s">
        <v>1467</v>
      </c>
      <c r="D3232" s="2" t="n">
        <v>113</v>
      </c>
      <c r="E3232" s="38" t="s">
        <v>1470</v>
      </c>
      <c r="F3232" s="38" t="str">
        <f aca="false">E3232</f>
        <v>32A</v>
      </c>
      <c r="H3232" s="8" t="s">
        <v>1228</v>
      </c>
      <c r="I3232" s="8" t="str">
        <f aca="false">SUBSTITUTE(H3232,"/",";")</f>
        <v>70A</v>
      </c>
      <c r="J3232" s="18" t="n">
        <v>70</v>
      </c>
      <c r="L3232" s="18" t="s">
        <v>229</v>
      </c>
      <c r="M3232" s="8" t="n">
        <v>920</v>
      </c>
      <c r="P3232" s="2" t="str">
        <f aca="false">(J3232+VLOOKUP(L3232,references!AI:AJ,2,0) - 1)&amp;" - "&amp;(J3232+VLOOKUP(L3232,references!AI:AJ,2,0)+1)</f>
        <v>82 - 84</v>
      </c>
      <c r="W3232" s="2" t="str">
        <f aca="false">(J3232 - 2)&amp;" - "&amp;(J3232+2)</f>
        <v>68 - 72</v>
      </c>
    </row>
    <row r="3233" customFormat="false" ht="15" hidden="false" customHeight="false" outlineLevel="0" collapsed="false">
      <c r="B3233" s="2" t="s">
        <v>108</v>
      </c>
      <c r="C3233" s="66" t="s">
        <v>1467</v>
      </c>
      <c r="D3233" s="2" t="n">
        <v>114</v>
      </c>
      <c r="E3233" s="38" t="s">
        <v>1471</v>
      </c>
      <c r="F3233" s="38" t="str">
        <f aca="false">E3233</f>
        <v>34A</v>
      </c>
      <c r="H3233" s="8" t="s">
        <v>1229</v>
      </c>
      <c r="I3233" s="8" t="str">
        <f aca="false">SUBSTITUTE(H3233,"/",";")</f>
        <v>75A</v>
      </c>
      <c r="J3233" s="18" t="n">
        <v>75</v>
      </c>
      <c r="L3233" s="18" t="s">
        <v>229</v>
      </c>
      <c r="M3233" s="8" t="n">
        <v>970</v>
      </c>
      <c r="P3233" s="2" t="str">
        <f aca="false">(J3233+VLOOKUP(L3233,references!AI:AJ,2,0) - 1)&amp;" - "&amp;(J3233+VLOOKUP(L3233,references!AI:AJ,2,0)+1)</f>
        <v>87 - 89</v>
      </c>
      <c r="W3233" s="2" t="str">
        <f aca="false">(J3233 - 2)&amp;" - "&amp;(J3233+2)</f>
        <v>73 - 77</v>
      </c>
    </row>
    <row r="3234" customFormat="false" ht="15" hidden="false" customHeight="false" outlineLevel="0" collapsed="false">
      <c r="B3234" s="2" t="s">
        <v>108</v>
      </c>
      <c r="C3234" s="66" t="s">
        <v>1467</v>
      </c>
      <c r="D3234" s="2" t="n">
        <v>115</v>
      </c>
      <c r="E3234" s="38" t="s">
        <v>1411</v>
      </c>
      <c r="F3234" s="38" t="str">
        <f aca="false">E3234</f>
        <v>36A</v>
      </c>
      <c r="H3234" s="8" t="s">
        <v>1230</v>
      </c>
      <c r="I3234" s="8" t="str">
        <f aca="false">SUBSTITUTE(H3234,"/",";")</f>
        <v>80A</v>
      </c>
      <c r="J3234" s="18" t="n">
        <v>80</v>
      </c>
      <c r="L3234" s="18" t="s">
        <v>229</v>
      </c>
      <c r="M3234" s="8" t="n">
        <v>910</v>
      </c>
      <c r="P3234" s="2" t="str">
        <f aca="false">(J3234+VLOOKUP(L3234,references!AI:AJ,2,0) - 1)&amp;" - "&amp;(J3234+VLOOKUP(L3234,references!AI:AJ,2,0)+1)</f>
        <v>92 - 94</v>
      </c>
      <c r="W3234" s="2" t="str">
        <f aca="false">(J3234 - 2)&amp;" - "&amp;(J3234+2)</f>
        <v>78 - 82</v>
      </c>
    </row>
    <row r="3235" customFormat="false" ht="15" hidden="false" customHeight="false" outlineLevel="0" collapsed="false">
      <c r="B3235" s="2" t="s">
        <v>108</v>
      </c>
      <c r="C3235" s="66" t="s">
        <v>1467</v>
      </c>
      <c r="D3235" s="2" t="n">
        <v>116</v>
      </c>
      <c r="E3235" s="38" t="s">
        <v>1412</v>
      </c>
      <c r="F3235" s="38" t="str">
        <f aca="false">E3235</f>
        <v>38A</v>
      </c>
      <c r="H3235" s="8" t="s">
        <v>1231</v>
      </c>
      <c r="I3235" s="8" t="str">
        <f aca="false">SUBSTITUTE(H3235,"/",";")</f>
        <v>85A</v>
      </c>
      <c r="J3235" s="18" t="n">
        <v>85</v>
      </c>
      <c r="L3235" s="18" t="s">
        <v>229</v>
      </c>
      <c r="M3235" s="8" t="n">
        <v>840</v>
      </c>
      <c r="P3235" s="2" t="str">
        <f aca="false">(J3235+VLOOKUP(L3235,references!AI:AJ,2,0) - 1)&amp;" - "&amp;(J3235+VLOOKUP(L3235,references!AI:AJ,2,0)+1)</f>
        <v>97 - 99</v>
      </c>
      <c r="W3235" s="2" t="str">
        <f aca="false">(J3235 - 2)&amp;" - "&amp;(J3235+2)</f>
        <v>83 - 87</v>
      </c>
    </row>
    <row r="3236" customFormat="false" ht="15" hidden="false" customHeight="false" outlineLevel="0" collapsed="false">
      <c r="B3236" s="2" t="s">
        <v>108</v>
      </c>
      <c r="C3236" s="66" t="s">
        <v>1467</v>
      </c>
      <c r="D3236" s="2" t="n">
        <v>117</v>
      </c>
      <c r="E3236" s="38" t="s">
        <v>1413</v>
      </c>
      <c r="F3236" s="38" t="str">
        <f aca="false">E3236</f>
        <v>40A</v>
      </c>
      <c r="H3236" s="8" t="s">
        <v>1232</v>
      </c>
      <c r="I3236" s="8" t="str">
        <f aca="false">SUBSTITUTE(H3236,"/",";")</f>
        <v>90A</v>
      </c>
      <c r="J3236" s="18" t="n">
        <v>90</v>
      </c>
      <c r="L3236" s="18" t="s">
        <v>229</v>
      </c>
      <c r="M3236" s="8" t="n">
        <v>765</v>
      </c>
      <c r="P3236" s="2" t="str">
        <f aca="false">(J3236+VLOOKUP(L3236,references!AI:AJ,2,0) - 1)&amp;" - "&amp;(J3236+VLOOKUP(L3236,references!AI:AJ,2,0)+1)</f>
        <v>102 - 104</v>
      </c>
      <c r="W3236" s="2" t="str">
        <f aca="false">(J3236 - 2)&amp;" - "&amp;(J3236+2)</f>
        <v>88 - 92</v>
      </c>
    </row>
    <row r="3237" customFormat="false" ht="15" hidden="false" customHeight="false" outlineLevel="0" collapsed="false">
      <c r="B3237" s="2" t="s">
        <v>108</v>
      </c>
      <c r="C3237" s="66" t="s">
        <v>1467</v>
      </c>
      <c r="D3237" s="2" t="n">
        <v>118</v>
      </c>
      <c r="E3237" s="38" t="s">
        <v>1304</v>
      </c>
      <c r="F3237" s="38" t="str">
        <f aca="false">E3237</f>
        <v>42A</v>
      </c>
      <c r="H3237" s="8" t="s">
        <v>1233</v>
      </c>
      <c r="I3237" s="8" t="str">
        <f aca="false">SUBSTITUTE(H3237,"/",";")</f>
        <v>95A</v>
      </c>
      <c r="J3237" s="18" t="n">
        <v>95</v>
      </c>
      <c r="L3237" s="18" t="s">
        <v>229</v>
      </c>
      <c r="M3237" s="8" t="n">
        <v>700</v>
      </c>
      <c r="P3237" s="2" t="str">
        <f aca="false">(J3237+VLOOKUP(L3237,references!AI:AJ,2,0) - 1)&amp;" - "&amp;(J3237+VLOOKUP(L3237,references!AI:AJ,2,0)+1)</f>
        <v>107 - 109</v>
      </c>
      <c r="W3237" s="2" t="str">
        <f aca="false">(J3237 - 2)&amp;" - "&amp;(J3237+2)</f>
        <v>93 - 97</v>
      </c>
    </row>
    <row r="3238" customFormat="false" ht="15" hidden="false" customHeight="false" outlineLevel="0" collapsed="false">
      <c r="B3238" s="2" t="s">
        <v>108</v>
      </c>
      <c r="C3238" s="66" t="s">
        <v>1467</v>
      </c>
      <c r="D3238" s="2" t="n">
        <v>119</v>
      </c>
      <c r="E3238" s="38" t="s">
        <v>1305</v>
      </c>
      <c r="F3238" s="38" t="str">
        <f aca="false">E3238</f>
        <v>44A</v>
      </c>
      <c r="H3238" s="8" t="s">
        <v>1234</v>
      </c>
      <c r="I3238" s="8" t="str">
        <f aca="false">SUBSTITUTE(H3238,"/",";")</f>
        <v>100A</v>
      </c>
      <c r="J3238" s="18" t="n">
        <v>100</v>
      </c>
      <c r="L3238" s="18" t="s">
        <v>229</v>
      </c>
      <c r="M3238" s="8" t="n">
        <v>630</v>
      </c>
    </row>
    <row r="3239" customFormat="false" ht="15" hidden="false" customHeight="false" outlineLevel="0" collapsed="false">
      <c r="B3239" s="2" t="s">
        <v>108</v>
      </c>
      <c r="C3239" s="66" t="s">
        <v>1467</v>
      </c>
      <c r="D3239" s="2" t="n">
        <v>120</v>
      </c>
      <c r="E3239" s="38" t="s">
        <v>1306</v>
      </c>
      <c r="F3239" s="38" t="str">
        <f aca="false">E3239</f>
        <v>46A</v>
      </c>
      <c r="H3239" s="8" t="s">
        <v>1235</v>
      </c>
      <c r="I3239" s="8" t="str">
        <f aca="false">SUBSTITUTE(H3239,"/",";")</f>
        <v>105A</v>
      </c>
      <c r="J3239" s="18" t="n">
        <v>105</v>
      </c>
      <c r="L3239" s="18" t="s">
        <v>229</v>
      </c>
      <c r="M3239" s="8" t="n">
        <v>560</v>
      </c>
    </row>
    <row r="3240" customFormat="false" ht="15" hidden="false" customHeight="false" outlineLevel="0" collapsed="false">
      <c r="B3240" s="2" t="s">
        <v>108</v>
      </c>
      <c r="C3240" s="66" t="s">
        <v>1467</v>
      </c>
      <c r="D3240" s="2" t="n">
        <v>121</v>
      </c>
      <c r="E3240" s="38" t="s">
        <v>1307</v>
      </c>
      <c r="F3240" s="38" t="str">
        <f aca="false">E3240</f>
        <v>48A</v>
      </c>
      <c r="H3240" s="8" t="s">
        <v>3103</v>
      </c>
      <c r="I3240" s="8" t="str">
        <f aca="false">SUBSTITUTE(H3240,"/",";")</f>
        <v>110A</v>
      </c>
      <c r="J3240" s="18" t="n">
        <v>110</v>
      </c>
      <c r="L3240" s="18" t="s">
        <v>229</v>
      </c>
      <c r="M3240" s="8" t="n">
        <v>485</v>
      </c>
    </row>
    <row r="3241" customFormat="false" ht="15" hidden="false" customHeight="false" outlineLevel="0" collapsed="false">
      <c r="B3241" s="2" t="s">
        <v>108</v>
      </c>
      <c r="C3241" s="66" t="s">
        <v>1467</v>
      </c>
      <c r="D3241" s="2" t="n">
        <v>161</v>
      </c>
      <c r="E3241" s="38" t="s">
        <v>1472</v>
      </c>
      <c r="F3241" s="38" t="str">
        <f aca="false">E3241</f>
        <v>28B</v>
      </c>
      <c r="H3241" s="8" t="s">
        <v>3104</v>
      </c>
      <c r="I3241" s="8" t="str">
        <f aca="false">SUBSTITUTE(H3241,"/",";")</f>
        <v>60B</v>
      </c>
      <c r="J3241" s="18" t="n">
        <v>60</v>
      </c>
      <c r="L3241" s="18" t="s">
        <v>210</v>
      </c>
      <c r="M3241" s="8" t="n">
        <v>830</v>
      </c>
    </row>
    <row r="3242" customFormat="false" ht="15" hidden="false" customHeight="false" outlineLevel="0" collapsed="false">
      <c r="B3242" s="2" t="s">
        <v>108</v>
      </c>
      <c r="C3242" s="66" t="s">
        <v>1467</v>
      </c>
      <c r="D3242" s="2" t="n">
        <v>162</v>
      </c>
      <c r="E3242" s="38" t="s">
        <v>1473</v>
      </c>
      <c r="F3242" s="38" t="str">
        <f aca="false">E3242</f>
        <v>30B</v>
      </c>
      <c r="H3242" s="8" t="s">
        <v>1239</v>
      </c>
      <c r="I3242" s="8" t="str">
        <f aca="false">SUBSTITUTE(H3242,"/",";")</f>
        <v>65B</v>
      </c>
      <c r="J3242" s="18" t="n">
        <v>65</v>
      </c>
      <c r="L3242" s="18" t="s">
        <v>210</v>
      </c>
      <c r="M3242" s="8" t="n">
        <v>900</v>
      </c>
      <c r="P3242" s="2" t="str">
        <f aca="false">(J3242+VLOOKUP(L3242,references!AI:AJ,2,0) - 1)&amp;" - "&amp;(J3242+VLOOKUP(L3242,references!AI:AJ,2,0)+1)</f>
        <v>79 - 81</v>
      </c>
      <c r="W3242" s="2" t="str">
        <f aca="false">(J3242 - 2)&amp;" - "&amp;(J3242+2)</f>
        <v>63 - 67</v>
      </c>
    </row>
    <row r="3243" customFormat="false" ht="15" hidden="false" customHeight="false" outlineLevel="0" collapsed="false">
      <c r="B3243" s="2" t="s">
        <v>108</v>
      </c>
      <c r="C3243" s="66" t="s">
        <v>1467</v>
      </c>
      <c r="D3243" s="2" t="n">
        <v>163</v>
      </c>
      <c r="E3243" s="38" t="s">
        <v>1474</v>
      </c>
      <c r="F3243" s="38" t="str">
        <f aca="false">E3243</f>
        <v>32B</v>
      </c>
      <c r="H3243" s="8" t="s">
        <v>1240</v>
      </c>
      <c r="I3243" s="8" t="str">
        <f aca="false">SUBSTITUTE(H3243,"/",";")</f>
        <v>70B</v>
      </c>
      <c r="J3243" s="18" t="n">
        <v>70</v>
      </c>
      <c r="L3243" s="18" t="s">
        <v>210</v>
      </c>
      <c r="M3243" s="8" t="n">
        <v>960</v>
      </c>
      <c r="P3243" s="2" t="str">
        <f aca="false">(J3243+VLOOKUP(L3243,references!AI:AJ,2,0) - 1)&amp;" - "&amp;(J3243+VLOOKUP(L3243,references!AI:AJ,2,0)+1)</f>
        <v>84 - 86</v>
      </c>
      <c r="W3243" s="2" t="str">
        <f aca="false">(J3243 - 2)&amp;" - "&amp;(J3243+2)</f>
        <v>68 - 72</v>
      </c>
    </row>
    <row r="3244" customFormat="false" ht="15" hidden="false" customHeight="false" outlineLevel="0" collapsed="false">
      <c r="B3244" s="2" t="s">
        <v>108</v>
      </c>
      <c r="C3244" s="66" t="s">
        <v>1467</v>
      </c>
      <c r="D3244" s="2" t="n">
        <v>164</v>
      </c>
      <c r="E3244" s="38" t="s">
        <v>1475</v>
      </c>
      <c r="F3244" s="38" t="str">
        <f aca="false">E3244</f>
        <v>34B</v>
      </c>
      <c r="H3244" s="8" t="s">
        <v>1241</v>
      </c>
      <c r="I3244" s="8" t="str">
        <f aca="false">SUBSTITUTE(H3244,"/",";")</f>
        <v>75B</v>
      </c>
      <c r="J3244" s="18" t="n">
        <v>75</v>
      </c>
      <c r="L3244" s="18" t="s">
        <v>210</v>
      </c>
      <c r="M3244" s="8" t="n">
        <v>990</v>
      </c>
      <c r="P3244" s="2" t="str">
        <f aca="false">(J3244+VLOOKUP(L3244,references!AI:AJ,2,0) - 1)&amp;" - "&amp;(J3244+VLOOKUP(L3244,references!AI:AJ,2,0)+1)</f>
        <v>89 - 91</v>
      </c>
      <c r="W3244" s="2" t="str">
        <f aca="false">(J3244 - 2)&amp;" - "&amp;(J3244+2)</f>
        <v>73 - 77</v>
      </c>
    </row>
    <row r="3245" customFormat="false" ht="15" hidden="false" customHeight="false" outlineLevel="0" collapsed="false">
      <c r="B3245" s="2" t="s">
        <v>108</v>
      </c>
      <c r="C3245" s="66" t="s">
        <v>1467</v>
      </c>
      <c r="D3245" s="2" t="n">
        <v>165</v>
      </c>
      <c r="E3245" s="38" t="s">
        <v>1414</v>
      </c>
      <c r="F3245" s="38" t="str">
        <f aca="false">E3245</f>
        <v>36B</v>
      </c>
      <c r="H3245" s="8" t="s">
        <v>1242</v>
      </c>
      <c r="I3245" s="8" t="str">
        <f aca="false">SUBSTITUTE(H3245,"/",";")</f>
        <v>80B</v>
      </c>
      <c r="J3245" s="18" t="n">
        <v>80</v>
      </c>
      <c r="L3245" s="18" t="s">
        <v>210</v>
      </c>
      <c r="M3245" s="8" t="n">
        <v>950</v>
      </c>
      <c r="P3245" s="2" t="str">
        <f aca="false">(J3245+VLOOKUP(L3245,references!AI:AJ,2,0) - 1)&amp;" - "&amp;(J3245+VLOOKUP(L3245,references!AI:AJ,2,0)+1)</f>
        <v>94 - 96</v>
      </c>
      <c r="W3245" s="2" t="str">
        <f aca="false">(J3245 - 2)&amp;" - "&amp;(J3245+2)</f>
        <v>78 - 82</v>
      </c>
    </row>
    <row r="3246" customFormat="false" ht="15" hidden="false" customHeight="false" outlineLevel="0" collapsed="false">
      <c r="B3246" s="2" t="s">
        <v>108</v>
      </c>
      <c r="C3246" s="66" t="s">
        <v>1467</v>
      </c>
      <c r="D3246" s="2" t="n">
        <v>166</v>
      </c>
      <c r="E3246" s="38" t="s">
        <v>1415</v>
      </c>
      <c r="F3246" s="38" t="str">
        <f aca="false">E3246</f>
        <v>38B</v>
      </c>
      <c r="H3246" s="8" t="s">
        <v>1243</v>
      </c>
      <c r="I3246" s="8" t="str">
        <f aca="false">SUBSTITUTE(H3246,"/",";")</f>
        <v>85B</v>
      </c>
      <c r="J3246" s="18" t="n">
        <v>85</v>
      </c>
      <c r="L3246" s="18" t="s">
        <v>210</v>
      </c>
      <c r="M3246" s="8" t="n">
        <v>890</v>
      </c>
      <c r="P3246" s="2" t="str">
        <f aca="false">(J3246+VLOOKUP(L3246,references!AI:AJ,2,0) - 1)&amp;" - "&amp;(J3246+VLOOKUP(L3246,references!AI:AJ,2,0)+1)</f>
        <v>99 - 101</v>
      </c>
      <c r="W3246" s="2" t="str">
        <f aca="false">(J3246 - 2)&amp;" - "&amp;(J3246+2)</f>
        <v>83 - 87</v>
      </c>
    </row>
    <row r="3247" customFormat="false" ht="15" hidden="false" customHeight="false" outlineLevel="0" collapsed="false">
      <c r="B3247" s="2" t="s">
        <v>108</v>
      </c>
      <c r="C3247" s="66" t="s">
        <v>1467</v>
      </c>
      <c r="D3247" s="2" t="n">
        <v>167</v>
      </c>
      <c r="E3247" s="38" t="s">
        <v>1416</v>
      </c>
      <c r="F3247" s="38" t="str">
        <f aca="false">E3247</f>
        <v>40B</v>
      </c>
      <c r="H3247" s="8" t="s">
        <v>1244</v>
      </c>
      <c r="I3247" s="8" t="str">
        <f aca="false">SUBSTITUTE(H3247,"/",";")</f>
        <v>90B</v>
      </c>
      <c r="J3247" s="18" t="n">
        <v>90</v>
      </c>
      <c r="L3247" s="18" t="s">
        <v>210</v>
      </c>
      <c r="M3247" s="8" t="n">
        <v>820</v>
      </c>
      <c r="P3247" s="2" t="str">
        <f aca="false">(J3247+VLOOKUP(L3247,references!AI:AJ,2,0) - 1)&amp;" - "&amp;(J3247+VLOOKUP(L3247,references!AI:AJ,2,0)+1)</f>
        <v>104 - 106</v>
      </c>
      <c r="W3247" s="2" t="str">
        <f aca="false">(J3247 - 2)&amp;" - "&amp;(J3247+2)</f>
        <v>88 - 92</v>
      </c>
    </row>
    <row r="3248" customFormat="false" ht="15" hidden="false" customHeight="false" outlineLevel="0" collapsed="false">
      <c r="B3248" s="2" t="s">
        <v>108</v>
      </c>
      <c r="C3248" s="66" t="s">
        <v>1467</v>
      </c>
      <c r="D3248" s="2" t="n">
        <v>168</v>
      </c>
      <c r="E3248" s="38" t="s">
        <v>1313</v>
      </c>
      <c r="F3248" s="38" t="str">
        <f aca="false">E3248</f>
        <v>42B</v>
      </c>
      <c r="H3248" s="8" t="s">
        <v>1245</v>
      </c>
      <c r="I3248" s="8" t="str">
        <f aca="false">SUBSTITUTE(H3248,"/",";")</f>
        <v>95B</v>
      </c>
      <c r="J3248" s="18" t="n">
        <v>95</v>
      </c>
      <c r="L3248" s="18" t="s">
        <v>210</v>
      </c>
      <c r="M3248" s="8" t="n">
        <v>750</v>
      </c>
      <c r="P3248" s="2" t="str">
        <f aca="false">(J3248+VLOOKUP(L3248,references!AI:AJ,2,0) - 1)&amp;" - "&amp;(J3248+VLOOKUP(L3248,references!AI:AJ,2,0)+1)</f>
        <v>109 - 111</v>
      </c>
      <c r="W3248" s="2" t="str">
        <f aca="false">(J3248 - 2)&amp;" - "&amp;(J3248+2)</f>
        <v>93 - 97</v>
      </c>
    </row>
    <row r="3249" customFormat="false" ht="15" hidden="false" customHeight="false" outlineLevel="0" collapsed="false">
      <c r="B3249" s="2" t="s">
        <v>108</v>
      </c>
      <c r="C3249" s="66" t="s">
        <v>1467</v>
      </c>
      <c r="D3249" s="2" t="n">
        <v>169</v>
      </c>
      <c r="E3249" s="38" t="s">
        <v>1314</v>
      </c>
      <c r="F3249" s="38" t="str">
        <f aca="false">E3249</f>
        <v>44B</v>
      </c>
      <c r="H3249" s="8" t="s">
        <v>1246</v>
      </c>
      <c r="I3249" s="8" t="str">
        <f aca="false">SUBSTITUTE(H3249,"/",";")</f>
        <v>100B</v>
      </c>
      <c r="J3249" s="18" t="n">
        <v>100</v>
      </c>
      <c r="L3249" s="18" t="s">
        <v>210</v>
      </c>
      <c r="M3249" s="8" t="n">
        <v>690</v>
      </c>
    </row>
    <row r="3250" customFormat="false" ht="15" hidden="false" customHeight="false" outlineLevel="0" collapsed="false">
      <c r="B3250" s="2" t="s">
        <v>108</v>
      </c>
      <c r="C3250" s="66" t="s">
        <v>1467</v>
      </c>
      <c r="D3250" s="2" t="n">
        <v>170</v>
      </c>
      <c r="E3250" s="38" t="s">
        <v>1315</v>
      </c>
      <c r="F3250" s="38" t="str">
        <f aca="false">E3250</f>
        <v>46B</v>
      </c>
      <c r="H3250" s="8" t="s">
        <v>1247</v>
      </c>
      <c r="I3250" s="8" t="str">
        <f aca="false">SUBSTITUTE(H3250,"/",";")</f>
        <v>105B</v>
      </c>
      <c r="J3250" s="18" t="n">
        <v>105</v>
      </c>
      <c r="L3250" s="18" t="s">
        <v>210</v>
      </c>
      <c r="M3250" s="8" t="n">
        <v>620</v>
      </c>
    </row>
    <row r="3251" customFormat="false" ht="15" hidden="false" customHeight="false" outlineLevel="0" collapsed="false">
      <c r="B3251" s="2" t="s">
        <v>108</v>
      </c>
      <c r="C3251" s="66" t="s">
        <v>1467</v>
      </c>
      <c r="D3251" s="2" t="n">
        <v>171</v>
      </c>
      <c r="E3251" s="38" t="s">
        <v>1316</v>
      </c>
      <c r="F3251" s="38" t="str">
        <f aca="false">E3251</f>
        <v>48B</v>
      </c>
      <c r="H3251" s="8" t="s">
        <v>3105</v>
      </c>
      <c r="I3251" s="8" t="str">
        <f aca="false">SUBSTITUTE(H3251,"/",";")</f>
        <v>110B</v>
      </c>
      <c r="J3251" s="18" t="n">
        <v>110</v>
      </c>
      <c r="L3251" s="18" t="s">
        <v>210</v>
      </c>
      <c r="M3251" s="8" t="n">
        <v>550</v>
      </c>
    </row>
    <row r="3252" customFormat="false" ht="15" hidden="false" customHeight="false" outlineLevel="0" collapsed="false">
      <c r="B3252" s="2" t="s">
        <v>108</v>
      </c>
      <c r="C3252" s="66" t="s">
        <v>1467</v>
      </c>
      <c r="D3252" s="2" t="n">
        <v>211</v>
      </c>
      <c r="E3252" s="38" t="s">
        <v>1476</v>
      </c>
      <c r="F3252" s="38" t="str">
        <f aca="false">E3252</f>
        <v>28C</v>
      </c>
      <c r="H3252" s="8" t="s">
        <v>3106</v>
      </c>
      <c r="I3252" s="8" t="str">
        <f aca="false">SUBSTITUTE(H3252,"/",";")</f>
        <v>60C</v>
      </c>
      <c r="J3252" s="18" t="n">
        <v>60</v>
      </c>
      <c r="L3252" s="18" t="s">
        <v>1611</v>
      </c>
      <c r="M3252" s="8" t="n">
        <v>880</v>
      </c>
    </row>
    <row r="3253" customFormat="false" ht="15" hidden="false" customHeight="false" outlineLevel="0" collapsed="false">
      <c r="B3253" s="2" t="s">
        <v>108</v>
      </c>
      <c r="C3253" s="66" t="s">
        <v>1467</v>
      </c>
      <c r="D3253" s="2" t="n">
        <v>212</v>
      </c>
      <c r="E3253" s="38" t="s">
        <v>1477</v>
      </c>
      <c r="F3253" s="38" t="str">
        <f aca="false">E3253</f>
        <v>30C</v>
      </c>
      <c r="H3253" s="8" t="s">
        <v>1248</v>
      </c>
      <c r="I3253" s="8" t="str">
        <f aca="false">SUBSTITUTE(H3253,"/",";")</f>
        <v>65C</v>
      </c>
      <c r="J3253" s="18" t="n">
        <v>65</v>
      </c>
      <c r="L3253" s="18" t="s">
        <v>1611</v>
      </c>
      <c r="M3253" s="8" t="n">
        <v>940</v>
      </c>
      <c r="P3253" s="2" t="str">
        <f aca="false">(J3253+VLOOKUP(L3253,references!AI:AJ,2,0) - 1)&amp;" - "&amp;(J3253+VLOOKUP(L3253,references!AI:AJ,2,0)+1)</f>
        <v>81 - 83</v>
      </c>
      <c r="W3253" s="2" t="str">
        <f aca="false">(J3253 - 2)&amp;" - "&amp;(J3253+2)</f>
        <v>63 - 67</v>
      </c>
    </row>
    <row r="3254" customFormat="false" ht="15" hidden="false" customHeight="false" outlineLevel="0" collapsed="false">
      <c r="B3254" s="2" t="s">
        <v>108</v>
      </c>
      <c r="C3254" s="66" t="s">
        <v>1467</v>
      </c>
      <c r="D3254" s="2" t="n">
        <v>213</v>
      </c>
      <c r="E3254" s="38" t="s">
        <v>1478</v>
      </c>
      <c r="F3254" s="38" t="str">
        <f aca="false">E3254</f>
        <v>32C</v>
      </c>
      <c r="H3254" s="8" t="s">
        <v>1249</v>
      </c>
      <c r="I3254" s="8" t="str">
        <f aca="false">SUBSTITUTE(H3254,"/",";")</f>
        <v>70C</v>
      </c>
      <c r="J3254" s="18" t="n">
        <v>70</v>
      </c>
      <c r="L3254" s="18" t="s">
        <v>1611</v>
      </c>
      <c r="M3254" s="8" t="n">
        <v>980</v>
      </c>
      <c r="P3254" s="2" t="str">
        <f aca="false">(J3254+VLOOKUP(L3254,references!AI:AJ,2,0) - 1)&amp;" - "&amp;(J3254+VLOOKUP(L3254,references!AI:AJ,2,0)+1)</f>
        <v>86 - 88</v>
      </c>
      <c r="W3254" s="2" t="str">
        <f aca="false">(J3254 - 2)&amp;" - "&amp;(J3254+2)</f>
        <v>68 - 72</v>
      </c>
    </row>
    <row r="3255" customFormat="false" ht="15" hidden="false" customHeight="false" outlineLevel="0" collapsed="false">
      <c r="B3255" s="2" t="s">
        <v>108</v>
      </c>
      <c r="C3255" s="66" t="s">
        <v>1467</v>
      </c>
      <c r="D3255" s="2" t="n">
        <v>214</v>
      </c>
      <c r="E3255" s="38" t="s">
        <v>1479</v>
      </c>
      <c r="F3255" s="38" t="str">
        <f aca="false">E3255</f>
        <v>34C</v>
      </c>
      <c r="H3255" s="8" t="s">
        <v>1250</v>
      </c>
      <c r="I3255" s="8" t="str">
        <f aca="false">SUBSTITUTE(H3255,"/",";")</f>
        <v>75C</v>
      </c>
      <c r="J3255" s="18" t="n">
        <v>75</v>
      </c>
      <c r="L3255" s="18" t="s">
        <v>1611</v>
      </c>
      <c r="M3255" s="8" t="n">
        <v>995</v>
      </c>
      <c r="P3255" s="2" t="str">
        <f aca="false">(J3255+VLOOKUP(L3255,references!AI:AJ,2,0) - 1)&amp;" - "&amp;(J3255+VLOOKUP(L3255,references!AI:AJ,2,0)+1)</f>
        <v>91 - 93</v>
      </c>
      <c r="W3255" s="2" t="str">
        <f aca="false">(J3255 - 2)&amp;" - "&amp;(J3255+2)</f>
        <v>73 - 77</v>
      </c>
    </row>
    <row r="3256" customFormat="false" ht="15" hidden="false" customHeight="false" outlineLevel="0" collapsed="false">
      <c r="B3256" s="2" t="s">
        <v>108</v>
      </c>
      <c r="C3256" s="66" t="s">
        <v>1467</v>
      </c>
      <c r="D3256" s="2" t="n">
        <v>215</v>
      </c>
      <c r="E3256" s="38" t="s">
        <v>1417</v>
      </c>
      <c r="F3256" s="38" t="str">
        <f aca="false">E3256</f>
        <v>36C</v>
      </c>
      <c r="H3256" s="8" t="s">
        <v>1251</v>
      </c>
      <c r="I3256" s="8" t="str">
        <f aca="false">SUBSTITUTE(H3256,"/",";")</f>
        <v>80C</v>
      </c>
      <c r="J3256" s="18" t="n">
        <v>80</v>
      </c>
      <c r="L3256" s="18" t="s">
        <v>1611</v>
      </c>
      <c r="M3256" s="8" t="n">
        <v>975</v>
      </c>
      <c r="P3256" s="2" t="str">
        <f aca="false">(J3256+VLOOKUP(L3256,references!AI:AJ,2,0) - 1)&amp;" - "&amp;(J3256+VLOOKUP(L3256,references!AI:AJ,2,0)+1)</f>
        <v>96 - 98</v>
      </c>
      <c r="W3256" s="2" t="str">
        <f aca="false">(J3256 - 2)&amp;" - "&amp;(J3256+2)</f>
        <v>78 - 82</v>
      </c>
    </row>
    <row r="3257" customFormat="false" ht="15" hidden="false" customHeight="false" outlineLevel="0" collapsed="false">
      <c r="B3257" s="2" t="s">
        <v>108</v>
      </c>
      <c r="C3257" s="66" t="s">
        <v>1467</v>
      </c>
      <c r="D3257" s="2" t="n">
        <v>216</v>
      </c>
      <c r="E3257" s="38" t="s">
        <v>1418</v>
      </c>
      <c r="F3257" s="38" t="str">
        <f aca="false">E3257</f>
        <v>38C</v>
      </c>
      <c r="H3257" s="8" t="s">
        <v>1252</v>
      </c>
      <c r="I3257" s="8" t="str">
        <f aca="false">SUBSTITUTE(H3257,"/",";")</f>
        <v>85C</v>
      </c>
      <c r="J3257" s="18" t="n">
        <v>85</v>
      </c>
      <c r="L3257" s="18" t="s">
        <v>1611</v>
      </c>
      <c r="M3257" s="8" t="n">
        <v>935</v>
      </c>
      <c r="P3257" s="2" t="str">
        <f aca="false">(J3257+VLOOKUP(L3257,references!AI:AJ,2,0) - 1)&amp;" - "&amp;(J3257+VLOOKUP(L3257,references!AI:AJ,2,0)+1)</f>
        <v>101 - 103</v>
      </c>
      <c r="W3257" s="2" t="str">
        <f aca="false">(J3257 - 2)&amp;" - "&amp;(J3257+2)</f>
        <v>83 - 87</v>
      </c>
    </row>
    <row r="3258" customFormat="false" ht="15" hidden="false" customHeight="false" outlineLevel="0" collapsed="false">
      <c r="B3258" s="2" t="s">
        <v>108</v>
      </c>
      <c r="C3258" s="66" t="s">
        <v>1467</v>
      </c>
      <c r="D3258" s="2" t="n">
        <v>217</v>
      </c>
      <c r="E3258" s="38" t="s">
        <v>1419</v>
      </c>
      <c r="F3258" s="38" t="str">
        <f aca="false">E3258</f>
        <v>40C</v>
      </c>
      <c r="H3258" s="8" t="s">
        <v>1253</v>
      </c>
      <c r="I3258" s="8" t="str">
        <f aca="false">SUBSTITUTE(H3258,"/",";")</f>
        <v>90C</v>
      </c>
      <c r="J3258" s="18" t="n">
        <v>90</v>
      </c>
      <c r="L3258" s="18" t="s">
        <v>1611</v>
      </c>
      <c r="M3258" s="8" t="n">
        <v>875</v>
      </c>
      <c r="P3258" s="2" t="str">
        <f aca="false">(J3258+VLOOKUP(L3258,references!AI:AJ,2,0) - 1)&amp;" - "&amp;(J3258+VLOOKUP(L3258,references!AI:AJ,2,0)+1)</f>
        <v>106 - 108</v>
      </c>
      <c r="W3258" s="2" t="str">
        <f aca="false">(J3258 - 2)&amp;" - "&amp;(J3258+2)</f>
        <v>88 - 92</v>
      </c>
    </row>
    <row r="3259" customFormat="false" ht="15" hidden="false" customHeight="false" outlineLevel="0" collapsed="false">
      <c r="B3259" s="2" t="s">
        <v>108</v>
      </c>
      <c r="C3259" s="66" t="s">
        <v>1467</v>
      </c>
      <c r="D3259" s="2" t="n">
        <v>218</v>
      </c>
      <c r="E3259" s="38" t="s">
        <v>1322</v>
      </c>
      <c r="F3259" s="38" t="str">
        <f aca="false">E3259</f>
        <v>42C</v>
      </c>
      <c r="H3259" s="8" t="s">
        <v>1254</v>
      </c>
      <c r="I3259" s="8" t="str">
        <f aca="false">SUBSTITUTE(H3259,"/",";")</f>
        <v>95C</v>
      </c>
      <c r="J3259" s="18" t="n">
        <v>95</v>
      </c>
      <c r="L3259" s="18" t="s">
        <v>1611</v>
      </c>
      <c r="M3259" s="8" t="n">
        <v>810</v>
      </c>
      <c r="P3259" s="2" t="str">
        <f aca="false">(J3259+VLOOKUP(L3259,references!AI:AJ,2,0) - 1)&amp;" - "&amp;(J3259+VLOOKUP(L3259,references!AI:AJ,2,0)+1)</f>
        <v>111 - 113</v>
      </c>
      <c r="W3259" s="2" t="str">
        <f aca="false">(J3259 - 2)&amp;" - "&amp;(J3259+2)</f>
        <v>93 - 97</v>
      </c>
    </row>
    <row r="3260" customFormat="false" ht="15" hidden="false" customHeight="false" outlineLevel="0" collapsed="false">
      <c r="B3260" s="2" t="s">
        <v>108</v>
      </c>
      <c r="C3260" s="66" t="s">
        <v>1467</v>
      </c>
      <c r="D3260" s="2" t="n">
        <v>219</v>
      </c>
      <c r="E3260" s="38" t="s">
        <v>1323</v>
      </c>
      <c r="F3260" s="38" t="str">
        <f aca="false">E3260</f>
        <v>44C</v>
      </c>
      <c r="H3260" s="8" t="s">
        <v>1255</v>
      </c>
      <c r="I3260" s="8" t="str">
        <f aca="false">SUBSTITUTE(H3260,"/",";")</f>
        <v>100C</v>
      </c>
      <c r="J3260" s="18" t="n">
        <v>100</v>
      </c>
      <c r="L3260" s="18" t="s">
        <v>1611</v>
      </c>
      <c r="M3260" s="8" t="n">
        <v>740</v>
      </c>
    </row>
    <row r="3261" customFormat="false" ht="15" hidden="false" customHeight="false" outlineLevel="0" collapsed="false">
      <c r="B3261" s="2" t="s">
        <v>108</v>
      </c>
      <c r="C3261" s="66" t="s">
        <v>1467</v>
      </c>
      <c r="D3261" s="2" t="n">
        <v>220</v>
      </c>
      <c r="E3261" s="38" t="s">
        <v>1324</v>
      </c>
      <c r="F3261" s="38" t="str">
        <f aca="false">E3261</f>
        <v>46C</v>
      </c>
      <c r="H3261" s="8" t="s">
        <v>1256</v>
      </c>
      <c r="I3261" s="8" t="str">
        <f aca="false">SUBSTITUTE(H3261,"/",";")</f>
        <v>105C</v>
      </c>
      <c r="J3261" s="18" t="n">
        <v>105</v>
      </c>
      <c r="L3261" s="18" t="s">
        <v>1611</v>
      </c>
      <c r="M3261" s="8" t="n">
        <v>680</v>
      </c>
    </row>
    <row r="3262" customFormat="false" ht="15" hidden="false" customHeight="false" outlineLevel="0" collapsed="false">
      <c r="B3262" s="2" t="s">
        <v>108</v>
      </c>
      <c r="C3262" s="66" t="s">
        <v>1467</v>
      </c>
      <c r="D3262" s="2" t="n">
        <v>221</v>
      </c>
      <c r="E3262" s="38" t="s">
        <v>1325</v>
      </c>
      <c r="F3262" s="38" t="str">
        <f aca="false">E3262</f>
        <v>48C</v>
      </c>
      <c r="H3262" s="8" t="s">
        <v>1652</v>
      </c>
      <c r="I3262" s="8" t="str">
        <f aca="false">SUBSTITUTE(H3262,"/",";")</f>
        <v>110C</v>
      </c>
      <c r="J3262" s="18" t="n">
        <v>110</v>
      </c>
      <c r="L3262" s="18" t="s">
        <v>1611</v>
      </c>
      <c r="M3262" s="8" t="n">
        <v>610</v>
      </c>
    </row>
    <row r="3263" customFormat="false" ht="15" hidden="false" customHeight="false" outlineLevel="0" collapsed="false">
      <c r="B3263" s="2" t="s">
        <v>108</v>
      </c>
      <c r="C3263" s="66" t="s">
        <v>1467</v>
      </c>
      <c r="D3263" s="2" t="n">
        <v>222</v>
      </c>
      <c r="E3263" s="38" t="s">
        <v>1326</v>
      </c>
      <c r="F3263" s="38" t="str">
        <f aca="false">E3263</f>
        <v>50C</v>
      </c>
      <c r="H3263" s="8" t="s">
        <v>1653</v>
      </c>
      <c r="I3263" s="8" t="str">
        <f aca="false">SUBSTITUTE(H3263,"/",";")</f>
        <v>115C</v>
      </c>
      <c r="J3263" s="18" t="n">
        <v>115</v>
      </c>
      <c r="L3263" s="18" t="s">
        <v>1611</v>
      </c>
      <c r="M3263" s="8" t="n">
        <v>540</v>
      </c>
    </row>
    <row r="3264" customFormat="false" ht="15" hidden="false" customHeight="false" outlineLevel="0" collapsed="false">
      <c r="B3264" s="2" t="s">
        <v>108</v>
      </c>
      <c r="C3264" s="66" t="s">
        <v>1467</v>
      </c>
      <c r="D3264" s="2" t="n">
        <v>223</v>
      </c>
      <c r="E3264" s="38" t="s">
        <v>1327</v>
      </c>
      <c r="F3264" s="38" t="str">
        <f aca="false">E3264</f>
        <v>52C</v>
      </c>
      <c r="H3264" s="8" t="s">
        <v>1880</v>
      </c>
      <c r="I3264" s="8" t="str">
        <f aca="false">SUBSTITUTE(H3264,"/",";")</f>
        <v>120C</v>
      </c>
      <c r="J3264" s="18" t="n">
        <v>120</v>
      </c>
      <c r="L3264" s="18" t="s">
        <v>1611</v>
      </c>
      <c r="M3264" s="8" t="n">
        <v>470</v>
      </c>
    </row>
    <row r="3265" customFormat="false" ht="15" hidden="false" customHeight="false" outlineLevel="0" collapsed="false">
      <c r="B3265" s="2" t="s">
        <v>108</v>
      </c>
      <c r="C3265" s="66" t="s">
        <v>1467</v>
      </c>
      <c r="D3265" s="2" t="n">
        <v>261</v>
      </c>
      <c r="E3265" s="38" t="s">
        <v>1480</v>
      </c>
      <c r="F3265" s="38" t="str">
        <f aca="false">E3265</f>
        <v>28D</v>
      </c>
      <c r="H3265" s="8" t="s">
        <v>3045</v>
      </c>
      <c r="I3265" s="8" t="str">
        <f aca="false">SUBSTITUTE(H3265,"/",";")</f>
        <v>60D</v>
      </c>
      <c r="J3265" s="18" t="n">
        <v>60</v>
      </c>
      <c r="L3265" s="18" t="s">
        <v>1612</v>
      </c>
      <c r="M3265" s="8" t="n">
        <v>825</v>
      </c>
    </row>
    <row r="3266" customFormat="false" ht="15" hidden="false" customHeight="false" outlineLevel="0" collapsed="false">
      <c r="B3266" s="2" t="s">
        <v>108</v>
      </c>
      <c r="C3266" s="66" t="s">
        <v>1467</v>
      </c>
      <c r="D3266" s="2" t="n">
        <v>262</v>
      </c>
      <c r="E3266" s="38" t="s">
        <v>1481</v>
      </c>
      <c r="F3266" s="38" t="str">
        <f aca="false">E3266</f>
        <v>30D</v>
      </c>
      <c r="H3266" s="8" t="s">
        <v>1257</v>
      </c>
      <c r="I3266" s="8" t="str">
        <f aca="false">SUBSTITUTE(H3266,"/",";")</f>
        <v>65D</v>
      </c>
      <c r="J3266" s="18" t="n">
        <v>65</v>
      </c>
      <c r="L3266" s="18" t="s">
        <v>1612</v>
      </c>
      <c r="M3266" s="8" t="n">
        <v>895</v>
      </c>
      <c r="P3266" s="2" t="str">
        <f aca="false">(J3266+VLOOKUP(L3266,references!AI:AJ,2,0) - 1)&amp;" - "&amp;(J3266+VLOOKUP(L3266,references!AI:AJ,2,0)+1)</f>
        <v>83 - 85</v>
      </c>
      <c r="W3266" s="2" t="str">
        <f aca="false">(J3266 - 2)&amp;" - "&amp;(J3266+2)</f>
        <v>63 - 67</v>
      </c>
    </row>
    <row r="3267" customFormat="false" ht="15" hidden="false" customHeight="false" outlineLevel="0" collapsed="false">
      <c r="B3267" s="2" t="s">
        <v>108</v>
      </c>
      <c r="C3267" s="66" t="s">
        <v>1467</v>
      </c>
      <c r="D3267" s="2" t="n">
        <v>263</v>
      </c>
      <c r="E3267" s="38" t="s">
        <v>1482</v>
      </c>
      <c r="F3267" s="38" t="str">
        <f aca="false">E3267</f>
        <v>32D</v>
      </c>
      <c r="H3267" s="8" t="s">
        <v>1258</v>
      </c>
      <c r="I3267" s="8" t="str">
        <f aca="false">SUBSTITUTE(H3267,"/",";")</f>
        <v>70D</v>
      </c>
      <c r="J3267" s="18" t="n">
        <v>70</v>
      </c>
      <c r="L3267" s="18" t="s">
        <v>1612</v>
      </c>
      <c r="M3267" s="8" t="n">
        <v>955</v>
      </c>
      <c r="P3267" s="2" t="str">
        <f aca="false">(J3267+VLOOKUP(L3267,references!AI:AJ,2,0) - 1)&amp;" - "&amp;(J3267+VLOOKUP(L3267,references!AI:AJ,2,0)+1)</f>
        <v>88 - 90</v>
      </c>
      <c r="W3267" s="2" t="str">
        <f aca="false">(J3267 - 2)&amp;" - "&amp;(J3267+2)</f>
        <v>68 - 72</v>
      </c>
    </row>
    <row r="3268" customFormat="false" ht="15" hidden="false" customHeight="false" outlineLevel="0" collapsed="false">
      <c r="B3268" s="2" t="s">
        <v>108</v>
      </c>
      <c r="C3268" s="66" t="s">
        <v>1467</v>
      </c>
      <c r="D3268" s="2" t="n">
        <v>264</v>
      </c>
      <c r="E3268" s="38" t="s">
        <v>1483</v>
      </c>
      <c r="F3268" s="38" t="str">
        <f aca="false">E3268</f>
        <v>34D</v>
      </c>
      <c r="H3268" s="8" t="s">
        <v>1259</v>
      </c>
      <c r="I3268" s="8" t="str">
        <f aca="false">SUBSTITUTE(H3268,"/",";")</f>
        <v>75D</v>
      </c>
      <c r="J3268" s="18" t="n">
        <v>75</v>
      </c>
      <c r="L3268" s="18" t="s">
        <v>1612</v>
      </c>
      <c r="M3268" s="8" t="n">
        <v>985</v>
      </c>
      <c r="P3268" s="2" t="str">
        <f aca="false">(J3268+VLOOKUP(L3268,references!AI:AJ,2,0) - 1)&amp;" - "&amp;(J3268+VLOOKUP(L3268,references!AI:AJ,2,0)+1)</f>
        <v>93 - 95</v>
      </c>
      <c r="W3268" s="2" t="str">
        <f aca="false">(J3268 - 2)&amp;" - "&amp;(J3268+2)</f>
        <v>73 - 77</v>
      </c>
    </row>
    <row r="3269" customFormat="false" ht="15" hidden="false" customHeight="false" outlineLevel="0" collapsed="false">
      <c r="B3269" s="2" t="s">
        <v>108</v>
      </c>
      <c r="C3269" s="66" t="s">
        <v>1467</v>
      </c>
      <c r="D3269" s="2" t="n">
        <v>265</v>
      </c>
      <c r="E3269" s="38" t="s">
        <v>1420</v>
      </c>
      <c r="F3269" s="38" t="str">
        <f aca="false">E3269</f>
        <v>36D</v>
      </c>
      <c r="H3269" s="8" t="s">
        <v>1260</v>
      </c>
      <c r="I3269" s="8" t="str">
        <f aca="false">SUBSTITUTE(H3269,"/",";")</f>
        <v>80D</v>
      </c>
      <c r="J3269" s="18" t="n">
        <v>80</v>
      </c>
      <c r="L3269" s="18" t="s">
        <v>1612</v>
      </c>
      <c r="M3269" s="8" t="n">
        <v>945</v>
      </c>
      <c r="P3269" s="2" t="str">
        <f aca="false">(J3269+VLOOKUP(L3269,references!AI:AJ,2,0) - 1)&amp;" - "&amp;(J3269+VLOOKUP(L3269,references!AI:AJ,2,0)+1)</f>
        <v>98 - 100</v>
      </c>
      <c r="W3269" s="2" t="str">
        <f aca="false">(J3269 - 2)&amp;" - "&amp;(J3269+2)</f>
        <v>78 - 82</v>
      </c>
    </row>
    <row r="3270" customFormat="false" ht="15" hidden="false" customHeight="false" outlineLevel="0" collapsed="false">
      <c r="B3270" s="2" t="s">
        <v>108</v>
      </c>
      <c r="C3270" s="66" t="s">
        <v>1467</v>
      </c>
      <c r="D3270" s="2" t="n">
        <v>266</v>
      </c>
      <c r="E3270" s="38" t="s">
        <v>1421</v>
      </c>
      <c r="F3270" s="38" t="str">
        <f aca="false">E3270</f>
        <v>38D</v>
      </c>
      <c r="H3270" s="8" t="s">
        <v>1261</v>
      </c>
      <c r="I3270" s="8" t="str">
        <f aca="false">SUBSTITUTE(H3270,"/",";")</f>
        <v>85D</v>
      </c>
      <c r="J3270" s="18" t="n">
        <v>85</v>
      </c>
      <c r="L3270" s="18" t="s">
        <v>1612</v>
      </c>
      <c r="M3270" s="8" t="n">
        <v>885</v>
      </c>
      <c r="P3270" s="2" t="str">
        <f aca="false">(J3270+VLOOKUP(L3270,references!AI:AJ,2,0) - 1)&amp;" - "&amp;(J3270+VLOOKUP(L3270,references!AI:AJ,2,0)+1)</f>
        <v>103 - 105</v>
      </c>
      <c r="W3270" s="2" t="str">
        <f aca="false">(J3270 - 2)&amp;" - "&amp;(J3270+2)</f>
        <v>83 - 87</v>
      </c>
    </row>
    <row r="3271" customFormat="false" ht="15" hidden="false" customHeight="false" outlineLevel="0" collapsed="false">
      <c r="B3271" s="2" t="s">
        <v>108</v>
      </c>
      <c r="C3271" s="66" t="s">
        <v>1467</v>
      </c>
      <c r="D3271" s="2" t="n">
        <v>267</v>
      </c>
      <c r="E3271" s="38" t="s">
        <v>1422</v>
      </c>
      <c r="F3271" s="38" t="str">
        <f aca="false">E3271</f>
        <v>40D</v>
      </c>
      <c r="H3271" s="8" t="s">
        <v>1262</v>
      </c>
      <c r="I3271" s="8" t="str">
        <f aca="false">SUBSTITUTE(H3271,"/",";")</f>
        <v>90D</v>
      </c>
      <c r="J3271" s="18" t="n">
        <v>90</v>
      </c>
      <c r="L3271" s="18" t="s">
        <v>1612</v>
      </c>
      <c r="M3271" s="8" t="n">
        <v>815</v>
      </c>
      <c r="P3271" s="2" t="str">
        <f aca="false">(J3271+VLOOKUP(L3271,references!AI:AJ,2,0) - 1)&amp;" - "&amp;(J3271+VLOOKUP(L3271,references!AI:AJ,2,0)+1)</f>
        <v>108 - 110</v>
      </c>
      <c r="W3271" s="2" t="str">
        <f aca="false">(J3271 - 2)&amp;" - "&amp;(J3271+2)</f>
        <v>88 - 92</v>
      </c>
    </row>
    <row r="3272" customFormat="false" ht="15" hidden="false" customHeight="false" outlineLevel="0" collapsed="false">
      <c r="B3272" s="2" t="s">
        <v>108</v>
      </c>
      <c r="C3272" s="66" t="s">
        <v>1467</v>
      </c>
      <c r="D3272" s="2" t="n">
        <v>268</v>
      </c>
      <c r="E3272" s="38" t="s">
        <v>1331</v>
      </c>
      <c r="F3272" s="38" t="str">
        <f aca="false">E3272</f>
        <v>42D</v>
      </c>
      <c r="H3272" s="8" t="s">
        <v>1263</v>
      </c>
      <c r="I3272" s="8" t="str">
        <f aca="false">SUBSTITUTE(H3272,"/",";")</f>
        <v>95D</v>
      </c>
      <c r="J3272" s="18" t="n">
        <v>95</v>
      </c>
      <c r="L3272" s="18" t="s">
        <v>1612</v>
      </c>
      <c r="M3272" s="8" t="n">
        <v>745</v>
      </c>
      <c r="P3272" s="2" t="str">
        <f aca="false">(J3272+VLOOKUP(L3272,references!AI:AJ,2,0) - 1)&amp;" - "&amp;(J3272+VLOOKUP(L3272,references!AI:AJ,2,0)+1)</f>
        <v>113 - 115</v>
      </c>
      <c r="W3272" s="2" t="str">
        <f aca="false">(J3272 - 2)&amp;" - "&amp;(J3272+2)</f>
        <v>93 - 97</v>
      </c>
    </row>
    <row r="3273" customFormat="false" ht="15" hidden="false" customHeight="false" outlineLevel="0" collapsed="false">
      <c r="B3273" s="2" t="s">
        <v>108</v>
      </c>
      <c r="C3273" s="66" t="s">
        <v>1467</v>
      </c>
      <c r="D3273" s="2" t="n">
        <v>269</v>
      </c>
      <c r="E3273" s="38" t="s">
        <v>1332</v>
      </c>
      <c r="F3273" s="38" t="str">
        <f aca="false">E3273</f>
        <v>44D</v>
      </c>
      <c r="H3273" s="8" t="s">
        <v>1264</v>
      </c>
      <c r="I3273" s="8" t="str">
        <f aca="false">SUBSTITUTE(H3273,"/",";")</f>
        <v>100D</v>
      </c>
      <c r="J3273" s="18" t="n">
        <v>100</v>
      </c>
      <c r="L3273" s="18" t="s">
        <v>1612</v>
      </c>
      <c r="M3273" s="8" t="n">
        <v>685</v>
      </c>
    </row>
    <row r="3274" customFormat="false" ht="15" hidden="false" customHeight="false" outlineLevel="0" collapsed="false">
      <c r="B3274" s="2" t="s">
        <v>108</v>
      </c>
      <c r="C3274" s="66" t="s">
        <v>1467</v>
      </c>
      <c r="D3274" s="2" t="n">
        <v>270</v>
      </c>
      <c r="E3274" s="38" t="s">
        <v>1333</v>
      </c>
      <c r="F3274" s="38" t="str">
        <f aca="false">E3274</f>
        <v>46D</v>
      </c>
      <c r="H3274" s="8" t="s">
        <v>1265</v>
      </c>
      <c r="I3274" s="8" t="str">
        <f aca="false">SUBSTITUTE(H3274,"/",";")</f>
        <v>105D</v>
      </c>
      <c r="J3274" s="18" t="n">
        <v>105</v>
      </c>
      <c r="L3274" s="18" t="s">
        <v>1612</v>
      </c>
      <c r="M3274" s="8" t="n">
        <v>615</v>
      </c>
    </row>
    <row r="3275" customFormat="false" ht="15" hidden="false" customHeight="false" outlineLevel="0" collapsed="false">
      <c r="B3275" s="2" t="s">
        <v>108</v>
      </c>
      <c r="C3275" s="66" t="s">
        <v>1467</v>
      </c>
      <c r="D3275" s="2" t="n">
        <v>271</v>
      </c>
      <c r="E3275" s="38" t="s">
        <v>1334</v>
      </c>
      <c r="F3275" s="38" t="str">
        <f aca="false">E3275</f>
        <v>48D</v>
      </c>
      <c r="H3275" s="8" t="s">
        <v>1654</v>
      </c>
      <c r="I3275" s="8" t="str">
        <f aca="false">SUBSTITUTE(H3275,"/",";")</f>
        <v>110D</v>
      </c>
      <c r="J3275" s="18" t="n">
        <v>110</v>
      </c>
      <c r="L3275" s="18" t="s">
        <v>1612</v>
      </c>
      <c r="M3275" s="8" t="n">
        <v>545</v>
      </c>
    </row>
    <row r="3276" customFormat="false" ht="15" hidden="false" customHeight="false" outlineLevel="0" collapsed="false">
      <c r="B3276" s="2" t="s">
        <v>108</v>
      </c>
      <c r="C3276" s="66" t="s">
        <v>1467</v>
      </c>
      <c r="D3276" s="2" t="n">
        <v>272</v>
      </c>
      <c r="E3276" s="38" t="s">
        <v>1335</v>
      </c>
      <c r="F3276" s="38" t="str">
        <f aca="false">E3276</f>
        <v>50D</v>
      </c>
      <c r="H3276" s="8" t="s">
        <v>1655</v>
      </c>
      <c r="I3276" s="8" t="str">
        <f aca="false">SUBSTITUTE(H3276,"/",";")</f>
        <v>115D</v>
      </c>
      <c r="J3276" s="18" t="n">
        <v>115</v>
      </c>
      <c r="L3276" s="18" t="s">
        <v>1612</v>
      </c>
      <c r="M3276" s="8" t="n">
        <v>475</v>
      </c>
    </row>
    <row r="3277" customFormat="false" ht="15" hidden="false" customHeight="false" outlineLevel="0" collapsed="false">
      <c r="B3277" s="2" t="s">
        <v>108</v>
      </c>
      <c r="C3277" s="66" t="s">
        <v>1467</v>
      </c>
      <c r="D3277" s="2" t="n">
        <v>273</v>
      </c>
      <c r="E3277" s="38" t="s">
        <v>1336</v>
      </c>
      <c r="F3277" s="38" t="str">
        <f aca="false">E3277</f>
        <v>52D</v>
      </c>
      <c r="H3277" s="8" t="s">
        <v>1656</v>
      </c>
      <c r="I3277" s="8" t="str">
        <f aca="false">SUBSTITUTE(H3277,"/",";")</f>
        <v>120D</v>
      </c>
      <c r="J3277" s="18" t="n">
        <v>120</v>
      </c>
      <c r="L3277" s="18" t="s">
        <v>1612</v>
      </c>
      <c r="M3277" s="8" t="n">
        <v>410</v>
      </c>
    </row>
    <row r="3278" customFormat="false" ht="15" hidden="false" customHeight="false" outlineLevel="0" collapsed="false">
      <c r="B3278" s="2" t="s">
        <v>108</v>
      </c>
      <c r="C3278" s="66" t="s">
        <v>1467</v>
      </c>
      <c r="D3278" s="2" t="n">
        <v>286</v>
      </c>
      <c r="E3278" s="38" t="s">
        <v>1484</v>
      </c>
      <c r="F3278" s="38" t="str">
        <f aca="false">E3278</f>
        <v>28DD</v>
      </c>
      <c r="H3278" s="8" t="s">
        <v>3107</v>
      </c>
      <c r="I3278" s="8" t="str">
        <f aca="false">SUBSTITUTE(H3278,"/",";")</f>
        <v>60DD</v>
      </c>
      <c r="J3278" s="18" t="n">
        <v>60</v>
      </c>
      <c r="L3278" s="18" t="s">
        <v>3108</v>
      </c>
      <c r="M3278" s="8" t="n">
        <v>770</v>
      </c>
    </row>
    <row r="3279" customFormat="false" ht="15" hidden="false" customHeight="false" outlineLevel="0" collapsed="false">
      <c r="B3279" s="2" t="s">
        <v>108</v>
      </c>
      <c r="C3279" s="66" t="s">
        <v>1467</v>
      </c>
      <c r="D3279" s="2" t="n">
        <v>287</v>
      </c>
      <c r="E3279" s="38" t="s">
        <v>1485</v>
      </c>
      <c r="F3279" s="38" t="str">
        <f aca="false">E3279</f>
        <v>30DD</v>
      </c>
      <c r="H3279" s="8" t="s">
        <v>3109</v>
      </c>
      <c r="I3279" s="8" t="str">
        <f aca="false">SUBSTITUTE(H3279,"/",";")</f>
        <v>65DD</v>
      </c>
      <c r="J3279" s="18" t="n">
        <v>65</v>
      </c>
      <c r="L3279" s="18" t="s">
        <v>3108</v>
      </c>
      <c r="M3279" s="8" t="n">
        <v>845</v>
      </c>
    </row>
    <row r="3280" customFormat="false" ht="15" hidden="false" customHeight="false" outlineLevel="0" collapsed="false">
      <c r="B3280" s="2" t="s">
        <v>108</v>
      </c>
      <c r="C3280" s="66" t="s">
        <v>1467</v>
      </c>
      <c r="D3280" s="2" t="n">
        <v>288</v>
      </c>
      <c r="E3280" s="38" t="s">
        <v>1486</v>
      </c>
      <c r="F3280" s="38" t="str">
        <f aca="false">E3280</f>
        <v>32DD</v>
      </c>
      <c r="H3280" s="8" t="s">
        <v>3110</v>
      </c>
      <c r="I3280" s="8" t="str">
        <f aca="false">SUBSTITUTE(H3280,"/",";")</f>
        <v>70DD</v>
      </c>
      <c r="J3280" s="18" t="n">
        <v>70</v>
      </c>
      <c r="L3280" s="18" t="s">
        <v>3108</v>
      </c>
      <c r="M3280" s="8" t="n">
        <v>915</v>
      </c>
    </row>
    <row r="3281" customFormat="false" ht="15" hidden="false" customHeight="false" outlineLevel="0" collapsed="false">
      <c r="B3281" s="2" t="s">
        <v>108</v>
      </c>
      <c r="C3281" s="66" t="s">
        <v>1467</v>
      </c>
      <c r="D3281" s="2" t="n">
        <v>289</v>
      </c>
      <c r="E3281" s="38" t="s">
        <v>1487</v>
      </c>
      <c r="F3281" s="38" t="str">
        <f aca="false">E3281</f>
        <v>34DD</v>
      </c>
      <c r="H3281" s="8" t="s">
        <v>3111</v>
      </c>
      <c r="I3281" s="8" t="str">
        <f aca="false">SUBSTITUTE(H3281,"/",";")</f>
        <v>75DD</v>
      </c>
      <c r="J3281" s="18" t="n">
        <v>75</v>
      </c>
      <c r="L3281" s="18" t="s">
        <v>3108</v>
      </c>
      <c r="M3281" s="8" t="n">
        <v>965</v>
      </c>
    </row>
    <row r="3282" customFormat="false" ht="15" hidden="false" customHeight="false" outlineLevel="0" collapsed="false">
      <c r="B3282" s="2" t="s">
        <v>108</v>
      </c>
      <c r="C3282" s="66" t="s">
        <v>1467</v>
      </c>
      <c r="D3282" s="2" t="n">
        <v>290</v>
      </c>
      <c r="E3282" s="38" t="s">
        <v>1488</v>
      </c>
      <c r="F3282" s="38" t="str">
        <f aca="false">E3282</f>
        <v>36DD</v>
      </c>
      <c r="H3282" s="8" t="s">
        <v>3112</v>
      </c>
      <c r="I3282" s="8" t="str">
        <f aca="false">SUBSTITUTE(H3282,"/",";")</f>
        <v>80DD</v>
      </c>
      <c r="J3282" s="18" t="n">
        <v>80</v>
      </c>
      <c r="L3282" s="18" t="s">
        <v>3108</v>
      </c>
      <c r="M3282" s="8" t="n">
        <v>905</v>
      </c>
    </row>
    <row r="3283" customFormat="false" ht="15" hidden="false" customHeight="false" outlineLevel="0" collapsed="false">
      <c r="B3283" s="2" t="s">
        <v>108</v>
      </c>
      <c r="C3283" s="66" t="s">
        <v>1467</v>
      </c>
      <c r="D3283" s="2" t="n">
        <v>291</v>
      </c>
      <c r="E3283" s="38" t="s">
        <v>1489</v>
      </c>
      <c r="F3283" s="38" t="str">
        <f aca="false">E3283</f>
        <v>38DD</v>
      </c>
      <c r="H3283" s="8" t="s">
        <v>3113</v>
      </c>
      <c r="I3283" s="8" t="str">
        <f aca="false">SUBSTITUTE(H3283,"/",";")</f>
        <v>85DD</v>
      </c>
      <c r="J3283" s="18" t="n">
        <v>85</v>
      </c>
      <c r="L3283" s="18" t="s">
        <v>3108</v>
      </c>
      <c r="M3283" s="8" t="n">
        <v>835</v>
      </c>
    </row>
    <row r="3284" customFormat="false" ht="15" hidden="false" customHeight="false" outlineLevel="0" collapsed="false">
      <c r="B3284" s="2" t="s">
        <v>108</v>
      </c>
      <c r="C3284" s="66" t="s">
        <v>1467</v>
      </c>
      <c r="D3284" s="2" t="n">
        <v>292</v>
      </c>
      <c r="E3284" s="38" t="s">
        <v>1490</v>
      </c>
      <c r="F3284" s="38" t="str">
        <f aca="false">E3284</f>
        <v>40DD</v>
      </c>
      <c r="H3284" s="8" t="s">
        <v>3114</v>
      </c>
      <c r="I3284" s="8" t="str">
        <f aca="false">SUBSTITUTE(H3284,"/",";")</f>
        <v>90DD</v>
      </c>
      <c r="J3284" s="18" t="n">
        <v>90</v>
      </c>
      <c r="L3284" s="18" t="s">
        <v>3108</v>
      </c>
      <c r="M3284" s="8" t="n">
        <v>760</v>
      </c>
    </row>
    <row r="3285" customFormat="false" ht="15" hidden="false" customHeight="false" outlineLevel="0" collapsed="false">
      <c r="B3285" s="2" t="s">
        <v>108</v>
      </c>
      <c r="C3285" s="66" t="s">
        <v>1467</v>
      </c>
      <c r="D3285" s="2" t="n">
        <v>293</v>
      </c>
      <c r="E3285" s="38" t="s">
        <v>1491</v>
      </c>
      <c r="F3285" s="38" t="str">
        <f aca="false">E3285</f>
        <v>42DD</v>
      </c>
      <c r="H3285" s="8" t="s">
        <v>3115</v>
      </c>
      <c r="I3285" s="8" t="str">
        <f aca="false">SUBSTITUTE(H3285,"/",";")</f>
        <v>95DD</v>
      </c>
      <c r="J3285" s="18" t="n">
        <v>95</v>
      </c>
      <c r="L3285" s="18" t="s">
        <v>3108</v>
      </c>
      <c r="M3285" s="8" t="n">
        <v>695</v>
      </c>
    </row>
    <row r="3286" customFormat="false" ht="15" hidden="false" customHeight="false" outlineLevel="0" collapsed="false">
      <c r="B3286" s="2" t="s">
        <v>108</v>
      </c>
      <c r="C3286" s="66" t="s">
        <v>1467</v>
      </c>
      <c r="D3286" s="2" t="n">
        <v>294</v>
      </c>
      <c r="E3286" s="38" t="s">
        <v>1492</v>
      </c>
      <c r="F3286" s="38" t="str">
        <f aca="false">E3286</f>
        <v>44DD</v>
      </c>
      <c r="H3286" s="8" t="s">
        <v>3116</v>
      </c>
      <c r="I3286" s="8" t="str">
        <f aca="false">SUBSTITUTE(H3286,"/",";")</f>
        <v>100DD</v>
      </c>
      <c r="J3286" s="18" t="n">
        <v>100</v>
      </c>
      <c r="L3286" s="18" t="s">
        <v>3108</v>
      </c>
      <c r="M3286" s="8" t="n">
        <v>625</v>
      </c>
    </row>
    <row r="3287" customFormat="false" ht="15" hidden="false" customHeight="false" outlineLevel="0" collapsed="false">
      <c r="B3287" s="2" t="s">
        <v>108</v>
      </c>
      <c r="C3287" s="66" t="s">
        <v>1467</v>
      </c>
      <c r="D3287" s="2" t="n">
        <v>295</v>
      </c>
      <c r="E3287" s="38" t="s">
        <v>1493</v>
      </c>
      <c r="F3287" s="38" t="str">
        <f aca="false">E3287</f>
        <v>46DD</v>
      </c>
      <c r="H3287" s="8" t="s">
        <v>3117</v>
      </c>
      <c r="I3287" s="8" t="str">
        <f aca="false">SUBSTITUTE(H3287,"/",";")</f>
        <v>105DD</v>
      </c>
      <c r="J3287" s="18" t="n">
        <v>105</v>
      </c>
      <c r="L3287" s="18" t="s">
        <v>3108</v>
      </c>
      <c r="M3287" s="8" t="n">
        <v>555</v>
      </c>
    </row>
    <row r="3288" customFormat="false" ht="15" hidden="false" customHeight="false" outlineLevel="0" collapsed="false">
      <c r="B3288" s="2" t="s">
        <v>108</v>
      </c>
      <c r="C3288" s="66" t="s">
        <v>1467</v>
      </c>
      <c r="D3288" s="2" t="n">
        <v>296</v>
      </c>
      <c r="E3288" s="38" t="s">
        <v>1494</v>
      </c>
      <c r="F3288" s="38" t="str">
        <f aca="false">E3288</f>
        <v>48DD</v>
      </c>
      <c r="H3288" s="8" t="s">
        <v>3118</v>
      </c>
      <c r="I3288" s="8" t="str">
        <f aca="false">SUBSTITUTE(H3288,"/",";")</f>
        <v>110DD</v>
      </c>
      <c r="J3288" s="18" t="n">
        <v>110</v>
      </c>
      <c r="L3288" s="18" t="s">
        <v>3108</v>
      </c>
      <c r="M3288" s="8" t="n">
        <v>480</v>
      </c>
    </row>
    <row r="3289" customFormat="false" ht="15" hidden="false" customHeight="false" outlineLevel="0" collapsed="false">
      <c r="B3289" s="2" t="s">
        <v>108</v>
      </c>
      <c r="C3289" s="66" t="s">
        <v>1467</v>
      </c>
      <c r="D3289" s="2" t="n">
        <v>311</v>
      </c>
      <c r="E3289" s="38" t="s">
        <v>1495</v>
      </c>
      <c r="F3289" s="38" t="str">
        <f aca="false">E3289</f>
        <v>28E</v>
      </c>
      <c r="H3289" s="8" t="s">
        <v>3047</v>
      </c>
      <c r="I3289" s="8" t="str">
        <f aca="false">SUBSTITUTE(H3289,"/",";")</f>
        <v>60E</v>
      </c>
      <c r="J3289" s="18" t="n">
        <v>60</v>
      </c>
      <c r="L3289" s="18" t="s">
        <v>194</v>
      </c>
      <c r="M3289" s="8" t="n">
        <v>710</v>
      </c>
    </row>
    <row r="3290" customFormat="false" ht="15" hidden="false" customHeight="false" outlineLevel="0" collapsed="false">
      <c r="B3290" s="2" t="s">
        <v>108</v>
      </c>
      <c r="C3290" s="66" t="s">
        <v>1467</v>
      </c>
      <c r="D3290" s="2" t="n">
        <v>312</v>
      </c>
      <c r="E3290" s="38" t="s">
        <v>1496</v>
      </c>
      <c r="F3290" s="38" t="str">
        <f aca="false">E3290</f>
        <v>30E</v>
      </c>
      <c r="H3290" s="8" t="s">
        <v>1266</v>
      </c>
      <c r="I3290" s="8" t="str">
        <f aca="false">SUBSTITUTE(H3290,"/",";")</f>
        <v>65E</v>
      </c>
      <c r="J3290" s="18" t="n">
        <v>65</v>
      </c>
      <c r="L3290" s="18" t="s">
        <v>194</v>
      </c>
      <c r="M3290" s="8" t="n">
        <v>785</v>
      </c>
    </row>
    <row r="3291" customFormat="false" ht="15" hidden="false" customHeight="false" outlineLevel="0" collapsed="false">
      <c r="B3291" s="2" t="s">
        <v>108</v>
      </c>
      <c r="C3291" s="66" t="s">
        <v>1467</v>
      </c>
      <c r="D3291" s="2" t="n">
        <v>313</v>
      </c>
      <c r="E3291" s="38" t="s">
        <v>1497</v>
      </c>
      <c r="F3291" s="38" t="str">
        <f aca="false">E3291</f>
        <v>32E</v>
      </c>
      <c r="H3291" s="8" t="s">
        <v>1267</v>
      </c>
      <c r="I3291" s="8" t="str">
        <f aca="false">SUBSTITUTE(H3291,"/",";")</f>
        <v>70E</v>
      </c>
      <c r="J3291" s="18" t="n">
        <v>70</v>
      </c>
      <c r="L3291" s="18" t="s">
        <v>194</v>
      </c>
      <c r="M3291" s="8" t="n">
        <v>860</v>
      </c>
    </row>
    <row r="3292" customFormat="false" ht="15" hidden="false" customHeight="false" outlineLevel="0" collapsed="false">
      <c r="B3292" s="2" t="s">
        <v>108</v>
      </c>
      <c r="C3292" s="66" t="s">
        <v>1467</v>
      </c>
      <c r="D3292" s="2" t="n">
        <v>314</v>
      </c>
      <c r="E3292" s="38" t="s">
        <v>1498</v>
      </c>
      <c r="F3292" s="38" t="str">
        <f aca="false">E3292</f>
        <v>34E</v>
      </c>
      <c r="H3292" s="8" t="s">
        <v>1268</v>
      </c>
      <c r="I3292" s="8" t="str">
        <f aca="false">SUBSTITUTE(H3292,"/",";")</f>
        <v>75E</v>
      </c>
      <c r="J3292" s="18" t="n">
        <v>75</v>
      </c>
      <c r="L3292" s="18" t="s">
        <v>194</v>
      </c>
      <c r="M3292" s="8" t="n">
        <v>925</v>
      </c>
    </row>
    <row r="3293" customFormat="false" ht="15" hidden="false" customHeight="false" outlineLevel="0" collapsed="false">
      <c r="B3293" s="2" t="s">
        <v>108</v>
      </c>
      <c r="C3293" s="66" t="s">
        <v>1467</v>
      </c>
      <c r="D3293" s="2" t="n">
        <v>315</v>
      </c>
      <c r="E3293" s="38" t="s">
        <v>1423</v>
      </c>
      <c r="F3293" s="38" t="str">
        <f aca="false">E3293</f>
        <v>36E</v>
      </c>
      <c r="H3293" s="8" t="s">
        <v>1269</v>
      </c>
      <c r="I3293" s="8" t="str">
        <f aca="false">SUBSTITUTE(H3293,"/",";")</f>
        <v>80E</v>
      </c>
      <c r="J3293" s="18" t="n">
        <v>80</v>
      </c>
      <c r="L3293" s="18" t="s">
        <v>194</v>
      </c>
      <c r="M3293" s="8" t="n">
        <v>967</v>
      </c>
    </row>
    <row r="3294" customFormat="false" ht="15" hidden="false" customHeight="false" outlineLevel="0" collapsed="false">
      <c r="B3294" s="2" t="s">
        <v>108</v>
      </c>
      <c r="C3294" s="66" t="s">
        <v>1467</v>
      </c>
      <c r="D3294" s="2" t="n">
        <v>316</v>
      </c>
      <c r="E3294" s="38" t="s">
        <v>1424</v>
      </c>
      <c r="F3294" s="38" t="str">
        <f aca="false">E3294</f>
        <v>38E</v>
      </c>
      <c r="H3294" s="8" t="s">
        <v>1270</v>
      </c>
      <c r="I3294" s="8" t="str">
        <f aca="false">SUBSTITUTE(H3294,"/",";")</f>
        <v>85E</v>
      </c>
      <c r="J3294" s="18" t="n">
        <v>85</v>
      </c>
      <c r="L3294" s="18" t="s">
        <v>194</v>
      </c>
      <c r="M3294" s="8" t="n">
        <v>957</v>
      </c>
    </row>
    <row r="3295" customFormat="false" ht="15" hidden="false" customHeight="false" outlineLevel="0" collapsed="false">
      <c r="B3295" s="2" t="s">
        <v>108</v>
      </c>
      <c r="C3295" s="66" t="s">
        <v>1467</v>
      </c>
      <c r="D3295" s="2" t="n">
        <v>317</v>
      </c>
      <c r="E3295" s="38" t="s">
        <v>1425</v>
      </c>
      <c r="F3295" s="38" t="str">
        <f aca="false">E3295</f>
        <v>40E</v>
      </c>
      <c r="H3295" s="8" t="s">
        <v>1271</v>
      </c>
      <c r="I3295" s="8" t="str">
        <f aca="false">SUBSTITUTE(H3295,"/",";")</f>
        <v>90E</v>
      </c>
      <c r="J3295" s="18" t="n">
        <v>90</v>
      </c>
      <c r="L3295" s="18" t="s">
        <v>194</v>
      </c>
      <c r="M3295" s="8" t="n">
        <v>705</v>
      </c>
    </row>
    <row r="3296" customFormat="false" ht="15" hidden="false" customHeight="false" outlineLevel="0" collapsed="false">
      <c r="B3296" s="2" t="s">
        <v>108</v>
      </c>
      <c r="C3296" s="66" t="s">
        <v>1467</v>
      </c>
      <c r="D3296" s="2" t="n">
        <v>318</v>
      </c>
      <c r="E3296" s="38" t="s">
        <v>1340</v>
      </c>
      <c r="F3296" s="38" t="str">
        <f aca="false">E3296</f>
        <v>42E</v>
      </c>
      <c r="H3296" s="8" t="s">
        <v>1272</v>
      </c>
      <c r="I3296" s="8" t="str">
        <f aca="false">SUBSTITUTE(H3296,"/",";")</f>
        <v>95E</v>
      </c>
      <c r="J3296" s="18" t="n">
        <v>95</v>
      </c>
      <c r="L3296" s="18" t="s">
        <v>194</v>
      </c>
      <c r="M3296" s="8" t="n">
        <v>635</v>
      </c>
    </row>
    <row r="3297" customFormat="false" ht="15" hidden="false" customHeight="false" outlineLevel="0" collapsed="false">
      <c r="B3297" s="2" t="s">
        <v>108</v>
      </c>
      <c r="C3297" s="66" t="s">
        <v>1467</v>
      </c>
      <c r="D3297" s="2" t="n">
        <v>319</v>
      </c>
      <c r="E3297" s="38" t="s">
        <v>1341</v>
      </c>
      <c r="F3297" s="38" t="str">
        <f aca="false">E3297</f>
        <v>44E</v>
      </c>
      <c r="H3297" s="8" t="s">
        <v>1273</v>
      </c>
      <c r="I3297" s="8" t="str">
        <f aca="false">SUBSTITUTE(H3297,"/",";")</f>
        <v>100E</v>
      </c>
      <c r="J3297" s="18" t="n">
        <v>100</v>
      </c>
      <c r="L3297" s="18" t="s">
        <v>194</v>
      </c>
      <c r="M3297" s="8" t="n">
        <v>565</v>
      </c>
    </row>
    <row r="3298" customFormat="false" ht="15" hidden="false" customHeight="false" outlineLevel="0" collapsed="false">
      <c r="B3298" s="2" t="s">
        <v>108</v>
      </c>
      <c r="C3298" s="66" t="s">
        <v>1467</v>
      </c>
      <c r="D3298" s="2" t="n">
        <v>320</v>
      </c>
      <c r="E3298" s="38" t="s">
        <v>1342</v>
      </c>
      <c r="F3298" s="38" t="str">
        <f aca="false">E3298</f>
        <v>46E</v>
      </c>
      <c r="H3298" s="8" t="s">
        <v>1274</v>
      </c>
      <c r="I3298" s="8" t="str">
        <f aca="false">SUBSTITUTE(H3298,"/",";")</f>
        <v>105E</v>
      </c>
      <c r="J3298" s="18" t="n">
        <v>105</v>
      </c>
      <c r="L3298" s="18" t="s">
        <v>194</v>
      </c>
      <c r="M3298" s="8" t="n">
        <v>490</v>
      </c>
    </row>
    <row r="3299" customFormat="false" ht="15" hidden="false" customHeight="false" outlineLevel="0" collapsed="false">
      <c r="B3299" s="2" t="s">
        <v>108</v>
      </c>
      <c r="C3299" s="66" t="s">
        <v>1467</v>
      </c>
      <c r="D3299" s="2" t="n">
        <v>321</v>
      </c>
      <c r="E3299" s="38" t="s">
        <v>1343</v>
      </c>
      <c r="F3299" s="38" t="str">
        <f aca="false">E3299</f>
        <v>48E</v>
      </c>
      <c r="H3299" s="8" t="s">
        <v>1658</v>
      </c>
      <c r="I3299" s="8" t="str">
        <f aca="false">SUBSTITUTE(H3299,"/",";")</f>
        <v>110E</v>
      </c>
      <c r="J3299" s="18" t="n">
        <v>110</v>
      </c>
      <c r="L3299" s="18" t="s">
        <v>194</v>
      </c>
      <c r="M3299" s="8" t="n">
        <v>415</v>
      </c>
    </row>
    <row r="3300" customFormat="false" ht="15" hidden="false" customHeight="false" outlineLevel="0" collapsed="false">
      <c r="B3300" s="2" t="s">
        <v>108</v>
      </c>
      <c r="C3300" s="66" t="s">
        <v>1467</v>
      </c>
      <c r="D3300" s="2" t="n">
        <v>361</v>
      </c>
      <c r="E3300" s="38" t="s">
        <v>1499</v>
      </c>
      <c r="F3300" s="38" t="str">
        <f aca="false">E3300</f>
        <v>28F</v>
      </c>
      <c r="H3300" s="8" t="s">
        <v>3119</v>
      </c>
      <c r="I3300" s="8" t="str">
        <f aca="false">SUBSTITUTE(H3300,"/",";")</f>
        <v>60F</v>
      </c>
      <c r="J3300" s="18" t="n">
        <v>60</v>
      </c>
      <c r="L3300" s="18" t="s">
        <v>759</v>
      </c>
      <c r="M3300" s="8" t="n">
        <v>650</v>
      </c>
    </row>
    <row r="3301" customFormat="false" ht="15" hidden="false" customHeight="false" outlineLevel="0" collapsed="false">
      <c r="B3301" s="2" t="s">
        <v>108</v>
      </c>
      <c r="C3301" s="66" t="s">
        <v>1467</v>
      </c>
      <c r="D3301" s="2" t="n">
        <v>362</v>
      </c>
      <c r="E3301" s="38" t="s">
        <v>1500</v>
      </c>
      <c r="F3301" s="38" t="str">
        <f aca="false">E3301</f>
        <v>30F</v>
      </c>
      <c r="H3301" s="8" t="s">
        <v>1275</v>
      </c>
      <c r="I3301" s="8" t="str">
        <f aca="false">SUBSTITUTE(H3301,"/",";")</f>
        <v>65F</v>
      </c>
      <c r="J3301" s="18" t="n">
        <v>65</v>
      </c>
      <c r="L3301" s="18" t="s">
        <v>759</v>
      </c>
      <c r="M3301" s="8" t="n">
        <v>720</v>
      </c>
    </row>
    <row r="3302" customFormat="false" ht="15" hidden="false" customHeight="false" outlineLevel="0" collapsed="false">
      <c r="B3302" s="2" t="s">
        <v>108</v>
      </c>
      <c r="C3302" s="66" t="s">
        <v>1467</v>
      </c>
      <c r="D3302" s="2" t="n">
        <v>363</v>
      </c>
      <c r="E3302" s="38" t="s">
        <v>1501</v>
      </c>
      <c r="F3302" s="38" t="str">
        <f aca="false">E3302</f>
        <v>32F</v>
      </c>
      <c r="H3302" s="8" t="s">
        <v>1276</v>
      </c>
      <c r="I3302" s="8" t="str">
        <f aca="false">SUBSTITUTE(H3302,"/",";")</f>
        <v>70F</v>
      </c>
      <c r="J3302" s="18" t="n">
        <v>70</v>
      </c>
      <c r="L3302" s="18" t="s">
        <v>759</v>
      </c>
      <c r="M3302" s="8" t="n">
        <v>800</v>
      </c>
    </row>
    <row r="3303" customFormat="false" ht="15" hidden="false" customHeight="false" outlineLevel="0" collapsed="false">
      <c r="B3303" s="2" t="s">
        <v>108</v>
      </c>
      <c r="C3303" s="66" t="s">
        <v>1467</v>
      </c>
      <c r="D3303" s="2" t="n">
        <v>364</v>
      </c>
      <c r="E3303" s="38" t="s">
        <v>1502</v>
      </c>
      <c r="F3303" s="38" t="str">
        <f aca="false">E3303</f>
        <v>34F</v>
      </c>
      <c r="H3303" s="8" t="s">
        <v>1277</v>
      </c>
      <c r="I3303" s="8" t="str">
        <f aca="false">SUBSTITUTE(H3303,"/",";")</f>
        <v>75F</v>
      </c>
      <c r="J3303" s="18" t="n">
        <v>75</v>
      </c>
      <c r="L3303" s="18" t="s">
        <v>759</v>
      </c>
      <c r="M3303" s="8" t="n">
        <v>870</v>
      </c>
    </row>
    <row r="3304" customFormat="false" ht="15" hidden="false" customHeight="false" outlineLevel="0" collapsed="false">
      <c r="B3304" s="2" t="s">
        <v>108</v>
      </c>
      <c r="C3304" s="66" t="s">
        <v>1467</v>
      </c>
      <c r="D3304" s="2" t="n">
        <v>365</v>
      </c>
      <c r="E3304" s="38" t="s">
        <v>1503</v>
      </c>
      <c r="F3304" s="38" t="str">
        <f aca="false">E3304</f>
        <v>36F</v>
      </c>
      <c r="H3304" s="8" t="s">
        <v>1278</v>
      </c>
      <c r="I3304" s="8" t="str">
        <f aca="false">SUBSTITUTE(H3304,"/",";")</f>
        <v>80F</v>
      </c>
      <c r="J3304" s="18" t="n">
        <v>80</v>
      </c>
      <c r="L3304" s="18" t="s">
        <v>759</v>
      </c>
      <c r="M3304" s="8" t="n">
        <v>947</v>
      </c>
    </row>
    <row r="3305" customFormat="false" ht="15" hidden="false" customHeight="false" outlineLevel="0" collapsed="false">
      <c r="B3305" s="2" t="s">
        <v>108</v>
      </c>
      <c r="C3305" s="66" t="s">
        <v>1467</v>
      </c>
      <c r="D3305" s="2" t="n">
        <v>366</v>
      </c>
      <c r="E3305" s="38" t="s">
        <v>1504</v>
      </c>
      <c r="F3305" s="38" t="str">
        <f aca="false">E3305</f>
        <v>38F</v>
      </c>
      <c r="H3305" s="8" t="s">
        <v>1279</v>
      </c>
      <c r="I3305" s="8" t="str">
        <f aca="false">SUBSTITUTE(H3305,"/",";")</f>
        <v>85F</v>
      </c>
      <c r="J3305" s="18" t="n">
        <v>85</v>
      </c>
      <c r="L3305" s="18" t="s">
        <v>759</v>
      </c>
      <c r="M3305" s="8" t="n">
        <v>937</v>
      </c>
    </row>
    <row r="3306" customFormat="false" ht="15" hidden="false" customHeight="false" outlineLevel="0" collapsed="false">
      <c r="B3306" s="2" t="s">
        <v>108</v>
      </c>
      <c r="C3306" s="66" t="s">
        <v>1467</v>
      </c>
      <c r="D3306" s="2" t="n">
        <v>367</v>
      </c>
      <c r="E3306" s="38" t="s">
        <v>1505</v>
      </c>
      <c r="F3306" s="38" t="str">
        <f aca="false">E3306</f>
        <v>40F</v>
      </c>
      <c r="H3306" s="8" t="s">
        <v>1280</v>
      </c>
      <c r="I3306" s="8" t="str">
        <f aca="false">SUBSTITUTE(H3306,"/",";")</f>
        <v>90F</v>
      </c>
      <c r="J3306" s="18" t="n">
        <v>90</v>
      </c>
      <c r="L3306" s="18" t="s">
        <v>759</v>
      </c>
      <c r="M3306" s="8" t="n">
        <v>645</v>
      </c>
    </row>
    <row r="3307" customFormat="false" ht="15" hidden="false" customHeight="false" outlineLevel="0" collapsed="false">
      <c r="B3307" s="2" t="s">
        <v>108</v>
      </c>
      <c r="C3307" s="66" t="s">
        <v>1467</v>
      </c>
      <c r="D3307" s="2" t="n">
        <v>368</v>
      </c>
      <c r="E3307" s="38" t="s">
        <v>1349</v>
      </c>
      <c r="F3307" s="38" t="str">
        <f aca="false">E3307</f>
        <v>42F</v>
      </c>
      <c r="H3307" s="8" t="s">
        <v>1281</v>
      </c>
      <c r="I3307" s="8" t="str">
        <f aca="false">SUBSTITUTE(H3307,"/",";")</f>
        <v>95F</v>
      </c>
      <c r="J3307" s="18" t="n">
        <v>95</v>
      </c>
      <c r="L3307" s="18" t="s">
        <v>759</v>
      </c>
      <c r="M3307" s="8" t="n">
        <v>570</v>
      </c>
    </row>
    <row r="3308" customFormat="false" ht="15" hidden="false" customHeight="false" outlineLevel="0" collapsed="false">
      <c r="B3308" s="2" t="s">
        <v>108</v>
      </c>
      <c r="C3308" s="66" t="s">
        <v>1467</v>
      </c>
      <c r="D3308" s="2" t="n">
        <v>369</v>
      </c>
      <c r="E3308" s="38" t="s">
        <v>1350</v>
      </c>
      <c r="F3308" s="38" t="str">
        <f aca="false">E3308</f>
        <v>44F</v>
      </c>
      <c r="H3308" s="8" t="s">
        <v>1282</v>
      </c>
      <c r="I3308" s="8" t="str">
        <f aca="false">SUBSTITUTE(H3308,"/",";")</f>
        <v>100F</v>
      </c>
      <c r="J3308" s="18" t="n">
        <v>100</v>
      </c>
      <c r="L3308" s="18" t="s">
        <v>759</v>
      </c>
      <c r="M3308" s="8" t="n">
        <v>495</v>
      </c>
    </row>
    <row r="3309" customFormat="false" ht="15" hidden="false" customHeight="false" outlineLevel="0" collapsed="false">
      <c r="B3309" s="2" t="s">
        <v>108</v>
      </c>
      <c r="C3309" s="66" t="s">
        <v>1467</v>
      </c>
      <c r="D3309" s="2" t="n">
        <v>370</v>
      </c>
      <c r="E3309" s="38" t="s">
        <v>1351</v>
      </c>
      <c r="F3309" s="38" t="str">
        <f aca="false">E3309</f>
        <v>46F</v>
      </c>
      <c r="H3309" s="8" t="s">
        <v>1283</v>
      </c>
      <c r="I3309" s="8" t="str">
        <f aca="false">SUBSTITUTE(H3309,"/",";")</f>
        <v>105F</v>
      </c>
      <c r="J3309" s="18" t="n">
        <v>105</v>
      </c>
      <c r="L3309" s="18" t="s">
        <v>759</v>
      </c>
      <c r="M3309" s="8" t="n">
        <v>420</v>
      </c>
    </row>
    <row r="3310" customFormat="false" ht="15" hidden="false" customHeight="false" outlineLevel="0" collapsed="false">
      <c r="B3310" s="2" t="s">
        <v>108</v>
      </c>
      <c r="C3310" s="66" t="s">
        <v>1467</v>
      </c>
      <c r="D3310" s="2" t="n">
        <v>371</v>
      </c>
      <c r="E3310" s="38" t="s">
        <v>1352</v>
      </c>
      <c r="F3310" s="38" t="str">
        <f aca="false">E3310</f>
        <v>48F</v>
      </c>
      <c r="H3310" s="8" t="s">
        <v>1662</v>
      </c>
      <c r="I3310" s="8" t="str">
        <f aca="false">SUBSTITUTE(H3310,"/",";")</f>
        <v>110F</v>
      </c>
      <c r="J3310" s="18" t="n">
        <v>110</v>
      </c>
      <c r="L3310" s="18" t="s">
        <v>759</v>
      </c>
      <c r="M3310" s="8" t="n">
        <v>355</v>
      </c>
    </row>
    <row r="3311" customFormat="false" ht="15" hidden="false" customHeight="false" outlineLevel="0" collapsed="false">
      <c r="F3311" s="38"/>
    </row>
    <row r="3312" customFormat="false" ht="15" hidden="false" customHeight="false" outlineLevel="0" collapsed="false">
      <c r="B3312" s="2" t="s">
        <v>108</v>
      </c>
      <c r="C3312" s="66" t="s">
        <v>1507</v>
      </c>
      <c r="D3312" s="2" t="n">
        <v>261</v>
      </c>
      <c r="E3312" s="38" t="s">
        <v>1480</v>
      </c>
      <c r="F3312" s="38" t="s">
        <v>1480</v>
      </c>
      <c r="H3312" s="8" t="s">
        <v>3045</v>
      </c>
      <c r="I3312" s="8" t="str">
        <f aca="false">SUBSTITUTE(H3312,"/",";")</f>
        <v>60D</v>
      </c>
      <c r="J3312" s="18" t="str">
        <f aca="false">LEFT(H3312,LEN(H3312)-LEN(L3312))</f>
        <v>60</v>
      </c>
      <c r="L3312" s="18" t="s">
        <v>1612</v>
      </c>
      <c r="M3312" s="8" t="n">
        <v>825</v>
      </c>
    </row>
    <row r="3313" customFormat="false" ht="15" hidden="false" customHeight="false" outlineLevel="0" collapsed="false">
      <c r="B3313" s="2" t="s">
        <v>108</v>
      </c>
      <c r="C3313" s="66" t="s">
        <v>1507</v>
      </c>
      <c r="D3313" s="2" t="n">
        <v>262</v>
      </c>
      <c r="E3313" s="38" t="s">
        <v>1481</v>
      </c>
      <c r="F3313" s="38" t="s">
        <v>1481</v>
      </c>
      <c r="H3313" s="8" t="s">
        <v>1257</v>
      </c>
      <c r="I3313" s="8" t="str">
        <f aca="false">SUBSTITUTE(H3313,"/",";")</f>
        <v>65D</v>
      </c>
      <c r="J3313" s="18" t="str">
        <f aca="false">LEFT(H3313,LEN(H3313)-LEN(L3313))</f>
        <v>65</v>
      </c>
      <c r="L3313" s="18" t="s">
        <v>1612</v>
      </c>
      <c r="M3313" s="8" t="n">
        <v>895</v>
      </c>
    </row>
    <row r="3314" customFormat="false" ht="15" hidden="false" customHeight="false" outlineLevel="0" collapsed="false">
      <c r="B3314" s="2" t="s">
        <v>108</v>
      </c>
      <c r="C3314" s="66" t="s">
        <v>1507</v>
      </c>
      <c r="D3314" s="2" t="n">
        <v>263</v>
      </c>
      <c r="E3314" s="38" t="s">
        <v>1482</v>
      </c>
      <c r="F3314" s="38" t="s">
        <v>1482</v>
      </c>
      <c r="H3314" s="8" t="s">
        <v>1258</v>
      </c>
      <c r="I3314" s="8" t="str">
        <f aca="false">SUBSTITUTE(H3314,"/",";")</f>
        <v>70D</v>
      </c>
      <c r="J3314" s="18" t="str">
        <f aca="false">LEFT(H3314,LEN(H3314)-LEN(L3314))</f>
        <v>70</v>
      </c>
      <c r="L3314" s="18" t="s">
        <v>1612</v>
      </c>
      <c r="M3314" s="8" t="n">
        <v>955</v>
      </c>
    </row>
    <row r="3315" customFormat="false" ht="15" hidden="false" customHeight="false" outlineLevel="0" collapsed="false">
      <c r="B3315" s="2" t="s">
        <v>108</v>
      </c>
      <c r="C3315" s="66" t="s">
        <v>1507</v>
      </c>
      <c r="D3315" s="2" t="n">
        <v>264</v>
      </c>
      <c r="E3315" s="38" t="s">
        <v>1483</v>
      </c>
      <c r="F3315" s="38" t="s">
        <v>1483</v>
      </c>
      <c r="H3315" s="8" t="s">
        <v>1259</v>
      </c>
      <c r="I3315" s="8" t="str">
        <f aca="false">SUBSTITUTE(H3315,"/",";")</f>
        <v>75D</v>
      </c>
      <c r="J3315" s="18" t="str">
        <f aca="false">LEFT(H3315,LEN(H3315)-LEN(L3315))</f>
        <v>75</v>
      </c>
      <c r="L3315" s="18" t="s">
        <v>1612</v>
      </c>
      <c r="M3315" s="8" t="n">
        <v>985</v>
      </c>
      <c r="P3315" s="2" t="str">
        <f aca="false">(J3315+VLOOKUP(L3315,references!AI:AJ,2,0) - 1)&amp;" - "&amp;(J3315+VLOOKUP(L3315,references!AI:AJ,2,0)+1)</f>
        <v>93 - 95</v>
      </c>
      <c r="W3315" s="2" t="str">
        <f aca="false">(J3315 - 2)&amp;" - "&amp;(J3315+2)</f>
        <v>73 - 77</v>
      </c>
    </row>
    <row r="3316" customFormat="false" ht="15" hidden="false" customHeight="false" outlineLevel="0" collapsed="false">
      <c r="B3316" s="2" t="s">
        <v>108</v>
      </c>
      <c r="C3316" s="66" t="s">
        <v>1507</v>
      </c>
      <c r="D3316" s="2" t="n">
        <v>265</v>
      </c>
      <c r="E3316" s="38" t="s">
        <v>1420</v>
      </c>
      <c r="F3316" s="38" t="s">
        <v>1420</v>
      </c>
      <c r="H3316" s="8" t="s">
        <v>1260</v>
      </c>
      <c r="I3316" s="8" t="str">
        <f aca="false">SUBSTITUTE(H3316,"/",";")</f>
        <v>80D</v>
      </c>
      <c r="J3316" s="18" t="str">
        <f aca="false">LEFT(H3316,LEN(H3316)-LEN(L3316))</f>
        <v>80</v>
      </c>
      <c r="L3316" s="18" t="s">
        <v>1612</v>
      </c>
      <c r="M3316" s="8" t="n">
        <v>945</v>
      </c>
      <c r="P3316" s="2" t="str">
        <f aca="false">(J3316+VLOOKUP(L3316,references!AI:AJ,2,0) - 1)&amp;" - "&amp;(J3316+VLOOKUP(L3316,references!AI:AJ,2,0)+1)</f>
        <v>98 - 100</v>
      </c>
      <c r="W3316" s="2" t="str">
        <f aca="false">(J3316 - 2)&amp;" - "&amp;(J3316+2)</f>
        <v>78 - 82</v>
      </c>
    </row>
    <row r="3317" customFormat="false" ht="15" hidden="false" customHeight="false" outlineLevel="0" collapsed="false">
      <c r="B3317" s="2" t="s">
        <v>108</v>
      </c>
      <c r="C3317" s="66" t="s">
        <v>1507</v>
      </c>
      <c r="D3317" s="2" t="n">
        <v>266</v>
      </c>
      <c r="E3317" s="38" t="s">
        <v>1421</v>
      </c>
      <c r="F3317" s="38" t="s">
        <v>1421</v>
      </c>
      <c r="H3317" s="8" t="s">
        <v>1261</v>
      </c>
      <c r="I3317" s="8" t="str">
        <f aca="false">SUBSTITUTE(H3317,"/",";")</f>
        <v>85D</v>
      </c>
      <c r="J3317" s="18" t="str">
        <f aca="false">LEFT(H3317,LEN(H3317)-LEN(L3317))</f>
        <v>85</v>
      </c>
      <c r="L3317" s="18" t="s">
        <v>1612</v>
      </c>
      <c r="M3317" s="8" t="n">
        <v>885</v>
      </c>
      <c r="P3317" s="2" t="str">
        <f aca="false">(J3317+VLOOKUP(L3317,references!AI:AJ,2,0) - 1)&amp;" - "&amp;(J3317+VLOOKUP(L3317,references!AI:AJ,2,0)+1)</f>
        <v>103 - 105</v>
      </c>
      <c r="W3317" s="2" t="str">
        <f aca="false">(J3317 - 2)&amp;" - "&amp;(J3317+2)</f>
        <v>83 - 87</v>
      </c>
    </row>
    <row r="3318" customFormat="false" ht="15" hidden="false" customHeight="false" outlineLevel="0" collapsed="false">
      <c r="B3318" s="2" t="s">
        <v>108</v>
      </c>
      <c r="C3318" s="66" t="s">
        <v>1507</v>
      </c>
      <c r="D3318" s="2" t="n">
        <v>267</v>
      </c>
      <c r="E3318" s="38" t="s">
        <v>1422</v>
      </c>
      <c r="F3318" s="38" t="s">
        <v>1422</v>
      </c>
      <c r="H3318" s="8" t="s">
        <v>1262</v>
      </c>
      <c r="I3318" s="8" t="str">
        <f aca="false">SUBSTITUTE(H3318,"/",";")</f>
        <v>90D</v>
      </c>
      <c r="J3318" s="18" t="str">
        <f aca="false">LEFT(H3318,LEN(H3318)-LEN(L3318))</f>
        <v>90</v>
      </c>
      <c r="L3318" s="18" t="s">
        <v>1612</v>
      </c>
      <c r="M3318" s="8" t="n">
        <v>815</v>
      </c>
      <c r="P3318" s="2" t="str">
        <f aca="false">(J3318+VLOOKUP(L3318,references!AI:AJ,2,0) - 1)&amp;" - "&amp;(J3318+VLOOKUP(L3318,references!AI:AJ,2,0)+1)</f>
        <v>108 - 110</v>
      </c>
      <c r="W3318" s="2" t="str">
        <f aca="false">(J3318 - 2)&amp;" - "&amp;(J3318+2)</f>
        <v>88 - 92</v>
      </c>
    </row>
    <row r="3319" customFormat="false" ht="15" hidden="false" customHeight="false" outlineLevel="0" collapsed="false">
      <c r="B3319" s="2" t="s">
        <v>108</v>
      </c>
      <c r="C3319" s="66" t="s">
        <v>1507</v>
      </c>
      <c r="D3319" s="2" t="n">
        <v>268</v>
      </c>
      <c r="E3319" s="38" t="s">
        <v>1331</v>
      </c>
      <c r="F3319" s="38" t="s">
        <v>1331</v>
      </c>
      <c r="H3319" s="8" t="s">
        <v>1263</v>
      </c>
      <c r="I3319" s="8" t="str">
        <f aca="false">SUBSTITUTE(H3319,"/",";")</f>
        <v>95D</v>
      </c>
      <c r="J3319" s="18" t="str">
        <f aca="false">LEFT(H3319,LEN(H3319)-LEN(L3319))</f>
        <v>95</v>
      </c>
      <c r="L3319" s="18" t="s">
        <v>1612</v>
      </c>
      <c r="M3319" s="8" t="n">
        <v>745</v>
      </c>
      <c r="P3319" s="2" t="str">
        <f aca="false">(J3319+VLOOKUP(L3319,references!AI:AJ,2,0) - 1)&amp;" - "&amp;(J3319+VLOOKUP(L3319,references!AI:AJ,2,0)+1)</f>
        <v>113 - 115</v>
      </c>
      <c r="W3319" s="2" t="str">
        <f aca="false">(J3319 - 2)&amp;" - "&amp;(J3319+2)</f>
        <v>93 - 97</v>
      </c>
    </row>
    <row r="3320" customFormat="false" ht="15" hidden="false" customHeight="false" outlineLevel="0" collapsed="false">
      <c r="B3320" s="2" t="s">
        <v>108</v>
      </c>
      <c r="C3320" s="66" t="s">
        <v>1507</v>
      </c>
      <c r="D3320" s="2" t="n">
        <v>269</v>
      </c>
      <c r="E3320" s="38" t="s">
        <v>1332</v>
      </c>
      <c r="F3320" s="38" t="s">
        <v>1332</v>
      </c>
      <c r="H3320" s="8" t="s">
        <v>1264</v>
      </c>
      <c r="I3320" s="8" t="str">
        <f aca="false">SUBSTITUTE(H3320,"/",";")</f>
        <v>100D</v>
      </c>
      <c r="J3320" s="18" t="str">
        <f aca="false">LEFT(H3320,LEN(H3320)-LEN(L3320))</f>
        <v>100</v>
      </c>
      <c r="L3320" s="18" t="s">
        <v>1612</v>
      </c>
      <c r="M3320" s="8" t="n">
        <v>685</v>
      </c>
      <c r="P3320" s="2" t="str">
        <f aca="false">(J3320+VLOOKUP(L3320,references!AI:AJ,2,0) - 1)&amp;" - "&amp;(J3320+VLOOKUP(L3320,references!AI:AJ,2,0)+1)</f>
        <v>118 - 120</v>
      </c>
      <c r="W3320" s="2" t="str">
        <f aca="false">(J3320 - 2)&amp;" - "&amp;(J3320+2)</f>
        <v>98 - 102</v>
      </c>
    </row>
    <row r="3321" customFormat="false" ht="15" hidden="false" customHeight="false" outlineLevel="0" collapsed="false">
      <c r="B3321" s="2" t="s">
        <v>108</v>
      </c>
      <c r="C3321" s="66" t="s">
        <v>1507</v>
      </c>
      <c r="D3321" s="2" t="n">
        <v>270</v>
      </c>
      <c r="E3321" s="38" t="s">
        <v>1333</v>
      </c>
      <c r="F3321" s="38" t="s">
        <v>1333</v>
      </c>
      <c r="H3321" s="8" t="s">
        <v>1265</v>
      </c>
      <c r="I3321" s="8" t="str">
        <f aca="false">SUBSTITUTE(H3321,"/",";")</f>
        <v>105D</v>
      </c>
      <c r="J3321" s="18" t="str">
        <f aca="false">LEFT(H3321,LEN(H3321)-LEN(L3321))</f>
        <v>105</v>
      </c>
      <c r="L3321" s="18" t="s">
        <v>1612</v>
      </c>
      <c r="M3321" s="8" t="n">
        <v>615</v>
      </c>
      <c r="P3321" s="2" t="str">
        <f aca="false">(J3321+VLOOKUP(L3321,references!AI:AJ,2,0) - 1)&amp;" - "&amp;(J3321+VLOOKUP(L3321,references!AI:AJ,2,0)+1)</f>
        <v>123 - 125</v>
      </c>
      <c r="W3321" s="2" t="str">
        <f aca="false">(J3321 - 2)&amp;" - "&amp;(J3321+2)</f>
        <v>103 - 107</v>
      </c>
    </row>
    <row r="3322" customFormat="false" ht="15" hidden="false" customHeight="false" outlineLevel="0" collapsed="false">
      <c r="B3322" s="2" t="s">
        <v>108</v>
      </c>
      <c r="C3322" s="66" t="s">
        <v>1507</v>
      </c>
      <c r="D3322" s="2" t="n">
        <v>271</v>
      </c>
      <c r="E3322" s="38" t="s">
        <v>1334</v>
      </c>
      <c r="F3322" s="38" t="s">
        <v>1334</v>
      </c>
      <c r="H3322" s="8" t="s">
        <v>1654</v>
      </c>
      <c r="I3322" s="8" t="str">
        <f aca="false">SUBSTITUTE(H3322,"/",";")</f>
        <v>110D</v>
      </c>
      <c r="J3322" s="18" t="str">
        <f aca="false">LEFT(H3322,LEN(H3322)-LEN(L3322))</f>
        <v>110</v>
      </c>
      <c r="L3322" s="18" t="s">
        <v>1612</v>
      </c>
      <c r="M3322" s="8" t="n">
        <v>545</v>
      </c>
    </row>
    <row r="3323" customFormat="false" ht="15" hidden="false" customHeight="false" outlineLevel="0" collapsed="false">
      <c r="B3323" s="2" t="s">
        <v>108</v>
      </c>
      <c r="C3323" s="66" t="s">
        <v>1507</v>
      </c>
      <c r="D3323" s="2" t="n">
        <v>286</v>
      </c>
      <c r="E3323" s="38" t="s">
        <v>1484</v>
      </c>
      <c r="F3323" s="38" t="s">
        <v>1484</v>
      </c>
      <c r="H3323" s="8" t="s">
        <v>3107</v>
      </c>
      <c r="I3323" s="8" t="str">
        <f aca="false">SUBSTITUTE(H3323,"/",";")</f>
        <v>60DD</v>
      </c>
      <c r="J3323" s="18" t="str">
        <f aca="false">LEFT(H3323,LEN(H3323)-LEN(L3323))</f>
        <v>60</v>
      </c>
      <c r="L3323" s="18" t="s">
        <v>3108</v>
      </c>
      <c r="M3323" s="8" t="n">
        <v>770</v>
      </c>
    </row>
    <row r="3324" customFormat="false" ht="15" hidden="false" customHeight="false" outlineLevel="0" collapsed="false">
      <c r="B3324" s="2" t="s">
        <v>108</v>
      </c>
      <c r="C3324" s="66" t="s">
        <v>1507</v>
      </c>
      <c r="D3324" s="2" t="n">
        <v>287</v>
      </c>
      <c r="E3324" s="38" t="s">
        <v>1485</v>
      </c>
      <c r="F3324" s="38" t="s">
        <v>1485</v>
      </c>
      <c r="H3324" s="8" t="s">
        <v>3109</v>
      </c>
      <c r="I3324" s="8" t="str">
        <f aca="false">SUBSTITUTE(H3324,"/",";")</f>
        <v>65DD</v>
      </c>
      <c r="J3324" s="18" t="str">
        <f aca="false">LEFT(H3324,LEN(H3324)-LEN(L3324))</f>
        <v>65</v>
      </c>
      <c r="L3324" s="18" t="s">
        <v>3108</v>
      </c>
      <c r="M3324" s="8" t="n">
        <v>845</v>
      </c>
    </row>
    <row r="3325" customFormat="false" ht="15" hidden="false" customHeight="false" outlineLevel="0" collapsed="false">
      <c r="B3325" s="2" t="s">
        <v>108</v>
      </c>
      <c r="C3325" s="66" t="s">
        <v>1507</v>
      </c>
      <c r="D3325" s="2" t="n">
        <v>288</v>
      </c>
      <c r="E3325" s="38" t="s">
        <v>1486</v>
      </c>
      <c r="F3325" s="38" t="s">
        <v>1486</v>
      </c>
      <c r="H3325" s="8" t="s">
        <v>3110</v>
      </c>
      <c r="I3325" s="8" t="str">
        <f aca="false">SUBSTITUTE(H3325,"/",";")</f>
        <v>70DD</v>
      </c>
      <c r="J3325" s="18" t="str">
        <f aca="false">LEFT(H3325,LEN(H3325)-LEN(L3325))</f>
        <v>70</v>
      </c>
      <c r="L3325" s="18" t="s">
        <v>3108</v>
      </c>
      <c r="M3325" s="8" t="n">
        <v>915</v>
      </c>
    </row>
    <row r="3326" customFormat="false" ht="15" hidden="false" customHeight="false" outlineLevel="0" collapsed="false">
      <c r="B3326" s="2" t="s">
        <v>108</v>
      </c>
      <c r="C3326" s="66" t="s">
        <v>1507</v>
      </c>
      <c r="D3326" s="2" t="n">
        <v>289</v>
      </c>
      <c r="E3326" s="38" t="s">
        <v>1487</v>
      </c>
      <c r="F3326" s="38" t="s">
        <v>1487</v>
      </c>
      <c r="H3326" s="8" t="s">
        <v>3111</v>
      </c>
      <c r="I3326" s="8" t="str">
        <f aca="false">SUBSTITUTE(H3326,"/",";")</f>
        <v>75DD</v>
      </c>
      <c r="J3326" s="18" t="str">
        <f aca="false">LEFT(H3326,LEN(H3326)-LEN(L3326))</f>
        <v>75</v>
      </c>
      <c r="L3326" s="18" t="s">
        <v>3108</v>
      </c>
      <c r="M3326" s="8" t="n">
        <v>965</v>
      </c>
    </row>
    <row r="3327" customFormat="false" ht="15" hidden="false" customHeight="false" outlineLevel="0" collapsed="false">
      <c r="B3327" s="2" t="s">
        <v>108</v>
      </c>
      <c r="C3327" s="66" t="s">
        <v>1507</v>
      </c>
      <c r="D3327" s="2" t="n">
        <v>290</v>
      </c>
      <c r="E3327" s="38" t="s">
        <v>1488</v>
      </c>
      <c r="F3327" s="38" t="s">
        <v>1488</v>
      </c>
      <c r="H3327" s="8" t="s">
        <v>3112</v>
      </c>
      <c r="I3327" s="8" t="str">
        <f aca="false">SUBSTITUTE(H3327,"/",";")</f>
        <v>80DD</v>
      </c>
      <c r="J3327" s="18" t="str">
        <f aca="false">LEFT(H3327,LEN(H3327)-LEN(L3327))</f>
        <v>80</v>
      </c>
      <c r="L3327" s="18" t="s">
        <v>3108</v>
      </c>
      <c r="M3327" s="8" t="n">
        <v>905</v>
      </c>
    </row>
    <row r="3328" customFormat="false" ht="15" hidden="false" customHeight="false" outlineLevel="0" collapsed="false">
      <c r="B3328" s="2" t="s">
        <v>108</v>
      </c>
      <c r="C3328" s="66" t="s">
        <v>1507</v>
      </c>
      <c r="D3328" s="2" t="n">
        <v>291</v>
      </c>
      <c r="E3328" s="38" t="s">
        <v>1489</v>
      </c>
      <c r="F3328" s="38" t="s">
        <v>1489</v>
      </c>
      <c r="H3328" s="8" t="s">
        <v>3113</v>
      </c>
      <c r="I3328" s="8" t="str">
        <f aca="false">SUBSTITUTE(H3328,"/",";")</f>
        <v>85DD</v>
      </c>
      <c r="J3328" s="18" t="str">
        <f aca="false">LEFT(H3328,LEN(H3328)-LEN(L3328))</f>
        <v>85</v>
      </c>
      <c r="L3328" s="18" t="s">
        <v>3108</v>
      </c>
      <c r="M3328" s="8" t="n">
        <v>835</v>
      </c>
    </row>
    <row r="3329" customFormat="false" ht="15" hidden="false" customHeight="false" outlineLevel="0" collapsed="false">
      <c r="B3329" s="2" t="s">
        <v>108</v>
      </c>
      <c r="C3329" s="66" t="s">
        <v>1507</v>
      </c>
      <c r="D3329" s="2" t="n">
        <v>292</v>
      </c>
      <c r="E3329" s="38" t="s">
        <v>1490</v>
      </c>
      <c r="F3329" s="38" t="s">
        <v>1490</v>
      </c>
      <c r="H3329" s="8" t="s">
        <v>3114</v>
      </c>
      <c r="I3329" s="8" t="str">
        <f aca="false">SUBSTITUTE(H3329,"/",";")</f>
        <v>90DD</v>
      </c>
      <c r="J3329" s="18" t="str">
        <f aca="false">LEFT(H3329,LEN(H3329)-LEN(L3329))</f>
        <v>90</v>
      </c>
      <c r="L3329" s="18" t="s">
        <v>3108</v>
      </c>
      <c r="M3329" s="8" t="n">
        <v>760</v>
      </c>
    </row>
    <row r="3330" customFormat="false" ht="15" hidden="false" customHeight="false" outlineLevel="0" collapsed="false">
      <c r="B3330" s="2" t="s">
        <v>108</v>
      </c>
      <c r="C3330" s="66" t="s">
        <v>1507</v>
      </c>
      <c r="D3330" s="2" t="n">
        <v>293</v>
      </c>
      <c r="E3330" s="38" t="s">
        <v>1491</v>
      </c>
      <c r="F3330" s="38" t="s">
        <v>1491</v>
      </c>
      <c r="H3330" s="8" t="s">
        <v>3115</v>
      </c>
      <c r="I3330" s="8" t="str">
        <f aca="false">SUBSTITUTE(H3330,"/",";")</f>
        <v>95DD</v>
      </c>
      <c r="J3330" s="18" t="str">
        <f aca="false">LEFT(H3330,LEN(H3330)-LEN(L3330))</f>
        <v>95</v>
      </c>
      <c r="L3330" s="18" t="s">
        <v>3108</v>
      </c>
      <c r="M3330" s="8" t="n">
        <v>695</v>
      </c>
    </row>
    <row r="3331" customFormat="false" ht="15" hidden="false" customHeight="false" outlineLevel="0" collapsed="false">
      <c r="B3331" s="2" t="s">
        <v>108</v>
      </c>
      <c r="C3331" s="66" t="s">
        <v>1507</v>
      </c>
      <c r="D3331" s="2" t="n">
        <v>294</v>
      </c>
      <c r="E3331" s="38" t="s">
        <v>1492</v>
      </c>
      <c r="F3331" s="38" t="s">
        <v>1492</v>
      </c>
      <c r="H3331" s="8" t="s">
        <v>3116</v>
      </c>
      <c r="I3331" s="8" t="str">
        <f aca="false">SUBSTITUTE(H3331,"/",";")</f>
        <v>100DD</v>
      </c>
      <c r="J3331" s="18" t="str">
        <f aca="false">LEFT(H3331,LEN(H3331)-LEN(L3331))</f>
        <v>100</v>
      </c>
      <c r="L3331" s="18" t="s">
        <v>3108</v>
      </c>
      <c r="M3331" s="8" t="n">
        <v>625</v>
      </c>
    </row>
    <row r="3332" customFormat="false" ht="15" hidden="false" customHeight="false" outlineLevel="0" collapsed="false">
      <c r="B3332" s="2" t="s">
        <v>108</v>
      </c>
      <c r="C3332" s="66" t="s">
        <v>1507</v>
      </c>
      <c r="D3332" s="2" t="n">
        <v>295</v>
      </c>
      <c r="E3332" s="38" t="s">
        <v>1493</v>
      </c>
      <c r="F3332" s="38" t="s">
        <v>1493</v>
      </c>
      <c r="H3332" s="8" t="s">
        <v>3117</v>
      </c>
      <c r="I3332" s="8" t="str">
        <f aca="false">SUBSTITUTE(H3332,"/",";")</f>
        <v>105DD</v>
      </c>
      <c r="J3332" s="18" t="str">
        <f aca="false">LEFT(H3332,LEN(H3332)-LEN(L3332))</f>
        <v>105</v>
      </c>
      <c r="L3332" s="18" t="s">
        <v>3108</v>
      </c>
      <c r="M3332" s="8" t="n">
        <v>555</v>
      </c>
    </row>
    <row r="3333" customFormat="false" ht="15" hidden="false" customHeight="false" outlineLevel="0" collapsed="false">
      <c r="B3333" s="2" t="s">
        <v>108</v>
      </c>
      <c r="C3333" s="66" t="s">
        <v>1507</v>
      </c>
      <c r="D3333" s="2" t="n">
        <v>296</v>
      </c>
      <c r="E3333" s="38" t="s">
        <v>1494</v>
      </c>
      <c r="F3333" s="38" t="s">
        <v>1494</v>
      </c>
      <c r="H3333" s="8" t="s">
        <v>3118</v>
      </c>
      <c r="I3333" s="8" t="str">
        <f aca="false">SUBSTITUTE(H3333,"/",";")</f>
        <v>110DD</v>
      </c>
      <c r="J3333" s="18" t="str">
        <f aca="false">LEFT(H3333,LEN(H3333)-LEN(L3333))</f>
        <v>110</v>
      </c>
      <c r="L3333" s="18" t="s">
        <v>3108</v>
      </c>
      <c r="M3333" s="8" t="n">
        <v>480</v>
      </c>
    </row>
    <row r="3334" customFormat="false" ht="15" hidden="false" customHeight="false" outlineLevel="0" collapsed="false">
      <c r="B3334" s="2" t="s">
        <v>108</v>
      </c>
      <c r="C3334" s="66" t="s">
        <v>1507</v>
      </c>
      <c r="D3334" s="2" t="n">
        <v>311</v>
      </c>
      <c r="E3334" s="38" t="s">
        <v>1495</v>
      </c>
      <c r="F3334" s="38" t="s">
        <v>1495</v>
      </c>
      <c r="H3334" s="8" t="s">
        <v>3047</v>
      </c>
      <c r="I3334" s="8" t="str">
        <f aca="false">SUBSTITUTE(H3334,"/",";")</f>
        <v>60E</v>
      </c>
      <c r="J3334" s="18" t="str">
        <f aca="false">LEFT(H3334,LEN(H3334)-LEN(L3334))</f>
        <v>60</v>
      </c>
      <c r="L3334" s="18" t="s">
        <v>194</v>
      </c>
      <c r="M3334" s="8" t="n">
        <v>710</v>
      </c>
    </row>
    <row r="3335" customFormat="false" ht="15" hidden="false" customHeight="false" outlineLevel="0" collapsed="false">
      <c r="B3335" s="2" t="s">
        <v>108</v>
      </c>
      <c r="C3335" s="66" t="s">
        <v>1507</v>
      </c>
      <c r="D3335" s="2" t="n">
        <v>312</v>
      </c>
      <c r="E3335" s="38" t="s">
        <v>1496</v>
      </c>
      <c r="F3335" s="38" t="s">
        <v>1496</v>
      </c>
      <c r="H3335" s="8" t="s">
        <v>1266</v>
      </c>
      <c r="I3335" s="8" t="str">
        <f aca="false">SUBSTITUTE(H3335,"/",";")</f>
        <v>65E</v>
      </c>
      <c r="J3335" s="18" t="str">
        <f aca="false">LEFT(H3335,LEN(H3335)-LEN(L3335))</f>
        <v>65</v>
      </c>
      <c r="L3335" s="18" t="s">
        <v>194</v>
      </c>
      <c r="M3335" s="8" t="n">
        <v>785</v>
      </c>
    </row>
    <row r="3336" customFormat="false" ht="15" hidden="false" customHeight="false" outlineLevel="0" collapsed="false">
      <c r="B3336" s="2" t="s">
        <v>108</v>
      </c>
      <c r="C3336" s="66" t="s">
        <v>1507</v>
      </c>
      <c r="D3336" s="2" t="n">
        <v>313</v>
      </c>
      <c r="E3336" s="38" t="s">
        <v>1497</v>
      </c>
      <c r="F3336" s="38" t="s">
        <v>1497</v>
      </c>
      <c r="H3336" s="8" t="s">
        <v>1267</v>
      </c>
      <c r="I3336" s="8" t="str">
        <f aca="false">SUBSTITUTE(H3336,"/",";")</f>
        <v>70E</v>
      </c>
      <c r="J3336" s="18" t="str">
        <f aca="false">LEFT(H3336,LEN(H3336)-LEN(L3336))</f>
        <v>70</v>
      </c>
      <c r="L3336" s="18" t="s">
        <v>194</v>
      </c>
      <c r="M3336" s="8" t="n">
        <v>860</v>
      </c>
    </row>
    <row r="3337" customFormat="false" ht="15" hidden="false" customHeight="false" outlineLevel="0" collapsed="false">
      <c r="B3337" s="2" t="s">
        <v>108</v>
      </c>
      <c r="C3337" s="66" t="s">
        <v>1507</v>
      </c>
      <c r="D3337" s="2" t="n">
        <v>314</v>
      </c>
      <c r="E3337" s="38" t="s">
        <v>1498</v>
      </c>
      <c r="F3337" s="38" t="s">
        <v>1498</v>
      </c>
      <c r="H3337" s="8" t="s">
        <v>1268</v>
      </c>
      <c r="I3337" s="8" t="str">
        <f aca="false">SUBSTITUTE(H3337,"/",";")</f>
        <v>75E</v>
      </c>
      <c r="J3337" s="18" t="str">
        <f aca="false">LEFT(H3337,LEN(H3337)-LEN(L3337))</f>
        <v>75</v>
      </c>
      <c r="L3337" s="18" t="s">
        <v>194</v>
      </c>
      <c r="M3337" s="8" t="n">
        <v>925</v>
      </c>
      <c r="P3337" s="2" t="str">
        <f aca="false">(J3337+VLOOKUP(L3337,references!AI:AJ,2,0) - 1)&amp;" - "&amp;(J3337+VLOOKUP(L3337,references!AI:AJ,2,0)+1)</f>
        <v>95 - 97</v>
      </c>
      <c r="W3337" s="2" t="str">
        <f aca="false">(J3337 - 2)&amp;" - "&amp;(J3337+2)</f>
        <v>73 - 77</v>
      </c>
    </row>
    <row r="3338" customFormat="false" ht="15" hidden="false" customHeight="false" outlineLevel="0" collapsed="false">
      <c r="B3338" s="2" t="s">
        <v>108</v>
      </c>
      <c r="C3338" s="66" t="s">
        <v>1507</v>
      </c>
      <c r="D3338" s="2" t="n">
        <v>315</v>
      </c>
      <c r="E3338" s="38" t="s">
        <v>1423</v>
      </c>
      <c r="F3338" s="38" t="s">
        <v>1423</v>
      </c>
      <c r="H3338" s="8" t="s">
        <v>1269</v>
      </c>
      <c r="I3338" s="8" t="str">
        <f aca="false">SUBSTITUTE(H3338,"/",";")</f>
        <v>80E</v>
      </c>
      <c r="J3338" s="18" t="str">
        <f aca="false">LEFT(H3338,LEN(H3338)-LEN(L3338))</f>
        <v>80</v>
      </c>
      <c r="L3338" s="18" t="s">
        <v>194</v>
      </c>
      <c r="M3338" s="8" t="n">
        <v>967</v>
      </c>
      <c r="P3338" s="2" t="str">
        <f aca="false">(J3338+VLOOKUP(L3338,references!AI:AJ,2,0) - 1)&amp;" - "&amp;(J3338+VLOOKUP(L3338,references!AI:AJ,2,0)+1)</f>
        <v>100 - 102</v>
      </c>
      <c r="W3338" s="2" t="str">
        <f aca="false">(J3338 - 2)&amp;" - "&amp;(J3338+2)</f>
        <v>78 - 82</v>
      </c>
    </row>
    <row r="3339" customFormat="false" ht="15" hidden="false" customHeight="false" outlineLevel="0" collapsed="false">
      <c r="B3339" s="2" t="s">
        <v>108</v>
      </c>
      <c r="C3339" s="66" t="s">
        <v>1507</v>
      </c>
      <c r="D3339" s="2" t="n">
        <v>316</v>
      </c>
      <c r="E3339" s="38" t="s">
        <v>1424</v>
      </c>
      <c r="F3339" s="38" t="s">
        <v>1424</v>
      </c>
      <c r="H3339" s="8" t="s">
        <v>1270</v>
      </c>
      <c r="I3339" s="8" t="str">
        <f aca="false">SUBSTITUTE(H3339,"/",";")</f>
        <v>85E</v>
      </c>
      <c r="J3339" s="18" t="str">
        <f aca="false">LEFT(H3339,LEN(H3339)-LEN(L3339))</f>
        <v>85</v>
      </c>
      <c r="L3339" s="18" t="s">
        <v>194</v>
      </c>
      <c r="M3339" s="8" t="n">
        <v>957</v>
      </c>
      <c r="P3339" s="2" t="str">
        <f aca="false">(J3339+VLOOKUP(L3339,references!AI:AJ,2,0) - 1)&amp;" - "&amp;(J3339+VLOOKUP(L3339,references!AI:AJ,2,0)+1)</f>
        <v>105 - 107</v>
      </c>
      <c r="W3339" s="2" t="str">
        <f aca="false">(J3339 - 2)&amp;" - "&amp;(J3339+2)</f>
        <v>83 - 87</v>
      </c>
    </row>
    <row r="3340" customFormat="false" ht="15" hidden="false" customHeight="false" outlineLevel="0" collapsed="false">
      <c r="B3340" s="2" t="s">
        <v>108</v>
      </c>
      <c r="C3340" s="66" t="s">
        <v>1507</v>
      </c>
      <c r="D3340" s="2" t="n">
        <v>317</v>
      </c>
      <c r="E3340" s="38" t="s">
        <v>1425</v>
      </c>
      <c r="F3340" s="38" t="s">
        <v>1425</v>
      </c>
      <c r="H3340" s="8" t="s">
        <v>1271</v>
      </c>
      <c r="I3340" s="8" t="str">
        <f aca="false">SUBSTITUTE(H3340,"/",";")</f>
        <v>90E</v>
      </c>
      <c r="J3340" s="18" t="str">
        <f aca="false">LEFT(H3340,LEN(H3340)-LEN(L3340))</f>
        <v>90</v>
      </c>
      <c r="L3340" s="18" t="s">
        <v>194</v>
      </c>
      <c r="M3340" s="8" t="n">
        <v>705</v>
      </c>
      <c r="P3340" s="2" t="str">
        <f aca="false">(J3340+VLOOKUP(L3340,references!AI:AJ,2,0) - 1)&amp;" - "&amp;(J3340+VLOOKUP(L3340,references!AI:AJ,2,0)+1)</f>
        <v>110 - 112</v>
      </c>
      <c r="W3340" s="2" t="str">
        <f aca="false">(J3340 - 2)&amp;" - "&amp;(J3340+2)</f>
        <v>88 - 92</v>
      </c>
    </row>
    <row r="3341" customFormat="false" ht="15" hidden="false" customHeight="false" outlineLevel="0" collapsed="false">
      <c r="B3341" s="2" t="s">
        <v>108</v>
      </c>
      <c r="C3341" s="66" t="s">
        <v>1507</v>
      </c>
      <c r="D3341" s="2" t="n">
        <v>318</v>
      </c>
      <c r="E3341" s="38" t="s">
        <v>1340</v>
      </c>
      <c r="F3341" s="38" t="s">
        <v>1340</v>
      </c>
      <c r="H3341" s="8" t="s">
        <v>1272</v>
      </c>
      <c r="I3341" s="8" t="str">
        <f aca="false">SUBSTITUTE(H3341,"/",";")</f>
        <v>95E</v>
      </c>
      <c r="J3341" s="18" t="str">
        <f aca="false">LEFT(H3341,LEN(H3341)-LEN(L3341))</f>
        <v>95</v>
      </c>
      <c r="L3341" s="18" t="s">
        <v>194</v>
      </c>
      <c r="M3341" s="8" t="n">
        <v>635</v>
      </c>
      <c r="P3341" s="2" t="str">
        <f aca="false">(J3341+VLOOKUP(L3341,references!AI:AJ,2,0) - 1)&amp;" - "&amp;(J3341+VLOOKUP(L3341,references!AI:AJ,2,0)+1)</f>
        <v>115 - 117</v>
      </c>
      <c r="W3341" s="2" t="str">
        <f aca="false">(J3341 - 2)&amp;" - "&amp;(J3341+2)</f>
        <v>93 - 97</v>
      </c>
    </row>
    <row r="3342" customFormat="false" ht="15" hidden="false" customHeight="false" outlineLevel="0" collapsed="false">
      <c r="B3342" s="2" t="s">
        <v>108</v>
      </c>
      <c r="C3342" s="66" t="s">
        <v>1507</v>
      </c>
      <c r="D3342" s="2" t="n">
        <v>319</v>
      </c>
      <c r="E3342" s="38" t="s">
        <v>1341</v>
      </c>
      <c r="F3342" s="38" t="s">
        <v>1341</v>
      </c>
      <c r="H3342" s="8" t="s">
        <v>1273</v>
      </c>
      <c r="I3342" s="8" t="str">
        <f aca="false">SUBSTITUTE(H3342,"/",";")</f>
        <v>100E</v>
      </c>
      <c r="J3342" s="18" t="str">
        <f aca="false">LEFT(H3342,LEN(H3342)-LEN(L3342))</f>
        <v>100</v>
      </c>
      <c r="L3342" s="18" t="s">
        <v>194</v>
      </c>
      <c r="M3342" s="8" t="n">
        <v>565</v>
      </c>
      <c r="P3342" s="2" t="str">
        <f aca="false">(J3342+VLOOKUP(L3342,references!AI:AJ,2,0) - 1)&amp;" - "&amp;(J3342+VLOOKUP(L3342,references!AI:AJ,2,0)+1)</f>
        <v>120 - 122</v>
      </c>
      <c r="W3342" s="2" t="str">
        <f aca="false">(J3342 - 2)&amp;" - "&amp;(J3342+2)</f>
        <v>98 - 102</v>
      </c>
    </row>
    <row r="3343" customFormat="false" ht="15" hidden="false" customHeight="false" outlineLevel="0" collapsed="false">
      <c r="B3343" s="2" t="s">
        <v>108</v>
      </c>
      <c r="C3343" s="66" t="s">
        <v>1507</v>
      </c>
      <c r="D3343" s="2" t="n">
        <v>320</v>
      </c>
      <c r="E3343" s="38" t="s">
        <v>1342</v>
      </c>
      <c r="F3343" s="38" t="s">
        <v>1342</v>
      </c>
      <c r="H3343" s="8" t="s">
        <v>1274</v>
      </c>
      <c r="I3343" s="8" t="str">
        <f aca="false">SUBSTITUTE(H3343,"/",";")</f>
        <v>105E</v>
      </c>
      <c r="J3343" s="18" t="str">
        <f aca="false">LEFT(H3343,LEN(H3343)-LEN(L3343))</f>
        <v>105</v>
      </c>
      <c r="L3343" s="18" t="s">
        <v>194</v>
      </c>
      <c r="M3343" s="8" t="n">
        <v>490</v>
      </c>
      <c r="P3343" s="2" t="str">
        <f aca="false">(J3343+VLOOKUP(L3343,references!AI:AJ,2,0) - 1)&amp;" - "&amp;(J3343+VLOOKUP(L3343,references!AI:AJ,2,0)+1)</f>
        <v>125 - 127</v>
      </c>
      <c r="W3343" s="2" t="str">
        <f aca="false">(J3343 - 2)&amp;" - "&amp;(J3343+2)</f>
        <v>103 - 107</v>
      </c>
    </row>
    <row r="3344" customFormat="false" ht="15" hidden="false" customHeight="false" outlineLevel="0" collapsed="false">
      <c r="B3344" s="2" t="s">
        <v>108</v>
      </c>
      <c r="C3344" s="66" t="s">
        <v>1507</v>
      </c>
      <c r="D3344" s="2" t="n">
        <v>321</v>
      </c>
      <c r="E3344" s="38" t="s">
        <v>1343</v>
      </c>
      <c r="F3344" s="38" t="s">
        <v>1343</v>
      </c>
      <c r="H3344" s="8" t="s">
        <v>1658</v>
      </c>
      <c r="I3344" s="8" t="str">
        <f aca="false">SUBSTITUTE(H3344,"/",";")</f>
        <v>110E</v>
      </c>
      <c r="J3344" s="18" t="str">
        <f aca="false">LEFT(H3344,LEN(H3344)-LEN(L3344))</f>
        <v>110</v>
      </c>
      <c r="L3344" s="18" t="s">
        <v>194</v>
      </c>
      <c r="M3344" s="8" t="n">
        <v>415</v>
      </c>
    </row>
    <row r="3345" customFormat="false" ht="15" hidden="false" customHeight="false" outlineLevel="0" collapsed="false">
      <c r="B3345" s="2" t="s">
        <v>108</v>
      </c>
      <c r="C3345" s="66" t="s">
        <v>1507</v>
      </c>
      <c r="D3345" s="2" t="n">
        <v>361</v>
      </c>
      <c r="E3345" s="38" t="s">
        <v>1499</v>
      </c>
      <c r="F3345" s="38" t="s">
        <v>1499</v>
      </c>
      <c r="H3345" s="8" t="s">
        <v>3119</v>
      </c>
      <c r="I3345" s="8" t="str">
        <f aca="false">SUBSTITUTE(H3345,"/",";")</f>
        <v>60F</v>
      </c>
      <c r="J3345" s="18" t="str">
        <f aca="false">LEFT(H3345,LEN(H3345)-LEN(L3345))</f>
        <v>60</v>
      </c>
      <c r="L3345" s="18" t="s">
        <v>759</v>
      </c>
      <c r="M3345" s="8" t="n">
        <v>650</v>
      </c>
    </row>
    <row r="3346" customFormat="false" ht="15" hidden="false" customHeight="false" outlineLevel="0" collapsed="false">
      <c r="B3346" s="2" t="s">
        <v>108</v>
      </c>
      <c r="C3346" s="66" t="s">
        <v>1507</v>
      </c>
      <c r="D3346" s="2" t="n">
        <v>362</v>
      </c>
      <c r="E3346" s="38" t="s">
        <v>1500</v>
      </c>
      <c r="F3346" s="38" t="s">
        <v>1500</v>
      </c>
      <c r="H3346" s="8" t="s">
        <v>1275</v>
      </c>
      <c r="I3346" s="8" t="str">
        <f aca="false">SUBSTITUTE(H3346,"/",";")</f>
        <v>65F</v>
      </c>
      <c r="J3346" s="18" t="str">
        <f aca="false">LEFT(H3346,LEN(H3346)-LEN(L3346))</f>
        <v>65</v>
      </c>
      <c r="L3346" s="18" t="s">
        <v>759</v>
      </c>
      <c r="M3346" s="8" t="n">
        <v>720</v>
      </c>
    </row>
    <row r="3347" customFormat="false" ht="15" hidden="false" customHeight="false" outlineLevel="0" collapsed="false">
      <c r="B3347" s="2" t="s">
        <v>108</v>
      </c>
      <c r="C3347" s="66" t="s">
        <v>1507</v>
      </c>
      <c r="D3347" s="2" t="n">
        <v>363</v>
      </c>
      <c r="E3347" s="38" t="s">
        <v>1501</v>
      </c>
      <c r="F3347" s="38" t="s">
        <v>1501</v>
      </c>
      <c r="H3347" s="8" t="s">
        <v>1276</v>
      </c>
      <c r="I3347" s="8" t="str">
        <f aca="false">SUBSTITUTE(H3347,"/",";")</f>
        <v>70F</v>
      </c>
      <c r="J3347" s="18" t="str">
        <f aca="false">LEFT(H3347,LEN(H3347)-LEN(L3347))</f>
        <v>70</v>
      </c>
      <c r="L3347" s="18" t="s">
        <v>759</v>
      </c>
      <c r="M3347" s="8" t="n">
        <v>800</v>
      </c>
    </row>
    <row r="3348" customFormat="false" ht="15" hidden="false" customHeight="false" outlineLevel="0" collapsed="false">
      <c r="B3348" s="2" t="s">
        <v>108</v>
      </c>
      <c r="C3348" s="66" t="s">
        <v>1507</v>
      </c>
      <c r="D3348" s="2" t="n">
        <v>364</v>
      </c>
      <c r="E3348" s="38" t="s">
        <v>1502</v>
      </c>
      <c r="F3348" s="38" t="s">
        <v>1502</v>
      </c>
      <c r="H3348" s="8" t="s">
        <v>1277</v>
      </c>
      <c r="I3348" s="8" t="str">
        <f aca="false">SUBSTITUTE(H3348,"/",";")</f>
        <v>75F</v>
      </c>
      <c r="J3348" s="18" t="str">
        <f aca="false">LEFT(H3348,LEN(H3348)-LEN(L3348))</f>
        <v>75</v>
      </c>
      <c r="L3348" s="18" t="s">
        <v>759</v>
      </c>
      <c r="M3348" s="8" t="n">
        <v>870</v>
      </c>
      <c r="P3348" s="2" t="str">
        <f aca="false">(J3348+VLOOKUP(L3348,references!AI:AJ,2,0) - 1)&amp;" - "&amp;(J3348+VLOOKUP(L3348,references!AI:AJ,2,0)+1)</f>
        <v>97 - 99</v>
      </c>
      <c r="W3348" s="2" t="str">
        <f aca="false">(J3348 - 2)&amp;" - "&amp;(J3348+2)</f>
        <v>73 - 77</v>
      </c>
    </row>
    <row r="3349" customFormat="false" ht="15" hidden="false" customHeight="false" outlineLevel="0" collapsed="false">
      <c r="B3349" s="2" t="s">
        <v>108</v>
      </c>
      <c r="C3349" s="66" t="s">
        <v>1507</v>
      </c>
      <c r="D3349" s="2" t="n">
        <v>365</v>
      </c>
      <c r="E3349" s="38" t="s">
        <v>1503</v>
      </c>
      <c r="F3349" s="38" t="s">
        <v>1503</v>
      </c>
      <c r="H3349" s="8" t="s">
        <v>1278</v>
      </c>
      <c r="I3349" s="8" t="str">
        <f aca="false">SUBSTITUTE(H3349,"/",";")</f>
        <v>80F</v>
      </c>
      <c r="J3349" s="18" t="str">
        <f aca="false">LEFT(H3349,LEN(H3349)-LEN(L3349))</f>
        <v>80</v>
      </c>
      <c r="L3349" s="18" t="s">
        <v>759</v>
      </c>
      <c r="M3349" s="8" t="n">
        <v>947</v>
      </c>
      <c r="P3349" s="2" t="str">
        <f aca="false">(J3349+VLOOKUP(L3349,references!AI:AJ,2,0) - 1)&amp;" - "&amp;(J3349+VLOOKUP(L3349,references!AI:AJ,2,0)+1)</f>
        <v>102 - 104</v>
      </c>
      <c r="W3349" s="2" t="str">
        <f aca="false">(J3349 - 2)&amp;" - "&amp;(J3349+2)</f>
        <v>78 - 82</v>
      </c>
    </row>
    <row r="3350" customFormat="false" ht="15" hidden="false" customHeight="false" outlineLevel="0" collapsed="false">
      <c r="B3350" s="2" t="s">
        <v>108</v>
      </c>
      <c r="C3350" s="66" t="s">
        <v>1507</v>
      </c>
      <c r="D3350" s="2" t="n">
        <v>366</v>
      </c>
      <c r="E3350" s="38" t="s">
        <v>1504</v>
      </c>
      <c r="F3350" s="38" t="s">
        <v>1504</v>
      </c>
      <c r="H3350" s="8" t="s">
        <v>1279</v>
      </c>
      <c r="I3350" s="8" t="str">
        <f aca="false">SUBSTITUTE(H3350,"/",";")</f>
        <v>85F</v>
      </c>
      <c r="J3350" s="18" t="str">
        <f aca="false">LEFT(H3350,LEN(H3350)-LEN(L3350))</f>
        <v>85</v>
      </c>
      <c r="L3350" s="18" t="s">
        <v>759</v>
      </c>
      <c r="M3350" s="8" t="n">
        <v>937</v>
      </c>
      <c r="P3350" s="2" t="str">
        <f aca="false">(J3350+VLOOKUP(L3350,references!AI:AJ,2,0) - 1)&amp;" - "&amp;(J3350+VLOOKUP(L3350,references!AI:AJ,2,0)+1)</f>
        <v>107 - 109</v>
      </c>
      <c r="W3350" s="2" t="str">
        <f aca="false">(J3350 - 2)&amp;" - "&amp;(J3350+2)</f>
        <v>83 - 87</v>
      </c>
    </row>
    <row r="3351" customFormat="false" ht="15" hidden="false" customHeight="false" outlineLevel="0" collapsed="false">
      <c r="B3351" s="2" t="s">
        <v>108</v>
      </c>
      <c r="C3351" s="66" t="s">
        <v>1507</v>
      </c>
      <c r="D3351" s="2" t="n">
        <v>367</v>
      </c>
      <c r="E3351" s="38" t="s">
        <v>1505</v>
      </c>
      <c r="F3351" s="38" t="s">
        <v>1505</v>
      </c>
      <c r="H3351" s="8" t="s">
        <v>1280</v>
      </c>
      <c r="I3351" s="8" t="str">
        <f aca="false">SUBSTITUTE(H3351,"/",";")</f>
        <v>90F</v>
      </c>
      <c r="J3351" s="18" t="str">
        <f aca="false">LEFT(H3351,LEN(H3351)-LEN(L3351))</f>
        <v>90</v>
      </c>
      <c r="L3351" s="18" t="s">
        <v>759</v>
      </c>
      <c r="M3351" s="8" t="n">
        <v>645</v>
      </c>
      <c r="P3351" s="2" t="str">
        <f aca="false">(J3351+VLOOKUP(L3351,references!AI:AJ,2,0) - 1)&amp;" - "&amp;(J3351+VLOOKUP(L3351,references!AI:AJ,2,0)+1)</f>
        <v>112 - 114</v>
      </c>
      <c r="W3351" s="2" t="str">
        <f aca="false">(J3351 - 2)&amp;" - "&amp;(J3351+2)</f>
        <v>88 - 92</v>
      </c>
    </row>
    <row r="3352" customFormat="false" ht="15" hidden="false" customHeight="false" outlineLevel="0" collapsed="false">
      <c r="B3352" s="2" t="s">
        <v>108</v>
      </c>
      <c r="C3352" s="66" t="s">
        <v>1507</v>
      </c>
      <c r="D3352" s="2" t="n">
        <v>368</v>
      </c>
      <c r="E3352" s="38" t="s">
        <v>1349</v>
      </c>
      <c r="F3352" s="38" t="s">
        <v>1349</v>
      </c>
      <c r="H3352" s="8" t="s">
        <v>1281</v>
      </c>
      <c r="I3352" s="8" t="str">
        <f aca="false">SUBSTITUTE(H3352,"/",";")</f>
        <v>95F</v>
      </c>
      <c r="J3352" s="18" t="str">
        <f aca="false">LEFT(H3352,LEN(H3352)-LEN(L3352))</f>
        <v>95</v>
      </c>
      <c r="L3352" s="18" t="s">
        <v>759</v>
      </c>
      <c r="M3352" s="8" t="n">
        <v>570</v>
      </c>
      <c r="P3352" s="2" t="str">
        <f aca="false">(J3352+VLOOKUP(L3352,references!AI:AJ,2,0) - 1)&amp;" - "&amp;(J3352+VLOOKUP(L3352,references!AI:AJ,2,0)+1)</f>
        <v>117 - 119</v>
      </c>
      <c r="W3352" s="2" t="str">
        <f aca="false">(J3352 - 2)&amp;" - "&amp;(J3352+2)</f>
        <v>93 - 97</v>
      </c>
    </row>
    <row r="3353" customFormat="false" ht="15" hidden="false" customHeight="false" outlineLevel="0" collapsed="false">
      <c r="B3353" s="2" t="s">
        <v>108</v>
      </c>
      <c r="C3353" s="66" t="s">
        <v>1507</v>
      </c>
      <c r="D3353" s="2" t="n">
        <v>369</v>
      </c>
      <c r="E3353" s="38" t="s">
        <v>1350</v>
      </c>
      <c r="F3353" s="38" t="s">
        <v>1350</v>
      </c>
      <c r="H3353" s="8" t="s">
        <v>1282</v>
      </c>
      <c r="I3353" s="8" t="str">
        <f aca="false">SUBSTITUTE(H3353,"/",";")</f>
        <v>100F</v>
      </c>
      <c r="J3353" s="18" t="str">
        <f aca="false">LEFT(H3353,LEN(H3353)-LEN(L3353))</f>
        <v>100</v>
      </c>
      <c r="L3353" s="18" t="s">
        <v>759</v>
      </c>
      <c r="M3353" s="8" t="n">
        <v>495</v>
      </c>
      <c r="P3353" s="2" t="str">
        <f aca="false">(J3353+VLOOKUP(L3353,references!AI:AJ,2,0) - 1)&amp;" - "&amp;(J3353+VLOOKUP(L3353,references!AI:AJ,2,0)+1)</f>
        <v>122 - 124</v>
      </c>
      <c r="W3353" s="2" t="str">
        <f aca="false">(J3353 - 2)&amp;" - "&amp;(J3353+2)</f>
        <v>98 - 102</v>
      </c>
    </row>
    <row r="3354" customFormat="false" ht="15" hidden="false" customHeight="false" outlineLevel="0" collapsed="false">
      <c r="B3354" s="2" t="s">
        <v>108</v>
      </c>
      <c r="C3354" s="66" t="s">
        <v>1507</v>
      </c>
      <c r="D3354" s="2" t="n">
        <v>370</v>
      </c>
      <c r="E3354" s="38" t="s">
        <v>1351</v>
      </c>
      <c r="F3354" s="38" t="s">
        <v>1351</v>
      </c>
      <c r="H3354" s="8" t="s">
        <v>1283</v>
      </c>
      <c r="I3354" s="8" t="str">
        <f aca="false">SUBSTITUTE(H3354,"/",";")</f>
        <v>105F</v>
      </c>
      <c r="J3354" s="18" t="str">
        <f aca="false">LEFT(H3354,LEN(H3354)-LEN(L3354))</f>
        <v>105</v>
      </c>
      <c r="L3354" s="18" t="s">
        <v>759</v>
      </c>
      <c r="M3354" s="8" t="n">
        <v>420</v>
      </c>
      <c r="P3354" s="2" t="str">
        <f aca="false">(J3354+VLOOKUP(L3354,references!AI:AJ,2,0) - 1)&amp;" - "&amp;(J3354+VLOOKUP(L3354,references!AI:AJ,2,0)+1)</f>
        <v>127 - 129</v>
      </c>
      <c r="W3354" s="2" t="str">
        <f aca="false">(J3354 - 2)&amp;" - "&amp;(J3354+2)</f>
        <v>103 - 107</v>
      </c>
    </row>
    <row r="3355" customFormat="false" ht="15" hidden="false" customHeight="false" outlineLevel="0" collapsed="false">
      <c r="B3355" s="2" t="s">
        <v>108</v>
      </c>
      <c r="C3355" s="66" t="s">
        <v>1507</v>
      </c>
      <c r="D3355" s="2" t="n">
        <v>371</v>
      </c>
      <c r="E3355" s="38" t="s">
        <v>1352</v>
      </c>
      <c r="F3355" s="38" t="s">
        <v>1352</v>
      </c>
      <c r="H3355" s="8" t="s">
        <v>1662</v>
      </c>
      <c r="I3355" s="8" t="str">
        <f aca="false">SUBSTITUTE(H3355,"/",";")</f>
        <v>110F</v>
      </c>
      <c r="J3355" s="18" t="str">
        <f aca="false">LEFT(H3355,LEN(H3355)-LEN(L3355))</f>
        <v>110</v>
      </c>
      <c r="L3355" s="18" t="s">
        <v>759</v>
      </c>
      <c r="M3355" s="8" t="n">
        <v>355</v>
      </c>
    </row>
    <row r="3356" customFormat="false" ht="15" hidden="false" customHeight="false" outlineLevel="0" collapsed="false">
      <c r="B3356" s="2" t="s">
        <v>108</v>
      </c>
      <c r="C3356" s="66" t="s">
        <v>1507</v>
      </c>
      <c r="D3356" s="2" t="n">
        <v>386</v>
      </c>
      <c r="E3356" s="38" t="s">
        <v>1508</v>
      </c>
      <c r="F3356" s="38" t="s">
        <v>1508</v>
      </c>
      <c r="H3356" s="8" t="s">
        <v>3120</v>
      </c>
      <c r="I3356" s="8" t="str">
        <f aca="false">SUBSTITUTE(H3356,"/",";")</f>
        <v>60FF</v>
      </c>
      <c r="J3356" s="18" t="str">
        <f aca="false">LEFT(H3356,LEN(H3356)-LEN(L3356))</f>
        <v>60</v>
      </c>
      <c r="L3356" s="18" t="s">
        <v>3121</v>
      </c>
      <c r="M3356" s="8" t="n">
        <v>580</v>
      </c>
    </row>
    <row r="3357" customFormat="false" ht="15" hidden="false" customHeight="false" outlineLevel="0" collapsed="false">
      <c r="B3357" s="2" t="s">
        <v>108</v>
      </c>
      <c r="C3357" s="66" t="s">
        <v>1507</v>
      </c>
      <c r="D3357" s="2" t="n">
        <v>387</v>
      </c>
      <c r="E3357" s="38" t="s">
        <v>1509</v>
      </c>
      <c r="F3357" s="38" t="s">
        <v>1509</v>
      </c>
      <c r="H3357" s="8" t="s">
        <v>3122</v>
      </c>
      <c r="I3357" s="8" t="str">
        <f aca="false">SUBSTITUTE(H3357,"/",";")</f>
        <v>65FF</v>
      </c>
      <c r="J3357" s="18" t="str">
        <f aca="false">LEFT(H3357,LEN(H3357)-LEN(L3357))</f>
        <v>65</v>
      </c>
      <c r="L3357" s="18" t="s">
        <v>3121</v>
      </c>
      <c r="M3357" s="8" t="n">
        <v>660</v>
      </c>
    </row>
    <row r="3358" customFormat="false" ht="15" hidden="false" customHeight="false" outlineLevel="0" collapsed="false">
      <c r="B3358" s="2" t="s">
        <v>108</v>
      </c>
      <c r="C3358" s="66" t="s">
        <v>1507</v>
      </c>
      <c r="D3358" s="2" t="n">
        <v>388</v>
      </c>
      <c r="E3358" s="38" t="s">
        <v>1510</v>
      </c>
      <c r="F3358" s="38" t="s">
        <v>1510</v>
      </c>
      <c r="H3358" s="8" t="s">
        <v>3123</v>
      </c>
      <c r="I3358" s="8" t="str">
        <f aca="false">SUBSTITUTE(H3358,"/",";")</f>
        <v>70FF</v>
      </c>
      <c r="J3358" s="18" t="str">
        <f aca="false">LEFT(H3358,LEN(H3358)-LEN(L3358))</f>
        <v>70</v>
      </c>
      <c r="L3358" s="18" t="s">
        <v>3121</v>
      </c>
      <c r="M3358" s="8" t="n">
        <v>730</v>
      </c>
    </row>
    <row r="3359" customFormat="false" ht="15" hidden="false" customHeight="false" outlineLevel="0" collapsed="false">
      <c r="B3359" s="2" t="s">
        <v>108</v>
      </c>
      <c r="C3359" s="66" t="s">
        <v>1507</v>
      </c>
      <c r="D3359" s="2" t="n">
        <v>389</v>
      </c>
      <c r="E3359" s="38" t="s">
        <v>1511</v>
      </c>
      <c r="F3359" s="38" t="s">
        <v>1511</v>
      </c>
      <c r="H3359" s="8" t="s">
        <v>3124</v>
      </c>
      <c r="I3359" s="8" t="str">
        <f aca="false">SUBSTITUTE(H3359,"/",";")</f>
        <v>75FF</v>
      </c>
      <c r="J3359" s="18" t="str">
        <f aca="false">LEFT(H3359,LEN(H3359)-LEN(L3359))</f>
        <v>75</v>
      </c>
      <c r="L3359" s="18" t="s">
        <v>3121</v>
      </c>
      <c r="M3359" s="8" t="n">
        <v>805</v>
      </c>
    </row>
    <row r="3360" customFormat="false" ht="15" hidden="false" customHeight="false" outlineLevel="0" collapsed="false">
      <c r="B3360" s="2" t="s">
        <v>108</v>
      </c>
      <c r="C3360" s="66" t="s">
        <v>1507</v>
      </c>
      <c r="D3360" s="2" t="n">
        <v>390</v>
      </c>
      <c r="E3360" s="38" t="s">
        <v>1512</v>
      </c>
      <c r="F3360" s="38" t="s">
        <v>1512</v>
      </c>
      <c r="H3360" s="8" t="s">
        <v>3125</v>
      </c>
      <c r="I3360" s="8" t="str">
        <f aca="false">SUBSTITUTE(H3360,"/",";")</f>
        <v>80FF</v>
      </c>
      <c r="J3360" s="18" t="str">
        <f aca="false">LEFT(H3360,LEN(H3360)-LEN(L3360))</f>
        <v>80</v>
      </c>
      <c r="L3360" s="18" t="s">
        <v>3121</v>
      </c>
      <c r="M3360" s="8" t="n">
        <v>725</v>
      </c>
    </row>
    <row r="3361" customFormat="false" ht="15" hidden="false" customHeight="false" outlineLevel="0" collapsed="false">
      <c r="B3361" s="2" t="s">
        <v>108</v>
      </c>
      <c r="C3361" s="66" t="s">
        <v>1507</v>
      </c>
      <c r="D3361" s="2" t="n">
        <v>391</v>
      </c>
      <c r="E3361" s="38" t="s">
        <v>1513</v>
      </c>
      <c r="F3361" s="38" t="s">
        <v>1513</v>
      </c>
      <c r="H3361" s="8" t="s">
        <v>3126</v>
      </c>
      <c r="I3361" s="8" t="str">
        <f aca="false">SUBSTITUTE(H3361,"/",";")</f>
        <v>85FF</v>
      </c>
      <c r="J3361" s="18" t="str">
        <f aca="false">LEFT(H3361,LEN(H3361)-LEN(L3361))</f>
        <v>85</v>
      </c>
      <c r="L3361" s="18" t="s">
        <v>3121</v>
      </c>
      <c r="M3361" s="8" t="n">
        <v>655</v>
      </c>
    </row>
    <row r="3362" customFormat="false" ht="15" hidden="false" customHeight="false" outlineLevel="0" collapsed="false">
      <c r="B3362" s="2" t="s">
        <v>108</v>
      </c>
      <c r="C3362" s="66" t="s">
        <v>1507</v>
      </c>
      <c r="D3362" s="2" t="n">
        <v>392</v>
      </c>
      <c r="E3362" s="38" t="s">
        <v>1514</v>
      </c>
      <c r="F3362" s="38" t="s">
        <v>1514</v>
      </c>
      <c r="H3362" s="8" t="s">
        <v>3127</v>
      </c>
      <c r="I3362" s="8" t="str">
        <f aca="false">SUBSTITUTE(H3362,"/",";")</f>
        <v>90FF</v>
      </c>
      <c r="J3362" s="18" t="str">
        <f aca="false">LEFT(H3362,LEN(H3362)-LEN(L3362))</f>
        <v>90</v>
      </c>
      <c r="L3362" s="18" t="s">
        <v>3121</v>
      </c>
      <c r="M3362" s="8" t="n">
        <v>575</v>
      </c>
    </row>
    <row r="3363" customFormat="false" ht="15" hidden="false" customHeight="false" outlineLevel="0" collapsed="false">
      <c r="B3363" s="2" t="s">
        <v>108</v>
      </c>
      <c r="C3363" s="66" t="s">
        <v>1507</v>
      </c>
      <c r="D3363" s="2" t="n">
        <v>393</v>
      </c>
      <c r="E3363" s="38" t="s">
        <v>1515</v>
      </c>
      <c r="F3363" s="38" t="s">
        <v>1515</v>
      </c>
      <c r="H3363" s="8" t="s">
        <v>3128</v>
      </c>
      <c r="I3363" s="8" t="str">
        <f aca="false">SUBSTITUTE(H3363,"/",";")</f>
        <v>95FF</v>
      </c>
      <c r="J3363" s="18" t="str">
        <f aca="false">LEFT(H3363,LEN(H3363)-LEN(L3363))</f>
        <v>95</v>
      </c>
      <c r="L3363" s="18" t="s">
        <v>3121</v>
      </c>
      <c r="M3363" s="8" t="n">
        <v>500</v>
      </c>
    </row>
    <row r="3364" customFormat="false" ht="15" hidden="false" customHeight="false" outlineLevel="0" collapsed="false">
      <c r="B3364" s="2" t="s">
        <v>108</v>
      </c>
      <c r="C3364" s="66" t="s">
        <v>1507</v>
      </c>
      <c r="D3364" s="2" t="n">
        <v>394</v>
      </c>
      <c r="E3364" s="38" t="s">
        <v>1516</v>
      </c>
      <c r="F3364" s="38" t="s">
        <v>1516</v>
      </c>
      <c r="H3364" s="8" t="s">
        <v>3129</v>
      </c>
      <c r="I3364" s="8" t="str">
        <f aca="false">SUBSTITUTE(H3364,"/",";")</f>
        <v>100FF</v>
      </c>
      <c r="J3364" s="18" t="str">
        <f aca="false">LEFT(H3364,LEN(H3364)-LEN(L3364))</f>
        <v>100</v>
      </c>
      <c r="L3364" s="18" t="s">
        <v>3121</v>
      </c>
      <c r="M3364" s="8" t="n">
        <v>425</v>
      </c>
    </row>
    <row r="3365" customFormat="false" ht="15" hidden="false" customHeight="false" outlineLevel="0" collapsed="false">
      <c r="B3365" s="2" t="s">
        <v>108</v>
      </c>
      <c r="C3365" s="66" t="s">
        <v>1507</v>
      </c>
      <c r="D3365" s="2" t="n">
        <v>395</v>
      </c>
      <c r="E3365" s="38" t="s">
        <v>1517</v>
      </c>
      <c r="F3365" s="38" t="s">
        <v>1517</v>
      </c>
      <c r="H3365" s="8" t="s">
        <v>3130</v>
      </c>
      <c r="I3365" s="8" t="str">
        <f aca="false">SUBSTITUTE(H3365,"/",";")</f>
        <v>105FF</v>
      </c>
      <c r="J3365" s="18" t="str">
        <f aca="false">LEFT(H3365,LEN(H3365)-LEN(L3365))</f>
        <v>105</v>
      </c>
      <c r="L3365" s="18" t="s">
        <v>3121</v>
      </c>
      <c r="M3365" s="8" t="n">
        <v>360</v>
      </c>
    </row>
    <row r="3366" customFormat="false" ht="15" hidden="false" customHeight="false" outlineLevel="0" collapsed="false">
      <c r="B3366" s="2" t="s">
        <v>108</v>
      </c>
      <c r="C3366" s="66" t="s">
        <v>1507</v>
      </c>
      <c r="D3366" s="2" t="n">
        <v>396</v>
      </c>
      <c r="E3366" s="38" t="s">
        <v>1518</v>
      </c>
      <c r="F3366" s="38" t="s">
        <v>1518</v>
      </c>
      <c r="H3366" s="8" t="s">
        <v>3131</v>
      </c>
      <c r="I3366" s="8" t="str">
        <f aca="false">SUBSTITUTE(H3366,"/",";")</f>
        <v>110FF</v>
      </c>
      <c r="J3366" s="18" t="str">
        <f aca="false">LEFT(H3366,LEN(H3366)-LEN(L3366))</f>
        <v>110</v>
      </c>
      <c r="L3366" s="18" t="s">
        <v>3121</v>
      </c>
      <c r="M3366" s="8" t="n">
        <v>295</v>
      </c>
    </row>
    <row r="3367" customFormat="false" ht="15" hidden="false" customHeight="false" outlineLevel="0" collapsed="false">
      <c r="B3367" s="2" t="s">
        <v>108</v>
      </c>
      <c r="C3367" s="66" t="s">
        <v>1507</v>
      </c>
      <c r="D3367" s="2" t="n">
        <v>411</v>
      </c>
      <c r="E3367" s="38" t="s">
        <v>1519</v>
      </c>
      <c r="F3367" s="38" t="s">
        <v>1519</v>
      </c>
      <c r="H3367" s="8" t="s">
        <v>3132</v>
      </c>
      <c r="I3367" s="8" t="str">
        <f aca="false">SUBSTITUTE(H3367,"/",";")</f>
        <v>60G</v>
      </c>
      <c r="J3367" s="18" t="str">
        <f aca="false">LEFT(H3367,LEN(H3367)-LEN(L3367))</f>
        <v>60</v>
      </c>
      <c r="L3367" s="18" t="s">
        <v>773</v>
      </c>
      <c r="M3367" s="8" t="n">
        <v>510</v>
      </c>
    </row>
    <row r="3368" customFormat="false" ht="15" hidden="false" customHeight="false" outlineLevel="0" collapsed="false">
      <c r="B3368" s="2" t="s">
        <v>108</v>
      </c>
      <c r="C3368" s="66" t="s">
        <v>1507</v>
      </c>
      <c r="D3368" s="2" t="n">
        <v>412</v>
      </c>
      <c r="E3368" s="38" t="s">
        <v>1520</v>
      </c>
      <c r="F3368" s="38" t="s">
        <v>1520</v>
      </c>
      <c r="H3368" s="8" t="s">
        <v>1284</v>
      </c>
      <c r="I3368" s="8" t="str">
        <f aca="false">SUBSTITUTE(H3368,"/",";")</f>
        <v>65G</v>
      </c>
      <c r="J3368" s="18" t="str">
        <f aca="false">LEFT(H3368,LEN(H3368)-LEN(L3368))</f>
        <v>65</v>
      </c>
      <c r="L3368" s="18" t="s">
        <v>773</v>
      </c>
      <c r="M3368" s="8" t="n">
        <v>590</v>
      </c>
    </row>
    <row r="3369" customFormat="false" ht="15" hidden="false" customHeight="false" outlineLevel="0" collapsed="false">
      <c r="B3369" s="2" t="s">
        <v>108</v>
      </c>
      <c r="C3369" s="66" t="s">
        <v>1507</v>
      </c>
      <c r="D3369" s="2" t="n">
        <v>413</v>
      </c>
      <c r="E3369" s="38" t="s">
        <v>1521</v>
      </c>
      <c r="F3369" s="38" t="s">
        <v>1521</v>
      </c>
      <c r="H3369" s="8" t="s">
        <v>1285</v>
      </c>
      <c r="I3369" s="8" t="str">
        <f aca="false">SUBSTITUTE(H3369,"/",";")</f>
        <v>70G</v>
      </c>
      <c r="J3369" s="18" t="str">
        <f aca="false">LEFT(H3369,LEN(H3369)-LEN(L3369))</f>
        <v>70</v>
      </c>
      <c r="L3369" s="18" t="s">
        <v>773</v>
      </c>
      <c r="M3369" s="8" t="n">
        <v>670</v>
      </c>
    </row>
    <row r="3370" customFormat="false" ht="15" hidden="false" customHeight="false" outlineLevel="0" collapsed="false">
      <c r="B3370" s="2" t="s">
        <v>108</v>
      </c>
      <c r="C3370" s="66" t="s">
        <v>1507</v>
      </c>
      <c r="D3370" s="2" t="n">
        <v>414</v>
      </c>
      <c r="E3370" s="38" t="s">
        <v>1522</v>
      </c>
      <c r="F3370" s="38" t="s">
        <v>1522</v>
      </c>
      <c r="H3370" s="8" t="s">
        <v>1286</v>
      </c>
      <c r="I3370" s="8" t="str">
        <f aca="false">SUBSTITUTE(H3370,"/",";")</f>
        <v>75G</v>
      </c>
      <c r="J3370" s="18" t="str">
        <f aca="false">LEFT(H3370,LEN(H3370)-LEN(L3370))</f>
        <v>75</v>
      </c>
      <c r="L3370" s="18" t="s">
        <v>773</v>
      </c>
      <c r="M3370" s="8" t="n">
        <v>735</v>
      </c>
    </row>
    <row r="3371" customFormat="false" ht="15" hidden="false" customHeight="false" outlineLevel="0" collapsed="false">
      <c r="B3371" s="2" t="s">
        <v>108</v>
      </c>
      <c r="C3371" s="66" t="s">
        <v>1507</v>
      </c>
      <c r="D3371" s="2" t="n">
        <v>415</v>
      </c>
      <c r="E3371" s="38" t="s">
        <v>1523</v>
      </c>
      <c r="F3371" s="38" t="s">
        <v>1523</v>
      </c>
      <c r="H3371" s="8" t="s">
        <v>1287</v>
      </c>
      <c r="I3371" s="8" t="str">
        <f aca="false">SUBSTITUTE(H3371,"/",";")</f>
        <v>80G</v>
      </c>
      <c r="J3371" s="18" t="str">
        <f aca="false">LEFT(H3371,LEN(H3371)-LEN(L3371))</f>
        <v>80</v>
      </c>
      <c r="L3371" s="18" t="s">
        <v>773</v>
      </c>
      <c r="M3371" s="8" t="n">
        <v>665</v>
      </c>
    </row>
    <row r="3372" customFormat="false" ht="15" hidden="false" customHeight="false" outlineLevel="0" collapsed="false">
      <c r="B3372" s="2" t="s">
        <v>108</v>
      </c>
      <c r="C3372" s="66" t="s">
        <v>1507</v>
      </c>
      <c r="D3372" s="2" t="n">
        <v>416</v>
      </c>
      <c r="E3372" s="38" t="s">
        <v>1524</v>
      </c>
      <c r="F3372" s="38" t="s">
        <v>1524</v>
      </c>
      <c r="H3372" s="8" t="s">
        <v>1288</v>
      </c>
      <c r="I3372" s="8" t="str">
        <f aca="false">SUBSTITUTE(H3372,"/",";")</f>
        <v>85G</v>
      </c>
      <c r="J3372" s="18" t="str">
        <f aca="false">LEFT(H3372,LEN(H3372)-LEN(L3372))</f>
        <v>85</v>
      </c>
      <c r="L3372" s="18" t="s">
        <v>773</v>
      </c>
      <c r="M3372" s="8" t="n">
        <v>585</v>
      </c>
    </row>
    <row r="3373" customFormat="false" ht="15" hidden="false" customHeight="false" outlineLevel="0" collapsed="false">
      <c r="B3373" s="2" t="s">
        <v>108</v>
      </c>
      <c r="C3373" s="66" t="s">
        <v>1507</v>
      </c>
      <c r="D3373" s="2" t="n">
        <v>417</v>
      </c>
      <c r="E3373" s="38" t="s">
        <v>1525</v>
      </c>
      <c r="F3373" s="38" t="s">
        <v>1525</v>
      </c>
      <c r="H3373" s="8" t="s">
        <v>1289</v>
      </c>
      <c r="I3373" s="8" t="str">
        <f aca="false">SUBSTITUTE(H3373,"/",";")</f>
        <v>90G</v>
      </c>
      <c r="J3373" s="18" t="str">
        <f aca="false">LEFT(H3373,LEN(H3373)-LEN(L3373))</f>
        <v>90</v>
      </c>
      <c r="L3373" s="18" t="s">
        <v>773</v>
      </c>
      <c r="M3373" s="8" t="n">
        <v>505</v>
      </c>
    </row>
    <row r="3374" customFormat="false" ht="15" hidden="false" customHeight="false" outlineLevel="0" collapsed="false">
      <c r="B3374" s="2" t="s">
        <v>108</v>
      </c>
      <c r="C3374" s="66" t="s">
        <v>1507</v>
      </c>
      <c r="D3374" s="2" t="n">
        <v>418</v>
      </c>
      <c r="E3374" s="38" t="s">
        <v>1358</v>
      </c>
      <c r="F3374" s="38" t="s">
        <v>1358</v>
      </c>
      <c r="H3374" s="8" t="s">
        <v>1290</v>
      </c>
      <c r="I3374" s="8" t="str">
        <f aca="false">SUBSTITUTE(H3374,"/",";")</f>
        <v>95G</v>
      </c>
      <c r="J3374" s="18" t="str">
        <f aca="false">LEFT(H3374,LEN(H3374)-LEN(L3374))</f>
        <v>95</v>
      </c>
      <c r="L3374" s="18" t="s">
        <v>773</v>
      </c>
      <c r="M3374" s="8" t="n">
        <v>430</v>
      </c>
    </row>
    <row r="3375" customFormat="false" ht="15" hidden="false" customHeight="false" outlineLevel="0" collapsed="false">
      <c r="B3375" s="2" t="s">
        <v>108</v>
      </c>
      <c r="C3375" s="66" t="s">
        <v>1507</v>
      </c>
      <c r="D3375" s="2" t="n">
        <v>419</v>
      </c>
      <c r="E3375" s="38" t="s">
        <v>1359</v>
      </c>
      <c r="F3375" s="38" t="s">
        <v>1359</v>
      </c>
      <c r="H3375" s="8" t="s">
        <v>1291</v>
      </c>
      <c r="I3375" s="8" t="str">
        <f aca="false">SUBSTITUTE(H3375,"/",";")</f>
        <v>100G</v>
      </c>
      <c r="J3375" s="18" t="str">
        <f aca="false">LEFT(H3375,LEN(H3375)-LEN(L3375))</f>
        <v>100</v>
      </c>
      <c r="L3375" s="18" t="s">
        <v>773</v>
      </c>
      <c r="M3375" s="8" t="n">
        <v>365</v>
      </c>
    </row>
    <row r="3376" customFormat="false" ht="15" hidden="false" customHeight="false" outlineLevel="0" collapsed="false">
      <c r="B3376" s="2" t="s">
        <v>108</v>
      </c>
      <c r="C3376" s="66" t="s">
        <v>1507</v>
      </c>
      <c r="D3376" s="2" t="n">
        <v>420</v>
      </c>
      <c r="E3376" s="38" t="s">
        <v>1360</v>
      </c>
      <c r="F3376" s="38" t="s">
        <v>1360</v>
      </c>
      <c r="H3376" s="8" t="s">
        <v>1292</v>
      </c>
      <c r="I3376" s="8" t="str">
        <f aca="false">SUBSTITUTE(H3376,"/",";")</f>
        <v>105G</v>
      </c>
      <c r="J3376" s="18" t="str">
        <f aca="false">LEFT(H3376,LEN(H3376)-LEN(L3376))</f>
        <v>105</v>
      </c>
      <c r="L3376" s="18" t="s">
        <v>773</v>
      </c>
      <c r="M3376" s="8" t="n">
        <v>300</v>
      </c>
    </row>
    <row r="3377" customFormat="false" ht="15" hidden="false" customHeight="false" outlineLevel="0" collapsed="false">
      <c r="B3377" s="2" t="s">
        <v>108</v>
      </c>
      <c r="C3377" s="66" t="s">
        <v>1507</v>
      </c>
      <c r="D3377" s="2" t="n">
        <v>421</v>
      </c>
      <c r="E3377" s="38" t="s">
        <v>1361</v>
      </c>
      <c r="F3377" s="38" t="s">
        <v>1361</v>
      </c>
      <c r="H3377" s="8" t="s">
        <v>3133</v>
      </c>
      <c r="I3377" s="8" t="str">
        <f aca="false">SUBSTITUTE(H3377,"/",";")</f>
        <v>110G</v>
      </c>
      <c r="J3377" s="18" t="str">
        <f aca="false">LEFT(H3377,LEN(H3377)-LEN(L3377))</f>
        <v>110</v>
      </c>
      <c r="L3377" s="18" t="s">
        <v>773</v>
      </c>
      <c r="M3377" s="8" t="n">
        <v>235</v>
      </c>
    </row>
    <row r="3378" customFormat="false" ht="15" hidden="false" customHeight="false" outlineLevel="0" collapsed="false">
      <c r="B3378" s="2" t="s">
        <v>108</v>
      </c>
      <c r="C3378" s="66" t="s">
        <v>1507</v>
      </c>
      <c r="D3378" s="2" t="n">
        <v>436</v>
      </c>
      <c r="E3378" s="38" t="s">
        <v>1526</v>
      </c>
      <c r="F3378" s="38" t="s">
        <v>1526</v>
      </c>
      <c r="H3378" s="8" t="s">
        <v>3134</v>
      </c>
      <c r="I3378" s="8" t="str">
        <f aca="false">SUBSTITUTE(H3378,"/",";")</f>
        <v>60GG</v>
      </c>
      <c r="J3378" s="18" t="str">
        <f aca="false">LEFT(H3378,LEN(H3378)-LEN(L3378))</f>
        <v>60</v>
      </c>
      <c r="L3378" s="18" t="s">
        <v>3135</v>
      </c>
      <c r="M3378" s="8" t="n">
        <v>440</v>
      </c>
    </row>
    <row r="3379" customFormat="false" ht="15" hidden="false" customHeight="false" outlineLevel="0" collapsed="false">
      <c r="B3379" s="2" t="s">
        <v>108</v>
      </c>
      <c r="C3379" s="66" t="s">
        <v>1507</v>
      </c>
      <c r="D3379" s="2" t="n">
        <v>437</v>
      </c>
      <c r="E3379" s="38" t="s">
        <v>1527</v>
      </c>
      <c r="F3379" s="38" t="s">
        <v>1527</v>
      </c>
      <c r="H3379" s="8" t="s">
        <v>3136</v>
      </c>
      <c r="I3379" s="8" t="str">
        <f aca="false">SUBSTITUTE(H3379,"/",";")</f>
        <v>65GG</v>
      </c>
      <c r="J3379" s="18" t="str">
        <f aca="false">LEFT(H3379,LEN(H3379)-LEN(L3379))</f>
        <v>65</v>
      </c>
      <c r="L3379" s="18" t="s">
        <v>3135</v>
      </c>
      <c r="M3379" s="8" t="n">
        <v>520</v>
      </c>
    </row>
    <row r="3380" customFormat="false" ht="15" hidden="false" customHeight="false" outlineLevel="0" collapsed="false">
      <c r="B3380" s="2" t="s">
        <v>108</v>
      </c>
      <c r="C3380" s="66" t="s">
        <v>1507</v>
      </c>
      <c r="D3380" s="2" t="n">
        <v>438</v>
      </c>
      <c r="E3380" s="38" t="s">
        <v>1528</v>
      </c>
      <c r="F3380" s="38" t="s">
        <v>1528</v>
      </c>
      <c r="H3380" s="8" t="s">
        <v>3137</v>
      </c>
      <c r="I3380" s="8" t="str">
        <f aca="false">SUBSTITUTE(H3380,"/",";")</f>
        <v>70GG</v>
      </c>
      <c r="J3380" s="18" t="str">
        <f aca="false">LEFT(H3380,LEN(H3380)-LEN(L3380))</f>
        <v>70</v>
      </c>
      <c r="L3380" s="18" t="s">
        <v>3135</v>
      </c>
      <c r="M3380" s="8" t="n">
        <v>600</v>
      </c>
    </row>
    <row r="3381" customFormat="false" ht="15" hidden="false" customHeight="false" outlineLevel="0" collapsed="false">
      <c r="B3381" s="2" t="s">
        <v>108</v>
      </c>
      <c r="C3381" s="66" t="s">
        <v>1507</v>
      </c>
      <c r="D3381" s="2" t="n">
        <v>439</v>
      </c>
      <c r="E3381" s="38" t="s">
        <v>1529</v>
      </c>
      <c r="F3381" s="38" t="s">
        <v>1529</v>
      </c>
      <c r="H3381" s="8" t="s">
        <v>3138</v>
      </c>
      <c r="I3381" s="8" t="str">
        <f aca="false">SUBSTITUTE(H3381,"/",";")</f>
        <v>75GG</v>
      </c>
      <c r="J3381" s="18" t="str">
        <f aca="false">LEFT(H3381,LEN(H3381)-LEN(L3381))</f>
        <v>75</v>
      </c>
      <c r="L3381" s="18" t="s">
        <v>3135</v>
      </c>
      <c r="M3381" s="8" t="n">
        <v>675</v>
      </c>
    </row>
    <row r="3382" customFormat="false" ht="15" hidden="false" customHeight="false" outlineLevel="0" collapsed="false">
      <c r="B3382" s="2" t="s">
        <v>108</v>
      </c>
      <c r="C3382" s="66" t="s">
        <v>1507</v>
      </c>
      <c r="D3382" s="2" t="n">
        <v>440</v>
      </c>
      <c r="E3382" s="38" t="s">
        <v>1530</v>
      </c>
      <c r="F3382" s="38" t="s">
        <v>1530</v>
      </c>
      <c r="H3382" s="8" t="s">
        <v>3139</v>
      </c>
      <c r="I3382" s="8" t="str">
        <f aca="false">SUBSTITUTE(H3382,"/",";")</f>
        <v>80GG</v>
      </c>
      <c r="J3382" s="18" t="str">
        <f aca="false">LEFT(H3382,LEN(H3382)-LEN(L3382))</f>
        <v>80</v>
      </c>
      <c r="L3382" s="18" t="s">
        <v>3135</v>
      </c>
      <c r="M3382" s="8" t="n">
        <v>595</v>
      </c>
    </row>
    <row r="3383" customFormat="false" ht="15" hidden="false" customHeight="false" outlineLevel="0" collapsed="false">
      <c r="B3383" s="2" t="s">
        <v>108</v>
      </c>
      <c r="C3383" s="66" t="s">
        <v>1507</v>
      </c>
      <c r="D3383" s="2" t="n">
        <v>441</v>
      </c>
      <c r="E3383" s="38" t="s">
        <v>1531</v>
      </c>
      <c r="F3383" s="38" t="s">
        <v>1531</v>
      </c>
      <c r="H3383" s="8" t="s">
        <v>3140</v>
      </c>
      <c r="I3383" s="8" t="str">
        <f aca="false">SUBSTITUTE(H3383,"/",";")</f>
        <v>85GG</v>
      </c>
      <c r="J3383" s="18" t="str">
        <f aca="false">LEFT(H3383,LEN(H3383)-LEN(L3383))</f>
        <v>85</v>
      </c>
      <c r="L3383" s="18" t="s">
        <v>3135</v>
      </c>
      <c r="M3383" s="8" t="n">
        <v>515</v>
      </c>
    </row>
    <row r="3384" customFormat="false" ht="15" hidden="false" customHeight="false" outlineLevel="0" collapsed="false">
      <c r="B3384" s="2" t="s">
        <v>108</v>
      </c>
      <c r="C3384" s="66" t="s">
        <v>1507</v>
      </c>
      <c r="D3384" s="2" t="n">
        <v>442</v>
      </c>
      <c r="E3384" s="38" t="s">
        <v>1532</v>
      </c>
      <c r="F3384" s="38" t="s">
        <v>1532</v>
      </c>
      <c r="H3384" s="8" t="s">
        <v>3141</v>
      </c>
      <c r="I3384" s="8" t="str">
        <f aca="false">SUBSTITUTE(H3384,"/",";")</f>
        <v>90GG</v>
      </c>
      <c r="J3384" s="18" t="str">
        <f aca="false">LEFT(H3384,LEN(H3384)-LEN(L3384))</f>
        <v>90</v>
      </c>
      <c r="L3384" s="18" t="s">
        <v>3135</v>
      </c>
      <c r="M3384" s="8" t="n">
        <v>435</v>
      </c>
    </row>
    <row r="3385" customFormat="false" ht="15" hidden="false" customHeight="false" outlineLevel="0" collapsed="false">
      <c r="B3385" s="2" t="s">
        <v>108</v>
      </c>
      <c r="C3385" s="66" t="s">
        <v>1507</v>
      </c>
      <c r="D3385" s="2" t="n">
        <v>443</v>
      </c>
      <c r="E3385" s="38" t="s">
        <v>1533</v>
      </c>
      <c r="F3385" s="38" t="s">
        <v>1533</v>
      </c>
      <c r="H3385" s="8" t="s">
        <v>3142</v>
      </c>
      <c r="I3385" s="8" t="str">
        <f aca="false">SUBSTITUTE(H3385,"/",";")</f>
        <v>95GG</v>
      </c>
      <c r="J3385" s="18" t="str">
        <f aca="false">LEFT(H3385,LEN(H3385)-LEN(L3385))</f>
        <v>95</v>
      </c>
      <c r="L3385" s="18" t="s">
        <v>3135</v>
      </c>
      <c r="M3385" s="8" t="n">
        <v>370</v>
      </c>
    </row>
    <row r="3386" customFormat="false" ht="15" hidden="false" customHeight="false" outlineLevel="0" collapsed="false">
      <c r="B3386" s="2" t="s">
        <v>108</v>
      </c>
      <c r="C3386" s="66" t="s">
        <v>1507</v>
      </c>
      <c r="D3386" s="2" t="n">
        <v>461</v>
      </c>
      <c r="E3386" s="38" t="s">
        <v>1534</v>
      </c>
      <c r="F3386" s="38" t="s">
        <v>1534</v>
      </c>
      <c r="H3386" s="8" t="s">
        <v>3143</v>
      </c>
      <c r="I3386" s="8" t="str">
        <f aca="false">SUBSTITUTE(H3386,"/",";")</f>
        <v>60H</v>
      </c>
      <c r="J3386" s="18" t="str">
        <f aca="false">LEFT(H3386,LEN(H3386)-LEN(L3386))</f>
        <v>60</v>
      </c>
      <c r="L3386" s="18" t="s">
        <v>1672</v>
      </c>
      <c r="M3386" s="8" t="n">
        <v>380</v>
      </c>
    </row>
    <row r="3387" customFormat="false" ht="15" hidden="false" customHeight="false" outlineLevel="0" collapsed="false">
      <c r="B3387" s="2" t="s">
        <v>108</v>
      </c>
      <c r="C3387" s="66" t="s">
        <v>1507</v>
      </c>
      <c r="D3387" s="2" t="n">
        <v>462</v>
      </c>
      <c r="E3387" s="38" t="s">
        <v>1535</v>
      </c>
      <c r="F3387" s="38" t="s">
        <v>1535</v>
      </c>
      <c r="H3387" s="8" t="s">
        <v>1293</v>
      </c>
      <c r="I3387" s="8" t="str">
        <f aca="false">SUBSTITUTE(H3387,"/",";")</f>
        <v>65H</v>
      </c>
      <c r="J3387" s="18" t="str">
        <f aca="false">LEFT(H3387,LEN(H3387)-LEN(L3387))</f>
        <v>65</v>
      </c>
      <c r="L3387" s="18" t="s">
        <v>1672</v>
      </c>
      <c r="M3387" s="8" t="n">
        <v>450</v>
      </c>
    </row>
    <row r="3388" customFormat="false" ht="15" hidden="false" customHeight="false" outlineLevel="0" collapsed="false">
      <c r="B3388" s="2" t="s">
        <v>108</v>
      </c>
      <c r="C3388" s="66" t="s">
        <v>1507</v>
      </c>
      <c r="D3388" s="2" t="n">
        <v>463</v>
      </c>
      <c r="E3388" s="38" t="s">
        <v>1536</v>
      </c>
      <c r="F3388" s="38" t="s">
        <v>1536</v>
      </c>
      <c r="H3388" s="8" t="s">
        <v>1294</v>
      </c>
      <c r="I3388" s="8" t="str">
        <f aca="false">SUBSTITUTE(H3388,"/",";")</f>
        <v>70H</v>
      </c>
      <c r="J3388" s="18" t="str">
        <f aca="false">LEFT(H3388,LEN(H3388)-LEN(L3388))</f>
        <v>70</v>
      </c>
      <c r="L3388" s="18" t="s">
        <v>1672</v>
      </c>
      <c r="M3388" s="8" t="n">
        <v>530</v>
      </c>
    </row>
    <row r="3389" customFormat="false" ht="15" hidden="false" customHeight="false" outlineLevel="0" collapsed="false">
      <c r="B3389" s="2" t="s">
        <v>108</v>
      </c>
      <c r="C3389" s="66" t="s">
        <v>1507</v>
      </c>
      <c r="D3389" s="2" t="n">
        <v>464</v>
      </c>
      <c r="E3389" s="38" t="s">
        <v>1537</v>
      </c>
      <c r="F3389" s="38" t="s">
        <v>1537</v>
      </c>
      <c r="H3389" s="8" t="s">
        <v>1295</v>
      </c>
      <c r="I3389" s="8" t="str">
        <f aca="false">SUBSTITUTE(H3389,"/",";")</f>
        <v>75H</v>
      </c>
      <c r="J3389" s="18" t="str">
        <f aca="false">LEFT(H3389,LEN(H3389)-LEN(L3389))</f>
        <v>75</v>
      </c>
      <c r="L3389" s="18" t="s">
        <v>1672</v>
      </c>
      <c r="M3389" s="8" t="n">
        <v>605</v>
      </c>
    </row>
    <row r="3390" customFormat="false" ht="15" hidden="false" customHeight="false" outlineLevel="0" collapsed="false">
      <c r="B3390" s="2" t="s">
        <v>108</v>
      </c>
      <c r="C3390" s="66" t="s">
        <v>1507</v>
      </c>
      <c r="D3390" s="2" t="n">
        <v>465</v>
      </c>
      <c r="E3390" s="38" t="s">
        <v>1538</v>
      </c>
      <c r="F3390" s="38" t="s">
        <v>1538</v>
      </c>
      <c r="H3390" s="8" t="s">
        <v>1296</v>
      </c>
      <c r="I3390" s="8" t="str">
        <f aca="false">SUBSTITUTE(H3390,"/",";")</f>
        <v>80H</v>
      </c>
      <c r="J3390" s="18" t="str">
        <f aca="false">LEFT(H3390,LEN(H3390)-LEN(L3390))</f>
        <v>80</v>
      </c>
      <c r="L3390" s="18" t="s">
        <v>1672</v>
      </c>
      <c r="M3390" s="8" t="n">
        <v>525</v>
      </c>
    </row>
    <row r="3391" customFormat="false" ht="15" hidden="false" customHeight="false" outlineLevel="0" collapsed="false">
      <c r="B3391" s="2" t="s">
        <v>108</v>
      </c>
      <c r="C3391" s="66" t="s">
        <v>1507</v>
      </c>
      <c r="D3391" s="2" t="n">
        <v>466</v>
      </c>
      <c r="E3391" s="38" t="s">
        <v>1539</v>
      </c>
      <c r="F3391" s="38" t="s">
        <v>1539</v>
      </c>
      <c r="H3391" s="8" t="s">
        <v>1297</v>
      </c>
      <c r="I3391" s="8" t="str">
        <f aca="false">SUBSTITUTE(H3391,"/",";")</f>
        <v>85H</v>
      </c>
      <c r="J3391" s="18" t="str">
        <f aca="false">LEFT(H3391,LEN(H3391)-LEN(L3391))</f>
        <v>85</v>
      </c>
      <c r="L3391" s="18" t="s">
        <v>1672</v>
      </c>
      <c r="M3391" s="8" t="n">
        <v>445</v>
      </c>
    </row>
    <row r="3392" customFormat="false" ht="15" hidden="false" customHeight="false" outlineLevel="0" collapsed="false">
      <c r="B3392" s="2" t="s">
        <v>108</v>
      </c>
      <c r="C3392" s="66" t="s">
        <v>1507</v>
      </c>
      <c r="D3392" s="2" t="n">
        <v>467</v>
      </c>
      <c r="E3392" s="38" t="s">
        <v>1540</v>
      </c>
      <c r="F3392" s="38" t="s">
        <v>1540</v>
      </c>
      <c r="H3392" s="8" t="s">
        <v>1298</v>
      </c>
      <c r="I3392" s="8" t="str">
        <f aca="false">SUBSTITUTE(H3392,"/",";")</f>
        <v>90H</v>
      </c>
      <c r="J3392" s="18" t="str">
        <f aca="false">LEFT(H3392,LEN(H3392)-LEN(L3392))</f>
        <v>90</v>
      </c>
      <c r="L3392" s="18" t="s">
        <v>1672</v>
      </c>
      <c r="M3392" s="8" t="n">
        <v>375</v>
      </c>
    </row>
    <row r="3393" customFormat="false" ht="15" hidden="false" customHeight="false" outlineLevel="0" collapsed="false">
      <c r="B3393" s="2" t="s">
        <v>108</v>
      </c>
      <c r="C3393" s="66" t="s">
        <v>1507</v>
      </c>
      <c r="D3393" s="2" t="n">
        <v>468</v>
      </c>
      <c r="E3393" s="38" t="s">
        <v>1541</v>
      </c>
      <c r="F3393" s="38" t="s">
        <v>1541</v>
      </c>
      <c r="H3393" s="8" t="s">
        <v>1299</v>
      </c>
      <c r="I3393" s="8" t="str">
        <f aca="false">SUBSTITUTE(H3393,"/",";")</f>
        <v>95H</v>
      </c>
      <c r="J3393" s="18" t="str">
        <f aca="false">LEFT(H3393,LEN(H3393)-LEN(L3393))</f>
        <v>95</v>
      </c>
      <c r="L3393" s="18" t="s">
        <v>1672</v>
      </c>
      <c r="M3393" s="8" t="n">
        <v>310</v>
      </c>
    </row>
    <row r="3394" customFormat="false" ht="15" hidden="false" customHeight="false" outlineLevel="0" collapsed="false">
      <c r="B3394" s="2" t="s">
        <v>108</v>
      </c>
      <c r="C3394" s="66" t="s">
        <v>1507</v>
      </c>
      <c r="D3394" s="2" t="n">
        <v>486</v>
      </c>
      <c r="E3394" s="38" t="s">
        <v>1542</v>
      </c>
      <c r="F3394" s="38" t="s">
        <v>1542</v>
      </c>
      <c r="H3394" s="8" t="s">
        <v>3144</v>
      </c>
      <c r="I3394" s="8" t="str">
        <f aca="false">SUBSTITUTE(H3394,"/",";")</f>
        <v>60HH</v>
      </c>
      <c r="J3394" s="18" t="str">
        <f aca="false">LEFT(H3394,LEN(H3394)-LEN(L3394))</f>
        <v>60</v>
      </c>
      <c r="L3394" s="18" t="s">
        <v>3145</v>
      </c>
      <c r="M3394" s="8" t="n">
        <v>320</v>
      </c>
    </row>
    <row r="3395" customFormat="false" ht="15" hidden="false" customHeight="false" outlineLevel="0" collapsed="false">
      <c r="B3395" s="2" t="s">
        <v>108</v>
      </c>
      <c r="C3395" s="66" t="s">
        <v>1507</v>
      </c>
      <c r="D3395" s="2" t="n">
        <v>487</v>
      </c>
      <c r="E3395" s="38" t="s">
        <v>1543</v>
      </c>
      <c r="F3395" s="38" t="s">
        <v>1543</v>
      </c>
      <c r="H3395" s="8" t="s">
        <v>3146</v>
      </c>
      <c r="I3395" s="8" t="str">
        <f aca="false">SUBSTITUTE(H3395,"/",";")</f>
        <v>65HH</v>
      </c>
      <c r="J3395" s="18" t="str">
        <f aca="false">LEFT(H3395,LEN(H3395)-LEN(L3395))</f>
        <v>65</v>
      </c>
      <c r="L3395" s="18" t="s">
        <v>3145</v>
      </c>
      <c r="M3395" s="8" t="n">
        <v>390</v>
      </c>
    </row>
    <row r="3396" customFormat="false" ht="15" hidden="false" customHeight="false" outlineLevel="0" collapsed="false">
      <c r="B3396" s="2" t="s">
        <v>108</v>
      </c>
      <c r="C3396" s="66" t="s">
        <v>1507</v>
      </c>
      <c r="D3396" s="2" t="n">
        <v>488</v>
      </c>
      <c r="E3396" s="38" t="s">
        <v>1544</v>
      </c>
      <c r="F3396" s="38" t="s">
        <v>1544</v>
      </c>
      <c r="H3396" s="8" t="s">
        <v>3147</v>
      </c>
      <c r="I3396" s="8" t="str">
        <f aca="false">SUBSTITUTE(H3396,"/",";")</f>
        <v>70HH</v>
      </c>
      <c r="J3396" s="18" t="str">
        <f aca="false">LEFT(H3396,LEN(H3396)-LEN(L3396))</f>
        <v>70</v>
      </c>
      <c r="L3396" s="18" t="s">
        <v>3145</v>
      </c>
      <c r="M3396" s="8" t="n">
        <v>460</v>
      </c>
    </row>
    <row r="3397" customFormat="false" ht="15" hidden="false" customHeight="false" outlineLevel="0" collapsed="false">
      <c r="B3397" s="2" t="s">
        <v>108</v>
      </c>
      <c r="C3397" s="66" t="s">
        <v>1507</v>
      </c>
      <c r="D3397" s="2" t="n">
        <v>489</v>
      </c>
      <c r="E3397" s="38" t="s">
        <v>1545</v>
      </c>
      <c r="F3397" s="38" t="s">
        <v>1545</v>
      </c>
      <c r="H3397" s="8" t="s">
        <v>3148</v>
      </c>
      <c r="I3397" s="8" t="str">
        <f aca="false">SUBSTITUTE(H3397,"/",";")</f>
        <v>75HH</v>
      </c>
      <c r="J3397" s="18" t="str">
        <f aca="false">LEFT(H3397,LEN(H3397)-LEN(L3397))</f>
        <v>75</v>
      </c>
      <c r="L3397" s="18" t="s">
        <v>3145</v>
      </c>
      <c r="M3397" s="8" t="n">
        <v>535</v>
      </c>
    </row>
    <row r="3398" customFormat="false" ht="15" hidden="false" customHeight="false" outlineLevel="0" collapsed="false">
      <c r="B3398" s="2" t="s">
        <v>108</v>
      </c>
      <c r="C3398" s="66" t="s">
        <v>1507</v>
      </c>
      <c r="D3398" s="2" t="n">
        <v>490</v>
      </c>
      <c r="E3398" s="38" t="s">
        <v>1546</v>
      </c>
      <c r="F3398" s="38" t="s">
        <v>1546</v>
      </c>
      <c r="H3398" s="8" t="s">
        <v>3149</v>
      </c>
      <c r="I3398" s="8" t="str">
        <f aca="false">SUBSTITUTE(H3398,"/",";")</f>
        <v>80HH</v>
      </c>
      <c r="J3398" s="18" t="str">
        <f aca="false">LEFT(H3398,LEN(H3398)-LEN(L3398))</f>
        <v>80</v>
      </c>
      <c r="L3398" s="18" t="s">
        <v>3145</v>
      </c>
      <c r="M3398" s="8" t="n">
        <v>455</v>
      </c>
    </row>
    <row r="3399" customFormat="false" ht="15" hidden="false" customHeight="false" outlineLevel="0" collapsed="false">
      <c r="B3399" s="2" t="s">
        <v>108</v>
      </c>
      <c r="C3399" s="66" t="s">
        <v>1507</v>
      </c>
      <c r="D3399" s="2" t="n">
        <v>491</v>
      </c>
      <c r="E3399" s="38" t="s">
        <v>1547</v>
      </c>
      <c r="F3399" s="38" t="s">
        <v>1547</v>
      </c>
      <c r="H3399" s="8" t="s">
        <v>3150</v>
      </c>
      <c r="I3399" s="8" t="str">
        <f aca="false">SUBSTITUTE(H3399,"/",";")</f>
        <v>85HH</v>
      </c>
      <c r="J3399" s="18" t="str">
        <f aca="false">LEFT(H3399,LEN(H3399)-LEN(L3399))</f>
        <v>85</v>
      </c>
      <c r="L3399" s="18" t="s">
        <v>3145</v>
      </c>
      <c r="M3399" s="8" t="n">
        <v>385</v>
      </c>
    </row>
    <row r="3400" customFormat="false" ht="15" hidden="false" customHeight="false" outlineLevel="0" collapsed="false">
      <c r="B3400" s="2" t="s">
        <v>108</v>
      </c>
      <c r="C3400" s="66" t="s">
        <v>1507</v>
      </c>
      <c r="D3400" s="2" t="n">
        <v>492</v>
      </c>
      <c r="E3400" s="38" t="s">
        <v>1548</v>
      </c>
      <c r="F3400" s="38" t="s">
        <v>1548</v>
      </c>
      <c r="H3400" s="8" t="s">
        <v>3151</v>
      </c>
      <c r="I3400" s="8" t="str">
        <f aca="false">SUBSTITUTE(H3400,"/",";")</f>
        <v>90HH</v>
      </c>
      <c r="J3400" s="18" t="str">
        <f aca="false">LEFT(H3400,LEN(H3400)-LEN(L3400))</f>
        <v>90</v>
      </c>
      <c r="L3400" s="18" t="s">
        <v>3145</v>
      </c>
      <c r="M3400" s="8" t="n">
        <v>315</v>
      </c>
    </row>
    <row r="3401" customFormat="false" ht="15" hidden="false" customHeight="false" outlineLevel="0" collapsed="false">
      <c r="B3401" s="2" t="s">
        <v>108</v>
      </c>
      <c r="C3401" s="66" t="s">
        <v>1507</v>
      </c>
      <c r="D3401" s="2" t="n">
        <v>493</v>
      </c>
      <c r="E3401" s="38" t="s">
        <v>1549</v>
      </c>
      <c r="F3401" s="38" t="s">
        <v>1549</v>
      </c>
      <c r="H3401" s="8" t="s">
        <v>3152</v>
      </c>
      <c r="I3401" s="8" t="str">
        <f aca="false">SUBSTITUTE(H3401,"/",";")</f>
        <v>95HH</v>
      </c>
      <c r="J3401" s="18" t="str">
        <f aca="false">LEFT(H3401,LEN(H3401)-LEN(L3401))</f>
        <v>95</v>
      </c>
      <c r="L3401" s="18" t="s">
        <v>3145</v>
      </c>
      <c r="M3401" s="8" t="n">
        <v>250</v>
      </c>
    </row>
    <row r="3402" customFormat="false" ht="15" hidden="false" customHeight="false" outlineLevel="0" collapsed="false">
      <c r="B3402" s="2" t="s">
        <v>108</v>
      </c>
      <c r="C3402" s="66" t="s">
        <v>1507</v>
      </c>
      <c r="D3402" s="2" t="n">
        <v>561</v>
      </c>
      <c r="E3402" s="38" t="s">
        <v>1550</v>
      </c>
      <c r="F3402" s="38" t="s">
        <v>1550</v>
      </c>
      <c r="H3402" s="8" t="s">
        <v>3153</v>
      </c>
      <c r="I3402" s="8" t="str">
        <f aca="false">SUBSTITUTE(H3402,"/",";")</f>
        <v>60J</v>
      </c>
      <c r="J3402" s="18" t="str">
        <f aca="false">LEFT(H3402,LEN(H3402)-LEN(L3402))</f>
        <v>60</v>
      </c>
      <c r="L3402" s="18" t="s">
        <v>3154</v>
      </c>
      <c r="M3402" s="8" t="n">
        <v>260</v>
      </c>
    </row>
    <row r="3403" customFormat="false" ht="15" hidden="false" customHeight="false" outlineLevel="0" collapsed="false">
      <c r="B3403" s="2" t="s">
        <v>108</v>
      </c>
      <c r="C3403" s="66" t="s">
        <v>1507</v>
      </c>
      <c r="D3403" s="2" t="n">
        <v>562</v>
      </c>
      <c r="E3403" s="38" t="s">
        <v>1551</v>
      </c>
      <c r="F3403" s="38" t="s">
        <v>1551</v>
      </c>
      <c r="H3403" s="8" t="s">
        <v>3155</v>
      </c>
      <c r="I3403" s="8" t="str">
        <f aca="false">SUBSTITUTE(H3403,"/",";")</f>
        <v>65J</v>
      </c>
      <c r="J3403" s="18" t="str">
        <f aca="false">LEFT(H3403,LEN(H3403)-LEN(L3403))</f>
        <v>65</v>
      </c>
      <c r="L3403" s="18" t="s">
        <v>3154</v>
      </c>
      <c r="M3403" s="8" t="n">
        <v>330</v>
      </c>
    </row>
    <row r="3404" customFormat="false" ht="15" hidden="false" customHeight="false" outlineLevel="0" collapsed="false">
      <c r="B3404" s="2" t="s">
        <v>108</v>
      </c>
      <c r="C3404" s="66" t="s">
        <v>1507</v>
      </c>
      <c r="D3404" s="2" t="n">
        <v>563</v>
      </c>
      <c r="E3404" s="38" t="s">
        <v>1552</v>
      </c>
      <c r="F3404" s="38" t="s">
        <v>1552</v>
      </c>
      <c r="H3404" s="8" t="s">
        <v>3156</v>
      </c>
      <c r="I3404" s="8" t="str">
        <f aca="false">SUBSTITUTE(H3404,"/",";")</f>
        <v>70J</v>
      </c>
      <c r="J3404" s="18" t="str">
        <f aca="false">LEFT(H3404,LEN(H3404)-LEN(L3404))</f>
        <v>70</v>
      </c>
      <c r="L3404" s="18" t="s">
        <v>3154</v>
      </c>
      <c r="M3404" s="8" t="n">
        <v>400</v>
      </c>
    </row>
    <row r="3405" customFormat="false" ht="15" hidden="false" customHeight="false" outlineLevel="0" collapsed="false">
      <c r="B3405" s="2" t="s">
        <v>108</v>
      </c>
      <c r="C3405" s="66" t="s">
        <v>1507</v>
      </c>
      <c r="D3405" s="2" t="n">
        <v>564</v>
      </c>
      <c r="E3405" s="38" t="s">
        <v>1553</v>
      </c>
      <c r="F3405" s="38" t="s">
        <v>1553</v>
      </c>
      <c r="H3405" s="8" t="s">
        <v>3157</v>
      </c>
      <c r="I3405" s="8" t="str">
        <f aca="false">SUBSTITUTE(H3405,"/",";")</f>
        <v>75J</v>
      </c>
      <c r="J3405" s="18" t="str">
        <f aca="false">LEFT(H3405,LEN(H3405)-LEN(L3405))</f>
        <v>75</v>
      </c>
      <c r="L3405" s="18" t="s">
        <v>3154</v>
      </c>
      <c r="M3405" s="8" t="n">
        <v>465</v>
      </c>
    </row>
    <row r="3406" customFormat="false" ht="15" hidden="false" customHeight="false" outlineLevel="0" collapsed="false">
      <c r="B3406" s="2" t="s">
        <v>108</v>
      </c>
      <c r="C3406" s="66" t="s">
        <v>1507</v>
      </c>
      <c r="D3406" s="2" t="n">
        <v>565</v>
      </c>
      <c r="E3406" s="38" t="s">
        <v>1554</v>
      </c>
      <c r="F3406" s="38" t="s">
        <v>1554</v>
      </c>
      <c r="H3406" s="8" t="s">
        <v>3158</v>
      </c>
      <c r="I3406" s="8" t="str">
        <f aca="false">SUBSTITUTE(H3406,"/",";")</f>
        <v>80J</v>
      </c>
      <c r="J3406" s="18" t="str">
        <f aca="false">LEFT(H3406,LEN(H3406)-LEN(L3406))</f>
        <v>80</v>
      </c>
      <c r="L3406" s="18" t="s">
        <v>3154</v>
      </c>
      <c r="M3406" s="8" t="n">
        <v>395</v>
      </c>
    </row>
    <row r="3407" customFormat="false" ht="15" hidden="false" customHeight="false" outlineLevel="0" collapsed="false">
      <c r="B3407" s="2" t="s">
        <v>108</v>
      </c>
      <c r="C3407" s="66" t="s">
        <v>1507</v>
      </c>
      <c r="D3407" s="2" t="n">
        <v>566</v>
      </c>
      <c r="E3407" s="38" t="s">
        <v>1555</v>
      </c>
      <c r="F3407" s="38" t="s">
        <v>1555</v>
      </c>
      <c r="H3407" s="8" t="s">
        <v>3159</v>
      </c>
      <c r="I3407" s="8" t="str">
        <f aca="false">SUBSTITUTE(H3407,"/",";")</f>
        <v>85J</v>
      </c>
      <c r="J3407" s="18" t="str">
        <f aca="false">LEFT(H3407,LEN(H3407)-LEN(L3407))</f>
        <v>85</v>
      </c>
      <c r="L3407" s="18" t="s">
        <v>3154</v>
      </c>
      <c r="M3407" s="8" t="n">
        <v>325</v>
      </c>
    </row>
    <row r="3408" customFormat="false" ht="15" hidden="false" customHeight="false" outlineLevel="0" collapsed="false">
      <c r="B3408" s="2" t="s">
        <v>108</v>
      </c>
      <c r="C3408" s="66" t="s">
        <v>1507</v>
      </c>
      <c r="D3408" s="2" t="n">
        <v>567</v>
      </c>
      <c r="E3408" s="38" t="s">
        <v>1556</v>
      </c>
      <c r="F3408" s="38" t="s">
        <v>1556</v>
      </c>
      <c r="H3408" s="8" t="s">
        <v>3160</v>
      </c>
      <c r="I3408" s="8" t="str">
        <f aca="false">SUBSTITUTE(H3408,"/",";")</f>
        <v>90J</v>
      </c>
      <c r="J3408" s="18" t="str">
        <f aca="false">LEFT(H3408,LEN(H3408)-LEN(L3408))</f>
        <v>90</v>
      </c>
      <c r="L3408" s="18" t="s">
        <v>3154</v>
      </c>
      <c r="M3408" s="8" t="n">
        <v>255</v>
      </c>
    </row>
    <row r="3409" customFormat="false" ht="15" hidden="false" customHeight="false" outlineLevel="0" collapsed="false">
      <c r="B3409" s="2" t="s">
        <v>108</v>
      </c>
      <c r="C3409" s="66" t="s">
        <v>1507</v>
      </c>
      <c r="D3409" s="2" t="n">
        <v>568</v>
      </c>
      <c r="E3409" s="38" t="s">
        <v>1557</v>
      </c>
      <c r="F3409" s="38" t="s">
        <v>1557</v>
      </c>
      <c r="H3409" s="8" t="s">
        <v>3161</v>
      </c>
      <c r="I3409" s="8" t="str">
        <f aca="false">SUBSTITUTE(H3409,"/",";")</f>
        <v>95J</v>
      </c>
      <c r="J3409" s="18" t="str">
        <f aca="false">LEFT(H3409,LEN(H3409)-LEN(L3409))</f>
        <v>95</v>
      </c>
      <c r="L3409" s="18" t="s">
        <v>3154</v>
      </c>
      <c r="M3409" s="8" t="n">
        <v>205</v>
      </c>
    </row>
    <row r="3410" customFormat="false" ht="15" hidden="false" customHeight="false" outlineLevel="0" collapsed="false">
      <c r="B3410" s="10" t="s">
        <v>271</v>
      </c>
      <c r="C3410" s="73" t="s">
        <v>1507</v>
      </c>
      <c r="D3410" s="10" t="n">
        <v>444</v>
      </c>
      <c r="E3410" s="20" t="s">
        <v>1558</v>
      </c>
      <c r="F3410" s="20" t="s">
        <v>1558</v>
      </c>
      <c r="G3410" s="73"/>
      <c r="H3410" s="24" t="s">
        <v>3162</v>
      </c>
      <c r="I3410" s="24" t="str">
        <f aca="false">SUBSTITUTE(H3410,"/",";")</f>
        <v>100GG</v>
      </c>
      <c r="J3410" s="24" t="str">
        <f aca="false">LEFT(H3410,LEN(H3410)-LEN(L3410))</f>
        <v>100</v>
      </c>
      <c r="K3410" s="24"/>
      <c r="L3410" s="24" t="s">
        <v>3135</v>
      </c>
      <c r="M3410" s="24" t="n">
        <v>305</v>
      </c>
    </row>
    <row r="3411" customFormat="false" ht="15" hidden="false" customHeight="false" outlineLevel="0" collapsed="false">
      <c r="B3411" s="10" t="s">
        <v>271</v>
      </c>
      <c r="C3411" s="73" t="s">
        <v>1507</v>
      </c>
      <c r="D3411" s="10" t="n">
        <v>445</v>
      </c>
      <c r="E3411" s="20" t="s">
        <v>1559</v>
      </c>
      <c r="F3411" s="20" t="s">
        <v>1559</v>
      </c>
      <c r="G3411" s="73"/>
      <c r="H3411" s="24" t="s">
        <v>3163</v>
      </c>
      <c r="I3411" s="24" t="str">
        <f aca="false">SUBSTITUTE(H3411,"/",";")</f>
        <v>105GG</v>
      </c>
      <c r="J3411" s="24" t="str">
        <f aca="false">LEFT(H3411,LEN(H3411)-LEN(L3411))</f>
        <v>105</v>
      </c>
      <c r="K3411" s="24"/>
      <c r="L3411" s="24" t="s">
        <v>3135</v>
      </c>
      <c r="M3411" s="24" t="n">
        <v>240</v>
      </c>
    </row>
    <row r="3412" customFormat="false" ht="15" hidden="false" customHeight="false" outlineLevel="0" collapsed="false">
      <c r="B3412" s="10" t="s">
        <v>271</v>
      </c>
      <c r="C3412" s="73" t="s">
        <v>1507</v>
      </c>
      <c r="D3412" s="10" t="n">
        <v>446</v>
      </c>
      <c r="E3412" s="20" t="s">
        <v>1560</v>
      </c>
      <c r="F3412" s="20" t="s">
        <v>1560</v>
      </c>
      <c r="G3412" s="73"/>
      <c r="H3412" s="24" t="s">
        <v>3164</v>
      </c>
      <c r="I3412" s="24" t="str">
        <f aca="false">SUBSTITUTE(H3412,"/",";")</f>
        <v>110GG</v>
      </c>
      <c r="J3412" s="24" t="str">
        <f aca="false">LEFT(H3412,LEN(H3412)-LEN(L3412))</f>
        <v>110</v>
      </c>
      <c r="K3412" s="24"/>
      <c r="L3412" s="24" t="s">
        <v>3135</v>
      </c>
      <c r="M3412" s="24" t="n">
        <v>190</v>
      </c>
    </row>
    <row r="3413" customFormat="false" ht="15" hidden="false" customHeight="false" outlineLevel="0" collapsed="false">
      <c r="B3413" s="10" t="s">
        <v>271</v>
      </c>
      <c r="C3413" s="73" t="s">
        <v>1507</v>
      </c>
      <c r="D3413" s="10" t="n">
        <v>469</v>
      </c>
      <c r="E3413" s="20" t="s">
        <v>1561</v>
      </c>
      <c r="F3413" s="20" t="s">
        <v>1561</v>
      </c>
      <c r="G3413" s="73"/>
      <c r="H3413" s="24" t="s">
        <v>1300</v>
      </c>
      <c r="I3413" s="24" t="str">
        <f aca="false">SUBSTITUTE(H3413,"/",";")</f>
        <v>100H</v>
      </c>
      <c r="J3413" s="24" t="str">
        <f aca="false">LEFT(H3413,LEN(H3413)-LEN(L3413))</f>
        <v>100</v>
      </c>
      <c r="K3413" s="24"/>
      <c r="L3413" s="24" t="s">
        <v>1672</v>
      </c>
      <c r="M3413" s="24" t="n">
        <v>245</v>
      </c>
    </row>
    <row r="3414" customFormat="false" ht="15" hidden="false" customHeight="false" outlineLevel="0" collapsed="false">
      <c r="B3414" s="10" t="s">
        <v>271</v>
      </c>
      <c r="C3414" s="73" t="s">
        <v>1507</v>
      </c>
      <c r="D3414" s="10" t="n">
        <v>470</v>
      </c>
      <c r="E3414" s="20" t="s">
        <v>1562</v>
      </c>
      <c r="F3414" s="20" t="s">
        <v>1562</v>
      </c>
      <c r="G3414" s="73"/>
      <c r="H3414" s="24" t="s">
        <v>1301</v>
      </c>
      <c r="I3414" s="24" t="str">
        <f aca="false">SUBSTITUTE(H3414,"/",";")</f>
        <v>105H</v>
      </c>
      <c r="J3414" s="24" t="str">
        <f aca="false">LEFT(H3414,LEN(H3414)-LEN(L3414))</f>
        <v>105</v>
      </c>
      <c r="K3414" s="24"/>
      <c r="L3414" s="24" t="s">
        <v>1672</v>
      </c>
      <c r="M3414" s="24" t="n">
        <v>195</v>
      </c>
    </row>
    <row r="3415" customFormat="false" ht="15" hidden="false" customHeight="false" outlineLevel="0" collapsed="false">
      <c r="B3415" s="10" t="s">
        <v>271</v>
      </c>
      <c r="C3415" s="73" t="s">
        <v>1507</v>
      </c>
      <c r="D3415" s="10" t="n">
        <v>471</v>
      </c>
      <c r="E3415" s="20" t="s">
        <v>1563</v>
      </c>
      <c r="F3415" s="20" t="s">
        <v>1563</v>
      </c>
      <c r="G3415" s="73"/>
      <c r="H3415" s="24" t="s">
        <v>3165</v>
      </c>
      <c r="I3415" s="24" t="str">
        <f aca="false">SUBSTITUTE(H3415,"/",";")</f>
        <v>110H</v>
      </c>
      <c r="J3415" s="24" t="str">
        <f aca="false">LEFT(H3415,LEN(H3415)-LEN(L3415))</f>
        <v>110</v>
      </c>
      <c r="K3415" s="24"/>
      <c r="L3415" s="24" t="s">
        <v>1672</v>
      </c>
      <c r="M3415" s="24" t="n">
        <v>160</v>
      </c>
    </row>
    <row r="3416" customFormat="false" ht="15" hidden="false" customHeight="false" outlineLevel="0" collapsed="false">
      <c r="B3416" s="10" t="s">
        <v>271</v>
      </c>
      <c r="C3416" s="73" t="s">
        <v>1507</v>
      </c>
      <c r="D3416" s="10" t="n">
        <v>494</v>
      </c>
      <c r="E3416" s="20" t="s">
        <v>1564</v>
      </c>
      <c r="F3416" s="20" t="s">
        <v>1564</v>
      </c>
      <c r="G3416" s="73"/>
      <c r="H3416" s="24" t="s">
        <v>3166</v>
      </c>
      <c r="I3416" s="24" t="str">
        <f aca="false">SUBSTITUTE(H3416,"/",";")</f>
        <v>100HH</v>
      </c>
      <c r="J3416" s="24" t="str">
        <f aca="false">LEFT(H3416,LEN(H3416)-LEN(L3416))</f>
        <v>100</v>
      </c>
      <c r="K3416" s="24"/>
      <c r="L3416" s="24" t="s">
        <v>3145</v>
      </c>
      <c r="M3416" s="24" t="n">
        <v>200</v>
      </c>
    </row>
    <row r="3417" customFormat="false" ht="15" hidden="false" customHeight="false" outlineLevel="0" collapsed="false">
      <c r="B3417" s="10" t="s">
        <v>271</v>
      </c>
      <c r="C3417" s="73" t="s">
        <v>1507</v>
      </c>
      <c r="D3417" s="10" t="n">
        <v>495</v>
      </c>
      <c r="E3417" s="20" t="s">
        <v>1565</v>
      </c>
      <c r="F3417" s="20" t="s">
        <v>1565</v>
      </c>
      <c r="G3417" s="73"/>
      <c r="H3417" s="24" t="s">
        <v>3167</v>
      </c>
      <c r="I3417" s="24" t="str">
        <f aca="false">SUBSTITUTE(H3417,"/",";")</f>
        <v>105HH</v>
      </c>
      <c r="J3417" s="24" t="str">
        <f aca="false">LEFT(H3417,LEN(H3417)-LEN(L3417))</f>
        <v>105</v>
      </c>
      <c r="K3417" s="24"/>
      <c r="L3417" s="24" t="s">
        <v>3145</v>
      </c>
      <c r="M3417" s="24" t="n">
        <v>165</v>
      </c>
    </row>
    <row r="3418" customFormat="false" ht="15" hidden="false" customHeight="false" outlineLevel="0" collapsed="false">
      <c r="B3418" s="10" t="s">
        <v>271</v>
      </c>
      <c r="C3418" s="73" t="s">
        <v>1507</v>
      </c>
      <c r="D3418" s="10" t="n">
        <v>496</v>
      </c>
      <c r="E3418" s="20" t="s">
        <v>1566</v>
      </c>
      <c r="F3418" s="20" t="s">
        <v>1566</v>
      </c>
      <c r="G3418" s="73"/>
      <c r="H3418" s="24" t="s">
        <v>3168</v>
      </c>
      <c r="I3418" s="24" t="str">
        <f aca="false">SUBSTITUTE(H3418,"/",";")</f>
        <v>110HH</v>
      </c>
      <c r="J3418" s="24" t="str">
        <f aca="false">LEFT(H3418,LEN(H3418)-LEN(L3418))</f>
        <v>110</v>
      </c>
      <c r="K3418" s="24"/>
      <c r="L3418" s="24" t="s">
        <v>3145</v>
      </c>
      <c r="M3418" s="24" t="n">
        <v>140</v>
      </c>
    </row>
    <row r="3419" customFormat="false" ht="15" hidden="false" customHeight="false" outlineLevel="0" collapsed="false">
      <c r="B3419" s="10" t="s">
        <v>271</v>
      </c>
      <c r="C3419" s="73" t="s">
        <v>1507</v>
      </c>
      <c r="D3419" s="10" t="n">
        <v>569</v>
      </c>
      <c r="E3419" s="20" t="s">
        <v>1567</v>
      </c>
      <c r="F3419" s="20" t="s">
        <v>1567</v>
      </c>
      <c r="G3419" s="73"/>
      <c r="H3419" s="24" t="s">
        <v>3169</v>
      </c>
      <c r="I3419" s="24" t="str">
        <f aca="false">SUBSTITUTE(H3419,"/",";")</f>
        <v>100J</v>
      </c>
      <c r="J3419" s="24" t="str">
        <f aca="false">LEFT(H3419,LEN(H3419)-LEN(L3419))</f>
        <v>100</v>
      </c>
      <c r="K3419" s="24"/>
      <c r="L3419" s="24" t="s">
        <v>3154</v>
      </c>
      <c r="M3419" s="24" t="n">
        <v>170</v>
      </c>
    </row>
    <row r="3420" customFormat="false" ht="15" hidden="false" customHeight="false" outlineLevel="0" collapsed="false">
      <c r="B3420" s="10" t="s">
        <v>271</v>
      </c>
      <c r="C3420" s="73" t="s">
        <v>1507</v>
      </c>
      <c r="D3420" s="10" t="n">
        <v>570</v>
      </c>
      <c r="E3420" s="20" t="s">
        <v>1568</v>
      </c>
      <c r="F3420" s="20" t="s">
        <v>1568</v>
      </c>
      <c r="G3420" s="73"/>
      <c r="H3420" s="24" t="s">
        <v>3170</v>
      </c>
      <c r="I3420" s="24" t="str">
        <f aca="false">SUBSTITUTE(H3420,"/",";")</f>
        <v>105J</v>
      </c>
      <c r="J3420" s="24" t="str">
        <f aca="false">LEFT(H3420,LEN(H3420)-LEN(L3420))</f>
        <v>105</v>
      </c>
      <c r="K3420" s="24"/>
      <c r="L3420" s="24" t="s">
        <v>3154</v>
      </c>
      <c r="M3420" s="24" t="n">
        <v>145</v>
      </c>
    </row>
    <row r="3421" customFormat="false" ht="15" hidden="false" customHeight="false" outlineLevel="0" collapsed="false">
      <c r="B3421" s="10" t="s">
        <v>271</v>
      </c>
      <c r="C3421" s="73" t="s">
        <v>1507</v>
      </c>
      <c r="D3421" s="10" t="n">
        <v>571</v>
      </c>
      <c r="E3421" s="20" t="s">
        <v>1569</v>
      </c>
      <c r="F3421" s="20" t="s">
        <v>1569</v>
      </c>
      <c r="G3421" s="73"/>
      <c r="H3421" s="24" t="s">
        <v>3171</v>
      </c>
      <c r="I3421" s="24" t="str">
        <f aca="false">SUBSTITUTE(H3421,"/",";")</f>
        <v>110J</v>
      </c>
      <c r="J3421" s="24" t="str">
        <f aca="false">LEFT(H3421,LEN(H3421)-LEN(L3421))</f>
        <v>110</v>
      </c>
      <c r="K3421" s="24"/>
      <c r="L3421" s="24" t="s">
        <v>3154</v>
      </c>
      <c r="M3421" s="24" t="n">
        <v>125</v>
      </c>
    </row>
    <row r="3422" customFormat="false" ht="15" hidden="false" customHeight="false" outlineLevel="0" collapsed="false">
      <c r="B3422" s="10" t="s">
        <v>271</v>
      </c>
      <c r="C3422" s="73" t="s">
        <v>1507</v>
      </c>
      <c r="D3422" s="10" t="n">
        <v>586</v>
      </c>
      <c r="E3422" s="20" t="s">
        <v>1570</v>
      </c>
      <c r="F3422" s="20" t="s">
        <v>1570</v>
      </c>
      <c r="G3422" s="73"/>
      <c r="H3422" s="24" t="s">
        <v>3172</v>
      </c>
      <c r="I3422" s="24" t="str">
        <f aca="false">SUBSTITUTE(H3422,"/",";")</f>
        <v>60JJ</v>
      </c>
      <c r="J3422" s="24" t="str">
        <f aca="false">LEFT(H3422,LEN(H3422)-LEN(L3422))</f>
        <v>60</v>
      </c>
      <c r="K3422" s="24"/>
      <c r="L3422" s="24" t="s">
        <v>3173</v>
      </c>
      <c r="M3422" s="24" t="n">
        <v>215</v>
      </c>
    </row>
    <row r="3423" customFormat="false" ht="15" hidden="false" customHeight="false" outlineLevel="0" collapsed="false">
      <c r="B3423" s="10" t="s">
        <v>271</v>
      </c>
      <c r="C3423" s="73" t="s">
        <v>1507</v>
      </c>
      <c r="D3423" s="10" t="n">
        <v>587</v>
      </c>
      <c r="E3423" s="20" t="s">
        <v>1571</v>
      </c>
      <c r="F3423" s="20" t="s">
        <v>1571</v>
      </c>
      <c r="G3423" s="73"/>
      <c r="H3423" s="24" t="s">
        <v>3174</v>
      </c>
      <c r="I3423" s="24" t="str">
        <f aca="false">SUBSTITUTE(H3423,"/",";")</f>
        <v>65JJ</v>
      </c>
      <c r="J3423" s="24" t="str">
        <f aca="false">LEFT(H3423,LEN(H3423)-LEN(L3423))</f>
        <v>65</v>
      </c>
      <c r="K3423" s="24"/>
      <c r="L3423" s="24" t="s">
        <v>3173</v>
      </c>
      <c r="M3423" s="24" t="n">
        <v>270</v>
      </c>
    </row>
    <row r="3424" customFormat="false" ht="15" hidden="false" customHeight="false" outlineLevel="0" collapsed="false">
      <c r="B3424" s="10" t="s">
        <v>271</v>
      </c>
      <c r="C3424" s="73" t="s">
        <v>1507</v>
      </c>
      <c r="D3424" s="10" t="n">
        <v>588</v>
      </c>
      <c r="E3424" s="20" t="s">
        <v>1572</v>
      </c>
      <c r="F3424" s="20" t="s">
        <v>1572</v>
      </c>
      <c r="G3424" s="73"/>
      <c r="H3424" s="24" t="s">
        <v>3175</v>
      </c>
      <c r="I3424" s="24" t="str">
        <f aca="false">SUBSTITUTE(H3424,"/",";")</f>
        <v>70JJ</v>
      </c>
      <c r="J3424" s="24" t="str">
        <f aca="false">LEFT(H3424,LEN(H3424)-LEN(L3424))</f>
        <v>70</v>
      </c>
      <c r="K3424" s="24"/>
      <c r="L3424" s="24" t="s">
        <v>3173</v>
      </c>
      <c r="M3424" s="24" t="n">
        <v>340</v>
      </c>
    </row>
    <row r="3425" customFormat="false" ht="15" hidden="false" customHeight="false" outlineLevel="0" collapsed="false">
      <c r="B3425" s="10" t="s">
        <v>271</v>
      </c>
      <c r="C3425" s="73" t="s">
        <v>1507</v>
      </c>
      <c r="D3425" s="10" t="n">
        <v>589</v>
      </c>
      <c r="E3425" s="20" t="s">
        <v>1573</v>
      </c>
      <c r="F3425" s="20" t="s">
        <v>1573</v>
      </c>
      <c r="G3425" s="73"/>
      <c r="H3425" s="24" t="s">
        <v>3176</v>
      </c>
      <c r="I3425" s="24" t="str">
        <f aca="false">SUBSTITUTE(H3425,"/",";")</f>
        <v>75JJ</v>
      </c>
      <c r="J3425" s="24" t="str">
        <f aca="false">LEFT(H3425,LEN(H3425)-LEN(L3425))</f>
        <v>75</v>
      </c>
      <c r="K3425" s="24"/>
      <c r="L3425" s="24" t="s">
        <v>3173</v>
      </c>
      <c r="M3425" s="24" t="n">
        <v>405</v>
      </c>
    </row>
    <row r="3426" customFormat="false" ht="15" hidden="false" customHeight="false" outlineLevel="0" collapsed="false">
      <c r="B3426" s="10" t="s">
        <v>271</v>
      </c>
      <c r="C3426" s="73" t="s">
        <v>1507</v>
      </c>
      <c r="D3426" s="10" t="n">
        <v>590</v>
      </c>
      <c r="E3426" s="20" t="s">
        <v>1574</v>
      </c>
      <c r="F3426" s="20" t="s">
        <v>1574</v>
      </c>
      <c r="G3426" s="73"/>
      <c r="H3426" s="24" t="s">
        <v>3177</v>
      </c>
      <c r="I3426" s="24" t="str">
        <f aca="false">SUBSTITUTE(H3426,"/",";")</f>
        <v>80JJ</v>
      </c>
      <c r="J3426" s="24" t="str">
        <f aca="false">LEFT(H3426,LEN(H3426)-LEN(L3426))</f>
        <v>80</v>
      </c>
      <c r="K3426" s="24"/>
      <c r="L3426" s="24" t="s">
        <v>3173</v>
      </c>
      <c r="M3426" s="24" t="n">
        <v>335</v>
      </c>
    </row>
    <row r="3427" customFormat="false" ht="15" hidden="false" customHeight="false" outlineLevel="0" collapsed="false">
      <c r="B3427" s="10" t="s">
        <v>271</v>
      </c>
      <c r="C3427" s="73" t="s">
        <v>1507</v>
      </c>
      <c r="D3427" s="10" t="n">
        <v>591</v>
      </c>
      <c r="E3427" s="20" t="s">
        <v>1575</v>
      </c>
      <c r="F3427" s="20" t="s">
        <v>1575</v>
      </c>
      <c r="G3427" s="73"/>
      <c r="H3427" s="24" t="s">
        <v>3178</v>
      </c>
      <c r="I3427" s="24" t="str">
        <f aca="false">SUBSTITUTE(H3427,"/",";")</f>
        <v>85JJ</v>
      </c>
      <c r="J3427" s="24" t="str">
        <f aca="false">LEFT(H3427,LEN(H3427)-LEN(L3427))</f>
        <v>85</v>
      </c>
      <c r="K3427" s="24"/>
      <c r="L3427" s="24" t="s">
        <v>3173</v>
      </c>
      <c r="M3427" s="24" t="n">
        <v>265</v>
      </c>
    </row>
    <row r="3428" customFormat="false" ht="15" hidden="false" customHeight="false" outlineLevel="0" collapsed="false">
      <c r="B3428" s="10" t="s">
        <v>271</v>
      </c>
      <c r="C3428" s="73" t="s">
        <v>1507</v>
      </c>
      <c r="D3428" s="10" t="n">
        <v>592</v>
      </c>
      <c r="E3428" s="20" t="s">
        <v>1576</v>
      </c>
      <c r="F3428" s="20" t="s">
        <v>1576</v>
      </c>
      <c r="G3428" s="73"/>
      <c r="H3428" s="24" t="s">
        <v>3179</v>
      </c>
      <c r="I3428" s="24" t="str">
        <f aca="false">SUBSTITUTE(H3428,"/",";")</f>
        <v>90JJ</v>
      </c>
      <c r="J3428" s="24" t="str">
        <f aca="false">LEFT(H3428,LEN(H3428)-LEN(L3428))</f>
        <v>90</v>
      </c>
      <c r="K3428" s="24"/>
      <c r="L3428" s="24" t="s">
        <v>3173</v>
      </c>
      <c r="M3428" s="24" t="n">
        <v>210</v>
      </c>
    </row>
    <row r="3429" customFormat="false" ht="15" hidden="false" customHeight="false" outlineLevel="0" collapsed="false">
      <c r="B3429" s="10" t="s">
        <v>271</v>
      </c>
      <c r="C3429" s="73" t="s">
        <v>1507</v>
      </c>
      <c r="D3429" s="10" t="n">
        <v>593</v>
      </c>
      <c r="E3429" s="20" t="s">
        <v>1577</v>
      </c>
      <c r="F3429" s="20" t="s">
        <v>1577</v>
      </c>
      <c r="G3429" s="73"/>
      <c r="H3429" s="24" t="s">
        <v>3180</v>
      </c>
      <c r="I3429" s="24" t="str">
        <f aca="false">SUBSTITUTE(H3429,"/",";")</f>
        <v>95JJ</v>
      </c>
      <c r="J3429" s="24" t="str">
        <f aca="false">LEFT(H3429,LEN(H3429)-LEN(L3429))</f>
        <v>95</v>
      </c>
      <c r="K3429" s="24"/>
      <c r="L3429" s="24" t="s">
        <v>3173</v>
      </c>
      <c r="M3429" s="24" t="n">
        <v>175</v>
      </c>
    </row>
    <row r="3430" customFormat="false" ht="15" hidden="false" customHeight="false" outlineLevel="0" collapsed="false">
      <c r="B3430" s="10" t="s">
        <v>271</v>
      </c>
      <c r="C3430" s="73" t="s">
        <v>1507</v>
      </c>
      <c r="D3430" s="10" t="n">
        <v>594</v>
      </c>
      <c r="E3430" s="20" t="s">
        <v>1578</v>
      </c>
      <c r="F3430" s="20" t="s">
        <v>1578</v>
      </c>
      <c r="G3430" s="73"/>
      <c r="H3430" s="24" t="s">
        <v>3181</v>
      </c>
      <c r="I3430" s="24" t="str">
        <f aca="false">SUBSTITUTE(H3430,"/",";")</f>
        <v>100JJ</v>
      </c>
      <c r="J3430" s="24" t="str">
        <f aca="false">LEFT(H3430,LEN(H3430)-LEN(L3430))</f>
        <v>100</v>
      </c>
      <c r="K3430" s="24"/>
      <c r="L3430" s="24" t="s">
        <v>3173</v>
      </c>
      <c r="M3430" s="24" t="n">
        <v>150</v>
      </c>
    </row>
    <row r="3431" customFormat="false" ht="15" hidden="false" customHeight="false" outlineLevel="0" collapsed="false">
      <c r="B3431" s="10" t="s">
        <v>271</v>
      </c>
      <c r="C3431" s="73" t="s">
        <v>1507</v>
      </c>
      <c r="D3431" s="10" t="n">
        <v>595</v>
      </c>
      <c r="E3431" s="20" t="s">
        <v>1579</v>
      </c>
      <c r="F3431" s="20" t="s">
        <v>1579</v>
      </c>
      <c r="G3431" s="73"/>
      <c r="H3431" s="24" t="s">
        <v>3182</v>
      </c>
      <c r="I3431" s="24" t="str">
        <f aca="false">SUBSTITUTE(H3431,"/",";")</f>
        <v>105JJ</v>
      </c>
      <c r="J3431" s="24" t="str">
        <f aca="false">LEFT(H3431,LEN(H3431)-LEN(L3431))</f>
        <v>105</v>
      </c>
      <c r="K3431" s="24"/>
      <c r="L3431" s="24" t="s">
        <v>3173</v>
      </c>
      <c r="M3431" s="24" t="n">
        <v>130</v>
      </c>
    </row>
    <row r="3432" customFormat="false" ht="15" hidden="false" customHeight="false" outlineLevel="0" collapsed="false">
      <c r="B3432" s="10" t="s">
        <v>271</v>
      </c>
      <c r="C3432" s="73" t="s">
        <v>1507</v>
      </c>
      <c r="D3432" s="10" t="n">
        <v>596</v>
      </c>
      <c r="E3432" s="20" t="s">
        <v>1580</v>
      </c>
      <c r="F3432" s="20" t="s">
        <v>1580</v>
      </c>
      <c r="G3432" s="73"/>
      <c r="H3432" s="24" t="s">
        <v>3183</v>
      </c>
      <c r="I3432" s="24" t="str">
        <f aca="false">SUBSTITUTE(H3432,"/",";")</f>
        <v>110JJ</v>
      </c>
      <c r="J3432" s="24" t="str">
        <f aca="false">LEFT(H3432,LEN(H3432)-LEN(L3432))</f>
        <v>110</v>
      </c>
      <c r="K3432" s="24"/>
      <c r="L3432" s="24" t="s">
        <v>3173</v>
      </c>
      <c r="M3432" s="24" t="n">
        <v>115</v>
      </c>
    </row>
    <row r="3433" customFormat="false" ht="15" hidden="false" customHeight="false" outlineLevel="0" collapsed="false">
      <c r="B3433" s="10" t="s">
        <v>271</v>
      </c>
      <c r="C3433" s="73" t="s">
        <v>1507</v>
      </c>
      <c r="D3433" s="10" t="n">
        <v>611</v>
      </c>
      <c r="E3433" s="20" t="s">
        <v>1581</v>
      </c>
      <c r="F3433" s="20" t="s">
        <v>1581</v>
      </c>
      <c r="G3433" s="73"/>
      <c r="H3433" s="24" t="s">
        <v>3184</v>
      </c>
      <c r="I3433" s="24" t="str">
        <f aca="false">SUBSTITUTE(H3433,"/",";")</f>
        <v>60K</v>
      </c>
      <c r="J3433" s="24" t="str">
        <f aca="false">LEFT(H3433,LEN(H3433)-LEN(L3433))</f>
        <v>60</v>
      </c>
      <c r="K3433" s="24"/>
      <c r="L3433" s="24" t="s">
        <v>2196</v>
      </c>
      <c r="M3433" s="24" t="n">
        <v>185</v>
      </c>
    </row>
    <row r="3434" customFormat="false" ht="15" hidden="false" customHeight="false" outlineLevel="0" collapsed="false">
      <c r="B3434" s="10" t="s">
        <v>271</v>
      </c>
      <c r="C3434" s="73" t="s">
        <v>1507</v>
      </c>
      <c r="D3434" s="10" t="n">
        <v>612</v>
      </c>
      <c r="E3434" s="20" t="s">
        <v>1582</v>
      </c>
      <c r="F3434" s="20" t="s">
        <v>1582</v>
      </c>
      <c r="G3434" s="73"/>
      <c r="H3434" s="24" t="s">
        <v>3185</v>
      </c>
      <c r="I3434" s="24" t="str">
        <f aca="false">SUBSTITUTE(H3434,"/",";")</f>
        <v>65K</v>
      </c>
      <c r="J3434" s="24" t="str">
        <f aca="false">LEFT(H3434,LEN(H3434)-LEN(L3434))</f>
        <v>65</v>
      </c>
      <c r="K3434" s="24"/>
      <c r="L3434" s="24" t="s">
        <v>2196</v>
      </c>
      <c r="M3434" s="24" t="n">
        <v>225</v>
      </c>
    </row>
    <row r="3435" customFormat="false" ht="15" hidden="false" customHeight="false" outlineLevel="0" collapsed="false">
      <c r="B3435" s="10" t="s">
        <v>271</v>
      </c>
      <c r="C3435" s="73" t="s">
        <v>1507</v>
      </c>
      <c r="D3435" s="10" t="n">
        <v>613</v>
      </c>
      <c r="E3435" s="20" t="s">
        <v>1583</v>
      </c>
      <c r="F3435" s="20" t="s">
        <v>1583</v>
      </c>
      <c r="G3435" s="73"/>
      <c r="H3435" s="24" t="s">
        <v>3186</v>
      </c>
      <c r="I3435" s="24" t="str">
        <f aca="false">SUBSTITUTE(H3435,"/",";")</f>
        <v>70K</v>
      </c>
      <c r="J3435" s="24" t="str">
        <f aca="false">LEFT(H3435,LEN(H3435)-LEN(L3435))</f>
        <v>70</v>
      </c>
      <c r="K3435" s="24"/>
      <c r="L3435" s="24" t="s">
        <v>2196</v>
      </c>
      <c r="M3435" s="24" t="n">
        <v>280</v>
      </c>
    </row>
    <row r="3436" customFormat="false" ht="15" hidden="false" customHeight="false" outlineLevel="0" collapsed="false">
      <c r="B3436" s="10" t="s">
        <v>271</v>
      </c>
      <c r="C3436" s="73" t="s">
        <v>1507</v>
      </c>
      <c r="D3436" s="10" t="n">
        <v>614</v>
      </c>
      <c r="E3436" s="20" t="s">
        <v>1584</v>
      </c>
      <c r="F3436" s="20" t="s">
        <v>1584</v>
      </c>
      <c r="G3436" s="73"/>
      <c r="H3436" s="24" t="s">
        <v>3187</v>
      </c>
      <c r="I3436" s="24" t="str">
        <f aca="false">SUBSTITUTE(H3436,"/",";")</f>
        <v>75K</v>
      </c>
      <c r="J3436" s="24" t="str">
        <f aca="false">LEFT(H3436,LEN(H3436)-LEN(L3436))</f>
        <v>75</v>
      </c>
      <c r="K3436" s="24"/>
      <c r="L3436" s="24" t="s">
        <v>2196</v>
      </c>
      <c r="M3436" s="24" t="n">
        <v>345</v>
      </c>
    </row>
    <row r="3437" customFormat="false" ht="15" hidden="false" customHeight="false" outlineLevel="0" collapsed="false">
      <c r="B3437" s="10" t="s">
        <v>271</v>
      </c>
      <c r="C3437" s="73" t="s">
        <v>1507</v>
      </c>
      <c r="D3437" s="10" t="n">
        <v>615</v>
      </c>
      <c r="E3437" s="20" t="s">
        <v>1585</v>
      </c>
      <c r="F3437" s="20" t="s">
        <v>1585</v>
      </c>
      <c r="G3437" s="73"/>
      <c r="H3437" s="24" t="s">
        <v>3188</v>
      </c>
      <c r="I3437" s="24" t="str">
        <f aca="false">SUBSTITUTE(H3437,"/",";")</f>
        <v>80K</v>
      </c>
      <c r="J3437" s="24" t="str">
        <f aca="false">LEFT(H3437,LEN(H3437)-LEN(L3437))</f>
        <v>80</v>
      </c>
      <c r="K3437" s="24"/>
      <c r="L3437" s="24" t="s">
        <v>2196</v>
      </c>
      <c r="M3437" s="24" t="n">
        <v>275</v>
      </c>
    </row>
    <row r="3438" customFormat="false" ht="15" hidden="false" customHeight="false" outlineLevel="0" collapsed="false">
      <c r="B3438" s="10" t="s">
        <v>271</v>
      </c>
      <c r="C3438" s="73" t="s">
        <v>1507</v>
      </c>
      <c r="D3438" s="10" t="n">
        <v>616</v>
      </c>
      <c r="E3438" s="20" t="s">
        <v>1586</v>
      </c>
      <c r="F3438" s="20" t="s">
        <v>1586</v>
      </c>
      <c r="G3438" s="73"/>
      <c r="H3438" s="24" t="s">
        <v>3189</v>
      </c>
      <c r="I3438" s="24" t="str">
        <f aca="false">SUBSTITUTE(H3438,"/",";")</f>
        <v>85K</v>
      </c>
      <c r="J3438" s="24" t="str">
        <f aca="false">LEFT(H3438,LEN(H3438)-LEN(L3438))</f>
        <v>85</v>
      </c>
      <c r="K3438" s="24"/>
      <c r="L3438" s="24" t="s">
        <v>2196</v>
      </c>
      <c r="M3438" s="24" t="n">
        <v>220</v>
      </c>
    </row>
    <row r="3439" customFormat="false" ht="15" hidden="false" customHeight="false" outlineLevel="0" collapsed="false">
      <c r="B3439" s="10" t="s">
        <v>271</v>
      </c>
      <c r="C3439" s="73" t="s">
        <v>1507</v>
      </c>
      <c r="D3439" s="10" t="n">
        <v>617</v>
      </c>
      <c r="E3439" s="20" t="s">
        <v>1587</v>
      </c>
      <c r="F3439" s="20" t="s">
        <v>1587</v>
      </c>
      <c r="G3439" s="73"/>
      <c r="H3439" s="24" t="s">
        <v>3190</v>
      </c>
      <c r="I3439" s="24" t="str">
        <f aca="false">SUBSTITUTE(H3439,"/",";")</f>
        <v>90K</v>
      </c>
      <c r="J3439" s="24" t="str">
        <f aca="false">LEFT(H3439,LEN(H3439)-LEN(L3439))</f>
        <v>90</v>
      </c>
      <c r="K3439" s="24"/>
      <c r="L3439" s="24" t="s">
        <v>2196</v>
      </c>
      <c r="M3439" s="24" t="n">
        <v>180</v>
      </c>
    </row>
    <row r="3440" customFormat="false" ht="15" hidden="false" customHeight="false" outlineLevel="0" collapsed="false">
      <c r="B3440" s="10" t="s">
        <v>271</v>
      </c>
      <c r="C3440" s="73" t="s">
        <v>1507</v>
      </c>
      <c r="D3440" s="10" t="n">
        <v>618</v>
      </c>
      <c r="E3440" s="20" t="s">
        <v>1588</v>
      </c>
      <c r="F3440" s="20" t="s">
        <v>1588</v>
      </c>
      <c r="G3440" s="73"/>
      <c r="H3440" s="24" t="s">
        <v>3191</v>
      </c>
      <c r="I3440" s="24" t="str">
        <f aca="false">SUBSTITUTE(H3440,"/",";")</f>
        <v>95K</v>
      </c>
      <c r="J3440" s="24" t="str">
        <f aca="false">LEFT(H3440,LEN(H3440)-LEN(L3440))</f>
        <v>95</v>
      </c>
      <c r="K3440" s="24"/>
      <c r="L3440" s="24" t="s">
        <v>2196</v>
      </c>
      <c r="M3440" s="24" t="n">
        <v>155</v>
      </c>
    </row>
    <row r="3441" customFormat="false" ht="15" hidden="false" customHeight="false" outlineLevel="0" collapsed="false">
      <c r="B3441" s="10" t="s">
        <v>271</v>
      </c>
      <c r="C3441" s="73" t="s">
        <v>1507</v>
      </c>
      <c r="D3441" s="10" t="n">
        <v>619</v>
      </c>
      <c r="E3441" s="20" t="s">
        <v>1589</v>
      </c>
      <c r="F3441" s="20" t="s">
        <v>1589</v>
      </c>
      <c r="G3441" s="73"/>
      <c r="H3441" s="24" t="s">
        <v>3192</v>
      </c>
      <c r="I3441" s="24" t="str">
        <f aca="false">SUBSTITUTE(H3441,"/",";")</f>
        <v>100K</v>
      </c>
      <c r="J3441" s="24" t="str">
        <f aca="false">LEFT(H3441,LEN(H3441)-LEN(L3441))</f>
        <v>100</v>
      </c>
      <c r="K3441" s="24"/>
      <c r="L3441" s="24" t="s">
        <v>2196</v>
      </c>
      <c r="M3441" s="24" t="n">
        <v>135</v>
      </c>
    </row>
    <row r="3442" customFormat="false" ht="15" hidden="false" customHeight="false" outlineLevel="0" collapsed="false">
      <c r="B3442" s="10" t="s">
        <v>271</v>
      </c>
      <c r="C3442" s="73" t="s">
        <v>1507</v>
      </c>
      <c r="D3442" s="10" t="n">
        <v>620</v>
      </c>
      <c r="E3442" s="20" t="s">
        <v>1590</v>
      </c>
      <c r="F3442" s="20" t="s">
        <v>1590</v>
      </c>
      <c r="G3442" s="73"/>
      <c r="H3442" s="24" t="s">
        <v>3193</v>
      </c>
      <c r="I3442" s="24" t="str">
        <f aca="false">SUBSTITUTE(H3442,"/",";")</f>
        <v>105K</v>
      </c>
      <c r="J3442" s="24" t="str">
        <f aca="false">LEFT(H3442,LEN(H3442)-LEN(L3442))</f>
        <v>105</v>
      </c>
      <c r="K3442" s="24"/>
      <c r="L3442" s="24" t="s">
        <v>2196</v>
      </c>
      <c r="M3442" s="24" t="n">
        <v>120</v>
      </c>
    </row>
    <row r="3443" customFormat="false" ht="15" hidden="false" customHeight="false" outlineLevel="0" collapsed="false">
      <c r="B3443" s="10" t="s">
        <v>271</v>
      </c>
      <c r="C3443" s="73" t="s">
        <v>1507</v>
      </c>
      <c r="D3443" s="10" t="n">
        <v>621</v>
      </c>
      <c r="E3443" s="20" t="s">
        <v>1591</v>
      </c>
      <c r="F3443" s="20" t="s">
        <v>1591</v>
      </c>
      <c r="G3443" s="73"/>
      <c r="H3443" s="24" t="s">
        <v>3194</v>
      </c>
      <c r="I3443" s="24" t="str">
        <f aca="false">SUBSTITUTE(H3443,"/",";")</f>
        <v>110K</v>
      </c>
      <c r="J3443" s="24" t="str">
        <f aca="false">LEFT(H3443,LEN(H3443)-LEN(L3443))</f>
        <v>110</v>
      </c>
      <c r="K3443" s="24"/>
      <c r="L3443" s="24" t="s">
        <v>2196</v>
      </c>
      <c r="M3443" s="24" t="n">
        <v>110</v>
      </c>
    </row>
    <row r="3444" customFormat="false" ht="15" hidden="false" customHeight="false" outlineLevel="0" collapsed="false">
      <c r="F3444" s="38"/>
    </row>
    <row r="3445" customFormat="false" ht="15" hidden="false" customHeight="false" outlineLevel="0" collapsed="false">
      <c r="A3445" s="0" t="s">
        <v>3195</v>
      </c>
      <c r="B3445" s="2" t="s">
        <v>108</v>
      </c>
      <c r="C3445" s="66" t="s">
        <v>1593</v>
      </c>
      <c r="D3445" s="2" t="n">
        <v>243</v>
      </c>
      <c r="E3445" s="38" t="s">
        <v>1594</v>
      </c>
      <c r="F3445" s="75" t="str">
        <f aca="false">SUBSTITUTE(E3445,"/","")</f>
        <v>18CD</v>
      </c>
      <c r="H3445" s="8" t="s">
        <v>3196</v>
      </c>
      <c r="I3445" s="8" t="str">
        <f aca="false">SUBSTITUTE(H3445,"/",";")</f>
        <v>95C;95D</v>
      </c>
      <c r="J3445" s="18" t="str">
        <f aca="false">LEFT(H3445,2)</f>
        <v>95</v>
      </c>
      <c r="L3445" s="18" t="s">
        <v>3086</v>
      </c>
      <c r="M3445" s="8" t="n">
        <v>745</v>
      </c>
    </row>
    <row r="3446" customFormat="false" ht="15" hidden="false" customHeight="false" outlineLevel="0" collapsed="false">
      <c r="A3446" s="0" t="s">
        <v>3195</v>
      </c>
      <c r="B3446" s="2" t="s">
        <v>108</v>
      </c>
      <c r="C3446" s="66" t="s">
        <v>1593</v>
      </c>
      <c r="D3446" s="2" t="n">
        <v>244</v>
      </c>
      <c r="E3446" s="38" t="s">
        <v>1595</v>
      </c>
      <c r="F3446" s="75" t="str">
        <f aca="false">SUBSTITUTE(E3446,"/","")</f>
        <v>20CD</v>
      </c>
      <c r="H3446" s="8" t="s">
        <v>3197</v>
      </c>
      <c r="I3446" s="8" t="str">
        <f aca="false">SUBSTITUTE(H3446,"/",";")</f>
        <v>100C;100D</v>
      </c>
      <c r="J3446" s="18" t="str">
        <f aca="false">LEFT(H3446,3)</f>
        <v>100</v>
      </c>
      <c r="L3446" s="18" t="s">
        <v>3086</v>
      </c>
      <c r="M3446" s="8" t="n">
        <v>685</v>
      </c>
    </row>
    <row r="3447" customFormat="false" ht="15" hidden="false" customHeight="false" outlineLevel="0" collapsed="false">
      <c r="A3447" s="0" t="s">
        <v>3195</v>
      </c>
      <c r="B3447" s="2" t="s">
        <v>108</v>
      </c>
      <c r="C3447" s="66" t="s">
        <v>1593</v>
      </c>
      <c r="D3447" s="2" t="n">
        <v>245</v>
      </c>
      <c r="E3447" s="38" t="s">
        <v>1596</v>
      </c>
      <c r="F3447" s="75" t="str">
        <f aca="false">SUBSTITUTE(E3447,"/","")</f>
        <v>22CD</v>
      </c>
      <c r="H3447" s="8" t="s">
        <v>3198</v>
      </c>
      <c r="I3447" s="8" t="str">
        <f aca="false">SUBSTITUTE(H3447,"/",";")</f>
        <v>105C;105D</v>
      </c>
      <c r="J3447" s="18" t="str">
        <f aca="false">LEFT(H3447,3)</f>
        <v>105</v>
      </c>
      <c r="L3447" s="18" t="s">
        <v>3086</v>
      </c>
      <c r="M3447" s="8" t="n">
        <v>615</v>
      </c>
    </row>
    <row r="3448" customFormat="false" ht="15" hidden="false" customHeight="false" outlineLevel="0" collapsed="false">
      <c r="A3448" s="0" t="s">
        <v>3195</v>
      </c>
      <c r="B3448" s="2" t="s">
        <v>108</v>
      </c>
      <c r="C3448" s="66" t="s">
        <v>1593</v>
      </c>
      <c r="D3448" s="2" t="n">
        <v>246</v>
      </c>
      <c r="E3448" s="38" t="s">
        <v>1597</v>
      </c>
      <c r="F3448" s="75" t="str">
        <f aca="false">SUBSTITUTE(E3448,"/","")</f>
        <v>24CD</v>
      </c>
      <c r="H3448" s="8" t="s">
        <v>3199</v>
      </c>
      <c r="I3448" s="8" t="str">
        <f aca="false">SUBSTITUTE(H3448,"/",";")</f>
        <v>110C;110D</v>
      </c>
      <c r="J3448" s="18" t="str">
        <f aca="false">LEFT(H3448,3)</f>
        <v>110</v>
      </c>
      <c r="L3448" s="18" t="s">
        <v>3086</v>
      </c>
      <c r="M3448" s="8" t="n">
        <v>545</v>
      </c>
    </row>
    <row r="3449" customFormat="false" ht="15" hidden="false" customHeight="false" outlineLevel="0" collapsed="false">
      <c r="A3449" s="0" t="s">
        <v>3195</v>
      </c>
      <c r="B3449" s="2" t="s">
        <v>108</v>
      </c>
      <c r="C3449" s="66" t="s">
        <v>1593</v>
      </c>
      <c r="D3449" s="2" t="n">
        <v>247</v>
      </c>
      <c r="E3449" s="38" t="s">
        <v>1598</v>
      </c>
      <c r="F3449" s="75" t="str">
        <f aca="false">SUBSTITUTE(E3449,"/","")</f>
        <v>26CD</v>
      </c>
      <c r="H3449" s="8" t="s">
        <v>3200</v>
      </c>
      <c r="I3449" s="8" t="str">
        <f aca="false">SUBSTITUTE(H3449,"/",";")</f>
        <v>115C;115D</v>
      </c>
      <c r="J3449" s="18" t="str">
        <f aca="false">LEFT(H3449,3)</f>
        <v>115</v>
      </c>
      <c r="L3449" s="18" t="s">
        <v>3086</v>
      </c>
      <c r="M3449" s="8" t="n">
        <v>475</v>
      </c>
    </row>
    <row r="3450" customFormat="false" ht="15" hidden="false" customHeight="false" outlineLevel="0" collapsed="false">
      <c r="A3450" s="0" t="s">
        <v>3195</v>
      </c>
      <c r="B3450" s="2" t="s">
        <v>108</v>
      </c>
      <c r="C3450" s="66" t="s">
        <v>1593</v>
      </c>
      <c r="D3450" s="2" t="n">
        <v>293</v>
      </c>
      <c r="E3450" s="38" t="s">
        <v>1599</v>
      </c>
      <c r="F3450" s="75" t="str">
        <f aca="false">SUBSTITUTE(E3450,"/","")</f>
        <v>18DDE</v>
      </c>
      <c r="H3450" s="8" t="s">
        <v>3201</v>
      </c>
      <c r="I3450" s="8" t="str">
        <f aca="false">SUBSTITUTE(H3450,"/",";")</f>
        <v>95DD;95E</v>
      </c>
      <c r="J3450" s="18" t="str">
        <f aca="false">LEFT(H3450,2)</f>
        <v>95</v>
      </c>
      <c r="L3450" s="18" t="s">
        <v>3202</v>
      </c>
      <c r="M3450" s="8" t="n">
        <v>635</v>
      </c>
    </row>
    <row r="3451" customFormat="false" ht="15" hidden="false" customHeight="false" outlineLevel="0" collapsed="false">
      <c r="A3451" s="0" t="s">
        <v>3195</v>
      </c>
      <c r="B3451" s="2" t="s">
        <v>108</v>
      </c>
      <c r="C3451" s="66" t="s">
        <v>1593</v>
      </c>
      <c r="D3451" s="2" t="n">
        <v>294</v>
      </c>
      <c r="E3451" s="38" t="s">
        <v>1600</v>
      </c>
      <c r="F3451" s="75" t="str">
        <f aca="false">SUBSTITUTE(E3451,"/","")</f>
        <v>20DDE</v>
      </c>
      <c r="H3451" s="8" t="s">
        <v>3203</v>
      </c>
      <c r="I3451" s="8" t="str">
        <f aca="false">SUBSTITUTE(H3451,"/",";")</f>
        <v>100DD;100E</v>
      </c>
      <c r="J3451" s="18" t="str">
        <f aca="false">LEFT(H3451,3)</f>
        <v>100</v>
      </c>
      <c r="L3451" s="18" t="s">
        <v>3202</v>
      </c>
      <c r="M3451" s="8" t="n">
        <v>565</v>
      </c>
    </row>
    <row r="3452" customFormat="false" ht="15" hidden="false" customHeight="false" outlineLevel="0" collapsed="false">
      <c r="A3452" s="0" t="s">
        <v>3195</v>
      </c>
      <c r="B3452" s="2" t="s">
        <v>108</v>
      </c>
      <c r="C3452" s="66" t="s">
        <v>1593</v>
      </c>
      <c r="D3452" s="2" t="n">
        <v>295</v>
      </c>
      <c r="E3452" s="38" t="s">
        <v>1601</v>
      </c>
      <c r="F3452" s="75" t="str">
        <f aca="false">SUBSTITUTE(E3452,"/","")</f>
        <v>22DDE</v>
      </c>
      <c r="H3452" s="8" t="s">
        <v>3204</v>
      </c>
      <c r="I3452" s="8" t="str">
        <f aca="false">SUBSTITUTE(H3452,"/",";")</f>
        <v>105DD;105E</v>
      </c>
      <c r="J3452" s="18" t="str">
        <f aca="false">LEFT(H3452,3)</f>
        <v>105</v>
      </c>
      <c r="L3452" s="18" t="s">
        <v>3202</v>
      </c>
      <c r="M3452" s="8" t="n">
        <v>490</v>
      </c>
    </row>
    <row r="3453" customFormat="false" ht="15" hidden="false" customHeight="false" outlineLevel="0" collapsed="false">
      <c r="A3453" s="0" t="s">
        <v>3195</v>
      </c>
      <c r="B3453" s="2" t="s">
        <v>108</v>
      </c>
      <c r="C3453" s="66" t="s">
        <v>1593</v>
      </c>
      <c r="D3453" s="2" t="n">
        <v>296</v>
      </c>
      <c r="E3453" s="38" t="s">
        <v>1602</v>
      </c>
      <c r="F3453" s="75" t="str">
        <f aca="false">SUBSTITUTE(E3453,"/","")</f>
        <v>24DDE</v>
      </c>
      <c r="H3453" s="8" t="s">
        <v>3205</v>
      </c>
      <c r="I3453" s="8" t="str">
        <f aca="false">SUBSTITUTE(H3453,"/",";")</f>
        <v>110DD;110E</v>
      </c>
      <c r="J3453" s="18" t="str">
        <f aca="false">LEFT(H3453,3)</f>
        <v>110</v>
      </c>
      <c r="L3453" s="18" t="s">
        <v>3202</v>
      </c>
      <c r="M3453" s="8" t="n">
        <v>415</v>
      </c>
    </row>
    <row r="3454" customFormat="false" ht="15" hidden="false" customHeight="false" outlineLevel="0" collapsed="false">
      <c r="A3454" s="0" t="s">
        <v>3195</v>
      </c>
      <c r="B3454" s="2" t="s">
        <v>108</v>
      </c>
      <c r="C3454" s="66" t="s">
        <v>1593</v>
      </c>
      <c r="D3454" s="2" t="n">
        <v>297</v>
      </c>
      <c r="E3454" s="38" t="s">
        <v>1603</v>
      </c>
      <c r="F3454" s="75" t="str">
        <f aca="false">SUBSTITUTE(E3454,"/","")</f>
        <v>26DDE</v>
      </c>
      <c r="H3454" s="8" t="s">
        <v>3206</v>
      </c>
      <c r="I3454" s="8" t="str">
        <f aca="false">SUBSTITUTE(H3454,"/",";")</f>
        <v>115DD;115E</v>
      </c>
      <c r="J3454" s="18" t="str">
        <f aca="false">LEFT(H3454,3)</f>
        <v>115</v>
      </c>
      <c r="L3454" s="18" t="s">
        <v>3202</v>
      </c>
      <c r="M3454" s="8" t="n">
        <v>350</v>
      </c>
    </row>
    <row r="3455" customFormat="false" ht="15" hidden="false" customHeight="false" outlineLevel="0" collapsed="false">
      <c r="F3455" s="38"/>
    </row>
    <row r="3456" customFormat="false" ht="15" hidden="false" customHeight="false" outlineLevel="0" collapsed="false">
      <c r="B3456" s="2" t="s">
        <v>108</v>
      </c>
      <c r="C3456" s="66" t="s">
        <v>1608</v>
      </c>
      <c r="D3456" s="2" t="n">
        <v>180</v>
      </c>
      <c r="E3456" s="38" t="s">
        <v>314</v>
      </c>
      <c r="F3456" s="38" t="n">
        <f aca="false">E3456*10</f>
        <v>280</v>
      </c>
      <c r="H3456" s="8" t="n">
        <v>38</v>
      </c>
      <c r="I3456" s="8" t="n">
        <f aca="false">J3456</f>
        <v>38</v>
      </c>
      <c r="J3456" s="18" t="n">
        <f aca="false">H3456</f>
        <v>38</v>
      </c>
      <c r="M3456" s="8" t="n">
        <v>935</v>
      </c>
      <c r="P3456" s="2" t="n">
        <v>78</v>
      </c>
      <c r="Q3456" s="2" t="n">
        <v>60</v>
      </c>
      <c r="R3456" s="2" t="n">
        <v>84</v>
      </c>
    </row>
    <row r="3457" customFormat="false" ht="15" hidden="false" customHeight="false" outlineLevel="0" collapsed="false">
      <c r="B3457" s="2" t="s">
        <v>108</v>
      </c>
      <c r="C3457" s="66" t="s">
        <v>1608</v>
      </c>
      <c r="D3457" s="2" t="n">
        <f aca="false">D3456+20</f>
        <v>200</v>
      </c>
      <c r="E3457" s="38" t="s">
        <v>316</v>
      </c>
      <c r="F3457" s="38" t="n">
        <f aca="false">E3457*10</f>
        <v>300</v>
      </c>
      <c r="H3457" s="8" t="n">
        <v>40</v>
      </c>
      <c r="I3457" s="8" t="n">
        <f aca="false">J3457</f>
        <v>40</v>
      </c>
      <c r="J3457" s="18" t="n">
        <f aca="false">H3457</f>
        <v>40</v>
      </c>
      <c r="M3457" s="8" t="n">
        <v>965</v>
      </c>
      <c r="P3457" s="2" t="n">
        <v>82</v>
      </c>
      <c r="Q3457" s="2" t="n">
        <v>64</v>
      </c>
      <c r="R3457" s="2" t="n">
        <v>89</v>
      </c>
    </row>
    <row r="3458" customFormat="false" ht="15" hidden="false" customHeight="false" outlineLevel="0" collapsed="false">
      <c r="B3458" s="2" t="s">
        <v>108</v>
      </c>
      <c r="C3458" s="66" t="s">
        <v>1608</v>
      </c>
      <c r="D3458" s="2" t="n">
        <f aca="false">D3457+20</f>
        <v>220</v>
      </c>
      <c r="E3458" s="38" t="s">
        <v>115</v>
      </c>
      <c r="F3458" s="38" t="n">
        <f aca="false">E3458*10</f>
        <v>320</v>
      </c>
      <c r="H3458" s="8" t="n">
        <v>42</v>
      </c>
      <c r="I3458" s="8" t="n">
        <f aca="false">J3458</f>
        <v>42</v>
      </c>
      <c r="J3458" s="18" t="n">
        <f aca="false">H3458</f>
        <v>42</v>
      </c>
      <c r="M3458" s="8" t="n">
        <v>995</v>
      </c>
      <c r="P3458" s="2" t="n">
        <v>87</v>
      </c>
      <c r="Q3458" s="2" t="n">
        <v>69</v>
      </c>
      <c r="R3458" s="2" t="n">
        <v>94</v>
      </c>
    </row>
    <row r="3459" customFormat="false" ht="15" hidden="false" customHeight="false" outlineLevel="0" collapsed="false">
      <c r="B3459" s="2" t="s">
        <v>108</v>
      </c>
      <c r="C3459" s="66" t="s">
        <v>1608</v>
      </c>
      <c r="D3459" s="2" t="n">
        <f aca="false">D3458+20</f>
        <v>240</v>
      </c>
      <c r="E3459" s="38" t="s">
        <v>117</v>
      </c>
      <c r="F3459" s="38" t="n">
        <f aca="false">E3459*10</f>
        <v>340</v>
      </c>
      <c r="H3459" s="8" t="n">
        <v>44</v>
      </c>
      <c r="I3459" s="8" t="n">
        <f aca="false">J3459</f>
        <v>44</v>
      </c>
      <c r="J3459" s="18" t="n">
        <f aca="false">H3459</f>
        <v>44</v>
      </c>
      <c r="M3459" s="8" t="n">
        <v>985</v>
      </c>
      <c r="P3459" s="2" t="n">
        <v>92</v>
      </c>
      <c r="Q3459" s="2" t="n">
        <v>74</v>
      </c>
      <c r="R3459" s="2" t="n">
        <v>99</v>
      </c>
    </row>
    <row r="3460" customFormat="false" ht="15" hidden="false" customHeight="false" outlineLevel="0" collapsed="false">
      <c r="B3460" s="2" t="s">
        <v>108</v>
      </c>
      <c r="C3460" s="66" t="s">
        <v>1608</v>
      </c>
      <c r="D3460" s="2" t="n">
        <f aca="false">D3459+20</f>
        <v>260</v>
      </c>
      <c r="E3460" s="38" t="s">
        <v>119</v>
      </c>
      <c r="F3460" s="38" t="n">
        <f aca="false">E3460*10</f>
        <v>360</v>
      </c>
      <c r="H3460" s="8" t="n">
        <v>46</v>
      </c>
      <c r="I3460" s="8" t="n">
        <f aca="false">J3460</f>
        <v>46</v>
      </c>
      <c r="J3460" s="18" t="n">
        <f aca="false">H3460</f>
        <v>46</v>
      </c>
      <c r="M3460" s="8" t="n">
        <v>975</v>
      </c>
      <c r="P3460" s="2" t="n">
        <v>97</v>
      </c>
      <c r="Q3460" s="2" t="n">
        <v>79</v>
      </c>
      <c r="R3460" s="2" t="n">
        <v>104</v>
      </c>
    </row>
    <row r="3461" customFormat="false" ht="15" hidden="false" customHeight="false" outlineLevel="0" collapsed="false">
      <c r="B3461" s="2" t="s">
        <v>108</v>
      </c>
      <c r="C3461" s="66" t="s">
        <v>1608</v>
      </c>
      <c r="D3461" s="2" t="n">
        <f aca="false">D3460+20</f>
        <v>280</v>
      </c>
      <c r="E3461" s="38" t="s">
        <v>121</v>
      </c>
      <c r="F3461" s="38" t="n">
        <f aca="false">E3461*10</f>
        <v>380</v>
      </c>
      <c r="H3461" s="8" t="n">
        <v>48</v>
      </c>
      <c r="I3461" s="8" t="n">
        <f aca="false">J3461</f>
        <v>48</v>
      </c>
      <c r="J3461" s="18" t="n">
        <f aca="false">H3461</f>
        <v>48</v>
      </c>
      <c r="M3461" s="8" t="n">
        <v>905</v>
      </c>
      <c r="P3461" s="2" t="n">
        <v>102</v>
      </c>
      <c r="Q3461" s="2" t="n">
        <v>84</v>
      </c>
      <c r="R3461" s="2" t="n">
        <v>109</v>
      </c>
    </row>
    <row r="3462" customFormat="false" ht="15" hidden="false" customHeight="false" outlineLevel="0" collapsed="false">
      <c r="B3462" s="2" t="s">
        <v>108</v>
      </c>
      <c r="C3462" s="66" t="s">
        <v>1608</v>
      </c>
      <c r="D3462" s="2" t="n">
        <f aca="false">D3461+20</f>
        <v>300</v>
      </c>
      <c r="E3462" s="38" t="s">
        <v>123</v>
      </c>
      <c r="F3462" s="38" t="n">
        <f aca="false">E3462*10</f>
        <v>400</v>
      </c>
      <c r="H3462" s="8" t="n">
        <v>50</v>
      </c>
      <c r="I3462" s="8" t="n">
        <f aca="false">J3462</f>
        <v>50</v>
      </c>
      <c r="J3462" s="18" t="n">
        <f aca="false">H3462</f>
        <v>50</v>
      </c>
      <c r="M3462" s="8" t="n">
        <v>945</v>
      </c>
      <c r="P3462" s="2" t="n">
        <v>107</v>
      </c>
      <c r="Q3462" s="2" t="n">
        <v>89</v>
      </c>
      <c r="R3462" s="2" t="n">
        <v>114</v>
      </c>
    </row>
    <row r="3463" customFormat="false" ht="15" hidden="false" customHeight="false" outlineLevel="0" collapsed="false">
      <c r="B3463" s="2" t="s">
        <v>108</v>
      </c>
      <c r="C3463" s="66" t="s">
        <v>1608</v>
      </c>
      <c r="D3463" s="2" t="n">
        <f aca="false">D3462+20</f>
        <v>320</v>
      </c>
      <c r="E3463" s="38" t="s">
        <v>125</v>
      </c>
      <c r="F3463" s="38" t="n">
        <f aca="false">E3463*10</f>
        <v>420</v>
      </c>
      <c r="H3463" s="8" t="n">
        <v>52</v>
      </c>
      <c r="I3463" s="8" t="n">
        <f aca="false">J3463</f>
        <v>52</v>
      </c>
      <c r="J3463" s="18" t="n">
        <f aca="false">H3463</f>
        <v>52</v>
      </c>
      <c r="M3463" s="8" t="n">
        <v>955</v>
      </c>
      <c r="P3463" s="2" t="n">
        <v>112</v>
      </c>
      <c r="Q3463" s="2" t="n">
        <v>94</v>
      </c>
      <c r="R3463" s="2" t="n">
        <v>119</v>
      </c>
    </row>
    <row r="3464" customFormat="false" ht="15" hidden="false" customHeight="false" outlineLevel="0" collapsed="false">
      <c r="B3464" s="2" t="s">
        <v>108</v>
      </c>
      <c r="C3464" s="66" t="s">
        <v>1608</v>
      </c>
      <c r="D3464" s="2" t="n">
        <f aca="false">D3463+20</f>
        <v>340</v>
      </c>
      <c r="E3464" s="38" t="s">
        <v>127</v>
      </c>
      <c r="F3464" s="38" t="n">
        <f aca="false">E3464*10</f>
        <v>440</v>
      </c>
      <c r="H3464" s="8" t="n">
        <v>54</v>
      </c>
      <c r="I3464" s="8" t="n">
        <f aca="false">J3464</f>
        <v>54</v>
      </c>
      <c r="J3464" s="18" t="n">
        <f aca="false">H3464</f>
        <v>54</v>
      </c>
      <c r="M3464" s="8" t="n">
        <v>915</v>
      </c>
      <c r="P3464" s="2" t="n">
        <v>117</v>
      </c>
      <c r="Q3464" s="2" t="n">
        <v>99</v>
      </c>
      <c r="R3464" s="2" t="n">
        <v>124</v>
      </c>
    </row>
    <row r="3465" customFormat="false" ht="15" hidden="false" customHeight="false" outlineLevel="0" collapsed="false">
      <c r="B3465" s="2" t="s">
        <v>108</v>
      </c>
      <c r="C3465" s="66" t="s">
        <v>1608</v>
      </c>
      <c r="D3465" s="2" t="n">
        <f aca="false">D3464+20</f>
        <v>360</v>
      </c>
      <c r="E3465" s="38" t="s">
        <v>241</v>
      </c>
      <c r="F3465" s="38" t="n">
        <f aca="false">E3465*10</f>
        <v>460</v>
      </c>
      <c r="H3465" s="8" t="n">
        <v>56</v>
      </c>
      <c r="I3465" s="8" t="n">
        <f aca="false">J3465</f>
        <v>56</v>
      </c>
      <c r="J3465" s="18" t="n">
        <f aca="false">H3465</f>
        <v>56</v>
      </c>
      <c r="M3465" s="8" t="n">
        <v>895</v>
      </c>
      <c r="P3465" s="2" t="n">
        <v>122</v>
      </c>
      <c r="Q3465" s="2" t="n">
        <v>104</v>
      </c>
      <c r="R3465" s="2" t="n">
        <v>129</v>
      </c>
    </row>
    <row r="3466" customFormat="false" ht="15" hidden="false" customHeight="false" outlineLevel="0" collapsed="false">
      <c r="B3466" s="2" t="s">
        <v>108</v>
      </c>
      <c r="C3466" s="66" t="s">
        <v>1608</v>
      </c>
      <c r="D3466" s="2" t="n">
        <f aca="false">D3465+20</f>
        <v>380</v>
      </c>
      <c r="E3466" s="38" t="s">
        <v>243</v>
      </c>
      <c r="F3466" s="38" t="n">
        <f aca="false">E3466*10</f>
        <v>480</v>
      </c>
      <c r="H3466" s="8" t="n">
        <v>58</v>
      </c>
      <c r="I3466" s="8" t="n">
        <f aca="false">J3466</f>
        <v>58</v>
      </c>
      <c r="J3466" s="18" t="n">
        <f aca="false">H3466</f>
        <v>58</v>
      </c>
      <c r="M3466" s="8" t="n">
        <v>875</v>
      </c>
    </row>
    <row r="3467" customFormat="false" ht="15" hidden="false" customHeight="false" outlineLevel="0" collapsed="false">
      <c r="F3467" s="38"/>
    </row>
    <row r="3468" customFormat="false" ht="15" hidden="false" customHeight="false" outlineLevel="0" collapsed="false">
      <c r="B3468" s="2" t="s">
        <v>108</v>
      </c>
      <c r="C3468" s="66" t="s">
        <v>1610</v>
      </c>
      <c r="D3468" s="2" t="e">
        <f aca="false">VLOOKUP(E3468,#REF!,2,0)</f>
        <v>#REF!</v>
      </c>
      <c r="E3468" s="38" t="s">
        <v>229</v>
      </c>
      <c r="F3468" s="2" t="str">
        <f aca="false">E3468</f>
        <v>A</v>
      </c>
      <c r="H3468" s="8" t="str">
        <f aca="false">F3468</f>
        <v>A</v>
      </c>
      <c r="I3468" s="8" t="str">
        <f aca="false">SUBSTITUTE(H3468,"/",";")</f>
        <v>A</v>
      </c>
      <c r="J3468" s="61" t="s">
        <v>958</v>
      </c>
      <c r="L3468" s="18" t="str">
        <f aca="false">H3468</f>
        <v>A</v>
      </c>
      <c r="M3468" s="8" t="n">
        <v>961</v>
      </c>
      <c r="P3468" s="2" t="s">
        <v>3207</v>
      </c>
    </row>
    <row r="3469" customFormat="false" ht="15" hidden="false" customHeight="false" outlineLevel="0" collapsed="false">
      <c r="B3469" s="2" t="s">
        <v>108</v>
      </c>
      <c r="C3469" s="66" t="s">
        <v>1610</v>
      </c>
      <c r="D3469" s="2" t="e">
        <f aca="false">VLOOKUP(E3469,#REF!,2,0)</f>
        <v>#REF!</v>
      </c>
      <c r="E3469" s="38" t="s">
        <v>210</v>
      </c>
      <c r="F3469" s="2" t="str">
        <f aca="false">E3469</f>
        <v>B</v>
      </c>
      <c r="H3469" s="8" t="str">
        <f aca="false">F3469</f>
        <v>B</v>
      </c>
      <c r="I3469" s="8" t="str">
        <f aca="false">SUBSTITUTE(H3469,"/",";")</f>
        <v>B</v>
      </c>
      <c r="J3469" s="61" t="s">
        <v>958</v>
      </c>
      <c r="L3469" s="18" t="str">
        <f aca="false">H3469</f>
        <v>B</v>
      </c>
      <c r="M3469" s="8" t="n">
        <v>981</v>
      </c>
      <c r="P3469" s="2" t="s">
        <v>3208</v>
      </c>
    </row>
    <row r="3470" customFormat="false" ht="15" hidden="false" customHeight="false" outlineLevel="0" collapsed="false">
      <c r="B3470" s="2" t="s">
        <v>108</v>
      </c>
      <c r="C3470" s="66" t="s">
        <v>1610</v>
      </c>
      <c r="D3470" s="2" t="e">
        <f aca="false">VLOOKUP(E3470,#REF!,2,0)</f>
        <v>#REF!</v>
      </c>
      <c r="E3470" s="38" t="s">
        <v>1611</v>
      </c>
      <c r="F3470" s="2" t="str">
        <f aca="false">E3470</f>
        <v>C</v>
      </c>
      <c r="H3470" s="8" t="str">
        <f aca="false">F3470</f>
        <v>C</v>
      </c>
      <c r="I3470" s="8" t="str">
        <f aca="false">SUBSTITUTE(H3470,"/",";")</f>
        <v>C</v>
      </c>
      <c r="J3470" s="61" t="s">
        <v>958</v>
      </c>
      <c r="L3470" s="18" t="str">
        <f aca="false">H3470</f>
        <v>C</v>
      </c>
      <c r="M3470" s="8" t="n">
        <v>991</v>
      </c>
      <c r="P3470" s="2" t="s">
        <v>3209</v>
      </c>
    </row>
    <row r="3471" customFormat="false" ht="15" hidden="false" customHeight="false" outlineLevel="0" collapsed="false">
      <c r="B3471" s="2" t="s">
        <v>108</v>
      </c>
      <c r="C3471" s="66" t="s">
        <v>1610</v>
      </c>
      <c r="D3471" s="2" t="e">
        <f aca="false">VLOOKUP(E3471,#REF!,2,0)</f>
        <v>#REF!</v>
      </c>
      <c r="E3471" s="38" t="s">
        <v>1612</v>
      </c>
      <c r="F3471" s="2" t="str">
        <f aca="false">E3471</f>
        <v>D</v>
      </c>
      <c r="H3471" s="8" t="str">
        <f aca="false">F3471</f>
        <v>D</v>
      </c>
      <c r="I3471" s="8" t="str">
        <f aca="false">SUBSTITUTE(H3471,"/",";")</f>
        <v>D</v>
      </c>
      <c r="J3471" s="61" t="s">
        <v>958</v>
      </c>
      <c r="L3471" s="18" t="str">
        <f aca="false">H3471</f>
        <v>D</v>
      </c>
      <c r="M3471" s="8" t="n">
        <v>971</v>
      </c>
      <c r="P3471" s="2" t="s">
        <v>3210</v>
      </c>
    </row>
    <row r="3472" customFormat="false" ht="15" hidden="false" customHeight="false" outlineLevel="0" collapsed="false">
      <c r="B3472" s="2" t="s">
        <v>108</v>
      </c>
      <c r="C3472" s="66" t="s">
        <v>1610</v>
      </c>
      <c r="D3472" s="2" t="e">
        <f aca="false">VLOOKUP(E3472,#REF!,2,0)</f>
        <v>#REF!</v>
      </c>
      <c r="E3472" s="38" t="s">
        <v>194</v>
      </c>
      <c r="F3472" s="2" t="str">
        <f aca="false">E3472</f>
        <v>E</v>
      </c>
      <c r="H3472" s="8" t="str">
        <f aca="false">F3472</f>
        <v>E</v>
      </c>
      <c r="I3472" s="8" t="str">
        <f aca="false">SUBSTITUTE(H3472,"/",";")</f>
        <v>E</v>
      </c>
      <c r="J3472" s="61" t="s">
        <v>958</v>
      </c>
      <c r="L3472" s="18" t="str">
        <f aca="false">H3472</f>
        <v>E</v>
      </c>
      <c r="M3472" s="8" t="n">
        <v>951</v>
      </c>
      <c r="P3472" s="2" t="s">
        <v>3211</v>
      </c>
    </row>
    <row r="3474" customFormat="false" ht="15" hidden="false" customHeight="false" outlineLevel="0" collapsed="false">
      <c r="B3474" s="18" t="s">
        <v>1613</v>
      </c>
      <c r="C3474" s="76" t="s">
        <v>1615</v>
      </c>
      <c r="D3474" s="18" t="n">
        <v>112</v>
      </c>
      <c r="E3474" s="61" t="s">
        <v>1616</v>
      </c>
      <c r="F3474" s="18" t="str">
        <f aca="false">RIGHT("000"&amp;E3474,3)</f>
        <v>065</v>
      </c>
      <c r="G3474" s="76"/>
      <c r="H3474" s="41" t="str">
        <f aca="false">E3474</f>
        <v>65</v>
      </c>
      <c r="I3474" s="41" t="str">
        <f aca="false">H3474</f>
        <v>65</v>
      </c>
      <c r="J3474" s="61" t="str">
        <f aca="false">H3474</f>
        <v>65</v>
      </c>
      <c r="M3474" s="29" t="n">
        <v>952</v>
      </c>
    </row>
    <row r="3475" customFormat="false" ht="15" hidden="false" customHeight="false" outlineLevel="0" collapsed="false">
      <c r="B3475" s="18" t="s">
        <v>1613</v>
      </c>
      <c r="C3475" s="76" t="s">
        <v>1615</v>
      </c>
      <c r="D3475" s="18" t="n">
        <v>113</v>
      </c>
      <c r="E3475" s="61" t="s">
        <v>461</v>
      </c>
      <c r="F3475" s="18" t="str">
        <f aca="false">RIGHT("000"&amp;E3475,3)</f>
        <v>070</v>
      </c>
      <c r="G3475" s="76"/>
      <c r="H3475" s="41" t="str">
        <f aca="false">E3475</f>
        <v>70</v>
      </c>
      <c r="I3475" s="41" t="str">
        <f aca="false">H3475</f>
        <v>70</v>
      </c>
      <c r="J3475" s="61" t="str">
        <f aca="false">H3475</f>
        <v>70</v>
      </c>
      <c r="M3475" s="29" t="n">
        <v>972</v>
      </c>
    </row>
    <row r="3476" customFormat="false" ht="15" hidden="false" customHeight="false" outlineLevel="0" collapsed="false">
      <c r="B3476" s="18" t="s">
        <v>1613</v>
      </c>
      <c r="C3476" s="76" t="s">
        <v>1615</v>
      </c>
      <c r="D3476" s="18" t="n">
        <v>114</v>
      </c>
      <c r="E3476" s="61" t="s">
        <v>1617</v>
      </c>
      <c r="F3476" s="18" t="str">
        <f aca="false">RIGHT("000"&amp;E3476,3)</f>
        <v>075</v>
      </c>
      <c r="G3476" s="76"/>
      <c r="H3476" s="41" t="str">
        <f aca="false">E3476</f>
        <v>75</v>
      </c>
      <c r="I3476" s="41" t="str">
        <f aca="false">H3476</f>
        <v>75</v>
      </c>
      <c r="J3476" s="61" t="str">
        <f aca="false">H3476</f>
        <v>75</v>
      </c>
      <c r="M3476" s="29" t="n">
        <v>992</v>
      </c>
    </row>
    <row r="3477" customFormat="false" ht="15" hidden="false" customHeight="false" outlineLevel="0" collapsed="false">
      <c r="B3477" s="18" t="s">
        <v>1613</v>
      </c>
      <c r="C3477" s="76" t="s">
        <v>1615</v>
      </c>
      <c r="D3477" s="18" t="n">
        <v>115</v>
      </c>
      <c r="E3477" s="61" t="s">
        <v>1618</v>
      </c>
      <c r="F3477" s="18" t="str">
        <f aca="false">RIGHT("000"&amp;E3477,3)</f>
        <v>080</v>
      </c>
      <c r="G3477" s="76"/>
      <c r="H3477" s="41" t="str">
        <f aca="false">E3477</f>
        <v>80</v>
      </c>
      <c r="I3477" s="41" t="str">
        <f aca="false">H3477</f>
        <v>80</v>
      </c>
      <c r="J3477" s="61" t="str">
        <f aca="false">H3477</f>
        <v>80</v>
      </c>
      <c r="M3477" s="29" t="n">
        <v>982</v>
      </c>
    </row>
    <row r="3478" customFormat="false" ht="15" hidden="false" customHeight="false" outlineLevel="0" collapsed="false">
      <c r="B3478" s="18" t="s">
        <v>1613</v>
      </c>
      <c r="C3478" s="76" t="s">
        <v>1615</v>
      </c>
      <c r="D3478" s="18" t="n">
        <v>116</v>
      </c>
      <c r="E3478" s="61" t="s">
        <v>1619</v>
      </c>
      <c r="F3478" s="18" t="str">
        <f aca="false">RIGHT("000"&amp;E3478,3)</f>
        <v>085</v>
      </c>
      <c r="G3478" s="76"/>
      <c r="H3478" s="41" t="str">
        <f aca="false">E3478</f>
        <v>85</v>
      </c>
      <c r="I3478" s="41" t="str">
        <f aca="false">H3478</f>
        <v>85</v>
      </c>
      <c r="J3478" s="61" t="str">
        <f aca="false">H3478</f>
        <v>85</v>
      </c>
      <c r="M3478" s="29" t="n">
        <v>962</v>
      </c>
    </row>
    <row r="3479" customFormat="false" ht="15" hidden="false" customHeight="false" outlineLevel="0" collapsed="false">
      <c r="B3479" s="18" t="s">
        <v>1613</v>
      </c>
      <c r="C3479" s="76" t="s">
        <v>1615</v>
      </c>
      <c r="D3479" s="18" t="n">
        <v>117</v>
      </c>
      <c r="E3479" s="61" t="s">
        <v>997</v>
      </c>
      <c r="F3479" s="18" t="str">
        <f aca="false">RIGHT("000"&amp;E3479,3)</f>
        <v>090</v>
      </c>
      <c r="G3479" s="76"/>
      <c r="H3479" s="41" t="str">
        <f aca="false">E3479</f>
        <v>90</v>
      </c>
      <c r="I3479" s="41" t="str">
        <f aca="false">H3479</f>
        <v>90</v>
      </c>
      <c r="J3479" s="61" t="str">
        <f aca="false">H3479</f>
        <v>90</v>
      </c>
      <c r="M3479" s="29" t="n">
        <v>942</v>
      </c>
    </row>
    <row r="3480" customFormat="false" ht="15" hidden="false" customHeight="false" outlineLevel="0" collapsed="false">
      <c r="B3480" s="18" t="s">
        <v>1613</v>
      </c>
      <c r="C3480" s="76" t="s">
        <v>1615</v>
      </c>
      <c r="D3480" s="18" t="n">
        <v>118</v>
      </c>
      <c r="E3480" s="61" t="s">
        <v>1620</v>
      </c>
      <c r="F3480" s="18" t="str">
        <f aca="false">RIGHT("000"&amp;E3480,3)</f>
        <v>095</v>
      </c>
      <c r="G3480" s="76"/>
      <c r="H3480" s="41" t="str">
        <f aca="false">E3480</f>
        <v>95</v>
      </c>
      <c r="I3480" s="41" t="str">
        <f aca="false">H3480</f>
        <v>95</v>
      </c>
      <c r="J3480" s="61" t="str">
        <f aca="false">H3480</f>
        <v>95</v>
      </c>
      <c r="M3480" s="29" t="n">
        <v>932</v>
      </c>
    </row>
    <row r="3481" customFormat="false" ht="15" hidden="false" customHeight="false" outlineLevel="0" collapsed="false">
      <c r="B3481" s="18"/>
    </row>
    <row r="3482" customFormat="false" ht="15" hidden="false" customHeight="false" outlineLevel="0" collapsed="false">
      <c r="B3482" s="18" t="s">
        <v>717</v>
      </c>
      <c r="C3482" s="66" t="s">
        <v>1627</v>
      </c>
      <c r="D3482" s="2" t="n">
        <v>111</v>
      </c>
      <c r="E3482" s="38" t="s">
        <v>456</v>
      </c>
      <c r="F3482" s="18" t="str">
        <f aca="false">RIGHT("000"&amp;E3482,3)</f>
        <v>060</v>
      </c>
      <c r="H3482" s="41" t="str">
        <f aca="false">E3482</f>
        <v>60</v>
      </c>
      <c r="I3482" s="41" t="str">
        <f aca="false">H3482</f>
        <v>60</v>
      </c>
      <c r="J3482" s="61" t="str">
        <f aca="false">H3482</f>
        <v>60</v>
      </c>
    </row>
    <row r="3483" customFormat="false" ht="15" hidden="false" customHeight="false" outlineLevel="0" collapsed="false">
      <c r="B3483" s="18" t="s">
        <v>717</v>
      </c>
      <c r="C3483" s="66" t="s">
        <v>1627</v>
      </c>
      <c r="D3483" s="2" t="n">
        <v>112</v>
      </c>
      <c r="E3483" s="38" t="s">
        <v>1616</v>
      </c>
      <c r="F3483" s="18" t="str">
        <f aca="false">RIGHT("000"&amp;E3483,3)</f>
        <v>065</v>
      </c>
      <c r="H3483" s="41" t="str">
        <f aca="false">E3483</f>
        <v>65</v>
      </c>
      <c r="I3483" s="41" t="str">
        <f aca="false">H3483</f>
        <v>65</v>
      </c>
      <c r="J3483" s="61" t="str">
        <f aca="false">H3483</f>
        <v>65</v>
      </c>
    </row>
    <row r="3484" customFormat="false" ht="15" hidden="false" customHeight="false" outlineLevel="0" collapsed="false">
      <c r="B3484" s="18" t="s">
        <v>717</v>
      </c>
      <c r="C3484" s="66" t="s">
        <v>1627</v>
      </c>
      <c r="D3484" s="2" t="n">
        <v>113</v>
      </c>
      <c r="E3484" s="38" t="s">
        <v>461</v>
      </c>
      <c r="F3484" s="18" t="str">
        <f aca="false">RIGHT("000"&amp;E3484,3)</f>
        <v>070</v>
      </c>
      <c r="H3484" s="41" t="str">
        <f aca="false">E3484</f>
        <v>70</v>
      </c>
      <c r="I3484" s="41" t="str">
        <f aca="false">H3484</f>
        <v>70</v>
      </c>
      <c r="J3484" s="61" t="str">
        <f aca="false">H3484</f>
        <v>70</v>
      </c>
    </row>
    <row r="3485" customFormat="false" ht="15" hidden="false" customHeight="false" outlineLevel="0" collapsed="false">
      <c r="B3485" s="18" t="s">
        <v>717</v>
      </c>
      <c r="C3485" s="66" t="s">
        <v>1627</v>
      </c>
      <c r="D3485" s="2" t="n">
        <v>114</v>
      </c>
      <c r="E3485" s="38" t="s">
        <v>1617</v>
      </c>
      <c r="F3485" s="18" t="str">
        <f aca="false">RIGHT("000"&amp;E3485,3)</f>
        <v>075</v>
      </c>
      <c r="H3485" s="41" t="str">
        <f aca="false">E3485</f>
        <v>75</v>
      </c>
      <c r="I3485" s="41" t="str">
        <f aca="false">H3485</f>
        <v>75</v>
      </c>
      <c r="J3485" s="61" t="str">
        <f aca="false">H3485</f>
        <v>75</v>
      </c>
    </row>
    <row r="3486" customFormat="false" ht="15" hidden="false" customHeight="false" outlineLevel="0" collapsed="false">
      <c r="B3486" s="18" t="s">
        <v>717</v>
      </c>
      <c r="C3486" s="66" t="s">
        <v>1627</v>
      </c>
      <c r="D3486" s="2" t="n">
        <v>115</v>
      </c>
      <c r="E3486" s="38" t="s">
        <v>1618</v>
      </c>
      <c r="F3486" s="18" t="str">
        <f aca="false">RIGHT("000"&amp;E3486,3)</f>
        <v>080</v>
      </c>
      <c r="H3486" s="41" t="str">
        <f aca="false">E3486</f>
        <v>80</v>
      </c>
      <c r="I3486" s="41" t="str">
        <f aca="false">H3486</f>
        <v>80</v>
      </c>
      <c r="J3486" s="61" t="str">
        <f aca="false">H3486</f>
        <v>80</v>
      </c>
    </row>
    <row r="3487" customFormat="false" ht="15" hidden="false" customHeight="false" outlineLevel="0" collapsed="false">
      <c r="B3487" s="18" t="s">
        <v>717</v>
      </c>
      <c r="C3487" s="66" t="s">
        <v>1627</v>
      </c>
      <c r="D3487" s="2" t="n">
        <v>116</v>
      </c>
      <c r="E3487" s="38" t="s">
        <v>1619</v>
      </c>
      <c r="F3487" s="18" t="str">
        <f aca="false">RIGHT("000"&amp;E3487,3)</f>
        <v>085</v>
      </c>
      <c r="H3487" s="41" t="str">
        <f aca="false">E3487</f>
        <v>85</v>
      </c>
      <c r="I3487" s="41" t="str">
        <f aca="false">H3487</f>
        <v>85</v>
      </c>
      <c r="J3487" s="61" t="str">
        <f aca="false">H3487</f>
        <v>85</v>
      </c>
    </row>
    <row r="3488" customFormat="false" ht="15" hidden="false" customHeight="false" outlineLevel="0" collapsed="false">
      <c r="B3488" s="18" t="s">
        <v>717</v>
      </c>
      <c r="C3488" s="66" t="s">
        <v>1627</v>
      </c>
      <c r="D3488" s="2" t="n">
        <v>117</v>
      </c>
      <c r="E3488" s="38" t="s">
        <v>997</v>
      </c>
      <c r="F3488" s="18" t="str">
        <f aca="false">RIGHT("000"&amp;E3488,3)</f>
        <v>090</v>
      </c>
      <c r="H3488" s="41" t="str">
        <f aca="false">E3488</f>
        <v>90</v>
      </c>
      <c r="I3488" s="41" t="str">
        <f aca="false">H3488</f>
        <v>90</v>
      </c>
      <c r="J3488" s="61" t="str">
        <f aca="false">H3488</f>
        <v>90</v>
      </c>
    </row>
    <row r="3489" customFormat="false" ht="15" hidden="false" customHeight="false" outlineLevel="0" collapsed="false">
      <c r="B3489" s="18" t="s">
        <v>717</v>
      </c>
      <c r="C3489" s="66" t="s">
        <v>1627</v>
      </c>
      <c r="D3489" s="2" t="n">
        <v>118</v>
      </c>
      <c r="E3489" s="38" t="s">
        <v>1620</v>
      </c>
      <c r="F3489" s="18" t="str">
        <f aca="false">RIGHT("000"&amp;E3489,3)</f>
        <v>095</v>
      </c>
      <c r="H3489" s="41" t="str">
        <f aca="false">E3489</f>
        <v>95</v>
      </c>
      <c r="I3489" s="41" t="str">
        <f aca="false">H3489</f>
        <v>95</v>
      </c>
      <c r="J3489" s="61" t="str">
        <f aca="false">H3489</f>
        <v>95</v>
      </c>
    </row>
    <row r="3490" customFormat="false" ht="15" hidden="false" customHeight="false" outlineLevel="0" collapsed="false">
      <c r="B3490" s="18" t="s">
        <v>717</v>
      </c>
      <c r="C3490" s="66" t="s">
        <v>1627</v>
      </c>
      <c r="D3490" s="2" t="n">
        <v>119</v>
      </c>
      <c r="E3490" s="38" t="s">
        <v>1621</v>
      </c>
      <c r="F3490" s="18" t="str">
        <f aca="false">RIGHT("000"&amp;E3490,3)</f>
        <v>100</v>
      </c>
      <c r="H3490" s="41" t="str">
        <f aca="false">E3490</f>
        <v>100</v>
      </c>
      <c r="I3490" s="41" t="str">
        <f aca="false">H3490</f>
        <v>100</v>
      </c>
      <c r="J3490" s="61" t="str">
        <f aca="false">H3490</f>
        <v>100</v>
      </c>
    </row>
    <row r="3491" customFormat="false" ht="15" hidden="false" customHeight="false" outlineLevel="0" collapsed="false">
      <c r="B3491" s="18" t="s">
        <v>717</v>
      </c>
      <c r="C3491" s="66" t="s">
        <v>1627</v>
      </c>
      <c r="D3491" s="2" t="n">
        <v>120</v>
      </c>
      <c r="E3491" s="38" t="s">
        <v>1622</v>
      </c>
      <c r="F3491" s="18" t="str">
        <f aca="false">RIGHT("000"&amp;E3491,3)</f>
        <v>105</v>
      </c>
      <c r="H3491" s="41" t="str">
        <f aca="false">E3491</f>
        <v>105</v>
      </c>
      <c r="I3491" s="41" t="str">
        <f aca="false">H3491</f>
        <v>105</v>
      </c>
      <c r="J3491" s="61" t="str">
        <f aca="false">H3491</f>
        <v>105</v>
      </c>
    </row>
    <row r="3492" customFormat="false" ht="15" hidden="false" customHeight="false" outlineLevel="0" collapsed="false">
      <c r="B3492" s="18" t="s">
        <v>717</v>
      </c>
      <c r="C3492" s="66" t="s">
        <v>1627</v>
      </c>
      <c r="D3492" s="2" t="n">
        <v>121</v>
      </c>
      <c r="E3492" s="38" t="s">
        <v>1002</v>
      </c>
      <c r="F3492" s="18" t="str">
        <f aca="false">RIGHT("000"&amp;E3492,3)</f>
        <v>110</v>
      </c>
      <c r="H3492" s="41" t="str">
        <f aca="false">E3492</f>
        <v>110</v>
      </c>
      <c r="I3492" s="41" t="str">
        <f aca="false">H3492</f>
        <v>110</v>
      </c>
      <c r="J3492" s="61" t="str">
        <f aca="false">H3492</f>
        <v>110</v>
      </c>
    </row>
    <row r="3493" customFormat="false" ht="15" hidden="false" customHeight="false" outlineLevel="0" collapsed="false">
      <c r="B3493" s="18" t="s">
        <v>717</v>
      </c>
      <c r="C3493" s="66" t="s">
        <v>1627</v>
      </c>
      <c r="D3493" s="2" t="n">
        <v>122</v>
      </c>
      <c r="E3493" s="38" t="s">
        <v>1623</v>
      </c>
      <c r="F3493" s="18" t="str">
        <f aca="false">RIGHT("000"&amp;E3493,3)</f>
        <v>115</v>
      </c>
      <c r="H3493" s="41" t="str">
        <f aca="false">E3493</f>
        <v>115</v>
      </c>
      <c r="I3493" s="41" t="str">
        <f aca="false">H3493</f>
        <v>115</v>
      </c>
      <c r="J3493" s="61" t="str">
        <f aca="false">H3493</f>
        <v>115</v>
      </c>
    </row>
    <row r="3494" customFormat="false" ht="15" hidden="false" customHeight="false" outlineLevel="0" collapsed="false">
      <c r="B3494" s="18" t="s">
        <v>717</v>
      </c>
      <c r="C3494" s="66" t="s">
        <v>1627</v>
      </c>
      <c r="D3494" s="2" t="n">
        <v>123</v>
      </c>
      <c r="E3494" s="38" t="s">
        <v>1624</v>
      </c>
      <c r="F3494" s="18" t="str">
        <f aca="false">RIGHT("000"&amp;E3494,3)</f>
        <v>120</v>
      </c>
      <c r="H3494" s="41" t="str">
        <f aca="false">E3494</f>
        <v>120</v>
      </c>
      <c r="I3494" s="41" t="str">
        <f aca="false">H3494</f>
        <v>120</v>
      </c>
      <c r="J3494" s="61" t="str">
        <f aca="false">H3494</f>
        <v>120</v>
      </c>
    </row>
    <row r="3495" customFormat="false" ht="15" hidden="false" customHeight="false" outlineLevel="0" collapsed="false">
      <c r="B3495" s="18"/>
    </row>
    <row r="3496" customFormat="false" ht="15" hidden="false" customHeight="false" outlineLevel="0" collapsed="false">
      <c r="B3496" s="2" t="s">
        <v>108</v>
      </c>
      <c r="C3496" s="66" t="s">
        <v>1635</v>
      </c>
      <c r="D3496" s="2" t="n">
        <v>130</v>
      </c>
      <c r="E3496" s="38" t="s">
        <v>1636</v>
      </c>
      <c r="F3496" s="38" t="str">
        <f aca="false">E3496</f>
        <v>T0</v>
      </c>
      <c r="H3496" s="27"/>
      <c r="I3496" s="27"/>
      <c r="M3496" s="8" t="n">
        <v>0</v>
      </c>
      <c r="P3496" s="18"/>
      <c r="Q3496" s="18"/>
      <c r="R3496" s="18"/>
    </row>
    <row r="3497" customFormat="false" ht="15" hidden="false" customHeight="false" outlineLevel="0" collapsed="false">
      <c r="B3497" s="2" t="s">
        <v>108</v>
      </c>
      <c r="C3497" s="66" t="s">
        <v>1635</v>
      </c>
      <c r="D3497" s="2" t="n">
        <v>140</v>
      </c>
      <c r="E3497" s="38" t="s">
        <v>1637</v>
      </c>
      <c r="F3497" s="38" t="str">
        <f aca="false">E3497</f>
        <v>T1</v>
      </c>
      <c r="H3497" s="27"/>
      <c r="I3497" s="27"/>
      <c r="M3497" s="8" t="n">
        <v>0</v>
      </c>
      <c r="P3497" s="18"/>
      <c r="Q3497" s="18"/>
      <c r="R3497" s="18"/>
    </row>
    <row r="3498" customFormat="false" ht="15" hidden="false" customHeight="false" outlineLevel="0" collapsed="false">
      <c r="B3498" s="2" t="s">
        <v>108</v>
      </c>
      <c r="C3498" s="66" t="s">
        <v>1635</v>
      </c>
      <c r="D3498" s="2" t="n">
        <v>150</v>
      </c>
      <c r="E3498" s="38" t="s">
        <v>1638</v>
      </c>
      <c r="F3498" s="38" t="str">
        <f aca="false">E3498</f>
        <v>T2</v>
      </c>
      <c r="H3498" s="27"/>
      <c r="I3498" s="27"/>
      <c r="M3498" s="8" t="n">
        <v>0</v>
      </c>
      <c r="P3498" s="18"/>
      <c r="Q3498" s="18"/>
      <c r="R3498" s="18"/>
    </row>
    <row r="3499" customFormat="false" ht="15" hidden="false" customHeight="false" outlineLevel="0" collapsed="false">
      <c r="B3499" s="2" t="s">
        <v>108</v>
      </c>
      <c r="C3499" s="66" t="s">
        <v>1635</v>
      </c>
      <c r="D3499" s="2" t="n">
        <v>160</v>
      </c>
      <c r="E3499" s="38" t="s">
        <v>1639</v>
      </c>
      <c r="F3499" s="38" t="str">
        <f aca="false">E3499</f>
        <v>T3</v>
      </c>
      <c r="H3499" s="27"/>
      <c r="I3499" s="27"/>
      <c r="M3499" s="8" t="n">
        <v>0</v>
      </c>
      <c r="P3499" s="18"/>
      <c r="Q3499" s="18"/>
      <c r="R3499" s="18"/>
    </row>
    <row r="3500" customFormat="false" ht="15" hidden="false" customHeight="false" outlineLevel="0" collapsed="false">
      <c r="B3500" s="2" t="s">
        <v>108</v>
      </c>
      <c r="C3500" s="66" t="s">
        <v>1635</v>
      </c>
      <c r="D3500" s="2" t="n">
        <v>170</v>
      </c>
      <c r="E3500" s="38" t="s">
        <v>1640</v>
      </c>
      <c r="F3500" s="38" t="str">
        <f aca="false">E3500</f>
        <v>T4</v>
      </c>
      <c r="H3500" s="27"/>
      <c r="I3500" s="27"/>
      <c r="M3500" s="8" t="n">
        <v>0</v>
      </c>
      <c r="P3500" s="18"/>
      <c r="Q3500" s="18"/>
      <c r="R3500" s="18"/>
    </row>
    <row r="3501" customFormat="false" ht="15" hidden="false" customHeight="false" outlineLevel="0" collapsed="false">
      <c r="B3501" s="2" t="s">
        <v>108</v>
      </c>
      <c r="C3501" s="66" t="s">
        <v>1635</v>
      </c>
      <c r="D3501" s="2" t="n">
        <v>180</v>
      </c>
      <c r="E3501" s="38" t="s">
        <v>1641</v>
      </c>
      <c r="F3501" s="38" t="str">
        <f aca="false">E3501</f>
        <v>T5</v>
      </c>
      <c r="H3501" s="27"/>
      <c r="I3501" s="27"/>
      <c r="M3501" s="8" t="n">
        <v>0</v>
      </c>
      <c r="P3501" s="18"/>
      <c r="Q3501" s="18"/>
      <c r="R3501" s="18"/>
    </row>
    <row r="3502" customFormat="false" ht="15" hidden="false" customHeight="false" outlineLevel="0" collapsed="false">
      <c r="F3502" s="38"/>
    </row>
    <row r="3503" customFormat="false" ht="15" hidden="false" customHeight="false" outlineLevel="0" collapsed="false">
      <c r="B3503" s="2" t="s">
        <v>108</v>
      </c>
      <c r="C3503" s="66" t="s">
        <v>1643</v>
      </c>
      <c r="D3503" s="18" t="n">
        <v>110</v>
      </c>
      <c r="E3503" s="61" t="s">
        <v>238</v>
      </c>
      <c r="F3503" s="61" t="s">
        <v>2913</v>
      </c>
      <c r="H3503" s="27"/>
      <c r="I3503" s="27"/>
      <c r="M3503" s="8" t="n">
        <v>0</v>
      </c>
    </row>
    <row r="3504" customFormat="false" ht="15" hidden="false" customHeight="false" outlineLevel="0" collapsed="false">
      <c r="F3504" s="38"/>
    </row>
    <row r="3505" customFormat="false" ht="15" hidden="false" customHeight="false" outlineLevel="0" collapsed="false">
      <c r="B3505" s="2" t="s">
        <v>108</v>
      </c>
      <c r="C3505" s="66" t="s">
        <v>1645</v>
      </c>
      <c r="D3505" s="2" t="n">
        <v>112</v>
      </c>
      <c r="E3505" s="38" t="s">
        <v>1230</v>
      </c>
      <c r="F3505" s="38" t="str">
        <f aca="false">E3505</f>
        <v>80A</v>
      </c>
      <c r="H3505" s="8" t="str">
        <f aca="false">(LEFT(E3505,LEN(E3505)-1)-15)&amp;RIGHT(E3505,1)</f>
        <v>65A</v>
      </c>
      <c r="I3505" s="8" t="str">
        <f aca="false">SUBSTITUTE(H3505,"/",";")</f>
        <v>65A</v>
      </c>
      <c r="J3505" s="18" t="str">
        <f aca="false">LEFT(H3505,LEN(H3505)-1)</f>
        <v>65</v>
      </c>
      <c r="L3505" s="18" t="str">
        <f aca="false">RIGHT(H3505,1)</f>
        <v>A</v>
      </c>
      <c r="M3505" s="8" t="n">
        <v>850</v>
      </c>
      <c r="P3505" s="2" t="str">
        <f aca="false">(J3505+VLOOKUP(L3505,references!AI:AJ,2,0) - 1)&amp;" - "&amp;(J3505+VLOOKUP(L3505,references!AI:AJ,2,0)+1)</f>
        <v>77 - 79</v>
      </c>
      <c r="W3505" s="2" t="str">
        <f aca="false">(J3505 - 2)&amp;" - "&amp;(J3505+2)</f>
        <v>63 - 67</v>
      </c>
    </row>
    <row r="3506" customFormat="false" ht="15" hidden="false" customHeight="false" outlineLevel="0" collapsed="false">
      <c r="B3506" s="2" t="s">
        <v>108</v>
      </c>
      <c r="C3506" s="66" t="s">
        <v>1645</v>
      </c>
      <c r="D3506" s="2" t="n">
        <v>113</v>
      </c>
      <c r="E3506" s="38" t="s">
        <v>1231</v>
      </c>
      <c r="F3506" s="38" t="str">
        <f aca="false">E3506</f>
        <v>85A</v>
      </c>
      <c r="H3506" s="8" t="str">
        <f aca="false">(LEFT(E3506,LEN(E3506)-1)-15)&amp;RIGHT(E3506,1)</f>
        <v>70A</v>
      </c>
      <c r="I3506" s="8" t="str">
        <f aca="false">SUBSTITUTE(H3506,"/",";")</f>
        <v>70A</v>
      </c>
      <c r="J3506" s="18" t="str">
        <f aca="false">LEFT(H3506,LEN(H3506)-1)</f>
        <v>70</v>
      </c>
      <c r="L3506" s="18" t="str">
        <f aca="false">RIGHT(H3506,1)</f>
        <v>A</v>
      </c>
      <c r="M3506" s="8" t="n">
        <v>920</v>
      </c>
      <c r="P3506" s="2" t="str">
        <f aca="false">(J3506+VLOOKUP(L3506,references!AI:AJ,2,0) - 1)&amp;" - "&amp;(J3506+VLOOKUP(L3506,references!AI:AJ,2,0)+1)</f>
        <v>82 - 84</v>
      </c>
      <c r="W3506" s="2" t="str">
        <f aca="false">(J3506 - 2)&amp;" - "&amp;(J3506+2)</f>
        <v>68 - 72</v>
      </c>
    </row>
    <row r="3507" customFormat="false" ht="15" hidden="false" customHeight="false" outlineLevel="0" collapsed="false">
      <c r="B3507" s="2" t="s">
        <v>108</v>
      </c>
      <c r="C3507" s="66" t="s">
        <v>1645</v>
      </c>
      <c r="D3507" s="2" t="n">
        <v>114</v>
      </c>
      <c r="E3507" s="38" t="s">
        <v>1232</v>
      </c>
      <c r="F3507" s="38" t="str">
        <f aca="false">E3507</f>
        <v>90A</v>
      </c>
      <c r="H3507" s="8" t="str">
        <f aca="false">(LEFT(E3507,LEN(E3507)-1)-15)&amp;RIGHT(E3507,1)</f>
        <v>75A</v>
      </c>
      <c r="I3507" s="8" t="str">
        <f aca="false">SUBSTITUTE(H3507,"/",";")</f>
        <v>75A</v>
      </c>
      <c r="J3507" s="18" t="str">
        <f aca="false">LEFT(H3507,LEN(H3507)-1)</f>
        <v>75</v>
      </c>
      <c r="L3507" s="18" t="str">
        <f aca="false">RIGHT(H3507,1)</f>
        <v>A</v>
      </c>
      <c r="M3507" s="8" t="n">
        <v>970</v>
      </c>
      <c r="P3507" s="2" t="str">
        <f aca="false">(J3507+VLOOKUP(L3507,references!AI:AJ,2,0) - 1)&amp;" - "&amp;(J3507+VLOOKUP(L3507,references!AI:AJ,2,0)+1)</f>
        <v>87 - 89</v>
      </c>
      <c r="W3507" s="2" t="str">
        <f aca="false">(J3507 - 2)&amp;" - "&amp;(J3507+2)</f>
        <v>73 - 77</v>
      </c>
    </row>
    <row r="3508" customFormat="false" ht="15" hidden="false" customHeight="false" outlineLevel="0" collapsed="false">
      <c r="B3508" s="2" t="s">
        <v>108</v>
      </c>
      <c r="C3508" s="66" t="s">
        <v>1645</v>
      </c>
      <c r="D3508" s="2" t="n">
        <v>115</v>
      </c>
      <c r="E3508" s="38" t="s">
        <v>1233</v>
      </c>
      <c r="F3508" s="38" t="str">
        <f aca="false">E3508</f>
        <v>95A</v>
      </c>
      <c r="H3508" s="8" t="str">
        <f aca="false">(LEFT(E3508,LEN(E3508)-1)-15)&amp;RIGHT(E3508,1)</f>
        <v>80A</v>
      </c>
      <c r="I3508" s="8" t="str">
        <f aca="false">SUBSTITUTE(H3508,"/",";")</f>
        <v>80A</v>
      </c>
      <c r="J3508" s="18" t="str">
        <f aca="false">LEFT(H3508,LEN(H3508)-1)</f>
        <v>80</v>
      </c>
      <c r="L3508" s="18" t="str">
        <f aca="false">RIGHT(H3508,1)</f>
        <v>A</v>
      </c>
      <c r="M3508" s="8" t="n">
        <v>910</v>
      </c>
      <c r="P3508" s="2" t="str">
        <f aca="false">(J3508+VLOOKUP(L3508,references!AI:AJ,2,0) - 1)&amp;" - "&amp;(J3508+VLOOKUP(L3508,references!AI:AJ,2,0)+1)</f>
        <v>92 - 94</v>
      </c>
      <c r="W3508" s="2" t="str">
        <f aca="false">(J3508 - 2)&amp;" - "&amp;(J3508+2)</f>
        <v>78 - 82</v>
      </c>
    </row>
    <row r="3509" customFormat="false" ht="15" hidden="false" customHeight="false" outlineLevel="0" collapsed="false">
      <c r="B3509" s="2" t="s">
        <v>108</v>
      </c>
      <c r="C3509" s="66" t="s">
        <v>1645</v>
      </c>
      <c r="D3509" s="2" t="n">
        <v>116</v>
      </c>
      <c r="E3509" s="38" t="s">
        <v>1234</v>
      </c>
      <c r="F3509" s="38" t="str">
        <f aca="false">E3509</f>
        <v>100A</v>
      </c>
      <c r="H3509" s="8" t="str">
        <f aca="false">(LEFT(E3509,LEN(E3509)-1)-15)&amp;RIGHT(E3509,1)</f>
        <v>85A</v>
      </c>
      <c r="I3509" s="8" t="str">
        <f aca="false">SUBSTITUTE(H3509,"/",";")</f>
        <v>85A</v>
      </c>
      <c r="J3509" s="18" t="str">
        <f aca="false">LEFT(H3509,LEN(H3509)-1)</f>
        <v>85</v>
      </c>
      <c r="L3509" s="18" t="str">
        <f aca="false">RIGHT(H3509,1)</f>
        <v>A</v>
      </c>
      <c r="M3509" s="8" t="n">
        <v>840</v>
      </c>
      <c r="P3509" s="2" t="str">
        <f aca="false">(J3509+VLOOKUP(L3509,references!AI:AJ,2,0) - 1)&amp;" - "&amp;(J3509+VLOOKUP(L3509,references!AI:AJ,2,0)+1)</f>
        <v>97 - 99</v>
      </c>
      <c r="W3509" s="2" t="str">
        <f aca="false">(J3509 - 2)&amp;" - "&amp;(J3509+2)</f>
        <v>83 - 87</v>
      </c>
    </row>
    <row r="3510" customFormat="false" ht="15" hidden="false" customHeight="false" outlineLevel="0" collapsed="false">
      <c r="B3510" s="2" t="s">
        <v>108</v>
      </c>
      <c r="C3510" s="66" t="s">
        <v>1645</v>
      </c>
      <c r="D3510" s="2" t="n">
        <v>117</v>
      </c>
      <c r="E3510" s="38" t="s">
        <v>1235</v>
      </c>
      <c r="F3510" s="38" t="str">
        <f aca="false">E3510</f>
        <v>105A</v>
      </c>
      <c r="H3510" s="8" t="str">
        <f aca="false">(LEFT(E3510,LEN(E3510)-1)-15)&amp;RIGHT(E3510,1)</f>
        <v>90A</v>
      </c>
      <c r="I3510" s="8" t="str">
        <f aca="false">SUBSTITUTE(H3510,"/",";")</f>
        <v>90A</v>
      </c>
      <c r="J3510" s="18" t="str">
        <f aca="false">LEFT(H3510,LEN(H3510)-1)</f>
        <v>90</v>
      </c>
      <c r="L3510" s="18" t="str">
        <f aca="false">RIGHT(H3510,1)</f>
        <v>A</v>
      </c>
      <c r="M3510" s="8" t="n">
        <v>765</v>
      </c>
      <c r="P3510" s="2" t="str">
        <f aca="false">(J3510+VLOOKUP(L3510,references!AI:AJ,2,0) - 1)&amp;" - "&amp;(J3510+VLOOKUP(L3510,references!AI:AJ,2,0)+1)</f>
        <v>102 - 104</v>
      </c>
      <c r="W3510" s="2" t="str">
        <f aca="false">(J3510 - 2)&amp;" - "&amp;(J3510+2)</f>
        <v>88 - 92</v>
      </c>
    </row>
    <row r="3511" customFormat="false" ht="15" hidden="false" customHeight="false" outlineLevel="0" collapsed="false">
      <c r="B3511" s="2" t="s">
        <v>108</v>
      </c>
      <c r="C3511" s="66" t="s">
        <v>1645</v>
      </c>
      <c r="D3511" s="2" t="n">
        <v>162</v>
      </c>
      <c r="E3511" s="38" t="s">
        <v>1242</v>
      </c>
      <c r="F3511" s="38" t="str">
        <f aca="false">E3511</f>
        <v>80B</v>
      </c>
      <c r="H3511" s="8" t="str">
        <f aca="false">(LEFT(E3511,LEN(E3511)-1)-15)&amp;RIGHT(E3511,1)</f>
        <v>65B</v>
      </c>
      <c r="I3511" s="8" t="str">
        <f aca="false">SUBSTITUTE(H3511,"/",";")</f>
        <v>65B</v>
      </c>
      <c r="J3511" s="18" t="str">
        <f aca="false">LEFT(H3511,LEN(H3511)-1)</f>
        <v>65</v>
      </c>
      <c r="L3511" s="18" t="str">
        <f aca="false">RIGHT(H3511,1)</f>
        <v>B</v>
      </c>
      <c r="M3511" s="8" t="n">
        <v>900</v>
      </c>
      <c r="P3511" s="2" t="str">
        <f aca="false">(J3511+VLOOKUP(L3511,references!AI:AJ,2,0) - 1)&amp;" - "&amp;(J3511+VLOOKUP(L3511,references!AI:AJ,2,0)+1)</f>
        <v>79 - 81</v>
      </c>
      <c r="W3511" s="2" t="str">
        <f aca="false">(J3511 - 2)&amp;" - "&amp;(J3511+2)</f>
        <v>63 - 67</v>
      </c>
    </row>
    <row r="3512" customFormat="false" ht="15" hidden="false" customHeight="false" outlineLevel="0" collapsed="false">
      <c r="B3512" s="2" t="s">
        <v>108</v>
      </c>
      <c r="C3512" s="66" t="s">
        <v>1645</v>
      </c>
      <c r="D3512" s="2" t="n">
        <v>163</v>
      </c>
      <c r="E3512" s="38" t="s">
        <v>1243</v>
      </c>
      <c r="F3512" s="38" t="str">
        <f aca="false">E3512</f>
        <v>85B</v>
      </c>
      <c r="H3512" s="8" t="str">
        <f aca="false">(LEFT(E3512,LEN(E3512)-1)-15)&amp;RIGHT(E3512,1)</f>
        <v>70B</v>
      </c>
      <c r="I3512" s="8" t="str">
        <f aca="false">SUBSTITUTE(H3512,"/",";")</f>
        <v>70B</v>
      </c>
      <c r="J3512" s="18" t="str">
        <f aca="false">LEFT(H3512,LEN(H3512)-1)</f>
        <v>70</v>
      </c>
      <c r="L3512" s="18" t="str">
        <f aca="false">RIGHT(H3512,1)</f>
        <v>B</v>
      </c>
      <c r="M3512" s="8" t="n">
        <v>960</v>
      </c>
      <c r="P3512" s="2" t="str">
        <f aca="false">(J3512+VLOOKUP(L3512,references!AI:AJ,2,0) - 1)&amp;" - "&amp;(J3512+VLOOKUP(L3512,references!AI:AJ,2,0)+1)</f>
        <v>84 - 86</v>
      </c>
      <c r="W3512" s="2" t="str">
        <f aca="false">(J3512 - 2)&amp;" - "&amp;(J3512+2)</f>
        <v>68 - 72</v>
      </c>
    </row>
    <row r="3513" customFormat="false" ht="15" hidden="false" customHeight="false" outlineLevel="0" collapsed="false">
      <c r="B3513" s="2" t="s">
        <v>108</v>
      </c>
      <c r="C3513" s="66" t="s">
        <v>1645</v>
      </c>
      <c r="D3513" s="2" t="n">
        <v>164</v>
      </c>
      <c r="E3513" s="38" t="s">
        <v>1244</v>
      </c>
      <c r="F3513" s="38" t="str">
        <f aca="false">E3513</f>
        <v>90B</v>
      </c>
      <c r="H3513" s="8" t="str">
        <f aca="false">(LEFT(E3513,LEN(E3513)-1)-15)&amp;RIGHT(E3513,1)</f>
        <v>75B</v>
      </c>
      <c r="I3513" s="8" t="str">
        <f aca="false">SUBSTITUTE(H3513,"/",";")</f>
        <v>75B</v>
      </c>
      <c r="J3513" s="18" t="str">
        <f aca="false">LEFT(H3513,LEN(H3513)-1)</f>
        <v>75</v>
      </c>
      <c r="L3513" s="18" t="str">
        <f aca="false">RIGHT(H3513,1)</f>
        <v>B</v>
      </c>
      <c r="M3513" s="8" t="n">
        <v>990</v>
      </c>
      <c r="P3513" s="2" t="str">
        <f aca="false">(J3513+VLOOKUP(L3513,references!AI:AJ,2,0) - 1)&amp;" - "&amp;(J3513+VLOOKUP(L3513,references!AI:AJ,2,0)+1)</f>
        <v>89 - 91</v>
      </c>
      <c r="W3513" s="2" t="str">
        <f aca="false">(J3513 - 2)&amp;" - "&amp;(J3513+2)</f>
        <v>73 - 77</v>
      </c>
    </row>
    <row r="3514" customFormat="false" ht="15" hidden="false" customHeight="false" outlineLevel="0" collapsed="false">
      <c r="B3514" s="2" t="s">
        <v>108</v>
      </c>
      <c r="C3514" s="66" t="s">
        <v>1645</v>
      </c>
      <c r="D3514" s="2" t="n">
        <v>165</v>
      </c>
      <c r="E3514" s="38" t="s">
        <v>1245</v>
      </c>
      <c r="F3514" s="38" t="str">
        <f aca="false">E3514</f>
        <v>95B</v>
      </c>
      <c r="H3514" s="8" t="str">
        <f aca="false">(LEFT(E3514,LEN(E3514)-1)-15)&amp;RIGHT(E3514,1)</f>
        <v>80B</v>
      </c>
      <c r="I3514" s="8" t="str">
        <f aca="false">SUBSTITUTE(H3514,"/",";")</f>
        <v>80B</v>
      </c>
      <c r="J3514" s="18" t="str">
        <f aca="false">LEFT(H3514,LEN(H3514)-1)</f>
        <v>80</v>
      </c>
      <c r="L3514" s="18" t="str">
        <f aca="false">RIGHT(H3514,1)</f>
        <v>B</v>
      </c>
      <c r="M3514" s="8" t="n">
        <v>950</v>
      </c>
      <c r="P3514" s="2" t="str">
        <f aca="false">(J3514+VLOOKUP(L3514,references!AI:AJ,2,0) - 1)&amp;" - "&amp;(J3514+VLOOKUP(L3514,references!AI:AJ,2,0)+1)</f>
        <v>94 - 96</v>
      </c>
      <c r="W3514" s="2" t="str">
        <f aca="false">(J3514 - 2)&amp;" - "&amp;(J3514+2)</f>
        <v>78 - 82</v>
      </c>
    </row>
    <row r="3515" customFormat="false" ht="15" hidden="false" customHeight="false" outlineLevel="0" collapsed="false">
      <c r="B3515" s="2" t="s">
        <v>108</v>
      </c>
      <c r="C3515" s="66" t="s">
        <v>1645</v>
      </c>
      <c r="D3515" s="2" t="n">
        <v>166</v>
      </c>
      <c r="E3515" s="38" t="s">
        <v>1246</v>
      </c>
      <c r="F3515" s="38" t="str">
        <f aca="false">E3515</f>
        <v>100B</v>
      </c>
      <c r="H3515" s="8" t="str">
        <f aca="false">(LEFT(E3515,LEN(E3515)-1)-15)&amp;RIGHT(E3515,1)</f>
        <v>85B</v>
      </c>
      <c r="I3515" s="8" t="str">
        <f aca="false">SUBSTITUTE(H3515,"/",";")</f>
        <v>85B</v>
      </c>
      <c r="J3515" s="18" t="str">
        <f aca="false">LEFT(H3515,LEN(H3515)-1)</f>
        <v>85</v>
      </c>
      <c r="L3515" s="18" t="str">
        <f aca="false">RIGHT(H3515,1)</f>
        <v>B</v>
      </c>
      <c r="M3515" s="8" t="n">
        <v>890</v>
      </c>
      <c r="P3515" s="2" t="str">
        <f aca="false">(J3515+VLOOKUP(L3515,references!AI:AJ,2,0) - 1)&amp;" - "&amp;(J3515+VLOOKUP(L3515,references!AI:AJ,2,0)+1)</f>
        <v>99 - 101</v>
      </c>
      <c r="W3515" s="2" t="str">
        <f aca="false">(J3515 - 2)&amp;" - "&amp;(J3515+2)</f>
        <v>83 - 87</v>
      </c>
    </row>
    <row r="3516" customFormat="false" ht="15" hidden="false" customHeight="false" outlineLevel="0" collapsed="false">
      <c r="B3516" s="2" t="s">
        <v>108</v>
      </c>
      <c r="C3516" s="66" t="s">
        <v>1645</v>
      </c>
      <c r="D3516" s="2" t="n">
        <v>167</v>
      </c>
      <c r="E3516" s="38" t="s">
        <v>1247</v>
      </c>
      <c r="F3516" s="38" t="str">
        <f aca="false">E3516</f>
        <v>105B</v>
      </c>
      <c r="H3516" s="8" t="str">
        <f aca="false">(LEFT(E3516,LEN(E3516)-1)-15)&amp;RIGHT(E3516,1)</f>
        <v>90B</v>
      </c>
      <c r="I3516" s="8" t="str">
        <f aca="false">SUBSTITUTE(H3516,"/",";")</f>
        <v>90B</v>
      </c>
      <c r="J3516" s="18" t="str">
        <f aca="false">LEFT(H3516,LEN(H3516)-1)</f>
        <v>90</v>
      </c>
      <c r="L3516" s="18" t="str">
        <f aca="false">RIGHT(H3516,1)</f>
        <v>B</v>
      </c>
      <c r="M3516" s="8" t="n">
        <v>820</v>
      </c>
      <c r="P3516" s="2" t="str">
        <f aca="false">(J3516+VLOOKUP(L3516,references!AI:AJ,2,0) - 1)&amp;" - "&amp;(J3516+VLOOKUP(L3516,references!AI:AJ,2,0)+1)</f>
        <v>104 - 106</v>
      </c>
      <c r="W3516" s="2" t="str">
        <f aca="false">(J3516 - 2)&amp;" - "&amp;(J3516+2)</f>
        <v>88 - 92</v>
      </c>
    </row>
    <row r="3517" customFormat="false" ht="15" hidden="false" customHeight="false" outlineLevel="0" collapsed="false">
      <c r="B3517" s="2" t="s">
        <v>108</v>
      </c>
      <c r="C3517" s="66" t="s">
        <v>1645</v>
      </c>
      <c r="D3517" s="2" t="n">
        <v>212</v>
      </c>
      <c r="E3517" s="38" t="s">
        <v>1251</v>
      </c>
      <c r="F3517" s="38" t="str">
        <f aca="false">E3517</f>
        <v>80C</v>
      </c>
      <c r="H3517" s="8" t="str">
        <f aca="false">(LEFT(E3517,LEN(E3517)-1)-15)&amp;RIGHT(E3517,1)</f>
        <v>65C</v>
      </c>
      <c r="I3517" s="8" t="str">
        <f aca="false">SUBSTITUTE(H3517,"/",";")</f>
        <v>65C</v>
      </c>
      <c r="J3517" s="18" t="str">
        <f aca="false">LEFT(H3517,LEN(H3517)-1)</f>
        <v>65</v>
      </c>
      <c r="L3517" s="18" t="str">
        <f aca="false">RIGHT(H3517,1)</f>
        <v>C</v>
      </c>
      <c r="M3517" s="8" t="n">
        <v>940</v>
      </c>
      <c r="P3517" s="2" t="str">
        <f aca="false">(J3517+VLOOKUP(L3517,references!AI:AJ,2,0) - 1)&amp;" - "&amp;(J3517+VLOOKUP(L3517,references!AI:AJ,2,0)+1)</f>
        <v>81 - 83</v>
      </c>
      <c r="W3517" s="2" t="str">
        <f aca="false">(J3517 - 2)&amp;" - "&amp;(J3517+2)</f>
        <v>63 - 67</v>
      </c>
    </row>
    <row r="3518" customFormat="false" ht="15" hidden="false" customHeight="false" outlineLevel="0" collapsed="false">
      <c r="B3518" s="2" t="s">
        <v>108</v>
      </c>
      <c r="C3518" s="66" t="s">
        <v>1645</v>
      </c>
      <c r="D3518" s="2" t="n">
        <v>213</v>
      </c>
      <c r="E3518" s="38" t="s">
        <v>1252</v>
      </c>
      <c r="F3518" s="38" t="str">
        <f aca="false">E3518</f>
        <v>85C</v>
      </c>
      <c r="H3518" s="8" t="str">
        <f aca="false">(LEFT(E3518,LEN(E3518)-1)-15)&amp;RIGHT(E3518,1)</f>
        <v>70C</v>
      </c>
      <c r="I3518" s="8" t="str">
        <f aca="false">SUBSTITUTE(H3518,"/",";")</f>
        <v>70C</v>
      </c>
      <c r="J3518" s="18" t="str">
        <f aca="false">LEFT(H3518,LEN(H3518)-1)</f>
        <v>70</v>
      </c>
      <c r="L3518" s="18" t="str">
        <f aca="false">RIGHT(H3518,1)</f>
        <v>C</v>
      </c>
      <c r="M3518" s="8" t="n">
        <v>980</v>
      </c>
      <c r="P3518" s="2" t="str">
        <f aca="false">(J3518+VLOOKUP(L3518,references!AI:AJ,2,0) - 1)&amp;" - "&amp;(J3518+VLOOKUP(L3518,references!AI:AJ,2,0)+1)</f>
        <v>86 - 88</v>
      </c>
      <c r="W3518" s="2" t="str">
        <f aca="false">(J3518 - 2)&amp;" - "&amp;(J3518+2)</f>
        <v>68 - 72</v>
      </c>
    </row>
    <row r="3519" customFormat="false" ht="15" hidden="false" customHeight="false" outlineLevel="0" collapsed="false">
      <c r="B3519" s="2" t="s">
        <v>108</v>
      </c>
      <c r="C3519" s="66" t="s">
        <v>1645</v>
      </c>
      <c r="D3519" s="2" t="n">
        <v>214</v>
      </c>
      <c r="E3519" s="38" t="s">
        <v>1253</v>
      </c>
      <c r="F3519" s="38" t="str">
        <f aca="false">E3519</f>
        <v>90C</v>
      </c>
      <c r="H3519" s="8" t="str">
        <f aca="false">(LEFT(E3519,LEN(E3519)-1)-15)&amp;RIGHT(E3519,1)</f>
        <v>75C</v>
      </c>
      <c r="I3519" s="8" t="str">
        <f aca="false">SUBSTITUTE(H3519,"/",";")</f>
        <v>75C</v>
      </c>
      <c r="J3519" s="18" t="str">
        <f aca="false">LEFT(H3519,LEN(H3519)-1)</f>
        <v>75</v>
      </c>
      <c r="L3519" s="18" t="str">
        <f aca="false">RIGHT(H3519,1)</f>
        <v>C</v>
      </c>
      <c r="M3519" s="8" t="n">
        <v>995</v>
      </c>
      <c r="P3519" s="2" t="str">
        <f aca="false">(J3519+VLOOKUP(L3519,references!AI:AJ,2,0) - 1)&amp;" - "&amp;(J3519+VLOOKUP(L3519,references!AI:AJ,2,0)+1)</f>
        <v>91 - 93</v>
      </c>
      <c r="W3519" s="2" t="str">
        <f aca="false">(J3519 - 2)&amp;" - "&amp;(J3519+2)</f>
        <v>73 - 77</v>
      </c>
    </row>
    <row r="3520" customFormat="false" ht="15" hidden="false" customHeight="false" outlineLevel="0" collapsed="false">
      <c r="B3520" s="2" t="s">
        <v>108</v>
      </c>
      <c r="C3520" s="66" t="s">
        <v>1645</v>
      </c>
      <c r="D3520" s="2" t="n">
        <v>215</v>
      </c>
      <c r="E3520" s="38" t="s">
        <v>1254</v>
      </c>
      <c r="F3520" s="38" t="str">
        <f aca="false">E3520</f>
        <v>95C</v>
      </c>
      <c r="H3520" s="8" t="str">
        <f aca="false">(LEFT(E3520,LEN(E3520)-1)-15)&amp;RIGHT(E3520,1)</f>
        <v>80C</v>
      </c>
      <c r="I3520" s="8" t="str">
        <f aca="false">SUBSTITUTE(H3520,"/",";")</f>
        <v>80C</v>
      </c>
      <c r="J3520" s="18" t="str">
        <f aca="false">LEFT(H3520,LEN(H3520)-1)</f>
        <v>80</v>
      </c>
      <c r="L3520" s="18" t="str">
        <f aca="false">RIGHT(H3520,1)</f>
        <v>C</v>
      </c>
      <c r="M3520" s="8" t="n">
        <v>975</v>
      </c>
      <c r="P3520" s="2" t="str">
        <f aca="false">(J3520+VLOOKUP(L3520,references!AI:AJ,2,0) - 1)&amp;" - "&amp;(J3520+VLOOKUP(L3520,references!AI:AJ,2,0)+1)</f>
        <v>96 - 98</v>
      </c>
      <c r="W3520" s="2" t="str">
        <f aca="false">(J3520 - 2)&amp;" - "&amp;(J3520+2)</f>
        <v>78 - 82</v>
      </c>
    </row>
    <row r="3521" customFormat="false" ht="15" hidden="false" customHeight="false" outlineLevel="0" collapsed="false">
      <c r="B3521" s="2" t="s">
        <v>108</v>
      </c>
      <c r="C3521" s="66" t="s">
        <v>1645</v>
      </c>
      <c r="D3521" s="2" t="n">
        <v>216</v>
      </c>
      <c r="E3521" s="38" t="s">
        <v>1255</v>
      </c>
      <c r="F3521" s="38" t="str">
        <f aca="false">E3521</f>
        <v>100C</v>
      </c>
      <c r="H3521" s="8" t="str">
        <f aca="false">(LEFT(E3521,LEN(E3521)-1)-15)&amp;RIGHT(E3521,1)</f>
        <v>85C</v>
      </c>
      <c r="I3521" s="8" t="str">
        <f aca="false">SUBSTITUTE(H3521,"/",";")</f>
        <v>85C</v>
      </c>
      <c r="J3521" s="18" t="str">
        <f aca="false">LEFT(H3521,LEN(H3521)-1)</f>
        <v>85</v>
      </c>
      <c r="L3521" s="18" t="str">
        <f aca="false">RIGHT(H3521,1)</f>
        <v>C</v>
      </c>
      <c r="M3521" s="8" t="n">
        <v>935</v>
      </c>
      <c r="P3521" s="2" t="str">
        <f aca="false">(J3521+VLOOKUP(L3521,references!AI:AJ,2,0) - 1)&amp;" - "&amp;(J3521+VLOOKUP(L3521,references!AI:AJ,2,0)+1)</f>
        <v>101 - 103</v>
      </c>
      <c r="W3521" s="2" t="str">
        <f aca="false">(J3521 - 2)&amp;" - "&amp;(J3521+2)</f>
        <v>83 - 87</v>
      </c>
    </row>
    <row r="3522" customFormat="false" ht="15" hidden="false" customHeight="false" outlineLevel="0" collapsed="false">
      <c r="B3522" s="2" t="s">
        <v>108</v>
      </c>
      <c r="C3522" s="66" t="s">
        <v>1645</v>
      </c>
      <c r="D3522" s="2" t="n">
        <v>217</v>
      </c>
      <c r="E3522" s="38" t="s">
        <v>1256</v>
      </c>
      <c r="F3522" s="38" t="str">
        <f aca="false">E3522</f>
        <v>105C</v>
      </c>
      <c r="H3522" s="8" t="str">
        <f aca="false">(LEFT(E3522,LEN(E3522)-1)-15)&amp;RIGHT(E3522,1)</f>
        <v>90C</v>
      </c>
      <c r="I3522" s="8" t="str">
        <f aca="false">SUBSTITUTE(H3522,"/",";")</f>
        <v>90C</v>
      </c>
      <c r="J3522" s="18" t="str">
        <f aca="false">LEFT(H3522,LEN(H3522)-1)</f>
        <v>90</v>
      </c>
      <c r="L3522" s="18" t="str">
        <f aca="false">RIGHT(H3522,1)</f>
        <v>C</v>
      </c>
      <c r="M3522" s="8" t="n">
        <v>875</v>
      </c>
      <c r="P3522" s="2" t="str">
        <f aca="false">(J3522+VLOOKUP(L3522,references!AI:AJ,2,0) - 1)&amp;" - "&amp;(J3522+VLOOKUP(L3522,references!AI:AJ,2,0)+1)</f>
        <v>106 - 108</v>
      </c>
      <c r="W3522" s="2" t="str">
        <f aca="false">(J3522 - 2)&amp;" - "&amp;(J3522+2)</f>
        <v>88 - 92</v>
      </c>
    </row>
    <row r="3523" customFormat="false" ht="15" hidden="false" customHeight="false" outlineLevel="0" collapsed="false">
      <c r="B3523" s="2" t="s">
        <v>108</v>
      </c>
      <c r="C3523" s="66" t="s">
        <v>1645</v>
      </c>
      <c r="D3523" s="2" t="n">
        <v>262</v>
      </c>
      <c r="E3523" s="38" t="s">
        <v>1260</v>
      </c>
      <c r="F3523" s="38" t="str">
        <f aca="false">E3523</f>
        <v>80D</v>
      </c>
      <c r="H3523" s="8" t="str">
        <f aca="false">(LEFT(E3523,LEN(E3523)-1)-15)&amp;RIGHT(E3523,1)</f>
        <v>65D</v>
      </c>
      <c r="I3523" s="8" t="str">
        <f aca="false">SUBSTITUTE(H3523,"/",";")</f>
        <v>65D</v>
      </c>
      <c r="J3523" s="18" t="str">
        <f aca="false">LEFT(H3523,LEN(H3523)-1)</f>
        <v>65</v>
      </c>
      <c r="L3523" s="18" t="str">
        <f aca="false">RIGHT(H3523,1)</f>
        <v>D</v>
      </c>
      <c r="M3523" s="8" t="n">
        <v>895</v>
      </c>
      <c r="P3523" s="2" t="str">
        <f aca="false">(J3523+VLOOKUP(L3523,references!AI:AJ,2,0) - 1)&amp;" - "&amp;(J3523+VLOOKUP(L3523,references!AI:AJ,2,0)+1)</f>
        <v>83 - 85</v>
      </c>
      <c r="W3523" s="2" t="str">
        <f aca="false">(J3523 - 2)&amp;" - "&amp;(J3523+2)</f>
        <v>63 - 67</v>
      </c>
    </row>
    <row r="3524" customFormat="false" ht="15" hidden="false" customHeight="false" outlineLevel="0" collapsed="false">
      <c r="B3524" s="2" t="s">
        <v>108</v>
      </c>
      <c r="C3524" s="66" t="s">
        <v>1645</v>
      </c>
      <c r="D3524" s="2" t="n">
        <v>263</v>
      </c>
      <c r="E3524" s="38" t="s">
        <v>1261</v>
      </c>
      <c r="F3524" s="38" t="str">
        <f aca="false">E3524</f>
        <v>85D</v>
      </c>
      <c r="H3524" s="8" t="str">
        <f aca="false">(LEFT(E3524,LEN(E3524)-1)-15)&amp;RIGHT(E3524,1)</f>
        <v>70D</v>
      </c>
      <c r="I3524" s="8" t="str">
        <f aca="false">SUBSTITUTE(H3524,"/",";")</f>
        <v>70D</v>
      </c>
      <c r="J3524" s="18" t="str">
        <f aca="false">LEFT(H3524,LEN(H3524)-1)</f>
        <v>70</v>
      </c>
      <c r="L3524" s="18" t="str">
        <f aca="false">RIGHT(H3524,1)</f>
        <v>D</v>
      </c>
      <c r="M3524" s="8" t="n">
        <v>955</v>
      </c>
      <c r="P3524" s="2" t="str">
        <f aca="false">(J3524+VLOOKUP(L3524,references!AI:AJ,2,0) - 1)&amp;" - "&amp;(J3524+VLOOKUP(L3524,references!AI:AJ,2,0)+1)</f>
        <v>88 - 90</v>
      </c>
      <c r="W3524" s="2" t="str">
        <f aca="false">(J3524 - 2)&amp;" - "&amp;(J3524+2)</f>
        <v>68 - 72</v>
      </c>
    </row>
    <row r="3525" customFormat="false" ht="15" hidden="false" customHeight="false" outlineLevel="0" collapsed="false">
      <c r="B3525" s="2" t="s">
        <v>108</v>
      </c>
      <c r="C3525" s="66" t="s">
        <v>1645</v>
      </c>
      <c r="D3525" s="2" t="n">
        <v>264</v>
      </c>
      <c r="E3525" s="38" t="s">
        <v>1262</v>
      </c>
      <c r="F3525" s="38" t="str">
        <f aca="false">E3525</f>
        <v>90D</v>
      </c>
      <c r="H3525" s="8" t="str">
        <f aca="false">(LEFT(E3525,LEN(E3525)-1)-15)&amp;RIGHT(E3525,1)</f>
        <v>75D</v>
      </c>
      <c r="I3525" s="8" t="str">
        <f aca="false">SUBSTITUTE(H3525,"/",";")</f>
        <v>75D</v>
      </c>
      <c r="J3525" s="18" t="str">
        <f aca="false">LEFT(H3525,LEN(H3525)-1)</f>
        <v>75</v>
      </c>
      <c r="L3525" s="18" t="str">
        <f aca="false">RIGHT(H3525,1)</f>
        <v>D</v>
      </c>
      <c r="M3525" s="8" t="n">
        <v>985</v>
      </c>
      <c r="P3525" s="2" t="str">
        <f aca="false">(J3525+VLOOKUP(L3525,references!AI:AJ,2,0) - 1)&amp;" - "&amp;(J3525+VLOOKUP(L3525,references!AI:AJ,2,0)+1)</f>
        <v>93 - 95</v>
      </c>
      <c r="W3525" s="2" t="str">
        <f aca="false">(J3525 - 2)&amp;" - "&amp;(J3525+2)</f>
        <v>73 - 77</v>
      </c>
    </row>
    <row r="3526" customFormat="false" ht="15" hidden="false" customHeight="false" outlineLevel="0" collapsed="false">
      <c r="B3526" s="2" t="s">
        <v>108</v>
      </c>
      <c r="C3526" s="66" t="s">
        <v>1645</v>
      </c>
      <c r="D3526" s="2" t="n">
        <v>265</v>
      </c>
      <c r="E3526" s="38" t="s">
        <v>1263</v>
      </c>
      <c r="F3526" s="38" t="str">
        <f aca="false">E3526</f>
        <v>95D</v>
      </c>
      <c r="H3526" s="8" t="str">
        <f aca="false">(LEFT(E3526,LEN(E3526)-1)-15)&amp;RIGHT(E3526,1)</f>
        <v>80D</v>
      </c>
      <c r="I3526" s="8" t="str">
        <f aca="false">SUBSTITUTE(H3526,"/",";")</f>
        <v>80D</v>
      </c>
      <c r="J3526" s="18" t="str">
        <f aca="false">LEFT(H3526,LEN(H3526)-1)</f>
        <v>80</v>
      </c>
      <c r="L3526" s="18" t="str">
        <f aca="false">RIGHT(H3526,1)</f>
        <v>D</v>
      </c>
      <c r="M3526" s="8" t="n">
        <v>945</v>
      </c>
      <c r="P3526" s="2" t="str">
        <f aca="false">(J3526+VLOOKUP(L3526,references!AI:AJ,2,0) - 1)&amp;" - "&amp;(J3526+VLOOKUP(L3526,references!AI:AJ,2,0)+1)</f>
        <v>98 - 100</v>
      </c>
      <c r="W3526" s="2" t="str">
        <f aca="false">(J3526 - 2)&amp;" - "&amp;(J3526+2)</f>
        <v>78 - 82</v>
      </c>
    </row>
    <row r="3527" customFormat="false" ht="15" hidden="false" customHeight="false" outlineLevel="0" collapsed="false">
      <c r="B3527" s="2" t="s">
        <v>108</v>
      </c>
      <c r="C3527" s="66" t="s">
        <v>1645</v>
      </c>
      <c r="D3527" s="2" t="n">
        <v>266</v>
      </c>
      <c r="E3527" s="38" t="s">
        <v>1264</v>
      </c>
      <c r="F3527" s="38" t="str">
        <f aca="false">E3527</f>
        <v>100D</v>
      </c>
      <c r="H3527" s="8" t="str">
        <f aca="false">(LEFT(E3527,LEN(E3527)-1)-15)&amp;RIGHT(E3527,1)</f>
        <v>85D</v>
      </c>
      <c r="I3527" s="8" t="str">
        <f aca="false">SUBSTITUTE(H3527,"/",";")</f>
        <v>85D</v>
      </c>
      <c r="J3527" s="18" t="str">
        <f aca="false">LEFT(H3527,LEN(H3527)-1)</f>
        <v>85</v>
      </c>
      <c r="L3527" s="18" t="str">
        <f aca="false">RIGHT(H3527,1)</f>
        <v>D</v>
      </c>
      <c r="M3527" s="8" t="n">
        <v>885</v>
      </c>
      <c r="P3527" s="2" t="str">
        <f aca="false">(J3527+VLOOKUP(L3527,references!AI:AJ,2,0) - 1)&amp;" - "&amp;(J3527+VLOOKUP(L3527,references!AI:AJ,2,0)+1)</f>
        <v>103 - 105</v>
      </c>
      <c r="W3527" s="2" t="str">
        <f aca="false">(J3527 - 2)&amp;" - "&amp;(J3527+2)</f>
        <v>83 - 87</v>
      </c>
    </row>
    <row r="3528" customFormat="false" ht="15" hidden="false" customHeight="false" outlineLevel="0" collapsed="false">
      <c r="B3528" s="2" t="s">
        <v>108</v>
      </c>
      <c r="C3528" s="66" t="s">
        <v>1645</v>
      </c>
      <c r="D3528" s="2" t="n">
        <v>267</v>
      </c>
      <c r="E3528" s="38" t="s">
        <v>1265</v>
      </c>
      <c r="F3528" s="38" t="str">
        <f aca="false">E3528</f>
        <v>105D</v>
      </c>
      <c r="H3528" s="8" t="str">
        <f aca="false">(LEFT(E3528,LEN(E3528)-1)-15)&amp;RIGHT(E3528,1)</f>
        <v>90D</v>
      </c>
      <c r="I3528" s="8" t="str">
        <f aca="false">SUBSTITUTE(H3528,"/",";")</f>
        <v>90D</v>
      </c>
      <c r="J3528" s="18" t="str">
        <f aca="false">LEFT(H3528,LEN(H3528)-1)</f>
        <v>90</v>
      </c>
      <c r="L3528" s="18" t="str">
        <f aca="false">RIGHT(H3528,1)</f>
        <v>D</v>
      </c>
      <c r="M3528" s="8" t="n">
        <v>815</v>
      </c>
      <c r="P3528" s="2" t="str">
        <f aca="false">(J3528+VLOOKUP(L3528,references!AI:AJ,2,0) - 1)&amp;" - "&amp;(J3528+VLOOKUP(L3528,references!AI:AJ,2,0)+1)</f>
        <v>108 - 110</v>
      </c>
      <c r="W3528" s="2" t="str">
        <f aca="false">(J3528 - 2)&amp;" - "&amp;(J3528+2)</f>
        <v>88 - 92</v>
      </c>
    </row>
    <row r="3529" customFormat="false" ht="15" hidden="false" customHeight="false" outlineLevel="0" collapsed="false">
      <c r="F3529" s="38"/>
    </row>
    <row r="3530" customFormat="false" ht="15" hidden="false" customHeight="false" outlineLevel="0" collapsed="false">
      <c r="B3530" s="18" t="s">
        <v>717</v>
      </c>
      <c r="C3530" s="76" t="s">
        <v>1647</v>
      </c>
      <c r="D3530" s="61" t="n">
        <f aca="false">E3530+100</f>
        <v>170</v>
      </c>
      <c r="E3530" s="61" t="s">
        <v>461</v>
      </c>
      <c r="F3530" s="72" t="str">
        <f aca="false">RIGHT("000"&amp;E3530,3)</f>
        <v>070</v>
      </c>
      <c r="G3530" s="76"/>
      <c r="H3530" s="29" t="s">
        <v>171</v>
      </c>
      <c r="I3530" s="29" t="str">
        <f aca="false">J3530</f>
        <v>42;44</v>
      </c>
      <c r="J3530" s="18" t="str">
        <f aca="false">LEFT(H3530,2)&amp;";"&amp;RIGHT(H3530,2)</f>
        <v>42;44</v>
      </c>
      <c r="M3530" s="29" t="n">
        <v>982</v>
      </c>
      <c r="P3530" s="27"/>
      <c r="Q3530" s="27"/>
    </row>
    <row r="3531" customFormat="false" ht="15" hidden="false" customHeight="false" outlineLevel="0" collapsed="false">
      <c r="B3531" s="18" t="s">
        <v>717</v>
      </c>
      <c r="C3531" s="76" t="s">
        <v>1647</v>
      </c>
      <c r="D3531" s="61" t="n">
        <f aca="false">E3531+100</f>
        <v>176</v>
      </c>
      <c r="E3531" s="61" t="s">
        <v>1648</v>
      </c>
      <c r="F3531" s="72" t="str">
        <f aca="false">RIGHT("000"&amp;E3531,3)</f>
        <v>076</v>
      </c>
      <c r="G3531" s="76"/>
      <c r="H3531" s="29" t="s">
        <v>262</v>
      </c>
      <c r="I3531" s="29" t="str">
        <f aca="false">J3531</f>
        <v>44;46</v>
      </c>
      <c r="J3531" s="18" t="str">
        <f aca="false">LEFT(H3531,2)&amp;";"&amp;RIGHT(H3531,2)</f>
        <v>44;46</v>
      </c>
      <c r="M3531" s="29" t="n">
        <v>972</v>
      </c>
      <c r="P3531" s="27"/>
      <c r="Q3531" s="27"/>
    </row>
    <row r="3532" customFormat="false" ht="15" hidden="false" customHeight="false" outlineLevel="0" collapsed="false">
      <c r="B3532" s="18" t="s">
        <v>717</v>
      </c>
      <c r="C3532" s="76" t="s">
        <v>1647</v>
      </c>
      <c r="D3532" s="61" t="n">
        <f aca="false">E3532+100</f>
        <v>182</v>
      </c>
      <c r="E3532" s="61" t="s">
        <v>1649</v>
      </c>
      <c r="F3532" s="72" t="str">
        <f aca="false">RIGHT("000"&amp;E3532,3)</f>
        <v>082</v>
      </c>
      <c r="G3532" s="76"/>
      <c r="H3532" s="29" t="s">
        <v>264</v>
      </c>
      <c r="I3532" s="29" t="str">
        <f aca="false">J3532</f>
        <v>46;48</v>
      </c>
      <c r="J3532" s="18" t="str">
        <f aca="false">LEFT(H3532,2)&amp;";"&amp;RIGHT(H3532,2)</f>
        <v>46;48</v>
      </c>
      <c r="M3532" s="29" t="n">
        <v>872</v>
      </c>
      <c r="P3532" s="27"/>
      <c r="Q3532" s="27"/>
    </row>
    <row r="3533" customFormat="false" ht="15" hidden="false" customHeight="false" outlineLevel="0" collapsed="false">
      <c r="B3533" s="18" t="s">
        <v>717</v>
      </c>
      <c r="C3533" s="76" t="s">
        <v>1647</v>
      </c>
      <c r="D3533" s="61" t="n">
        <f aca="false">E3533+100</f>
        <v>190</v>
      </c>
      <c r="E3533" s="61" t="s">
        <v>997</v>
      </c>
      <c r="F3533" s="72" t="str">
        <f aca="false">RIGHT("000"&amp;E3533,3)</f>
        <v>090</v>
      </c>
      <c r="G3533" s="76"/>
      <c r="H3533" s="29" t="s">
        <v>266</v>
      </c>
      <c r="I3533" s="29" t="str">
        <f aca="false">J3533</f>
        <v>48;50</v>
      </c>
      <c r="J3533" s="18" t="str">
        <f aca="false">LEFT(H3533,2)&amp;";"&amp;RIGHT(H3533,2)</f>
        <v>48;50</v>
      </c>
      <c r="M3533" s="29" t="n">
        <v>902</v>
      </c>
      <c r="P3533" s="27"/>
      <c r="Q3533" s="27"/>
    </row>
    <row r="3534" customFormat="false" ht="15" hidden="false" customHeight="false" outlineLevel="0" collapsed="false">
      <c r="B3534" s="18" t="s">
        <v>717</v>
      </c>
      <c r="C3534" s="76" t="s">
        <v>1647</v>
      </c>
      <c r="D3534" s="61" t="n">
        <f aca="false">E3534+100</f>
        <v>195</v>
      </c>
      <c r="E3534" s="61" t="s">
        <v>1620</v>
      </c>
      <c r="F3534" s="72" t="str">
        <f aca="false">RIGHT("000"&amp;E3534,3)</f>
        <v>095</v>
      </c>
      <c r="G3534" s="76"/>
      <c r="H3534" s="29" t="s">
        <v>465</v>
      </c>
      <c r="I3534" s="29" t="str">
        <f aca="false">J3534</f>
        <v>50;52</v>
      </c>
      <c r="J3534" s="18" t="str">
        <f aca="false">LEFT(H3534,2)&amp;";"&amp;RIGHT(H3534,2)</f>
        <v>50;52</v>
      </c>
      <c r="M3534" s="29" t="n">
        <v>922</v>
      </c>
      <c r="P3534" s="27"/>
      <c r="Q3534" s="27"/>
    </row>
    <row r="3535" customFormat="false" ht="15" hidden="false" customHeight="false" outlineLevel="0" collapsed="false">
      <c r="B3535" s="18" t="s">
        <v>717</v>
      </c>
      <c r="C3535" s="76" t="s">
        <v>1647</v>
      </c>
      <c r="D3535" s="61" t="n">
        <f aca="false">E3535+100</f>
        <v>200</v>
      </c>
      <c r="E3535" s="61" t="s">
        <v>1621</v>
      </c>
      <c r="F3535" s="72" t="str">
        <f aca="false">RIGHT("000"&amp;E3535,3)</f>
        <v>100</v>
      </c>
      <c r="G3535" s="76"/>
      <c r="H3535" s="29" t="s">
        <v>466</v>
      </c>
      <c r="I3535" s="29" t="str">
        <f aca="false">J3535</f>
        <v>52;54</v>
      </c>
      <c r="J3535" s="18" t="str">
        <f aca="false">LEFT(H3535,2)&amp;";"&amp;RIGHT(H3535,2)</f>
        <v>52;54</v>
      </c>
      <c r="M3535" s="29" t="n">
        <v>892</v>
      </c>
      <c r="P3535" s="27"/>
      <c r="Q3535" s="27"/>
    </row>
    <row r="3536" customFormat="false" ht="15" hidden="false" customHeight="false" outlineLevel="0" collapsed="false">
      <c r="B3536" s="18" t="s">
        <v>717</v>
      </c>
      <c r="C3536" s="76" t="s">
        <v>1647</v>
      </c>
      <c r="D3536" s="61" t="n">
        <f aca="false">E3536+100</f>
        <v>205</v>
      </c>
      <c r="E3536" s="61" t="s">
        <v>1622</v>
      </c>
      <c r="F3536" s="72" t="str">
        <f aca="false">RIGHT("000"&amp;E3536,3)</f>
        <v>105</v>
      </c>
      <c r="G3536" s="76"/>
      <c r="H3536" s="29" t="s">
        <v>467</v>
      </c>
      <c r="I3536" s="29" t="str">
        <f aca="false">J3536</f>
        <v>54;56</v>
      </c>
      <c r="J3536" s="18" t="str">
        <f aca="false">LEFT(H3536,2)&amp;";"&amp;RIGHT(H3536,2)</f>
        <v>54;56</v>
      </c>
      <c r="M3536" s="29" t="n">
        <v>882</v>
      </c>
      <c r="P3536" s="27"/>
      <c r="Q3536" s="27"/>
    </row>
    <row r="3537" customFormat="false" ht="15" hidden="false" customHeight="false" outlineLevel="0" collapsed="false">
      <c r="B3537" s="18" t="s">
        <v>717</v>
      </c>
      <c r="C3537" s="76" t="s">
        <v>1647</v>
      </c>
      <c r="D3537" s="61" t="n">
        <f aca="false">E3537+100</f>
        <v>210</v>
      </c>
      <c r="E3537" s="61" t="s">
        <v>1002</v>
      </c>
      <c r="F3537" s="72" t="str">
        <f aca="false">RIGHT("000"&amp;E3537,3)</f>
        <v>110</v>
      </c>
      <c r="G3537" s="76"/>
      <c r="H3537" s="29" t="s">
        <v>468</v>
      </c>
      <c r="I3537" s="29" t="str">
        <f aca="false">J3537</f>
        <v>56;58</v>
      </c>
      <c r="J3537" s="18" t="str">
        <f aca="false">LEFT(H3537,2)&amp;";"&amp;RIGHT(H3537,2)</f>
        <v>56;58</v>
      </c>
      <c r="M3537" s="29" t="n">
        <v>812</v>
      </c>
      <c r="P3537" s="27"/>
      <c r="Q3537" s="27"/>
    </row>
    <row r="3538" customFormat="false" ht="15" hidden="false" customHeight="false" outlineLevel="0" collapsed="false">
      <c r="B3538" s="18" t="s">
        <v>717</v>
      </c>
      <c r="C3538" s="66" t="s">
        <v>1647</v>
      </c>
      <c r="D3538" s="38" t="n">
        <f aca="false">E3538+100</f>
        <v>215</v>
      </c>
      <c r="E3538" s="38" t="s">
        <v>1623</v>
      </c>
      <c r="F3538" s="75" t="str">
        <f aca="false">RIGHT("000"&amp;E3538,3)</f>
        <v>115</v>
      </c>
      <c r="H3538" s="29" t="s">
        <v>469</v>
      </c>
      <c r="I3538" s="29" t="str">
        <f aca="false">J3538</f>
        <v>58;60</v>
      </c>
      <c r="J3538" s="18" t="str">
        <f aca="false">LEFT(H3538,2)&amp;";"&amp;RIGHT(H3538,2)</f>
        <v>58;60</v>
      </c>
      <c r="M3538" s="29" t="n">
        <v>742</v>
      </c>
      <c r="P3538" s="27"/>
      <c r="Q3538" s="27"/>
    </row>
    <row r="3539" customFormat="false" ht="15" hidden="false" customHeight="false" outlineLevel="0" collapsed="false">
      <c r="B3539" s="18" t="s">
        <v>717</v>
      </c>
      <c r="C3539" s="66" t="s">
        <v>1647</v>
      </c>
      <c r="D3539" s="38" t="n">
        <f aca="false">E3539+100</f>
        <v>220</v>
      </c>
      <c r="E3539" s="38" t="s">
        <v>1624</v>
      </c>
      <c r="F3539" s="75" t="str">
        <f aca="false">RIGHT("000"&amp;E3539,3)</f>
        <v>120</v>
      </c>
      <c r="H3539" s="29" t="s">
        <v>470</v>
      </c>
      <c r="I3539" s="29" t="str">
        <f aca="false">J3539</f>
        <v>60;62</v>
      </c>
      <c r="J3539" s="18" t="str">
        <f aca="false">LEFT(H3539,2)&amp;";"&amp;RIGHT(H3539,2)</f>
        <v>60;62</v>
      </c>
      <c r="M3539" s="29" t="n">
        <v>732</v>
      </c>
      <c r="P3539" s="27"/>
      <c r="Q3539" s="27"/>
    </row>
    <row r="3540" customFormat="false" ht="15" hidden="false" customHeight="false" outlineLevel="0" collapsed="false">
      <c r="B3540" s="18"/>
      <c r="F3540" s="38"/>
    </row>
    <row r="3541" customFormat="false" ht="15" hidden="false" customHeight="false" outlineLevel="0" collapsed="false">
      <c r="B3541" s="18" t="s">
        <v>717</v>
      </c>
      <c r="C3541" s="76" t="s">
        <v>1651</v>
      </c>
      <c r="D3541" s="18" t="n">
        <v>163</v>
      </c>
      <c r="E3541" s="61" t="s">
        <v>1240</v>
      </c>
      <c r="F3541" s="61" t="str">
        <f aca="false">E3541</f>
        <v>70B</v>
      </c>
      <c r="G3541" s="76"/>
      <c r="H3541" s="29" t="s">
        <v>1227</v>
      </c>
      <c r="I3541" s="29" t="str">
        <f aca="false">H3541</f>
        <v>65A</v>
      </c>
      <c r="J3541" s="18" t="str">
        <f aca="false">LEFT(H3541,LEN(H3541)-1)</f>
        <v>65</v>
      </c>
      <c r="L3541" s="18" t="str">
        <f aca="false">RIGHT(H3541,1)</f>
        <v>A</v>
      </c>
      <c r="M3541" s="29" t="n">
        <v>850</v>
      </c>
    </row>
    <row r="3542" customFormat="false" ht="15" hidden="false" customHeight="false" outlineLevel="0" collapsed="false">
      <c r="B3542" s="18" t="s">
        <v>717</v>
      </c>
      <c r="C3542" s="76" t="s">
        <v>1651</v>
      </c>
      <c r="D3542" s="18" t="n">
        <v>164</v>
      </c>
      <c r="E3542" s="61" t="s">
        <v>1241</v>
      </c>
      <c r="F3542" s="61" t="str">
        <f aca="false">E3542</f>
        <v>75B</v>
      </c>
      <c r="G3542" s="76"/>
      <c r="H3542" s="29" t="s">
        <v>1228</v>
      </c>
      <c r="I3542" s="29" t="str">
        <f aca="false">H3542</f>
        <v>70A</v>
      </c>
      <c r="J3542" s="18" t="str">
        <f aca="false">LEFT(H3542,LEN(H3542)-1)</f>
        <v>70</v>
      </c>
      <c r="L3542" s="18" t="str">
        <f aca="false">RIGHT(H3542,1)</f>
        <v>A</v>
      </c>
      <c r="M3542" s="29" t="n">
        <v>920</v>
      </c>
    </row>
    <row r="3543" customFormat="false" ht="15" hidden="false" customHeight="false" outlineLevel="0" collapsed="false">
      <c r="B3543" s="18" t="s">
        <v>717</v>
      </c>
      <c r="C3543" s="76" t="s">
        <v>1651</v>
      </c>
      <c r="D3543" s="18" t="n">
        <v>164</v>
      </c>
      <c r="E3543" s="61" t="s">
        <v>1241</v>
      </c>
      <c r="F3543" s="61" t="str">
        <f aca="false">E3543</f>
        <v>75B</v>
      </c>
      <c r="G3543" s="76"/>
      <c r="H3543" s="29" t="s">
        <v>1228</v>
      </c>
      <c r="I3543" s="29" t="str">
        <f aca="false">H3543</f>
        <v>70A</v>
      </c>
      <c r="J3543" s="18" t="str">
        <f aca="false">LEFT(H3543,LEN(H3543)-1)</f>
        <v>70</v>
      </c>
      <c r="L3543" s="18" t="str">
        <f aca="false">RIGHT(H3543,1)</f>
        <v>A</v>
      </c>
      <c r="M3543" s="29" t="n">
        <v>920</v>
      </c>
    </row>
    <row r="3544" customFormat="false" ht="15" hidden="false" customHeight="false" outlineLevel="0" collapsed="false">
      <c r="B3544" s="18" t="s">
        <v>717</v>
      </c>
      <c r="C3544" s="76" t="s">
        <v>1651</v>
      </c>
      <c r="D3544" s="18" t="n">
        <v>165</v>
      </c>
      <c r="E3544" s="61" t="s">
        <v>1242</v>
      </c>
      <c r="F3544" s="61" t="str">
        <f aca="false">E3544</f>
        <v>80B</v>
      </c>
      <c r="G3544" s="76"/>
      <c r="H3544" s="29" t="s">
        <v>1229</v>
      </c>
      <c r="I3544" s="29" t="str">
        <f aca="false">H3544</f>
        <v>75A</v>
      </c>
      <c r="J3544" s="18" t="str">
        <f aca="false">LEFT(H3544,LEN(H3544)-1)</f>
        <v>75</v>
      </c>
      <c r="L3544" s="18" t="str">
        <f aca="false">RIGHT(H3544,1)</f>
        <v>A</v>
      </c>
      <c r="M3544" s="29" t="n">
        <v>970</v>
      </c>
    </row>
    <row r="3545" customFormat="false" ht="15" hidden="false" customHeight="false" outlineLevel="0" collapsed="false">
      <c r="B3545" s="18" t="s">
        <v>717</v>
      </c>
      <c r="C3545" s="76" t="s">
        <v>1651</v>
      </c>
      <c r="D3545" s="18" t="n">
        <v>165</v>
      </c>
      <c r="E3545" s="61" t="s">
        <v>1242</v>
      </c>
      <c r="F3545" s="61" t="str">
        <f aca="false">E3545</f>
        <v>80B</v>
      </c>
      <c r="G3545" s="76"/>
      <c r="H3545" s="29" t="s">
        <v>1229</v>
      </c>
      <c r="I3545" s="29" t="str">
        <f aca="false">H3545</f>
        <v>75A</v>
      </c>
      <c r="J3545" s="18" t="str">
        <f aca="false">LEFT(H3545,LEN(H3545)-1)</f>
        <v>75</v>
      </c>
      <c r="L3545" s="18" t="str">
        <f aca="false">RIGHT(H3545,1)</f>
        <v>A</v>
      </c>
      <c r="M3545" s="29" t="n">
        <v>970</v>
      </c>
    </row>
    <row r="3546" customFormat="false" ht="15" hidden="false" customHeight="false" outlineLevel="0" collapsed="false">
      <c r="B3546" s="18" t="s">
        <v>717</v>
      </c>
      <c r="C3546" s="76" t="s">
        <v>1651</v>
      </c>
      <c r="D3546" s="18" t="n">
        <v>166</v>
      </c>
      <c r="E3546" s="61" t="s">
        <v>1243</v>
      </c>
      <c r="F3546" s="61" t="str">
        <f aca="false">E3546</f>
        <v>85B</v>
      </c>
      <c r="G3546" s="76"/>
      <c r="H3546" s="29" t="s">
        <v>1230</v>
      </c>
      <c r="I3546" s="29" t="str">
        <f aca="false">H3546</f>
        <v>80A</v>
      </c>
      <c r="J3546" s="18" t="str">
        <f aca="false">LEFT(H3546,LEN(H3546)-1)</f>
        <v>80</v>
      </c>
      <c r="L3546" s="18" t="str">
        <f aca="false">RIGHT(H3546,1)</f>
        <v>A</v>
      </c>
      <c r="M3546" s="29" t="n">
        <v>910</v>
      </c>
    </row>
    <row r="3547" customFormat="false" ht="15" hidden="false" customHeight="false" outlineLevel="0" collapsed="false">
      <c r="B3547" s="18" t="s">
        <v>717</v>
      </c>
      <c r="C3547" s="76" t="s">
        <v>1651</v>
      </c>
      <c r="D3547" s="18" t="n">
        <v>166</v>
      </c>
      <c r="E3547" s="61" t="s">
        <v>1243</v>
      </c>
      <c r="F3547" s="61" t="str">
        <f aca="false">E3547</f>
        <v>85B</v>
      </c>
      <c r="G3547" s="76"/>
      <c r="H3547" s="29" t="s">
        <v>1230</v>
      </c>
      <c r="I3547" s="29" t="str">
        <f aca="false">H3547</f>
        <v>80A</v>
      </c>
      <c r="J3547" s="18" t="str">
        <f aca="false">LEFT(H3547,LEN(H3547)-1)</f>
        <v>80</v>
      </c>
      <c r="L3547" s="18" t="str">
        <f aca="false">RIGHT(H3547,1)</f>
        <v>A</v>
      </c>
      <c r="M3547" s="29" t="n">
        <v>910</v>
      </c>
    </row>
    <row r="3548" customFormat="false" ht="15" hidden="false" customHeight="false" outlineLevel="0" collapsed="false">
      <c r="B3548" s="18" t="s">
        <v>717</v>
      </c>
      <c r="C3548" s="76" t="s">
        <v>1651</v>
      </c>
      <c r="D3548" s="18" t="n">
        <v>167</v>
      </c>
      <c r="E3548" s="61" t="s">
        <v>1244</v>
      </c>
      <c r="F3548" s="61" t="str">
        <f aca="false">E3548</f>
        <v>90B</v>
      </c>
      <c r="G3548" s="76"/>
      <c r="H3548" s="29" t="s">
        <v>1232</v>
      </c>
      <c r="I3548" s="29" t="str">
        <f aca="false">H3548</f>
        <v>90A</v>
      </c>
      <c r="J3548" s="18" t="str">
        <f aca="false">LEFT(H3548,LEN(H3548)-1)</f>
        <v>90</v>
      </c>
      <c r="L3548" s="18" t="str">
        <f aca="false">RIGHT(H3548,1)</f>
        <v>A</v>
      </c>
      <c r="M3548" s="29" t="n">
        <v>765</v>
      </c>
    </row>
    <row r="3549" customFormat="false" ht="15" hidden="false" customHeight="false" outlineLevel="0" collapsed="false">
      <c r="B3549" s="18" t="s">
        <v>717</v>
      </c>
      <c r="C3549" s="76" t="s">
        <v>1651</v>
      </c>
      <c r="D3549" s="18" t="n">
        <v>167</v>
      </c>
      <c r="E3549" s="61" t="s">
        <v>1244</v>
      </c>
      <c r="F3549" s="61" t="str">
        <f aca="false">E3549</f>
        <v>90B</v>
      </c>
      <c r="G3549" s="76"/>
      <c r="H3549" s="29" t="s">
        <v>1232</v>
      </c>
      <c r="I3549" s="29" t="str">
        <f aca="false">H3549</f>
        <v>90A</v>
      </c>
      <c r="J3549" s="18" t="str">
        <f aca="false">LEFT(H3549,LEN(H3549)-1)</f>
        <v>90</v>
      </c>
      <c r="L3549" s="18" t="str">
        <f aca="false">RIGHT(H3549,1)</f>
        <v>A</v>
      </c>
      <c r="M3549" s="29" t="n">
        <v>765</v>
      </c>
    </row>
    <row r="3550" customFormat="false" ht="15" hidden="false" customHeight="false" outlineLevel="0" collapsed="false">
      <c r="B3550" s="18" t="s">
        <v>717</v>
      </c>
      <c r="C3550" s="76" t="s">
        <v>1651</v>
      </c>
      <c r="D3550" s="18" t="n">
        <v>168</v>
      </c>
      <c r="E3550" s="61" t="s">
        <v>1245</v>
      </c>
      <c r="F3550" s="61" t="str">
        <f aca="false">E3550</f>
        <v>95B</v>
      </c>
      <c r="G3550" s="76"/>
      <c r="H3550" s="29" t="s">
        <v>1232</v>
      </c>
      <c r="I3550" s="29" t="str">
        <f aca="false">H3550</f>
        <v>90A</v>
      </c>
      <c r="J3550" s="18" t="str">
        <f aca="false">LEFT(H3550,LEN(H3550)-1)</f>
        <v>90</v>
      </c>
      <c r="L3550" s="18" t="str">
        <f aca="false">RIGHT(H3550,1)</f>
        <v>A</v>
      </c>
      <c r="M3550" s="29" t="n">
        <v>765</v>
      </c>
    </row>
    <row r="3551" customFormat="false" ht="15" hidden="false" customHeight="false" outlineLevel="0" collapsed="false">
      <c r="B3551" s="18" t="s">
        <v>717</v>
      </c>
      <c r="C3551" s="76" t="s">
        <v>1651</v>
      </c>
      <c r="D3551" s="18" t="n">
        <v>213</v>
      </c>
      <c r="E3551" s="61" t="s">
        <v>1249</v>
      </c>
      <c r="F3551" s="61" t="str">
        <f aca="false">E3551</f>
        <v>70C</v>
      </c>
      <c r="G3551" s="76"/>
      <c r="H3551" s="29" t="s">
        <v>1239</v>
      </c>
      <c r="I3551" s="29" t="str">
        <f aca="false">H3551</f>
        <v>65B</v>
      </c>
      <c r="J3551" s="18" t="str">
        <f aca="false">LEFT(H3551,LEN(H3551)-1)</f>
        <v>65</v>
      </c>
      <c r="L3551" s="18" t="str">
        <f aca="false">RIGHT(H3551,1)</f>
        <v>B</v>
      </c>
      <c r="M3551" s="29" t="n">
        <v>900</v>
      </c>
    </row>
    <row r="3552" customFormat="false" ht="15" hidden="false" customHeight="false" outlineLevel="0" collapsed="false">
      <c r="B3552" s="18" t="s">
        <v>717</v>
      </c>
      <c r="C3552" s="76" t="s">
        <v>1651</v>
      </c>
      <c r="D3552" s="18" t="n">
        <v>214</v>
      </c>
      <c r="E3552" s="61" t="s">
        <v>1250</v>
      </c>
      <c r="F3552" s="61" t="str">
        <f aca="false">E3552</f>
        <v>75C</v>
      </c>
      <c r="G3552" s="76"/>
      <c r="H3552" s="29" t="s">
        <v>1240</v>
      </c>
      <c r="I3552" s="29" t="str">
        <f aca="false">H3552</f>
        <v>70B</v>
      </c>
      <c r="J3552" s="18" t="str">
        <f aca="false">LEFT(H3552,LEN(H3552)-1)</f>
        <v>70</v>
      </c>
      <c r="L3552" s="18" t="str">
        <f aca="false">RIGHT(H3552,1)</f>
        <v>B</v>
      </c>
      <c r="M3552" s="29" t="n">
        <v>960</v>
      </c>
    </row>
    <row r="3553" customFormat="false" ht="15" hidden="false" customHeight="false" outlineLevel="0" collapsed="false">
      <c r="B3553" s="18" t="s">
        <v>717</v>
      </c>
      <c r="C3553" s="76" t="s">
        <v>1651</v>
      </c>
      <c r="D3553" s="18" t="n">
        <v>214</v>
      </c>
      <c r="E3553" s="61" t="s">
        <v>1250</v>
      </c>
      <c r="F3553" s="61" t="str">
        <f aca="false">E3553</f>
        <v>75C</v>
      </c>
      <c r="G3553" s="76"/>
      <c r="H3553" s="29" t="s">
        <v>1240</v>
      </c>
      <c r="I3553" s="29" t="str">
        <f aca="false">H3553</f>
        <v>70B</v>
      </c>
      <c r="J3553" s="18" t="str">
        <f aca="false">LEFT(H3553,LEN(H3553)-1)</f>
        <v>70</v>
      </c>
      <c r="L3553" s="18" t="str">
        <f aca="false">RIGHT(H3553,1)</f>
        <v>B</v>
      </c>
      <c r="M3553" s="29" t="n">
        <v>960</v>
      </c>
    </row>
    <row r="3554" customFormat="false" ht="15" hidden="false" customHeight="false" outlineLevel="0" collapsed="false">
      <c r="B3554" s="18" t="s">
        <v>717</v>
      </c>
      <c r="C3554" s="76" t="s">
        <v>1651</v>
      </c>
      <c r="D3554" s="18" t="n">
        <v>215</v>
      </c>
      <c r="E3554" s="61" t="s">
        <v>1251</v>
      </c>
      <c r="F3554" s="61" t="str">
        <f aca="false">E3554</f>
        <v>80C</v>
      </c>
      <c r="G3554" s="76"/>
      <c r="H3554" s="29" t="s">
        <v>1241</v>
      </c>
      <c r="I3554" s="29" t="str">
        <f aca="false">H3554</f>
        <v>75B</v>
      </c>
      <c r="J3554" s="18" t="str">
        <f aca="false">LEFT(H3554,LEN(H3554)-1)</f>
        <v>75</v>
      </c>
      <c r="L3554" s="18" t="str">
        <f aca="false">RIGHT(H3554,1)</f>
        <v>B</v>
      </c>
      <c r="M3554" s="29" t="n">
        <v>990</v>
      </c>
    </row>
    <row r="3555" customFormat="false" ht="15" hidden="false" customHeight="false" outlineLevel="0" collapsed="false">
      <c r="B3555" s="18" t="s">
        <v>717</v>
      </c>
      <c r="C3555" s="76" t="s">
        <v>1651</v>
      </c>
      <c r="D3555" s="18" t="n">
        <v>215</v>
      </c>
      <c r="E3555" s="61" t="s">
        <v>1251</v>
      </c>
      <c r="F3555" s="61" t="str">
        <f aca="false">E3555</f>
        <v>80C</v>
      </c>
      <c r="G3555" s="76"/>
      <c r="H3555" s="29" t="s">
        <v>1250</v>
      </c>
      <c r="I3555" s="29" t="str">
        <f aca="false">H3555</f>
        <v>75C</v>
      </c>
      <c r="J3555" s="18" t="str">
        <f aca="false">LEFT(H3555,LEN(H3555)-1)</f>
        <v>75</v>
      </c>
      <c r="L3555" s="18" t="str">
        <f aca="false">RIGHT(H3555,1)</f>
        <v>C</v>
      </c>
      <c r="M3555" s="29" t="n">
        <v>995</v>
      </c>
    </row>
    <row r="3556" customFormat="false" ht="15" hidden="false" customHeight="false" outlineLevel="0" collapsed="false">
      <c r="B3556" s="18" t="s">
        <v>717</v>
      </c>
      <c r="C3556" s="76" t="s">
        <v>1651</v>
      </c>
      <c r="D3556" s="18" t="n">
        <v>215</v>
      </c>
      <c r="E3556" s="61" t="s">
        <v>1251</v>
      </c>
      <c r="F3556" s="61" t="str">
        <f aca="false">E3556</f>
        <v>80C</v>
      </c>
      <c r="G3556" s="76"/>
      <c r="H3556" s="29" t="s">
        <v>1241</v>
      </c>
      <c r="I3556" s="29" t="str">
        <f aca="false">H3556</f>
        <v>75B</v>
      </c>
      <c r="J3556" s="18" t="str">
        <f aca="false">LEFT(H3556,LEN(H3556)-1)</f>
        <v>75</v>
      </c>
      <c r="L3556" s="18" t="str">
        <f aca="false">RIGHT(H3556,1)</f>
        <v>B</v>
      </c>
      <c r="M3556" s="29" t="n">
        <v>990</v>
      </c>
    </row>
    <row r="3557" customFormat="false" ht="15" hidden="false" customHeight="false" outlineLevel="0" collapsed="false">
      <c r="B3557" s="18" t="s">
        <v>717</v>
      </c>
      <c r="C3557" s="76" t="s">
        <v>1651</v>
      </c>
      <c r="D3557" s="18" t="n">
        <v>216</v>
      </c>
      <c r="E3557" s="61" t="s">
        <v>1252</v>
      </c>
      <c r="F3557" s="61" t="str">
        <f aca="false">E3557</f>
        <v>85C</v>
      </c>
      <c r="G3557" s="76"/>
      <c r="H3557" s="29" t="s">
        <v>1242</v>
      </c>
      <c r="I3557" s="29" t="str">
        <f aca="false">H3557</f>
        <v>80B</v>
      </c>
      <c r="J3557" s="18" t="str">
        <f aca="false">LEFT(H3557,LEN(H3557)-1)</f>
        <v>80</v>
      </c>
      <c r="L3557" s="18" t="str">
        <f aca="false">RIGHT(H3557,1)</f>
        <v>B</v>
      </c>
      <c r="M3557" s="29" t="n">
        <v>950</v>
      </c>
    </row>
    <row r="3558" customFormat="false" ht="15" hidden="false" customHeight="false" outlineLevel="0" collapsed="false">
      <c r="B3558" s="18" t="s">
        <v>717</v>
      </c>
      <c r="C3558" s="76" t="s">
        <v>1651</v>
      </c>
      <c r="D3558" s="18" t="n">
        <v>216</v>
      </c>
      <c r="E3558" s="61" t="s">
        <v>1252</v>
      </c>
      <c r="F3558" s="61" t="str">
        <f aca="false">E3558</f>
        <v>85C</v>
      </c>
      <c r="G3558" s="76"/>
      <c r="H3558" s="29" t="s">
        <v>1251</v>
      </c>
      <c r="I3558" s="29" t="str">
        <f aca="false">H3558</f>
        <v>80C</v>
      </c>
      <c r="J3558" s="18" t="str">
        <f aca="false">LEFT(H3558,LEN(H3558)-1)</f>
        <v>80</v>
      </c>
      <c r="L3558" s="18" t="str">
        <f aca="false">RIGHT(H3558,1)</f>
        <v>C</v>
      </c>
      <c r="M3558" s="29" t="n">
        <v>975</v>
      </c>
    </row>
    <row r="3559" customFormat="false" ht="15" hidden="false" customHeight="false" outlineLevel="0" collapsed="false">
      <c r="B3559" s="18" t="s">
        <v>717</v>
      </c>
      <c r="C3559" s="76" t="s">
        <v>1651</v>
      </c>
      <c r="D3559" s="18" t="n">
        <v>216</v>
      </c>
      <c r="E3559" s="61" t="s">
        <v>1252</v>
      </c>
      <c r="F3559" s="61" t="str">
        <f aca="false">E3559</f>
        <v>85C</v>
      </c>
      <c r="G3559" s="76"/>
      <c r="H3559" s="29" t="s">
        <v>1242</v>
      </c>
      <c r="I3559" s="29" t="str">
        <f aca="false">H3559</f>
        <v>80B</v>
      </c>
      <c r="J3559" s="18" t="str">
        <f aca="false">LEFT(H3559,LEN(H3559)-1)</f>
        <v>80</v>
      </c>
      <c r="L3559" s="18" t="str">
        <f aca="false">RIGHT(H3559,1)</f>
        <v>B</v>
      </c>
      <c r="M3559" s="29" t="n">
        <v>950</v>
      </c>
    </row>
    <row r="3560" customFormat="false" ht="15" hidden="false" customHeight="false" outlineLevel="0" collapsed="false">
      <c r="B3560" s="18" t="s">
        <v>717</v>
      </c>
      <c r="C3560" s="76" t="s">
        <v>1651</v>
      </c>
      <c r="D3560" s="18" t="n">
        <v>217</v>
      </c>
      <c r="E3560" s="61" t="s">
        <v>1253</v>
      </c>
      <c r="F3560" s="61" t="str">
        <f aca="false">E3560</f>
        <v>90C</v>
      </c>
      <c r="G3560" s="76"/>
      <c r="H3560" s="29" t="s">
        <v>1243</v>
      </c>
      <c r="I3560" s="29" t="str">
        <f aca="false">H3560</f>
        <v>85B</v>
      </c>
      <c r="J3560" s="18" t="str">
        <f aca="false">LEFT(H3560,LEN(H3560)-1)</f>
        <v>85</v>
      </c>
      <c r="L3560" s="18" t="str">
        <f aca="false">RIGHT(H3560,1)</f>
        <v>B</v>
      </c>
      <c r="M3560" s="29" t="n">
        <v>890</v>
      </c>
    </row>
    <row r="3561" customFormat="false" ht="15" hidden="false" customHeight="false" outlineLevel="0" collapsed="false">
      <c r="B3561" s="18" t="s">
        <v>717</v>
      </c>
      <c r="C3561" s="76" t="s">
        <v>1651</v>
      </c>
      <c r="D3561" s="18" t="n">
        <v>217</v>
      </c>
      <c r="E3561" s="61" t="s">
        <v>1253</v>
      </c>
      <c r="F3561" s="61" t="str">
        <f aca="false">E3561</f>
        <v>90C</v>
      </c>
      <c r="G3561" s="76"/>
      <c r="H3561" s="29" t="s">
        <v>1252</v>
      </c>
      <c r="I3561" s="29" t="str">
        <f aca="false">H3561</f>
        <v>85C</v>
      </c>
      <c r="J3561" s="18" t="str">
        <f aca="false">LEFT(H3561,LEN(H3561)-1)</f>
        <v>85</v>
      </c>
      <c r="L3561" s="18" t="str">
        <f aca="false">RIGHT(H3561,1)</f>
        <v>C</v>
      </c>
      <c r="M3561" s="29" t="n">
        <v>935</v>
      </c>
    </row>
    <row r="3562" customFormat="false" ht="15" hidden="false" customHeight="false" outlineLevel="0" collapsed="false">
      <c r="B3562" s="18" t="s">
        <v>717</v>
      </c>
      <c r="C3562" s="76" t="s">
        <v>1651</v>
      </c>
      <c r="D3562" s="18" t="n">
        <v>217</v>
      </c>
      <c r="E3562" s="61" t="s">
        <v>1253</v>
      </c>
      <c r="F3562" s="61" t="str">
        <f aca="false">E3562</f>
        <v>90C</v>
      </c>
      <c r="G3562" s="76"/>
      <c r="H3562" s="29" t="s">
        <v>1243</v>
      </c>
      <c r="I3562" s="29" t="str">
        <f aca="false">H3562</f>
        <v>85B</v>
      </c>
      <c r="J3562" s="18" t="str">
        <f aca="false">LEFT(H3562,LEN(H3562)-1)</f>
        <v>85</v>
      </c>
      <c r="L3562" s="18" t="str">
        <f aca="false">RIGHT(H3562,1)</f>
        <v>B</v>
      </c>
      <c r="M3562" s="29" t="n">
        <v>890</v>
      </c>
    </row>
    <row r="3563" customFormat="false" ht="15" hidden="false" customHeight="false" outlineLevel="0" collapsed="false">
      <c r="B3563" s="18" t="s">
        <v>717</v>
      </c>
      <c r="C3563" s="76" t="s">
        <v>1651</v>
      </c>
      <c r="D3563" s="18" t="n">
        <v>218</v>
      </c>
      <c r="E3563" s="61" t="s">
        <v>1254</v>
      </c>
      <c r="F3563" s="61" t="str">
        <f aca="false">E3563</f>
        <v>95C</v>
      </c>
      <c r="G3563" s="76"/>
      <c r="H3563" s="29" t="s">
        <v>1244</v>
      </c>
      <c r="I3563" s="29" t="str">
        <f aca="false">H3563</f>
        <v>90B</v>
      </c>
      <c r="J3563" s="18" t="str">
        <f aca="false">LEFT(H3563,LEN(H3563)-1)</f>
        <v>90</v>
      </c>
      <c r="L3563" s="18" t="str">
        <f aca="false">RIGHT(H3563,1)</f>
        <v>B</v>
      </c>
      <c r="M3563" s="29" t="n">
        <v>820</v>
      </c>
    </row>
    <row r="3564" customFormat="false" ht="15" hidden="false" customHeight="false" outlineLevel="0" collapsed="false">
      <c r="B3564" s="18" t="s">
        <v>717</v>
      </c>
      <c r="C3564" s="76" t="s">
        <v>1651</v>
      </c>
      <c r="D3564" s="18" t="n">
        <v>218</v>
      </c>
      <c r="E3564" s="61" t="s">
        <v>1254</v>
      </c>
      <c r="F3564" s="61" t="str">
        <f aca="false">E3564</f>
        <v>95C</v>
      </c>
      <c r="G3564" s="76"/>
      <c r="H3564" s="29" t="s">
        <v>1253</v>
      </c>
      <c r="I3564" s="29" t="str">
        <f aca="false">H3564</f>
        <v>90C</v>
      </c>
      <c r="J3564" s="18" t="str">
        <f aca="false">LEFT(H3564,LEN(H3564)-1)</f>
        <v>90</v>
      </c>
      <c r="L3564" s="18" t="str">
        <f aca="false">RIGHT(H3564,1)</f>
        <v>C</v>
      </c>
      <c r="M3564" s="29" t="n">
        <v>875</v>
      </c>
    </row>
    <row r="3565" customFormat="false" ht="15" hidden="false" customHeight="false" outlineLevel="0" collapsed="false">
      <c r="B3565" s="18" t="s">
        <v>717</v>
      </c>
      <c r="C3565" s="76" t="s">
        <v>1651</v>
      </c>
      <c r="D3565" s="18" t="n">
        <v>218</v>
      </c>
      <c r="E3565" s="61" t="s">
        <v>1254</v>
      </c>
      <c r="F3565" s="61" t="str">
        <f aca="false">E3565</f>
        <v>95C</v>
      </c>
      <c r="G3565" s="76"/>
      <c r="H3565" s="29" t="s">
        <v>1244</v>
      </c>
      <c r="I3565" s="29" t="str">
        <f aca="false">H3565</f>
        <v>90B</v>
      </c>
      <c r="J3565" s="18" t="str">
        <f aca="false">LEFT(H3565,LEN(H3565)-1)</f>
        <v>90</v>
      </c>
      <c r="L3565" s="18" t="str">
        <f aca="false">RIGHT(H3565,1)</f>
        <v>B</v>
      </c>
      <c r="M3565" s="29" t="n">
        <v>820</v>
      </c>
    </row>
    <row r="3566" customFormat="false" ht="15" hidden="false" customHeight="false" outlineLevel="0" collapsed="false">
      <c r="B3566" s="18" t="s">
        <v>717</v>
      </c>
      <c r="C3566" s="76" t="s">
        <v>1651</v>
      </c>
      <c r="D3566" s="18" t="n">
        <v>219</v>
      </c>
      <c r="E3566" s="61" t="s">
        <v>1255</v>
      </c>
      <c r="F3566" s="61" t="str">
        <f aca="false">E3566</f>
        <v>100C</v>
      </c>
      <c r="G3566" s="76"/>
      <c r="H3566" s="29" t="s">
        <v>1254</v>
      </c>
      <c r="I3566" s="29" t="str">
        <f aca="false">H3566</f>
        <v>95C</v>
      </c>
      <c r="J3566" s="18" t="str">
        <f aca="false">LEFT(H3566,LEN(H3566)-1)</f>
        <v>95</v>
      </c>
      <c r="L3566" s="18" t="str">
        <f aca="false">RIGHT(H3566,1)</f>
        <v>C</v>
      </c>
      <c r="M3566" s="29" t="n">
        <v>810</v>
      </c>
    </row>
    <row r="3567" customFormat="false" ht="15" hidden="false" customHeight="false" outlineLevel="0" collapsed="false">
      <c r="B3567" s="18" t="s">
        <v>717</v>
      </c>
      <c r="C3567" s="76" t="s">
        <v>1651</v>
      </c>
      <c r="D3567" s="18" t="n">
        <v>219</v>
      </c>
      <c r="E3567" s="61" t="s">
        <v>1255</v>
      </c>
      <c r="F3567" s="61" t="str">
        <f aca="false">E3567</f>
        <v>100C</v>
      </c>
      <c r="G3567" s="76"/>
      <c r="H3567" s="29" t="s">
        <v>1254</v>
      </c>
      <c r="I3567" s="29" t="str">
        <f aca="false">H3567</f>
        <v>95C</v>
      </c>
      <c r="J3567" s="18" t="str">
        <f aca="false">LEFT(H3567,LEN(H3567)-1)</f>
        <v>95</v>
      </c>
      <c r="L3567" s="18" t="str">
        <f aca="false">RIGHT(H3567,1)</f>
        <v>C</v>
      </c>
      <c r="M3567" s="29" t="n">
        <v>810</v>
      </c>
    </row>
    <row r="3568" customFormat="false" ht="15" hidden="false" customHeight="false" outlineLevel="0" collapsed="false">
      <c r="B3568" s="18" t="s">
        <v>717</v>
      </c>
      <c r="C3568" s="76" t="s">
        <v>1651</v>
      </c>
      <c r="D3568" s="18" t="n">
        <v>220</v>
      </c>
      <c r="E3568" s="61" t="s">
        <v>1256</v>
      </c>
      <c r="F3568" s="61" t="str">
        <f aca="false">E3568</f>
        <v>105C</v>
      </c>
      <c r="G3568" s="76"/>
      <c r="H3568" s="29" t="s">
        <v>1255</v>
      </c>
      <c r="I3568" s="29" t="str">
        <f aca="false">H3568</f>
        <v>100C</v>
      </c>
      <c r="J3568" s="18" t="str">
        <f aca="false">LEFT(H3568,LEN(H3568)-1)</f>
        <v>100</v>
      </c>
      <c r="L3568" s="18" t="str">
        <f aca="false">RIGHT(H3568,1)</f>
        <v>C</v>
      </c>
      <c r="M3568" s="29" t="n">
        <v>740</v>
      </c>
    </row>
    <row r="3569" customFormat="false" ht="15" hidden="false" customHeight="false" outlineLevel="0" collapsed="false">
      <c r="B3569" s="18" t="s">
        <v>717</v>
      </c>
      <c r="C3569" s="76" t="s">
        <v>1651</v>
      </c>
      <c r="D3569" s="18" t="n">
        <v>220</v>
      </c>
      <c r="E3569" s="61" t="s">
        <v>1256</v>
      </c>
      <c r="F3569" s="61" t="str">
        <f aca="false">E3569</f>
        <v>105C</v>
      </c>
      <c r="G3569" s="76"/>
      <c r="H3569" s="29" t="s">
        <v>1255</v>
      </c>
      <c r="I3569" s="29" t="str">
        <f aca="false">H3569</f>
        <v>100C</v>
      </c>
      <c r="J3569" s="18" t="str">
        <f aca="false">LEFT(H3569,LEN(H3569)-1)</f>
        <v>100</v>
      </c>
      <c r="L3569" s="18" t="str">
        <f aca="false">RIGHT(H3569,1)</f>
        <v>C</v>
      </c>
      <c r="M3569" s="29" t="n">
        <v>740</v>
      </c>
    </row>
    <row r="3570" customFormat="false" ht="15" hidden="false" customHeight="false" outlineLevel="0" collapsed="false">
      <c r="B3570" s="18" t="s">
        <v>717</v>
      </c>
      <c r="C3570" s="76" t="s">
        <v>1651</v>
      </c>
      <c r="D3570" s="18" t="n">
        <v>221</v>
      </c>
      <c r="E3570" s="61" t="s">
        <v>1652</v>
      </c>
      <c r="F3570" s="61" t="str">
        <f aca="false">E3570</f>
        <v>110C</v>
      </c>
      <c r="G3570" s="76"/>
      <c r="H3570" s="29" t="s">
        <v>1256</v>
      </c>
      <c r="I3570" s="29" t="str">
        <f aca="false">H3570</f>
        <v>105C</v>
      </c>
      <c r="J3570" s="18" t="str">
        <f aca="false">LEFT(H3570,LEN(H3570)-1)</f>
        <v>105</v>
      </c>
      <c r="L3570" s="18" t="str">
        <f aca="false">RIGHT(H3570,1)</f>
        <v>C</v>
      </c>
      <c r="M3570" s="29" t="n">
        <v>680</v>
      </c>
    </row>
    <row r="3571" customFormat="false" ht="15" hidden="false" customHeight="false" outlineLevel="0" collapsed="false">
      <c r="B3571" s="18" t="s">
        <v>717</v>
      </c>
      <c r="C3571" s="76" t="s">
        <v>1651</v>
      </c>
      <c r="D3571" s="18" t="n">
        <v>222</v>
      </c>
      <c r="E3571" s="61" t="s">
        <v>1653</v>
      </c>
      <c r="F3571" s="61" t="str">
        <f aca="false">E3571</f>
        <v>115C</v>
      </c>
      <c r="G3571" s="76"/>
      <c r="H3571" s="29" t="s">
        <v>1652</v>
      </c>
      <c r="I3571" s="29" t="str">
        <f aca="false">H3571</f>
        <v>110C</v>
      </c>
      <c r="J3571" s="18" t="str">
        <f aca="false">LEFT(H3571,LEN(H3571)-1)</f>
        <v>110</v>
      </c>
      <c r="L3571" s="18" t="str">
        <f aca="false">RIGHT(H3571,1)</f>
        <v>C</v>
      </c>
      <c r="M3571" s="29" t="n">
        <v>610</v>
      </c>
    </row>
    <row r="3572" customFormat="false" ht="15" hidden="false" customHeight="false" outlineLevel="0" collapsed="false">
      <c r="B3572" s="18" t="s">
        <v>717</v>
      </c>
      <c r="C3572" s="76" t="s">
        <v>1651</v>
      </c>
      <c r="D3572" s="18" t="n">
        <v>263</v>
      </c>
      <c r="E3572" s="61" t="s">
        <v>1258</v>
      </c>
      <c r="F3572" s="61" t="str">
        <f aca="false">E3572</f>
        <v>70D</v>
      </c>
      <c r="G3572" s="76"/>
      <c r="H3572" s="29" t="s">
        <v>1248</v>
      </c>
      <c r="I3572" s="29" t="str">
        <f aca="false">H3572</f>
        <v>65C</v>
      </c>
      <c r="J3572" s="18" t="str">
        <f aca="false">LEFT(H3572,LEN(H3572)-1)</f>
        <v>65</v>
      </c>
      <c r="L3572" s="18" t="str">
        <f aca="false">RIGHT(H3572,1)</f>
        <v>C</v>
      </c>
      <c r="M3572" s="29" t="n">
        <v>940</v>
      </c>
    </row>
    <row r="3573" customFormat="false" ht="15" hidden="false" customHeight="false" outlineLevel="0" collapsed="false">
      <c r="B3573" s="18" t="s">
        <v>717</v>
      </c>
      <c r="C3573" s="76" t="s">
        <v>1651</v>
      </c>
      <c r="D3573" s="18" t="n">
        <v>264</v>
      </c>
      <c r="E3573" s="61" t="s">
        <v>1259</v>
      </c>
      <c r="F3573" s="61" t="str">
        <f aca="false">E3573</f>
        <v>75D</v>
      </c>
      <c r="G3573" s="76"/>
      <c r="H3573" s="29" t="s">
        <v>1249</v>
      </c>
      <c r="I3573" s="29" t="str">
        <f aca="false">H3573</f>
        <v>70C</v>
      </c>
      <c r="J3573" s="18" t="str">
        <f aca="false">LEFT(H3573,LEN(H3573)-1)</f>
        <v>70</v>
      </c>
      <c r="L3573" s="18" t="str">
        <f aca="false">RIGHT(H3573,1)</f>
        <v>C</v>
      </c>
      <c r="M3573" s="29" t="n">
        <v>980</v>
      </c>
    </row>
    <row r="3574" customFormat="false" ht="15" hidden="false" customHeight="false" outlineLevel="0" collapsed="false">
      <c r="B3574" s="18" t="s">
        <v>717</v>
      </c>
      <c r="C3574" s="76" t="s">
        <v>1651</v>
      </c>
      <c r="D3574" s="18" t="n">
        <v>264</v>
      </c>
      <c r="E3574" s="61" t="s">
        <v>1259</v>
      </c>
      <c r="F3574" s="61" t="str">
        <f aca="false">E3574</f>
        <v>75D</v>
      </c>
      <c r="G3574" s="76"/>
      <c r="H3574" s="29" t="s">
        <v>1249</v>
      </c>
      <c r="I3574" s="29" t="str">
        <f aca="false">H3574</f>
        <v>70C</v>
      </c>
      <c r="J3574" s="18" t="str">
        <f aca="false">LEFT(H3574,LEN(H3574)-1)</f>
        <v>70</v>
      </c>
      <c r="L3574" s="18" t="str">
        <f aca="false">RIGHT(H3574,1)</f>
        <v>C</v>
      </c>
      <c r="M3574" s="29" t="n">
        <v>980</v>
      </c>
    </row>
    <row r="3575" customFormat="false" ht="15" hidden="false" customHeight="false" outlineLevel="0" collapsed="false">
      <c r="B3575" s="18" t="s">
        <v>717</v>
      </c>
      <c r="C3575" s="76" t="s">
        <v>1651</v>
      </c>
      <c r="D3575" s="18" t="n">
        <v>265</v>
      </c>
      <c r="E3575" s="61" t="s">
        <v>1260</v>
      </c>
      <c r="F3575" s="61" t="str">
        <f aca="false">E3575</f>
        <v>80D</v>
      </c>
      <c r="G3575" s="76"/>
      <c r="H3575" s="29" t="s">
        <v>1250</v>
      </c>
      <c r="I3575" s="29" t="str">
        <f aca="false">H3575</f>
        <v>75C</v>
      </c>
      <c r="J3575" s="18" t="str">
        <f aca="false">LEFT(H3575,LEN(H3575)-1)</f>
        <v>75</v>
      </c>
      <c r="L3575" s="18" t="str">
        <f aca="false">RIGHT(H3575,1)</f>
        <v>C</v>
      </c>
      <c r="M3575" s="29" t="n">
        <v>995</v>
      </c>
    </row>
    <row r="3576" customFormat="false" ht="15" hidden="false" customHeight="false" outlineLevel="0" collapsed="false">
      <c r="B3576" s="18" t="s">
        <v>717</v>
      </c>
      <c r="C3576" s="76" t="s">
        <v>1651</v>
      </c>
      <c r="D3576" s="18" t="n">
        <v>265</v>
      </c>
      <c r="E3576" s="61" t="s">
        <v>1260</v>
      </c>
      <c r="F3576" s="61" t="str">
        <f aca="false">E3576</f>
        <v>80D</v>
      </c>
      <c r="G3576" s="76"/>
      <c r="H3576" s="29" t="s">
        <v>1259</v>
      </c>
      <c r="I3576" s="29" t="str">
        <f aca="false">H3576</f>
        <v>75D</v>
      </c>
      <c r="J3576" s="18" t="str">
        <f aca="false">LEFT(H3576,LEN(H3576)-1)</f>
        <v>75</v>
      </c>
      <c r="L3576" s="18" t="str">
        <f aca="false">RIGHT(H3576,1)</f>
        <v>D</v>
      </c>
      <c r="M3576" s="29" t="n">
        <v>985</v>
      </c>
    </row>
    <row r="3577" customFormat="false" ht="15" hidden="false" customHeight="false" outlineLevel="0" collapsed="false">
      <c r="B3577" s="18" t="s">
        <v>717</v>
      </c>
      <c r="C3577" s="76" t="s">
        <v>1651</v>
      </c>
      <c r="D3577" s="18" t="n">
        <v>265</v>
      </c>
      <c r="E3577" s="61" t="s">
        <v>1260</v>
      </c>
      <c r="F3577" s="61" t="str">
        <f aca="false">E3577</f>
        <v>80D</v>
      </c>
      <c r="G3577" s="76"/>
      <c r="H3577" s="29" t="s">
        <v>1250</v>
      </c>
      <c r="I3577" s="29" t="str">
        <f aca="false">H3577</f>
        <v>75C</v>
      </c>
      <c r="J3577" s="18" t="str">
        <f aca="false">LEFT(H3577,LEN(H3577)-1)</f>
        <v>75</v>
      </c>
      <c r="L3577" s="18" t="str">
        <f aca="false">RIGHT(H3577,1)</f>
        <v>C</v>
      </c>
      <c r="M3577" s="29" t="n">
        <v>995</v>
      </c>
    </row>
    <row r="3578" customFormat="false" ht="15" hidden="false" customHeight="false" outlineLevel="0" collapsed="false">
      <c r="B3578" s="18" t="s">
        <v>717</v>
      </c>
      <c r="C3578" s="76" t="s">
        <v>1651</v>
      </c>
      <c r="D3578" s="18" t="n">
        <v>266</v>
      </c>
      <c r="E3578" s="61" t="s">
        <v>1261</v>
      </c>
      <c r="F3578" s="61" t="str">
        <f aca="false">E3578</f>
        <v>85D</v>
      </c>
      <c r="G3578" s="76"/>
      <c r="H3578" s="29" t="s">
        <v>1251</v>
      </c>
      <c r="I3578" s="29" t="str">
        <f aca="false">H3578</f>
        <v>80C</v>
      </c>
      <c r="J3578" s="18" t="str">
        <f aca="false">LEFT(H3578,LEN(H3578)-1)</f>
        <v>80</v>
      </c>
      <c r="L3578" s="18" t="str">
        <f aca="false">RIGHT(H3578,1)</f>
        <v>C</v>
      </c>
      <c r="M3578" s="29" t="n">
        <v>975</v>
      </c>
    </row>
    <row r="3579" customFormat="false" ht="15" hidden="false" customHeight="false" outlineLevel="0" collapsed="false">
      <c r="B3579" s="18" t="s">
        <v>717</v>
      </c>
      <c r="C3579" s="76" t="s">
        <v>1651</v>
      </c>
      <c r="D3579" s="18" t="n">
        <v>266</v>
      </c>
      <c r="E3579" s="61" t="s">
        <v>1261</v>
      </c>
      <c r="F3579" s="61" t="str">
        <f aca="false">E3579</f>
        <v>85D</v>
      </c>
      <c r="G3579" s="76"/>
      <c r="H3579" s="29" t="s">
        <v>1260</v>
      </c>
      <c r="I3579" s="29" t="str">
        <f aca="false">H3579</f>
        <v>80D</v>
      </c>
      <c r="J3579" s="18" t="str">
        <f aca="false">LEFT(H3579,LEN(H3579)-1)</f>
        <v>80</v>
      </c>
      <c r="L3579" s="18" t="str">
        <f aca="false">RIGHT(H3579,1)</f>
        <v>D</v>
      </c>
      <c r="M3579" s="29" t="n">
        <v>945</v>
      </c>
    </row>
    <row r="3580" customFormat="false" ht="15" hidden="false" customHeight="false" outlineLevel="0" collapsed="false">
      <c r="B3580" s="18" t="s">
        <v>717</v>
      </c>
      <c r="C3580" s="76" t="s">
        <v>1651</v>
      </c>
      <c r="D3580" s="18" t="n">
        <v>266</v>
      </c>
      <c r="E3580" s="61" t="s">
        <v>1261</v>
      </c>
      <c r="F3580" s="61" t="str">
        <f aca="false">E3580</f>
        <v>85D</v>
      </c>
      <c r="G3580" s="76"/>
      <c r="H3580" s="29" t="s">
        <v>1251</v>
      </c>
      <c r="I3580" s="29" t="str">
        <f aca="false">H3580</f>
        <v>80C</v>
      </c>
      <c r="J3580" s="18" t="str">
        <f aca="false">LEFT(H3580,LEN(H3580)-1)</f>
        <v>80</v>
      </c>
      <c r="L3580" s="18" t="str">
        <f aca="false">RIGHT(H3580,1)</f>
        <v>C</v>
      </c>
      <c r="M3580" s="29" t="n">
        <v>975</v>
      </c>
    </row>
    <row r="3581" customFormat="false" ht="15" hidden="false" customHeight="false" outlineLevel="0" collapsed="false">
      <c r="B3581" s="18" t="s">
        <v>717</v>
      </c>
      <c r="C3581" s="76" t="s">
        <v>1651</v>
      </c>
      <c r="D3581" s="18" t="n">
        <v>267</v>
      </c>
      <c r="E3581" s="61" t="s">
        <v>1262</v>
      </c>
      <c r="F3581" s="61" t="str">
        <f aca="false">E3581</f>
        <v>90D</v>
      </c>
      <c r="G3581" s="76"/>
      <c r="H3581" s="29" t="s">
        <v>1252</v>
      </c>
      <c r="I3581" s="29" t="str">
        <f aca="false">H3581</f>
        <v>85C</v>
      </c>
      <c r="J3581" s="18" t="str">
        <f aca="false">LEFT(H3581,LEN(H3581)-1)</f>
        <v>85</v>
      </c>
      <c r="L3581" s="18" t="str">
        <f aca="false">RIGHT(H3581,1)</f>
        <v>C</v>
      </c>
      <c r="M3581" s="29" t="n">
        <v>935</v>
      </c>
    </row>
    <row r="3582" customFormat="false" ht="15" hidden="false" customHeight="false" outlineLevel="0" collapsed="false">
      <c r="B3582" s="18" t="s">
        <v>717</v>
      </c>
      <c r="C3582" s="76" t="s">
        <v>1651</v>
      </c>
      <c r="D3582" s="18" t="n">
        <v>267</v>
      </c>
      <c r="E3582" s="61" t="s">
        <v>1262</v>
      </c>
      <c r="F3582" s="61" t="str">
        <f aca="false">E3582</f>
        <v>90D</v>
      </c>
      <c r="G3582" s="76"/>
      <c r="H3582" s="29" t="s">
        <v>1261</v>
      </c>
      <c r="I3582" s="29" t="str">
        <f aca="false">H3582</f>
        <v>85D</v>
      </c>
      <c r="J3582" s="18" t="str">
        <f aca="false">LEFT(H3582,LEN(H3582)-1)</f>
        <v>85</v>
      </c>
      <c r="L3582" s="18" t="str">
        <f aca="false">RIGHT(H3582,1)</f>
        <v>D</v>
      </c>
      <c r="M3582" s="29" t="n">
        <v>885</v>
      </c>
    </row>
    <row r="3583" customFormat="false" ht="15" hidden="false" customHeight="false" outlineLevel="0" collapsed="false">
      <c r="B3583" s="18" t="s">
        <v>717</v>
      </c>
      <c r="C3583" s="76" t="s">
        <v>1651</v>
      </c>
      <c r="D3583" s="18" t="n">
        <v>268</v>
      </c>
      <c r="E3583" s="61" t="s">
        <v>1263</v>
      </c>
      <c r="F3583" s="61" t="str">
        <f aca="false">E3583</f>
        <v>95D</v>
      </c>
      <c r="G3583" s="76"/>
      <c r="H3583" s="29" t="s">
        <v>1253</v>
      </c>
      <c r="I3583" s="29" t="str">
        <f aca="false">H3583</f>
        <v>90C</v>
      </c>
      <c r="J3583" s="18" t="str">
        <f aca="false">LEFT(H3583,LEN(H3583)-1)</f>
        <v>90</v>
      </c>
      <c r="L3583" s="18" t="str">
        <f aca="false">RIGHT(H3583,1)</f>
        <v>C</v>
      </c>
      <c r="M3583" s="29" t="n">
        <v>875</v>
      </c>
    </row>
    <row r="3584" customFormat="false" ht="15" hidden="false" customHeight="false" outlineLevel="0" collapsed="false">
      <c r="B3584" s="18" t="s">
        <v>717</v>
      </c>
      <c r="C3584" s="76" t="s">
        <v>1651</v>
      </c>
      <c r="D3584" s="18" t="n">
        <v>268</v>
      </c>
      <c r="E3584" s="61" t="s">
        <v>1263</v>
      </c>
      <c r="F3584" s="61" t="str">
        <f aca="false">E3584</f>
        <v>95D</v>
      </c>
      <c r="G3584" s="76"/>
      <c r="H3584" s="29" t="s">
        <v>1262</v>
      </c>
      <c r="I3584" s="29" t="str">
        <f aca="false">H3584</f>
        <v>90D</v>
      </c>
      <c r="J3584" s="18" t="str">
        <f aca="false">LEFT(H3584,LEN(H3584)-1)</f>
        <v>90</v>
      </c>
      <c r="L3584" s="18" t="str">
        <f aca="false">RIGHT(H3584,1)</f>
        <v>D</v>
      </c>
      <c r="M3584" s="29" t="n">
        <v>815</v>
      </c>
    </row>
    <row r="3585" customFormat="false" ht="15" hidden="false" customHeight="false" outlineLevel="0" collapsed="false">
      <c r="B3585" s="18" t="s">
        <v>717</v>
      </c>
      <c r="C3585" s="76" t="s">
        <v>1651</v>
      </c>
      <c r="D3585" s="18" t="n">
        <v>268</v>
      </c>
      <c r="E3585" s="61" t="s">
        <v>1263</v>
      </c>
      <c r="F3585" s="61" t="str">
        <f aca="false">E3585</f>
        <v>95D</v>
      </c>
      <c r="G3585" s="76"/>
      <c r="H3585" s="29" t="s">
        <v>1253</v>
      </c>
      <c r="I3585" s="29" t="str">
        <f aca="false">H3585</f>
        <v>90C</v>
      </c>
      <c r="J3585" s="18" t="str">
        <f aca="false">LEFT(H3585,LEN(H3585)-1)</f>
        <v>90</v>
      </c>
      <c r="L3585" s="18" t="str">
        <f aca="false">RIGHT(H3585,1)</f>
        <v>C</v>
      </c>
      <c r="M3585" s="29" t="n">
        <v>875</v>
      </c>
    </row>
    <row r="3586" customFormat="false" ht="15" hidden="false" customHeight="false" outlineLevel="0" collapsed="false">
      <c r="B3586" s="18" t="s">
        <v>717</v>
      </c>
      <c r="C3586" s="76" t="s">
        <v>1651</v>
      </c>
      <c r="D3586" s="18" t="n">
        <v>269</v>
      </c>
      <c r="E3586" s="61" t="s">
        <v>1264</v>
      </c>
      <c r="F3586" s="61" t="str">
        <f aca="false">E3586</f>
        <v>100D</v>
      </c>
      <c r="G3586" s="76"/>
      <c r="H3586" s="29" t="s">
        <v>1263</v>
      </c>
      <c r="I3586" s="29" t="str">
        <f aca="false">H3586</f>
        <v>95D</v>
      </c>
      <c r="J3586" s="18" t="str">
        <f aca="false">LEFT(H3586,LEN(H3586)-1)</f>
        <v>95</v>
      </c>
      <c r="L3586" s="18" t="str">
        <f aca="false">RIGHT(H3586,1)</f>
        <v>D</v>
      </c>
      <c r="M3586" s="29" t="n">
        <v>745</v>
      </c>
    </row>
    <row r="3587" customFormat="false" ht="15" hidden="false" customHeight="false" outlineLevel="0" collapsed="false">
      <c r="B3587" s="18" t="s">
        <v>717</v>
      </c>
      <c r="C3587" s="76" t="s">
        <v>1651</v>
      </c>
      <c r="D3587" s="18" t="n">
        <v>269</v>
      </c>
      <c r="E3587" s="61" t="s">
        <v>1264</v>
      </c>
      <c r="F3587" s="61" t="str">
        <f aca="false">E3587</f>
        <v>100D</v>
      </c>
      <c r="G3587" s="76"/>
      <c r="H3587" s="29" t="s">
        <v>1263</v>
      </c>
      <c r="I3587" s="29" t="str">
        <f aca="false">H3587</f>
        <v>95D</v>
      </c>
      <c r="J3587" s="18" t="str">
        <f aca="false">LEFT(H3587,LEN(H3587)-1)</f>
        <v>95</v>
      </c>
      <c r="L3587" s="18" t="str">
        <f aca="false">RIGHT(H3587,1)</f>
        <v>D</v>
      </c>
      <c r="M3587" s="29" t="n">
        <v>745</v>
      </c>
    </row>
    <row r="3588" customFormat="false" ht="15" hidden="false" customHeight="false" outlineLevel="0" collapsed="false">
      <c r="B3588" s="18" t="s">
        <v>717</v>
      </c>
      <c r="C3588" s="76" t="s">
        <v>1651</v>
      </c>
      <c r="D3588" s="18" t="n">
        <v>270</v>
      </c>
      <c r="E3588" s="61" t="s">
        <v>1265</v>
      </c>
      <c r="F3588" s="61" t="str">
        <f aca="false">E3588</f>
        <v>105D</v>
      </c>
      <c r="G3588" s="76"/>
      <c r="H3588" s="29" t="s">
        <v>1264</v>
      </c>
      <c r="I3588" s="29" t="str">
        <f aca="false">H3588</f>
        <v>100D</v>
      </c>
      <c r="J3588" s="18" t="str">
        <f aca="false">LEFT(H3588,LEN(H3588)-1)</f>
        <v>100</v>
      </c>
      <c r="L3588" s="18" t="str">
        <f aca="false">RIGHT(H3588,1)</f>
        <v>D</v>
      </c>
      <c r="M3588" s="29" t="n">
        <v>685</v>
      </c>
    </row>
    <row r="3589" customFormat="false" ht="15" hidden="false" customHeight="false" outlineLevel="0" collapsed="false">
      <c r="B3589" s="18" t="s">
        <v>717</v>
      </c>
      <c r="C3589" s="76" t="s">
        <v>1651</v>
      </c>
      <c r="D3589" s="18" t="n">
        <v>270</v>
      </c>
      <c r="E3589" s="61" t="s">
        <v>1265</v>
      </c>
      <c r="F3589" s="61" t="str">
        <f aca="false">E3589</f>
        <v>105D</v>
      </c>
      <c r="G3589" s="76"/>
      <c r="H3589" s="29" t="s">
        <v>1264</v>
      </c>
      <c r="I3589" s="29" t="str">
        <f aca="false">H3589</f>
        <v>100D</v>
      </c>
      <c r="J3589" s="18" t="str">
        <f aca="false">LEFT(H3589,LEN(H3589)-1)</f>
        <v>100</v>
      </c>
      <c r="L3589" s="18" t="str">
        <f aca="false">RIGHT(H3589,1)</f>
        <v>D</v>
      </c>
      <c r="M3589" s="29" t="n">
        <v>685</v>
      </c>
    </row>
    <row r="3590" customFormat="false" ht="15" hidden="false" customHeight="false" outlineLevel="0" collapsed="false">
      <c r="B3590" s="18" t="s">
        <v>717</v>
      </c>
      <c r="C3590" s="76" t="s">
        <v>1651</v>
      </c>
      <c r="D3590" s="18" t="n">
        <v>271</v>
      </c>
      <c r="E3590" s="61" t="s">
        <v>1654</v>
      </c>
      <c r="F3590" s="61" t="str">
        <f aca="false">E3590</f>
        <v>110D</v>
      </c>
      <c r="G3590" s="76"/>
      <c r="H3590" s="29" t="s">
        <v>1265</v>
      </c>
      <c r="I3590" s="29" t="str">
        <f aca="false">H3590</f>
        <v>105D</v>
      </c>
      <c r="J3590" s="18" t="str">
        <f aca="false">LEFT(H3590,LEN(H3590)-1)</f>
        <v>105</v>
      </c>
      <c r="L3590" s="18" t="str">
        <f aca="false">RIGHT(H3590,1)</f>
        <v>D</v>
      </c>
      <c r="M3590" s="29" t="n">
        <v>615</v>
      </c>
    </row>
    <row r="3591" customFormat="false" ht="15" hidden="false" customHeight="false" outlineLevel="0" collapsed="false">
      <c r="B3591" s="18" t="s">
        <v>717</v>
      </c>
      <c r="C3591" s="76" t="s">
        <v>1651</v>
      </c>
      <c r="D3591" s="18" t="n">
        <v>272</v>
      </c>
      <c r="E3591" s="61" t="s">
        <v>1655</v>
      </c>
      <c r="F3591" s="61" t="str">
        <f aca="false">E3591</f>
        <v>115D</v>
      </c>
      <c r="G3591" s="76"/>
      <c r="H3591" s="29" t="s">
        <v>1654</v>
      </c>
      <c r="I3591" s="29" t="str">
        <f aca="false">H3591</f>
        <v>110D</v>
      </c>
      <c r="J3591" s="18" t="str">
        <f aca="false">LEFT(H3591,LEN(H3591)-1)</f>
        <v>110</v>
      </c>
      <c r="L3591" s="18" t="str">
        <f aca="false">RIGHT(H3591,1)</f>
        <v>D</v>
      </c>
      <c r="M3591" s="29" t="n">
        <v>545</v>
      </c>
    </row>
    <row r="3592" customFormat="false" ht="15" hidden="false" customHeight="false" outlineLevel="0" collapsed="false">
      <c r="B3592" s="18" t="s">
        <v>717</v>
      </c>
      <c r="C3592" s="76" t="s">
        <v>1651</v>
      </c>
      <c r="D3592" s="18" t="n">
        <v>273</v>
      </c>
      <c r="E3592" s="61" t="s">
        <v>1656</v>
      </c>
      <c r="F3592" s="61" t="str">
        <f aca="false">E3592</f>
        <v>120D</v>
      </c>
      <c r="G3592" s="76"/>
      <c r="H3592" s="29" t="s">
        <v>1655</v>
      </c>
      <c r="I3592" s="29" t="str">
        <f aca="false">H3592</f>
        <v>115D</v>
      </c>
      <c r="J3592" s="18" t="str">
        <f aca="false">LEFT(H3592,LEN(H3592)-1)</f>
        <v>115</v>
      </c>
      <c r="L3592" s="18" t="str">
        <f aca="false">RIGHT(H3592,1)</f>
        <v>D</v>
      </c>
      <c r="M3592" s="29" t="n">
        <v>475</v>
      </c>
    </row>
    <row r="3593" customFormat="false" ht="15" hidden="false" customHeight="false" outlineLevel="0" collapsed="false">
      <c r="B3593" s="18" t="s">
        <v>717</v>
      </c>
      <c r="C3593" s="76" t="s">
        <v>1651</v>
      </c>
      <c r="D3593" s="18" t="n">
        <v>274</v>
      </c>
      <c r="E3593" s="61" t="s">
        <v>1657</v>
      </c>
      <c r="F3593" s="61" t="str">
        <f aca="false">E3593</f>
        <v>125D</v>
      </c>
      <c r="G3593" s="76"/>
      <c r="H3593" s="29" t="s">
        <v>1656</v>
      </c>
      <c r="I3593" s="29" t="str">
        <f aca="false">H3593</f>
        <v>120D</v>
      </c>
      <c r="J3593" s="18" t="str">
        <f aca="false">LEFT(H3593,LEN(H3593)-1)</f>
        <v>120</v>
      </c>
      <c r="L3593" s="18" t="str">
        <f aca="false">RIGHT(H3593,1)</f>
        <v>D</v>
      </c>
      <c r="M3593" s="29" t="n">
        <v>410</v>
      </c>
    </row>
    <row r="3594" customFormat="false" ht="15" hidden="false" customHeight="false" outlineLevel="0" collapsed="false">
      <c r="B3594" s="18" t="s">
        <v>717</v>
      </c>
      <c r="C3594" s="76" t="s">
        <v>1651</v>
      </c>
      <c r="D3594" s="18" t="n">
        <v>313</v>
      </c>
      <c r="E3594" s="61" t="s">
        <v>1267</v>
      </c>
      <c r="F3594" s="61" t="str">
        <f aca="false">E3594</f>
        <v>70E</v>
      </c>
      <c r="G3594" s="76"/>
      <c r="H3594" s="29" t="s">
        <v>1257</v>
      </c>
      <c r="I3594" s="29" t="str">
        <f aca="false">H3594</f>
        <v>65D</v>
      </c>
      <c r="J3594" s="18" t="str">
        <f aca="false">LEFT(H3594,LEN(H3594)-1)</f>
        <v>65</v>
      </c>
      <c r="L3594" s="18" t="str">
        <f aca="false">RIGHT(H3594,1)</f>
        <v>D</v>
      </c>
      <c r="M3594" s="29" t="n">
        <v>895</v>
      </c>
    </row>
    <row r="3595" customFormat="false" ht="15" hidden="false" customHeight="false" outlineLevel="0" collapsed="false">
      <c r="B3595" s="18" t="s">
        <v>717</v>
      </c>
      <c r="C3595" s="76" t="s">
        <v>1651</v>
      </c>
      <c r="D3595" s="18" t="n">
        <v>314</v>
      </c>
      <c r="E3595" s="61" t="s">
        <v>1268</v>
      </c>
      <c r="F3595" s="61" t="str">
        <f aca="false">E3595</f>
        <v>75E</v>
      </c>
      <c r="G3595" s="76"/>
      <c r="H3595" s="29" t="s">
        <v>1258</v>
      </c>
      <c r="I3595" s="29" t="str">
        <f aca="false">H3595</f>
        <v>70D</v>
      </c>
      <c r="J3595" s="18" t="str">
        <f aca="false">LEFT(H3595,LEN(H3595)-1)</f>
        <v>70</v>
      </c>
      <c r="L3595" s="18" t="str">
        <f aca="false">RIGHT(H3595,1)</f>
        <v>D</v>
      </c>
      <c r="M3595" s="29" t="n">
        <v>955</v>
      </c>
    </row>
    <row r="3596" customFormat="false" ht="15" hidden="false" customHeight="false" outlineLevel="0" collapsed="false">
      <c r="B3596" s="18" t="s">
        <v>717</v>
      </c>
      <c r="C3596" s="76" t="s">
        <v>1651</v>
      </c>
      <c r="D3596" s="18" t="n">
        <v>314</v>
      </c>
      <c r="E3596" s="61" t="s">
        <v>1268</v>
      </c>
      <c r="F3596" s="61" t="str">
        <f aca="false">E3596</f>
        <v>75E</v>
      </c>
      <c r="G3596" s="76"/>
      <c r="H3596" s="29" t="s">
        <v>1258</v>
      </c>
      <c r="I3596" s="29" t="str">
        <f aca="false">H3596</f>
        <v>70D</v>
      </c>
      <c r="J3596" s="18" t="str">
        <f aca="false">LEFT(H3596,LEN(H3596)-1)</f>
        <v>70</v>
      </c>
      <c r="L3596" s="18" t="str">
        <f aca="false">RIGHT(H3596,1)</f>
        <v>D</v>
      </c>
      <c r="M3596" s="29" t="n">
        <v>955</v>
      </c>
    </row>
    <row r="3597" customFormat="false" ht="15" hidden="false" customHeight="false" outlineLevel="0" collapsed="false">
      <c r="B3597" s="18" t="s">
        <v>717</v>
      </c>
      <c r="C3597" s="76" t="s">
        <v>1651</v>
      </c>
      <c r="D3597" s="18" t="n">
        <v>315</v>
      </c>
      <c r="E3597" s="61" t="s">
        <v>1269</v>
      </c>
      <c r="F3597" s="61" t="str">
        <f aca="false">E3597</f>
        <v>80E</v>
      </c>
      <c r="G3597" s="76"/>
      <c r="H3597" s="29" t="s">
        <v>1259</v>
      </c>
      <c r="I3597" s="29" t="str">
        <f aca="false">H3597</f>
        <v>75D</v>
      </c>
      <c r="J3597" s="18" t="str">
        <f aca="false">LEFT(H3597,LEN(H3597)-1)</f>
        <v>75</v>
      </c>
      <c r="L3597" s="18" t="str">
        <f aca="false">RIGHT(H3597,1)</f>
        <v>D</v>
      </c>
      <c r="M3597" s="29" t="n">
        <v>985</v>
      </c>
    </row>
    <row r="3598" customFormat="false" ht="15" hidden="false" customHeight="false" outlineLevel="0" collapsed="false">
      <c r="B3598" s="18" t="s">
        <v>717</v>
      </c>
      <c r="C3598" s="76" t="s">
        <v>1651</v>
      </c>
      <c r="D3598" s="18" t="n">
        <v>315</v>
      </c>
      <c r="E3598" s="61" t="s">
        <v>1269</v>
      </c>
      <c r="F3598" s="61" t="str">
        <f aca="false">E3598</f>
        <v>80E</v>
      </c>
      <c r="G3598" s="76"/>
      <c r="H3598" s="29" t="s">
        <v>1268</v>
      </c>
      <c r="I3598" s="29" t="str">
        <f aca="false">H3598</f>
        <v>75E</v>
      </c>
      <c r="J3598" s="18" t="str">
        <f aca="false">LEFT(H3598,LEN(H3598)-1)</f>
        <v>75</v>
      </c>
      <c r="L3598" s="18" t="str">
        <f aca="false">RIGHT(H3598,1)</f>
        <v>E</v>
      </c>
      <c r="M3598" s="29" t="n">
        <v>925</v>
      </c>
    </row>
    <row r="3599" customFormat="false" ht="15" hidden="false" customHeight="false" outlineLevel="0" collapsed="false">
      <c r="B3599" s="18" t="s">
        <v>717</v>
      </c>
      <c r="C3599" s="76" t="s">
        <v>1651</v>
      </c>
      <c r="D3599" s="18" t="n">
        <v>315</v>
      </c>
      <c r="E3599" s="61" t="s">
        <v>1269</v>
      </c>
      <c r="F3599" s="61" t="str">
        <f aca="false">E3599</f>
        <v>80E</v>
      </c>
      <c r="G3599" s="76"/>
      <c r="H3599" s="29" t="s">
        <v>1259</v>
      </c>
      <c r="I3599" s="29" t="str">
        <f aca="false">H3599</f>
        <v>75D</v>
      </c>
      <c r="J3599" s="18" t="str">
        <f aca="false">LEFT(H3599,LEN(H3599)-1)</f>
        <v>75</v>
      </c>
      <c r="L3599" s="18" t="str">
        <f aca="false">RIGHT(H3599,1)</f>
        <v>D</v>
      </c>
      <c r="M3599" s="29" t="n">
        <v>985</v>
      </c>
    </row>
    <row r="3600" customFormat="false" ht="15" hidden="false" customHeight="false" outlineLevel="0" collapsed="false">
      <c r="B3600" s="18" t="s">
        <v>717</v>
      </c>
      <c r="C3600" s="76" t="s">
        <v>1651</v>
      </c>
      <c r="D3600" s="18" t="n">
        <v>316</v>
      </c>
      <c r="E3600" s="61" t="s">
        <v>1270</v>
      </c>
      <c r="F3600" s="61" t="str">
        <f aca="false">E3600</f>
        <v>85E</v>
      </c>
      <c r="G3600" s="76"/>
      <c r="H3600" s="29" t="s">
        <v>1260</v>
      </c>
      <c r="I3600" s="29" t="str">
        <f aca="false">H3600</f>
        <v>80D</v>
      </c>
      <c r="J3600" s="18" t="str">
        <f aca="false">LEFT(H3600,LEN(H3600)-1)</f>
        <v>80</v>
      </c>
      <c r="L3600" s="18" t="str">
        <f aca="false">RIGHT(H3600,1)</f>
        <v>D</v>
      </c>
      <c r="M3600" s="29" t="n">
        <v>945</v>
      </c>
    </row>
    <row r="3601" customFormat="false" ht="15" hidden="false" customHeight="false" outlineLevel="0" collapsed="false">
      <c r="B3601" s="18" t="s">
        <v>717</v>
      </c>
      <c r="C3601" s="76" t="s">
        <v>1651</v>
      </c>
      <c r="D3601" s="18" t="n">
        <v>316</v>
      </c>
      <c r="E3601" s="61" t="s">
        <v>1270</v>
      </c>
      <c r="F3601" s="61" t="str">
        <f aca="false">E3601</f>
        <v>85E</v>
      </c>
      <c r="G3601" s="76"/>
      <c r="H3601" s="29" t="s">
        <v>1269</v>
      </c>
      <c r="I3601" s="29" t="str">
        <f aca="false">H3601</f>
        <v>80E</v>
      </c>
      <c r="J3601" s="18" t="str">
        <f aca="false">LEFT(H3601,LEN(H3601)-1)</f>
        <v>80</v>
      </c>
      <c r="L3601" s="18" t="str">
        <f aca="false">RIGHT(H3601,1)</f>
        <v>E</v>
      </c>
      <c r="M3601" s="29" t="n">
        <v>967</v>
      </c>
    </row>
    <row r="3602" customFormat="false" ht="15" hidden="false" customHeight="false" outlineLevel="0" collapsed="false">
      <c r="B3602" s="18" t="s">
        <v>717</v>
      </c>
      <c r="C3602" s="76" t="s">
        <v>1651</v>
      </c>
      <c r="D3602" s="18" t="n">
        <v>317</v>
      </c>
      <c r="E3602" s="61" t="s">
        <v>1271</v>
      </c>
      <c r="F3602" s="61" t="str">
        <f aca="false">E3602</f>
        <v>90E</v>
      </c>
      <c r="G3602" s="76"/>
      <c r="H3602" s="29" t="s">
        <v>1261</v>
      </c>
      <c r="I3602" s="29" t="str">
        <f aca="false">H3602</f>
        <v>85D</v>
      </c>
      <c r="J3602" s="18" t="str">
        <f aca="false">LEFT(H3602,LEN(H3602)-1)</f>
        <v>85</v>
      </c>
      <c r="L3602" s="18" t="str">
        <f aca="false">RIGHT(H3602,1)</f>
        <v>D</v>
      </c>
      <c r="M3602" s="29" t="n">
        <v>885</v>
      </c>
    </row>
    <row r="3603" customFormat="false" ht="15" hidden="false" customHeight="false" outlineLevel="0" collapsed="false">
      <c r="B3603" s="18" t="s">
        <v>717</v>
      </c>
      <c r="C3603" s="76" t="s">
        <v>1651</v>
      </c>
      <c r="D3603" s="18" t="n">
        <v>317</v>
      </c>
      <c r="E3603" s="61" t="s">
        <v>1271</v>
      </c>
      <c r="F3603" s="61" t="str">
        <f aca="false">E3603</f>
        <v>90E</v>
      </c>
      <c r="G3603" s="76"/>
      <c r="H3603" s="29" t="s">
        <v>1270</v>
      </c>
      <c r="I3603" s="29" t="str">
        <f aca="false">H3603</f>
        <v>85E</v>
      </c>
      <c r="J3603" s="18" t="str">
        <f aca="false">LEFT(H3603,LEN(H3603)-1)</f>
        <v>85</v>
      </c>
      <c r="L3603" s="18" t="str">
        <f aca="false">RIGHT(H3603,1)</f>
        <v>E</v>
      </c>
      <c r="M3603" s="29" t="n">
        <v>957</v>
      </c>
    </row>
    <row r="3604" customFormat="false" ht="15" hidden="false" customHeight="false" outlineLevel="0" collapsed="false">
      <c r="B3604" s="18" t="s">
        <v>717</v>
      </c>
      <c r="C3604" s="76" t="s">
        <v>1651</v>
      </c>
      <c r="D3604" s="18" t="n">
        <v>317</v>
      </c>
      <c r="E3604" s="61" t="s">
        <v>1271</v>
      </c>
      <c r="F3604" s="61" t="str">
        <f aca="false">E3604</f>
        <v>90E</v>
      </c>
      <c r="G3604" s="76"/>
      <c r="H3604" s="29" t="s">
        <v>1261</v>
      </c>
      <c r="I3604" s="29" t="str">
        <f aca="false">H3604</f>
        <v>85D</v>
      </c>
      <c r="J3604" s="18" t="str">
        <f aca="false">LEFT(H3604,LEN(H3604)-1)</f>
        <v>85</v>
      </c>
      <c r="L3604" s="18" t="str">
        <f aca="false">RIGHT(H3604,1)</f>
        <v>D</v>
      </c>
      <c r="M3604" s="29" t="n">
        <v>885</v>
      </c>
    </row>
    <row r="3605" customFormat="false" ht="15" hidden="false" customHeight="false" outlineLevel="0" collapsed="false">
      <c r="B3605" s="18" t="s">
        <v>717</v>
      </c>
      <c r="C3605" s="76" t="s">
        <v>1651</v>
      </c>
      <c r="D3605" s="18" t="n">
        <v>318</v>
      </c>
      <c r="E3605" s="61" t="s">
        <v>1272</v>
      </c>
      <c r="F3605" s="61" t="str">
        <f aca="false">E3605</f>
        <v>95E</v>
      </c>
      <c r="G3605" s="76"/>
      <c r="H3605" s="29" t="s">
        <v>1271</v>
      </c>
      <c r="I3605" s="29" t="str">
        <f aca="false">H3605</f>
        <v>90E</v>
      </c>
      <c r="J3605" s="18" t="str">
        <f aca="false">LEFT(H3605,LEN(H3605)-1)</f>
        <v>90</v>
      </c>
      <c r="L3605" s="18" t="str">
        <f aca="false">RIGHT(H3605,1)</f>
        <v>E</v>
      </c>
      <c r="M3605" s="29" t="n">
        <v>705</v>
      </c>
    </row>
    <row r="3606" customFormat="false" ht="15" hidden="false" customHeight="false" outlineLevel="0" collapsed="false">
      <c r="B3606" s="18" t="s">
        <v>717</v>
      </c>
      <c r="C3606" s="76" t="s">
        <v>1651</v>
      </c>
      <c r="D3606" s="18" t="n">
        <v>318</v>
      </c>
      <c r="E3606" s="61" t="s">
        <v>1272</v>
      </c>
      <c r="F3606" s="61" t="str">
        <f aca="false">E3606</f>
        <v>95E</v>
      </c>
      <c r="G3606" s="76"/>
      <c r="H3606" s="29" t="s">
        <v>1262</v>
      </c>
      <c r="I3606" s="29" t="str">
        <f aca="false">H3606</f>
        <v>90D</v>
      </c>
      <c r="J3606" s="18" t="str">
        <f aca="false">LEFT(H3606,LEN(H3606)-1)</f>
        <v>90</v>
      </c>
      <c r="L3606" s="18" t="str">
        <f aca="false">RIGHT(H3606,1)</f>
        <v>D</v>
      </c>
      <c r="M3606" s="29" t="n">
        <v>815</v>
      </c>
    </row>
    <row r="3607" customFormat="false" ht="15" hidden="false" customHeight="false" outlineLevel="0" collapsed="false">
      <c r="B3607" s="18" t="s">
        <v>717</v>
      </c>
      <c r="C3607" s="76" t="s">
        <v>1651</v>
      </c>
      <c r="D3607" s="18" t="n">
        <v>319</v>
      </c>
      <c r="E3607" s="61" t="s">
        <v>1273</v>
      </c>
      <c r="F3607" s="61" t="str">
        <f aca="false">E3607</f>
        <v>100E</v>
      </c>
      <c r="G3607" s="76"/>
      <c r="H3607" s="29" t="s">
        <v>1272</v>
      </c>
      <c r="I3607" s="29" t="str">
        <f aca="false">H3607</f>
        <v>95E</v>
      </c>
      <c r="J3607" s="18" t="str">
        <f aca="false">LEFT(H3607,LEN(H3607)-1)</f>
        <v>95</v>
      </c>
      <c r="L3607" s="18" t="str">
        <f aca="false">RIGHT(H3607,1)</f>
        <v>E</v>
      </c>
      <c r="M3607" s="29" t="n">
        <v>635</v>
      </c>
    </row>
    <row r="3608" customFormat="false" ht="15" hidden="false" customHeight="false" outlineLevel="0" collapsed="false">
      <c r="B3608" s="18" t="s">
        <v>717</v>
      </c>
      <c r="C3608" s="76" t="s">
        <v>1651</v>
      </c>
      <c r="D3608" s="18" t="n">
        <v>319</v>
      </c>
      <c r="E3608" s="61" t="s">
        <v>1273</v>
      </c>
      <c r="F3608" s="61" t="str">
        <f aca="false">E3608</f>
        <v>100E</v>
      </c>
      <c r="G3608" s="76"/>
      <c r="H3608" s="29" t="s">
        <v>1272</v>
      </c>
      <c r="I3608" s="29" t="str">
        <f aca="false">H3608</f>
        <v>95E</v>
      </c>
      <c r="J3608" s="18" t="str">
        <f aca="false">LEFT(H3608,LEN(H3608)-1)</f>
        <v>95</v>
      </c>
      <c r="L3608" s="18" t="str">
        <f aca="false">RIGHT(H3608,1)</f>
        <v>E</v>
      </c>
      <c r="M3608" s="29" t="n">
        <v>635</v>
      </c>
    </row>
    <row r="3609" customFormat="false" ht="15" hidden="false" customHeight="false" outlineLevel="0" collapsed="false">
      <c r="B3609" s="18" t="s">
        <v>717</v>
      </c>
      <c r="C3609" s="76" t="s">
        <v>1651</v>
      </c>
      <c r="D3609" s="18" t="n">
        <v>320</v>
      </c>
      <c r="E3609" s="61" t="s">
        <v>1274</v>
      </c>
      <c r="F3609" s="61" t="str">
        <f aca="false">E3609</f>
        <v>105E</v>
      </c>
      <c r="G3609" s="76"/>
      <c r="H3609" s="29" t="s">
        <v>1273</v>
      </c>
      <c r="I3609" s="29" t="str">
        <f aca="false">H3609</f>
        <v>100E</v>
      </c>
      <c r="J3609" s="18" t="str">
        <f aca="false">LEFT(H3609,LEN(H3609)-1)</f>
        <v>100</v>
      </c>
      <c r="L3609" s="18" t="str">
        <f aca="false">RIGHT(H3609,1)</f>
        <v>E</v>
      </c>
      <c r="M3609" s="29" t="n">
        <v>565</v>
      </c>
    </row>
    <row r="3610" customFormat="false" ht="15" hidden="false" customHeight="false" outlineLevel="0" collapsed="false">
      <c r="B3610" s="18" t="s">
        <v>717</v>
      </c>
      <c r="C3610" s="76" t="s">
        <v>1651</v>
      </c>
      <c r="D3610" s="18" t="n">
        <v>320</v>
      </c>
      <c r="E3610" s="61" t="s">
        <v>1274</v>
      </c>
      <c r="F3610" s="61" t="str">
        <f aca="false">E3610</f>
        <v>105E</v>
      </c>
      <c r="G3610" s="76"/>
      <c r="H3610" s="29" t="s">
        <v>1273</v>
      </c>
      <c r="I3610" s="29" t="str">
        <f aca="false">H3610</f>
        <v>100E</v>
      </c>
      <c r="J3610" s="18" t="str">
        <f aca="false">LEFT(H3610,LEN(H3610)-1)</f>
        <v>100</v>
      </c>
      <c r="L3610" s="18" t="str">
        <f aca="false">RIGHT(H3610,1)</f>
        <v>E</v>
      </c>
      <c r="M3610" s="29" t="n">
        <v>565</v>
      </c>
    </row>
    <row r="3611" customFormat="false" ht="15" hidden="false" customHeight="false" outlineLevel="0" collapsed="false">
      <c r="B3611" s="18" t="s">
        <v>717</v>
      </c>
      <c r="C3611" s="76" t="s">
        <v>1651</v>
      </c>
      <c r="D3611" s="18" t="n">
        <v>321</v>
      </c>
      <c r="E3611" s="61" t="s">
        <v>1658</v>
      </c>
      <c r="F3611" s="61" t="str">
        <f aca="false">E3611</f>
        <v>110E</v>
      </c>
      <c r="G3611" s="76"/>
      <c r="H3611" s="29" t="s">
        <v>1274</v>
      </c>
      <c r="I3611" s="29" t="str">
        <f aca="false">H3611</f>
        <v>105E</v>
      </c>
      <c r="J3611" s="18" t="str">
        <f aca="false">LEFT(H3611,LEN(H3611)-1)</f>
        <v>105</v>
      </c>
      <c r="L3611" s="18" t="str">
        <f aca="false">RIGHT(H3611,1)</f>
        <v>E</v>
      </c>
      <c r="M3611" s="29" t="n">
        <v>490</v>
      </c>
    </row>
    <row r="3612" customFormat="false" ht="15" hidden="false" customHeight="false" outlineLevel="0" collapsed="false">
      <c r="B3612" s="18" t="s">
        <v>717</v>
      </c>
      <c r="C3612" s="76" t="s">
        <v>1651</v>
      </c>
      <c r="D3612" s="18" t="n">
        <v>322</v>
      </c>
      <c r="E3612" s="61" t="s">
        <v>1659</v>
      </c>
      <c r="F3612" s="61" t="str">
        <f aca="false">E3612</f>
        <v>115E</v>
      </c>
      <c r="G3612" s="76"/>
      <c r="H3612" s="29" t="s">
        <v>1658</v>
      </c>
      <c r="I3612" s="29" t="str">
        <f aca="false">H3612</f>
        <v>110E</v>
      </c>
      <c r="J3612" s="18" t="str">
        <f aca="false">LEFT(H3612,LEN(H3612)-1)</f>
        <v>110</v>
      </c>
      <c r="L3612" s="18" t="str">
        <f aca="false">RIGHT(H3612,1)</f>
        <v>E</v>
      </c>
      <c r="M3612" s="29" t="n">
        <v>415</v>
      </c>
    </row>
    <row r="3613" customFormat="false" ht="15" hidden="false" customHeight="false" outlineLevel="0" collapsed="false">
      <c r="B3613" s="18" t="s">
        <v>717</v>
      </c>
      <c r="C3613" s="76" t="s">
        <v>1651</v>
      </c>
      <c r="D3613" s="18" t="n">
        <v>323</v>
      </c>
      <c r="E3613" s="61" t="s">
        <v>1660</v>
      </c>
      <c r="F3613" s="61" t="str">
        <f aca="false">E3613</f>
        <v>120E</v>
      </c>
      <c r="G3613" s="76"/>
      <c r="H3613" s="29" t="s">
        <v>1659</v>
      </c>
      <c r="I3613" s="29" t="str">
        <f aca="false">H3613</f>
        <v>115E</v>
      </c>
      <c r="J3613" s="18" t="str">
        <f aca="false">LEFT(H3613,LEN(H3613)-1)</f>
        <v>115</v>
      </c>
      <c r="L3613" s="18" t="str">
        <f aca="false">RIGHT(H3613,1)</f>
        <v>E</v>
      </c>
      <c r="M3613" s="29" t="n">
        <v>350</v>
      </c>
    </row>
    <row r="3614" customFormat="false" ht="15" hidden="false" customHeight="false" outlineLevel="0" collapsed="false">
      <c r="B3614" s="18" t="s">
        <v>717</v>
      </c>
      <c r="C3614" s="76" t="s">
        <v>1651</v>
      </c>
      <c r="D3614" s="18" t="n">
        <v>324</v>
      </c>
      <c r="E3614" s="61" t="s">
        <v>1661</v>
      </c>
      <c r="F3614" s="61" t="str">
        <f aca="false">E3614</f>
        <v>125E</v>
      </c>
      <c r="G3614" s="76"/>
      <c r="H3614" s="29" t="s">
        <v>1660</v>
      </c>
      <c r="I3614" s="29" t="str">
        <f aca="false">H3614</f>
        <v>120E</v>
      </c>
      <c r="J3614" s="18" t="str">
        <f aca="false">LEFT(H3614,LEN(H3614)-1)</f>
        <v>120</v>
      </c>
      <c r="L3614" s="18" t="str">
        <f aca="false">RIGHT(H3614,1)</f>
        <v>E</v>
      </c>
      <c r="M3614" s="29" t="n">
        <v>285</v>
      </c>
    </row>
    <row r="3615" customFormat="false" ht="15" hidden="false" customHeight="false" outlineLevel="0" collapsed="false">
      <c r="B3615" s="18" t="s">
        <v>717</v>
      </c>
      <c r="C3615" s="76" t="s">
        <v>1651</v>
      </c>
      <c r="D3615" s="18" t="n">
        <v>365</v>
      </c>
      <c r="E3615" s="61" t="s">
        <v>1278</v>
      </c>
      <c r="F3615" s="61" t="str">
        <f aca="false">E3615</f>
        <v>80F</v>
      </c>
      <c r="G3615" s="76"/>
      <c r="H3615" s="29" t="s">
        <v>1268</v>
      </c>
      <c r="I3615" s="29" t="str">
        <f aca="false">H3615</f>
        <v>75E</v>
      </c>
      <c r="J3615" s="18" t="str">
        <f aca="false">LEFT(H3615,LEN(H3615)-1)</f>
        <v>75</v>
      </c>
      <c r="L3615" s="18" t="str">
        <f aca="false">RIGHT(H3615,1)</f>
        <v>E</v>
      </c>
      <c r="M3615" s="29" t="n">
        <v>925</v>
      </c>
    </row>
    <row r="3616" customFormat="false" ht="15" hidden="false" customHeight="false" outlineLevel="0" collapsed="false">
      <c r="B3616" s="18" t="s">
        <v>717</v>
      </c>
      <c r="C3616" s="76" t="s">
        <v>1651</v>
      </c>
      <c r="D3616" s="18" t="n">
        <v>365</v>
      </c>
      <c r="E3616" s="61" t="s">
        <v>1278</v>
      </c>
      <c r="F3616" s="61" t="str">
        <f aca="false">E3616</f>
        <v>80F</v>
      </c>
      <c r="G3616" s="76"/>
      <c r="H3616" s="29" t="s">
        <v>1277</v>
      </c>
      <c r="I3616" s="29" t="str">
        <f aca="false">H3616</f>
        <v>75F</v>
      </c>
      <c r="J3616" s="18" t="str">
        <f aca="false">LEFT(H3616,LEN(H3616)-1)</f>
        <v>75</v>
      </c>
      <c r="L3616" s="18" t="str">
        <f aca="false">RIGHT(H3616,1)</f>
        <v>F</v>
      </c>
      <c r="M3616" s="29" t="n">
        <v>870</v>
      </c>
    </row>
    <row r="3617" customFormat="false" ht="15" hidden="false" customHeight="false" outlineLevel="0" collapsed="false">
      <c r="B3617" s="18" t="s">
        <v>717</v>
      </c>
      <c r="C3617" s="76" t="s">
        <v>1651</v>
      </c>
      <c r="D3617" s="18" t="n">
        <v>365</v>
      </c>
      <c r="E3617" s="61" t="s">
        <v>1278</v>
      </c>
      <c r="F3617" s="61" t="str">
        <f aca="false">E3617</f>
        <v>80F</v>
      </c>
      <c r="G3617" s="76"/>
      <c r="H3617" s="29" t="s">
        <v>1268</v>
      </c>
      <c r="I3617" s="29" t="str">
        <f aca="false">H3617</f>
        <v>75E</v>
      </c>
      <c r="J3617" s="18" t="str">
        <f aca="false">LEFT(H3617,LEN(H3617)-1)</f>
        <v>75</v>
      </c>
      <c r="L3617" s="18" t="str">
        <f aca="false">RIGHT(H3617,1)</f>
        <v>E</v>
      </c>
      <c r="M3617" s="29" t="n">
        <v>925</v>
      </c>
    </row>
    <row r="3618" customFormat="false" ht="15" hidden="false" customHeight="false" outlineLevel="0" collapsed="false">
      <c r="B3618" s="18" t="s">
        <v>717</v>
      </c>
      <c r="C3618" s="76" t="s">
        <v>1651</v>
      </c>
      <c r="D3618" s="18" t="n">
        <v>366</v>
      </c>
      <c r="E3618" s="61" t="s">
        <v>1279</v>
      </c>
      <c r="F3618" s="61" t="str">
        <f aca="false">E3618</f>
        <v>85F</v>
      </c>
      <c r="G3618" s="76"/>
      <c r="H3618" s="29" t="s">
        <v>1269</v>
      </c>
      <c r="I3618" s="29" t="str">
        <f aca="false">H3618</f>
        <v>80E</v>
      </c>
      <c r="J3618" s="18" t="str">
        <f aca="false">LEFT(H3618,LEN(H3618)-1)</f>
        <v>80</v>
      </c>
      <c r="L3618" s="18" t="str">
        <f aca="false">RIGHT(H3618,1)</f>
        <v>E</v>
      </c>
      <c r="M3618" s="29" t="n">
        <v>967</v>
      </c>
    </row>
    <row r="3619" customFormat="false" ht="15" hidden="false" customHeight="false" outlineLevel="0" collapsed="false">
      <c r="B3619" s="18" t="s">
        <v>717</v>
      </c>
      <c r="C3619" s="76" t="s">
        <v>1651</v>
      </c>
      <c r="D3619" s="18" t="n">
        <v>366</v>
      </c>
      <c r="E3619" s="61" t="s">
        <v>1279</v>
      </c>
      <c r="F3619" s="61" t="str">
        <f aca="false">E3619</f>
        <v>85F</v>
      </c>
      <c r="G3619" s="76"/>
      <c r="H3619" s="29" t="s">
        <v>1278</v>
      </c>
      <c r="I3619" s="29" t="str">
        <f aca="false">H3619</f>
        <v>80F</v>
      </c>
      <c r="J3619" s="18" t="str">
        <f aca="false">LEFT(H3619,LEN(H3619)-1)</f>
        <v>80</v>
      </c>
      <c r="L3619" s="18" t="str">
        <f aca="false">RIGHT(H3619,1)</f>
        <v>F</v>
      </c>
      <c r="M3619" s="29" t="n">
        <v>947</v>
      </c>
    </row>
    <row r="3620" customFormat="false" ht="15" hidden="false" customHeight="false" outlineLevel="0" collapsed="false">
      <c r="B3620" s="18" t="s">
        <v>717</v>
      </c>
      <c r="C3620" s="76" t="s">
        <v>1651</v>
      </c>
      <c r="D3620" s="18" t="n">
        <v>366</v>
      </c>
      <c r="E3620" s="61" t="s">
        <v>1279</v>
      </c>
      <c r="F3620" s="61" t="str">
        <f aca="false">E3620</f>
        <v>85F</v>
      </c>
      <c r="G3620" s="76"/>
      <c r="H3620" s="29" t="s">
        <v>1269</v>
      </c>
      <c r="I3620" s="29" t="str">
        <f aca="false">H3620</f>
        <v>80E</v>
      </c>
      <c r="J3620" s="18" t="str">
        <f aca="false">LEFT(H3620,LEN(H3620)-1)</f>
        <v>80</v>
      </c>
      <c r="L3620" s="18" t="str">
        <f aca="false">RIGHT(H3620,1)</f>
        <v>E</v>
      </c>
      <c r="M3620" s="29" t="n">
        <v>967</v>
      </c>
    </row>
    <row r="3621" customFormat="false" ht="15" hidden="false" customHeight="false" outlineLevel="0" collapsed="false">
      <c r="B3621" s="18" t="s">
        <v>717</v>
      </c>
      <c r="C3621" s="76" t="s">
        <v>1651</v>
      </c>
      <c r="D3621" s="18" t="n">
        <v>367</v>
      </c>
      <c r="E3621" s="61" t="s">
        <v>1280</v>
      </c>
      <c r="F3621" s="61" t="str">
        <f aca="false">E3621</f>
        <v>90F</v>
      </c>
      <c r="G3621" s="76"/>
      <c r="H3621" s="29" t="s">
        <v>1270</v>
      </c>
      <c r="I3621" s="29" t="str">
        <f aca="false">H3621</f>
        <v>85E</v>
      </c>
      <c r="J3621" s="18" t="str">
        <f aca="false">LEFT(H3621,LEN(H3621)-1)</f>
        <v>85</v>
      </c>
      <c r="L3621" s="18" t="str">
        <f aca="false">RIGHT(H3621,1)</f>
        <v>E</v>
      </c>
      <c r="M3621" s="29" t="n">
        <v>957</v>
      </c>
    </row>
    <row r="3622" customFormat="false" ht="15" hidden="false" customHeight="false" outlineLevel="0" collapsed="false">
      <c r="B3622" s="18" t="s">
        <v>717</v>
      </c>
      <c r="C3622" s="76" t="s">
        <v>1651</v>
      </c>
      <c r="D3622" s="18" t="n">
        <v>367</v>
      </c>
      <c r="E3622" s="61" t="s">
        <v>1280</v>
      </c>
      <c r="F3622" s="61" t="str">
        <f aca="false">E3622</f>
        <v>90F</v>
      </c>
      <c r="G3622" s="76"/>
      <c r="H3622" s="29" t="s">
        <v>1279</v>
      </c>
      <c r="I3622" s="29" t="str">
        <f aca="false">H3622</f>
        <v>85F</v>
      </c>
      <c r="J3622" s="18" t="str">
        <f aca="false">LEFT(H3622,LEN(H3622)-1)</f>
        <v>85</v>
      </c>
      <c r="L3622" s="18" t="str">
        <f aca="false">RIGHT(H3622,1)</f>
        <v>F</v>
      </c>
      <c r="M3622" s="29" t="n">
        <v>937</v>
      </c>
    </row>
    <row r="3623" customFormat="false" ht="15" hidden="false" customHeight="false" outlineLevel="0" collapsed="false">
      <c r="B3623" s="18" t="s">
        <v>717</v>
      </c>
      <c r="C3623" s="76" t="s">
        <v>1651</v>
      </c>
      <c r="D3623" s="18" t="n">
        <v>367</v>
      </c>
      <c r="E3623" s="61" t="s">
        <v>1280</v>
      </c>
      <c r="F3623" s="61" t="str">
        <f aca="false">E3623</f>
        <v>90F</v>
      </c>
      <c r="G3623" s="76"/>
      <c r="H3623" s="29" t="s">
        <v>1270</v>
      </c>
      <c r="I3623" s="29" t="str">
        <f aca="false">H3623</f>
        <v>85E</v>
      </c>
      <c r="J3623" s="18" t="str">
        <f aca="false">LEFT(H3623,LEN(H3623)-1)</f>
        <v>85</v>
      </c>
      <c r="L3623" s="18" t="str">
        <f aca="false">RIGHT(H3623,1)</f>
        <v>E</v>
      </c>
      <c r="M3623" s="29" t="n">
        <v>957</v>
      </c>
    </row>
    <row r="3624" customFormat="false" ht="15" hidden="false" customHeight="false" outlineLevel="0" collapsed="false">
      <c r="B3624" s="18" t="s">
        <v>717</v>
      </c>
      <c r="C3624" s="76" t="s">
        <v>1651</v>
      </c>
      <c r="D3624" s="18" t="n">
        <v>368</v>
      </c>
      <c r="E3624" s="61" t="s">
        <v>1281</v>
      </c>
      <c r="F3624" s="61" t="str">
        <f aca="false">E3624</f>
        <v>95F</v>
      </c>
      <c r="G3624" s="76"/>
      <c r="H3624" s="29" t="s">
        <v>1271</v>
      </c>
      <c r="I3624" s="29" t="str">
        <f aca="false">H3624</f>
        <v>90E</v>
      </c>
      <c r="J3624" s="18" t="str">
        <f aca="false">LEFT(H3624,LEN(H3624)-1)</f>
        <v>90</v>
      </c>
      <c r="L3624" s="18" t="str">
        <f aca="false">RIGHT(H3624,1)</f>
        <v>E</v>
      </c>
      <c r="M3624" s="29" t="n">
        <v>705</v>
      </c>
    </row>
    <row r="3625" customFormat="false" ht="15" hidden="false" customHeight="false" outlineLevel="0" collapsed="false">
      <c r="B3625" s="18" t="s">
        <v>717</v>
      </c>
      <c r="C3625" s="76" t="s">
        <v>1651</v>
      </c>
      <c r="D3625" s="18" t="n">
        <v>368</v>
      </c>
      <c r="E3625" s="61" t="s">
        <v>1281</v>
      </c>
      <c r="F3625" s="61" t="str">
        <f aca="false">E3625</f>
        <v>95F</v>
      </c>
      <c r="G3625" s="76"/>
      <c r="H3625" s="29" t="s">
        <v>1280</v>
      </c>
      <c r="I3625" s="29" t="str">
        <f aca="false">H3625</f>
        <v>90F</v>
      </c>
      <c r="J3625" s="18" t="str">
        <f aca="false">LEFT(H3625,LEN(H3625)-1)</f>
        <v>90</v>
      </c>
      <c r="L3625" s="18" t="str">
        <f aca="false">RIGHT(H3625,1)</f>
        <v>F</v>
      </c>
      <c r="M3625" s="29" t="n">
        <v>645</v>
      </c>
    </row>
    <row r="3626" customFormat="false" ht="15" hidden="false" customHeight="false" outlineLevel="0" collapsed="false">
      <c r="B3626" s="18" t="s">
        <v>717</v>
      </c>
      <c r="C3626" s="76" t="s">
        <v>1651</v>
      </c>
      <c r="D3626" s="18" t="n">
        <v>368</v>
      </c>
      <c r="E3626" s="61" t="s">
        <v>1281</v>
      </c>
      <c r="F3626" s="61" t="str">
        <f aca="false">E3626</f>
        <v>95F</v>
      </c>
      <c r="G3626" s="76"/>
      <c r="H3626" s="29" t="s">
        <v>1271</v>
      </c>
      <c r="I3626" s="29" t="str">
        <f aca="false">H3626</f>
        <v>90E</v>
      </c>
      <c r="J3626" s="18" t="str">
        <f aca="false">LEFT(H3626,LEN(H3626)-1)</f>
        <v>90</v>
      </c>
      <c r="L3626" s="18" t="str">
        <f aca="false">RIGHT(H3626,1)</f>
        <v>E</v>
      </c>
      <c r="M3626" s="29" t="n">
        <v>705</v>
      </c>
    </row>
    <row r="3627" customFormat="false" ht="15" hidden="false" customHeight="false" outlineLevel="0" collapsed="false">
      <c r="B3627" s="18" t="s">
        <v>717</v>
      </c>
      <c r="C3627" s="76" t="s">
        <v>1651</v>
      </c>
      <c r="D3627" s="18" t="n">
        <v>369</v>
      </c>
      <c r="E3627" s="61" t="s">
        <v>1282</v>
      </c>
      <c r="F3627" s="61" t="str">
        <f aca="false">E3627</f>
        <v>100F</v>
      </c>
      <c r="G3627" s="76"/>
      <c r="H3627" s="29" t="s">
        <v>1281</v>
      </c>
      <c r="I3627" s="29" t="str">
        <f aca="false">H3627</f>
        <v>95F</v>
      </c>
      <c r="J3627" s="18" t="str">
        <f aca="false">LEFT(H3627,LEN(H3627)-1)</f>
        <v>95</v>
      </c>
      <c r="L3627" s="18" t="str">
        <f aca="false">RIGHT(H3627,1)</f>
        <v>F</v>
      </c>
      <c r="M3627" s="29" t="n">
        <v>570</v>
      </c>
    </row>
    <row r="3628" customFormat="false" ht="15" hidden="false" customHeight="false" outlineLevel="0" collapsed="false">
      <c r="B3628" s="18" t="s">
        <v>717</v>
      </c>
      <c r="C3628" s="76" t="s">
        <v>1651</v>
      </c>
      <c r="D3628" s="18" t="n">
        <v>369</v>
      </c>
      <c r="E3628" s="61" t="s">
        <v>1282</v>
      </c>
      <c r="F3628" s="61" t="str">
        <f aca="false">E3628</f>
        <v>100F</v>
      </c>
      <c r="G3628" s="76"/>
      <c r="H3628" s="29" t="s">
        <v>1281</v>
      </c>
      <c r="I3628" s="29" t="str">
        <f aca="false">H3628</f>
        <v>95F</v>
      </c>
      <c r="J3628" s="18" t="str">
        <f aca="false">LEFT(H3628,LEN(H3628)-1)</f>
        <v>95</v>
      </c>
      <c r="L3628" s="18" t="str">
        <f aca="false">RIGHT(H3628,1)</f>
        <v>F</v>
      </c>
      <c r="M3628" s="29" t="n">
        <v>570</v>
      </c>
    </row>
    <row r="3629" customFormat="false" ht="15" hidden="false" customHeight="false" outlineLevel="0" collapsed="false">
      <c r="B3629" s="18" t="s">
        <v>717</v>
      </c>
      <c r="C3629" s="76" t="s">
        <v>1651</v>
      </c>
      <c r="D3629" s="18" t="n">
        <v>370</v>
      </c>
      <c r="E3629" s="61" t="s">
        <v>1283</v>
      </c>
      <c r="F3629" s="61" t="str">
        <f aca="false">E3629</f>
        <v>105F</v>
      </c>
      <c r="G3629" s="76"/>
      <c r="H3629" s="29" t="s">
        <v>1282</v>
      </c>
      <c r="I3629" s="29" t="str">
        <f aca="false">H3629</f>
        <v>100F</v>
      </c>
      <c r="J3629" s="18" t="str">
        <f aca="false">LEFT(H3629,LEN(H3629)-1)</f>
        <v>100</v>
      </c>
      <c r="L3629" s="18" t="str">
        <f aca="false">RIGHT(H3629,1)</f>
        <v>F</v>
      </c>
      <c r="M3629" s="29" t="n">
        <v>495</v>
      </c>
    </row>
    <row r="3630" customFormat="false" ht="15" hidden="false" customHeight="false" outlineLevel="0" collapsed="false">
      <c r="B3630" s="18" t="s">
        <v>717</v>
      </c>
      <c r="C3630" s="76" t="s">
        <v>1651</v>
      </c>
      <c r="D3630" s="18" t="n">
        <v>370</v>
      </c>
      <c r="E3630" s="61" t="s">
        <v>1283</v>
      </c>
      <c r="F3630" s="61" t="str">
        <f aca="false">E3630</f>
        <v>105F</v>
      </c>
      <c r="G3630" s="76"/>
      <c r="H3630" s="29" t="s">
        <v>1282</v>
      </c>
      <c r="I3630" s="29" t="str">
        <f aca="false">H3630</f>
        <v>100F</v>
      </c>
      <c r="J3630" s="18" t="str">
        <f aca="false">LEFT(H3630,LEN(H3630)-1)</f>
        <v>100</v>
      </c>
      <c r="L3630" s="18" t="str">
        <f aca="false">RIGHT(H3630,1)</f>
        <v>F</v>
      </c>
      <c r="M3630" s="29" t="n">
        <v>495</v>
      </c>
    </row>
    <row r="3631" customFormat="false" ht="15" hidden="false" customHeight="false" outlineLevel="0" collapsed="false">
      <c r="B3631" s="18" t="s">
        <v>717</v>
      </c>
      <c r="C3631" s="76" t="s">
        <v>1651</v>
      </c>
      <c r="D3631" s="18" t="n">
        <v>371</v>
      </c>
      <c r="E3631" s="61" t="s">
        <v>1662</v>
      </c>
      <c r="F3631" s="61" t="str">
        <f aca="false">E3631</f>
        <v>110F</v>
      </c>
      <c r="G3631" s="76"/>
      <c r="H3631" s="29" t="s">
        <v>1283</v>
      </c>
      <c r="I3631" s="29" t="str">
        <f aca="false">H3631</f>
        <v>105F</v>
      </c>
      <c r="J3631" s="18" t="str">
        <f aca="false">LEFT(H3631,LEN(H3631)-1)</f>
        <v>105</v>
      </c>
      <c r="L3631" s="18" t="str">
        <f aca="false">RIGHT(H3631,1)</f>
        <v>F</v>
      </c>
      <c r="M3631" s="29" t="n">
        <v>420</v>
      </c>
    </row>
    <row r="3632" customFormat="false" ht="15" hidden="false" customHeight="false" outlineLevel="0" collapsed="false">
      <c r="B3632" s="18" t="s">
        <v>717</v>
      </c>
      <c r="C3632" s="76" t="s">
        <v>1651</v>
      </c>
      <c r="D3632" s="18" t="n">
        <v>372</v>
      </c>
      <c r="E3632" s="61" t="s">
        <v>1663</v>
      </c>
      <c r="F3632" s="61" t="str">
        <f aca="false">E3632</f>
        <v>115F</v>
      </c>
      <c r="G3632" s="76"/>
      <c r="H3632" s="29" t="s">
        <v>1662</v>
      </c>
      <c r="I3632" s="29" t="str">
        <f aca="false">H3632</f>
        <v>110F</v>
      </c>
      <c r="J3632" s="18" t="str">
        <f aca="false">LEFT(H3632,LEN(H3632)-1)</f>
        <v>110</v>
      </c>
      <c r="L3632" s="18" t="str">
        <f aca="false">RIGHT(H3632,1)</f>
        <v>F</v>
      </c>
      <c r="M3632" s="29" t="n">
        <v>355</v>
      </c>
    </row>
    <row r="3633" customFormat="false" ht="15" hidden="false" customHeight="false" outlineLevel="0" collapsed="false">
      <c r="B3633" s="18" t="s">
        <v>717</v>
      </c>
      <c r="C3633" s="76" t="s">
        <v>1651</v>
      </c>
      <c r="D3633" s="18" t="n">
        <v>373</v>
      </c>
      <c r="E3633" s="61" t="s">
        <v>1664</v>
      </c>
      <c r="F3633" s="61" t="str">
        <f aca="false">E3633</f>
        <v>120F</v>
      </c>
      <c r="G3633" s="76"/>
      <c r="H3633" s="29" t="s">
        <v>1663</v>
      </c>
      <c r="I3633" s="29" t="str">
        <f aca="false">H3633</f>
        <v>115F</v>
      </c>
      <c r="J3633" s="18" t="str">
        <f aca="false">LEFT(H3633,LEN(H3633)-1)</f>
        <v>115</v>
      </c>
      <c r="L3633" s="18" t="str">
        <f aca="false">RIGHT(H3633,1)</f>
        <v>F</v>
      </c>
      <c r="M3633" s="29" t="n">
        <v>290</v>
      </c>
    </row>
    <row r="3634" customFormat="false" ht="15" hidden="false" customHeight="false" outlineLevel="0" collapsed="false">
      <c r="B3634" s="18" t="s">
        <v>717</v>
      </c>
      <c r="C3634" s="76" t="s">
        <v>1651</v>
      </c>
      <c r="D3634" s="18" t="n">
        <v>374</v>
      </c>
      <c r="E3634" s="61" t="s">
        <v>1665</v>
      </c>
      <c r="F3634" s="61" t="str">
        <f aca="false">E3634</f>
        <v>125F</v>
      </c>
      <c r="G3634" s="76"/>
      <c r="H3634" s="29" t="s">
        <v>1664</v>
      </c>
      <c r="I3634" s="29" t="str">
        <f aca="false">H3634</f>
        <v>120F</v>
      </c>
      <c r="J3634" s="18" t="str">
        <f aca="false">LEFT(H3634,LEN(H3634)-1)</f>
        <v>120</v>
      </c>
      <c r="L3634" s="18" t="str">
        <f aca="false">RIGHT(H3634,1)</f>
        <v>F</v>
      </c>
      <c r="M3634" s="29" t="n">
        <v>230</v>
      </c>
    </row>
    <row r="3635" customFormat="false" ht="15" hidden="false" customHeight="false" outlineLevel="0" collapsed="false">
      <c r="B3635" s="18"/>
      <c r="F3635" s="38"/>
    </row>
    <row r="3636" customFormat="false" ht="15" hidden="false" customHeight="false" outlineLevel="0" collapsed="false">
      <c r="B3636" s="18" t="s">
        <v>717</v>
      </c>
      <c r="C3636" s="66" t="s">
        <v>1667</v>
      </c>
      <c r="D3636" s="2" t="n">
        <v>150</v>
      </c>
      <c r="E3636" s="38" t="s">
        <v>1668</v>
      </c>
      <c r="F3636" s="38" t="str">
        <f aca="false">E3636</f>
        <v>X</v>
      </c>
      <c r="H3636" s="29" t="s">
        <v>480</v>
      </c>
      <c r="I3636" s="29" t="str">
        <f aca="false">J3636</f>
        <v>40;42;44</v>
      </c>
      <c r="J3636" s="18" t="s">
        <v>3212</v>
      </c>
      <c r="M3636" s="29" t="n">
        <v>973</v>
      </c>
      <c r="P3636" s="27"/>
      <c r="Q3636" s="27"/>
      <c r="R3636" s="27"/>
    </row>
    <row r="3637" customFormat="false" ht="15" hidden="false" customHeight="false" outlineLevel="0" collapsed="false">
      <c r="B3637" s="18" t="s">
        <v>717</v>
      </c>
      <c r="C3637" s="66" t="s">
        <v>1667</v>
      </c>
      <c r="D3637" s="2" t="n">
        <v>160</v>
      </c>
      <c r="E3637" s="38" t="s">
        <v>178</v>
      </c>
      <c r="F3637" s="38" t="str">
        <f aca="false">E3637</f>
        <v>S</v>
      </c>
      <c r="H3637" s="29" t="s">
        <v>262</v>
      </c>
      <c r="I3637" s="29" t="str">
        <f aca="false">J3637</f>
        <v>44;46</v>
      </c>
      <c r="J3637" s="18" t="s">
        <v>3213</v>
      </c>
      <c r="M3637" s="29" t="n">
        <v>972</v>
      </c>
      <c r="P3637" s="27"/>
      <c r="Q3637" s="27"/>
      <c r="R3637" s="27"/>
    </row>
    <row r="3638" customFormat="false" ht="15" hidden="false" customHeight="false" outlineLevel="0" collapsed="false">
      <c r="B3638" s="18" t="s">
        <v>717</v>
      </c>
      <c r="C3638" s="66" t="s">
        <v>1667</v>
      </c>
      <c r="D3638" s="2" t="n">
        <v>170</v>
      </c>
      <c r="E3638" s="38" t="s">
        <v>179</v>
      </c>
      <c r="F3638" s="38" t="str">
        <f aca="false">E3638</f>
        <v>M</v>
      </c>
      <c r="H3638" s="29" t="s">
        <v>264</v>
      </c>
      <c r="I3638" s="29" t="str">
        <f aca="false">J3638</f>
        <v>46;48</v>
      </c>
      <c r="J3638" s="18" t="s">
        <v>3214</v>
      </c>
      <c r="M3638" s="29" t="n">
        <v>872</v>
      </c>
      <c r="P3638" s="27"/>
      <c r="Q3638" s="27"/>
      <c r="R3638" s="27"/>
    </row>
    <row r="3639" customFormat="false" ht="15" hidden="false" customHeight="false" outlineLevel="0" collapsed="false">
      <c r="B3639" s="18" t="s">
        <v>717</v>
      </c>
      <c r="C3639" s="66" t="s">
        <v>1667</v>
      </c>
      <c r="D3639" s="2" t="n">
        <v>180</v>
      </c>
      <c r="E3639" s="38" t="s">
        <v>773</v>
      </c>
      <c r="F3639" s="38" t="str">
        <f aca="false">E3639</f>
        <v>G</v>
      </c>
      <c r="H3639" s="29" t="n">
        <v>48</v>
      </c>
      <c r="I3639" s="29" t="n">
        <f aca="false">J3639</f>
        <v>48</v>
      </c>
      <c r="J3639" s="18" t="n">
        <v>48</v>
      </c>
      <c r="M3639" s="29" t="n">
        <v>905</v>
      </c>
      <c r="P3639" s="27"/>
      <c r="Q3639" s="27"/>
      <c r="R3639" s="27"/>
    </row>
    <row r="3640" customFormat="false" ht="15" hidden="false" customHeight="false" outlineLevel="0" collapsed="false">
      <c r="B3640" s="18"/>
    </row>
    <row r="3641" customFormat="false" ht="15" hidden="false" customHeight="false" outlineLevel="0" collapsed="false">
      <c r="B3641" s="18" t="s">
        <v>717</v>
      </c>
      <c r="C3641" s="76" t="s">
        <v>1670</v>
      </c>
      <c r="D3641" s="18" t="n">
        <v>110</v>
      </c>
      <c r="E3641" s="61" t="s">
        <v>1671</v>
      </c>
      <c r="F3641" s="61" t="str">
        <f aca="false">E3641</f>
        <v>Y</v>
      </c>
      <c r="G3641" s="76"/>
      <c r="H3641" s="29" t="s">
        <v>123</v>
      </c>
      <c r="I3641" s="29" t="str">
        <f aca="false">H3641</f>
        <v>40</v>
      </c>
      <c r="J3641" s="18" t="str">
        <f aca="false">H3641</f>
        <v>40</v>
      </c>
      <c r="M3641" s="29" t="n">
        <v>965</v>
      </c>
    </row>
    <row r="3642" customFormat="false" ht="15" hidden="false" customHeight="false" outlineLevel="0" collapsed="false">
      <c r="B3642" s="18" t="s">
        <v>717</v>
      </c>
      <c r="C3642" s="76" t="s">
        <v>1670</v>
      </c>
      <c r="D3642" s="18" t="n">
        <f aca="false">D3641+10</f>
        <v>120</v>
      </c>
      <c r="E3642" s="61" t="s">
        <v>1611</v>
      </c>
      <c r="F3642" s="61" t="str">
        <f aca="false">E3642</f>
        <v>C</v>
      </c>
      <c r="G3642" s="76"/>
      <c r="H3642" s="29" t="s">
        <v>125</v>
      </c>
      <c r="I3642" s="29" t="str">
        <f aca="false">H3642</f>
        <v>42</v>
      </c>
      <c r="J3642" s="18" t="str">
        <f aca="false">H3642</f>
        <v>42</v>
      </c>
      <c r="M3642" s="29" t="n">
        <v>995</v>
      </c>
    </row>
    <row r="3643" customFormat="false" ht="15" hidden="false" customHeight="false" outlineLevel="0" collapsed="false">
      <c r="B3643" s="18" t="s">
        <v>717</v>
      </c>
      <c r="C3643" s="76" t="s">
        <v>1670</v>
      </c>
      <c r="D3643" s="18" t="n">
        <f aca="false">D3642+10</f>
        <v>130</v>
      </c>
      <c r="E3643" s="61" t="s">
        <v>1672</v>
      </c>
      <c r="F3643" s="61" t="str">
        <f aca="false">E3643</f>
        <v>H</v>
      </c>
      <c r="G3643" s="76"/>
      <c r="H3643" s="29" t="s">
        <v>127</v>
      </c>
      <c r="I3643" s="29" t="str">
        <f aca="false">H3643</f>
        <v>44</v>
      </c>
      <c r="J3643" s="18" t="str">
        <f aca="false">H3643</f>
        <v>44</v>
      </c>
      <c r="M3643" s="29" t="n">
        <v>985</v>
      </c>
    </row>
    <row r="3644" customFormat="false" ht="15" hidden="false" customHeight="false" outlineLevel="0" collapsed="false">
      <c r="B3644" s="18" t="s">
        <v>717</v>
      </c>
      <c r="C3644" s="76" t="s">
        <v>1670</v>
      </c>
      <c r="D3644" s="18" t="n">
        <f aca="false">D3643+10</f>
        <v>140</v>
      </c>
      <c r="E3644" s="61" t="s">
        <v>229</v>
      </c>
      <c r="F3644" s="61" t="str">
        <f aca="false">E3644</f>
        <v>A</v>
      </c>
      <c r="G3644" s="76"/>
      <c r="H3644" s="29" t="s">
        <v>241</v>
      </c>
      <c r="I3644" s="29" t="str">
        <f aca="false">H3644</f>
        <v>46</v>
      </c>
      <c r="J3644" s="18" t="str">
        <f aca="false">H3644</f>
        <v>46</v>
      </c>
      <c r="M3644" s="29" t="n">
        <v>975</v>
      </c>
    </row>
    <row r="3645" customFormat="false" ht="15" hidden="false" customHeight="false" outlineLevel="0" collapsed="false">
      <c r="B3645" s="18" t="s">
        <v>717</v>
      </c>
      <c r="C3645" s="76" t="s">
        <v>1670</v>
      </c>
      <c r="D3645" s="18" t="n">
        <f aca="false">D3644+10</f>
        <v>150</v>
      </c>
      <c r="E3645" s="61" t="s">
        <v>179</v>
      </c>
      <c r="F3645" s="61" t="str">
        <f aca="false">E3645</f>
        <v>M</v>
      </c>
      <c r="G3645" s="76"/>
      <c r="H3645" s="29" t="s">
        <v>243</v>
      </c>
      <c r="I3645" s="29" t="str">
        <f aca="false">H3645</f>
        <v>48</v>
      </c>
      <c r="J3645" s="18" t="str">
        <f aca="false">H3645</f>
        <v>48</v>
      </c>
      <c r="M3645" s="29" t="n">
        <v>905</v>
      </c>
    </row>
    <row r="3646" customFormat="false" ht="15" hidden="false" customHeight="false" outlineLevel="0" collapsed="false">
      <c r="B3646" s="18" t="s">
        <v>717</v>
      </c>
      <c r="C3646" s="76" t="s">
        <v>1670</v>
      </c>
      <c r="D3646" s="18" t="n">
        <f aca="false">D3645+10</f>
        <v>160</v>
      </c>
      <c r="E3646" s="61" t="s">
        <v>180</v>
      </c>
      <c r="F3646" s="61" t="str">
        <f aca="false">E3646</f>
        <v>L</v>
      </c>
      <c r="G3646" s="76"/>
      <c r="H3646" s="29" t="s">
        <v>245</v>
      </c>
      <c r="I3646" s="29" t="str">
        <f aca="false">H3646</f>
        <v>50</v>
      </c>
      <c r="J3646" s="18" t="str">
        <f aca="false">H3646</f>
        <v>50</v>
      </c>
      <c r="M3646" s="29" t="n">
        <v>945</v>
      </c>
    </row>
    <row r="3647" customFormat="false" ht="15" hidden="false" customHeight="false" outlineLevel="0" collapsed="false">
      <c r="B3647" s="18" t="s">
        <v>717</v>
      </c>
      <c r="C3647" s="76" t="s">
        <v>1670</v>
      </c>
      <c r="D3647" s="18" t="n">
        <f aca="false">D3646+10</f>
        <v>170</v>
      </c>
      <c r="E3647" s="61" t="s">
        <v>841</v>
      </c>
      <c r="F3647" s="61" t="str">
        <f aca="false">E3647</f>
        <v>I</v>
      </c>
      <c r="G3647" s="76"/>
      <c r="H3647" s="29" t="s">
        <v>452</v>
      </c>
      <c r="I3647" s="29" t="str">
        <f aca="false">H3647</f>
        <v>52</v>
      </c>
      <c r="J3647" s="18" t="str">
        <f aca="false">H3647</f>
        <v>52</v>
      </c>
      <c r="M3647" s="29" t="n">
        <v>955</v>
      </c>
    </row>
    <row r="3648" customFormat="false" ht="15" hidden="false" customHeight="false" outlineLevel="0" collapsed="false">
      <c r="B3648" s="18" t="s">
        <v>717</v>
      </c>
      <c r="C3648" s="76" t="s">
        <v>1670</v>
      </c>
      <c r="D3648" s="18" t="n">
        <f aca="false">D3647+10</f>
        <v>180</v>
      </c>
      <c r="E3648" s="61" t="s">
        <v>1612</v>
      </c>
      <c r="F3648" s="61" t="str">
        <f aca="false">E3648</f>
        <v>D</v>
      </c>
      <c r="G3648" s="76"/>
      <c r="H3648" s="29" t="s">
        <v>453</v>
      </c>
      <c r="I3648" s="29" t="str">
        <f aca="false">H3648</f>
        <v>54</v>
      </c>
      <c r="J3648" s="18" t="str">
        <f aca="false">H3648</f>
        <v>54</v>
      </c>
      <c r="M3648" s="29" t="n">
        <v>915</v>
      </c>
    </row>
    <row r="3649" customFormat="false" ht="15" hidden="false" customHeight="false" outlineLevel="0" collapsed="false">
      <c r="B3649" s="18"/>
      <c r="F3649" s="38"/>
    </row>
    <row r="3650" customFormat="false" ht="15" hidden="false" customHeight="false" outlineLevel="0" collapsed="false">
      <c r="B3650" s="2" t="s">
        <v>108</v>
      </c>
      <c r="C3650" s="66" t="s">
        <v>1674</v>
      </c>
      <c r="D3650" s="2" t="n">
        <v>110</v>
      </c>
      <c r="E3650" s="38" t="s">
        <v>238</v>
      </c>
      <c r="F3650" s="38" t="s">
        <v>2913</v>
      </c>
      <c r="H3650" s="8" t="s">
        <v>476</v>
      </c>
      <c r="I3650" s="8" t="str">
        <f aca="false">J3650</f>
        <v>42;44;46</v>
      </c>
      <c r="J3650" s="18" t="str">
        <f aca="false">IF(LEN(H3650)&gt;2,LEFT(H3650,2)&amp;";"&amp;(LEFT(H3650,2)+2)&amp;";"&amp;RIGHT(H3650,2),H3650)</f>
        <v>42;44;46</v>
      </c>
      <c r="M3650" s="8" t="n">
        <v>993</v>
      </c>
      <c r="P3650" s="18" t="str">
        <f aca="false">VLOOKUP(LEFT(H3650,2),references!AA:AG,2,0)&amp;" - "&amp;VLOOKUP(RIGHT(H3650,2),references!AA:AG,2,0)</f>
        <v>84 - 92</v>
      </c>
      <c r="Q3650" s="18" t="str">
        <f aca="false">VLOOKUP(LEFT(H3650,2),references!AA:AG,4,0)&amp;" - "&amp;VLOOKUP(RIGHT(H3650,2),references!AA:AG,4,0)</f>
        <v>66 - 74</v>
      </c>
      <c r="R3650" s="18" t="str">
        <f aca="false">VLOOKUP(LEFT(H3650,2),references!AA:AG,6,0)&amp;" - "&amp;VLOOKUP(RIGHT(H3650,2),references!AA:AG,6,0)</f>
        <v>92 - 100</v>
      </c>
    </row>
    <row r="3651" customFormat="false" ht="15" hidden="false" customHeight="false" outlineLevel="0" collapsed="false">
      <c r="F3651" s="38"/>
    </row>
    <row r="3652" customFormat="false" ht="15" hidden="false" customHeight="false" outlineLevel="0" collapsed="false">
      <c r="B3652" s="2" t="s">
        <v>108</v>
      </c>
      <c r="C3652" s="66" t="s">
        <v>1675</v>
      </c>
      <c r="D3652" s="2" t="n">
        <v>110</v>
      </c>
      <c r="E3652" s="38" t="s">
        <v>125</v>
      </c>
      <c r="F3652" s="2" t="n">
        <f aca="false">E3652*10</f>
        <v>420</v>
      </c>
      <c r="H3652" s="8" t="str">
        <f aca="false">E3652</f>
        <v>42</v>
      </c>
      <c r="I3652" s="8" t="str">
        <f aca="false">J3652</f>
        <v>42</v>
      </c>
      <c r="J3652" s="18" t="str">
        <f aca="false">H3652</f>
        <v>42</v>
      </c>
      <c r="M3652" s="8" t="n">
        <v>937</v>
      </c>
    </row>
    <row r="3653" customFormat="false" ht="15" hidden="false" customHeight="false" outlineLevel="0" collapsed="false">
      <c r="B3653" s="2" t="s">
        <v>108</v>
      </c>
      <c r="C3653" s="66" t="s">
        <v>1675</v>
      </c>
      <c r="D3653" s="2" t="n">
        <f aca="false">D3652+10</f>
        <v>120</v>
      </c>
      <c r="E3653" s="38" t="s">
        <v>127</v>
      </c>
      <c r="F3653" s="2" t="n">
        <f aca="false">E3653*10</f>
        <v>440</v>
      </c>
      <c r="H3653" s="8" t="str">
        <f aca="false">E3653</f>
        <v>44</v>
      </c>
      <c r="I3653" s="8" t="str">
        <f aca="false">J3653</f>
        <v>44</v>
      </c>
      <c r="J3653" s="18" t="str">
        <f aca="false">H3653</f>
        <v>44</v>
      </c>
      <c r="M3653" s="8" t="n">
        <v>957</v>
      </c>
      <c r="P3653" s="18" t="str">
        <f aca="false">VLOOKUP(1*H3653,references!AL:AP,3,0)</f>
        <v>86 - 90</v>
      </c>
      <c r="Q3653" s="18" t="str">
        <f aca="false">VLOOKUP(1*H3653,references!AL:AP,5,0)</f>
        <v>74 - 78</v>
      </c>
      <c r="R3653" s="18"/>
    </row>
    <row r="3654" customFormat="false" ht="15" hidden="false" customHeight="false" outlineLevel="0" collapsed="false">
      <c r="B3654" s="2" t="s">
        <v>108</v>
      </c>
      <c r="C3654" s="66" t="s">
        <v>1675</v>
      </c>
      <c r="D3654" s="2" t="n">
        <f aca="false">D3653+10</f>
        <v>130</v>
      </c>
      <c r="E3654" s="38" t="s">
        <v>241</v>
      </c>
      <c r="F3654" s="2" t="n">
        <f aca="false">E3654*10</f>
        <v>460</v>
      </c>
      <c r="H3654" s="8" t="str">
        <f aca="false">E3654</f>
        <v>46</v>
      </c>
      <c r="I3654" s="8" t="str">
        <f aca="false">J3654</f>
        <v>46</v>
      </c>
      <c r="J3654" s="18" t="str">
        <f aca="false">H3654</f>
        <v>46</v>
      </c>
      <c r="M3654" s="8" t="n">
        <v>977</v>
      </c>
      <c r="P3654" s="18" t="str">
        <f aca="false">VLOOKUP(1*H3654,references!AL:AP,3,0)</f>
        <v>90 - 94</v>
      </c>
      <c r="Q3654" s="18" t="str">
        <f aca="false">VLOOKUP(1*H3654,references!AL:AP,5,0)</f>
        <v>78 - 82</v>
      </c>
    </row>
    <row r="3655" customFormat="false" ht="15" hidden="false" customHeight="false" outlineLevel="0" collapsed="false">
      <c r="B3655" s="2" t="s">
        <v>108</v>
      </c>
      <c r="C3655" s="66" t="s">
        <v>1675</v>
      </c>
      <c r="D3655" s="2" t="n">
        <f aca="false">D3654+10</f>
        <v>140</v>
      </c>
      <c r="E3655" s="38" t="s">
        <v>243</v>
      </c>
      <c r="F3655" s="2" t="n">
        <f aca="false">E3655*10</f>
        <v>480</v>
      </c>
      <c r="H3655" s="8" t="str">
        <f aca="false">E3655</f>
        <v>48</v>
      </c>
      <c r="I3655" s="8" t="str">
        <f aca="false">J3655</f>
        <v>48</v>
      </c>
      <c r="J3655" s="18" t="str">
        <f aca="false">H3655</f>
        <v>48</v>
      </c>
      <c r="M3655" s="8" t="n">
        <v>997</v>
      </c>
      <c r="P3655" s="18" t="str">
        <f aca="false">VLOOKUP(1*H3655,references!AL:AP,3,0)</f>
        <v>94 - 98</v>
      </c>
      <c r="Q3655" s="18" t="str">
        <f aca="false">VLOOKUP(1*H3655,references!AL:AP,5,0)</f>
        <v>82 - 86</v>
      </c>
    </row>
    <row r="3656" customFormat="false" ht="15" hidden="false" customHeight="false" outlineLevel="0" collapsed="false">
      <c r="B3656" s="2" t="s">
        <v>108</v>
      </c>
      <c r="C3656" s="66" t="s">
        <v>1675</v>
      </c>
      <c r="D3656" s="2" t="n">
        <f aca="false">D3655+10</f>
        <v>150</v>
      </c>
      <c r="E3656" s="38" t="s">
        <v>245</v>
      </c>
      <c r="F3656" s="2" t="n">
        <f aca="false">E3656*10</f>
        <v>500</v>
      </c>
      <c r="H3656" s="8" t="str">
        <f aca="false">E3656</f>
        <v>50</v>
      </c>
      <c r="I3656" s="8" t="str">
        <f aca="false">J3656</f>
        <v>50</v>
      </c>
      <c r="J3656" s="18" t="str">
        <f aca="false">H3656</f>
        <v>50</v>
      </c>
      <c r="M3656" s="8" t="n">
        <v>987</v>
      </c>
      <c r="P3656" s="18" t="str">
        <f aca="false">VLOOKUP(1*H3656,references!AL:AP,3,0)</f>
        <v>98 - 102</v>
      </c>
      <c r="Q3656" s="18" t="str">
        <f aca="false">VLOOKUP(1*H3656,references!AL:AP,5,0)</f>
        <v>86 - 90</v>
      </c>
    </row>
    <row r="3657" customFormat="false" ht="15" hidden="false" customHeight="false" outlineLevel="0" collapsed="false">
      <c r="B3657" s="2" t="s">
        <v>108</v>
      </c>
      <c r="C3657" s="66" t="s">
        <v>1675</v>
      </c>
      <c r="D3657" s="2" t="n">
        <f aca="false">D3656+10</f>
        <v>160</v>
      </c>
      <c r="E3657" s="38" t="s">
        <v>452</v>
      </c>
      <c r="F3657" s="2" t="n">
        <f aca="false">E3657*10</f>
        <v>520</v>
      </c>
      <c r="H3657" s="8" t="str">
        <f aca="false">E3657</f>
        <v>52</v>
      </c>
      <c r="I3657" s="8" t="str">
        <f aca="false">J3657</f>
        <v>52</v>
      </c>
      <c r="J3657" s="18" t="str">
        <f aca="false">H3657</f>
        <v>52</v>
      </c>
      <c r="M3657" s="8" t="n">
        <v>967</v>
      </c>
      <c r="P3657" s="18" t="str">
        <f aca="false">VLOOKUP(1*H3657,references!AL:AP,3,0)</f>
        <v>102 - 106</v>
      </c>
      <c r="Q3657" s="18" t="str">
        <f aca="false">VLOOKUP(1*H3657,references!AL:AP,5,0)</f>
        <v>90 - 94</v>
      </c>
    </row>
    <row r="3658" customFormat="false" ht="15" hidden="false" customHeight="false" outlineLevel="0" collapsed="false">
      <c r="B3658" s="2" t="s">
        <v>108</v>
      </c>
      <c r="C3658" s="66" t="s">
        <v>1675</v>
      </c>
      <c r="D3658" s="2" t="n">
        <f aca="false">D3657+10</f>
        <v>170</v>
      </c>
      <c r="E3658" s="38" t="s">
        <v>453</v>
      </c>
      <c r="F3658" s="2" t="n">
        <f aca="false">E3658*10</f>
        <v>540</v>
      </c>
      <c r="H3658" s="8" t="str">
        <f aca="false">E3658</f>
        <v>54</v>
      </c>
      <c r="I3658" s="8" t="str">
        <f aca="false">J3658</f>
        <v>54</v>
      </c>
      <c r="J3658" s="18" t="str">
        <f aca="false">H3658</f>
        <v>54</v>
      </c>
      <c r="M3658" s="8" t="n">
        <v>947</v>
      </c>
      <c r="P3658" s="18" t="str">
        <f aca="false">VLOOKUP(1*H3658,references!AL:AP,3,0)</f>
        <v>106 - 110</v>
      </c>
      <c r="Q3658" s="18" t="str">
        <f aca="false">VLOOKUP(1*H3658,references!AL:AP,5,0)</f>
        <v>94 - 98</v>
      </c>
    </row>
    <row r="3659" customFormat="false" ht="15" hidden="false" customHeight="false" outlineLevel="0" collapsed="false">
      <c r="B3659" s="2" t="s">
        <v>108</v>
      </c>
      <c r="C3659" s="66" t="s">
        <v>1675</v>
      </c>
      <c r="D3659" s="2" t="n">
        <f aca="false">D3658+10</f>
        <v>180</v>
      </c>
      <c r="E3659" s="38" t="s">
        <v>454</v>
      </c>
      <c r="F3659" s="2" t="n">
        <f aca="false">E3659*10</f>
        <v>560</v>
      </c>
      <c r="H3659" s="8" t="str">
        <f aca="false">E3659</f>
        <v>56</v>
      </c>
      <c r="I3659" s="8" t="str">
        <f aca="false">J3659</f>
        <v>56</v>
      </c>
      <c r="J3659" s="18" t="str">
        <f aca="false">H3659</f>
        <v>56</v>
      </c>
      <c r="M3659" s="8" t="n">
        <v>927</v>
      </c>
      <c r="P3659" s="18" t="str">
        <f aca="false">VLOOKUP(1*H3659,references!AL:AP,3,0)</f>
        <v>110 - 114</v>
      </c>
      <c r="Q3659" s="18" t="str">
        <f aca="false">VLOOKUP(1*H3659,references!AL:AP,5,0)</f>
        <v>98 - 102</v>
      </c>
    </row>
    <row r="3660" customFormat="false" ht="15" hidden="false" customHeight="false" outlineLevel="0" collapsed="false">
      <c r="B3660" s="2" t="s">
        <v>108</v>
      </c>
      <c r="C3660" s="66" t="s">
        <v>1675</v>
      </c>
      <c r="D3660" s="2" t="n">
        <f aca="false">D3659+10</f>
        <v>190</v>
      </c>
      <c r="E3660" s="38" t="s">
        <v>455</v>
      </c>
      <c r="F3660" s="2" t="n">
        <f aca="false">E3660*10</f>
        <v>580</v>
      </c>
      <c r="H3660" s="8" t="str">
        <f aca="false">E3660</f>
        <v>58</v>
      </c>
      <c r="I3660" s="8" t="str">
        <f aca="false">J3660</f>
        <v>58</v>
      </c>
      <c r="J3660" s="18" t="str">
        <f aca="false">H3660</f>
        <v>58</v>
      </c>
      <c r="M3660" s="8" t="n">
        <v>907</v>
      </c>
      <c r="P3660" s="18" t="str">
        <f aca="false">VLOOKUP(1*H3660,references!AL:AP,3,0)</f>
        <v>114 - 118</v>
      </c>
      <c r="Q3660" s="18" t="str">
        <f aca="false">VLOOKUP(1*H3660,references!AL:AP,5,0)</f>
        <v>102 - 106</v>
      </c>
    </row>
    <row r="3661" customFormat="false" ht="15" hidden="false" customHeight="false" outlineLevel="0" collapsed="false">
      <c r="B3661" s="2" t="s">
        <v>108</v>
      </c>
      <c r="C3661" s="66" t="s">
        <v>1675</v>
      </c>
      <c r="D3661" s="2" t="n">
        <f aca="false">D3660+10</f>
        <v>200</v>
      </c>
      <c r="E3661" s="38" t="s">
        <v>456</v>
      </c>
      <c r="F3661" s="2" t="n">
        <f aca="false">E3661*10</f>
        <v>600</v>
      </c>
      <c r="H3661" s="8" t="str">
        <f aca="false">E3661</f>
        <v>60</v>
      </c>
      <c r="I3661" s="8" t="str">
        <f aca="false">J3661</f>
        <v>60</v>
      </c>
      <c r="J3661" s="18" t="str">
        <f aca="false">H3661</f>
        <v>60</v>
      </c>
      <c r="M3661" s="8" t="n">
        <v>887</v>
      </c>
      <c r="P3661" s="18" t="str">
        <f aca="false">VLOOKUP(1*H3661,references!AL:AP,3,0)</f>
        <v>118 - 122</v>
      </c>
      <c r="Q3661" s="18" t="str">
        <f aca="false">VLOOKUP(1*H3661,references!AL:AP,5,0)</f>
        <v>106 - 110</v>
      </c>
    </row>
    <row r="3662" customFormat="false" ht="15" hidden="false" customHeight="false" outlineLevel="0" collapsed="false">
      <c r="B3662" s="2" t="s">
        <v>108</v>
      </c>
      <c r="C3662" s="66" t="s">
        <v>1675</v>
      </c>
      <c r="D3662" s="2" t="n">
        <f aca="false">D3661+10</f>
        <v>210</v>
      </c>
      <c r="E3662" s="38" t="s">
        <v>457</v>
      </c>
      <c r="F3662" s="2" t="n">
        <f aca="false">E3662*10</f>
        <v>620</v>
      </c>
      <c r="H3662" s="8" t="str">
        <f aca="false">E3662</f>
        <v>62</v>
      </c>
      <c r="I3662" s="8" t="str">
        <f aca="false">J3662</f>
        <v>62</v>
      </c>
      <c r="J3662" s="18" t="str">
        <f aca="false">H3662</f>
        <v>62</v>
      </c>
      <c r="M3662" s="8" t="n">
        <v>867</v>
      </c>
      <c r="P3662" s="18" t="str">
        <f aca="false">VLOOKUP(1*H3662,references!AL:AP,3,0)</f>
        <v>122 - 126</v>
      </c>
      <c r="Q3662" s="18" t="str">
        <f aca="false">VLOOKUP(1*H3662,references!AL:AP,5,0)</f>
        <v>110 - 114</v>
      </c>
    </row>
    <row r="3663" customFormat="false" ht="15" hidden="false" customHeight="false" outlineLevel="0" collapsed="false">
      <c r="B3663" s="2" t="s">
        <v>108</v>
      </c>
      <c r="C3663" s="66" t="s">
        <v>1675</v>
      </c>
      <c r="D3663" s="2" t="n">
        <f aca="false">D3662+10</f>
        <v>220</v>
      </c>
      <c r="E3663" s="38" t="s">
        <v>458</v>
      </c>
      <c r="F3663" s="2" t="n">
        <f aca="false">E3663*10</f>
        <v>640</v>
      </c>
      <c r="H3663" s="8" t="str">
        <f aca="false">E3663</f>
        <v>64</v>
      </c>
      <c r="I3663" s="8" t="str">
        <f aca="false">J3663</f>
        <v>64</v>
      </c>
      <c r="J3663" s="18" t="str">
        <f aca="false">H3663</f>
        <v>64</v>
      </c>
      <c r="M3663" s="8" t="n">
        <v>847</v>
      </c>
      <c r="P3663" s="18" t="str">
        <f aca="false">VLOOKUP(1*H3663,references!AL:AP,3,0)</f>
        <v>126 - 130</v>
      </c>
      <c r="Q3663" s="18" t="str">
        <f aca="false">VLOOKUP(1*H3663,references!AL:AP,5,0)</f>
        <v>114 - 118</v>
      </c>
    </row>
    <row r="3664" customFormat="false" ht="15" hidden="false" customHeight="false" outlineLevel="0" collapsed="false">
      <c r="F3664" s="38"/>
    </row>
    <row r="3665" customFormat="false" ht="15" hidden="false" customHeight="false" outlineLevel="0" collapsed="false">
      <c r="B3665" s="10" t="s">
        <v>271</v>
      </c>
      <c r="C3665" s="73" t="s">
        <v>1676</v>
      </c>
      <c r="D3665" s="10" t="n">
        <v>110</v>
      </c>
      <c r="E3665" s="20" t="s">
        <v>125</v>
      </c>
      <c r="F3665" s="10" t="n">
        <f aca="false">IFERROR(E3665*10,SUBSTITUTE(E3665,"/",""))</f>
        <v>420</v>
      </c>
      <c r="G3665" s="73"/>
      <c r="H3665" s="81" t="str">
        <f aca="false">E3665</f>
        <v>42</v>
      </c>
      <c r="I3665" s="24" t="str">
        <f aca="false">IF(LEN(H3665)&gt;2,LEFT(H3665,2)&amp;";"&amp;RIGHT(H3665,2),H3665)</f>
        <v>42</v>
      </c>
      <c r="J3665" s="24" t="str">
        <f aca="false">IF(LEN(H3665)&gt;2,LEFT(H3665,2)&amp;";"&amp;RIGHT(H3665,2),H3665)</f>
        <v>42</v>
      </c>
      <c r="K3665" s="24"/>
      <c r="L3665" s="24"/>
      <c r="M3665" s="24" t="n">
        <v>937</v>
      </c>
    </row>
    <row r="3666" customFormat="false" ht="15" hidden="false" customHeight="false" outlineLevel="0" collapsed="false">
      <c r="B3666" s="10" t="s">
        <v>271</v>
      </c>
      <c r="C3666" s="73" t="s">
        <v>1676</v>
      </c>
      <c r="D3666" s="10" t="n">
        <f aca="false">D3665+5</f>
        <v>115</v>
      </c>
      <c r="E3666" s="20" t="s">
        <v>171</v>
      </c>
      <c r="F3666" s="10" t="str">
        <f aca="false">IFERROR(E3666*10,SUBSTITUTE(E3666,"/",""))</f>
        <v>4244</v>
      </c>
      <c r="G3666" s="73"/>
      <c r="H3666" s="81" t="str">
        <f aca="false">E3666</f>
        <v>42/44</v>
      </c>
      <c r="I3666" s="24" t="str">
        <f aca="false">IF(LEN(H3666)&gt;2,LEFT(H3666,2)&amp;";"&amp;RIGHT(H3666,2),H3666)</f>
        <v>42;44</v>
      </c>
      <c r="J3666" s="24" t="str">
        <f aca="false">IF(LEN(H3666)&gt;2,LEFT(H3666,2)&amp;";"&amp;RIGHT(H3666,2),H3666)</f>
        <v>42;44</v>
      </c>
      <c r="K3666" s="24"/>
      <c r="L3666" s="24"/>
      <c r="M3666" s="24" t="n">
        <v>856</v>
      </c>
    </row>
    <row r="3667" customFormat="false" ht="15" hidden="false" customHeight="false" outlineLevel="0" collapsed="false">
      <c r="B3667" s="10" t="s">
        <v>271</v>
      </c>
      <c r="C3667" s="73" t="s">
        <v>1676</v>
      </c>
      <c r="D3667" s="10" t="n">
        <f aca="false">D3666+5</f>
        <v>120</v>
      </c>
      <c r="E3667" s="20" t="s">
        <v>127</v>
      </c>
      <c r="F3667" s="10" t="n">
        <f aca="false">IFERROR(E3667*10,SUBSTITUTE(E3667,"/",""))</f>
        <v>440</v>
      </c>
      <c r="G3667" s="73"/>
      <c r="H3667" s="81" t="str">
        <f aca="false">E3667</f>
        <v>44</v>
      </c>
      <c r="I3667" s="24" t="str">
        <f aca="false">IF(LEN(H3667)&gt;2,LEFT(H3667,2)&amp;";"&amp;RIGHT(H3667,2),H3667)</f>
        <v>44</v>
      </c>
      <c r="J3667" s="24" t="str">
        <f aca="false">IF(LEN(H3667)&gt;2,LEFT(H3667,2)&amp;";"&amp;RIGHT(H3667,2),H3667)</f>
        <v>44</v>
      </c>
      <c r="K3667" s="24"/>
      <c r="L3667" s="24"/>
      <c r="M3667" s="24" t="n">
        <v>957</v>
      </c>
    </row>
    <row r="3668" customFormat="false" ht="15" hidden="false" customHeight="false" outlineLevel="0" collapsed="false">
      <c r="B3668" s="10" t="s">
        <v>271</v>
      </c>
      <c r="C3668" s="73" t="s">
        <v>1676</v>
      </c>
      <c r="D3668" s="10" t="n">
        <f aca="false">D3667+5</f>
        <v>125</v>
      </c>
      <c r="E3668" s="20" t="s">
        <v>262</v>
      </c>
      <c r="F3668" s="10" t="str">
        <f aca="false">IFERROR(E3668*10,SUBSTITUTE(E3668,"/",""))</f>
        <v>4446</v>
      </c>
      <c r="G3668" s="73"/>
      <c r="H3668" s="81" t="str">
        <f aca="false">E3668</f>
        <v>44/46</v>
      </c>
      <c r="I3668" s="24" t="str">
        <f aca="false">IF(LEN(H3668)&gt;2,LEFT(H3668,2)&amp;";"&amp;RIGHT(H3668,2),H3668)</f>
        <v>44;46</v>
      </c>
      <c r="J3668" s="24" t="str">
        <f aca="false">IF(LEN(H3668)&gt;2,LEFT(H3668,2)&amp;";"&amp;RIGHT(H3668,2),H3668)</f>
        <v>44;46</v>
      </c>
      <c r="K3668" s="24"/>
      <c r="L3668" s="24"/>
      <c r="M3668" s="24" t="n">
        <v>966</v>
      </c>
    </row>
    <row r="3669" customFormat="false" ht="15" hidden="false" customHeight="false" outlineLevel="0" collapsed="false">
      <c r="B3669" s="10" t="s">
        <v>271</v>
      </c>
      <c r="C3669" s="73" t="s">
        <v>1676</v>
      </c>
      <c r="D3669" s="10" t="n">
        <f aca="false">D3668+5</f>
        <v>130</v>
      </c>
      <c r="E3669" s="20" t="s">
        <v>241</v>
      </c>
      <c r="F3669" s="10" t="n">
        <f aca="false">IFERROR(E3669*10,SUBSTITUTE(E3669,"/",""))</f>
        <v>460</v>
      </c>
      <c r="G3669" s="73"/>
      <c r="H3669" s="81" t="str">
        <f aca="false">E3669</f>
        <v>46</v>
      </c>
      <c r="I3669" s="24" t="str">
        <f aca="false">IF(LEN(H3669)&gt;2,LEFT(H3669,2)&amp;";"&amp;RIGHT(H3669,2),H3669)</f>
        <v>46</v>
      </c>
      <c r="J3669" s="24" t="str">
        <f aca="false">IF(LEN(H3669)&gt;2,LEFT(H3669,2)&amp;";"&amp;RIGHT(H3669,2),H3669)</f>
        <v>46</v>
      </c>
      <c r="K3669" s="24"/>
      <c r="L3669" s="24"/>
      <c r="M3669" s="24" t="n">
        <v>977</v>
      </c>
    </row>
    <row r="3670" customFormat="false" ht="15" hidden="false" customHeight="false" outlineLevel="0" collapsed="false">
      <c r="B3670" s="10" t="s">
        <v>271</v>
      </c>
      <c r="C3670" s="73" t="s">
        <v>1676</v>
      </c>
      <c r="D3670" s="10" t="n">
        <f aca="false">D3669+5</f>
        <v>135</v>
      </c>
      <c r="E3670" s="20" t="s">
        <v>264</v>
      </c>
      <c r="F3670" s="10" t="str">
        <f aca="false">IFERROR(E3670*10,SUBSTITUTE(E3670,"/",""))</f>
        <v>4648</v>
      </c>
      <c r="G3670" s="73"/>
      <c r="H3670" s="81" t="str">
        <f aca="false">E3670</f>
        <v>46/48</v>
      </c>
      <c r="I3670" s="24" t="str">
        <f aca="false">IF(LEN(H3670)&gt;2,LEFT(H3670,2)&amp;";"&amp;RIGHT(H3670,2),H3670)</f>
        <v>46;48</v>
      </c>
      <c r="J3670" s="24" t="str">
        <f aca="false">IF(LEN(H3670)&gt;2,LEFT(H3670,2)&amp;";"&amp;RIGHT(H3670,2),H3670)</f>
        <v>46;48</v>
      </c>
      <c r="K3670" s="24"/>
      <c r="L3670" s="24"/>
      <c r="M3670" s="24" t="n">
        <v>986</v>
      </c>
    </row>
    <row r="3671" customFormat="false" ht="15" hidden="false" customHeight="false" outlineLevel="0" collapsed="false">
      <c r="B3671" s="10" t="s">
        <v>271</v>
      </c>
      <c r="C3671" s="73" t="s">
        <v>1676</v>
      </c>
      <c r="D3671" s="10" t="n">
        <f aca="false">D3670+5</f>
        <v>140</v>
      </c>
      <c r="E3671" s="20" t="s">
        <v>243</v>
      </c>
      <c r="F3671" s="10" t="n">
        <f aca="false">IFERROR(E3671*10,SUBSTITUTE(E3671,"/",""))</f>
        <v>480</v>
      </c>
      <c r="G3671" s="73"/>
      <c r="H3671" s="81" t="str">
        <f aca="false">E3671</f>
        <v>48</v>
      </c>
      <c r="I3671" s="24" t="str">
        <f aca="false">IF(LEN(H3671)&gt;2,LEFT(H3671,2)&amp;";"&amp;RIGHT(H3671,2),H3671)</f>
        <v>48</v>
      </c>
      <c r="J3671" s="24" t="str">
        <f aca="false">IF(LEN(H3671)&gt;2,LEFT(H3671,2)&amp;";"&amp;RIGHT(H3671,2),H3671)</f>
        <v>48</v>
      </c>
      <c r="K3671" s="24"/>
      <c r="L3671" s="24"/>
      <c r="M3671" s="24" t="n">
        <v>997</v>
      </c>
    </row>
    <row r="3672" customFormat="false" ht="15" hidden="false" customHeight="false" outlineLevel="0" collapsed="false">
      <c r="B3672" s="10" t="s">
        <v>271</v>
      </c>
      <c r="C3672" s="73" t="s">
        <v>1676</v>
      </c>
      <c r="D3672" s="10" t="n">
        <f aca="false">D3671+5</f>
        <v>145</v>
      </c>
      <c r="E3672" s="20" t="s">
        <v>266</v>
      </c>
      <c r="F3672" s="10" t="str">
        <f aca="false">IFERROR(E3672*10,SUBSTITUTE(E3672,"/",""))</f>
        <v>4850</v>
      </c>
      <c r="G3672" s="73"/>
      <c r="H3672" s="81" t="str">
        <f aca="false">E3672</f>
        <v>48/50</v>
      </c>
      <c r="I3672" s="24" t="str">
        <f aca="false">IF(LEN(H3672)&gt;2,LEFT(H3672,2)&amp;";"&amp;RIGHT(H3672,2),H3672)</f>
        <v>48;50</v>
      </c>
      <c r="J3672" s="24" t="str">
        <f aca="false">IF(LEN(H3672)&gt;2,LEFT(H3672,2)&amp;";"&amp;RIGHT(H3672,2),H3672)</f>
        <v>48;50</v>
      </c>
      <c r="K3672" s="24"/>
      <c r="L3672" s="24"/>
      <c r="M3672" s="24" t="n">
        <v>996</v>
      </c>
    </row>
    <row r="3673" customFormat="false" ht="15" hidden="false" customHeight="false" outlineLevel="0" collapsed="false">
      <c r="B3673" s="10" t="s">
        <v>271</v>
      </c>
      <c r="C3673" s="73" t="s">
        <v>1676</v>
      </c>
      <c r="D3673" s="10" t="n">
        <f aca="false">D3672+5</f>
        <v>150</v>
      </c>
      <c r="E3673" s="20" t="s">
        <v>245</v>
      </c>
      <c r="F3673" s="10" t="n">
        <f aca="false">IFERROR(E3673*10,SUBSTITUTE(E3673,"/",""))</f>
        <v>500</v>
      </c>
      <c r="G3673" s="73"/>
      <c r="H3673" s="81" t="str">
        <f aca="false">E3673</f>
        <v>50</v>
      </c>
      <c r="I3673" s="24" t="str">
        <f aca="false">IF(LEN(H3673)&gt;2,LEFT(H3673,2)&amp;";"&amp;RIGHT(H3673,2),H3673)</f>
        <v>50</v>
      </c>
      <c r="J3673" s="24" t="str">
        <f aca="false">IF(LEN(H3673)&gt;2,LEFT(H3673,2)&amp;";"&amp;RIGHT(H3673,2),H3673)</f>
        <v>50</v>
      </c>
      <c r="K3673" s="24"/>
      <c r="L3673" s="24"/>
      <c r="M3673" s="24" t="n">
        <v>987</v>
      </c>
    </row>
    <row r="3674" customFormat="false" ht="15" hidden="false" customHeight="false" outlineLevel="0" collapsed="false">
      <c r="B3674" s="10" t="s">
        <v>271</v>
      </c>
      <c r="C3674" s="73" t="s">
        <v>1676</v>
      </c>
      <c r="D3674" s="10" t="n">
        <f aca="false">D3673+5</f>
        <v>155</v>
      </c>
      <c r="E3674" s="20" t="s">
        <v>465</v>
      </c>
      <c r="F3674" s="10" t="str">
        <f aca="false">IFERROR(E3674*10,SUBSTITUTE(E3674,"/",""))</f>
        <v>5052</v>
      </c>
      <c r="G3674" s="73"/>
      <c r="H3674" s="81" t="str">
        <f aca="false">E3674</f>
        <v>50/52</v>
      </c>
      <c r="I3674" s="24" t="str">
        <f aca="false">IF(LEN(H3674)&gt;2,LEFT(H3674,2)&amp;";"&amp;RIGHT(H3674,2),H3674)</f>
        <v>50;52</v>
      </c>
      <c r="J3674" s="24" t="str">
        <f aca="false">IF(LEN(H3674)&gt;2,LEFT(H3674,2)&amp;";"&amp;RIGHT(H3674,2),H3674)</f>
        <v>50;52</v>
      </c>
      <c r="K3674" s="24"/>
      <c r="L3674" s="24"/>
      <c r="M3674" s="24" t="n">
        <v>976</v>
      </c>
    </row>
    <row r="3675" customFormat="false" ht="15" hidden="false" customHeight="false" outlineLevel="0" collapsed="false">
      <c r="B3675" s="10" t="s">
        <v>271</v>
      </c>
      <c r="C3675" s="73" t="s">
        <v>1676</v>
      </c>
      <c r="D3675" s="10" t="n">
        <f aca="false">D3674+5</f>
        <v>160</v>
      </c>
      <c r="E3675" s="20" t="s">
        <v>452</v>
      </c>
      <c r="F3675" s="10" t="n">
        <f aca="false">IFERROR(E3675*10,SUBSTITUTE(E3675,"/",""))</f>
        <v>520</v>
      </c>
      <c r="G3675" s="73"/>
      <c r="H3675" s="81" t="str">
        <f aca="false">E3675</f>
        <v>52</v>
      </c>
      <c r="I3675" s="24" t="str">
        <f aca="false">IF(LEN(H3675)&gt;2,LEFT(H3675,2)&amp;";"&amp;RIGHT(H3675,2),H3675)</f>
        <v>52</v>
      </c>
      <c r="J3675" s="24" t="str">
        <f aca="false">IF(LEN(H3675)&gt;2,LEFT(H3675,2)&amp;";"&amp;RIGHT(H3675,2),H3675)</f>
        <v>52</v>
      </c>
      <c r="K3675" s="24"/>
      <c r="L3675" s="24"/>
      <c r="M3675" s="24" t="n">
        <v>967</v>
      </c>
    </row>
    <row r="3676" customFormat="false" ht="15" hidden="false" customHeight="false" outlineLevel="0" collapsed="false">
      <c r="B3676" s="10" t="s">
        <v>271</v>
      </c>
      <c r="C3676" s="73" t="s">
        <v>1676</v>
      </c>
      <c r="D3676" s="10" t="n">
        <f aca="false">D3675+5</f>
        <v>165</v>
      </c>
      <c r="E3676" s="20" t="s">
        <v>466</v>
      </c>
      <c r="F3676" s="10" t="str">
        <f aca="false">IFERROR(E3676*10,SUBSTITUTE(E3676,"/",""))</f>
        <v>5254</v>
      </c>
      <c r="G3676" s="73"/>
      <c r="H3676" s="81" t="str">
        <f aca="false">E3676</f>
        <v>52/54</v>
      </c>
      <c r="I3676" s="24" t="str">
        <f aca="false">IF(LEN(H3676)&gt;2,LEFT(H3676,2)&amp;";"&amp;RIGHT(H3676,2),H3676)</f>
        <v>52;54</v>
      </c>
      <c r="J3676" s="24" t="str">
        <f aca="false">IF(LEN(H3676)&gt;2,LEFT(H3676,2)&amp;";"&amp;RIGHT(H3676,2),H3676)</f>
        <v>52;54</v>
      </c>
      <c r="K3676" s="24"/>
      <c r="L3676" s="24"/>
      <c r="M3676" s="24" t="n">
        <v>956</v>
      </c>
    </row>
    <row r="3677" customFormat="false" ht="15" hidden="false" customHeight="false" outlineLevel="0" collapsed="false">
      <c r="B3677" s="10" t="s">
        <v>271</v>
      </c>
      <c r="C3677" s="73" t="s">
        <v>1676</v>
      </c>
      <c r="D3677" s="10" t="n">
        <f aca="false">D3676+5</f>
        <v>170</v>
      </c>
      <c r="E3677" s="20" t="s">
        <v>453</v>
      </c>
      <c r="F3677" s="10" t="n">
        <f aca="false">IFERROR(E3677*10,SUBSTITUTE(E3677,"/",""))</f>
        <v>540</v>
      </c>
      <c r="G3677" s="73"/>
      <c r="H3677" s="81" t="str">
        <f aca="false">E3677</f>
        <v>54</v>
      </c>
      <c r="I3677" s="24" t="str">
        <f aca="false">IF(LEN(H3677)&gt;2,LEFT(H3677,2)&amp;";"&amp;RIGHT(H3677,2),H3677)</f>
        <v>54</v>
      </c>
      <c r="J3677" s="24" t="str">
        <f aca="false">IF(LEN(H3677)&gt;2,LEFT(H3677,2)&amp;";"&amp;RIGHT(H3677,2),H3677)</f>
        <v>54</v>
      </c>
      <c r="K3677" s="24"/>
      <c r="L3677" s="24"/>
      <c r="M3677" s="24" t="n">
        <v>947</v>
      </c>
    </row>
    <row r="3678" customFormat="false" ht="15" hidden="false" customHeight="false" outlineLevel="0" collapsed="false">
      <c r="B3678" s="10" t="s">
        <v>271</v>
      </c>
      <c r="C3678" s="73" t="s">
        <v>1676</v>
      </c>
      <c r="D3678" s="10" t="n">
        <f aca="false">D3677+5</f>
        <v>175</v>
      </c>
      <c r="E3678" s="20" t="s">
        <v>467</v>
      </c>
      <c r="F3678" s="10" t="str">
        <f aca="false">IFERROR(E3678*10,SUBSTITUTE(E3678,"/",""))</f>
        <v>5456</v>
      </c>
      <c r="G3678" s="73"/>
      <c r="H3678" s="81" t="str">
        <f aca="false">E3678</f>
        <v>54/56</v>
      </c>
      <c r="I3678" s="24" t="str">
        <f aca="false">IF(LEN(H3678)&gt;2,LEFT(H3678,2)&amp;";"&amp;RIGHT(H3678,2),H3678)</f>
        <v>54;56</v>
      </c>
      <c r="J3678" s="24" t="str">
        <f aca="false">IF(LEN(H3678)&gt;2,LEFT(H3678,2)&amp;";"&amp;RIGHT(H3678,2),H3678)</f>
        <v>54;56</v>
      </c>
      <c r="K3678" s="24"/>
      <c r="L3678" s="24"/>
      <c r="M3678" s="24" t="n">
        <v>936</v>
      </c>
    </row>
    <row r="3679" customFormat="false" ht="15" hidden="false" customHeight="false" outlineLevel="0" collapsed="false">
      <c r="B3679" s="10" t="s">
        <v>271</v>
      </c>
      <c r="C3679" s="73" t="s">
        <v>1676</v>
      </c>
      <c r="D3679" s="10" t="n">
        <f aca="false">D3678+5</f>
        <v>180</v>
      </c>
      <c r="E3679" s="20" t="s">
        <v>454</v>
      </c>
      <c r="F3679" s="10" t="n">
        <f aca="false">IFERROR(E3679*10,SUBSTITUTE(E3679,"/",""))</f>
        <v>560</v>
      </c>
      <c r="G3679" s="73"/>
      <c r="H3679" s="81" t="str">
        <f aca="false">E3679</f>
        <v>56</v>
      </c>
      <c r="I3679" s="24" t="str">
        <f aca="false">IF(LEN(H3679)&gt;2,LEFT(H3679,2)&amp;";"&amp;RIGHT(H3679,2),H3679)</f>
        <v>56</v>
      </c>
      <c r="J3679" s="24" t="str">
        <f aca="false">IF(LEN(H3679)&gt;2,LEFT(H3679,2)&amp;";"&amp;RIGHT(H3679,2),H3679)</f>
        <v>56</v>
      </c>
      <c r="K3679" s="24"/>
      <c r="L3679" s="24"/>
      <c r="M3679" s="24" t="n">
        <v>927</v>
      </c>
    </row>
    <row r="3680" customFormat="false" ht="15" hidden="false" customHeight="false" outlineLevel="0" collapsed="false">
      <c r="B3680" s="10" t="s">
        <v>271</v>
      </c>
      <c r="C3680" s="73" t="s">
        <v>1676</v>
      </c>
      <c r="D3680" s="10" t="n">
        <f aca="false">D3679+5</f>
        <v>185</v>
      </c>
      <c r="E3680" s="20" t="s">
        <v>468</v>
      </c>
      <c r="F3680" s="10" t="str">
        <f aca="false">IFERROR(E3680*10,SUBSTITUTE(E3680,"/",""))</f>
        <v>5658</v>
      </c>
      <c r="G3680" s="73"/>
      <c r="H3680" s="81" t="str">
        <f aca="false">E3680</f>
        <v>56/58</v>
      </c>
      <c r="I3680" s="24" t="str">
        <f aca="false">IF(LEN(H3680)&gt;2,LEFT(H3680,2)&amp;";"&amp;RIGHT(H3680,2),H3680)</f>
        <v>56;58</v>
      </c>
      <c r="J3680" s="24" t="str">
        <f aca="false">IF(LEN(H3680)&gt;2,LEFT(H3680,2)&amp;";"&amp;RIGHT(H3680,2),H3680)</f>
        <v>56;58</v>
      </c>
      <c r="K3680" s="24"/>
      <c r="L3680" s="24"/>
      <c r="M3680" s="24" t="n">
        <v>916</v>
      </c>
    </row>
    <row r="3681" customFormat="false" ht="15" hidden="false" customHeight="false" outlineLevel="0" collapsed="false">
      <c r="B3681" s="10" t="s">
        <v>271</v>
      </c>
      <c r="C3681" s="73" t="s">
        <v>1676</v>
      </c>
      <c r="D3681" s="10" t="n">
        <f aca="false">D3680+5</f>
        <v>190</v>
      </c>
      <c r="E3681" s="20" t="s">
        <v>455</v>
      </c>
      <c r="F3681" s="10" t="n">
        <f aca="false">IFERROR(E3681*10,SUBSTITUTE(E3681,"/",""))</f>
        <v>580</v>
      </c>
      <c r="G3681" s="73"/>
      <c r="H3681" s="81" t="str">
        <f aca="false">E3681</f>
        <v>58</v>
      </c>
      <c r="I3681" s="24" t="str">
        <f aca="false">IF(LEN(H3681)&gt;2,LEFT(H3681,2)&amp;";"&amp;RIGHT(H3681,2),H3681)</f>
        <v>58</v>
      </c>
      <c r="J3681" s="24" t="str">
        <f aca="false">IF(LEN(H3681)&gt;2,LEFT(H3681,2)&amp;";"&amp;RIGHT(H3681,2),H3681)</f>
        <v>58</v>
      </c>
      <c r="K3681" s="24"/>
      <c r="L3681" s="24"/>
      <c r="M3681" s="24" t="n">
        <v>907</v>
      </c>
    </row>
    <row r="3682" customFormat="false" ht="15" hidden="false" customHeight="false" outlineLevel="0" collapsed="false">
      <c r="B3682" s="10" t="s">
        <v>271</v>
      </c>
      <c r="C3682" s="73" t="s">
        <v>1676</v>
      </c>
      <c r="D3682" s="10" t="n">
        <f aca="false">D3681+5</f>
        <v>195</v>
      </c>
      <c r="E3682" s="20" t="s">
        <v>469</v>
      </c>
      <c r="F3682" s="10" t="str">
        <f aca="false">IFERROR(E3682*10,SUBSTITUTE(E3682,"/",""))</f>
        <v>5860</v>
      </c>
      <c r="G3682" s="73"/>
      <c r="H3682" s="81" t="str">
        <f aca="false">E3682</f>
        <v>58/60</v>
      </c>
      <c r="I3682" s="24" t="str">
        <f aca="false">IF(LEN(H3682)&gt;2,LEFT(H3682,2)&amp;";"&amp;RIGHT(H3682,2),H3682)</f>
        <v>58;60</v>
      </c>
      <c r="J3682" s="24" t="str">
        <f aca="false">IF(LEN(H3682)&gt;2,LEFT(H3682,2)&amp;";"&amp;RIGHT(H3682,2),H3682)</f>
        <v>58;60</v>
      </c>
      <c r="K3682" s="24"/>
      <c r="L3682" s="24"/>
      <c r="M3682" s="24" t="n">
        <v>896</v>
      </c>
    </row>
    <row r="3683" customFormat="false" ht="15" hidden="false" customHeight="false" outlineLevel="0" collapsed="false">
      <c r="B3683" s="10" t="s">
        <v>271</v>
      </c>
      <c r="C3683" s="73" t="s">
        <v>1676</v>
      </c>
      <c r="D3683" s="10" t="n">
        <f aca="false">D3682+5</f>
        <v>200</v>
      </c>
      <c r="E3683" s="20" t="s">
        <v>456</v>
      </c>
      <c r="F3683" s="10" t="n">
        <f aca="false">IFERROR(E3683*10,SUBSTITUTE(E3683,"/",""))</f>
        <v>600</v>
      </c>
      <c r="G3683" s="73"/>
      <c r="H3683" s="81" t="str">
        <f aca="false">E3683</f>
        <v>60</v>
      </c>
      <c r="I3683" s="24" t="str">
        <f aca="false">IF(LEN(H3683)&gt;2,LEFT(H3683,2)&amp;";"&amp;RIGHT(H3683,2),H3683)</f>
        <v>60</v>
      </c>
      <c r="J3683" s="24" t="str">
        <f aca="false">IF(LEN(H3683)&gt;2,LEFT(H3683,2)&amp;";"&amp;RIGHT(H3683,2),H3683)</f>
        <v>60</v>
      </c>
      <c r="K3683" s="24"/>
      <c r="L3683" s="24"/>
      <c r="M3683" s="24" t="n">
        <v>887</v>
      </c>
    </row>
    <row r="3684" customFormat="false" ht="15" hidden="false" customHeight="false" outlineLevel="0" collapsed="false">
      <c r="B3684" s="10" t="s">
        <v>271</v>
      </c>
      <c r="C3684" s="73" t="s">
        <v>1676</v>
      </c>
      <c r="D3684" s="10" t="n">
        <f aca="false">D3683+5</f>
        <v>205</v>
      </c>
      <c r="E3684" s="20" t="s">
        <v>470</v>
      </c>
      <c r="F3684" s="10" t="str">
        <f aca="false">IFERROR(E3684*10,SUBSTITUTE(E3684,"/",""))</f>
        <v>6062</v>
      </c>
      <c r="G3684" s="73"/>
      <c r="H3684" s="81" t="str">
        <f aca="false">E3684</f>
        <v>60/62</v>
      </c>
      <c r="I3684" s="24" t="str">
        <f aca="false">IF(LEN(H3684)&gt;2,LEFT(H3684,2)&amp;";"&amp;RIGHT(H3684,2),H3684)</f>
        <v>60;62</v>
      </c>
      <c r="J3684" s="24" t="str">
        <f aca="false">IF(LEN(H3684)&gt;2,LEFT(H3684,2)&amp;";"&amp;RIGHT(H3684,2),H3684)</f>
        <v>60;62</v>
      </c>
      <c r="K3684" s="24"/>
      <c r="L3684" s="24"/>
      <c r="M3684" s="24" t="n">
        <v>886</v>
      </c>
    </row>
    <row r="3685" customFormat="false" ht="15" hidden="false" customHeight="false" outlineLevel="0" collapsed="false">
      <c r="B3685" s="10" t="s">
        <v>271</v>
      </c>
      <c r="C3685" s="73" t="s">
        <v>1676</v>
      </c>
      <c r="D3685" s="10" t="n">
        <f aca="false">D3684+5</f>
        <v>210</v>
      </c>
      <c r="E3685" s="20" t="s">
        <v>457</v>
      </c>
      <c r="F3685" s="10" t="n">
        <f aca="false">IFERROR(E3685*10,SUBSTITUTE(E3685,"/",""))</f>
        <v>620</v>
      </c>
      <c r="G3685" s="73"/>
      <c r="H3685" s="81" t="str">
        <f aca="false">E3685</f>
        <v>62</v>
      </c>
      <c r="I3685" s="24" t="str">
        <f aca="false">IF(LEN(H3685)&gt;2,LEFT(H3685,2)&amp;";"&amp;RIGHT(H3685,2),H3685)</f>
        <v>62</v>
      </c>
      <c r="J3685" s="24" t="str">
        <f aca="false">IF(LEN(H3685)&gt;2,LEFT(H3685,2)&amp;";"&amp;RIGHT(H3685,2),H3685)</f>
        <v>62</v>
      </c>
      <c r="K3685" s="24"/>
      <c r="L3685" s="24"/>
      <c r="M3685" s="24" t="n">
        <v>867</v>
      </c>
    </row>
    <row r="3686" customFormat="false" ht="15" hidden="false" customHeight="false" outlineLevel="0" collapsed="false">
      <c r="B3686" s="10" t="s">
        <v>271</v>
      </c>
      <c r="C3686" s="73" t="s">
        <v>1676</v>
      </c>
      <c r="D3686" s="10" t="n">
        <f aca="false">D3685+5</f>
        <v>215</v>
      </c>
      <c r="E3686" s="20" t="s">
        <v>471</v>
      </c>
      <c r="F3686" s="10" t="str">
        <f aca="false">IFERROR(E3686*10,SUBSTITUTE(E3686,"/",""))</f>
        <v>6264</v>
      </c>
      <c r="G3686" s="73"/>
      <c r="H3686" s="81" t="str">
        <f aca="false">E3686</f>
        <v>62/64</v>
      </c>
      <c r="I3686" s="24" t="str">
        <f aca="false">IF(LEN(H3686)&gt;2,LEFT(H3686,2)&amp;";"&amp;RIGHT(H3686,2),H3686)</f>
        <v>62;64</v>
      </c>
      <c r="J3686" s="24" t="str">
        <f aca="false">IF(LEN(H3686)&gt;2,LEFT(H3686,2)&amp;";"&amp;RIGHT(H3686,2),H3686)</f>
        <v>62;64</v>
      </c>
      <c r="K3686" s="24"/>
      <c r="L3686" s="24"/>
      <c r="M3686" s="24" t="n">
        <v>876</v>
      </c>
    </row>
    <row r="3687" customFormat="false" ht="15" hidden="false" customHeight="false" outlineLevel="0" collapsed="false">
      <c r="B3687" s="10" t="s">
        <v>271</v>
      </c>
      <c r="C3687" s="73" t="s">
        <v>1676</v>
      </c>
      <c r="D3687" s="10" t="n">
        <f aca="false">D3686+5</f>
        <v>220</v>
      </c>
      <c r="E3687" s="20" t="s">
        <v>458</v>
      </c>
      <c r="F3687" s="10" t="n">
        <f aca="false">IFERROR(E3687*10,SUBSTITUTE(E3687,"/",""))</f>
        <v>640</v>
      </c>
      <c r="G3687" s="73"/>
      <c r="H3687" s="81" t="str">
        <f aca="false">E3687</f>
        <v>64</v>
      </c>
      <c r="I3687" s="24" t="str">
        <f aca="false">IF(LEN(H3687)&gt;2,LEFT(H3687,2)&amp;";"&amp;RIGHT(H3687,2),H3687)</f>
        <v>64</v>
      </c>
      <c r="J3687" s="24" t="str">
        <f aca="false">IF(LEN(H3687)&gt;2,LEFT(H3687,2)&amp;";"&amp;RIGHT(H3687,2),H3687)</f>
        <v>64</v>
      </c>
      <c r="K3687" s="24"/>
      <c r="L3687" s="24"/>
      <c r="M3687" s="24" t="n">
        <v>847</v>
      </c>
    </row>
    <row r="3688" customFormat="false" ht="15" hidden="false" customHeight="false" outlineLevel="0" collapsed="false">
      <c r="F3688" s="38"/>
    </row>
    <row r="3689" customFormat="false" ht="15" hidden="false" customHeight="false" outlineLevel="0" collapsed="false">
      <c r="B3689" s="2" t="s">
        <v>717</v>
      </c>
      <c r="C3689" s="78" t="s">
        <v>1678</v>
      </c>
      <c r="D3689" s="2" t="n">
        <v>318</v>
      </c>
      <c r="E3689" s="79" t="s">
        <v>500</v>
      </c>
      <c r="F3689" s="77" t="str">
        <f aca="false">SUBSTITUTE(E3689,"/","")</f>
        <v>42164</v>
      </c>
      <c r="H3689" s="43" t="str">
        <f aca="false">E3689</f>
        <v>42/164</v>
      </c>
      <c r="I3689" s="27" t="str">
        <f aca="false">LEFT(H3689,2)</f>
        <v>42</v>
      </c>
      <c r="J3689" s="58" t="str">
        <f aca="false">LEFT(H3689,2)</f>
        <v>42</v>
      </c>
      <c r="K3689" s="80" t="str">
        <f aca="false">RIGHT(H3689,3)</f>
        <v>164</v>
      </c>
    </row>
    <row r="3690" customFormat="false" ht="15" hidden="false" customHeight="false" outlineLevel="0" collapsed="false">
      <c r="B3690" s="2" t="s">
        <v>717</v>
      </c>
      <c r="C3690" s="78" t="s">
        <v>1678</v>
      </c>
      <c r="D3690" s="2" t="n">
        <v>320</v>
      </c>
      <c r="E3690" s="79" t="s">
        <v>501</v>
      </c>
      <c r="F3690" s="77" t="str">
        <f aca="false">SUBSTITUTE(E3690,"/","")</f>
        <v>44164</v>
      </c>
      <c r="H3690" s="43" t="str">
        <f aca="false">E3690</f>
        <v>44/164</v>
      </c>
      <c r="I3690" s="27" t="str">
        <f aca="false">LEFT(H3690,2)</f>
        <v>44</v>
      </c>
      <c r="J3690" s="58" t="str">
        <f aca="false">LEFT(H3690,2)</f>
        <v>44</v>
      </c>
      <c r="K3690" s="80" t="str">
        <f aca="false">RIGHT(H3690,3)</f>
        <v>164</v>
      </c>
    </row>
    <row r="3691" customFormat="false" ht="15" hidden="false" customHeight="false" outlineLevel="0" collapsed="false">
      <c r="B3691" s="2" t="s">
        <v>717</v>
      </c>
      <c r="C3691" s="78" t="s">
        <v>1678</v>
      </c>
      <c r="D3691" s="2" t="n">
        <v>322</v>
      </c>
      <c r="E3691" s="79" t="s">
        <v>502</v>
      </c>
      <c r="F3691" s="77" t="str">
        <f aca="false">SUBSTITUTE(E3691,"/","")</f>
        <v>46164</v>
      </c>
      <c r="H3691" s="43" t="str">
        <f aca="false">E3691</f>
        <v>46/164</v>
      </c>
      <c r="I3691" s="27" t="str">
        <f aca="false">LEFT(H3691,2)</f>
        <v>46</v>
      </c>
      <c r="J3691" s="58" t="str">
        <f aca="false">LEFT(H3691,2)</f>
        <v>46</v>
      </c>
      <c r="K3691" s="80" t="str">
        <f aca="false">RIGHT(H3691,3)</f>
        <v>164</v>
      </c>
    </row>
    <row r="3692" customFormat="false" ht="15" hidden="false" customHeight="false" outlineLevel="0" collapsed="false">
      <c r="B3692" s="2" t="s">
        <v>717</v>
      </c>
      <c r="C3692" s="78" t="s">
        <v>1678</v>
      </c>
      <c r="D3692" s="2" t="n">
        <v>324</v>
      </c>
      <c r="E3692" s="79" t="s">
        <v>503</v>
      </c>
      <c r="F3692" s="77" t="str">
        <f aca="false">SUBSTITUTE(E3692,"/","")</f>
        <v>48164</v>
      </c>
      <c r="H3692" s="43" t="str">
        <f aca="false">E3692</f>
        <v>48/164</v>
      </c>
      <c r="I3692" s="27" t="str">
        <f aca="false">LEFT(H3692,2)</f>
        <v>48</v>
      </c>
      <c r="J3692" s="58" t="str">
        <f aca="false">LEFT(H3692,2)</f>
        <v>48</v>
      </c>
      <c r="K3692" s="80" t="str">
        <f aca="false">RIGHT(H3692,3)</f>
        <v>164</v>
      </c>
    </row>
    <row r="3693" customFormat="false" ht="15" hidden="false" customHeight="false" outlineLevel="0" collapsed="false">
      <c r="B3693" s="2" t="s">
        <v>717</v>
      </c>
      <c r="C3693" s="78" t="s">
        <v>1678</v>
      </c>
      <c r="D3693" s="2" t="n">
        <v>326</v>
      </c>
      <c r="E3693" s="79" t="s">
        <v>504</v>
      </c>
      <c r="F3693" s="77" t="str">
        <f aca="false">SUBSTITUTE(E3693,"/","")</f>
        <v>50164</v>
      </c>
      <c r="H3693" s="43" t="str">
        <f aca="false">E3693</f>
        <v>50/164</v>
      </c>
      <c r="I3693" s="27" t="str">
        <f aca="false">LEFT(H3693,2)</f>
        <v>50</v>
      </c>
      <c r="J3693" s="58" t="str">
        <f aca="false">LEFT(H3693,2)</f>
        <v>50</v>
      </c>
      <c r="K3693" s="80" t="str">
        <f aca="false">RIGHT(H3693,3)</f>
        <v>164</v>
      </c>
    </row>
    <row r="3694" customFormat="false" ht="15" hidden="false" customHeight="false" outlineLevel="0" collapsed="false">
      <c r="B3694" s="2" t="s">
        <v>717</v>
      </c>
      <c r="C3694" s="78" t="s">
        <v>1678</v>
      </c>
      <c r="D3694" s="2" t="n">
        <v>328</v>
      </c>
      <c r="E3694" s="79" t="s">
        <v>505</v>
      </c>
      <c r="F3694" s="77" t="str">
        <f aca="false">SUBSTITUTE(E3694,"/","")</f>
        <v>52164</v>
      </c>
      <c r="H3694" s="43" t="str">
        <f aca="false">E3694</f>
        <v>52/164</v>
      </c>
      <c r="I3694" s="27" t="str">
        <f aca="false">LEFT(H3694,2)</f>
        <v>52</v>
      </c>
      <c r="J3694" s="58" t="str">
        <f aca="false">LEFT(H3694,2)</f>
        <v>52</v>
      </c>
      <c r="K3694" s="80" t="str">
        <f aca="false">RIGHT(H3694,3)</f>
        <v>164</v>
      </c>
    </row>
    <row r="3695" customFormat="false" ht="15" hidden="false" customHeight="false" outlineLevel="0" collapsed="false">
      <c r="B3695" s="2" t="s">
        <v>717</v>
      </c>
      <c r="C3695" s="78" t="s">
        <v>1678</v>
      </c>
      <c r="D3695" s="2" t="n">
        <v>330</v>
      </c>
      <c r="E3695" s="79" t="s">
        <v>506</v>
      </c>
      <c r="F3695" s="77" t="str">
        <f aca="false">SUBSTITUTE(E3695,"/","")</f>
        <v>54164</v>
      </c>
      <c r="H3695" s="43" t="str">
        <f aca="false">E3695</f>
        <v>54/164</v>
      </c>
      <c r="I3695" s="27" t="str">
        <f aca="false">LEFT(H3695,2)</f>
        <v>54</v>
      </c>
      <c r="J3695" s="58" t="str">
        <f aca="false">LEFT(H3695,2)</f>
        <v>54</v>
      </c>
      <c r="K3695" s="80" t="str">
        <f aca="false">RIGHT(H3695,3)</f>
        <v>164</v>
      </c>
    </row>
    <row r="3696" customFormat="false" ht="15" hidden="false" customHeight="false" outlineLevel="0" collapsed="false">
      <c r="B3696" s="2" t="s">
        <v>717</v>
      </c>
      <c r="C3696" s="78" t="s">
        <v>1678</v>
      </c>
      <c r="D3696" s="2" t="n">
        <v>332</v>
      </c>
      <c r="E3696" s="79" t="s">
        <v>507</v>
      </c>
      <c r="F3696" s="77" t="str">
        <f aca="false">SUBSTITUTE(E3696,"/","")</f>
        <v>56164</v>
      </c>
      <c r="H3696" s="43" t="str">
        <f aca="false">E3696</f>
        <v>56/164</v>
      </c>
      <c r="I3696" s="27" t="str">
        <f aca="false">LEFT(H3696,2)</f>
        <v>56</v>
      </c>
      <c r="J3696" s="58" t="str">
        <f aca="false">LEFT(H3696,2)</f>
        <v>56</v>
      </c>
      <c r="K3696" s="80" t="str">
        <f aca="false">RIGHT(H3696,3)</f>
        <v>164</v>
      </c>
    </row>
    <row r="3697" customFormat="false" ht="15" hidden="false" customHeight="false" outlineLevel="0" collapsed="false">
      <c r="B3697" s="2" t="s">
        <v>717</v>
      </c>
      <c r="C3697" s="78" t="s">
        <v>1678</v>
      </c>
      <c r="D3697" s="2" t="n">
        <v>334</v>
      </c>
      <c r="E3697" s="79" t="s">
        <v>508</v>
      </c>
      <c r="F3697" s="77" t="str">
        <f aca="false">SUBSTITUTE(E3697,"/","")</f>
        <v>58164</v>
      </c>
      <c r="H3697" s="43" t="str">
        <f aca="false">E3697</f>
        <v>58/164</v>
      </c>
      <c r="I3697" s="27" t="str">
        <f aca="false">LEFT(H3697,2)</f>
        <v>58</v>
      </c>
      <c r="J3697" s="58" t="str">
        <f aca="false">LEFT(H3697,2)</f>
        <v>58</v>
      </c>
      <c r="K3697" s="80" t="str">
        <f aca="false">RIGHT(H3697,3)</f>
        <v>164</v>
      </c>
    </row>
    <row r="3698" customFormat="false" ht="15" hidden="false" customHeight="false" outlineLevel="0" collapsed="false">
      <c r="B3698" s="2" t="s">
        <v>717</v>
      </c>
      <c r="C3698" s="78" t="s">
        <v>1678</v>
      </c>
      <c r="D3698" s="2" t="n">
        <v>336</v>
      </c>
      <c r="E3698" s="79" t="s">
        <v>509</v>
      </c>
      <c r="F3698" s="77" t="str">
        <f aca="false">SUBSTITUTE(E3698,"/","")</f>
        <v>60164</v>
      </c>
      <c r="H3698" s="43" t="str">
        <f aca="false">E3698</f>
        <v>60/164</v>
      </c>
      <c r="I3698" s="27" t="str">
        <f aca="false">LEFT(H3698,2)</f>
        <v>60</v>
      </c>
      <c r="J3698" s="58" t="str">
        <f aca="false">LEFT(H3698,2)</f>
        <v>60</v>
      </c>
      <c r="K3698" s="80" t="str">
        <f aca="false">RIGHT(H3698,3)</f>
        <v>164</v>
      </c>
    </row>
    <row r="3699" customFormat="false" ht="15" hidden="false" customHeight="false" outlineLevel="0" collapsed="false">
      <c r="B3699" s="2" t="s">
        <v>717</v>
      </c>
      <c r="C3699" s="78" t="s">
        <v>1678</v>
      </c>
      <c r="D3699" s="2" t="n">
        <v>338</v>
      </c>
      <c r="E3699" s="79" t="s">
        <v>510</v>
      </c>
      <c r="F3699" s="77" t="str">
        <f aca="false">SUBSTITUTE(E3699,"/","")</f>
        <v>62164</v>
      </c>
      <c r="H3699" s="43" t="str">
        <f aca="false">E3699</f>
        <v>62/164</v>
      </c>
      <c r="I3699" s="27" t="str">
        <f aca="false">LEFT(H3699,2)</f>
        <v>62</v>
      </c>
      <c r="J3699" s="58" t="str">
        <f aca="false">LEFT(H3699,2)</f>
        <v>62</v>
      </c>
      <c r="K3699" s="80" t="str">
        <f aca="false">RIGHT(H3699,3)</f>
        <v>164</v>
      </c>
    </row>
    <row r="3700" customFormat="false" ht="15" hidden="false" customHeight="false" outlineLevel="0" collapsed="false">
      <c r="B3700" s="2" t="s">
        <v>717</v>
      </c>
      <c r="C3700" s="78" t="s">
        <v>1678</v>
      </c>
      <c r="D3700" s="2" t="n">
        <v>340</v>
      </c>
      <c r="E3700" s="79" t="s">
        <v>1679</v>
      </c>
      <c r="F3700" s="77" t="str">
        <f aca="false">SUBSTITUTE(E3700,"/","")</f>
        <v>64164</v>
      </c>
      <c r="H3700" s="43" t="str">
        <f aca="false">E3700</f>
        <v>64/164</v>
      </c>
      <c r="I3700" s="27" t="str">
        <f aca="false">LEFT(H3700,2)</f>
        <v>64</v>
      </c>
      <c r="J3700" s="58" t="str">
        <f aca="false">LEFT(H3700,2)</f>
        <v>64</v>
      </c>
      <c r="K3700" s="80" t="str">
        <f aca="false">RIGHT(H3700,3)</f>
        <v>164</v>
      </c>
    </row>
    <row r="3701" s="50" customFormat="true" ht="15" hidden="false" customHeight="false" outlineLevel="0" collapsed="false">
      <c r="B3701" s="2" t="s">
        <v>108</v>
      </c>
      <c r="C3701" s="78" t="s">
        <v>1678</v>
      </c>
      <c r="D3701" s="2" t="n">
        <v>418</v>
      </c>
      <c r="E3701" s="79" t="s">
        <v>512</v>
      </c>
      <c r="F3701" s="77" t="str">
        <f aca="false">SUBSTITUTE(E3701,"/","")</f>
        <v>42170</v>
      </c>
      <c r="G3701" s="78"/>
      <c r="H3701" s="44" t="str">
        <f aca="false">E3701</f>
        <v>42/170</v>
      </c>
      <c r="I3701" s="27" t="str">
        <f aca="false">LEFT(H3701,2)</f>
        <v>42</v>
      </c>
      <c r="J3701" s="58" t="str">
        <f aca="false">LEFT(H3701,2)</f>
        <v>42</v>
      </c>
      <c r="K3701" s="80" t="str">
        <f aca="false">RIGHT(H3701,3)</f>
        <v>170</v>
      </c>
      <c r="L3701" s="58"/>
      <c r="M3701" s="8" t="n">
        <v>535</v>
      </c>
      <c r="N3701" s="77"/>
      <c r="O3701" s="77"/>
      <c r="P3701" s="77"/>
      <c r="Q3701" s="77"/>
      <c r="R3701" s="77"/>
      <c r="S3701" s="77"/>
      <c r="T3701" s="77"/>
      <c r="U3701" s="77"/>
      <c r="V3701" s="77"/>
      <c r="W3701" s="77"/>
      <c r="X3701" s="77"/>
      <c r="Y3701" s="77"/>
      <c r="Z3701" s="77"/>
      <c r="AA3701" s="77"/>
      <c r="AB3701" s="77"/>
      <c r="AC3701" s="77"/>
      <c r="AD3701" s="77"/>
      <c r="AE3701" s="77"/>
      <c r="AF3701" s="77"/>
      <c r="AG3701" s="77"/>
      <c r="AH3701" s="77"/>
      <c r="AI3701" s="77"/>
      <c r="AJ3701" s="77"/>
      <c r="AK3701" s="77"/>
    </row>
    <row r="3702" s="50" customFormat="true" ht="15" hidden="false" customHeight="false" outlineLevel="0" collapsed="false">
      <c r="B3702" s="2" t="s">
        <v>108</v>
      </c>
      <c r="C3702" s="78" t="s">
        <v>1678</v>
      </c>
      <c r="D3702" s="2" t="n">
        <v>420</v>
      </c>
      <c r="E3702" s="79" t="s">
        <v>513</v>
      </c>
      <c r="F3702" s="77" t="str">
        <f aca="false">SUBSTITUTE(E3702,"/","")</f>
        <v>44170</v>
      </c>
      <c r="G3702" s="78"/>
      <c r="H3702" s="44" t="str">
        <f aca="false">E3702</f>
        <v>44/170</v>
      </c>
      <c r="I3702" s="27" t="str">
        <f aca="false">LEFT(H3702,2)</f>
        <v>44</v>
      </c>
      <c r="J3702" s="58" t="str">
        <f aca="false">LEFT(H3702,2)</f>
        <v>44</v>
      </c>
      <c r="K3702" s="80" t="str">
        <f aca="false">RIGHT(H3702,3)</f>
        <v>170</v>
      </c>
      <c r="L3702" s="58"/>
      <c r="M3702" s="8" t="n">
        <v>555</v>
      </c>
      <c r="N3702" s="77"/>
      <c r="O3702" s="77"/>
      <c r="P3702" s="18" t="str">
        <f aca="false">VLOOKUP(1*LEFT(H3702,2),references!AL:AP,3,0)</f>
        <v>86 - 90</v>
      </c>
      <c r="Q3702" s="18" t="str">
        <f aca="false">VLOOKUP(1*LEFT(H3702,2),references!AL:AP,5,0)</f>
        <v>74 - 78</v>
      </c>
      <c r="R3702" s="77"/>
      <c r="S3702" s="77"/>
      <c r="T3702" s="77" t="str">
        <f aca="false">K3702</f>
        <v>170</v>
      </c>
      <c r="U3702" s="77"/>
      <c r="V3702" s="77"/>
      <c r="W3702" s="77"/>
      <c r="X3702" s="77"/>
      <c r="Y3702" s="77"/>
      <c r="Z3702" s="77"/>
      <c r="AA3702" s="77"/>
      <c r="AB3702" s="77"/>
      <c r="AC3702" s="77"/>
      <c r="AD3702" s="77"/>
      <c r="AE3702" s="77"/>
      <c r="AF3702" s="77"/>
      <c r="AG3702" s="77"/>
      <c r="AH3702" s="77"/>
      <c r="AI3702" s="77"/>
      <c r="AJ3702" s="77"/>
      <c r="AK3702" s="77"/>
    </row>
    <row r="3703" s="50" customFormat="true" ht="15" hidden="false" customHeight="false" outlineLevel="0" collapsed="false">
      <c r="B3703" s="2" t="s">
        <v>108</v>
      </c>
      <c r="C3703" s="78" t="s">
        <v>1678</v>
      </c>
      <c r="D3703" s="2" t="n">
        <v>422</v>
      </c>
      <c r="E3703" s="79" t="s">
        <v>514</v>
      </c>
      <c r="F3703" s="77" t="str">
        <f aca="false">SUBSTITUTE(E3703,"/","")</f>
        <v>46170</v>
      </c>
      <c r="G3703" s="78"/>
      <c r="H3703" s="44" t="str">
        <f aca="false">E3703</f>
        <v>46/170</v>
      </c>
      <c r="I3703" s="27" t="str">
        <f aca="false">LEFT(H3703,2)</f>
        <v>46</v>
      </c>
      <c r="J3703" s="58" t="str">
        <f aca="false">LEFT(H3703,2)</f>
        <v>46</v>
      </c>
      <c r="K3703" s="80" t="str">
        <f aca="false">RIGHT(H3703,3)</f>
        <v>170</v>
      </c>
      <c r="L3703" s="58"/>
      <c r="M3703" s="8" t="n">
        <v>885</v>
      </c>
      <c r="N3703" s="77"/>
      <c r="O3703" s="77"/>
      <c r="P3703" s="18" t="str">
        <f aca="false">VLOOKUP(1*LEFT(H3703,2),references!AL:AP,3,0)</f>
        <v>90 - 94</v>
      </c>
      <c r="Q3703" s="18" t="str">
        <f aca="false">VLOOKUP(1*LEFT(H3703,2),references!AL:AP,5,0)</f>
        <v>78 - 82</v>
      </c>
      <c r="R3703" s="77"/>
      <c r="S3703" s="77"/>
      <c r="T3703" s="77" t="str">
        <f aca="false">K3703</f>
        <v>170</v>
      </c>
      <c r="U3703" s="77"/>
      <c r="V3703" s="77"/>
      <c r="W3703" s="77"/>
      <c r="X3703" s="77"/>
      <c r="Y3703" s="77"/>
      <c r="Z3703" s="77"/>
      <c r="AA3703" s="77"/>
      <c r="AB3703" s="77"/>
      <c r="AC3703" s="77"/>
      <c r="AD3703" s="77"/>
      <c r="AE3703" s="77"/>
      <c r="AF3703" s="77"/>
      <c r="AG3703" s="77"/>
      <c r="AH3703" s="77"/>
      <c r="AI3703" s="77"/>
      <c r="AJ3703" s="77"/>
      <c r="AK3703" s="77"/>
    </row>
    <row r="3704" s="50" customFormat="true" ht="15" hidden="false" customHeight="false" outlineLevel="0" collapsed="false">
      <c r="B3704" s="2" t="s">
        <v>108</v>
      </c>
      <c r="C3704" s="78" t="s">
        <v>1678</v>
      </c>
      <c r="D3704" s="2" t="n">
        <v>424</v>
      </c>
      <c r="E3704" s="79" t="s">
        <v>515</v>
      </c>
      <c r="F3704" s="77" t="str">
        <f aca="false">SUBSTITUTE(E3704,"/","")</f>
        <v>48170</v>
      </c>
      <c r="G3704" s="78"/>
      <c r="H3704" s="44" t="str">
        <f aca="false">E3704</f>
        <v>48/170</v>
      </c>
      <c r="I3704" s="27" t="str">
        <f aca="false">LEFT(H3704,2)</f>
        <v>48</v>
      </c>
      <c r="J3704" s="58" t="str">
        <f aca="false">LEFT(H3704,2)</f>
        <v>48</v>
      </c>
      <c r="K3704" s="80" t="str">
        <f aca="false">RIGHT(H3704,3)</f>
        <v>170</v>
      </c>
      <c r="L3704" s="58"/>
      <c r="M3704" s="8" t="n">
        <v>905</v>
      </c>
      <c r="N3704" s="77"/>
      <c r="O3704" s="77"/>
      <c r="P3704" s="18" t="str">
        <f aca="false">VLOOKUP(1*LEFT(H3704,2),references!AL:AP,3,0)</f>
        <v>94 - 98</v>
      </c>
      <c r="Q3704" s="18" t="str">
        <f aca="false">VLOOKUP(1*LEFT(H3704,2),references!AL:AP,5,0)</f>
        <v>82 - 86</v>
      </c>
      <c r="R3704" s="77"/>
      <c r="S3704" s="77"/>
      <c r="T3704" s="77" t="str">
        <f aca="false">K3704</f>
        <v>170</v>
      </c>
      <c r="U3704" s="77"/>
      <c r="V3704" s="77"/>
      <c r="W3704" s="77"/>
      <c r="X3704" s="77"/>
      <c r="Y3704" s="77"/>
      <c r="Z3704" s="77"/>
      <c r="AA3704" s="77"/>
      <c r="AB3704" s="77"/>
      <c r="AC3704" s="77"/>
      <c r="AD3704" s="77"/>
      <c r="AE3704" s="77"/>
      <c r="AF3704" s="77"/>
      <c r="AG3704" s="77"/>
      <c r="AH3704" s="77"/>
      <c r="AI3704" s="77"/>
      <c r="AJ3704" s="77"/>
      <c r="AK3704" s="77"/>
    </row>
    <row r="3705" s="50" customFormat="true" ht="15" hidden="false" customHeight="false" outlineLevel="0" collapsed="false">
      <c r="B3705" s="2" t="s">
        <v>108</v>
      </c>
      <c r="C3705" s="78" t="s">
        <v>1678</v>
      </c>
      <c r="D3705" s="2" t="n">
        <v>426</v>
      </c>
      <c r="E3705" s="79" t="s">
        <v>516</v>
      </c>
      <c r="F3705" s="77" t="str">
        <f aca="false">SUBSTITUTE(E3705,"/","")</f>
        <v>50170</v>
      </c>
      <c r="G3705" s="78"/>
      <c r="H3705" s="44" t="str">
        <f aca="false">E3705</f>
        <v>50/170</v>
      </c>
      <c r="I3705" s="27" t="str">
        <f aca="false">LEFT(H3705,2)</f>
        <v>50</v>
      </c>
      <c r="J3705" s="58" t="str">
        <f aca="false">LEFT(H3705,2)</f>
        <v>50</v>
      </c>
      <c r="K3705" s="80" t="str">
        <f aca="false">RIGHT(H3705,3)</f>
        <v>170</v>
      </c>
      <c r="L3705" s="58"/>
      <c r="M3705" s="8" t="n">
        <v>895</v>
      </c>
      <c r="N3705" s="77"/>
      <c r="O3705" s="77"/>
      <c r="P3705" s="18" t="str">
        <f aca="false">VLOOKUP(1*LEFT(H3705,2),references!AL:AP,3,0)</f>
        <v>98 - 102</v>
      </c>
      <c r="Q3705" s="18" t="str">
        <f aca="false">VLOOKUP(1*LEFT(H3705,2),references!AL:AP,5,0)</f>
        <v>86 - 90</v>
      </c>
      <c r="R3705" s="77"/>
      <c r="S3705" s="77"/>
      <c r="T3705" s="77" t="str">
        <f aca="false">K3705</f>
        <v>170</v>
      </c>
      <c r="U3705" s="77"/>
      <c r="V3705" s="77"/>
      <c r="W3705" s="77"/>
      <c r="X3705" s="77"/>
      <c r="Y3705" s="77"/>
      <c r="Z3705" s="77"/>
      <c r="AA3705" s="77"/>
      <c r="AB3705" s="77"/>
      <c r="AC3705" s="77"/>
      <c r="AD3705" s="77"/>
      <c r="AE3705" s="77"/>
      <c r="AF3705" s="77"/>
      <c r="AG3705" s="77"/>
      <c r="AH3705" s="77"/>
      <c r="AI3705" s="77"/>
      <c r="AJ3705" s="77"/>
      <c r="AK3705" s="77"/>
    </row>
    <row r="3706" s="50" customFormat="true" ht="15" hidden="false" customHeight="false" outlineLevel="0" collapsed="false">
      <c r="B3706" s="2" t="s">
        <v>108</v>
      </c>
      <c r="C3706" s="78" t="s">
        <v>1678</v>
      </c>
      <c r="D3706" s="2" t="n">
        <v>428</v>
      </c>
      <c r="E3706" s="79" t="s">
        <v>517</v>
      </c>
      <c r="F3706" s="77" t="str">
        <f aca="false">SUBSTITUTE(E3706,"/","")</f>
        <v>52170</v>
      </c>
      <c r="G3706" s="78"/>
      <c r="H3706" s="44" t="str">
        <f aca="false">E3706</f>
        <v>52/170</v>
      </c>
      <c r="I3706" s="27" t="str">
        <f aca="false">LEFT(H3706,2)</f>
        <v>52</v>
      </c>
      <c r="J3706" s="58" t="str">
        <f aca="false">LEFT(H3706,2)</f>
        <v>52</v>
      </c>
      <c r="K3706" s="80" t="str">
        <f aca="false">RIGHT(H3706,3)</f>
        <v>170</v>
      </c>
      <c r="L3706" s="58"/>
      <c r="M3706" s="8" t="n">
        <v>715</v>
      </c>
      <c r="N3706" s="77"/>
      <c r="O3706" s="77"/>
      <c r="P3706" s="18" t="str">
        <f aca="false">VLOOKUP(1*LEFT(H3706,2),references!AL:AP,3,0)</f>
        <v>102 - 106</v>
      </c>
      <c r="Q3706" s="18" t="str">
        <f aca="false">VLOOKUP(1*LEFT(H3706,2),references!AL:AP,5,0)</f>
        <v>90 - 94</v>
      </c>
      <c r="R3706" s="77"/>
      <c r="S3706" s="77"/>
      <c r="T3706" s="77" t="str">
        <f aca="false">K3706</f>
        <v>170</v>
      </c>
      <c r="U3706" s="77"/>
      <c r="V3706" s="77"/>
      <c r="W3706" s="77"/>
      <c r="X3706" s="77"/>
      <c r="Y3706" s="77"/>
      <c r="Z3706" s="77"/>
      <c r="AA3706" s="77"/>
      <c r="AB3706" s="77"/>
      <c r="AC3706" s="77"/>
      <c r="AD3706" s="77"/>
      <c r="AE3706" s="77"/>
      <c r="AF3706" s="77"/>
      <c r="AG3706" s="77"/>
      <c r="AH3706" s="77"/>
      <c r="AI3706" s="77"/>
      <c r="AJ3706" s="77"/>
      <c r="AK3706" s="77"/>
    </row>
    <row r="3707" s="50" customFormat="true" ht="15" hidden="false" customHeight="false" outlineLevel="0" collapsed="false">
      <c r="B3707" s="2" t="s">
        <v>108</v>
      </c>
      <c r="C3707" s="78" t="s">
        <v>1678</v>
      </c>
      <c r="D3707" s="2" t="n">
        <v>430</v>
      </c>
      <c r="E3707" s="79" t="s">
        <v>518</v>
      </c>
      <c r="F3707" s="77" t="str">
        <f aca="false">SUBSTITUTE(E3707,"/","")</f>
        <v>54170</v>
      </c>
      <c r="G3707" s="78"/>
      <c r="H3707" s="44" t="str">
        <f aca="false">E3707</f>
        <v>54/170</v>
      </c>
      <c r="I3707" s="27" t="str">
        <f aca="false">LEFT(H3707,2)</f>
        <v>54</v>
      </c>
      <c r="J3707" s="58" t="str">
        <f aca="false">LEFT(H3707,2)</f>
        <v>54</v>
      </c>
      <c r="K3707" s="80" t="str">
        <f aca="false">RIGHT(H3707,3)</f>
        <v>170</v>
      </c>
      <c r="L3707" s="58"/>
      <c r="M3707" s="8" t="n">
        <v>735</v>
      </c>
      <c r="N3707" s="77"/>
      <c r="O3707" s="77"/>
      <c r="P3707" s="18" t="str">
        <f aca="false">VLOOKUP(1*LEFT(H3707,2),references!AL:AP,3,0)</f>
        <v>106 - 110</v>
      </c>
      <c r="Q3707" s="18" t="str">
        <f aca="false">VLOOKUP(1*LEFT(H3707,2),references!AL:AP,5,0)</f>
        <v>94 - 98</v>
      </c>
      <c r="R3707" s="77"/>
      <c r="S3707" s="77"/>
      <c r="T3707" s="77" t="str">
        <f aca="false">K3707</f>
        <v>170</v>
      </c>
      <c r="U3707" s="77"/>
      <c r="V3707" s="77"/>
      <c r="W3707" s="77"/>
      <c r="X3707" s="77"/>
      <c r="Y3707" s="77"/>
      <c r="Z3707" s="77"/>
      <c r="AA3707" s="77"/>
      <c r="AB3707" s="77"/>
      <c r="AC3707" s="77"/>
      <c r="AD3707" s="77"/>
      <c r="AE3707" s="77"/>
      <c r="AF3707" s="77"/>
      <c r="AG3707" s="77"/>
      <c r="AH3707" s="77"/>
      <c r="AI3707" s="77"/>
      <c r="AJ3707" s="77"/>
      <c r="AK3707" s="77"/>
    </row>
    <row r="3708" s="50" customFormat="true" ht="15" hidden="false" customHeight="false" outlineLevel="0" collapsed="false">
      <c r="B3708" s="2" t="s">
        <v>108</v>
      </c>
      <c r="C3708" s="78" t="s">
        <v>1678</v>
      </c>
      <c r="D3708" s="2" t="n">
        <v>432</v>
      </c>
      <c r="E3708" s="79" t="s">
        <v>519</v>
      </c>
      <c r="F3708" s="77" t="str">
        <f aca="false">SUBSTITUTE(E3708,"/","")</f>
        <v>56170</v>
      </c>
      <c r="G3708" s="78"/>
      <c r="H3708" s="44" t="str">
        <f aca="false">E3708</f>
        <v>56/170</v>
      </c>
      <c r="I3708" s="27" t="str">
        <f aca="false">LEFT(H3708,2)</f>
        <v>56</v>
      </c>
      <c r="J3708" s="58" t="str">
        <f aca="false">LEFT(H3708,2)</f>
        <v>56</v>
      </c>
      <c r="K3708" s="80" t="str">
        <f aca="false">RIGHT(H3708,3)</f>
        <v>170</v>
      </c>
      <c r="L3708" s="58"/>
      <c r="M3708" s="8" t="n">
        <v>755</v>
      </c>
      <c r="N3708" s="77"/>
      <c r="O3708" s="77"/>
      <c r="P3708" s="18" t="str">
        <f aca="false">VLOOKUP(1*LEFT(H3708,2),references!AL:AP,3,0)</f>
        <v>110 - 114</v>
      </c>
      <c r="Q3708" s="18" t="str">
        <f aca="false">VLOOKUP(1*LEFT(H3708,2),references!AL:AP,5,0)</f>
        <v>98 - 102</v>
      </c>
      <c r="R3708" s="77"/>
      <c r="S3708" s="77"/>
      <c r="T3708" s="77" t="str">
        <f aca="false">K3708</f>
        <v>170</v>
      </c>
      <c r="U3708" s="77"/>
      <c r="V3708" s="77"/>
      <c r="W3708" s="77"/>
      <c r="X3708" s="77"/>
      <c r="Y3708" s="77"/>
      <c r="Z3708" s="77"/>
      <c r="AA3708" s="77"/>
      <c r="AB3708" s="77"/>
      <c r="AC3708" s="77"/>
      <c r="AD3708" s="77"/>
      <c r="AE3708" s="77"/>
      <c r="AF3708" s="77"/>
      <c r="AG3708" s="77"/>
      <c r="AH3708" s="77"/>
      <c r="AI3708" s="77"/>
      <c r="AJ3708" s="77"/>
      <c r="AK3708" s="77"/>
    </row>
    <row r="3709" s="50" customFormat="true" ht="15" hidden="false" customHeight="false" outlineLevel="0" collapsed="false">
      <c r="B3709" s="2" t="s">
        <v>108</v>
      </c>
      <c r="C3709" s="78" t="s">
        <v>1678</v>
      </c>
      <c r="D3709" s="2" t="n">
        <v>434</v>
      </c>
      <c r="E3709" s="79" t="s">
        <v>520</v>
      </c>
      <c r="F3709" s="77" t="str">
        <f aca="false">SUBSTITUTE(E3709,"/","")</f>
        <v>58170</v>
      </c>
      <c r="G3709" s="78"/>
      <c r="H3709" s="44" t="str">
        <f aca="false">E3709</f>
        <v>58/170</v>
      </c>
      <c r="I3709" s="27" t="str">
        <f aca="false">LEFT(H3709,2)</f>
        <v>58</v>
      </c>
      <c r="J3709" s="58" t="str">
        <f aca="false">LEFT(H3709,2)</f>
        <v>58</v>
      </c>
      <c r="K3709" s="80" t="str">
        <f aca="false">RIGHT(H3709,3)</f>
        <v>170</v>
      </c>
      <c r="L3709" s="58"/>
      <c r="M3709" s="8" t="n">
        <v>775</v>
      </c>
      <c r="N3709" s="77"/>
      <c r="O3709" s="77"/>
      <c r="P3709" s="18" t="str">
        <f aca="false">VLOOKUP(1*LEFT(H3709,2),references!AL:AP,3,0)</f>
        <v>114 - 118</v>
      </c>
      <c r="Q3709" s="18" t="str">
        <f aca="false">VLOOKUP(1*LEFT(H3709,2),references!AL:AP,5,0)</f>
        <v>102 - 106</v>
      </c>
      <c r="R3709" s="77"/>
      <c r="S3709" s="77"/>
      <c r="T3709" s="77" t="str">
        <f aca="false">K3709</f>
        <v>170</v>
      </c>
      <c r="U3709" s="77"/>
      <c r="V3709" s="77"/>
      <c r="W3709" s="77"/>
      <c r="X3709" s="77"/>
      <c r="Y3709" s="77"/>
      <c r="Z3709" s="77"/>
      <c r="AA3709" s="77"/>
      <c r="AB3709" s="77"/>
      <c r="AC3709" s="77"/>
      <c r="AD3709" s="77"/>
      <c r="AE3709" s="77"/>
      <c r="AF3709" s="77"/>
      <c r="AG3709" s="77"/>
      <c r="AH3709" s="77"/>
      <c r="AI3709" s="77"/>
      <c r="AJ3709" s="77"/>
      <c r="AK3709" s="77"/>
    </row>
    <row r="3710" s="50" customFormat="true" ht="15" hidden="false" customHeight="false" outlineLevel="0" collapsed="false">
      <c r="B3710" s="2" t="s">
        <v>108</v>
      </c>
      <c r="C3710" s="78" t="s">
        <v>1678</v>
      </c>
      <c r="D3710" s="2" t="n">
        <v>436</v>
      </c>
      <c r="E3710" s="79" t="s">
        <v>521</v>
      </c>
      <c r="F3710" s="77" t="str">
        <f aca="false">SUBSTITUTE(E3710,"/","")</f>
        <v>60170</v>
      </c>
      <c r="G3710" s="78"/>
      <c r="H3710" s="44" t="str">
        <f aca="false">E3710</f>
        <v>60/170</v>
      </c>
      <c r="I3710" s="27" t="str">
        <f aca="false">LEFT(H3710,2)</f>
        <v>60</v>
      </c>
      <c r="J3710" s="58" t="str">
        <f aca="false">LEFT(H3710,2)</f>
        <v>60</v>
      </c>
      <c r="K3710" s="80" t="str">
        <f aca="false">RIGHT(H3710,3)</f>
        <v>170</v>
      </c>
      <c r="L3710" s="58"/>
      <c r="M3710" s="8" t="n">
        <v>795</v>
      </c>
      <c r="N3710" s="77"/>
      <c r="O3710" s="77"/>
      <c r="P3710" s="18" t="str">
        <f aca="false">VLOOKUP(1*LEFT(H3710,2),references!AL:AP,3,0)</f>
        <v>118 - 122</v>
      </c>
      <c r="Q3710" s="18" t="str">
        <f aca="false">VLOOKUP(1*LEFT(H3710,2),references!AL:AP,5,0)</f>
        <v>106 - 110</v>
      </c>
      <c r="R3710" s="77"/>
      <c r="S3710" s="77"/>
      <c r="T3710" s="77" t="str">
        <f aca="false">K3710</f>
        <v>170</v>
      </c>
      <c r="U3710" s="77"/>
      <c r="V3710" s="77"/>
      <c r="W3710" s="77"/>
      <c r="X3710" s="77"/>
      <c r="Y3710" s="77"/>
      <c r="Z3710" s="77"/>
      <c r="AA3710" s="77"/>
      <c r="AB3710" s="77"/>
      <c r="AC3710" s="77"/>
      <c r="AD3710" s="77"/>
      <c r="AE3710" s="77"/>
      <c r="AF3710" s="77"/>
      <c r="AG3710" s="77"/>
      <c r="AH3710" s="77"/>
      <c r="AI3710" s="77"/>
      <c r="AJ3710" s="77"/>
      <c r="AK3710" s="77"/>
    </row>
    <row r="3711" s="50" customFormat="true" ht="15" hidden="false" customHeight="false" outlineLevel="0" collapsed="false">
      <c r="B3711" s="2" t="s">
        <v>108</v>
      </c>
      <c r="C3711" s="78" t="s">
        <v>1678</v>
      </c>
      <c r="D3711" s="2" t="n">
        <v>438</v>
      </c>
      <c r="E3711" s="79" t="s">
        <v>522</v>
      </c>
      <c r="F3711" s="77" t="str">
        <f aca="false">SUBSTITUTE(E3711,"/","")</f>
        <v>62170</v>
      </c>
      <c r="G3711" s="78"/>
      <c r="H3711" s="44" t="str">
        <f aca="false">E3711</f>
        <v>62/170</v>
      </c>
      <c r="I3711" s="27" t="str">
        <f aca="false">LEFT(H3711,2)</f>
        <v>62</v>
      </c>
      <c r="J3711" s="58" t="str">
        <f aca="false">LEFT(H3711,2)</f>
        <v>62</v>
      </c>
      <c r="K3711" s="80" t="str">
        <f aca="false">RIGHT(H3711,3)</f>
        <v>170</v>
      </c>
      <c r="L3711" s="58"/>
      <c r="M3711" s="8" t="n">
        <v>815</v>
      </c>
      <c r="N3711" s="77"/>
      <c r="O3711" s="77"/>
      <c r="P3711" s="18" t="str">
        <f aca="false">VLOOKUP(1*LEFT(H3711,2),references!AL:AP,3,0)</f>
        <v>122 - 126</v>
      </c>
      <c r="Q3711" s="18" t="str">
        <f aca="false">VLOOKUP(1*LEFT(H3711,2),references!AL:AP,5,0)</f>
        <v>110 - 114</v>
      </c>
      <c r="R3711" s="77"/>
      <c r="S3711" s="77"/>
      <c r="T3711" s="77" t="str">
        <f aca="false">K3711</f>
        <v>170</v>
      </c>
      <c r="U3711" s="77"/>
      <c r="V3711" s="77"/>
      <c r="W3711" s="77"/>
      <c r="X3711" s="77"/>
      <c r="Y3711" s="77"/>
      <c r="Z3711" s="77"/>
      <c r="AA3711" s="77"/>
      <c r="AB3711" s="77"/>
      <c r="AC3711" s="77"/>
      <c r="AD3711" s="77"/>
      <c r="AE3711" s="77"/>
      <c r="AF3711" s="77"/>
      <c r="AG3711" s="77"/>
      <c r="AH3711" s="77"/>
      <c r="AI3711" s="77"/>
      <c r="AJ3711" s="77"/>
      <c r="AK3711" s="77"/>
    </row>
    <row r="3712" s="50" customFormat="true" ht="15" hidden="false" customHeight="false" outlineLevel="0" collapsed="false">
      <c r="B3712" s="2" t="s">
        <v>108</v>
      </c>
      <c r="C3712" s="78" t="s">
        <v>1678</v>
      </c>
      <c r="D3712" s="2" t="n">
        <v>440</v>
      </c>
      <c r="E3712" s="79" t="s">
        <v>1680</v>
      </c>
      <c r="F3712" s="77" t="str">
        <f aca="false">SUBSTITUTE(E3712,"/","")</f>
        <v>64170</v>
      </c>
      <c r="G3712" s="78"/>
      <c r="H3712" s="44" t="str">
        <f aca="false">E3712</f>
        <v>64/170</v>
      </c>
      <c r="I3712" s="27" t="str">
        <f aca="false">LEFT(H3712,2)</f>
        <v>64</v>
      </c>
      <c r="J3712" s="58" t="str">
        <f aca="false">LEFT(H3712,2)</f>
        <v>64</v>
      </c>
      <c r="K3712" s="80" t="str">
        <f aca="false">RIGHT(H3712,3)</f>
        <v>170</v>
      </c>
      <c r="L3712" s="58"/>
      <c r="M3712" s="8" t="n">
        <v>835</v>
      </c>
      <c r="N3712" s="77"/>
      <c r="O3712" s="77"/>
      <c r="P3712" s="18" t="str">
        <f aca="false">VLOOKUP(1*LEFT(H3712,2),references!AL:AP,3,0)</f>
        <v>126 - 130</v>
      </c>
      <c r="Q3712" s="18" t="str">
        <f aca="false">VLOOKUP(1*LEFT(H3712,2),references!AL:AP,5,0)</f>
        <v>114 - 118</v>
      </c>
      <c r="R3712" s="77"/>
      <c r="S3712" s="77"/>
      <c r="T3712" s="77" t="str">
        <f aca="false">K3712</f>
        <v>170</v>
      </c>
      <c r="U3712" s="77"/>
      <c r="V3712" s="77"/>
      <c r="W3712" s="77"/>
      <c r="X3712" s="77"/>
      <c r="Y3712" s="77"/>
      <c r="Z3712" s="77"/>
      <c r="AA3712" s="77"/>
      <c r="AB3712" s="77"/>
      <c r="AC3712" s="77"/>
      <c r="AD3712" s="77"/>
      <c r="AE3712" s="77"/>
      <c r="AF3712" s="77"/>
      <c r="AG3712" s="77"/>
      <c r="AH3712" s="77"/>
      <c r="AI3712" s="77"/>
      <c r="AJ3712" s="77"/>
      <c r="AK3712" s="77"/>
    </row>
    <row r="3713" s="50" customFormat="true" ht="15" hidden="false" customHeight="false" outlineLevel="0" collapsed="false">
      <c r="B3713" s="2" t="s">
        <v>108</v>
      </c>
      <c r="C3713" s="78" t="s">
        <v>1678</v>
      </c>
      <c r="D3713" s="2" t="n">
        <v>518</v>
      </c>
      <c r="E3713" s="79" t="s">
        <v>524</v>
      </c>
      <c r="F3713" s="77" t="str">
        <f aca="false">SUBSTITUTE(E3713,"/","")</f>
        <v>42176</v>
      </c>
      <c r="G3713" s="78"/>
      <c r="H3713" s="44" t="str">
        <f aca="false">E3713</f>
        <v>42/176</v>
      </c>
      <c r="I3713" s="27" t="str">
        <f aca="false">LEFT(H3713,2)</f>
        <v>42</v>
      </c>
      <c r="J3713" s="58" t="str">
        <f aca="false">LEFT(H3713,2)</f>
        <v>42</v>
      </c>
      <c r="K3713" s="80" t="str">
        <f aca="false">RIGHT(H3713,3)</f>
        <v>176</v>
      </c>
      <c r="L3713" s="58"/>
      <c r="M3713" s="8" t="n">
        <v>855</v>
      </c>
      <c r="N3713" s="77"/>
      <c r="O3713" s="77"/>
      <c r="P3713" s="77"/>
      <c r="Q3713" s="77"/>
      <c r="R3713" s="77"/>
      <c r="S3713" s="77"/>
      <c r="T3713" s="77"/>
      <c r="U3713" s="77"/>
      <c r="V3713" s="77"/>
      <c r="W3713" s="77"/>
      <c r="X3713" s="77"/>
      <c r="Y3713" s="77"/>
      <c r="Z3713" s="77"/>
      <c r="AA3713" s="77"/>
      <c r="AB3713" s="77"/>
      <c r="AC3713" s="77"/>
      <c r="AD3713" s="77"/>
      <c r="AE3713" s="77"/>
      <c r="AF3713" s="77"/>
      <c r="AG3713" s="77"/>
      <c r="AH3713" s="77"/>
      <c r="AI3713" s="77"/>
      <c r="AJ3713" s="77"/>
      <c r="AK3713" s="77"/>
    </row>
    <row r="3714" s="50" customFormat="true" ht="15" hidden="false" customHeight="false" outlineLevel="0" collapsed="false">
      <c r="B3714" s="2" t="s">
        <v>108</v>
      </c>
      <c r="C3714" s="78" t="s">
        <v>1678</v>
      </c>
      <c r="D3714" s="2" t="n">
        <v>520</v>
      </c>
      <c r="E3714" s="79" t="s">
        <v>525</v>
      </c>
      <c r="F3714" s="77" t="str">
        <f aca="false">SUBSTITUTE(E3714,"/","")</f>
        <v>44176</v>
      </c>
      <c r="G3714" s="78"/>
      <c r="H3714" s="44" t="str">
        <f aca="false">E3714</f>
        <v>44/176</v>
      </c>
      <c r="I3714" s="27" t="str">
        <f aca="false">LEFT(H3714,2)</f>
        <v>44</v>
      </c>
      <c r="J3714" s="58" t="str">
        <f aca="false">LEFT(H3714,2)</f>
        <v>44</v>
      </c>
      <c r="K3714" s="80" t="str">
        <f aca="false">RIGHT(H3714,3)</f>
        <v>176</v>
      </c>
      <c r="L3714" s="58"/>
      <c r="M3714" s="8" t="n">
        <v>875</v>
      </c>
      <c r="N3714" s="77"/>
      <c r="O3714" s="77"/>
      <c r="P3714" s="18" t="str">
        <f aca="false">VLOOKUP(1*LEFT(H3714,2),references!AL:AP,3,0)</f>
        <v>86 - 90</v>
      </c>
      <c r="Q3714" s="18" t="str">
        <f aca="false">VLOOKUP(1*LEFT(H3714,2),references!AL:AP,5,0)</f>
        <v>74 - 78</v>
      </c>
      <c r="R3714" s="77"/>
      <c r="S3714" s="77"/>
      <c r="T3714" s="77" t="str">
        <f aca="false">K3714</f>
        <v>176</v>
      </c>
      <c r="U3714" s="77"/>
      <c r="V3714" s="77"/>
      <c r="W3714" s="77"/>
      <c r="X3714" s="77"/>
      <c r="Y3714" s="77"/>
      <c r="Z3714" s="77"/>
      <c r="AA3714" s="77"/>
      <c r="AB3714" s="77"/>
      <c r="AC3714" s="77"/>
      <c r="AD3714" s="77"/>
      <c r="AE3714" s="77"/>
      <c r="AF3714" s="77"/>
      <c r="AG3714" s="77"/>
      <c r="AH3714" s="77"/>
      <c r="AI3714" s="77"/>
      <c r="AJ3714" s="77"/>
      <c r="AK3714" s="77"/>
    </row>
    <row r="3715" s="50" customFormat="true" ht="15" hidden="false" customHeight="false" outlineLevel="0" collapsed="false">
      <c r="B3715" s="2" t="s">
        <v>108</v>
      </c>
      <c r="C3715" s="78" t="s">
        <v>1678</v>
      </c>
      <c r="D3715" s="2" t="n">
        <v>522</v>
      </c>
      <c r="E3715" s="79" t="s">
        <v>526</v>
      </c>
      <c r="F3715" s="77" t="str">
        <f aca="false">SUBSTITUTE(E3715,"/","")</f>
        <v>46176</v>
      </c>
      <c r="G3715" s="78"/>
      <c r="H3715" s="44" t="str">
        <f aca="false">E3715</f>
        <v>46/176</v>
      </c>
      <c r="I3715" s="27" t="str">
        <f aca="false">LEFT(H3715,2)</f>
        <v>46</v>
      </c>
      <c r="J3715" s="58" t="str">
        <f aca="false">LEFT(H3715,2)</f>
        <v>46</v>
      </c>
      <c r="K3715" s="80" t="str">
        <f aca="false">RIGHT(H3715,3)</f>
        <v>176</v>
      </c>
      <c r="L3715" s="58"/>
      <c r="M3715" s="8" t="n">
        <v>955</v>
      </c>
      <c r="N3715" s="77"/>
      <c r="O3715" s="77"/>
      <c r="P3715" s="18" t="str">
        <f aca="false">VLOOKUP(1*LEFT(H3715,2),references!AL:AP,3,0)</f>
        <v>90 - 94</v>
      </c>
      <c r="Q3715" s="18" t="str">
        <f aca="false">VLOOKUP(1*LEFT(H3715,2),references!AL:AP,5,0)</f>
        <v>78 - 82</v>
      </c>
      <c r="R3715" s="77"/>
      <c r="S3715" s="77"/>
      <c r="T3715" s="77" t="str">
        <f aca="false">K3715</f>
        <v>176</v>
      </c>
      <c r="U3715" s="77"/>
      <c r="V3715" s="77"/>
      <c r="W3715" s="77"/>
      <c r="X3715" s="77"/>
      <c r="Y3715" s="77"/>
      <c r="Z3715" s="77"/>
      <c r="AA3715" s="77"/>
      <c r="AB3715" s="77"/>
      <c r="AC3715" s="77"/>
      <c r="AD3715" s="77"/>
      <c r="AE3715" s="77"/>
      <c r="AF3715" s="77"/>
      <c r="AG3715" s="77"/>
      <c r="AH3715" s="77"/>
      <c r="AI3715" s="77"/>
      <c r="AJ3715" s="77"/>
      <c r="AK3715" s="77"/>
    </row>
    <row r="3716" s="50" customFormat="true" ht="15" hidden="false" customHeight="false" outlineLevel="0" collapsed="false">
      <c r="B3716" s="2" t="s">
        <v>108</v>
      </c>
      <c r="C3716" s="78" t="s">
        <v>1678</v>
      </c>
      <c r="D3716" s="2" t="n">
        <v>524</v>
      </c>
      <c r="E3716" s="79" t="s">
        <v>527</v>
      </c>
      <c r="F3716" s="77" t="str">
        <f aca="false">SUBSTITUTE(E3716,"/","")</f>
        <v>48176</v>
      </c>
      <c r="G3716" s="78"/>
      <c r="H3716" s="44" t="str">
        <f aca="false">E3716</f>
        <v>48/176</v>
      </c>
      <c r="I3716" s="27" t="str">
        <f aca="false">LEFT(H3716,2)</f>
        <v>48</v>
      </c>
      <c r="J3716" s="58" t="str">
        <f aca="false">LEFT(H3716,2)</f>
        <v>48</v>
      </c>
      <c r="K3716" s="80" t="str">
        <f aca="false">RIGHT(H3716,3)</f>
        <v>176</v>
      </c>
      <c r="L3716" s="58"/>
      <c r="M3716" s="8" t="n">
        <v>995</v>
      </c>
      <c r="N3716" s="77"/>
      <c r="O3716" s="77"/>
      <c r="P3716" s="18" t="str">
        <f aca="false">VLOOKUP(1*LEFT(H3716,2),references!AL:AP,3,0)</f>
        <v>94 - 98</v>
      </c>
      <c r="Q3716" s="18" t="str">
        <f aca="false">VLOOKUP(1*LEFT(H3716,2),references!AL:AP,5,0)</f>
        <v>82 - 86</v>
      </c>
      <c r="R3716" s="77"/>
      <c r="S3716" s="77"/>
      <c r="T3716" s="77" t="str">
        <f aca="false">K3716</f>
        <v>176</v>
      </c>
      <c r="U3716" s="77"/>
      <c r="V3716" s="77"/>
      <c r="W3716" s="77"/>
      <c r="X3716" s="77"/>
      <c r="Y3716" s="77"/>
      <c r="Z3716" s="77"/>
      <c r="AA3716" s="77"/>
      <c r="AB3716" s="77"/>
      <c r="AC3716" s="77"/>
      <c r="AD3716" s="77"/>
      <c r="AE3716" s="77"/>
      <c r="AF3716" s="77"/>
      <c r="AG3716" s="77"/>
      <c r="AH3716" s="77"/>
      <c r="AI3716" s="77"/>
      <c r="AJ3716" s="77"/>
      <c r="AK3716" s="77"/>
    </row>
    <row r="3717" s="50" customFormat="true" ht="15" hidden="false" customHeight="false" outlineLevel="0" collapsed="false">
      <c r="B3717" s="2" t="s">
        <v>108</v>
      </c>
      <c r="C3717" s="78" t="s">
        <v>1678</v>
      </c>
      <c r="D3717" s="2" t="n">
        <v>526</v>
      </c>
      <c r="E3717" s="79" t="s">
        <v>528</v>
      </c>
      <c r="F3717" s="77" t="str">
        <f aca="false">SUBSTITUTE(E3717,"/","")</f>
        <v>50176</v>
      </c>
      <c r="G3717" s="78"/>
      <c r="H3717" s="44" t="str">
        <f aca="false">E3717</f>
        <v>50/176</v>
      </c>
      <c r="I3717" s="27" t="str">
        <f aca="false">LEFT(H3717,2)</f>
        <v>50</v>
      </c>
      <c r="J3717" s="58" t="str">
        <f aca="false">LEFT(H3717,2)</f>
        <v>50</v>
      </c>
      <c r="K3717" s="80" t="str">
        <f aca="false">RIGHT(H3717,3)</f>
        <v>176</v>
      </c>
      <c r="L3717" s="58"/>
      <c r="M3717" s="8" t="n">
        <v>975</v>
      </c>
      <c r="N3717" s="77"/>
      <c r="O3717" s="77"/>
      <c r="P3717" s="18" t="str">
        <f aca="false">VLOOKUP(1*LEFT(H3717,2),references!AL:AP,3,0)</f>
        <v>98 - 102</v>
      </c>
      <c r="Q3717" s="18" t="str">
        <f aca="false">VLOOKUP(1*LEFT(H3717,2),references!AL:AP,5,0)</f>
        <v>86 - 90</v>
      </c>
      <c r="R3717" s="77"/>
      <c r="S3717" s="77"/>
      <c r="T3717" s="77" t="str">
        <f aca="false">K3717</f>
        <v>176</v>
      </c>
      <c r="U3717" s="77"/>
      <c r="V3717" s="77"/>
      <c r="W3717" s="77"/>
      <c r="X3717" s="77"/>
      <c r="Y3717" s="77"/>
      <c r="Z3717" s="77"/>
      <c r="AA3717" s="77"/>
      <c r="AB3717" s="77"/>
      <c r="AC3717" s="77"/>
      <c r="AD3717" s="77"/>
      <c r="AE3717" s="77"/>
      <c r="AF3717" s="77"/>
      <c r="AG3717" s="77"/>
      <c r="AH3717" s="77"/>
      <c r="AI3717" s="77"/>
      <c r="AJ3717" s="77"/>
      <c r="AK3717" s="77"/>
    </row>
    <row r="3718" s="50" customFormat="true" ht="15" hidden="false" customHeight="false" outlineLevel="0" collapsed="false">
      <c r="B3718" s="2" t="s">
        <v>108</v>
      </c>
      <c r="C3718" s="78" t="s">
        <v>1678</v>
      </c>
      <c r="D3718" s="2" t="n">
        <v>528</v>
      </c>
      <c r="E3718" s="79" t="s">
        <v>529</v>
      </c>
      <c r="F3718" s="77" t="str">
        <f aca="false">SUBSTITUTE(E3718,"/","")</f>
        <v>52176</v>
      </c>
      <c r="G3718" s="78"/>
      <c r="H3718" s="44" t="str">
        <f aca="false">E3718</f>
        <v>52/176</v>
      </c>
      <c r="I3718" s="27" t="str">
        <f aca="false">LEFT(H3718,2)</f>
        <v>52</v>
      </c>
      <c r="J3718" s="58" t="str">
        <f aca="false">LEFT(H3718,2)</f>
        <v>52</v>
      </c>
      <c r="K3718" s="80" t="str">
        <f aca="false">RIGHT(H3718,3)</f>
        <v>176</v>
      </c>
      <c r="L3718" s="58"/>
      <c r="M3718" s="8" t="n">
        <v>865</v>
      </c>
      <c r="N3718" s="77"/>
      <c r="O3718" s="77"/>
      <c r="P3718" s="18" t="str">
        <f aca="false">VLOOKUP(1*LEFT(H3718,2),references!AL:AP,3,0)</f>
        <v>102 - 106</v>
      </c>
      <c r="Q3718" s="18" t="str">
        <f aca="false">VLOOKUP(1*LEFT(H3718,2),references!AL:AP,5,0)</f>
        <v>90 - 94</v>
      </c>
      <c r="R3718" s="77"/>
      <c r="S3718" s="77"/>
      <c r="T3718" s="77" t="str">
        <f aca="false">K3718</f>
        <v>176</v>
      </c>
      <c r="U3718" s="77"/>
      <c r="V3718" s="77"/>
      <c r="W3718" s="77"/>
      <c r="X3718" s="77"/>
      <c r="Y3718" s="77"/>
      <c r="Z3718" s="77"/>
      <c r="AA3718" s="77"/>
      <c r="AB3718" s="77"/>
      <c r="AC3718" s="77"/>
      <c r="AD3718" s="77"/>
      <c r="AE3718" s="77"/>
      <c r="AF3718" s="77"/>
      <c r="AG3718" s="77"/>
      <c r="AH3718" s="77"/>
      <c r="AI3718" s="77"/>
      <c r="AJ3718" s="77"/>
      <c r="AK3718" s="77"/>
    </row>
    <row r="3719" s="50" customFormat="true" ht="15" hidden="false" customHeight="false" outlineLevel="0" collapsed="false">
      <c r="B3719" s="2" t="s">
        <v>108</v>
      </c>
      <c r="C3719" s="78" t="s">
        <v>1678</v>
      </c>
      <c r="D3719" s="2" t="n">
        <v>530</v>
      </c>
      <c r="E3719" s="79" t="s">
        <v>530</v>
      </c>
      <c r="F3719" s="77" t="str">
        <f aca="false">SUBSTITUTE(E3719,"/","")</f>
        <v>54176</v>
      </c>
      <c r="G3719" s="78"/>
      <c r="H3719" s="44" t="str">
        <f aca="false">E3719</f>
        <v>54/176</v>
      </c>
      <c r="I3719" s="27" t="str">
        <f aca="false">LEFT(H3719,2)</f>
        <v>54</v>
      </c>
      <c r="J3719" s="58" t="str">
        <f aca="false">LEFT(H3719,2)</f>
        <v>54</v>
      </c>
      <c r="K3719" s="80" t="str">
        <f aca="false">RIGHT(H3719,3)</f>
        <v>176</v>
      </c>
      <c r="L3719" s="58"/>
      <c r="M3719" s="8" t="n">
        <v>845</v>
      </c>
      <c r="N3719" s="77"/>
      <c r="O3719" s="77"/>
      <c r="P3719" s="18" t="str">
        <f aca="false">VLOOKUP(1*LEFT(H3719,2),references!AL:AP,3,0)</f>
        <v>106 - 110</v>
      </c>
      <c r="Q3719" s="18" t="str">
        <f aca="false">VLOOKUP(1*LEFT(H3719,2),references!AL:AP,5,0)</f>
        <v>94 - 98</v>
      </c>
      <c r="R3719" s="77"/>
      <c r="S3719" s="77"/>
      <c r="T3719" s="77" t="str">
        <f aca="false">K3719</f>
        <v>176</v>
      </c>
      <c r="U3719" s="77"/>
      <c r="V3719" s="77"/>
      <c r="W3719" s="77"/>
      <c r="X3719" s="77"/>
      <c r="Y3719" s="77"/>
      <c r="Z3719" s="77"/>
      <c r="AA3719" s="77"/>
      <c r="AB3719" s="77"/>
      <c r="AC3719" s="77"/>
      <c r="AD3719" s="77"/>
      <c r="AE3719" s="77"/>
      <c r="AF3719" s="77"/>
      <c r="AG3719" s="77"/>
      <c r="AH3719" s="77"/>
      <c r="AI3719" s="77"/>
      <c r="AJ3719" s="77"/>
      <c r="AK3719" s="77"/>
    </row>
    <row r="3720" s="50" customFormat="true" ht="15" hidden="false" customHeight="false" outlineLevel="0" collapsed="false">
      <c r="B3720" s="2" t="s">
        <v>108</v>
      </c>
      <c r="C3720" s="78" t="s">
        <v>1678</v>
      </c>
      <c r="D3720" s="2" t="n">
        <v>532</v>
      </c>
      <c r="E3720" s="79" t="s">
        <v>531</v>
      </c>
      <c r="F3720" s="77" t="str">
        <f aca="false">SUBSTITUTE(E3720,"/","")</f>
        <v>56176</v>
      </c>
      <c r="G3720" s="78"/>
      <c r="H3720" s="44" t="str">
        <f aca="false">E3720</f>
        <v>56/176</v>
      </c>
      <c r="I3720" s="27" t="str">
        <f aca="false">LEFT(H3720,2)</f>
        <v>56</v>
      </c>
      <c r="J3720" s="58" t="str">
        <f aca="false">LEFT(H3720,2)</f>
        <v>56</v>
      </c>
      <c r="K3720" s="80" t="str">
        <f aca="false">RIGHT(H3720,3)</f>
        <v>176</v>
      </c>
      <c r="L3720" s="58"/>
      <c r="M3720" s="8" t="n">
        <v>825</v>
      </c>
      <c r="N3720" s="77"/>
      <c r="O3720" s="77"/>
      <c r="P3720" s="18" t="str">
        <f aca="false">VLOOKUP(1*LEFT(H3720,2),references!AL:AP,3,0)</f>
        <v>110 - 114</v>
      </c>
      <c r="Q3720" s="18" t="str">
        <f aca="false">VLOOKUP(1*LEFT(H3720,2),references!AL:AP,5,0)</f>
        <v>98 - 102</v>
      </c>
      <c r="R3720" s="77"/>
      <c r="S3720" s="77"/>
      <c r="T3720" s="77" t="str">
        <f aca="false">K3720</f>
        <v>176</v>
      </c>
      <c r="U3720" s="77"/>
      <c r="V3720" s="77"/>
      <c r="W3720" s="77"/>
      <c r="X3720" s="77"/>
      <c r="Y3720" s="77"/>
      <c r="Z3720" s="77"/>
      <c r="AA3720" s="77"/>
      <c r="AB3720" s="77"/>
      <c r="AC3720" s="77"/>
      <c r="AD3720" s="77"/>
      <c r="AE3720" s="77"/>
      <c r="AF3720" s="77"/>
      <c r="AG3720" s="77"/>
      <c r="AH3720" s="77"/>
      <c r="AI3720" s="77"/>
      <c r="AJ3720" s="77"/>
      <c r="AK3720" s="77"/>
    </row>
    <row r="3721" s="50" customFormat="true" ht="15" hidden="false" customHeight="false" outlineLevel="0" collapsed="false">
      <c r="B3721" s="2" t="s">
        <v>108</v>
      </c>
      <c r="C3721" s="78" t="s">
        <v>1678</v>
      </c>
      <c r="D3721" s="2" t="n">
        <v>534</v>
      </c>
      <c r="E3721" s="79" t="s">
        <v>532</v>
      </c>
      <c r="F3721" s="77" t="str">
        <f aca="false">SUBSTITUTE(E3721,"/","")</f>
        <v>58176</v>
      </c>
      <c r="G3721" s="78"/>
      <c r="H3721" s="44" t="str">
        <f aca="false">E3721</f>
        <v>58/176</v>
      </c>
      <c r="I3721" s="27" t="str">
        <f aca="false">LEFT(H3721,2)</f>
        <v>58</v>
      </c>
      <c r="J3721" s="58" t="str">
        <f aca="false">LEFT(H3721,2)</f>
        <v>58</v>
      </c>
      <c r="K3721" s="80" t="str">
        <f aca="false">RIGHT(H3721,3)</f>
        <v>176</v>
      </c>
      <c r="L3721" s="58"/>
      <c r="M3721" s="8" t="n">
        <v>805</v>
      </c>
      <c r="N3721" s="77"/>
      <c r="O3721" s="77"/>
      <c r="P3721" s="18" t="str">
        <f aca="false">VLOOKUP(1*LEFT(H3721,2),references!AL:AP,3,0)</f>
        <v>114 - 118</v>
      </c>
      <c r="Q3721" s="18" t="str">
        <f aca="false">VLOOKUP(1*LEFT(H3721,2),references!AL:AP,5,0)</f>
        <v>102 - 106</v>
      </c>
      <c r="R3721" s="77"/>
      <c r="S3721" s="77"/>
      <c r="T3721" s="77" t="str">
        <f aca="false">K3721</f>
        <v>176</v>
      </c>
      <c r="U3721" s="77"/>
      <c r="V3721" s="77"/>
      <c r="W3721" s="77"/>
      <c r="X3721" s="77"/>
      <c r="Y3721" s="77"/>
      <c r="Z3721" s="77"/>
      <c r="AA3721" s="77"/>
      <c r="AB3721" s="77"/>
      <c r="AC3721" s="77"/>
      <c r="AD3721" s="77"/>
      <c r="AE3721" s="77"/>
      <c r="AF3721" s="77"/>
      <c r="AG3721" s="77"/>
      <c r="AH3721" s="77"/>
      <c r="AI3721" s="77"/>
      <c r="AJ3721" s="77"/>
      <c r="AK3721" s="77"/>
    </row>
    <row r="3722" s="50" customFormat="true" ht="15" hidden="false" customHeight="false" outlineLevel="0" collapsed="false">
      <c r="B3722" s="2" t="s">
        <v>108</v>
      </c>
      <c r="C3722" s="78" t="s">
        <v>1678</v>
      </c>
      <c r="D3722" s="2" t="n">
        <v>536</v>
      </c>
      <c r="E3722" s="79" t="s">
        <v>533</v>
      </c>
      <c r="F3722" s="77" t="str">
        <f aca="false">SUBSTITUTE(E3722,"/","")</f>
        <v>60176</v>
      </c>
      <c r="G3722" s="78"/>
      <c r="H3722" s="44" t="str">
        <f aca="false">E3722</f>
        <v>60/176</v>
      </c>
      <c r="I3722" s="27" t="str">
        <f aca="false">LEFT(H3722,2)</f>
        <v>60</v>
      </c>
      <c r="J3722" s="58" t="str">
        <f aca="false">LEFT(H3722,2)</f>
        <v>60</v>
      </c>
      <c r="K3722" s="80" t="str">
        <f aca="false">RIGHT(H3722,3)</f>
        <v>176</v>
      </c>
      <c r="L3722" s="58"/>
      <c r="M3722" s="8" t="n">
        <v>785</v>
      </c>
      <c r="N3722" s="77"/>
      <c r="O3722" s="77"/>
      <c r="P3722" s="18" t="str">
        <f aca="false">VLOOKUP(1*LEFT(H3722,2),references!AL:AP,3,0)</f>
        <v>118 - 122</v>
      </c>
      <c r="Q3722" s="18" t="str">
        <f aca="false">VLOOKUP(1*LEFT(H3722,2),references!AL:AP,5,0)</f>
        <v>106 - 110</v>
      </c>
      <c r="R3722" s="77"/>
      <c r="S3722" s="77"/>
      <c r="T3722" s="77" t="str">
        <f aca="false">K3722</f>
        <v>176</v>
      </c>
      <c r="U3722" s="77"/>
      <c r="V3722" s="77"/>
      <c r="W3722" s="77"/>
      <c r="X3722" s="77"/>
      <c r="Y3722" s="77"/>
      <c r="Z3722" s="77"/>
      <c r="AA3722" s="77"/>
      <c r="AB3722" s="77"/>
      <c r="AC3722" s="77"/>
      <c r="AD3722" s="77"/>
      <c r="AE3722" s="77"/>
      <c r="AF3722" s="77"/>
      <c r="AG3722" s="77"/>
      <c r="AH3722" s="77"/>
      <c r="AI3722" s="77"/>
      <c r="AJ3722" s="77"/>
      <c r="AK3722" s="77"/>
    </row>
    <row r="3723" s="50" customFormat="true" ht="15" hidden="false" customHeight="false" outlineLevel="0" collapsed="false">
      <c r="B3723" s="2" t="s">
        <v>108</v>
      </c>
      <c r="C3723" s="78" t="s">
        <v>1678</v>
      </c>
      <c r="D3723" s="2" t="n">
        <v>538</v>
      </c>
      <c r="E3723" s="79" t="s">
        <v>534</v>
      </c>
      <c r="F3723" s="77" t="str">
        <f aca="false">SUBSTITUTE(E3723,"/","")</f>
        <v>62176</v>
      </c>
      <c r="G3723" s="78"/>
      <c r="H3723" s="44" t="str">
        <f aca="false">E3723</f>
        <v>62/176</v>
      </c>
      <c r="I3723" s="27" t="str">
        <f aca="false">LEFT(H3723,2)</f>
        <v>62</v>
      </c>
      <c r="J3723" s="58" t="str">
        <f aca="false">LEFT(H3723,2)</f>
        <v>62</v>
      </c>
      <c r="K3723" s="80" t="str">
        <f aca="false">RIGHT(H3723,3)</f>
        <v>176</v>
      </c>
      <c r="L3723" s="58"/>
      <c r="M3723" s="8" t="n">
        <v>765</v>
      </c>
      <c r="N3723" s="77"/>
      <c r="O3723" s="77"/>
      <c r="P3723" s="18" t="str">
        <f aca="false">VLOOKUP(1*LEFT(H3723,2),references!AL:AP,3,0)</f>
        <v>122 - 126</v>
      </c>
      <c r="Q3723" s="18" t="str">
        <f aca="false">VLOOKUP(1*LEFT(H3723,2),references!AL:AP,5,0)</f>
        <v>110 - 114</v>
      </c>
      <c r="R3723" s="77"/>
      <c r="S3723" s="77"/>
      <c r="T3723" s="77" t="str">
        <f aca="false">K3723</f>
        <v>176</v>
      </c>
      <c r="U3723" s="77"/>
      <c r="V3723" s="77"/>
      <c r="W3723" s="77"/>
      <c r="X3723" s="77"/>
      <c r="Y3723" s="77"/>
      <c r="Z3723" s="77"/>
      <c r="AA3723" s="77"/>
      <c r="AB3723" s="77"/>
      <c r="AC3723" s="77"/>
      <c r="AD3723" s="77"/>
      <c r="AE3723" s="77"/>
      <c r="AF3723" s="77"/>
      <c r="AG3723" s="77"/>
      <c r="AH3723" s="77"/>
      <c r="AI3723" s="77"/>
      <c r="AJ3723" s="77"/>
      <c r="AK3723" s="77"/>
    </row>
    <row r="3724" s="50" customFormat="true" ht="15" hidden="false" customHeight="false" outlineLevel="0" collapsed="false">
      <c r="B3724" s="2" t="s">
        <v>108</v>
      </c>
      <c r="C3724" s="78" t="s">
        <v>1678</v>
      </c>
      <c r="D3724" s="2" t="n">
        <v>540</v>
      </c>
      <c r="E3724" s="79" t="s">
        <v>1681</v>
      </c>
      <c r="F3724" s="77" t="str">
        <f aca="false">SUBSTITUTE(E3724,"/","")</f>
        <v>64176</v>
      </c>
      <c r="G3724" s="78"/>
      <c r="H3724" s="44" t="str">
        <f aca="false">E3724</f>
        <v>64/176</v>
      </c>
      <c r="I3724" s="27" t="str">
        <f aca="false">LEFT(H3724,2)</f>
        <v>64</v>
      </c>
      <c r="J3724" s="58" t="str">
        <f aca="false">LEFT(H3724,2)</f>
        <v>64</v>
      </c>
      <c r="K3724" s="80" t="str">
        <f aca="false">RIGHT(H3724,3)</f>
        <v>176</v>
      </c>
      <c r="L3724" s="58"/>
      <c r="M3724" s="8" t="n">
        <v>745</v>
      </c>
      <c r="N3724" s="77"/>
      <c r="O3724" s="77"/>
      <c r="P3724" s="18" t="str">
        <f aca="false">VLOOKUP(1*LEFT(H3724,2),references!AL:AP,3,0)</f>
        <v>126 - 130</v>
      </c>
      <c r="Q3724" s="18" t="str">
        <f aca="false">VLOOKUP(1*LEFT(H3724,2),references!AL:AP,5,0)</f>
        <v>114 - 118</v>
      </c>
      <c r="R3724" s="77"/>
      <c r="S3724" s="77"/>
      <c r="T3724" s="77" t="str">
        <f aca="false">K3724</f>
        <v>176</v>
      </c>
      <c r="U3724" s="77"/>
      <c r="V3724" s="77"/>
      <c r="W3724" s="77"/>
      <c r="X3724" s="77"/>
      <c r="Y3724" s="77"/>
      <c r="Z3724" s="77"/>
      <c r="AA3724" s="77"/>
      <c r="AB3724" s="77"/>
      <c r="AC3724" s="77"/>
      <c r="AD3724" s="77"/>
      <c r="AE3724" s="77"/>
      <c r="AF3724" s="77"/>
      <c r="AG3724" s="77"/>
      <c r="AH3724" s="77"/>
      <c r="AI3724" s="77"/>
      <c r="AJ3724" s="77"/>
      <c r="AK3724" s="77"/>
    </row>
    <row r="3725" s="50" customFormat="true" ht="15" hidden="false" customHeight="false" outlineLevel="0" collapsed="false">
      <c r="B3725" s="2" t="s">
        <v>108</v>
      </c>
      <c r="C3725" s="78" t="s">
        <v>1678</v>
      </c>
      <c r="D3725" s="2" t="n">
        <v>618</v>
      </c>
      <c r="E3725" s="79" t="s">
        <v>1682</v>
      </c>
      <c r="F3725" s="77" t="str">
        <f aca="false">SUBSTITUTE(E3725,"/","")</f>
        <v>42182</v>
      </c>
      <c r="G3725" s="78"/>
      <c r="H3725" s="44" t="str">
        <f aca="false">E3725</f>
        <v>42/182</v>
      </c>
      <c r="I3725" s="27" t="str">
        <f aca="false">LEFT(H3725,2)</f>
        <v>42</v>
      </c>
      <c r="J3725" s="58" t="str">
        <f aca="false">LEFT(H3725,2)</f>
        <v>42</v>
      </c>
      <c r="K3725" s="80" t="str">
        <f aca="false">RIGHT(H3725,3)</f>
        <v>182</v>
      </c>
      <c r="L3725" s="58"/>
      <c r="M3725" s="8" t="n">
        <v>725</v>
      </c>
      <c r="N3725" s="77"/>
      <c r="O3725" s="77"/>
      <c r="P3725" s="77"/>
      <c r="Q3725" s="77"/>
      <c r="R3725" s="77"/>
      <c r="S3725" s="77"/>
      <c r="T3725" s="77"/>
      <c r="U3725" s="77"/>
      <c r="V3725" s="77"/>
      <c r="W3725" s="77"/>
      <c r="X3725" s="77"/>
      <c r="Y3725" s="77"/>
      <c r="Z3725" s="77"/>
      <c r="AA3725" s="77"/>
      <c r="AB3725" s="77"/>
      <c r="AC3725" s="77"/>
      <c r="AD3725" s="77"/>
      <c r="AE3725" s="77"/>
      <c r="AF3725" s="77"/>
      <c r="AG3725" s="77"/>
      <c r="AH3725" s="77"/>
      <c r="AI3725" s="77"/>
      <c r="AJ3725" s="77"/>
      <c r="AK3725" s="77"/>
    </row>
    <row r="3726" s="50" customFormat="true" ht="15" hidden="false" customHeight="false" outlineLevel="0" collapsed="false">
      <c r="B3726" s="2" t="s">
        <v>108</v>
      </c>
      <c r="C3726" s="78" t="s">
        <v>1678</v>
      </c>
      <c r="D3726" s="2" t="n">
        <v>620</v>
      </c>
      <c r="E3726" s="79" t="s">
        <v>1683</v>
      </c>
      <c r="F3726" s="77" t="str">
        <f aca="false">SUBSTITUTE(E3726,"/","")</f>
        <v>44182</v>
      </c>
      <c r="G3726" s="78"/>
      <c r="H3726" s="44" t="str">
        <f aca="false">E3726</f>
        <v>44/182</v>
      </c>
      <c r="I3726" s="27" t="str">
        <f aca="false">LEFT(H3726,2)</f>
        <v>44</v>
      </c>
      <c r="J3726" s="58" t="str">
        <f aca="false">LEFT(H3726,2)</f>
        <v>44</v>
      </c>
      <c r="K3726" s="80" t="str">
        <f aca="false">RIGHT(H3726,3)</f>
        <v>182</v>
      </c>
      <c r="L3726" s="58"/>
      <c r="M3726" s="8" t="n">
        <v>705</v>
      </c>
      <c r="N3726" s="77"/>
      <c r="O3726" s="77"/>
      <c r="P3726" s="18" t="str">
        <f aca="false">VLOOKUP(1*LEFT(H3726,2),references!AL:AP,3,0)</f>
        <v>86 - 90</v>
      </c>
      <c r="Q3726" s="18" t="str">
        <f aca="false">VLOOKUP(1*LEFT(H3726,2),references!AL:AP,5,0)</f>
        <v>74 - 78</v>
      </c>
      <c r="R3726" s="77"/>
      <c r="S3726" s="77"/>
      <c r="T3726" s="77" t="str">
        <f aca="false">K3726</f>
        <v>182</v>
      </c>
      <c r="U3726" s="77"/>
      <c r="V3726" s="77"/>
      <c r="W3726" s="77"/>
      <c r="X3726" s="77"/>
      <c r="Y3726" s="77"/>
      <c r="Z3726" s="77"/>
      <c r="AA3726" s="77"/>
      <c r="AB3726" s="77"/>
      <c r="AC3726" s="77"/>
      <c r="AD3726" s="77"/>
      <c r="AE3726" s="77"/>
      <c r="AF3726" s="77"/>
      <c r="AG3726" s="77"/>
      <c r="AH3726" s="77"/>
      <c r="AI3726" s="77"/>
      <c r="AJ3726" s="77"/>
      <c r="AK3726" s="77"/>
    </row>
    <row r="3727" s="50" customFormat="true" ht="15" hidden="false" customHeight="false" outlineLevel="0" collapsed="false">
      <c r="B3727" s="2" t="s">
        <v>108</v>
      </c>
      <c r="C3727" s="78" t="s">
        <v>1678</v>
      </c>
      <c r="D3727" s="2" t="n">
        <v>622</v>
      </c>
      <c r="E3727" s="79" t="s">
        <v>1684</v>
      </c>
      <c r="F3727" s="77" t="str">
        <f aca="false">SUBSTITUTE(E3727,"/","")</f>
        <v>46182</v>
      </c>
      <c r="G3727" s="78"/>
      <c r="H3727" s="44" t="str">
        <f aca="false">E3727</f>
        <v>46/182</v>
      </c>
      <c r="I3727" s="27" t="str">
        <f aca="false">LEFT(H3727,2)</f>
        <v>46</v>
      </c>
      <c r="J3727" s="58" t="str">
        <f aca="false">LEFT(H3727,2)</f>
        <v>46</v>
      </c>
      <c r="K3727" s="80" t="str">
        <f aca="false">RIGHT(H3727,3)</f>
        <v>182</v>
      </c>
      <c r="L3727" s="58"/>
      <c r="M3727" s="8" t="n">
        <v>945</v>
      </c>
      <c r="N3727" s="77"/>
      <c r="O3727" s="77"/>
      <c r="P3727" s="18" t="str">
        <f aca="false">VLOOKUP(1*LEFT(H3727,2),references!AL:AP,3,0)</f>
        <v>90 - 94</v>
      </c>
      <c r="Q3727" s="18" t="str">
        <f aca="false">VLOOKUP(1*LEFT(H3727,2),references!AL:AP,5,0)</f>
        <v>78 - 82</v>
      </c>
      <c r="R3727" s="77"/>
      <c r="S3727" s="77"/>
      <c r="T3727" s="77" t="str">
        <f aca="false">K3727</f>
        <v>182</v>
      </c>
      <c r="U3727" s="77"/>
      <c r="V3727" s="77"/>
      <c r="W3727" s="77"/>
      <c r="X3727" s="77"/>
      <c r="Y3727" s="77"/>
      <c r="Z3727" s="77"/>
      <c r="AA3727" s="77"/>
      <c r="AB3727" s="77"/>
      <c r="AC3727" s="77"/>
      <c r="AD3727" s="77"/>
      <c r="AE3727" s="77"/>
      <c r="AF3727" s="77"/>
      <c r="AG3727" s="77"/>
      <c r="AH3727" s="77"/>
      <c r="AI3727" s="77"/>
      <c r="AJ3727" s="77"/>
      <c r="AK3727" s="77"/>
    </row>
    <row r="3728" s="50" customFormat="true" ht="15" hidden="false" customHeight="false" outlineLevel="0" collapsed="false">
      <c r="B3728" s="2" t="s">
        <v>108</v>
      </c>
      <c r="C3728" s="78" t="s">
        <v>1678</v>
      </c>
      <c r="D3728" s="2" t="n">
        <v>624</v>
      </c>
      <c r="E3728" s="79" t="s">
        <v>1685</v>
      </c>
      <c r="F3728" s="77" t="str">
        <f aca="false">SUBSTITUTE(E3728,"/","")</f>
        <v>48182</v>
      </c>
      <c r="G3728" s="78"/>
      <c r="H3728" s="44" t="str">
        <f aca="false">E3728</f>
        <v>48/182</v>
      </c>
      <c r="I3728" s="27" t="str">
        <f aca="false">LEFT(H3728,2)</f>
        <v>48</v>
      </c>
      <c r="J3728" s="58" t="str">
        <f aca="false">LEFT(H3728,2)</f>
        <v>48</v>
      </c>
      <c r="K3728" s="80" t="str">
        <f aca="false">RIGHT(H3728,3)</f>
        <v>182</v>
      </c>
      <c r="L3728" s="58"/>
      <c r="M3728" s="8" t="n">
        <v>985</v>
      </c>
      <c r="N3728" s="77"/>
      <c r="O3728" s="77"/>
      <c r="P3728" s="18" t="str">
        <f aca="false">VLOOKUP(1*LEFT(H3728,2),references!AL:AP,3,0)</f>
        <v>94 - 98</v>
      </c>
      <c r="Q3728" s="18" t="str">
        <f aca="false">VLOOKUP(1*LEFT(H3728,2),references!AL:AP,5,0)</f>
        <v>82 - 86</v>
      </c>
      <c r="R3728" s="77"/>
      <c r="S3728" s="77"/>
      <c r="T3728" s="77" t="str">
        <f aca="false">K3728</f>
        <v>182</v>
      </c>
      <c r="U3728" s="77"/>
      <c r="V3728" s="77"/>
      <c r="W3728" s="77"/>
      <c r="X3728" s="77"/>
      <c r="Y3728" s="77"/>
      <c r="Z3728" s="77"/>
      <c r="AA3728" s="77"/>
      <c r="AB3728" s="77"/>
      <c r="AC3728" s="77"/>
      <c r="AD3728" s="77"/>
      <c r="AE3728" s="77"/>
      <c r="AF3728" s="77"/>
      <c r="AG3728" s="77"/>
      <c r="AH3728" s="77"/>
      <c r="AI3728" s="77"/>
      <c r="AJ3728" s="77"/>
      <c r="AK3728" s="77"/>
    </row>
    <row r="3729" s="50" customFormat="true" ht="15" hidden="false" customHeight="false" outlineLevel="0" collapsed="false">
      <c r="B3729" s="2" t="s">
        <v>108</v>
      </c>
      <c r="C3729" s="78" t="s">
        <v>1678</v>
      </c>
      <c r="D3729" s="2" t="n">
        <v>626</v>
      </c>
      <c r="E3729" s="79" t="s">
        <v>1686</v>
      </c>
      <c r="F3729" s="77" t="str">
        <f aca="false">SUBSTITUTE(E3729,"/","")</f>
        <v>50182</v>
      </c>
      <c r="G3729" s="78"/>
      <c r="H3729" s="44" t="str">
        <f aca="false">E3729</f>
        <v>50/182</v>
      </c>
      <c r="I3729" s="27" t="str">
        <f aca="false">LEFT(H3729,2)</f>
        <v>50</v>
      </c>
      <c r="J3729" s="58" t="str">
        <f aca="false">LEFT(H3729,2)</f>
        <v>50</v>
      </c>
      <c r="K3729" s="80" t="str">
        <f aca="false">RIGHT(H3729,3)</f>
        <v>182</v>
      </c>
      <c r="L3729" s="58"/>
      <c r="M3729" s="8" t="n">
        <v>965</v>
      </c>
      <c r="N3729" s="77"/>
      <c r="O3729" s="77"/>
      <c r="P3729" s="18" t="str">
        <f aca="false">VLOOKUP(1*LEFT(H3729,2),references!AL:AP,3,0)</f>
        <v>98 - 102</v>
      </c>
      <c r="Q3729" s="18" t="str">
        <f aca="false">VLOOKUP(1*LEFT(H3729,2),references!AL:AP,5,0)</f>
        <v>86 - 90</v>
      </c>
      <c r="R3729" s="77"/>
      <c r="S3729" s="77"/>
      <c r="T3729" s="77" t="str">
        <f aca="false">K3729</f>
        <v>182</v>
      </c>
      <c r="U3729" s="77"/>
      <c r="V3729" s="77"/>
      <c r="W3729" s="77"/>
      <c r="X3729" s="77"/>
      <c r="Y3729" s="77"/>
      <c r="Z3729" s="77"/>
      <c r="AA3729" s="77"/>
      <c r="AB3729" s="77"/>
      <c r="AC3729" s="77"/>
      <c r="AD3729" s="77"/>
      <c r="AE3729" s="77"/>
      <c r="AF3729" s="77"/>
      <c r="AG3729" s="77"/>
      <c r="AH3729" s="77"/>
      <c r="AI3729" s="77"/>
      <c r="AJ3729" s="77"/>
      <c r="AK3729" s="77"/>
    </row>
    <row r="3730" s="50" customFormat="true" ht="15" hidden="false" customHeight="false" outlineLevel="0" collapsed="false">
      <c r="B3730" s="2" t="s">
        <v>108</v>
      </c>
      <c r="C3730" s="78" t="s">
        <v>1678</v>
      </c>
      <c r="D3730" s="2" t="n">
        <v>628</v>
      </c>
      <c r="E3730" s="79" t="s">
        <v>1687</v>
      </c>
      <c r="F3730" s="77" t="str">
        <f aca="false">SUBSTITUTE(E3730,"/","")</f>
        <v>52182</v>
      </c>
      <c r="G3730" s="78"/>
      <c r="H3730" s="44" t="str">
        <f aca="false">E3730</f>
        <v>52/182</v>
      </c>
      <c r="I3730" s="27" t="str">
        <f aca="false">LEFT(H3730,2)</f>
        <v>52</v>
      </c>
      <c r="J3730" s="58" t="str">
        <f aca="false">LEFT(H3730,2)</f>
        <v>52</v>
      </c>
      <c r="K3730" s="80" t="str">
        <f aca="false">RIGHT(H3730,3)</f>
        <v>182</v>
      </c>
      <c r="L3730" s="58"/>
      <c r="M3730" s="8" t="n">
        <v>685</v>
      </c>
      <c r="N3730" s="77"/>
      <c r="O3730" s="77"/>
      <c r="P3730" s="18" t="str">
        <f aca="false">VLOOKUP(1*LEFT(H3730,2),references!AL:AP,3,0)</f>
        <v>102 - 106</v>
      </c>
      <c r="Q3730" s="18" t="str">
        <f aca="false">VLOOKUP(1*LEFT(H3730,2),references!AL:AP,5,0)</f>
        <v>90 - 94</v>
      </c>
      <c r="R3730" s="77"/>
      <c r="S3730" s="77"/>
      <c r="T3730" s="77" t="str">
        <f aca="false">K3730</f>
        <v>182</v>
      </c>
      <c r="U3730" s="77"/>
      <c r="V3730" s="77"/>
      <c r="W3730" s="77"/>
      <c r="X3730" s="77"/>
      <c r="Y3730" s="77"/>
      <c r="Z3730" s="77"/>
      <c r="AA3730" s="77"/>
      <c r="AB3730" s="77"/>
      <c r="AC3730" s="77"/>
      <c r="AD3730" s="77"/>
      <c r="AE3730" s="77"/>
      <c r="AF3730" s="77"/>
      <c r="AG3730" s="77"/>
      <c r="AH3730" s="77"/>
      <c r="AI3730" s="77"/>
      <c r="AJ3730" s="77"/>
      <c r="AK3730" s="77"/>
    </row>
    <row r="3731" s="50" customFormat="true" ht="15" hidden="false" customHeight="false" outlineLevel="0" collapsed="false">
      <c r="B3731" s="2" t="s">
        <v>108</v>
      </c>
      <c r="C3731" s="78" t="s">
        <v>1678</v>
      </c>
      <c r="D3731" s="2" t="n">
        <v>630</v>
      </c>
      <c r="E3731" s="79" t="s">
        <v>1688</v>
      </c>
      <c r="F3731" s="77" t="str">
        <f aca="false">SUBSTITUTE(E3731,"/","")</f>
        <v>54182</v>
      </c>
      <c r="G3731" s="78"/>
      <c r="H3731" s="44" t="str">
        <f aca="false">E3731</f>
        <v>54/182</v>
      </c>
      <c r="I3731" s="27" t="str">
        <f aca="false">LEFT(H3731,2)</f>
        <v>54</v>
      </c>
      <c r="J3731" s="58" t="str">
        <f aca="false">LEFT(H3731,2)</f>
        <v>54</v>
      </c>
      <c r="K3731" s="80" t="str">
        <f aca="false">RIGHT(H3731,3)</f>
        <v>182</v>
      </c>
      <c r="L3731" s="58"/>
      <c r="M3731" s="8" t="n">
        <v>665</v>
      </c>
      <c r="N3731" s="77"/>
      <c r="O3731" s="77"/>
      <c r="P3731" s="18" t="str">
        <f aca="false">VLOOKUP(1*LEFT(H3731,2),references!AL:AP,3,0)</f>
        <v>106 - 110</v>
      </c>
      <c r="Q3731" s="18" t="str">
        <f aca="false">VLOOKUP(1*LEFT(H3731,2),references!AL:AP,5,0)</f>
        <v>94 - 98</v>
      </c>
      <c r="R3731" s="77"/>
      <c r="S3731" s="77"/>
      <c r="T3731" s="77" t="str">
        <f aca="false">K3731</f>
        <v>182</v>
      </c>
      <c r="U3731" s="77"/>
      <c r="V3731" s="77"/>
      <c r="W3731" s="77"/>
      <c r="X3731" s="77"/>
      <c r="Y3731" s="77"/>
      <c r="Z3731" s="77"/>
      <c r="AA3731" s="77"/>
      <c r="AB3731" s="77"/>
      <c r="AC3731" s="77"/>
      <c r="AD3731" s="77"/>
      <c r="AE3731" s="77"/>
      <c r="AF3731" s="77"/>
      <c r="AG3731" s="77"/>
      <c r="AH3731" s="77"/>
      <c r="AI3731" s="77"/>
      <c r="AJ3731" s="77"/>
      <c r="AK3731" s="77"/>
    </row>
    <row r="3732" s="50" customFormat="true" ht="15" hidden="false" customHeight="false" outlineLevel="0" collapsed="false">
      <c r="B3732" s="2" t="s">
        <v>108</v>
      </c>
      <c r="C3732" s="78" t="s">
        <v>1678</v>
      </c>
      <c r="D3732" s="2" t="n">
        <v>632</v>
      </c>
      <c r="E3732" s="79" t="s">
        <v>1689</v>
      </c>
      <c r="F3732" s="77" t="str">
        <f aca="false">SUBSTITUTE(E3732,"/","")</f>
        <v>56182</v>
      </c>
      <c r="G3732" s="78"/>
      <c r="H3732" s="44" t="str">
        <f aca="false">E3732</f>
        <v>56/182</v>
      </c>
      <c r="I3732" s="27" t="str">
        <f aca="false">LEFT(H3732,2)</f>
        <v>56</v>
      </c>
      <c r="J3732" s="58" t="str">
        <f aca="false">LEFT(H3732,2)</f>
        <v>56</v>
      </c>
      <c r="K3732" s="80" t="str">
        <f aca="false">RIGHT(H3732,3)</f>
        <v>182</v>
      </c>
      <c r="L3732" s="58"/>
      <c r="M3732" s="8" t="n">
        <v>645</v>
      </c>
      <c r="N3732" s="77"/>
      <c r="O3732" s="77"/>
      <c r="P3732" s="18" t="str">
        <f aca="false">VLOOKUP(1*LEFT(H3732,2),references!AL:AP,3,0)</f>
        <v>110 - 114</v>
      </c>
      <c r="Q3732" s="18" t="str">
        <f aca="false">VLOOKUP(1*LEFT(H3732,2),references!AL:AP,5,0)</f>
        <v>98 - 102</v>
      </c>
      <c r="R3732" s="77"/>
      <c r="S3732" s="77"/>
      <c r="T3732" s="77" t="str">
        <f aca="false">K3732</f>
        <v>182</v>
      </c>
      <c r="U3732" s="77"/>
      <c r="V3732" s="77"/>
      <c r="W3732" s="77"/>
      <c r="X3732" s="77"/>
      <c r="Y3732" s="77"/>
      <c r="Z3732" s="77"/>
      <c r="AA3732" s="77"/>
      <c r="AB3732" s="77"/>
      <c r="AC3732" s="77"/>
      <c r="AD3732" s="77"/>
      <c r="AE3732" s="77"/>
      <c r="AF3732" s="77"/>
      <c r="AG3732" s="77"/>
      <c r="AH3732" s="77"/>
      <c r="AI3732" s="77"/>
      <c r="AJ3732" s="77"/>
      <c r="AK3732" s="77"/>
    </row>
    <row r="3733" s="50" customFormat="true" ht="15" hidden="false" customHeight="false" outlineLevel="0" collapsed="false">
      <c r="B3733" s="2" t="s">
        <v>108</v>
      </c>
      <c r="C3733" s="78" t="s">
        <v>1678</v>
      </c>
      <c r="D3733" s="2" t="n">
        <v>634</v>
      </c>
      <c r="E3733" s="79" t="s">
        <v>1690</v>
      </c>
      <c r="F3733" s="77" t="str">
        <f aca="false">SUBSTITUTE(E3733,"/","")</f>
        <v>58182</v>
      </c>
      <c r="G3733" s="78"/>
      <c r="H3733" s="44" t="str">
        <f aca="false">E3733</f>
        <v>58/182</v>
      </c>
      <c r="I3733" s="27" t="str">
        <f aca="false">LEFT(H3733,2)</f>
        <v>58</v>
      </c>
      <c r="J3733" s="58" t="str">
        <f aca="false">LEFT(H3733,2)</f>
        <v>58</v>
      </c>
      <c r="K3733" s="80" t="str">
        <f aca="false">RIGHT(H3733,3)</f>
        <v>182</v>
      </c>
      <c r="L3733" s="58"/>
      <c r="M3733" s="8" t="n">
        <v>625</v>
      </c>
      <c r="N3733" s="77"/>
      <c r="O3733" s="77"/>
      <c r="P3733" s="18" t="str">
        <f aca="false">VLOOKUP(1*LEFT(H3733,2),references!AL:AP,3,0)</f>
        <v>114 - 118</v>
      </c>
      <c r="Q3733" s="18" t="str">
        <f aca="false">VLOOKUP(1*LEFT(H3733,2),references!AL:AP,5,0)</f>
        <v>102 - 106</v>
      </c>
      <c r="R3733" s="77"/>
      <c r="S3733" s="77"/>
      <c r="T3733" s="77" t="str">
        <f aca="false">K3733</f>
        <v>182</v>
      </c>
      <c r="U3733" s="77"/>
      <c r="V3733" s="77"/>
      <c r="W3733" s="77"/>
      <c r="X3733" s="77"/>
      <c r="Y3733" s="77"/>
      <c r="Z3733" s="77"/>
      <c r="AA3733" s="77"/>
      <c r="AB3733" s="77"/>
      <c r="AC3733" s="77"/>
      <c r="AD3733" s="77"/>
      <c r="AE3733" s="77"/>
      <c r="AF3733" s="77"/>
      <c r="AG3733" s="77"/>
      <c r="AH3733" s="77"/>
      <c r="AI3733" s="77"/>
      <c r="AJ3733" s="77"/>
      <c r="AK3733" s="77"/>
    </row>
    <row r="3734" s="50" customFormat="true" ht="15" hidden="false" customHeight="false" outlineLevel="0" collapsed="false">
      <c r="B3734" s="2" t="s">
        <v>108</v>
      </c>
      <c r="C3734" s="78" t="s">
        <v>1678</v>
      </c>
      <c r="D3734" s="2" t="n">
        <v>636</v>
      </c>
      <c r="E3734" s="79" t="s">
        <v>1691</v>
      </c>
      <c r="F3734" s="77" t="str">
        <f aca="false">SUBSTITUTE(E3734,"/","")</f>
        <v>60182</v>
      </c>
      <c r="G3734" s="78"/>
      <c r="H3734" s="44" t="str">
        <f aca="false">E3734</f>
        <v>60/182</v>
      </c>
      <c r="I3734" s="27" t="str">
        <f aca="false">LEFT(H3734,2)</f>
        <v>60</v>
      </c>
      <c r="J3734" s="58" t="str">
        <f aca="false">LEFT(H3734,2)</f>
        <v>60</v>
      </c>
      <c r="K3734" s="80" t="str">
        <f aca="false">RIGHT(H3734,3)</f>
        <v>182</v>
      </c>
      <c r="L3734" s="58"/>
      <c r="M3734" s="8" t="n">
        <v>605</v>
      </c>
      <c r="N3734" s="77"/>
      <c r="O3734" s="77"/>
      <c r="P3734" s="18" t="str">
        <f aca="false">VLOOKUP(1*LEFT(H3734,2),references!AL:AP,3,0)</f>
        <v>118 - 122</v>
      </c>
      <c r="Q3734" s="18" t="str">
        <f aca="false">VLOOKUP(1*LEFT(H3734,2),references!AL:AP,5,0)</f>
        <v>106 - 110</v>
      </c>
      <c r="R3734" s="77"/>
      <c r="S3734" s="77"/>
      <c r="T3734" s="77" t="str">
        <f aca="false">K3734</f>
        <v>182</v>
      </c>
      <c r="U3734" s="77"/>
      <c r="V3734" s="77"/>
      <c r="W3734" s="77"/>
      <c r="X3734" s="77"/>
      <c r="Y3734" s="77"/>
      <c r="Z3734" s="77"/>
      <c r="AA3734" s="77"/>
      <c r="AB3734" s="77"/>
      <c r="AC3734" s="77"/>
      <c r="AD3734" s="77"/>
      <c r="AE3734" s="77"/>
      <c r="AF3734" s="77"/>
      <c r="AG3734" s="77"/>
      <c r="AH3734" s="77"/>
      <c r="AI3734" s="77"/>
      <c r="AJ3734" s="77"/>
      <c r="AK3734" s="77"/>
    </row>
    <row r="3735" s="50" customFormat="true" ht="15" hidden="false" customHeight="false" outlineLevel="0" collapsed="false">
      <c r="B3735" s="2" t="s">
        <v>108</v>
      </c>
      <c r="C3735" s="78" t="s">
        <v>1678</v>
      </c>
      <c r="D3735" s="2" t="n">
        <v>638</v>
      </c>
      <c r="E3735" s="79" t="s">
        <v>1692</v>
      </c>
      <c r="F3735" s="77" t="str">
        <f aca="false">SUBSTITUTE(E3735,"/","")</f>
        <v>62182</v>
      </c>
      <c r="G3735" s="78"/>
      <c r="H3735" s="44" t="str">
        <f aca="false">E3735</f>
        <v>62/182</v>
      </c>
      <c r="I3735" s="27" t="str">
        <f aca="false">LEFT(H3735,2)</f>
        <v>62</v>
      </c>
      <c r="J3735" s="58" t="str">
        <f aca="false">LEFT(H3735,2)</f>
        <v>62</v>
      </c>
      <c r="K3735" s="80" t="str">
        <f aca="false">RIGHT(H3735,3)</f>
        <v>182</v>
      </c>
      <c r="L3735" s="58"/>
      <c r="M3735" s="8" t="n">
        <v>585</v>
      </c>
      <c r="N3735" s="77"/>
      <c r="O3735" s="77"/>
      <c r="P3735" s="18" t="str">
        <f aca="false">VLOOKUP(1*LEFT(H3735,2),references!AL:AP,3,0)</f>
        <v>122 - 126</v>
      </c>
      <c r="Q3735" s="18" t="str">
        <f aca="false">VLOOKUP(1*LEFT(H3735,2),references!AL:AP,5,0)</f>
        <v>110 - 114</v>
      </c>
      <c r="R3735" s="77"/>
      <c r="S3735" s="77"/>
      <c r="T3735" s="77" t="str">
        <f aca="false">K3735</f>
        <v>182</v>
      </c>
      <c r="U3735" s="77"/>
      <c r="V3735" s="77"/>
      <c r="W3735" s="77"/>
      <c r="X3735" s="77"/>
      <c r="Y3735" s="77"/>
      <c r="Z3735" s="77"/>
      <c r="AA3735" s="77"/>
      <c r="AB3735" s="77"/>
      <c r="AC3735" s="77"/>
      <c r="AD3735" s="77"/>
      <c r="AE3735" s="77"/>
      <c r="AF3735" s="77"/>
      <c r="AG3735" s="77"/>
      <c r="AH3735" s="77"/>
      <c r="AI3735" s="77"/>
      <c r="AJ3735" s="77"/>
      <c r="AK3735" s="77"/>
    </row>
    <row r="3736" s="50" customFormat="true" ht="15" hidden="false" customHeight="false" outlineLevel="0" collapsed="false">
      <c r="B3736" s="2" t="s">
        <v>108</v>
      </c>
      <c r="C3736" s="78" t="s">
        <v>1678</v>
      </c>
      <c r="D3736" s="2" t="n">
        <v>640</v>
      </c>
      <c r="E3736" s="79" t="s">
        <v>1693</v>
      </c>
      <c r="F3736" s="77" t="str">
        <f aca="false">SUBSTITUTE(E3736,"/","")</f>
        <v>64182</v>
      </c>
      <c r="G3736" s="78"/>
      <c r="H3736" s="44" t="str">
        <f aca="false">E3736</f>
        <v>64/182</v>
      </c>
      <c r="I3736" s="27" t="str">
        <f aca="false">LEFT(H3736,2)</f>
        <v>64</v>
      </c>
      <c r="J3736" s="58" t="str">
        <f aca="false">LEFT(H3736,2)</f>
        <v>64</v>
      </c>
      <c r="K3736" s="80" t="str">
        <f aca="false">RIGHT(H3736,3)</f>
        <v>182</v>
      </c>
      <c r="L3736" s="58"/>
      <c r="M3736" s="8" t="n">
        <v>565</v>
      </c>
      <c r="N3736" s="77"/>
      <c r="O3736" s="77"/>
      <c r="P3736" s="18" t="str">
        <f aca="false">VLOOKUP(1*LEFT(H3736,2),references!AL:AP,3,0)</f>
        <v>126 - 130</v>
      </c>
      <c r="Q3736" s="18" t="str">
        <f aca="false">VLOOKUP(1*LEFT(H3736,2),references!AL:AP,5,0)</f>
        <v>114 - 118</v>
      </c>
      <c r="R3736" s="77"/>
      <c r="S3736" s="77"/>
      <c r="T3736" s="77" t="str">
        <f aca="false">K3736</f>
        <v>182</v>
      </c>
      <c r="U3736" s="77"/>
      <c r="V3736" s="77"/>
      <c r="W3736" s="77"/>
      <c r="X3736" s="77"/>
      <c r="Y3736" s="77"/>
      <c r="Z3736" s="77"/>
      <c r="AA3736" s="77"/>
      <c r="AB3736" s="77"/>
      <c r="AC3736" s="77"/>
      <c r="AD3736" s="77"/>
      <c r="AE3736" s="77"/>
      <c r="AF3736" s="77"/>
      <c r="AG3736" s="77"/>
      <c r="AH3736" s="77"/>
      <c r="AI3736" s="77"/>
      <c r="AJ3736" s="77"/>
      <c r="AK3736" s="77"/>
    </row>
    <row r="3737" s="50" customFormat="true" ht="15" hidden="false" customHeight="false" outlineLevel="0" collapsed="false">
      <c r="B3737" s="2" t="s">
        <v>108</v>
      </c>
      <c r="C3737" s="78" t="s">
        <v>1678</v>
      </c>
      <c r="D3737" s="2" t="n">
        <v>718</v>
      </c>
      <c r="E3737" s="79" t="s">
        <v>1694</v>
      </c>
      <c r="F3737" s="77" t="str">
        <f aca="false">SUBSTITUTE(E3737,"/","")</f>
        <v>42188</v>
      </c>
      <c r="G3737" s="78"/>
      <c r="H3737" s="44" t="str">
        <f aca="false">E3737</f>
        <v>42/188</v>
      </c>
      <c r="I3737" s="27" t="str">
        <f aca="false">LEFT(H3737,2)</f>
        <v>42</v>
      </c>
      <c r="J3737" s="58" t="str">
        <f aca="false">LEFT(H3737,2)</f>
        <v>42</v>
      </c>
      <c r="K3737" s="80" t="str">
        <f aca="false">RIGHT(H3737,3)</f>
        <v>188</v>
      </c>
      <c r="L3737" s="58"/>
      <c r="M3737" s="8" t="n">
        <v>545</v>
      </c>
      <c r="N3737" s="77"/>
      <c r="O3737" s="77"/>
      <c r="P3737" s="77"/>
      <c r="Q3737" s="77"/>
      <c r="R3737" s="77"/>
      <c r="S3737" s="77"/>
      <c r="T3737" s="77"/>
      <c r="U3737" s="77"/>
      <c r="V3737" s="77"/>
      <c r="W3737" s="77"/>
      <c r="X3737" s="77"/>
      <c r="Y3737" s="77"/>
      <c r="Z3737" s="77"/>
      <c r="AA3737" s="77"/>
      <c r="AB3737" s="77"/>
      <c r="AC3737" s="77"/>
      <c r="AD3737" s="77"/>
      <c r="AE3737" s="77"/>
      <c r="AF3737" s="77"/>
      <c r="AG3737" s="77"/>
      <c r="AH3737" s="77"/>
      <c r="AI3737" s="77"/>
      <c r="AJ3737" s="77"/>
      <c r="AK3737" s="77"/>
    </row>
    <row r="3738" s="50" customFormat="true" ht="15" hidden="false" customHeight="false" outlineLevel="0" collapsed="false">
      <c r="B3738" s="2" t="s">
        <v>108</v>
      </c>
      <c r="C3738" s="78" t="s">
        <v>1678</v>
      </c>
      <c r="D3738" s="2" t="n">
        <v>720</v>
      </c>
      <c r="E3738" s="79" t="s">
        <v>1695</v>
      </c>
      <c r="F3738" s="77" t="str">
        <f aca="false">SUBSTITUTE(E3738,"/","")</f>
        <v>44188</v>
      </c>
      <c r="G3738" s="78"/>
      <c r="H3738" s="44" t="str">
        <f aca="false">E3738</f>
        <v>44/188</v>
      </c>
      <c r="I3738" s="27" t="str">
        <f aca="false">LEFT(H3738,2)</f>
        <v>44</v>
      </c>
      <c r="J3738" s="58" t="str">
        <f aca="false">LEFT(H3738,2)</f>
        <v>44</v>
      </c>
      <c r="K3738" s="80" t="str">
        <f aca="false">RIGHT(H3738,3)</f>
        <v>188</v>
      </c>
      <c r="L3738" s="58"/>
      <c r="M3738" s="8" t="n">
        <v>525</v>
      </c>
      <c r="N3738" s="77"/>
      <c r="O3738" s="77"/>
      <c r="P3738" s="18" t="str">
        <f aca="false">VLOOKUP(1*LEFT(H3738,2),references!AL:AP,3,0)</f>
        <v>86 - 90</v>
      </c>
      <c r="Q3738" s="18" t="str">
        <f aca="false">VLOOKUP(1*LEFT(H3738,2),references!AL:AP,5,0)</f>
        <v>74 - 78</v>
      </c>
      <c r="R3738" s="77"/>
      <c r="S3738" s="77"/>
      <c r="T3738" s="77" t="str">
        <f aca="false">K3738</f>
        <v>188</v>
      </c>
      <c r="U3738" s="77"/>
      <c r="V3738" s="77"/>
      <c r="W3738" s="77"/>
      <c r="X3738" s="77"/>
      <c r="Y3738" s="77"/>
      <c r="Z3738" s="77"/>
      <c r="AA3738" s="77"/>
      <c r="AB3738" s="77"/>
      <c r="AC3738" s="77"/>
      <c r="AD3738" s="77"/>
      <c r="AE3738" s="77"/>
      <c r="AF3738" s="77"/>
      <c r="AG3738" s="77"/>
      <c r="AH3738" s="77"/>
      <c r="AI3738" s="77"/>
      <c r="AJ3738" s="77"/>
      <c r="AK3738" s="77"/>
    </row>
    <row r="3739" s="50" customFormat="true" ht="15" hidden="false" customHeight="false" outlineLevel="0" collapsed="false">
      <c r="B3739" s="2" t="s">
        <v>108</v>
      </c>
      <c r="C3739" s="78" t="s">
        <v>1678</v>
      </c>
      <c r="D3739" s="2" t="n">
        <v>722</v>
      </c>
      <c r="E3739" s="79" t="s">
        <v>1696</v>
      </c>
      <c r="F3739" s="77" t="str">
        <f aca="false">SUBSTITUTE(E3739,"/","")</f>
        <v>46188</v>
      </c>
      <c r="G3739" s="78"/>
      <c r="H3739" s="44" t="str">
        <f aca="false">E3739</f>
        <v>46/188</v>
      </c>
      <c r="I3739" s="27" t="str">
        <f aca="false">LEFT(H3739,2)</f>
        <v>46</v>
      </c>
      <c r="J3739" s="58" t="str">
        <f aca="false">LEFT(H3739,2)</f>
        <v>46</v>
      </c>
      <c r="K3739" s="80" t="str">
        <f aca="false">RIGHT(H3739,3)</f>
        <v>188</v>
      </c>
      <c r="L3739" s="58"/>
      <c r="M3739" s="8" t="n">
        <v>915</v>
      </c>
      <c r="N3739" s="77"/>
      <c r="O3739" s="77"/>
      <c r="P3739" s="18" t="str">
        <f aca="false">VLOOKUP(1*LEFT(H3739,2),references!AL:AP,3,0)</f>
        <v>90 - 94</v>
      </c>
      <c r="Q3739" s="18" t="str">
        <f aca="false">VLOOKUP(1*LEFT(H3739,2),references!AL:AP,5,0)</f>
        <v>78 - 82</v>
      </c>
      <c r="R3739" s="77"/>
      <c r="S3739" s="77"/>
      <c r="T3739" s="77" t="str">
        <f aca="false">K3739</f>
        <v>188</v>
      </c>
      <c r="U3739" s="77"/>
      <c r="V3739" s="77"/>
      <c r="W3739" s="77"/>
      <c r="X3739" s="77"/>
      <c r="Y3739" s="77"/>
      <c r="Z3739" s="77"/>
      <c r="AA3739" s="77"/>
      <c r="AB3739" s="77"/>
      <c r="AC3739" s="77"/>
      <c r="AD3739" s="77"/>
      <c r="AE3739" s="77"/>
      <c r="AF3739" s="77"/>
      <c r="AG3739" s="77"/>
      <c r="AH3739" s="77"/>
      <c r="AI3739" s="77"/>
      <c r="AJ3739" s="77"/>
      <c r="AK3739" s="77"/>
    </row>
    <row r="3740" s="50" customFormat="true" ht="15" hidden="false" customHeight="false" outlineLevel="0" collapsed="false">
      <c r="B3740" s="2" t="s">
        <v>108</v>
      </c>
      <c r="C3740" s="78" t="s">
        <v>1678</v>
      </c>
      <c r="D3740" s="2" t="n">
        <v>724</v>
      </c>
      <c r="E3740" s="79" t="s">
        <v>1697</v>
      </c>
      <c r="F3740" s="77" t="str">
        <f aca="false">SUBSTITUTE(E3740,"/","")</f>
        <v>48188</v>
      </c>
      <c r="G3740" s="78"/>
      <c r="H3740" s="44" t="str">
        <f aca="false">E3740</f>
        <v>48/188</v>
      </c>
      <c r="I3740" s="27" t="str">
        <f aca="false">LEFT(H3740,2)</f>
        <v>48</v>
      </c>
      <c r="J3740" s="58" t="str">
        <f aca="false">LEFT(H3740,2)</f>
        <v>48</v>
      </c>
      <c r="K3740" s="80" t="str">
        <f aca="false">RIGHT(H3740,3)</f>
        <v>188</v>
      </c>
      <c r="L3740" s="58"/>
      <c r="M3740" s="8" t="n">
        <v>935</v>
      </c>
      <c r="N3740" s="77"/>
      <c r="O3740" s="77"/>
      <c r="P3740" s="18" t="str">
        <f aca="false">VLOOKUP(1*LEFT(H3740,2),references!AL:AP,3,0)</f>
        <v>94 - 98</v>
      </c>
      <c r="Q3740" s="18" t="str">
        <f aca="false">VLOOKUP(1*LEFT(H3740,2),references!AL:AP,5,0)</f>
        <v>82 - 86</v>
      </c>
      <c r="R3740" s="77"/>
      <c r="S3740" s="77"/>
      <c r="T3740" s="77" t="str">
        <f aca="false">K3740</f>
        <v>188</v>
      </c>
      <c r="U3740" s="77"/>
      <c r="V3740" s="77"/>
      <c r="W3740" s="77"/>
      <c r="X3740" s="77"/>
      <c r="Y3740" s="77"/>
      <c r="Z3740" s="77"/>
      <c r="AA3740" s="77"/>
      <c r="AB3740" s="77"/>
      <c r="AC3740" s="77"/>
      <c r="AD3740" s="77"/>
      <c r="AE3740" s="77"/>
      <c r="AF3740" s="77"/>
      <c r="AG3740" s="77"/>
      <c r="AH3740" s="77"/>
      <c r="AI3740" s="77"/>
      <c r="AJ3740" s="77"/>
      <c r="AK3740" s="77"/>
    </row>
    <row r="3741" s="50" customFormat="true" ht="15" hidden="false" customHeight="false" outlineLevel="0" collapsed="false">
      <c r="B3741" s="2" t="s">
        <v>108</v>
      </c>
      <c r="C3741" s="78" t="s">
        <v>1678</v>
      </c>
      <c r="D3741" s="2" t="n">
        <v>726</v>
      </c>
      <c r="E3741" s="79" t="s">
        <v>1698</v>
      </c>
      <c r="F3741" s="77" t="str">
        <f aca="false">SUBSTITUTE(E3741,"/","")</f>
        <v>50188</v>
      </c>
      <c r="G3741" s="78"/>
      <c r="H3741" s="44" t="str">
        <f aca="false">E3741</f>
        <v>50/188</v>
      </c>
      <c r="I3741" s="27" t="str">
        <f aca="false">LEFT(H3741,2)</f>
        <v>50</v>
      </c>
      <c r="J3741" s="58" t="str">
        <f aca="false">LEFT(H3741,2)</f>
        <v>50</v>
      </c>
      <c r="K3741" s="80" t="str">
        <f aca="false">RIGHT(H3741,3)</f>
        <v>188</v>
      </c>
      <c r="L3741" s="58"/>
      <c r="M3741" s="8" t="n">
        <v>925</v>
      </c>
      <c r="N3741" s="77"/>
      <c r="O3741" s="77"/>
      <c r="P3741" s="18" t="str">
        <f aca="false">VLOOKUP(1*LEFT(H3741,2),references!AL:AP,3,0)</f>
        <v>98 - 102</v>
      </c>
      <c r="Q3741" s="18" t="str">
        <f aca="false">VLOOKUP(1*LEFT(H3741,2),references!AL:AP,5,0)</f>
        <v>86 - 90</v>
      </c>
      <c r="R3741" s="77"/>
      <c r="S3741" s="77"/>
      <c r="T3741" s="77" t="str">
        <f aca="false">K3741</f>
        <v>188</v>
      </c>
      <c r="U3741" s="77"/>
      <c r="V3741" s="77"/>
      <c r="W3741" s="77"/>
      <c r="X3741" s="77"/>
      <c r="Y3741" s="77"/>
      <c r="Z3741" s="77"/>
      <c r="AA3741" s="77"/>
      <c r="AB3741" s="77"/>
      <c r="AC3741" s="77"/>
      <c r="AD3741" s="77"/>
      <c r="AE3741" s="77"/>
      <c r="AF3741" s="77"/>
      <c r="AG3741" s="77"/>
      <c r="AH3741" s="77"/>
      <c r="AI3741" s="77"/>
      <c r="AJ3741" s="77"/>
      <c r="AK3741" s="77"/>
    </row>
    <row r="3742" s="50" customFormat="true" ht="15" hidden="false" customHeight="false" outlineLevel="0" collapsed="false">
      <c r="B3742" s="2" t="s">
        <v>108</v>
      </c>
      <c r="C3742" s="78" t="s">
        <v>1678</v>
      </c>
      <c r="D3742" s="2" t="n">
        <v>728</v>
      </c>
      <c r="E3742" s="79" t="s">
        <v>1699</v>
      </c>
      <c r="F3742" s="77" t="str">
        <f aca="false">SUBSTITUTE(E3742,"/","")</f>
        <v>52188</v>
      </c>
      <c r="G3742" s="78"/>
      <c r="H3742" s="44" t="str">
        <f aca="false">E3742</f>
        <v>52/188</v>
      </c>
      <c r="I3742" s="27" t="str">
        <f aca="false">LEFT(H3742,2)</f>
        <v>52</v>
      </c>
      <c r="J3742" s="58" t="str">
        <f aca="false">LEFT(H3742,2)</f>
        <v>52</v>
      </c>
      <c r="K3742" s="80" t="str">
        <f aca="false">RIGHT(H3742,3)</f>
        <v>188</v>
      </c>
      <c r="L3742" s="58"/>
      <c r="M3742" s="8" t="n">
        <v>695</v>
      </c>
      <c r="N3742" s="77"/>
      <c r="O3742" s="77"/>
      <c r="P3742" s="18" t="str">
        <f aca="false">VLOOKUP(1*LEFT(H3742,2),references!AL:AP,3,0)</f>
        <v>102 - 106</v>
      </c>
      <c r="Q3742" s="18" t="str">
        <f aca="false">VLOOKUP(1*LEFT(H3742,2),references!AL:AP,5,0)</f>
        <v>90 - 94</v>
      </c>
      <c r="R3742" s="77"/>
      <c r="S3742" s="77"/>
      <c r="T3742" s="77" t="str">
        <f aca="false">K3742</f>
        <v>188</v>
      </c>
      <c r="U3742" s="77"/>
      <c r="V3742" s="77"/>
      <c r="W3742" s="77"/>
      <c r="X3742" s="77"/>
      <c r="Y3742" s="77"/>
      <c r="Z3742" s="77"/>
      <c r="AA3742" s="77"/>
      <c r="AB3742" s="77"/>
      <c r="AC3742" s="77"/>
      <c r="AD3742" s="77"/>
      <c r="AE3742" s="77"/>
      <c r="AF3742" s="77"/>
      <c r="AG3742" s="77"/>
      <c r="AH3742" s="77"/>
      <c r="AI3742" s="77"/>
      <c r="AJ3742" s="77"/>
      <c r="AK3742" s="77"/>
    </row>
    <row r="3743" s="50" customFormat="true" ht="15" hidden="false" customHeight="false" outlineLevel="0" collapsed="false">
      <c r="B3743" s="2" t="s">
        <v>108</v>
      </c>
      <c r="C3743" s="78" t="s">
        <v>1678</v>
      </c>
      <c r="D3743" s="2" t="n">
        <v>730</v>
      </c>
      <c r="E3743" s="79" t="s">
        <v>1700</v>
      </c>
      <c r="F3743" s="77" t="str">
        <f aca="false">SUBSTITUTE(E3743,"/","")</f>
        <v>54188</v>
      </c>
      <c r="G3743" s="78"/>
      <c r="H3743" s="44" t="str">
        <f aca="false">E3743</f>
        <v>54/188</v>
      </c>
      <c r="I3743" s="27" t="str">
        <f aca="false">LEFT(H3743,2)</f>
        <v>54</v>
      </c>
      <c r="J3743" s="58" t="str">
        <f aca="false">LEFT(H3743,2)</f>
        <v>54</v>
      </c>
      <c r="K3743" s="80" t="str">
        <f aca="false">RIGHT(H3743,3)</f>
        <v>188</v>
      </c>
      <c r="L3743" s="58"/>
      <c r="M3743" s="8" t="n">
        <v>675</v>
      </c>
      <c r="N3743" s="77"/>
      <c r="O3743" s="77"/>
      <c r="P3743" s="18" t="str">
        <f aca="false">VLOOKUP(1*LEFT(H3743,2),references!AL:AP,3,0)</f>
        <v>106 - 110</v>
      </c>
      <c r="Q3743" s="18" t="str">
        <f aca="false">VLOOKUP(1*LEFT(H3743,2),references!AL:AP,5,0)</f>
        <v>94 - 98</v>
      </c>
      <c r="R3743" s="77"/>
      <c r="S3743" s="77"/>
      <c r="T3743" s="77" t="str">
        <f aca="false">K3743</f>
        <v>188</v>
      </c>
      <c r="U3743" s="77"/>
      <c r="V3743" s="77"/>
      <c r="W3743" s="77"/>
      <c r="X3743" s="77"/>
      <c r="Y3743" s="77"/>
      <c r="Z3743" s="77"/>
      <c r="AA3743" s="77"/>
      <c r="AB3743" s="77"/>
      <c r="AC3743" s="77"/>
      <c r="AD3743" s="77"/>
      <c r="AE3743" s="77"/>
      <c r="AF3743" s="77"/>
      <c r="AG3743" s="77"/>
      <c r="AH3743" s="77"/>
      <c r="AI3743" s="77"/>
      <c r="AJ3743" s="77"/>
      <c r="AK3743" s="77"/>
    </row>
    <row r="3744" s="50" customFormat="true" ht="15" hidden="false" customHeight="false" outlineLevel="0" collapsed="false">
      <c r="B3744" s="2" t="s">
        <v>108</v>
      </c>
      <c r="C3744" s="78" t="s">
        <v>1678</v>
      </c>
      <c r="D3744" s="2" t="n">
        <v>732</v>
      </c>
      <c r="E3744" s="79" t="s">
        <v>1701</v>
      </c>
      <c r="F3744" s="77" t="str">
        <f aca="false">SUBSTITUTE(E3744,"/","")</f>
        <v>56188</v>
      </c>
      <c r="G3744" s="78"/>
      <c r="H3744" s="44" t="str">
        <f aca="false">E3744</f>
        <v>56/188</v>
      </c>
      <c r="I3744" s="27" t="str">
        <f aca="false">LEFT(H3744,2)</f>
        <v>56</v>
      </c>
      <c r="J3744" s="58" t="str">
        <f aca="false">LEFT(H3744,2)</f>
        <v>56</v>
      </c>
      <c r="K3744" s="80" t="str">
        <f aca="false">RIGHT(H3744,3)</f>
        <v>188</v>
      </c>
      <c r="L3744" s="58"/>
      <c r="M3744" s="8" t="n">
        <v>655</v>
      </c>
      <c r="N3744" s="77"/>
      <c r="O3744" s="77"/>
      <c r="P3744" s="18" t="str">
        <f aca="false">VLOOKUP(1*LEFT(H3744,2),references!AL:AP,3,0)</f>
        <v>110 - 114</v>
      </c>
      <c r="Q3744" s="18" t="str">
        <f aca="false">VLOOKUP(1*LEFT(H3744,2),references!AL:AP,5,0)</f>
        <v>98 - 102</v>
      </c>
      <c r="R3744" s="77"/>
      <c r="S3744" s="77"/>
      <c r="T3744" s="77" t="str">
        <f aca="false">K3744</f>
        <v>188</v>
      </c>
      <c r="U3744" s="77"/>
      <c r="V3744" s="77"/>
      <c r="W3744" s="77"/>
      <c r="X3744" s="77"/>
      <c r="Y3744" s="77"/>
      <c r="Z3744" s="77"/>
      <c r="AA3744" s="77"/>
      <c r="AB3744" s="77"/>
      <c r="AC3744" s="77"/>
      <c r="AD3744" s="77"/>
      <c r="AE3744" s="77"/>
      <c r="AF3744" s="77"/>
      <c r="AG3744" s="77"/>
      <c r="AH3744" s="77"/>
      <c r="AI3744" s="77"/>
      <c r="AJ3744" s="77"/>
      <c r="AK3744" s="77"/>
    </row>
    <row r="3745" s="50" customFormat="true" ht="15" hidden="false" customHeight="false" outlineLevel="0" collapsed="false">
      <c r="B3745" s="2" t="s">
        <v>108</v>
      </c>
      <c r="C3745" s="78" t="s">
        <v>1678</v>
      </c>
      <c r="D3745" s="2" t="n">
        <v>734</v>
      </c>
      <c r="E3745" s="79" t="s">
        <v>1702</v>
      </c>
      <c r="F3745" s="77" t="str">
        <f aca="false">SUBSTITUTE(E3745,"/","")</f>
        <v>58188</v>
      </c>
      <c r="G3745" s="78"/>
      <c r="H3745" s="44" t="str">
        <f aca="false">E3745</f>
        <v>58/188</v>
      </c>
      <c r="I3745" s="27" t="str">
        <f aca="false">LEFT(H3745,2)</f>
        <v>58</v>
      </c>
      <c r="J3745" s="58" t="str">
        <f aca="false">LEFT(H3745,2)</f>
        <v>58</v>
      </c>
      <c r="K3745" s="80" t="str">
        <f aca="false">RIGHT(H3745,3)</f>
        <v>188</v>
      </c>
      <c r="L3745" s="58"/>
      <c r="M3745" s="8" t="n">
        <v>635</v>
      </c>
      <c r="N3745" s="77"/>
      <c r="O3745" s="77"/>
      <c r="P3745" s="18" t="str">
        <f aca="false">VLOOKUP(1*LEFT(H3745,2),references!AL:AP,3,0)</f>
        <v>114 - 118</v>
      </c>
      <c r="Q3745" s="18" t="str">
        <f aca="false">VLOOKUP(1*LEFT(H3745,2),references!AL:AP,5,0)</f>
        <v>102 - 106</v>
      </c>
      <c r="R3745" s="77"/>
      <c r="S3745" s="77"/>
      <c r="T3745" s="77" t="str">
        <f aca="false">K3745</f>
        <v>188</v>
      </c>
      <c r="U3745" s="77"/>
      <c r="V3745" s="77"/>
      <c r="W3745" s="77"/>
      <c r="X3745" s="77"/>
      <c r="Y3745" s="77"/>
      <c r="Z3745" s="77"/>
      <c r="AA3745" s="77"/>
      <c r="AB3745" s="77"/>
      <c r="AC3745" s="77"/>
      <c r="AD3745" s="77"/>
      <c r="AE3745" s="77"/>
      <c r="AF3745" s="77"/>
      <c r="AG3745" s="77"/>
      <c r="AH3745" s="77"/>
      <c r="AI3745" s="77"/>
      <c r="AJ3745" s="77"/>
      <c r="AK3745" s="77"/>
    </row>
    <row r="3746" s="50" customFormat="true" ht="15" hidden="false" customHeight="false" outlineLevel="0" collapsed="false">
      <c r="B3746" s="2" t="s">
        <v>108</v>
      </c>
      <c r="C3746" s="78" t="s">
        <v>1678</v>
      </c>
      <c r="D3746" s="2" t="n">
        <v>736</v>
      </c>
      <c r="E3746" s="79" t="s">
        <v>1703</v>
      </c>
      <c r="F3746" s="77" t="str">
        <f aca="false">SUBSTITUTE(E3746,"/","")</f>
        <v>60188</v>
      </c>
      <c r="G3746" s="78"/>
      <c r="H3746" s="44" t="str">
        <f aca="false">E3746</f>
        <v>60/188</v>
      </c>
      <c r="I3746" s="27" t="str">
        <f aca="false">LEFT(H3746,2)</f>
        <v>60</v>
      </c>
      <c r="J3746" s="58" t="str">
        <f aca="false">LEFT(H3746,2)</f>
        <v>60</v>
      </c>
      <c r="K3746" s="80" t="str">
        <f aca="false">RIGHT(H3746,3)</f>
        <v>188</v>
      </c>
      <c r="L3746" s="58"/>
      <c r="M3746" s="8" t="n">
        <v>615</v>
      </c>
      <c r="N3746" s="77"/>
      <c r="O3746" s="77"/>
      <c r="P3746" s="18" t="str">
        <f aca="false">VLOOKUP(1*LEFT(H3746,2),references!AL:AP,3,0)</f>
        <v>118 - 122</v>
      </c>
      <c r="Q3746" s="18" t="str">
        <f aca="false">VLOOKUP(1*LEFT(H3746,2),references!AL:AP,5,0)</f>
        <v>106 - 110</v>
      </c>
      <c r="R3746" s="77"/>
      <c r="S3746" s="77"/>
      <c r="T3746" s="77" t="str">
        <f aca="false">K3746</f>
        <v>188</v>
      </c>
      <c r="U3746" s="77"/>
      <c r="V3746" s="77"/>
      <c r="W3746" s="77"/>
      <c r="X3746" s="77"/>
      <c r="Y3746" s="77"/>
      <c r="Z3746" s="77"/>
      <c r="AA3746" s="77"/>
      <c r="AB3746" s="77"/>
      <c r="AC3746" s="77"/>
      <c r="AD3746" s="77"/>
      <c r="AE3746" s="77"/>
      <c r="AF3746" s="77"/>
      <c r="AG3746" s="77"/>
      <c r="AH3746" s="77"/>
      <c r="AI3746" s="77"/>
      <c r="AJ3746" s="77"/>
      <c r="AK3746" s="77"/>
    </row>
    <row r="3747" s="50" customFormat="true" ht="15" hidden="false" customHeight="false" outlineLevel="0" collapsed="false">
      <c r="B3747" s="2" t="s">
        <v>108</v>
      </c>
      <c r="C3747" s="78" t="s">
        <v>1678</v>
      </c>
      <c r="D3747" s="2" t="n">
        <v>738</v>
      </c>
      <c r="E3747" s="79" t="s">
        <v>1704</v>
      </c>
      <c r="F3747" s="77" t="str">
        <f aca="false">SUBSTITUTE(E3747,"/","")</f>
        <v>62188</v>
      </c>
      <c r="G3747" s="78"/>
      <c r="H3747" s="44" t="str">
        <f aca="false">E3747</f>
        <v>62/188</v>
      </c>
      <c r="I3747" s="27" t="str">
        <f aca="false">LEFT(H3747,2)</f>
        <v>62</v>
      </c>
      <c r="J3747" s="58" t="str">
        <f aca="false">LEFT(H3747,2)</f>
        <v>62</v>
      </c>
      <c r="K3747" s="80" t="str">
        <f aca="false">RIGHT(H3747,3)</f>
        <v>188</v>
      </c>
      <c r="L3747" s="58"/>
      <c r="M3747" s="8" t="n">
        <v>595</v>
      </c>
      <c r="N3747" s="77"/>
      <c r="O3747" s="77"/>
      <c r="P3747" s="18" t="str">
        <f aca="false">VLOOKUP(1*LEFT(H3747,2),references!AL:AP,3,0)</f>
        <v>122 - 126</v>
      </c>
      <c r="Q3747" s="18" t="str">
        <f aca="false">VLOOKUP(1*LEFT(H3747,2),references!AL:AP,5,0)</f>
        <v>110 - 114</v>
      </c>
      <c r="R3747" s="77"/>
      <c r="S3747" s="77"/>
      <c r="T3747" s="77" t="str">
        <f aca="false">K3747</f>
        <v>188</v>
      </c>
      <c r="U3747" s="77"/>
      <c r="V3747" s="77"/>
      <c r="W3747" s="77"/>
      <c r="X3747" s="77"/>
      <c r="Y3747" s="77"/>
      <c r="Z3747" s="77"/>
      <c r="AA3747" s="77"/>
      <c r="AB3747" s="77"/>
      <c r="AC3747" s="77"/>
      <c r="AD3747" s="77"/>
      <c r="AE3747" s="77"/>
      <c r="AF3747" s="77"/>
      <c r="AG3747" s="77"/>
      <c r="AH3747" s="77"/>
      <c r="AI3747" s="77"/>
      <c r="AJ3747" s="77"/>
      <c r="AK3747" s="77"/>
    </row>
    <row r="3748" s="50" customFormat="true" ht="15" hidden="false" customHeight="false" outlineLevel="0" collapsed="false">
      <c r="B3748" s="2" t="s">
        <v>108</v>
      </c>
      <c r="C3748" s="78" t="s">
        <v>1678</v>
      </c>
      <c r="D3748" s="2" t="n">
        <v>740</v>
      </c>
      <c r="E3748" s="79" t="s">
        <v>1705</v>
      </c>
      <c r="F3748" s="77" t="str">
        <f aca="false">SUBSTITUTE(E3748,"/","")</f>
        <v>64188</v>
      </c>
      <c r="G3748" s="78"/>
      <c r="H3748" s="44" t="str">
        <f aca="false">E3748</f>
        <v>64/188</v>
      </c>
      <c r="I3748" s="27" t="str">
        <f aca="false">LEFT(H3748,2)</f>
        <v>64</v>
      </c>
      <c r="J3748" s="58" t="str">
        <f aca="false">LEFT(H3748,2)</f>
        <v>64</v>
      </c>
      <c r="K3748" s="80" t="str">
        <f aca="false">RIGHT(H3748,3)</f>
        <v>188</v>
      </c>
      <c r="L3748" s="58"/>
      <c r="M3748" s="8" t="n">
        <v>575</v>
      </c>
      <c r="N3748" s="77"/>
      <c r="O3748" s="77"/>
      <c r="P3748" s="18" t="str">
        <f aca="false">VLOOKUP(1*LEFT(H3748,2),references!AL:AP,3,0)</f>
        <v>126 - 130</v>
      </c>
      <c r="Q3748" s="18" t="str">
        <f aca="false">VLOOKUP(1*LEFT(H3748,2),references!AL:AP,5,0)</f>
        <v>114 - 118</v>
      </c>
      <c r="R3748" s="77"/>
      <c r="S3748" s="77"/>
      <c r="T3748" s="77" t="str">
        <f aca="false">K3748</f>
        <v>188</v>
      </c>
      <c r="U3748" s="77"/>
      <c r="V3748" s="77"/>
      <c r="W3748" s="77"/>
      <c r="X3748" s="77"/>
      <c r="Y3748" s="77"/>
      <c r="Z3748" s="77"/>
      <c r="AA3748" s="77"/>
      <c r="AB3748" s="77"/>
      <c r="AC3748" s="77"/>
      <c r="AD3748" s="77"/>
      <c r="AE3748" s="77"/>
      <c r="AF3748" s="77"/>
      <c r="AG3748" s="77"/>
      <c r="AH3748" s="77"/>
      <c r="AI3748" s="77"/>
      <c r="AJ3748" s="77"/>
      <c r="AK3748" s="77"/>
    </row>
    <row r="3749" s="85" customFormat="true" ht="15" hidden="false" customHeight="false" outlineLevel="0" collapsed="false">
      <c r="B3749" s="2" t="s">
        <v>717</v>
      </c>
      <c r="C3749" s="78" t="s">
        <v>1678</v>
      </c>
      <c r="D3749" s="2" t="n">
        <v>818</v>
      </c>
      <c r="E3749" s="79" t="s">
        <v>1706</v>
      </c>
      <c r="F3749" s="77" t="str">
        <f aca="false">SUBSTITUTE(E3749,"/","")</f>
        <v>42194</v>
      </c>
      <c r="G3749" s="86"/>
      <c r="H3749" s="43" t="str">
        <f aca="false">E3749</f>
        <v>42/194</v>
      </c>
      <c r="I3749" s="27" t="str">
        <f aca="false">LEFT(H3749,2)</f>
        <v>42</v>
      </c>
      <c r="J3749" s="58" t="str">
        <f aca="false">LEFT(H3749,2)</f>
        <v>42</v>
      </c>
      <c r="K3749" s="80" t="str">
        <f aca="false">RIGHT(H3749,3)</f>
        <v>194</v>
      </c>
      <c r="L3749" s="58"/>
      <c r="M3749" s="18"/>
      <c r="N3749" s="58"/>
      <c r="O3749" s="58"/>
      <c r="P3749" s="18"/>
      <c r="Q3749" s="18"/>
      <c r="R3749" s="58"/>
      <c r="S3749" s="58"/>
      <c r="T3749" s="58"/>
      <c r="U3749" s="58"/>
      <c r="V3749" s="58"/>
      <c r="W3749" s="58"/>
      <c r="X3749" s="58"/>
      <c r="Y3749" s="58"/>
      <c r="Z3749" s="58"/>
      <c r="AA3749" s="58"/>
      <c r="AB3749" s="58"/>
      <c r="AC3749" s="58"/>
      <c r="AD3749" s="58"/>
      <c r="AE3749" s="58"/>
      <c r="AF3749" s="58"/>
      <c r="AG3749" s="58"/>
      <c r="AH3749" s="58"/>
      <c r="AI3749" s="58"/>
      <c r="AJ3749" s="58"/>
      <c r="AK3749" s="58"/>
    </row>
    <row r="3750" s="85" customFormat="true" ht="15" hidden="false" customHeight="false" outlineLevel="0" collapsed="false">
      <c r="B3750" s="2" t="s">
        <v>717</v>
      </c>
      <c r="C3750" s="78" t="s">
        <v>1678</v>
      </c>
      <c r="D3750" s="2" t="n">
        <v>820</v>
      </c>
      <c r="E3750" s="79" t="s">
        <v>1707</v>
      </c>
      <c r="F3750" s="77" t="str">
        <f aca="false">SUBSTITUTE(E3750,"/","")</f>
        <v>44194</v>
      </c>
      <c r="G3750" s="86"/>
      <c r="H3750" s="43" t="str">
        <f aca="false">E3750</f>
        <v>44/194</v>
      </c>
      <c r="I3750" s="27" t="str">
        <f aca="false">LEFT(H3750,2)</f>
        <v>44</v>
      </c>
      <c r="J3750" s="58" t="str">
        <f aca="false">LEFT(H3750,2)</f>
        <v>44</v>
      </c>
      <c r="K3750" s="80" t="str">
        <f aca="false">RIGHT(H3750,3)</f>
        <v>194</v>
      </c>
      <c r="L3750" s="58"/>
      <c r="M3750" s="18"/>
      <c r="N3750" s="58"/>
      <c r="O3750" s="58"/>
      <c r="P3750" s="18"/>
      <c r="Q3750" s="18"/>
      <c r="R3750" s="58"/>
      <c r="S3750" s="58"/>
      <c r="T3750" s="58"/>
      <c r="U3750" s="58"/>
      <c r="V3750" s="58"/>
      <c r="W3750" s="58"/>
      <c r="X3750" s="58"/>
      <c r="Y3750" s="58"/>
      <c r="Z3750" s="58"/>
      <c r="AA3750" s="58"/>
      <c r="AB3750" s="58"/>
      <c r="AC3750" s="58"/>
      <c r="AD3750" s="58"/>
      <c r="AE3750" s="58"/>
      <c r="AF3750" s="58"/>
      <c r="AG3750" s="58"/>
      <c r="AH3750" s="58"/>
      <c r="AI3750" s="58"/>
      <c r="AJ3750" s="58"/>
      <c r="AK3750" s="58"/>
    </row>
    <row r="3751" s="85" customFormat="true" ht="15" hidden="false" customHeight="false" outlineLevel="0" collapsed="false">
      <c r="B3751" s="2" t="s">
        <v>717</v>
      </c>
      <c r="C3751" s="78" t="s">
        <v>1678</v>
      </c>
      <c r="D3751" s="2" t="n">
        <v>822</v>
      </c>
      <c r="E3751" s="79" t="s">
        <v>1708</v>
      </c>
      <c r="F3751" s="77" t="str">
        <f aca="false">SUBSTITUTE(E3751,"/","")</f>
        <v>46194</v>
      </c>
      <c r="G3751" s="86"/>
      <c r="H3751" s="43" t="str">
        <f aca="false">E3751</f>
        <v>46/194</v>
      </c>
      <c r="I3751" s="27" t="str">
        <f aca="false">LEFT(H3751,2)</f>
        <v>46</v>
      </c>
      <c r="J3751" s="58" t="str">
        <f aca="false">LEFT(H3751,2)</f>
        <v>46</v>
      </c>
      <c r="K3751" s="80" t="str">
        <f aca="false">RIGHT(H3751,3)</f>
        <v>194</v>
      </c>
      <c r="L3751" s="58"/>
      <c r="M3751" s="18"/>
      <c r="N3751" s="58"/>
      <c r="O3751" s="58"/>
      <c r="P3751" s="18"/>
      <c r="Q3751" s="18"/>
      <c r="R3751" s="58"/>
      <c r="S3751" s="58"/>
      <c r="T3751" s="58"/>
      <c r="U3751" s="58"/>
      <c r="V3751" s="58"/>
      <c r="W3751" s="58"/>
      <c r="X3751" s="58"/>
      <c r="Y3751" s="58"/>
      <c r="Z3751" s="58"/>
      <c r="AA3751" s="58"/>
      <c r="AB3751" s="58"/>
      <c r="AC3751" s="58"/>
      <c r="AD3751" s="58"/>
      <c r="AE3751" s="58"/>
      <c r="AF3751" s="58"/>
      <c r="AG3751" s="58"/>
      <c r="AH3751" s="58"/>
      <c r="AI3751" s="58"/>
      <c r="AJ3751" s="58"/>
      <c r="AK3751" s="58"/>
    </row>
    <row r="3752" s="85" customFormat="true" ht="15" hidden="false" customHeight="false" outlineLevel="0" collapsed="false">
      <c r="B3752" s="2" t="s">
        <v>717</v>
      </c>
      <c r="C3752" s="78" t="s">
        <v>1678</v>
      </c>
      <c r="D3752" s="2" t="n">
        <v>824</v>
      </c>
      <c r="E3752" s="79" t="s">
        <v>1709</v>
      </c>
      <c r="F3752" s="77" t="str">
        <f aca="false">SUBSTITUTE(E3752,"/","")</f>
        <v>48194</v>
      </c>
      <c r="G3752" s="86"/>
      <c r="H3752" s="43" t="str">
        <f aca="false">E3752</f>
        <v>48/194</v>
      </c>
      <c r="I3752" s="27" t="str">
        <f aca="false">LEFT(H3752,2)</f>
        <v>48</v>
      </c>
      <c r="J3752" s="58" t="str">
        <f aca="false">LEFT(H3752,2)</f>
        <v>48</v>
      </c>
      <c r="K3752" s="80" t="str">
        <f aca="false">RIGHT(H3752,3)</f>
        <v>194</v>
      </c>
      <c r="L3752" s="58"/>
      <c r="M3752" s="18"/>
      <c r="N3752" s="58"/>
      <c r="O3752" s="58"/>
      <c r="P3752" s="18"/>
      <c r="Q3752" s="18"/>
      <c r="R3752" s="58"/>
      <c r="S3752" s="58"/>
      <c r="T3752" s="58"/>
      <c r="U3752" s="58"/>
      <c r="V3752" s="58"/>
      <c r="W3752" s="58"/>
      <c r="X3752" s="58"/>
      <c r="Y3752" s="58"/>
      <c r="Z3752" s="58"/>
      <c r="AA3752" s="58"/>
      <c r="AB3752" s="58"/>
      <c r="AC3752" s="58"/>
      <c r="AD3752" s="58"/>
      <c r="AE3752" s="58"/>
      <c r="AF3752" s="58"/>
      <c r="AG3752" s="58"/>
      <c r="AH3752" s="58"/>
      <c r="AI3752" s="58"/>
      <c r="AJ3752" s="58"/>
      <c r="AK3752" s="58"/>
    </row>
    <row r="3753" s="85" customFormat="true" ht="15" hidden="false" customHeight="false" outlineLevel="0" collapsed="false">
      <c r="B3753" s="2" t="s">
        <v>717</v>
      </c>
      <c r="C3753" s="78" t="s">
        <v>1678</v>
      </c>
      <c r="D3753" s="2" t="n">
        <v>826</v>
      </c>
      <c r="E3753" s="79" t="s">
        <v>1710</v>
      </c>
      <c r="F3753" s="77" t="str">
        <f aca="false">SUBSTITUTE(E3753,"/","")</f>
        <v>50194</v>
      </c>
      <c r="G3753" s="86"/>
      <c r="H3753" s="43" t="str">
        <f aca="false">E3753</f>
        <v>50/194</v>
      </c>
      <c r="I3753" s="27" t="str">
        <f aca="false">LEFT(H3753,2)</f>
        <v>50</v>
      </c>
      <c r="J3753" s="58" t="str">
        <f aca="false">LEFT(H3753,2)</f>
        <v>50</v>
      </c>
      <c r="K3753" s="80" t="str">
        <f aca="false">RIGHT(H3753,3)</f>
        <v>194</v>
      </c>
      <c r="L3753" s="58"/>
      <c r="M3753" s="18"/>
      <c r="N3753" s="58"/>
      <c r="O3753" s="58"/>
      <c r="P3753" s="18"/>
      <c r="Q3753" s="18"/>
      <c r="R3753" s="58"/>
      <c r="S3753" s="58"/>
      <c r="T3753" s="58"/>
      <c r="U3753" s="58"/>
      <c r="V3753" s="58"/>
      <c r="W3753" s="58"/>
      <c r="X3753" s="58"/>
      <c r="Y3753" s="58"/>
      <c r="Z3753" s="58"/>
      <c r="AA3753" s="58"/>
      <c r="AB3753" s="58"/>
      <c r="AC3753" s="58"/>
      <c r="AD3753" s="58"/>
      <c r="AE3753" s="58"/>
      <c r="AF3753" s="58"/>
      <c r="AG3753" s="58"/>
      <c r="AH3753" s="58"/>
      <c r="AI3753" s="58"/>
      <c r="AJ3753" s="58"/>
      <c r="AK3753" s="58"/>
    </row>
    <row r="3754" s="85" customFormat="true" ht="15" hidden="false" customHeight="false" outlineLevel="0" collapsed="false">
      <c r="B3754" s="2" t="s">
        <v>717</v>
      </c>
      <c r="C3754" s="78" t="s">
        <v>1678</v>
      </c>
      <c r="D3754" s="2" t="n">
        <v>828</v>
      </c>
      <c r="E3754" s="79" t="s">
        <v>1711</v>
      </c>
      <c r="F3754" s="77" t="str">
        <f aca="false">SUBSTITUTE(E3754,"/","")</f>
        <v>52194</v>
      </c>
      <c r="G3754" s="86"/>
      <c r="H3754" s="43" t="str">
        <f aca="false">E3754</f>
        <v>52/194</v>
      </c>
      <c r="I3754" s="27" t="str">
        <f aca="false">LEFT(H3754,2)</f>
        <v>52</v>
      </c>
      <c r="J3754" s="58" t="str">
        <f aca="false">LEFT(H3754,2)</f>
        <v>52</v>
      </c>
      <c r="K3754" s="80" t="str">
        <f aca="false">RIGHT(H3754,3)</f>
        <v>194</v>
      </c>
      <c r="L3754" s="58"/>
      <c r="M3754" s="18"/>
      <c r="N3754" s="58"/>
      <c r="O3754" s="58"/>
      <c r="P3754" s="18"/>
      <c r="Q3754" s="18"/>
      <c r="R3754" s="58"/>
      <c r="S3754" s="58"/>
      <c r="T3754" s="58"/>
      <c r="U3754" s="58"/>
      <c r="V3754" s="58"/>
      <c r="W3754" s="58"/>
      <c r="X3754" s="58"/>
      <c r="Y3754" s="58"/>
      <c r="Z3754" s="58"/>
      <c r="AA3754" s="58"/>
      <c r="AB3754" s="58"/>
      <c r="AC3754" s="58"/>
      <c r="AD3754" s="58"/>
      <c r="AE3754" s="58"/>
      <c r="AF3754" s="58"/>
      <c r="AG3754" s="58"/>
      <c r="AH3754" s="58"/>
      <c r="AI3754" s="58"/>
      <c r="AJ3754" s="58"/>
      <c r="AK3754" s="58"/>
    </row>
    <row r="3755" s="85" customFormat="true" ht="15" hidden="false" customHeight="false" outlineLevel="0" collapsed="false">
      <c r="B3755" s="2" t="s">
        <v>717</v>
      </c>
      <c r="C3755" s="78" t="s">
        <v>1678</v>
      </c>
      <c r="D3755" s="2" t="n">
        <v>830</v>
      </c>
      <c r="E3755" s="79" t="s">
        <v>1712</v>
      </c>
      <c r="F3755" s="77" t="str">
        <f aca="false">SUBSTITUTE(E3755,"/","")</f>
        <v>54194</v>
      </c>
      <c r="G3755" s="86"/>
      <c r="H3755" s="43" t="str">
        <f aca="false">E3755</f>
        <v>54/194</v>
      </c>
      <c r="I3755" s="27" t="str">
        <f aca="false">LEFT(H3755,2)</f>
        <v>54</v>
      </c>
      <c r="J3755" s="58" t="str">
        <f aca="false">LEFT(H3755,2)</f>
        <v>54</v>
      </c>
      <c r="K3755" s="80" t="str">
        <f aca="false">RIGHT(H3755,3)</f>
        <v>194</v>
      </c>
      <c r="L3755" s="58"/>
      <c r="M3755" s="18"/>
      <c r="N3755" s="58"/>
      <c r="O3755" s="58"/>
      <c r="P3755" s="18"/>
      <c r="Q3755" s="18"/>
      <c r="R3755" s="58"/>
      <c r="S3755" s="58"/>
      <c r="T3755" s="58"/>
      <c r="U3755" s="58"/>
      <c r="V3755" s="58"/>
      <c r="W3755" s="58"/>
      <c r="X3755" s="58"/>
      <c r="Y3755" s="58"/>
      <c r="Z3755" s="58"/>
      <c r="AA3755" s="58"/>
      <c r="AB3755" s="58"/>
      <c r="AC3755" s="58"/>
      <c r="AD3755" s="58"/>
      <c r="AE3755" s="58"/>
      <c r="AF3755" s="58"/>
      <c r="AG3755" s="58"/>
      <c r="AH3755" s="58"/>
      <c r="AI3755" s="58"/>
      <c r="AJ3755" s="58"/>
      <c r="AK3755" s="58"/>
    </row>
    <row r="3756" s="85" customFormat="true" ht="15" hidden="false" customHeight="false" outlineLevel="0" collapsed="false">
      <c r="B3756" s="2" t="s">
        <v>717</v>
      </c>
      <c r="C3756" s="78" t="s">
        <v>1678</v>
      </c>
      <c r="D3756" s="2" t="n">
        <v>832</v>
      </c>
      <c r="E3756" s="79" t="s">
        <v>1713</v>
      </c>
      <c r="F3756" s="77" t="str">
        <f aca="false">SUBSTITUTE(E3756,"/","")</f>
        <v>56194</v>
      </c>
      <c r="G3756" s="86"/>
      <c r="H3756" s="43" t="str">
        <f aca="false">E3756</f>
        <v>56/194</v>
      </c>
      <c r="I3756" s="27" t="str">
        <f aca="false">LEFT(H3756,2)</f>
        <v>56</v>
      </c>
      <c r="J3756" s="58" t="str">
        <f aca="false">LEFT(H3756,2)</f>
        <v>56</v>
      </c>
      <c r="K3756" s="80" t="str">
        <f aca="false">RIGHT(H3756,3)</f>
        <v>194</v>
      </c>
      <c r="L3756" s="58"/>
      <c r="M3756" s="18"/>
      <c r="N3756" s="58"/>
      <c r="O3756" s="58"/>
      <c r="P3756" s="18"/>
      <c r="Q3756" s="18"/>
      <c r="R3756" s="58"/>
      <c r="S3756" s="58"/>
      <c r="T3756" s="58"/>
      <c r="U3756" s="58"/>
      <c r="V3756" s="58"/>
      <c r="W3756" s="58"/>
      <c r="X3756" s="58"/>
      <c r="Y3756" s="58"/>
      <c r="Z3756" s="58"/>
      <c r="AA3756" s="58"/>
      <c r="AB3756" s="58"/>
      <c r="AC3756" s="58"/>
      <c r="AD3756" s="58"/>
      <c r="AE3756" s="58"/>
      <c r="AF3756" s="58"/>
      <c r="AG3756" s="58"/>
      <c r="AH3756" s="58"/>
      <c r="AI3756" s="58"/>
      <c r="AJ3756" s="58"/>
      <c r="AK3756" s="58"/>
    </row>
    <row r="3757" s="85" customFormat="true" ht="15" hidden="false" customHeight="false" outlineLevel="0" collapsed="false">
      <c r="B3757" s="2" t="s">
        <v>717</v>
      </c>
      <c r="C3757" s="78" t="s">
        <v>1678</v>
      </c>
      <c r="D3757" s="2" t="n">
        <v>834</v>
      </c>
      <c r="E3757" s="79" t="s">
        <v>1714</v>
      </c>
      <c r="F3757" s="77" t="str">
        <f aca="false">SUBSTITUTE(E3757,"/","")</f>
        <v>58194</v>
      </c>
      <c r="G3757" s="86"/>
      <c r="H3757" s="43" t="str">
        <f aca="false">E3757</f>
        <v>58/194</v>
      </c>
      <c r="I3757" s="27" t="str">
        <f aca="false">LEFT(H3757,2)</f>
        <v>58</v>
      </c>
      <c r="J3757" s="58" t="str">
        <f aca="false">LEFT(H3757,2)</f>
        <v>58</v>
      </c>
      <c r="K3757" s="80" t="str">
        <f aca="false">RIGHT(H3757,3)</f>
        <v>194</v>
      </c>
      <c r="L3757" s="58"/>
      <c r="M3757" s="18"/>
      <c r="N3757" s="58"/>
      <c r="O3757" s="58"/>
      <c r="P3757" s="18"/>
      <c r="Q3757" s="18"/>
      <c r="R3757" s="58"/>
      <c r="S3757" s="58"/>
      <c r="T3757" s="58"/>
      <c r="U3757" s="58"/>
      <c r="V3757" s="58"/>
      <c r="W3757" s="58"/>
      <c r="X3757" s="58"/>
      <c r="Y3757" s="58"/>
      <c r="Z3757" s="58"/>
      <c r="AA3757" s="58"/>
      <c r="AB3757" s="58"/>
      <c r="AC3757" s="58"/>
      <c r="AD3757" s="58"/>
      <c r="AE3757" s="58"/>
      <c r="AF3757" s="58"/>
      <c r="AG3757" s="58"/>
      <c r="AH3757" s="58"/>
      <c r="AI3757" s="58"/>
      <c r="AJ3757" s="58"/>
      <c r="AK3757" s="58"/>
    </row>
    <row r="3758" s="85" customFormat="true" ht="15" hidden="false" customHeight="false" outlineLevel="0" collapsed="false">
      <c r="B3758" s="2" t="s">
        <v>717</v>
      </c>
      <c r="C3758" s="78" t="s">
        <v>1678</v>
      </c>
      <c r="D3758" s="2" t="n">
        <v>836</v>
      </c>
      <c r="E3758" s="79" t="s">
        <v>1715</v>
      </c>
      <c r="F3758" s="77" t="str">
        <f aca="false">SUBSTITUTE(E3758,"/","")</f>
        <v>60194</v>
      </c>
      <c r="G3758" s="86"/>
      <c r="H3758" s="43" t="str">
        <f aca="false">E3758</f>
        <v>60/194</v>
      </c>
      <c r="I3758" s="27" t="str">
        <f aca="false">LEFT(H3758,2)</f>
        <v>60</v>
      </c>
      <c r="J3758" s="58" t="str">
        <f aca="false">LEFT(H3758,2)</f>
        <v>60</v>
      </c>
      <c r="K3758" s="80" t="str">
        <f aca="false">RIGHT(H3758,3)</f>
        <v>194</v>
      </c>
      <c r="L3758" s="58"/>
      <c r="M3758" s="18"/>
      <c r="N3758" s="58"/>
      <c r="O3758" s="58"/>
      <c r="P3758" s="18"/>
      <c r="Q3758" s="18"/>
      <c r="R3758" s="58"/>
      <c r="S3758" s="58"/>
      <c r="T3758" s="58"/>
      <c r="U3758" s="58"/>
      <c r="V3758" s="58"/>
      <c r="W3758" s="58"/>
      <c r="X3758" s="58"/>
      <c r="Y3758" s="58"/>
      <c r="Z3758" s="58"/>
      <c r="AA3758" s="58"/>
      <c r="AB3758" s="58"/>
      <c r="AC3758" s="58"/>
      <c r="AD3758" s="58"/>
      <c r="AE3758" s="58"/>
      <c r="AF3758" s="58"/>
      <c r="AG3758" s="58"/>
      <c r="AH3758" s="58"/>
      <c r="AI3758" s="58"/>
      <c r="AJ3758" s="58"/>
      <c r="AK3758" s="58"/>
    </row>
    <row r="3759" s="85" customFormat="true" ht="15" hidden="false" customHeight="false" outlineLevel="0" collapsed="false">
      <c r="B3759" s="2" t="s">
        <v>717</v>
      </c>
      <c r="C3759" s="78" t="s">
        <v>1678</v>
      </c>
      <c r="D3759" s="2" t="n">
        <v>838</v>
      </c>
      <c r="E3759" s="79" t="s">
        <v>1716</v>
      </c>
      <c r="F3759" s="77" t="str">
        <f aca="false">SUBSTITUTE(E3759,"/","")</f>
        <v>62194</v>
      </c>
      <c r="G3759" s="86"/>
      <c r="H3759" s="43" t="str">
        <f aca="false">E3759</f>
        <v>62/194</v>
      </c>
      <c r="I3759" s="27" t="str">
        <f aca="false">LEFT(H3759,2)</f>
        <v>62</v>
      </c>
      <c r="J3759" s="58" t="str">
        <f aca="false">LEFT(H3759,2)</f>
        <v>62</v>
      </c>
      <c r="K3759" s="80" t="str">
        <f aca="false">RIGHT(H3759,3)</f>
        <v>194</v>
      </c>
      <c r="L3759" s="58"/>
      <c r="M3759" s="18"/>
      <c r="N3759" s="58"/>
      <c r="O3759" s="58"/>
      <c r="P3759" s="18"/>
      <c r="Q3759" s="18"/>
      <c r="R3759" s="58"/>
      <c r="S3759" s="58"/>
      <c r="T3759" s="58"/>
      <c r="U3759" s="58"/>
      <c r="V3759" s="58"/>
      <c r="W3759" s="58"/>
      <c r="X3759" s="58"/>
      <c r="Y3759" s="58"/>
      <c r="Z3759" s="58"/>
      <c r="AA3759" s="58"/>
      <c r="AB3759" s="58"/>
      <c r="AC3759" s="58"/>
      <c r="AD3759" s="58"/>
      <c r="AE3759" s="58"/>
      <c r="AF3759" s="58"/>
      <c r="AG3759" s="58"/>
      <c r="AH3759" s="58"/>
      <c r="AI3759" s="58"/>
      <c r="AJ3759" s="58"/>
      <c r="AK3759" s="58"/>
    </row>
    <row r="3760" s="85" customFormat="true" ht="15" hidden="false" customHeight="false" outlineLevel="0" collapsed="false">
      <c r="B3760" s="2" t="s">
        <v>717</v>
      </c>
      <c r="C3760" s="78" t="s">
        <v>1678</v>
      </c>
      <c r="D3760" s="2" t="n">
        <v>840</v>
      </c>
      <c r="E3760" s="79" t="s">
        <v>1717</v>
      </c>
      <c r="F3760" s="77" t="str">
        <f aca="false">SUBSTITUTE(E3760,"/","")</f>
        <v>64194</v>
      </c>
      <c r="G3760" s="86"/>
      <c r="H3760" s="43" t="str">
        <f aca="false">E3760</f>
        <v>64/194</v>
      </c>
      <c r="I3760" s="27" t="str">
        <f aca="false">LEFT(H3760,2)</f>
        <v>64</v>
      </c>
      <c r="J3760" s="58" t="str">
        <f aca="false">LEFT(H3760,2)</f>
        <v>64</v>
      </c>
      <c r="K3760" s="80" t="str">
        <f aca="false">RIGHT(H3760,3)</f>
        <v>194</v>
      </c>
      <c r="L3760" s="58"/>
      <c r="M3760" s="18"/>
      <c r="N3760" s="58"/>
      <c r="O3760" s="58"/>
      <c r="P3760" s="18"/>
      <c r="Q3760" s="18"/>
      <c r="R3760" s="58"/>
      <c r="S3760" s="58"/>
      <c r="T3760" s="58"/>
      <c r="U3760" s="58"/>
      <c r="V3760" s="58"/>
      <c r="W3760" s="58"/>
      <c r="X3760" s="58"/>
      <c r="Y3760" s="58"/>
      <c r="Z3760" s="58"/>
      <c r="AA3760" s="58"/>
      <c r="AB3760" s="58"/>
      <c r="AC3760" s="58"/>
      <c r="AD3760" s="58"/>
      <c r="AE3760" s="58"/>
      <c r="AF3760" s="58"/>
      <c r="AG3760" s="58"/>
      <c r="AH3760" s="58"/>
      <c r="AI3760" s="58"/>
      <c r="AJ3760" s="58"/>
      <c r="AK3760" s="58"/>
    </row>
    <row r="3761" s="50" customFormat="true" ht="15" hidden="false" customHeight="false" outlineLevel="0" collapsed="false">
      <c r="B3761" s="77"/>
      <c r="C3761" s="78"/>
      <c r="D3761" s="77"/>
      <c r="E3761" s="79"/>
      <c r="F3761" s="79"/>
      <c r="G3761" s="78"/>
      <c r="H3761" s="77"/>
      <c r="I3761" s="58"/>
      <c r="J3761" s="58"/>
      <c r="K3761" s="58"/>
      <c r="L3761" s="58"/>
      <c r="M3761" s="58"/>
      <c r="N3761" s="77"/>
      <c r="O3761" s="77"/>
      <c r="P3761" s="77"/>
      <c r="Q3761" s="77"/>
      <c r="R3761" s="77"/>
      <c r="S3761" s="77"/>
      <c r="T3761" s="77"/>
      <c r="U3761" s="77"/>
      <c r="V3761" s="77"/>
      <c r="W3761" s="77"/>
      <c r="X3761" s="77"/>
      <c r="Y3761" s="77"/>
      <c r="Z3761" s="77"/>
      <c r="AA3761" s="77"/>
      <c r="AB3761" s="77"/>
      <c r="AC3761" s="77"/>
      <c r="AD3761" s="77"/>
      <c r="AE3761" s="77"/>
      <c r="AF3761" s="77"/>
      <c r="AG3761" s="77"/>
      <c r="AH3761" s="77"/>
      <c r="AI3761" s="77"/>
      <c r="AJ3761" s="77"/>
      <c r="AK3761" s="77"/>
    </row>
    <row r="3762" customFormat="false" ht="15" hidden="false" customHeight="false" outlineLevel="0" collapsed="false">
      <c r="B3762" s="2" t="s">
        <v>108</v>
      </c>
      <c r="C3762" s="66" t="s">
        <v>1718</v>
      </c>
      <c r="D3762" s="2" t="n">
        <f aca="false">D3652+200</f>
        <v>310</v>
      </c>
      <c r="E3762" s="38" t="s">
        <v>539</v>
      </c>
      <c r="F3762" s="2" t="str">
        <f aca="false">SUBSTITUTE(E3762,"/","")</f>
        <v>4232</v>
      </c>
      <c r="H3762" s="8" t="s">
        <v>524</v>
      </c>
      <c r="I3762" s="27" t="str">
        <f aca="false">LEFT(H3762,2)</f>
        <v>42</v>
      </c>
      <c r="J3762" s="18" t="str">
        <f aca="false">LEFT(H3762,2)</f>
        <v>42</v>
      </c>
      <c r="K3762" s="72" t="str">
        <f aca="false">RIGHT(H3762,3)</f>
        <v>176</v>
      </c>
      <c r="M3762" s="8" t="n">
        <v>855</v>
      </c>
    </row>
    <row r="3763" customFormat="false" ht="15" hidden="false" customHeight="false" outlineLevel="0" collapsed="false">
      <c r="B3763" s="2" t="s">
        <v>108</v>
      </c>
      <c r="C3763" s="66" t="s">
        <v>1718</v>
      </c>
      <c r="D3763" s="2" t="n">
        <f aca="false">D3762+10</f>
        <v>320</v>
      </c>
      <c r="E3763" s="38" t="s">
        <v>540</v>
      </c>
      <c r="F3763" s="2" t="str">
        <f aca="false">SUBSTITUTE(E3763,"/","")</f>
        <v>4432</v>
      </c>
      <c r="H3763" s="8" t="s">
        <v>525</v>
      </c>
      <c r="I3763" s="27" t="str">
        <f aca="false">LEFT(H3763,2)</f>
        <v>44</v>
      </c>
      <c r="J3763" s="18" t="str">
        <f aca="false">LEFT(H3763,2)</f>
        <v>44</v>
      </c>
      <c r="K3763" s="72" t="str">
        <f aca="false">RIGHT(H3763,3)</f>
        <v>176</v>
      </c>
      <c r="M3763" s="8" t="n">
        <v>875</v>
      </c>
      <c r="P3763" s="18" t="str">
        <f aca="false">VLOOKUP(1*LEFT(H3763,2),references!AL:AP,3,0)</f>
        <v>86 - 90</v>
      </c>
      <c r="Q3763" s="18" t="str">
        <f aca="false">VLOOKUP(1*LEFT(H3763,2),references!AL:AP,5,0)</f>
        <v>74 - 78</v>
      </c>
      <c r="S3763" s="2" t="n">
        <f aca="false">ROUND(RIGHT(E3763,2)*2.54,0)</f>
        <v>81</v>
      </c>
    </row>
    <row r="3764" customFormat="false" ht="15" hidden="false" customHeight="false" outlineLevel="0" collapsed="false">
      <c r="B3764" s="2" t="s">
        <v>108</v>
      </c>
      <c r="C3764" s="66" t="s">
        <v>1718</v>
      </c>
      <c r="D3764" s="2" t="n">
        <f aca="false">D3763+10</f>
        <v>330</v>
      </c>
      <c r="E3764" s="38" t="s">
        <v>541</v>
      </c>
      <c r="F3764" s="2" t="str">
        <f aca="false">SUBSTITUTE(E3764,"/","")</f>
        <v>4632</v>
      </c>
      <c r="H3764" s="8" t="s">
        <v>526</v>
      </c>
      <c r="I3764" s="27" t="str">
        <f aca="false">LEFT(H3764,2)</f>
        <v>46</v>
      </c>
      <c r="J3764" s="18" t="str">
        <f aca="false">LEFT(H3764,2)</f>
        <v>46</v>
      </c>
      <c r="K3764" s="72" t="str">
        <f aca="false">RIGHT(H3764,3)</f>
        <v>176</v>
      </c>
      <c r="M3764" s="8" t="n">
        <v>955</v>
      </c>
      <c r="P3764" s="18" t="str">
        <f aca="false">VLOOKUP(1*LEFT(H3764,2),references!AL:AP,3,0)</f>
        <v>90 - 94</v>
      </c>
      <c r="Q3764" s="18" t="str">
        <f aca="false">VLOOKUP(1*LEFT(H3764,2),references!AL:AP,5,0)</f>
        <v>78 - 82</v>
      </c>
      <c r="S3764" s="2" t="n">
        <f aca="false">ROUND(RIGHT(E3764,2)*2.54,0)</f>
        <v>81</v>
      </c>
    </row>
    <row r="3765" customFormat="false" ht="15" hidden="false" customHeight="false" outlineLevel="0" collapsed="false">
      <c r="B3765" s="2" t="s">
        <v>108</v>
      </c>
      <c r="C3765" s="66" t="s">
        <v>1718</v>
      </c>
      <c r="D3765" s="2" t="n">
        <f aca="false">D3764+10</f>
        <v>340</v>
      </c>
      <c r="E3765" s="38" t="s">
        <v>542</v>
      </c>
      <c r="F3765" s="2" t="str">
        <f aca="false">SUBSTITUTE(E3765,"/","")</f>
        <v>4832</v>
      </c>
      <c r="H3765" s="8" t="s">
        <v>527</v>
      </c>
      <c r="I3765" s="27" t="str">
        <f aca="false">LEFT(H3765,2)</f>
        <v>48</v>
      </c>
      <c r="J3765" s="18" t="str">
        <f aca="false">LEFT(H3765,2)</f>
        <v>48</v>
      </c>
      <c r="K3765" s="72" t="str">
        <f aca="false">RIGHT(H3765,3)</f>
        <v>176</v>
      </c>
      <c r="M3765" s="8" t="n">
        <v>995</v>
      </c>
      <c r="P3765" s="18" t="str">
        <f aca="false">VLOOKUP(1*LEFT(H3765,2),references!AL:AP,3,0)</f>
        <v>94 - 98</v>
      </c>
      <c r="Q3765" s="18" t="str">
        <f aca="false">VLOOKUP(1*LEFT(H3765,2),references!AL:AP,5,0)</f>
        <v>82 - 86</v>
      </c>
      <c r="S3765" s="2" t="n">
        <f aca="false">ROUND(RIGHT(E3765,2)*2.54,0)</f>
        <v>81</v>
      </c>
    </row>
    <row r="3766" customFormat="false" ht="15" hidden="false" customHeight="false" outlineLevel="0" collapsed="false">
      <c r="B3766" s="2" t="s">
        <v>108</v>
      </c>
      <c r="C3766" s="66" t="s">
        <v>1718</v>
      </c>
      <c r="D3766" s="2" t="n">
        <f aca="false">D3765+10</f>
        <v>350</v>
      </c>
      <c r="E3766" s="38" t="s">
        <v>543</v>
      </c>
      <c r="F3766" s="2" t="str">
        <f aca="false">SUBSTITUTE(E3766,"/","")</f>
        <v>5032</v>
      </c>
      <c r="H3766" s="8" t="s">
        <v>528</v>
      </c>
      <c r="I3766" s="27" t="str">
        <f aca="false">LEFT(H3766,2)</f>
        <v>50</v>
      </c>
      <c r="J3766" s="18" t="str">
        <f aca="false">LEFT(H3766,2)</f>
        <v>50</v>
      </c>
      <c r="K3766" s="72" t="str">
        <f aca="false">RIGHT(H3766,3)</f>
        <v>176</v>
      </c>
      <c r="M3766" s="8" t="n">
        <v>975</v>
      </c>
      <c r="P3766" s="18" t="str">
        <f aca="false">VLOOKUP(1*LEFT(H3766,2),references!AL:AP,3,0)</f>
        <v>98 - 102</v>
      </c>
      <c r="Q3766" s="18" t="str">
        <f aca="false">VLOOKUP(1*LEFT(H3766,2),references!AL:AP,5,0)</f>
        <v>86 - 90</v>
      </c>
      <c r="S3766" s="2" t="n">
        <f aca="false">ROUND(RIGHT(E3766,2)*2.54,0)</f>
        <v>81</v>
      </c>
    </row>
    <row r="3767" customFormat="false" ht="15" hidden="false" customHeight="false" outlineLevel="0" collapsed="false">
      <c r="B3767" s="2" t="s">
        <v>108</v>
      </c>
      <c r="C3767" s="66" t="s">
        <v>1718</v>
      </c>
      <c r="D3767" s="2" t="n">
        <f aca="false">D3766+10</f>
        <v>360</v>
      </c>
      <c r="E3767" s="38" t="s">
        <v>544</v>
      </c>
      <c r="F3767" s="2" t="str">
        <f aca="false">SUBSTITUTE(E3767,"/","")</f>
        <v>5232</v>
      </c>
      <c r="H3767" s="8" t="s">
        <v>529</v>
      </c>
      <c r="I3767" s="27" t="str">
        <f aca="false">LEFT(H3767,2)</f>
        <v>52</v>
      </c>
      <c r="J3767" s="18" t="str">
        <f aca="false">LEFT(H3767,2)</f>
        <v>52</v>
      </c>
      <c r="K3767" s="72" t="str">
        <f aca="false">RIGHT(H3767,3)</f>
        <v>176</v>
      </c>
      <c r="M3767" s="8" t="n">
        <v>865</v>
      </c>
      <c r="P3767" s="18" t="str">
        <f aca="false">VLOOKUP(1*LEFT(H3767,2),references!AL:AP,3,0)</f>
        <v>102 - 106</v>
      </c>
      <c r="Q3767" s="18" t="str">
        <f aca="false">VLOOKUP(1*LEFT(H3767,2),references!AL:AP,5,0)</f>
        <v>90 - 94</v>
      </c>
      <c r="S3767" s="2" t="n">
        <f aca="false">ROUND(RIGHT(E3767,2)*2.54,0)</f>
        <v>81</v>
      </c>
    </row>
    <row r="3768" customFormat="false" ht="15" hidden="false" customHeight="false" outlineLevel="0" collapsed="false">
      <c r="B3768" s="2" t="s">
        <v>108</v>
      </c>
      <c r="C3768" s="66" t="s">
        <v>1718</v>
      </c>
      <c r="D3768" s="2" t="n">
        <f aca="false">D3767+10</f>
        <v>370</v>
      </c>
      <c r="E3768" s="38" t="s">
        <v>545</v>
      </c>
      <c r="F3768" s="2" t="str">
        <f aca="false">SUBSTITUTE(E3768,"/","")</f>
        <v>5432</v>
      </c>
      <c r="H3768" s="8" t="s">
        <v>530</v>
      </c>
      <c r="I3768" s="27" t="str">
        <f aca="false">LEFT(H3768,2)</f>
        <v>54</v>
      </c>
      <c r="J3768" s="18" t="str">
        <f aca="false">LEFT(H3768,2)</f>
        <v>54</v>
      </c>
      <c r="K3768" s="72" t="str">
        <f aca="false">RIGHT(H3768,3)</f>
        <v>176</v>
      </c>
      <c r="M3768" s="8" t="n">
        <v>845</v>
      </c>
      <c r="P3768" s="18" t="str">
        <f aca="false">VLOOKUP(1*LEFT(H3768,2),references!AL:AP,3,0)</f>
        <v>106 - 110</v>
      </c>
      <c r="Q3768" s="18" t="str">
        <f aca="false">VLOOKUP(1*LEFT(H3768,2),references!AL:AP,5,0)</f>
        <v>94 - 98</v>
      </c>
      <c r="S3768" s="2" t="n">
        <f aca="false">ROUND(RIGHT(E3768,2)*2.54,0)</f>
        <v>81</v>
      </c>
    </row>
    <row r="3769" customFormat="false" ht="15" hidden="false" customHeight="false" outlineLevel="0" collapsed="false">
      <c r="B3769" s="2" t="s">
        <v>108</v>
      </c>
      <c r="C3769" s="66" t="s">
        <v>1718</v>
      </c>
      <c r="D3769" s="2" t="n">
        <f aca="false">D3768+10</f>
        <v>380</v>
      </c>
      <c r="E3769" s="38" t="s">
        <v>546</v>
      </c>
      <c r="F3769" s="2" t="str">
        <f aca="false">SUBSTITUTE(E3769,"/","")</f>
        <v>5632</v>
      </c>
      <c r="H3769" s="8" t="s">
        <v>531</v>
      </c>
      <c r="I3769" s="27" t="str">
        <f aca="false">LEFT(H3769,2)</f>
        <v>56</v>
      </c>
      <c r="J3769" s="18" t="str">
        <f aca="false">LEFT(H3769,2)</f>
        <v>56</v>
      </c>
      <c r="K3769" s="72" t="str">
        <f aca="false">RIGHT(H3769,3)</f>
        <v>176</v>
      </c>
      <c r="M3769" s="8" t="n">
        <v>825</v>
      </c>
      <c r="P3769" s="18" t="str">
        <f aca="false">VLOOKUP(1*LEFT(H3769,2),references!AL:AP,3,0)</f>
        <v>110 - 114</v>
      </c>
      <c r="Q3769" s="18" t="str">
        <f aca="false">VLOOKUP(1*LEFT(H3769,2),references!AL:AP,5,0)</f>
        <v>98 - 102</v>
      </c>
      <c r="S3769" s="2" t="n">
        <f aca="false">ROUND(RIGHT(E3769,2)*2.54,0)</f>
        <v>81</v>
      </c>
    </row>
    <row r="3770" customFormat="false" ht="15" hidden="false" customHeight="false" outlineLevel="0" collapsed="false">
      <c r="B3770" s="2" t="s">
        <v>108</v>
      </c>
      <c r="C3770" s="66" t="s">
        <v>1718</v>
      </c>
      <c r="D3770" s="2" t="n">
        <f aca="false">D3769+10</f>
        <v>390</v>
      </c>
      <c r="E3770" s="38" t="s">
        <v>1719</v>
      </c>
      <c r="F3770" s="2" t="str">
        <f aca="false">SUBSTITUTE(E3770,"/","")</f>
        <v>5832</v>
      </c>
      <c r="H3770" s="8" t="s">
        <v>532</v>
      </c>
      <c r="I3770" s="27" t="str">
        <f aca="false">LEFT(H3770,2)</f>
        <v>58</v>
      </c>
      <c r="J3770" s="18" t="str">
        <f aca="false">LEFT(H3770,2)</f>
        <v>58</v>
      </c>
      <c r="K3770" s="72" t="str">
        <f aca="false">RIGHT(H3770,3)</f>
        <v>176</v>
      </c>
      <c r="M3770" s="8" t="n">
        <v>805</v>
      </c>
      <c r="P3770" s="18" t="str">
        <f aca="false">VLOOKUP(1*LEFT(H3770,2),references!AL:AP,3,0)</f>
        <v>114 - 118</v>
      </c>
      <c r="Q3770" s="18" t="str">
        <f aca="false">VLOOKUP(1*LEFT(H3770,2),references!AL:AP,5,0)</f>
        <v>102 - 106</v>
      </c>
      <c r="S3770" s="2" t="n">
        <f aca="false">ROUND(RIGHT(E3770,2)*2.54,0)</f>
        <v>81</v>
      </c>
    </row>
    <row r="3771" customFormat="false" ht="15" hidden="false" customHeight="false" outlineLevel="0" collapsed="false">
      <c r="B3771" s="2" t="s">
        <v>108</v>
      </c>
      <c r="C3771" s="66" t="s">
        <v>1718</v>
      </c>
      <c r="D3771" s="2" t="n">
        <f aca="false">D3770+10</f>
        <v>400</v>
      </c>
      <c r="E3771" s="38" t="s">
        <v>1720</v>
      </c>
      <c r="F3771" s="2" t="str">
        <f aca="false">SUBSTITUTE(E3771,"/","")</f>
        <v>6032</v>
      </c>
      <c r="H3771" s="8" t="s">
        <v>533</v>
      </c>
      <c r="I3771" s="27" t="str">
        <f aca="false">LEFT(H3771,2)</f>
        <v>60</v>
      </c>
      <c r="J3771" s="18" t="str">
        <f aca="false">LEFT(H3771,2)</f>
        <v>60</v>
      </c>
      <c r="K3771" s="72" t="str">
        <f aca="false">RIGHT(H3771,3)</f>
        <v>176</v>
      </c>
      <c r="M3771" s="8" t="n">
        <v>785</v>
      </c>
      <c r="P3771" s="18" t="str">
        <f aca="false">VLOOKUP(1*LEFT(H3771,2),references!AL:AP,3,0)</f>
        <v>118 - 122</v>
      </c>
      <c r="Q3771" s="18" t="str">
        <f aca="false">VLOOKUP(1*LEFT(H3771,2),references!AL:AP,5,0)</f>
        <v>106 - 110</v>
      </c>
      <c r="S3771" s="2" t="n">
        <f aca="false">ROUND(RIGHT(E3771,2)*2.54,0)</f>
        <v>81</v>
      </c>
    </row>
    <row r="3772" customFormat="false" ht="15" hidden="false" customHeight="false" outlineLevel="0" collapsed="false">
      <c r="B3772" s="2" t="s">
        <v>108</v>
      </c>
      <c r="C3772" s="66" t="s">
        <v>1718</v>
      </c>
      <c r="D3772" s="2" t="n">
        <f aca="false">D3771+10</f>
        <v>410</v>
      </c>
      <c r="E3772" s="38" t="s">
        <v>1721</v>
      </c>
      <c r="F3772" s="2" t="str">
        <f aca="false">SUBSTITUTE(E3772,"/","")</f>
        <v>6232</v>
      </c>
      <c r="H3772" s="8" t="s">
        <v>534</v>
      </c>
      <c r="I3772" s="27" t="str">
        <f aca="false">LEFT(H3772,2)</f>
        <v>62</v>
      </c>
      <c r="J3772" s="18" t="str">
        <f aca="false">LEFT(H3772,2)</f>
        <v>62</v>
      </c>
      <c r="K3772" s="72" t="str">
        <f aca="false">RIGHT(H3772,3)</f>
        <v>176</v>
      </c>
      <c r="M3772" s="8" t="n">
        <v>765</v>
      </c>
      <c r="P3772" s="18" t="str">
        <f aca="false">VLOOKUP(1*LEFT(H3772,2),references!AL:AP,3,0)</f>
        <v>122 - 126</v>
      </c>
      <c r="Q3772" s="18" t="str">
        <f aca="false">VLOOKUP(1*LEFT(H3772,2),references!AL:AP,5,0)</f>
        <v>110 - 114</v>
      </c>
      <c r="S3772" s="2" t="n">
        <f aca="false">ROUND(RIGHT(E3772,2)*2.54,0)</f>
        <v>81</v>
      </c>
    </row>
    <row r="3773" customFormat="false" ht="15" hidden="false" customHeight="false" outlineLevel="0" collapsed="false">
      <c r="B3773" s="2" t="s">
        <v>108</v>
      </c>
      <c r="C3773" s="66" t="s">
        <v>1718</v>
      </c>
      <c r="D3773" s="2" t="n">
        <f aca="false">D3772+10</f>
        <v>420</v>
      </c>
      <c r="E3773" s="38" t="s">
        <v>1722</v>
      </c>
      <c r="F3773" s="2" t="str">
        <f aca="false">SUBSTITUTE(E3773,"/","")</f>
        <v>6432</v>
      </c>
      <c r="H3773" s="8" t="s">
        <v>1681</v>
      </c>
      <c r="I3773" s="27" t="str">
        <f aca="false">LEFT(H3773,2)</f>
        <v>64</v>
      </c>
      <c r="J3773" s="18" t="str">
        <f aca="false">LEFT(H3773,2)</f>
        <v>64</v>
      </c>
      <c r="K3773" s="72" t="str">
        <f aca="false">RIGHT(H3773,3)</f>
        <v>176</v>
      </c>
      <c r="M3773" s="8" t="n">
        <v>745</v>
      </c>
      <c r="P3773" s="18" t="str">
        <f aca="false">VLOOKUP(1*LEFT(H3773,2),references!AL:AP,3,0)</f>
        <v>126 - 130</v>
      </c>
      <c r="Q3773" s="18" t="str">
        <f aca="false">VLOOKUP(1*LEFT(H3773,2),references!AL:AP,5,0)</f>
        <v>114 - 118</v>
      </c>
      <c r="S3773" s="2" t="n">
        <f aca="false">ROUND(RIGHT(E3773,2)*2.54,0)</f>
        <v>81</v>
      </c>
    </row>
    <row r="3774" customFormat="false" ht="15" hidden="false" customHeight="false" outlineLevel="0" collapsed="false">
      <c r="B3774" s="2" t="s">
        <v>108</v>
      </c>
      <c r="C3774" s="66" t="s">
        <v>1718</v>
      </c>
      <c r="D3774" s="2" t="n">
        <f aca="false">D3762+200</f>
        <v>510</v>
      </c>
      <c r="E3774" s="38" t="s">
        <v>549</v>
      </c>
      <c r="F3774" s="2" t="str">
        <f aca="false">SUBSTITUTE(E3774,"/","")</f>
        <v>4234</v>
      </c>
      <c r="H3774" s="8" t="s">
        <v>1682</v>
      </c>
      <c r="I3774" s="27" t="str">
        <f aca="false">LEFT(H3774,2)</f>
        <v>42</v>
      </c>
      <c r="J3774" s="18" t="str">
        <f aca="false">LEFT(H3774,2)</f>
        <v>42</v>
      </c>
      <c r="K3774" s="72" t="str">
        <f aca="false">RIGHT(H3774,3)</f>
        <v>182</v>
      </c>
      <c r="M3774" s="8" t="n">
        <v>725</v>
      </c>
    </row>
    <row r="3775" customFormat="false" ht="15" hidden="false" customHeight="false" outlineLevel="0" collapsed="false">
      <c r="B3775" s="2" t="s">
        <v>108</v>
      </c>
      <c r="C3775" s="66" t="s">
        <v>1718</v>
      </c>
      <c r="D3775" s="2" t="n">
        <f aca="false">D3774+10</f>
        <v>520</v>
      </c>
      <c r="E3775" s="38" t="s">
        <v>550</v>
      </c>
      <c r="F3775" s="2" t="str">
        <f aca="false">SUBSTITUTE(E3775,"/","")</f>
        <v>4434</v>
      </c>
      <c r="H3775" s="8" t="s">
        <v>1683</v>
      </c>
      <c r="I3775" s="27" t="str">
        <f aca="false">LEFT(H3775,2)</f>
        <v>44</v>
      </c>
      <c r="J3775" s="18" t="str">
        <f aca="false">LEFT(H3775,2)</f>
        <v>44</v>
      </c>
      <c r="K3775" s="72" t="str">
        <f aca="false">RIGHT(H3775,3)</f>
        <v>182</v>
      </c>
      <c r="M3775" s="8" t="n">
        <v>705</v>
      </c>
      <c r="P3775" s="18" t="str">
        <f aca="false">VLOOKUP(1*LEFT(H3775,2),references!AL:AP,3,0)</f>
        <v>86 - 90</v>
      </c>
      <c r="Q3775" s="18" t="str">
        <f aca="false">VLOOKUP(1*LEFT(H3775,2),references!AL:AP,5,0)</f>
        <v>74 - 78</v>
      </c>
      <c r="S3775" s="2" t="n">
        <f aca="false">ROUND(RIGHT(E3775,2)*2.54,0)</f>
        <v>86</v>
      </c>
    </row>
    <row r="3776" customFormat="false" ht="15" hidden="false" customHeight="false" outlineLevel="0" collapsed="false">
      <c r="B3776" s="2" t="s">
        <v>108</v>
      </c>
      <c r="C3776" s="66" t="s">
        <v>1718</v>
      </c>
      <c r="D3776" s="2" t="n">
        <f aca="false">D3775+10</f>
        <v>530</v>
      </c>
      <c r="E3776" s="38" t="s">
        <v>551</v>
      </c>
      <c r="F3776" s="2" t="str">
        <f aca="false">SUBSTITUTE(E3776,"/","")</f>
        <v>4634</v>
      </c>
      <c r="H3776" s="8" t="s">
        <v>1684</v>
      </c>
      <c r="I3776" s="27" t="str">
        <f aca="false">LEFT(H3776,2)</f>
        <v>46</v>
      </c>
      <c r="J3776" s="18" t="str">
        <f aca="false">LEFT(H3776,2)</f>
        <v>46</v>
      </c>
      <c r="K3776" s="72" t="str">
        <f aca="false">RIGHT(H3776,3)</f>
        <v>182</v>
      </c>
      <c r="M3776" s="8" t="n">
        <v>945</v>
      </c>
      <c r="P3776" s="18" t="str">
        <f aca="false">VLOOKUP(1*LEFT(H3776,2),references!AL:AP,3,0)</f>
        <v>90 - 94</v>
      </c>
      <c r="Q3776" s="18" t="str">
        <f aca="false">VLOOKUP(1*LEFT(H3776,2),references!AL:AP,5,0)</f>
        <v>78 - 82</v>
      </c>
      <c r="S3776" s="2" t="n">
        <f aca="false">ROUND(RIGHT(E3776,2)*2.54,0)</f>
        <v>86</v>
      </c>
    </row>
    <row r="3777" customFormat="false" ht="15" hidden="false" customHeight="false" outlineLevel="0" collapsed="false">
      <c r="B3777" s="2" t="s">
        <v>108</v>
      </c>
      <c r="C3777" s="66" t="s">
        <v>1718</v>
      </c>
      <c r="D3777" s="2" t="n">
        <f aca="false">D3776+10</f>
        <v>540</v>
      </c>
      <c r="E3777" s="38" t="s">
        <v>552</v>
      </c>
      <c r="F3777" s="2" t="str">
        <f aca="false">SUBSTITUTE(E3777,"/","")</f>
        <v>4834</v>
      </c>
      <c r="H3777" s="8" t="s">
        <v>1685</v>
      </c>
      <c r="I3777" s="27" t="str">
        <f aca="false">LEFT(H3777,2)</f>
        <v>48</v>
      </c>
      <c r="J3777" s="18" t="str">
        <f aca="false">LEFT(H3777,2)</f>
        <v>48</v>
      </c>
      <c r="K3777" s="72" t="str">
        <f aca="false">RIGHT(H3777,3)</f>
        <v>182</v>
      </c>
      <c r="M3777" s="8" t="n">
        <v>985</v>
      </c>
      <c r="P3777" s="18" t="str">
        <f aca="false">VLOOKUP(1*LEFT(H3777,2),references!AL:AP,3,0)</f>
        <v>94 - 98</v>
      </c>
      <c r="Q3777" s="18" t="str">
        <f aca="false">VLOOKUP(1*LEFT(H3777,2),references!AL:AP,5,0)</f>
        <v>82 - 86</v>
      </c>
      <c r="S3777" s="2" t="n">
        <f aca="false">ROUND(RIGHT(E3777,2)*2.54,0)</f>
        <v>86</v>
      </c>
    </row>
    <row r="3778" customFormat="false" ht="15" hidden="false" customHeight="false" outlineLevel="0" collapsed="false">
      <c r="B3778" s="2" t="s">
        <v>108</v>
      </c>
      <c r="C3778" s="66" t="s">
        <v>1718</v>
      </c>
      <c r="D3778" s="2" t="n">
        <f aca="false">D3777+10</f>
        <v>550</v>
      </c>
      <c r="E3778" s="38" t="s">
        <v>553</v>
      </c>
      <c r="F3778" s="2" t="str">
        <f aca="false">SUBSTITUTE(E3778,"/","")</f>
        <v>5034</v>
      </c>
      <c r="H3778" s="8" t="s">
        <v>1686</v>
      </c>
      <c r="I3778" s="27" t="str">
        <f aca="false">LEFT(H3778,2)</f>
        <v>50</v>
      </c>
      <c r="J3778" s="18" t="str">
        <f aca="false">LEFT(H3778,2)</f>
        <v>50</v>
      </c>
      <c r="K3778" s="72" t="str">
        <f aca="false">RIGHT(H3778,3)</f>
        <v>182</v>
      </c>
      <c r="M3778" s="8" t="n">
        <v>965</v>
      </c>
      <c r="P3778" s="18" t="str">
        <f aca="false">VLOOKUP(1*LEFT(H3778,2),references!AL:AP,3,0)</f>
        <v>98 - 102</v>
      </c>
      <c r="Q3778" s="18" t="str">
        <f aca="false">VLOOKUP(1*LEFT(H3778,2),references!AL:AP,5,0)</f>
        <v>86 - 90</v>
      </c>
      <c r="S3778" s="2" t="n">
        <f aca="false">ROUND(RIGHT(E3778,2)*2.54,0)</f>
        <v>86</v>
      </c>
    </row>
    <row r="3779" customFormat="false" ht="15" hidden="false" customHeight="false" outlineLevel="0" collapsed="false">
      <c r="B3779" s="2" t="s">
        <v>108</v>
      </c>
      <c r="C3779" s="66" t="s">
        <v>1718</v>
      </c>
      <c r="D3779" s="2" t="n">
        <f aca="false">D3778+10</f>
        <v>560</v>
      </c>
      <c r="E3779" s="38" t="s">
        <v>554</v>
      </c>
      <c r="F3779" s="2" t="str">
        <f aca="false">SUBSTITUTE(E3779,"/","")</f>
        <v>5234</v>
      </c>
      <c r="H3779" s="8" t="s">
        <v>1687</v>
      </c>
      <c r="I3779" s="27" t="str">
        <f aca="false">LEFT(H3779,2)</f>
        <v>52</v>
      </c>
      <c r="J3779" s="18" t="str">
        <f aca="false">LEFT(H3779,2)</f>
        <v>52</v>
      </c>
      <c r="K3779" s="72" t="str">
        <f aca="false">RIGHT(H3779,3)</f>
        <v>182</v>
      </c>
      <c r="M3779" s="8" t="n">
        <v>685</v>
      </c>
      <c r="P3779" s="18" t="str">
        <f aca="false">VLOOKUP(1*LEFT(H3779,2),references!AL:AP,3,0)</f>
        <v>102 - 106</v>
      </c>
      <c r="Q3779" s="18" t="str">
        <f aca="false">VLOOKUP(1*LEFT(H3779,2),references!AL:AP,5,0)</f>
        <v>90 - 94</v>
      </c>
      <c r="S3779" s="2" t="n">
        <f aca="false">ROUND(RIGHT(E3779,2)*2.54,0)</f>
        <v>86</v>
      </c>
    </row>
    <row r="3780" customFormat="false" ht="15" hidden="false" customHeight="false" outlineLevel="0" collapsed="false">
      <c r="B3780" s="2" t="s">
        <v>108</v>
      </c>
      <c r="C3780" s="66" t="s">
        <v>1718</v>
      </c>
      <c r="D3780" s="2" t="n">
        <f aca="false">D3779+10</f>
        <v>570</v>
      </c>
      <c r="E3780" s="38" t="s">
        <v>555</v>
      </c>
      <c r="F3780" s="2" t="str">
        <f aca="false">SUBSTITUTE(E3780,"/","")</f>
        <v>5434</v>
      </c>
      <c r="H3780" s="8" t="s">
        <v>1688</v>
      </c>
      <c r="I3780" s="27" t="str">
        <f aca="false">LEFT(H3780,2)</f>
        <v>54</v>
      </c>
      <c r="J3780" s="18" t="str">
        <f aca="false">LEFT(H3780,2)</f>
        <v>54</v>
      </c>
      <c r="K3780" s="72" t="str">
        <f aca="false">RIGHT(H3780,3)</f>
        <v>182</v>
      </c>
      <c r="M3780" s="8" t="n">
        <v>665</v>
      </c>
      <c r="P3780" s="18" t="str">
        <f aca="false">VLOOKUP(1*LEFT(H3780,2),references!AL:AP,3,0)</f>
        <v>106 - 110</v>
      </c>
      <c r="Q3780" s="18" t="str">
        <f aca="false">VLOOKUP(1*LEFT(H3780,2),references!AL:AP,5,0)</f>
        <v>94 - 98</v>
      </c>
      <c r="S3780" s="2" t="n">
        <f aca="false">ROUND(RIGHT(E3780,2)*2.54,0)</f>
        <v>86</v>
      </c>
    </row>
    <row r="3781" customFormat="false" ht="15" hidden="false" customHeight="false" outlineLevel="0" collapsed="false">
      <c r="B3781" s="2" t="s">
        <v>108</v>
      </c>
      <c r="C3781" s="66" t="s">
        <v>1718</v>
      </c>
      <c r="D3781" s="2" t="n">
        <f aca="false">D3780+10</f>
        <v>580</v>
      </c>
      <c r="E3781" s="38" t="s">
        <v>556</v>
      </c>
      <c r="F3781" s="2" t="str">
        <f aca="false">SUBSTITUTE(E3781,"/","")</f>
        <v>5634</v>
      </c>
      <c r="H3781" s="8" t="s">
        <v>1689</v>
      </c>
      <c r="I3781" s="27" t="str">
        <f aca="false">LEFT(H3781,2)</f>
        <v>56</v>
      </c>
      <c r="J3781" s="18" t="str">
        <f aca="false">LEFT(H3781,2)</f>
        <v>56</v>
      </c>
      <c r="K3781" s="72" t="str">
        <f aca="false">RIGHT(H3781,3)</f>
        <v>182</v>
      </c>
      <c r="M3781" s="8" t="n">
        <v>645</v>
      </c>
      <c r="P3781" s="18" t="str">
        <f aca="false">VLOOKUP(1*LEFT(H3781,2),references!AL:AP,3,0)</f>
        <v>110 - 114</v>
      </c>
      <c r="Q3781" s="18" t="str">
        <f aca="false">VLOOKUP(1*LEFT(H3781,2),references!AL:AP,5,0)</f>
        <v>98 - 102</v>
      </c>
      <c r="S3781" s="2" t="n">
        <f aca="false">ROUND(RIGHT(E3781,2)*2.54,0)</f>
        <v>86</v>
      </c>
    </row>
    <row r="3782" customFormat="false" ht="15" hidden="false" customHeight="false" outlineLevel="0" collapsed="false">
      <c r="B3782" s="2" t="s">
        <v>108</v>
      </c>
      <c r="C3782" s="66" t="s">
        <v>1718</v>
      </c>
      <c r="D3782" s="2" t="n">
        <f aca="false">D3781+10</f>
        <v>590</v>
      </c>
      <c r="E3782" s="38" t="s">
        <v>1723</v>
      </c>
      <c r="F3782" s="2" t="str">
        <f aca="false">SUBSTITUTE(E3782,"/","")</f>
        <v>5834</v>
      </c>
      <c r="H3782" s="8" t="s">
        <v>1690</v>
      </c>
      <c r="I3782" s="27" t="str">
        <f aca="false">LEFT(H3782,2)</f>
        <v>58</v>
      </c>
      <c r="J3782" s="18" t="str">
        <f aca="false">LEFT(H3782,2)</f>
        <v>58</v>
      </c>
      <c r="K3782" s="72" t="str">
        <f aca="false">RIGHT(H3782,3)</f>
        <v>182</v>
      </c>
      <c r="M3782" s="8" t="n">
        <v>625</v>
      </c>
      <c r="P3782" s="18" t="str">
        <f aca="false">VLOOKUP(1*LEFT(H3782,2),references!AL:AP,3,0)</f>
        <v>114 - 118</v>
      </c>
      <c r="Q3782" s="18" t="str">
        <f aca="false">VLOOKUP(1*LEFT(H3782,2),references!AL:AP,5,0)</f>
        <v>102 - 106</v>
      </c>
      <c r="S3782" s="2" t="n">
        <f aca="false">ROUND(RIGHT(E3782,2)*2.54,0)</f>
        <v>86</v>
      </c>
    </row>
    <row r="3783" customFormat="false" ht="15" hidden="false" customHeight="false" outlineLevel="0" collapsed="false">
      <c r="B3783" s="2" t="s">
        <v>108</v>
      </c>
      <c r="C3783" s="66" t="s">
        <v>1718</v>
      </c>
      <c r="D3783" s="2" t="n">
        <f aca="false">D3782+10</f>
        <v>600</v>
      </c>
      <c r="E3783" s="38" t="s">
        <v>1724</v>
      </c>
      <c r="F3783" s="2" t="str">
        <f aca="false">SUBSTITUTE(E3783,"/","")</f>
        <v>6034</v>
      </c>
      <c r="H3783" s="8" t="s">
        <v>1691</v>
      </c>
      <c r="I3783" s="27" t="str">
        <f aca="false">LEFT(H3783,2)</f>
        <v>60</v>
      </c>
      <c r="J3783" s="18" t="str">
        <f aca="false">LEFT(H3783,2)</f>
        <v>60</v>
      </c>
      <c r="K3783" s="72" t="str">
        <f aca="false">RIGHT(H3783,3)</f>
        <v>182</v>
      </c>
      <c r="M3783" s="8" t="n">
        <v>605</v>
      </c>
      <c r="P3783" s="18" t="str">
        <f aca="false">VLOOKUP(1*LEFT(H3783,2),references!AL:AP,3,0)</f>
        <v>118 - 122</v>
      </c>
      <c r="Q3783" s="18" t="str">
        <f aca="false">VLOOKUP(1*LEFT(H3783,2),references!AL:AP,5,0)</f>
        <v>106 - 110</v>
      </c>
      <c r="S3783" s="2" t="n">
        <f aca="false">ROUND(RIGHT(E3783,2)*2.54,0)</f>
        <v>86</v>
      </c>
    </row>
    <row r="3784" customFormat="false" ht="15" hidden="false" customHeight="false" outlineLevel="0" collapsed="false">
      <c r="B3784" s="2" t="s">
        <v>108</v>
      </c>
      <c r="C3784" s="66" t="s">
        <v>1718</v>
      </c>
      <c r="D3784" s="2" t="n">
        <f aca="false">D3783+10</f>
        <v>610</v>
      </c>
      <c r="E3784" s="38" t="s">
        <v>1725</v>
      </c>
      <c r="F3784" s="2" t="str">
        <f aca="false">SUBSTITUTE(E3784,"/","")</f>
        <v>6234</v>
      </c>
      <c r="H3784" s="8" t="s">
        <v>1692</v>
      </c>
      <c r="I3784" s="27" t="str">
        <f aca="false">LEFT(H3784,2)</f>
        <v>62</v>
      </c>
      <c r="J3784" s="18" t="str">
        <f aca="false">LEFT(H3784,2)</f>
        <v>62</v>
      </c>
      <c r="K3784" s="72" t="str">
        <f aca="false">RIGHT(H3784,3)</f>
        <v>182</v>
      </c>
      <c r="M3784" s="8" t="n">
        <v>585</v>
      </c>
      <c r="P3784" s="18" t="str">
        <f aca="false">VLOOKUP(1*LEFT(H3784,2),references!AL:AP,3,0)</f>
        <v>122 - 126</v>
      </c>
      <c r="Q3784" s="18" t="str">
        <f aca="false">VLOOKUP(1*LEFT(H3784,2),references!AL:AP,5,0)</f>
        <v>110 - 114</v>
      </c>
      <c r="S3784" s="2" t="n">
        <f aca="false">ROUND(RIGHT(E3784,2)*2.54,0)</f>
        <v>86</v>
      </c>
    </row>
    <row r="3785" customFormat="false" ht="15" hidden="false" customHeight="false" outlineLevel="0" collapsed="false">
      <c r="B3785" s="2" t="s">
        <v>108</v>
      </c>
      <c r="C3785" s="66" t="s">
        <v>1718</v>
      </c>
      <c r="D3785" s="2" t="n">
        <f aca="false">D3784+10</f>
        <v>620</v>
      </c>
      <c r="E3785" s="38" t="s">
        <v>1726</v>
      </c>
      <c r="F3785" s="2" t="str">
        <f aca="false">SUBSTITUTE(E3785,"/","")</f>
        <v>6434</v>
      </c>
      <c r="H3785" s="8" t="s">
        <v>1693</v>
      </c>
      <c r="I3785" s="27" t="str">
        <f aca="false">LEFT(H3785,2)</f>
        <v>64</v>
      </c>
      <c r="J3785" s="18" t="str">
        <f aca="false">LEFT(H3785,2)</f>
        <v>64</v>
      </c>
      <c r="K3785" s="72" t="str">
        <f aca="false">RIGHT(H3785,3)</f>
        <v>182</v>
      </c>
      <c r="M3785" s="8" t="n">
        <v>565</v>
      </c>
      <c r="P3785" s="18" t="str">
        <f aca="false">VLOOKUP(1*LEFT(H3785,2),references!AL:AP,3,0)</f>
        <v>126 - 130</v>
      </c>
      <c r="Q3785" s="18" t="str">
        <f aca="false">VLOOKUP(1*LEFT(H3785,2),references!AL:AP,5,0)</f>
        <v>114 - 118</v>
      </c>
      <c r="S3785" s="2" t="n">
        <f aca="false">ROUND(RIGHT(E3785,2)*2.54,0)</f>
        <v>86</v>
      </c>
    </row>
    <row r="3786" customFormat="false" ht="15" hidden="false" customHeight="false" outlineLevel="0" collapsed="false">
      <c r="F3786" s="38"/>
    </row>
    <row r="3787" customFormat="false" ht="15" hidden="false" customHeight="false" outlineLevel="0" collapsed="false">
      <c r="B3787" s="2" t="s">
        <v>108</v>
      </c>
      <c r="C3787" s="66" t="s">
        <v>1728</v>
      </c>
      <c r="D3787" s="2" t="n">
        <v>140</v>
      </c>
      <c r="E3787" s="38" t="s">
        <v>176</v>
      </c>
      <c r="F3787" s="38" t="str">
        <f aca="false">E3787</f>
        <v>XXS</v>
      </c>
      <c r="H3787" s="8" t="s">
        <v>171</v>
      </c>
      <c r="I3787" s="8" t="str">
        <f aca="false">J3787</f>
        <v>42;44</v>
      </c>
      <c r="J3787" s="18" t="str">
        <f aca="false">IF(LEN(H3787)&gt;2,LEFT(H3787,2)&amp;";"&amp;RIGHT(H3787,2),H3787)</f>
        <v>42;44</v>
      </c>
      <c r="M3787" s="8" t="n">
        <v>856</v>
      </c>
      <c r="P3787" s="18"/>
    </row>
    <row r="3788" customFormat="false" ht="15" hidden="false" customHeight="false" outlineLevel="0" collapsed="false">
      <c r="B3788" s="2" t="s">
        <v>108</v>
      </c>
      <c r="C3788" s="66" t="s">
        <v>1728</v>
      </c>
      <c r="D3788" s="2" t="n">
        <f aca="false">D3787+10</f>
        <v>150</v>
      </c>
      <c r="E3788" s="38" t="s">
        <v>177</v>
      </c>
      <c r="F3788" s="38" t="str">
        <f aca="false">E3788</f>
        <v>XS</v>
      </c>
      <c r="H3788" s="8" t="s">
        <v>262</v>
      </c>
      <c r="I3788" s="8" t="str">
        <f aca="false">J3788</f>
        <v>44;46</v>
      </c>
      <c r="J3788" s="18" t="str">
        <f aca="false">IF(LEN(H3788)&gt;2,LEFT(H3788,2)&amp;";"&amp;RIGHT(H3788,2),H3788)</f>
        <v>44;46</v>
      </c>
      <c r="M3788" s="8" t="n">
        <v>966</v>
      </c>
      <c r="P3788" s="18" t="str">
        <f aca="false">VLOOKUP(1*LEFT(H3788,2),references!AL:AP,2,0)&amp;" - "&amp;VLOOKUP(1*RIGHT(H3788,2),references!AL:AP,2,0)</f>
        <v>88 - 92</v>
      </c>
      <c r="Q3788" s="18" t="str">
        <f aca="false">VLOOKUP(1*LEFT(H3788,2),references!AL:AP,4,0)&amp;" - "&amp;VLOOKUP(1*RIGHT(H3788,2),references!AL:AP,4,0)</f>
        <v>76 - 80</v>
      </c>
    </row>
    <row r="3789" customFormat="false" ht="15" hidden="false" customHeight="false" outlineLevel="0" collapsed="false">
      <c r="B3789" s="2" t="s">
        <v>108</v>
      </c>
      <c r="C3789" s="66" t="s">
        <v>1728</v>
      </c>
      <c r="D3789" s="2" t="n">
        <f aca="false">D3788+10</f>
        <v>160</v>
      </c>
      <c r="E3789" s="38" t="s">
        <v>178</v>
      </c>
      <c r="F3789" s="38" t="str">
        <f aca="false">E3789</f>
        <v>S</v>
      </c>
      <c r="H3789" s="8" t="s">
        <v>264</v>
      </c>
      <c r="I3789" s="8" t="str">
        <f aca="false">J3789</f>
        <v>46;48</v>
      </c>
      <c r="J3789" s="18" t="str">
        <f aca="false">IF(LEN(H3789)&gt;2,LEFT(H3789,2)&amp;";"&amp;RIGHT(H3789,2),H3789)</f>
        <v>46;48</v>
      </c>
      <c r="M3789" s="8" t="n">
        <v>986</v>
      </c>
      <c r="P3789" s="18" t="str">
        <f aca="false">VLOOKUP(1*LEFT(H3789,2),references!AL:AP,2,0)&amp;" - "&amp;VLOOKUP(1*RIGHT(H3789,2),references!AL:AP,2,0)</f>
        <v>92 - 96</v>
      </c>
      <c r="Q3789" s="18" t="str">
        <f aca="false">VLOOKUP(1*LEFT(H3789,2),references!AL:AP,4,0)&amp;" - "&amp;VLOOKUP(1*RIGHT(H3789,2),references!AL:AP,4,0)</f>
        <v>80 - 84</v>
      </c>
    </row>
    <row r="3790" customFormat="false" ht="15" hidden="false" customHeight="false" outlineLevel="0" collapsed="false">
      <c r="B3790" s="2" t="s">
        <v>108</v>
      </c>
      <c r="C3790" s="66" t="s">
        <v>1728</v>
      </c>
      <c r="D3790" s="2" t="n">
        <f aca="false">D3789+10</f>
        <v>170</v>
      </c>
      <c r="E3790" s="38" t="s">
        <v>179</v>
      </c>
      <c r="F3790" s="38" t="str">
        <f aca="false">E3790</f>
        <v>M</v>
      </c>
      <c r="H3790" s="8" t="s">
        <v>266</v>
      </c>
      <c r="I3790" s="8" t="str">
        <f aca="false">J3790</f>
        <v>48;50</v>
      </c>
      <c r="J3790" s="18" t="str">
        <f aca="false">IF(LEN(H3790)&gt;2,LEFT(H3790,2)&amp;";"&amp;RIGHT(H3790,2),H3790)</f>
        <v>48;50</v>
      </c>
      <c r="M3790" s="8" t="n">
        <v>996</v>
      </c>
      <c r="P3790" s="18" t="str">
        <f aca="false">VLOOKUP(1*LEFT(H3790,2),references!AL:AP,2,0)&amp;" - "&amp;VLOOKUP(1*RIGHT(H3790,2),references!AL:AP,2,0)</f>
        <v>96 - 100</v>
      </c>
      <c r="Q3790" s="18" t="str">
        <f aca="false">VLOOKUP(1*LEFT(H3790,2),references!AL:AP,4,0)&amp;" - "&amp;VLOOKUP(1*RIGHT(H3790,2),references!AL:AP,4,0)</f>
        <v>84 - 88</v>
      </c>
    </row>
    <row r="3791" customFormat="false" ht="15" hidden="false" customHeight="false" outlineLevel="0" collapsed="false">
      <c r="B3791" s="2" t="s">
        <v>108</v>
      </c>
      <c r="C3791" s="66" t="s">
        <v>1728</v>
      </c>
      <c r="D3791" s="2" t="n">
        <f aca="false">D3790+10</f>
        <v>180</v>
      </c>
      <c r="E3791" s="38" t="s">
        <v>180</v>
      </c>
      <c r="F3791" s="38" t="str">
        <f aca="false">E3791</f>
        <v>L</v>
      </c>
      <c r="H3791" s="8" t="s">
        <v>465</v>
      </c>
      <c r="I3791" s="8" t="str">
        <f aca="false">J3791</f>
        <v>50;52</v>
      </c>
      <c r="J3791" s="18" t="str">
        <f aca="false">IF(LEN(H3791)&gt;2,LEFT(H3791,2)&amp;";"&amp;RIGHT(H3791,2),H3791)</f>
        <v>50;52</v>
      </c>
      <c r="M3791" s="8" t="n">
        <v>976</v>
      </c>
      <c r="P3791" s="18" t="str">
        <f aca="false">VLOOKUP(1*LEFT(H3791,2),references!AL:AP,2,0)&amp;" - "&amp;VLOOKUP(1*RIGHT(H3791,2),references!AL:AP,2,0)</f>
        <v>100 - 104</v>
      </c>
      <c r="Q3791" s="18" t="str">
        <f aca="false">VLOOKUP(1*LEFT(H3791,2),references!AL:AP,4,0)&amp;" - "&amp;VLOOKUP(1*RIGHT(H3791,2),references!AL:AP,4,0)</f>
        <v>88 - 92</v>
      </c>
    </row>
    <row r="3792" customFormat="false" ht="15" hidden="false" customHeight="false" outlineLevel="0" collapsed="false">
      <c r="B3792" s="2" t="s">
        <v>108</v>
      </c>
      <c r="C3792" s="66" t="s">
        <v>1728</v>
      </c>
      <c r="D3792" s="2" t="n">
        <f aca="false">D3791+10</f>
        <v>190</v>
      </c>
      <c r="E3792" s="38" t="s">
        <v>181</v>
      </c>
      <c r="F3792" s="38" t="str">
        <f aca="false">E3792</f>
        <v>XL</v>
      </c>
      <c r="H3792" s="8" t="s">
        <v>466</v>
      </c>
      <c r="I3792" s="8" t="str">
        <f aca="false">J3792</f>
        <v>52;54</v>
      </c>
      <c r="J3792" s="18" t="str">
        <f aca="false">IF(LEN(H3792)&gt;2,LEFT(H3792,2)&amp;";"&amp;RIGHT(H3792,2),H3792)</f>
        <v>52;54</v>
      </c>
      <c r="M3792" s="8" t="n">
        <v>956</v>
      </c>
      <c r="P3792" s="18" t="str">
        <f aca="false">VLOOKUP(1*LEFT(H3792,2),references!AL:AP,2,0)&amp;" - "&amp;VLOOKUP(1*RIGHT(H3792,2),references!AL:AP,2,0)</f>
        <v>104 - 108</v>
      </c>
      <c r="Q3792" s="18" t="str">
        <f aca="false">VLOOKUP(1*LEFT(H3792,2),references!AL:AP,4,0)&amp;" - "&amp;VLOOKUP(1*RIGHT(H3792,2),references!AL:AP,4,0)</f>
        <v>92 - 96</v>
      </c>
    </row>
    <row r="3793" customFormat="false" ht="15" hidden="false" customHeight="false" outlineLevel="0" collapsed="false">
      <c r="B3793" s="2" t="s">
        <v>108</v>
      </c>
      <c r="C3793" s="66" t="s">
        <v>1728</v>
      </c>
      <c r="D3793" s="2" t="n">
        <f aca="false">D3792+10</f>
        <v>200</v>
      </c>
      <c r="E3793" s="38" t="s">
        <v>182</v>
      </c>
      <c r="F3793" s="38" t="str">
        <f aca="false">E3793</f>
        <v>XXL</v>
      </c>
      <c r="H3793" s="8" t="s">
        <v>467</v>
      </c>
      <c r="I3793" s="8" t="str">
        <f aca="false">J3793</f>
        <v>54;56</v>
      </c>
      <c r="J3793" s="18" t="str">
        <f aca="false">IF(LEN(H3793)&gt;2,LEFT(H3793,2)&amp;";"&amp;RIGHT(H3793,2),H3793)</f>
        <v>54;56</v>
      </c>
      <c r="M3793" s="8" t="n">
        <v>936</v>
      </c>
      <c r="P3793" s="18" t="str">
        <f aca="false">VLOOKUP(1*LEFT(H3793,2),references!AL:AP,2,0)&amp;" - "&amp;VLOOKUP(1*RIGHT(H3793,2),references!AL:AP,2,0)</f>
        <v>108 - 112</v>
      </c>
      <c r="Q3793" s="18" t="str">
        <f aca="false">VLOOKUP(1*LEFT(H3793,2),references!AL:AP,4,0)&amp;" - "&amp;VLOOKUP(1*RIGHT(H3793,2),references!AL:AP,4,0)</f>
        <v>96 - 100</v>
      </c>
    </row>
    <row r="3794" customFormat="false" ht="15" hidden="false" customHeight="false" outlineLevel="0" collapsed="false">
      <c r="B3794" s="2" t="s">
        <v>108</v>
      </c>
      <c r="C3794" s="66" t="s">
        <v>1728</v>
      </c>
      <c r="D3794" s="2" t="n">
        <f aca="false">D3793+10</f>
        <v>210</v>
      </c>
      <c r="E3794" s="38" t="s">
        <v>579</v>
      </c>
      <c r="F3794" s="38" t="str">
        <f aca="false">E3794</f>
        <v>3XL</v>
      </c>
      <c r="H3794" s="8" t="s">
        <v>468</v>
      </c>
      <c r="I3794" s="8" t="str">
        <f aca="false">J3794</f>
        <v>56;58</v>
      </c>
      <c r="J3794" s="18" t="str">
        <f aca="false">IF(LEN(H3794)&gt;2,LEFT(H3794,2)&amp;";"&amp;RIGHT(H3794,2),H3794)</f>
        <v>56;58</v>
      </c>
      <c r="M3794" s="8" t="n">
        <v>916</v>
      </c>
      <c r="P3794" s="18" t="str">
        <f aca="false">VLOOKUP(1*LEFT(H3794,2),references!AL:AP,2,0)&amp;" - "&amp;VLOOKUP(1*RIGHT(H3794,2),references!AL:AP,2,0)</f>
        <v>112 - 116</v>
      </c>
      <c r="Q3794" s="18" t="str">
        <f aca="false">VLOOKUP(1*LEFT(H3794,2),references!AL:AP,4,0)&amp;" - "&amp;VLOOKUP(1*RIGHT(H3794,2),references!AL:AP,4,0)</f>
        <v>100 - 104</v>
      </c>
    </row>
    <row r="3795" customFormat="false" ht="15" hidden="false" customHeight="false" outlineLevel="0" collapsed="false">
      <c r="B3795" s="2" t="s">
        <v>108</v>
      </c>
      <c r="C3795" s="66" t="s">
        <v>1728</v>
      </c>
      <c r="D3795" s="2" t="n">
        <f aca="false">D3794+10</f>
        <v>220</v>
      </c>
      <c r="E3795" s="38" t="s">
        <v>580</v>
      </c>
      <c r="F3795" s="38" t="str">
        <f aca="false">E3795</f>
        <v>4XL</v>
      </c>
      <c r="H3795" s="8" t="s">
        <v>469</v>
      </c>
      <c r="I3795" s="8" t="str">
        <f aca="false">J3795</f>
        <v>58;60</v>
      </c>
      <c r="J3795" s="18" t="str">
        <f aca="false">IF(LEN(H3795)&gt;2,LEFT(H3795,2)&amp;";"&amp;RIGHT(H3795,2),H3795)</f>
        <v>58;60</v>
      </c>
      <c r="M3795" s="8" t="n">
        <v>896</v>
      </c>
    </row>
    <row r="3796" customFormat="false" ht="15" hidden="false" customHeight="false" outlineLevel="0" collapsed="false">
      <c r="B3796" s="2" t="s">
        <v>108</v>
      </c>
      <c r="C3796" s="66" t="s">
        <v>1728</v>
      </c>
      <c r="D3796" s="2" t="n">
        <f aca="false">D3795+10</f>
        <v>230</v>
      </c>
      <c r="E3796" s="38" t="s">
        <v>581</v>
      </c>
      <c r="F3796" s="38" t="str">
        <f aca="false">E3796</f>
        <v>5XL</v>
      </c>
      <c r="H3796" s="8" t="s">
        <v>471</v>
      </c>
      <c r="I3796" s="8" t="str">
        <f aca="false">J3796</f>
        <v>62;64</v>
      </c>
      <c r="J3796" s="18" t="str">
        <f aca="false">IF(LEN(H3796)&gt;2,LEFT(H3796,2)&amp;";"&amp;RIGHT(H3796,2),H3796)</f>
        <v>62;64</v>
      </c>
      <c r="M3796" s="8" t="n">
        <v>876</v>
      </c>
    </row>
    <row r="3797" customFormat="false" ht="15" hidden="false" customHeight="false" outlineLevel="0" collapsed="false">
      <c r="B3797" s="2" t="s">
        <v>108</v>
      </c>
      <c r="C3797" s="66" t="s">
        <v>1728</v>
      </c>
      <c r="D3797" s="2" t="n">
        <f aca="false">D3796+10</f>
        <v>240</v>
      </c>
      <c r="E3797" s="38" t="s">
        <v>582</v>
      </c>
      <c r="F3797" s="38" t="str">
        <f aca="false">E3797</f>
        <v>6XL</v>
      </c>
      <c r="H3797" s="8" t="s">
        <v>473</v>
      </c>
      <c r="I3797" s="8" t="str">
        <f aca="false">J3797</f>
        <v>66;68</v>
      </c>
      <c r="J3797" s="18" t="str">
        <f aca="false">IF(LEN(H3797)&gt;2,LEFT(H3797,2)&amp;";"&amp;RIGHT(H3797,2),H3797)</f>
        <v>66;68</v>
      </c>
      <c r="M3797" s="8" t="n">
        <v>866</v>
      </c>
    </row>
    <row r="3798" customFormat="false" ht="15" hidden="false" customHeight="false" outlineLevel="0" collapsed="false">
      <c r="B3798" s="10" t="s">
        <v>271</v>
      </c>
      <c r="C3798" s="73" t="s">
        <v>1728</v>
      </c>
      <c r="D3798" s="10" t="n">
        <v>300</v>
      </c>
      <c r="E3798" s="20" t="s">
        <v>583</v>
      </c>
      <c r="F3798" s="20" t="str">
        <f aca="false">E3798</f>
        <v>XXXL</v>
      </c>
      <c r="G3798" s="73"/>
      <c r="H3798" s="24" t="s">
        <v>468</v>
      </c>
      <c r="I3798" s="24" t="str">
        <f aca="false">J3798</f>
        <v>56;58</v>
      </c>
      <c r="J3798" s="24" t="str">
        <f aca="false">IF(LEN(H3798)&gt;2,LEFT(H3798,2)&amp;";"&amp;RIGHT(H3798,2),H3798)</f>
        <v>56;58</v>
      </c>
      <c r="K3798" s="24"/>
      <c r="L3798" s="24"/>
      <c r="M3798" s="24" t="n">
        <v>916</v>
      </c>
    </row>
    <row r="3799" customFormat="false" ht="15" hidden="false" customHeight="false" outlineLevel="0" collapsed="false">
      <c r="B3799" s="10" t="s">
        <v>271</v>
      </c>
      <c r="C3799" s="73" t="s">
        <v>1728</v>
      </c>
      <c r="D3799" s="10" t="n">
        <f aca="false">D3798+10</f>
        <v>310</v>
      </c>
      <c r="E3799" s="20" t="s">
        <v>1729</v>
      </c>
      <c r="F3799" s="20" t="str">
        <f aca="false">E3799</f>
        <v>XXXXL</v>
      </c>
      <c r="G3799" s="73"/>
      <c r="H3799" s="24" t="s">
        <v>469</v>
      </c>
      <c r="I3799" s="24" t="str">
        <f aca="false">J3799</f>
        <v>58;60</v>
      </c>
      <c r="J3799" s="24" t="str">
        <f aca="false">IF(LEN(H3799)&gt;2,LEFT(H3799,2)&amp;";"&amp;RIGHT(H3799,2),H3799)</f>
        <v>58;60</v>
      </c>
      <c r="K3799" s="24"/>
      <c r="L3799" s="24"/>
      <c r="M3799" s="24" t="n">
        <v>896</v>
      </c>
    </row>
    <row r="3800" customFormat="false" ht="15" hidden="false" customHeight="false" outlineLevel="0" collapsed="false">
      <c r="F3800" s="38"/>
    </row>
    <row r="3801" customFormat="false" ht="15" hidden="false" customHeight="false" outlineLevel="0" collapsed="false">
      <c r="B3801" s="2" t="s">
        <v>108</v>
      </c>
      <c r="C3801" s="66" t="s">
        <v>1730</v>
      </c>
      <c r="D3801" s="2" t="n">
        <v>140</v>
      </c>
      <c r="E3801" s="38" t="s">
        <v>176</v>
      </c>
      <c r="F3801" s="38" t="str">
        <f aca="false">SUBSTITUTE(E3801,"/","")</f>
        <v>XXS</v>
      </c>
      <c r="H3801" s="8" t="s">
        <v>171</v>
      </c>
      <c r="I3801" s="8" t="str">
        <f aca="false">J3801</f>
        <v>42;44</v>
      </c>
      <c r="J3801" s="18" t="str">
        <f aca="false">IF(LEN(H3801)&gt;2,LEFT(H3801,2)&amp;";"&amp;RIGHT(H3801,2),H3801)</f>
        <v>42;44</v>
      </c>
      <c r="M3801" s="8" t="n">
        <v>856</v>
      </c>
    </row>
    <row r="3802" customFormat="false" ht="15" hidden="false" customHeight="false" outlineLevel="0" collapsed="false">
      <c r="B3802" s="2" t="s">
        <v>108</v>
      </c>
      <c r="C3802" s="66" t="s">
        <v>1730</v>
      </c>
      <c r="D3802" s="2" t="n">
        <f aca="false">D3801+5</f>
        <v>145</v>
      </c>
      <c r="E3802" s="38" t="s">
        <v>587</v>
      </c>
      <c r="F3802" s="38" t="str">
        <f aca="false">SUBSTITUTE(E3802,"/","")</f>
        <v>XXSXS</v>
      </c>
      <c r="H3802" s="8" t="s">
        <v>171</v>
      </c>
      <c r="I3802" s="8" t="str">
        <f aca="false">J3802</f>
        <v>42;44</v>
      </c>
      <c r="J3802" s="18" t="str">
        <f aca="false">IF(LEN(H3802)&gt;2,LEFT(H3802,2)&amp;";"&amp;RIGHT(H3802,2),H3802)</f>
        <v>42;44</v>
      </c>
      <c r="M3802" s="8" t="n">
        <v>856</v>
      </c>
    </row>
    <row r="3803" customFormat="false" ht="15" hidden="false" customHeight="false" outlineLevel="0" collapsed="false">
      <c r="B3803" s="2" t="s">
        <v>108</v>
      </c>
      <c r="C3803" s="66" t="s">
        <v>1730</v>
      </c>
      <c r="D3803" s="2" t="n">
        <f aca="false">D3802+5</f>
        <v>150</v>
      </c>
      <c r="E3803" s="38" t="s">
        <v>177</v>
      </c>
      <c r="F3803" s="38" t="str">
        <f aca="false">SUBSTITUTE(E3803,"/","")</f>
        <v>XS</v>
      </c>
      <c r="H3803" s="8" t="s">
        <v>262</v>
      </c>
      <c r="I3803" s="8" t="str">
        <f aca="false">J3803</f>
        <v>44;46</v>
      </c>
      <c r="J3803" s="18" t="str">
        <f aca="false">IF(LEN(H3803)&gt;2,LEFT(H3803,2)&amp;";"&amp;RIGHT(H3803,2),H3803)</f>
        <v>44;46</v>
      </c>
      <c r="M3803" s="8" t="n">
        <v>966</v>
      </c>
      <c r="P3803" s="18" t="str">
        <f aca="false">VLOOKUP(1*LEFT(H3803,2),references!AL:AP,2,0)&amp;" - "&amp;VLOOKUP(1*RIGHT(H3803,2),references!AL:AP,2,0)</f>
        <v>88 - 92</v>
      </c>
      <c r="Q3803" s="18" t="str">
        <f aca="false">VLOOKUP(1*LEFT(H3803,2),references!AL:AP,4,0)&amp;" - "&amp;VLOOKUP(1*RIGHT(H3803,2),references!AL:AP,4,0)</f>
        <v>76 - 80</v>
      </c>
    </row>
    <row r="3804" customFormat="false" ht="15" hidden="false" customHeight="false" outlineLevel="0" collapsed="false">
      <c r="B3804" s="2" t="s">
        <v>108</v>
      </c>
      <c r="C3804" s="66" t="s">
        <v>1730</v>
      </c>
      <c r="D3804" s="2" t="n">
        <f aca="false">D3803+5</f>
        <v>155</v>
      </c>
      <c r="E3804" s="38" t="s">
        <v>588</v>
      </c>
      <c r="F3804" s="38" t="str">
        <f aca="false">SUBSTITUTE(E3804,"/","")</f>
        <v>XSS</v>
      </c>
      <c r="H3804" s="8" t="s">
        <v>262</v>
      </c>
      <c r="I3804" s="8" t="str">
        <f aca="false">J3804</f>
        <v>44;46</v>
      </c>
      <c r="J3804" s="18" t="str">
        <f aca="false">IF(LEN(H3804)&gt;2,LEFT(H3804,2)&amp;";"&amp;RIGHT(H3804,2),H3804)</f>
        <v>44;46</v>
      </c>
      <c r="M3804" s="8" t="n">
        <v>966</v>
      </c>
    </row>
    <row r="3805" customFormat="false" ht="15" hidden="false" customHeight="false" outlineLevel="0" collapsed="false">
      <c r="B3805" s="2" t="s">
        <v>108</v>
      </c>
      <c r="C3805" s="66" t="s">
        <v>1730</v>
      </c>
      <c r="D3805" s="2" t="n">
        <f aca="false">D3804+5</f>
        <v>160</v>
      </c>
      <c r="E3805" s="38" t="s">
        <v>178</v>
      </c>
      <c r="F3805" s="38" t="str">
        <f aca="false">SUBSTITUTE(E3805,"/","")</f>
        <v>S</v>
      </c>
      <c r="H3805" s="8" t="s">
        <v>264</v>
      </c>
      <c r="I3805" s="8" t="str">
        <f aca="false">J3805</f>
        <v>46;48</v>
      </c>
      <c r="J3805" s="18" t="str">
        <f aca="false">IF(LEN(H3805)&gt;2,LEFT(H3805,2)&amp;";"&amp;RIGHT(H3805,2),H3805)</f>
        <v>46;48</v>
      </c>
      <c r="M3805" s="8" t="n">
        <v>986</v>
      </c>
      <c r="P3805" s="18" t="str">
        <f aca="false">VLOOKUP(1*LEFT(H3805,2),references!AL:AP,2,0)&amp;" - "&amp;VLOOKUP(1*RIGHT(H3805,2),references!AL:AP,2,0)</f>
        <v>92 - 96</v>
      </c>
      <c r="Q3805" s="18" t="str">
        <f aca="false">VLOOKUP(1*LEFT(H3805,2),references!AL:AP,4,0)&amp;" - "&amp;VLOOKUP(1*RIGHT(H3805,2),references!AL:AP,4,0)</f>
        <v>80 - 84</v>
      </c>
    </row>
    <row r="3806" customFormat="false" ht="15" hidden="false" customHeight="false" outlineLevel="0" collapsed="false">
      <c r="B3806" s="2" t="s">
        <v>108</v>
      </c>
      <c r="C3806" s="66" t="s">
        <v>1730</v>
      </c>
      <c r="D3806" s="2" t="n">
        <f aca="false">D3805+5</f>
        <v>165</v>
      </c>
      <c r="E3806" s="38" t="s">
        <v>589</v>
      </c>
      <c r="F3806" s="38" t="str">
        <f aca="false">SUBSTITUTE(E3806,"/","")</f>
        <v>SM</v>
      </c>
      <c r="H3806" s="8" t="s">
        <v>264</v>
      </c>
      <c r="I3806" s="8" t="str">
        <f aca="false">J3806</f>
        <v>46;48</v>
      </c>
      <c r="J3806" s="18" t="str">
        <f aca="false">IF(LEN(H3806)&gt;2,LEFT(H3806,2)&amp;";"&amp;RIGHT(H3806,2),H3806)</f>
        <v>46;48</v>
      </c>
      <c r="M3806" s="8" t="n">
        <v>986</v>
      </c>
    </row>
    <row r="3807" customFormat="false" ht="15" hidden="false" customHeight="false" outlineLevel="0" collapsed="false">
      <c r="B3807" s="2" t="s">
        <v>108</v>
      </c>
      <c r="C3807" s="66" t="s">
        <v>1730</v>
      </c>
      <c r="D3807" s="2" t="n">
        <f aca="false">D3806+5</f>
        <v>170</v>
      </c>
      <c r="E3807" s="38" t="s">
        <v>179</v>
      </c>
      <c r="F3807" s="38" t="str">
        <f aca="false">SUBSTITUTE(E3807,"/","")</f>
        <v>M</v>
      </c>
      <c r="H3807" s="8" t="s">
        <v>266</v>
      </c>
      <c r="I3807" s="8" t="str">
        <f aca="false">J3807</f>
        <v>48;50</v>
      </c>
      <c r="J3807" s="18" t="str">
        <f aca="false">IF(LEN(H3807)&gt;2,LEFT(H3807,2)&amp;";"&amp;RIGHT(H3807,2),H3807)</f>
        <v>48;50</v>
      </c>
      <c r="M3807" s="8" t="n">
        <v>996</v>
      </c>
      <c r="P3807" s="18" t="str">
        <f aca="false">VLOOKUP(1*LEFT(H3807,2),references!AL:AP,2,0)&amp;" - "&amp;VLOOKUP(1*RIGHT(H3807,2),references!AL:AP,2,0)</f>
        <v>96 - 100</v>
      </c>
      <c r="Q3807" s="18" t="str">
        <f aca="false">VLOOKUP(1*LEFT(H3807,2),references!AL:AP,4,0)&amp;" - "&amp;VLOOKUP(1*RIGHT(H3807,2),references!AL:AP,4,0)</f>
        <v>84 - 88</v>
      </c>
    </row>
    <row r="3808" customFormat="false" ht="15" hidden="false" customHeight="false" outlineLevel="0" collapsed="false">
      <c r="B3808" s="2" t="s">
        <v>108</v>
      </c>
      <c r="C3808" s="66" t="s">
        <v>1730</v>
      </c>
      <c r="D3808" s="2" t="n">
        <f aca="false">D3807+5</f>
        <v>175</v>
      </c>
      <c r="E3808" s="38" t="s">
        <v>590</v>
      </c>
      <c r="F3808" s="38" t="str">
        <f aca="false">SUBSTITUTE(E3808,"/","")</f>
        <v>ML</v>
      </c>
      <c r="H3808" s="8" t="s">
        <v>266</v>
      </c>
      <c r="I3808" s="8" t="str">
        <f aca="false">J3808</f>
        <v>48;50</v>
      </c>
      <c r="J3808" s="18" t="str">
        <f aca="false">IF(LEN(H3808)&gt;2,LEFT(H3808,2)&amp;";"&amp;RIGHT(H3808,2),H3808)</f>
        <v>48;50</v>
      </c>
      <c r="M3808" s="8" t="n">
        <v>996</v>
      </c>
    </row>
    <row r="3809" customFormat="false" ht="15" hidden="false" customHeight="false" outlineLevel="0" collapsed="false">
      <c r="B3809" s="2" t="s">
        <v>108</v>
      </c>
      <c r="C3809" s="66" t="s">
        <v>1730</v>
      </c>
      <c r="D3809" s="2" t="n">
        <f aca="false">D3808+5</f>
        <v>180</v>
      </c>
      <c r="E3809" s="38" t="s">
        <v>180</v>
      </c>
      <c r="F3809" s="38" t="str">
        <f aca="false">SUBSTITUTE(E3809,"/","")</f>
        <v>L</v>
      </c>
      <c r="H3809" s="8" t="s">
        <v>465</v>
      </c>
      <c r="I3809" s="8" t="str">
        <f aca="false">J3809</f>
        <v>50;52</v>
      </c>
      <c r="J3809" s="18" t="str">
        <f aca="false">IF(LEN(H3809)&gt;2,LEFT(H3809,2)&amp;";"&amp;RIGHT(H3809,2),H3809)</f>
        <v>50;52</v>
      </c>
      <c r="M3809" s="8" t="n">
        <v>976</v>
      </c>
      <c r="P3809" s="18" t="str">
        <f aca="false">VLOOKUP(1*LEFT(H3809,2),references!AL:AP,2,0)&amp;" - "&amp;VLOOKUP(1*RIGHT(H3809,2),references!AL:AP,2,0)</f>
        <v>100 - 104</v>
      </c>
      <c r="Q3809" s="18" t="str">
        <f aca="false">VLOOKUP(1*LEFT(H3809,2),references!AL:AP,4,0)&amp;" - "&amp;VLOOKUP(1*RIGHT(H3809,2),references!AL:AP,4,0)</f>
        <v>88 - 92</v>
      </c>
    </row>
    <row r="3810" customFormat="false" ht="15" hidden="false" customHeight="false" outlineLevel="0" collapsed="false">
      <c r="B3810" s="2" t="s">
        <v>108</v>
      </c>
      <c r="C3810" s="66" t="s">
        <v>1730</v>
      </c>
      <c r="D3810" s="2" t="n">
        <f aca="false">D3809+5</f>
        <v>185</v>
      </c>
      <c r="E3810" s="38" t="s">
        <v>591</v>
      </c>
      <c r="F3810" s="38" t="str">
        <f aca="false">SUBSTITUTE(E3810,"/","")</f>
        <v>LXL</v>
      </c>
      <c r="H3810" s="8" t="s">
        <v>465</v>
      </c>
      <c r="I3810" s="8" t="str">
        <f aca="false">J3810</f>
        <v>50;52</v>
      </c>
      <c r="J3810" s="18" t="str">
        <f aca="false">IF(LEN(H3810)&gt;2,LEFT(H3810,2)&amp;";"&amp;RIGHT(H3810,2),H3810)</f>
        <v>50;52</v>
      </c>
      <c r="M3810" s="8" t="n">
        <v>976</v>
      </c>
    </row>
    <row r="3811" customFormat="false" ht="15" hidden="false" customHeight="false" outlineLevel="0" collapsed="false">
      <c r="B3811" s="2" t="s">
        <v>108</v>
      </c>
      <c r="C3811" s="66" t="s">
        <v>1730</v>
      </c>
      <c r="D3811" s="2" t="n">
        <f aca="false">D3810+5</f>
        <v>190</v>
      </c>
      <c r="E3811" s="38" t="s">
        <v>181</v>
      </c>
      <c r="F3811" s="38" t="str">
        <f aca="false">SUBSTITUTE(E3811,"/","")</f>
        <v>XL</v>
      </c>
      <c r="H3811" s="8" t="s">
        <v>466</v>
      </c>
      <c r="I3811" s="8" t="str">
        <f aca="false">J3811</f>
        <v>52;54</v>
      </c>
      <c r="J3811" s="18" t="str">
        <f aca="false">IF(LEN(H3811)&gt;2,LEFT(H3811,2)&amp;";"&amp;RIGHT(H3811,2),H3811)</f>
        <v>52;54</v>
      </c>
      <c r="M3811" s="8" t="n">
        <v>956</v>
      </c>
      <c r="P3811" s="18" t="str">
        <f aca="false">VLOOKUP(1*LEFT(H3811,2),references!AL:AP,2,0)&amp;" - "&amp;VLOOKUP(1*RIGHT(H3811,2),references!AL:AP,2,0)</f>
        <v>104 - 108</v>
      </c>
      <c r="Q3811" s="18" t="str">
        <f aca="false">VLOOKUP(1*LEFT(H3811,2),references!AL:AP,4,0)&amp;" - "&amp;VLOOKUP(1*RIGHT(H3811,2),references!AL:AP,4,0)</f>
        <v>92 - 96</v>
      </c>
    </row>
    <row r="3812" customFormat="false" ht="15" hidden="false" customHeight="false" outlineLevel="0" collapsed="false">
      <c r="B3812" s="2" t="s">
        <v>108</v>
      </c>
      <c r="C3812" s="66" t="s">
        <v>1730</v>
      </c>
      <c r="D3812" s="2" t="n">
        <f aca="false">D3811+5</f>
        <v>195</v>
      </c>
      <c r="E3812" s="38" t="s">
        <v>592</v>
      </c>
      <c r="F3812" s="38" t="str">
        <f aca="false">SUBSTITUTE(E3812,"/","")</f>
        <v>XLXXL</v>
      </c>
      <c r="H3812" s="8" t="s">
        <v>466</v>
      </c>
      <c r="I3812" s="8" t="str">
        <f aca="false">J3812</f>
        <v>52;54</v>
      </c>
      <c r="J3812" s="18" t="str">
        <f aca="false">IF(LEN(H3812)&gt;2,LEFT(H3812,2)&amp;";"&amp;RIGHT(H3812,2),H3812)</f>
        <v>52;54</v>
      </c>
      <c r="M3812" s="8" t="n">
        <v>956</v>
      </c>
    </row>
    <row r="3813" customFormat="false" ht="15" hidden="false" customHeight="false" outlineLevel="0" collapsed="false">
      <c r="B3813" s="2" t="s">
        <v>108</v>
      </c>
      <c r="C3813" s="66" t="s">
        <v>1730</v>
      </c>
      <c r="D3813" s="2" t="n">
        <f aca="false">D3812+5</f>
        <v>200</v>
      </c>
      <c r="E3813" s="38" t="s">
        <v>182</v>
      </c>
      <c r="F3813" s="38" t="str">
        <f aca="false">SUBSTITUTE(E3813,"/","")</f>
        <v>XXL</v>
      </c>
      <c r="H3813" s="8" t="s">
        <v>467</v>
      </c>
      <c r="I3813" s="8" t="str">
        <f aca="false">J3813</f>
        <v>54;56</v>
      </c>
      <c r="J3813" s="18" t="str">
        <f aca="false">IF(LEN(H3813)&gt;2,LEFT(H3813,2)&amp;";"&amp;RIGHT(H3813,2),H3813)</f>
        <v>54;56</v>
      </c>
      <c r="M3813" s="8" t="n">
        <v>936</v>
      </c>
      <c r="P3813" s="18" t="str">
        <f aca="false">VLOOKUP(1*LEFT(H3813,2),references!AL:AP,2,0)&amp;" - "&amp;VLOOKUP(1*RIGHT(H3813,2),references!AL:AP,2,0)</f>
        <v>108 - 112</v>
      </c>
      <c r="Q3813" s="18" t="str">
        <f aca="false">VLOOKUP(1*LEFT(H3813,2),references!AL:AP,4,0)&amp;" - "&amp;VLOOKUP(1*RIGHT(H3813,2),references!AL:AP,4,0)</f>
        <v>96 - 100</v>
      </c>
    </row>
    <row r="3814" customFormat="false" ht="15" hidden="false" customHeight="false" outlineLevel="0" collapsed="false">
      <c r="B3814" s="2" t="s">
        <v>108</v>
      </c>
      <c r="C3814" s="66" t="s">
        <v>1730</v>
      </c>
      <c r="D3814" s="2" t="n">
        <f aca="false">D3813+5</f>
        <v>205</v>
      </c>
      <c r="E3814" s="38" t="s">
        <v>593</v>
      </c>
      <c r="F3814" s="38" t="str">
        <f aca="false">SUBSTITUTE(E3814,"/","")</f>
        <v>XXL3XL</v>
      </c>
      <c r="H3814" s="8" t="s">
        <v>467</v>
      </c>
      <c r="I3814" s="8" t="str">
        <f aca="false">J3814</f>
        <v>54;56</v>
      </c>
      <c r="J3814" s="18" t="str">
        <f aca="false">IF(LEN(H3814)&gt;2,LEFT(H3814,2)&amp;";"&amp;RIGHT(H3814,2),H3814)</f>
        <v>54;56</v>
      </c>
      <c r="M3814" s="8" t="n">
        <v>936</v>
      </c>
    </row>
    <row r="3815" customFormat="false" ht="15" hidden="false" customHeight="false" outlineLevel="0" collapsed="false">
      <c r="B3815" s="2" t="s">
        <v>108</v>
      </c>
      <c r="C3815" s="66" t="s">
        <v>1730</v>
      </c>
      <c r="D3815" s="2" t="n">
        <f aca="false">D3814+5</f>
        <v>210</v>
      </c>
      <c r="E3815" s="38" t="s">
        <v>579</v>
      </c>
      <c r="F3815" s="38" t="str">
        <f aca="false">SUBSTITUTE(E3815,"/","")</f>
        <v>3XL</v>
      </c>
      <c r="H3815" s="8" t="s">
        <v>468</v>
      </c>
      <c r="I3815" s="8" t="str">
        <f aca="false">J3815</f>
        <v>56;58</v>
      </c>
      <c r="J3815" s="18" t="str">
        <f aca="false">IF(LEN(H3815)&gt;2,LEFT(H3815,2)&amp;";"&amp;RIGHT(H3815,2),H3815)</f>
        <v>56;58</v>
      </c>
      <c r="M3815" s="8" t="n">
        <v>916</v>
      </c>
      <c r="P3815" s="18" t="str">
        <f aca="false">VLOOKUP(1*LEFT(H3815,2),references!AL:AP,2,0)&amp;" - "&amp;VLOOKUP(1*RIGHT(H3815,2),references!AL:AP,2,0)</f>
        <v>112 - 116</v>
      </c>
      <c r="Q3815" s="18" t="str">
        <f aca="false">VLOOKUP(1*LEFT(H3815,2),references!AL:AP,4,0)&amp;" - "&amp;VLOOKUP(1*RIGHT(H3815,2),references!AL:AP,4,0)</f>
        <v>100 - 104</v>
      </c>
    </row>
    <row r="3816" customFormat="false" ht="15" hidden="false" customHeight="false" outlineLevel="0" collapsed="false">
      <c r="B3816" s="2" t="s">
        <v>108</v>
      </c>
      <c r="C3816" s="66" t="s">
        <v>1730</v>
      </c>
      <c r="D3816" s="2" t="n">
        <f aca="false">D3815+5</f>
        <v>215</v>
      </c>
      <c r="E3816" s="38" t="s">
        <v>594</v>
      </c>
      <c r="F3816" s="38" t="str">
        <f aca="false">SUBSTITUTE(E3816,"/","")</f>
        <v>3XL4XL</v>
      </c>
      <c r="H3816" s="8" t="s">
        <v>468</v>
      </c>
      <c r="I3816" s="8" t="str">
        <f aca="false">J3816</f>
        <v>56;58</v>
      </c>
      <c r="J3816" s="18" t="str">
        <f aca="false">IF(LEN(H3816)&gt;2,LEFT(H3816,2)&amp;";"&amp;RIGHT(H3816,2),H3816)</f>
        <v>56;58</v>
      </c>
      <c r="M3816" s="8" t="n">
        <v>916</v>
      </c>
    </row>
    <row r="3817" customFormat="false" ht="15" hidden="false" customHeight="false" outlineLevel="0" collapsed="false">
      <c r="B3817" s="2" t="s">
        <v>108</v>
      </c>
      <c r="C3817" s="66" t="s">
        <v>1730</v>
      </c>
      <c r="D3817" s="2" t="n">
        <f aca="false">D3816+5</f>
        <v>220</v>
      </c>
      <c r="E3817" s="38" t="s">
        <v>580</v>
      </c>
      <c r="F3817" s="38" t="str">
        <f aca="false">SUBSTITUTE(E3817,"/","")</f>
        <v>4XL</v>
      </c>
      <c r="H3817" s="8" t="s">
        <v>469</v>
      </c>
      <c r="I3817" s="8" t="str">
        <f aca="false">J3817</f>
        <v>58;60</v>
      </c>
      <c r="J3817" s="18" t="str">
        <f aca="false">IF(LEN(H3817)&gt;2,LEFT(H3817,2)&amp;";"&amp;RIGHT(H3817,2),H3817)</f>
        <v>58;60</v>
      </c>
      <c r="M3817" s="8" t="n">
        <v>896</v>
      </c>
    </row>
    <row r="3818" customFormat="false" ht="15" hidden="false" customHeight="false" outlineLevel="0" collapsed="false">
      <c r="B3818" s="2" t="s">
        <v>108</v>
      </c>
      <c r="C3818" s="66" t="s">
        <v>1730</v>
      </c>
      <c r="D3818" s="2" t="n">
        <f aca="false">D3817+5</f>
        <v>225</v>
      </c>
      <c r="E3818" s="38" t="s">
        <v>595</v>
      </c>
      <c r="F3818" s="38" t="str">
        <f aca="false">SUBSTITUTE(E3818,"/","")</f>
        <v>4XL5XL</v>
      </c>
      <c r="H3818" s="8" t="s">
        <v>469</v>
      </c>
      <c r="I3818" s="8" t="str">
        <f aca="false">J3818</f>
        <v>58;60</v>
      </c>
      <c r="J3818" s="18" t="str">
        <f aca="false">IF(LEN(H3818)&gt;2,LEFT(H3818,2)&amp;";"&amp;RIGHT(H3818,2),H3818)</f>
        <v>58;60</v>
      </c>
      <c r="M3818" s="8" t="n">
        <v>896</v>
      </c>
    </row>
    <row r="3819" customFormat="false" ht="15" hidden="false" customHeight="false" outlineLevel="0" collapsed="false">
      <c r="B3819" s="2" t="s">
        <v>108</v>
      </c>
      <c r="C3819" s="66" t="s">
        <v>1730</v>
      </c>
      <c r="D3819" s="2" t="n">
        <f aca="false">D3818+5</f>
        <v>230</v>
      </c>
      <c r="E3819" s="38" t="s">
        <v>581</v>
      </c>
      <c r="F3819" s="38" t="str">
        <f aca="false">SUBSTITUTE(E3819,"/","")</f>
        <v>5XL</v>
      </c>
      <c r="H3819" s="8" t="s">
        <v>471</v>
      </c>
      <c r="I3819" s="8" t="str">
        <f aca="false">J3819</f>
        <v>62;64</v>
      </c>
      <c r="J3819" s="18" t="str">
        <f aca="false">IF(LEN(H3819)&gt;2,LEFT(H3819,2)&amp;";"&amp;RIGHT(H3819,2),H3819)</f>
        <v>62;64</v>
      </c>
      <c r="M3819" s="8" t="n">
        <v>876</v>
      </c>
    </row>
    <row r="3820" customFormat="false" ht="15" hidden="false" customHeight="false" outlineLevel="0" collapsed="false">
      <c r="B3820" s="2" t="s">
        <v>108</v>
      </c>
      <c r="C3820" s="66" t="s">
        <v>1730</v>
      </c>
      <c r="D3820" s="2" t="n">
        <f aca="false">D3819+5</f>
        <v>235</v>
      </c>
      <c r="E3820" s="38" t="s">
        <v>596</v>
      </c>
      <c r="F3820" s="38" t="str">
        <f aca="false">SUBSTITUTE(E3820,"/","")</f>
        <v>5XL6XL</v>
      </c>
      <c r="H3820" s="8" t="s">
        <v>471</v>
      </c>
      <c r="I3820" s="8" t="str">
        <f aca="false">J3820</f>
        <v>62;64</v>
      </c>
      <c r="J3820" s="18" t="str">
        <f aca="false">IF(LEN(H3820)&gt;2,LEFT(H3820,2)&amp;";"&amp;RIGHT(H3820,2),H3820)</f>
        <v>62;64</v>
      </c>
      <c r="M3820" s="8" t="n">
        <v>876</v>
      </c>
    </row>
    <row r="3821" customFormat="false" ht="15" hidden="false" customHeight="false" outlineLevel="0" collapsed="false">
      <c r="B3821" s="2" t="s">
        <v>108</v>
      </c>
      <c r="C3821" s="66" t="s">
        <v>1730</v>
      </c>
      <c r="D3821" s="2" t="n">
        <f aca="false">D3820+5</f>
        <v>240</v>
      </c>
      <c r="E3821" s="38" t="s">
        <v>582</v>
      </c>
      <c r="F3821" s="38" t="str">
        <f aca="false">SUBSTITUTE(E3821,"/","")</f>
        <v>6XL</v>
      </c>
      <c r="H3821" s="8" t="s">
        <v>473</v>
      </c>
      <c r="I3821" s="8" t="str">
        <f aca="false">J3821</f>
        <v>66;68</v>
      </c>
      <c r="J3821" s="18" t="str">
        <f aca="false">IF(LEN(H3821)&gt;2,LEFT(H3821,2)&amp;";"&amp;RIGHT(H3821,2),H3821)</f>
        <v>66;68</v>
      </c>
      <c r="M3821" s="8" t="n">
        <v>866</v>
      </c>
    </row>
    <row r="3822" customFormat="false" ht="15" hidden="false" customHeight="false" outlineLevel="0" collapsed="false">
      <c r="F3822" s="38"/>
    </row>
    <row r="3823" customFormat="false" ht="15" hidden="false" customHeight="false" outlineLevel="0" collapsed="false">
      <c r="B3823" s="2" t="s">
        <v>108</v>
      </c>
      <c r="C3823" s="66" t="s">
        <v>1732</v>
      </c>
      <c r="D3823" s="2" t="n">
        <f aca="false">D3787+200</f>
        <v>340</v>
      </c>
      <c r="E3823" s="38" t="s">
        <v>1733</v>
      </c>
      <c r="F3823" s="38" t="str">
        <f aca="false">SUBSTITUTE(E3823,"/","")</f>
        <v>XXS176</v>
      </c>
      <c r="H3823" s="8" t="s">
        <v>525</v>
      </c>
      <c r="I3823" s="27" t="str">
        <f aca="false">LEFT(H3823,2)</f>
        <v>44</v>
      </c>
      <c r="J3823" s="18" t="str">
        <f aca="false">LEFT(H3823,2)</f>
        <v>44</v>
      </c>
      <c r="K3823" s="18" t="str">
        <f aca="false">RIGHT(H3823,3)</f>
        <v>176</v>
      </c>
      <c r="M3823" s="8" t="n">
        <v>875</v>
      </c>
      <c r="P3823" s="18" t="str">
        <f aca="false">VLOOKUP(1*LEFT(H3823,2),references!AL:AP,3,0)</f>
        <v>86 - 90</v>
      </c>
      <c r="Q3823" s="18" t="str">
        <f aca="false">VLOOKUP(1*LEFT(H3823,2),references!AL:AP,5,0)</f>
        <v>74 - 78</v>
      </c>
      <c r="T3823" s="2" t="str">
        <f aca="false">K3823</f>
        <v>176</v>
      </c>
    </row>
    <row r="3824" customFormat="false" ht="15" hidden="false" customHeight="false" outlineLevel="0" collapsed="false">
      <c r="B3824" s="2" t="s">
        <v>108</v>
      </c>
      <c r="C3824" s="66" t="s">
        <v>1732</v>
      </c>
      <c r="D3824" s="2" t="n">
        <f aca="false">D3788+200</f>
        <v>350</v>
      </c>
      <c r="E3824" s="38" t="s">
        <v>1734</v>
      </c>
      <c r="F3824" s="38" t="str">
        <f aca="false">SUBSTITUTE(E3824,"/","")</f>
        <v>XS176</v>
      </c>
      <c r="H3824" s="8" t="s">
        <v>526</v>
      </c>
      <c r="I3824" s="27" t="str">
        <f aca="false">LEFT(H3824,2)</f>
        <v>46</v>
      </c>
      <c r="J3824" s="18" t="str">
        <f aca="false">LEFT(H3824,2)</f>
        <v>46</v>
      </c>
      <c r="K3824" s="18" t="str">
        <f aca="false">RIGHT(H3824,3)</f>
        <v>176</v>
      </c>
      <c r="M3824" s="8" t="n">
        <v>955</v>
      </c>
      <c r="P3824" s="18" t="str">
        <f aca="false">VLOOKUP(1*LEFT(H3824,2),references!AL:AP,3,0)</f>
        <v>90 - 94</v>
      </c>
      <c r="Q3824" s="18" t="str">
        <f aca="false">VLOOKUP(1*LEFT(H3824,2),references!AL:AP,5,0)</f>
        <v>78 - 82</v>
      </c>
      <c r="T3824" s="2" t="str">
        <f aca="false">K3824</f>
        <v>176</v>
      </c>
    </row>
    <row r="3825" customFormat="false" ht="15" hidden="false" customHeight="false" outlineLevel="0" collapsed="false">
      <c r="B3825" s="2" t="s">
        <v>108</v>
      </c>
      <c r="C3825" s="66" t="s">
        <v>1732</v>
      </c>
      <c r="D3825" s="2" t="n">
        <f aca="false">D3789+200</f>
        <v>360</v>
      </c>
      <c r="E3825" s="38" t="s">
        <v>1735</v>
      </c>
      <c r="F3825" s="38" t="str">
        <f aca="false">SUBSTITUTE(E3825,"/","")</f>
        <v>S176</v>
      </c>
      <c r="H3825" s="8" t="s">
        <v>527</v>
      </c>
      <c r="I3825" s="27" t="str">
        <f aca="false">LEFT(H3825,2)</f>
        <v>48</v>
      </c>
      <c r="J3825" s="18" t="str">
        <f aca="false">LEFT(H3825,2)</f>
        <v>48</v>
      </c>
      <c r="K3825" s="18" t="str">
        <f aca="false">RIGHT(H3825,3)</f>
        <v>176</v>
      </c>
      <c r="M3825" s="8" t="n">
        <v>995</v>
      </c>
      <c r="P3825" s="18" t="str">
        <f aca="false">VLOOKUP(1*LEFT(H3825,2),references!AL:AP,3,0)</f>
        <v>94 - 98</v>
      </c>
      <c r="Q3825" s="18" t="str">
        <f aca="false">VLOOKUP(1*LEFT(H3825,2),references!AL:AP,5,0)</f>
        <v>82 - 86</v>
      </c>
      <c r="T3825" s="2" t="str">
        <f aca="false">K3825</f>
        <v>176</v>
      </c>
    </row>
    <row r="3826" customFormat="false" ht="15" hidden="false" customHeight="false" outlineLevel="0" collapsed="false">
      <c r="B3826" s="2" t="s">
        <v>108</v>
      </c>
      <c r="C3826" s="66" t="s">
        <v>1732</v>
      </c>
      <c r="D3826" s="2" t="n">
        <f aca="false">D3790+200</f>
        <v>370</v>
      </c>
      <c r="E3826" s="38" t="s">
        <v>1736</v>
      </c>
      <c r="F3826" s="38" t="str">
        <f aca="false">SUBSTITUTE(E3826,"/","")</f>
        <v>M176</v>
      </c>
      <c r="H3826" s="8" t="s">
        <v>528</v>
      </c>
      <c r="I3826" s="27" t="str">
        <f aca="false">LEFT(H3826,2)</f>
        <v>50</v>
      </c>
      <c r="J3826" s="18" t="str">
        <f aca="false">LEFT(H3826,2)</f>
        <v>50</v>
      </c>
      <c r="K3826" s="18" t="str">
        <f aca="false">RIGHT(H3826,3)</f>
        <v>176</v>
      </c>
      <c r="M3826" s="8" t="n">
        <v>975</v>
      </c>
      <c r="P3826" s="18" t="str">
        <f aca="false">VLOOKUP(1*LEFT(H3826,2),references!AL:AP,3,0)</f>
        <v>98 - 102</v>
      </c>
      <c r="Q3826" s="18" t="str">
        <f aca="false">VLOOKUP(1*LEFT(H3826,2),references!AL:AP,5,0)</f>
        <v>86 - 90</v>
      </c>
      <c r="T3826" s="2" t="str">
        <f aca="false">K3826</f>
        <v>176</v>
      </c>
    </row>
    <row r="3827" customFormat="false" ht="15" hidden="false" customHeight="false" outlineLevel="0" collapsed="false">
      <c r="B3827" s="2" t="s">
        <v>108</v>
      </c>
      <c r="C3827" s="66" t="s">
        <v>1732</v>
      </c>
      <c r="D3827" s="2" t="n">
        <f aca="false">D3791+200</f>
        <v>380</v>
      </c>
      <c r="E3827" s="38" t="s">
        <v>1737</v>
      </c>
      <c r="F3827" s="38" t="str">
        <f aca="false">SUBSTITUTE(E3827,"/","")</f>
        <v>L176</v>
      </c>
      <c r="H3827" s="8" t="s">
        <v>529</v>
      </c>
      <c r="I3827" s="27" t="str">
        <f aca="false">LEFT(H3827,2)</f>
        <v>52</v>
      </c>
      <c r="J3827" s="18" t="str">
        <f aca="false">LEFT(H3827,2)</f>
        <v>52</v>
      </c>
      <c r="K3827" s="18" t="str">
        <f aca="false">RIGHT(H3827,3)</f>
        <v>176</v>
      </c>
      <c r="M3827" s="8" t="n">
        <v>865</v>
      </c>
      <c r="P3827" s="18" t="str">
        <f aca="false">VLOOKUP(1*LEFT(H3827,2),references!AL:AP,3,0)</f>
        <v>102 - 106</v>
      </c>
      <c r="Q3827" s="18" t="str">
        <f aca="false">VLOOKUP(1*LEFT(H3827,2),references!AL:AP,5,0)</f>
        <v>90 - 94</v>
      </c>
      <c r="T3827" s="2" t="str">
        <f aca="false">K3827</f>
        <v>176</v>
      </c>
    </row>
    <row r="3828" customFormat="false" ht="15" hidden="false" customHeight="false" outlineLevel="0" collapsed="false">
      <c r="B3828" s="2" t="s">
        <v>108</v>
      </c>
      <c r="C3828" s="66" t="s">
        <v>1732</v>
      </c>
      <c r="D3828" s="2" t="n">
        <f aca="false">D3792+200</f>
        <v>390</v>
      </c>
      <c r="E3828" s="38" t="s">
        <v>1738</v>
      </c>
      <c r="F3828" s="38" t="str">
        <f aca="false">SUBSTITUTE(E3828,"/","")</f>
        <v>XL176</v>
      </c>
      <c r="H3828" s="8" t="s">
        <v>530</v>
      </c>
      <c r="I3828" s="27" t="str">
        <f aca="false">LEFT(H3828,2)</f>
        <v>54</v>
      </c>
      <c r="J3828" s="18" t="str">
        <f aca="false">LEFT(H3828,2)</f>
        <v>54</v>
      </c>
      <c r="K3828" s="18" t="str">
        <f aca="false">RIGHT(H3828,3)</f>
        <v>176</v>
      </c>
      <c r="M3828" s="8" t="n">
        <v>845</v>
      </c>
      <c r="P3828" s="18" t="str">
        <f aca="false">VLOOKUP(1*LEFT(H3828,2),references!AL:AP,3,0)</f>
        <v>106 - 110</v>
      </c>
      <c r="Q3828" s="18" t="str">
        <f aca="false">VLOOKUP(1*LEFT(H3828,2),references!AL:AP,5,0)</f>
        <v>94 - 98</v>
      </c>
      <c r="T3828" s="2" t="str">
        <f aca="false">K3828</f>
        <v>176</v>
      </c>
    </row>
    <row r="3829" customFormat="false" ht="15" hidden="false" customHeight="false" outlineLevel="0" collapsed="false">
      <c r="B3829" s="18" t="s">
        <v>108</v>
      </c>
      <c r="C3829" s="66" t="s">
        <v>1732</v>
      </c>
      <c r="D3829" s="2" t="n">
        <f aca="false">D3793+200</f>
        <v>400</v>
      </c>
      <c r="E3829" s="38" t="s">
        <v>1739</v>
      </c>
      <c r="F3829" s="38" t="str">
        <f aca="false">SUBSTITUTE(E3829,"/","")</f>
        <v>XXL176</v>
      </c>
      <c r="H3829" s="8" t="s">
        <v>531</v>
      </c>
      <c r="I3829" s="27" t="str">
        <f aca="false">LEFT(H3829,2)</f>
        <v>56</v>
      </c>
      <c r="J3829" s="18" t="str">
        <f aca="false">LEFT(H3829,2)</f>
        <v>56</v>
      </c>
      <c r="K3829" s="18" t="str">
        <f aca="false">RIGHT(H3829,3)</f>
        <v>176</v>
      </c>
      <c r="M3829" s="8" t="n">
        <v>825</v>
      </c>
      <c r="P3829" s="18" t="str">
        <f aca="false">VLOOKUP(1*LEFT(H3829,2),references!AL:AP,3,0)</f>
        <v>110 - 114</v>
      </c>
      <c r="Q3829" s="18" t="str">
        <f aca="false">VLOOKUP(1*LEFT(H3829,2),references!AL:AP,5,0)</f>
        <v>98 - 102</v>
      </c>
      <c r="T3829" s="2" t="str">
        <f aca="false">K3829</f>
        <v>176</v>
      </c>
    </row>
    <row r="3830" customFormat="false" ht="15" hidden="false" customHeight="false" outlineLevel="0" collapsed="false">
      <c r="B3830" s="18" t="s">
        <v>717</v>
      </c>
      <c r="C3830" s="76" t="s">
        <v>1732</v>
      </c>
      <c r="D3830" s="18" t="n">
        <f aca="false">D3794+200</f>
        <v>410</v>
      </c>
      <c r="E3830" s="61" t="s">
        <v>1740</v>
      </c>
      <c r="F3830" s="61" t="str">
        <f aca="false">SUBSTITUTE(E3830,"/","")</f>
        <v>3XL176</v>
      </c>
      <c r="G3830" s="76"/>
      <c r="H3830" s="29" t="s">
        <v>532</v>
      </c>
      <c r="I3830" s="27" t="str">
        <f aca="false">LEFT(H3830,2)</f>
        <v>58</v>
      </c>
      <c r="J3830" s="18" t="str">
        <f aca="false">LEFT(H3830,2)</f>
        <v>58</v>
      </c>
      <c r="K3830" s="18" t="str">
        <f aca="false">RIGHT(H3830,3)</f>
        <v>176</v>
      </c>
      <c r="M3830" s="29" t="n">
        <v>805</v>
      </c>
      <c r="T3830" s="2" t="str">
        <f aca="false">K3830</f>
        <v>176</v>
      </c>
    </row>
    <row r="3831" customFormat="false" ht="15" hidden="false" customHeight="false" outlineLevel="0" collapsed="false">
      <c r="B3831" s="18" t="s">
        <v>717</v>
      </c>
      <c r="C3831" s="76" t="s">
        <v>1732</v>
      </c>
      <c r="D3831" s="18" t="n">
        <f aca="false">D3795+200</f>
        <v>420</v>
      </c>
      <c r="E3831" s="61" t="s">
        <v>1741</v>
      </c>
      <c r="F3831" s="61" t="str">
        <f aca="false">SUBSTITUTE(E3831,"/","")</f>
        <v>4XL176</v>
      </c>
      <c r="G3831" s="76"/>
      <c r="H3831" s="29" t="s">
        <v>533</v>
      </c>
      <c r="I3831" s="27" t="str">
        <f aca="false">LEFT(H3831,2)</f>
        <v>60</v>
      </c>
      <c r="J3831" s="18" t="str">
        <f aca="false">LEFT(H3831,2)</f>
        <v>60</v>
      </c>
      <c r="K3831" s="18" t="str">
        <f aca="false">RIGHT(H3831,3)</f>
        <v>176</v>
      </c>
      <c r="M3831" s="29" t="n">
        <v>785</v>
      </c>
      <c r="T3831" s="2" t="str">
        <f aca="false">K3831</f>
        <v>176</v>
      </c>
    </row>
    <row r="3832" customFormat="false" ht="15" hidden="false" customHeight="false" outlineLevel="0" collapsed="false">
      <c r="B3832" s="18" t="s">
        <v>717</v>
      </c>
      <c r="C3832" s="76" t="s">
        <v>1732</v>
      </c>
      <c r="D3832" s="18" t="n">
        <f aca="false">D3796+200</f>
        <v>430</v>
      </c>
      <c r="E3832" s="61" t="s">
        <v>1742</v>
      </c>
      <c r="F3832" s="61" t="str">
        <f aca="false">SUBSTITUTE(E3832,"/","")</f>
        <v>5XL176</v>
      </c>
      <c r="G3832" s="76"/>
      <c r="H3832" s="29" t="s">
        <v>534</v>
      </c>
      <c r="I3832" s="27" t="str">
        <f aca="false">LEFT(H3832,2)</f>
        <v>62</v>
      </c>
      <c r="J3832" s="18" t="str">
        <f aca="false">LEFT(H3832,2)</f>
        <v>62</v>
      </c>
      <c r="K3832" s="18" t="str">
        <f aca="false">RIGHT(H3832,3)</f>
        <v>176</v>
      </c>
      <c r="M3832" s="29" t="n">
        <v>765</v>
      </c>
      <c r="T3832" s="2" t="str">
        <f aca="false">K3832</f>
        <v>176</v>
      </c>
    </row>
    <row r="3833" customFormat="false" ht="15" hidden="false" customHeight="false" outlineLevel="0" collapsed="false">
      <c r="B3833" s="18" t="s">
        <v>717</v>
      </c>
      <c r="C3833" s="76" t="s">
        <v>1732</v>
      </c>
      <c r="D3833" s="18" t="n">
        <f aca="false">D3797+200</f>
        <v>440</v>
      </c>
      <c r="E3833" s="61" t="s">
        <v>1743</v>
      </c>
      <c r="F3833" s="61" t="str">
        <f aca="false">SUBSTITUTE(E3833,"/","")</f>
        <v>6XL176</v>
      </c>
      <c r="G3833" s="76"/>
      <c r="H3833" s="29" t="s">
        <v>1681</v>
      </c>
      <c r="I3833" s="27" t="str">
        <f aca="false">LEFT(H3833,2)</f>
        <v>64</v>
      </c>
      <c r="J3833" s="18" t="str">
        <f aca="false">LEFT(H3833,2)</f>
        <v>64</v>
      </c>
      <c r="K3833" s="18" t="str">
        <f aca="false">RIGHT(H3833,3)</f>
        <v>176</v>
      </c>
      <c r="M3833" s="29" t="n">
        <v>745</v>
      </c>
      <c r="T3833" s="2" t="str">
        <f aca="false">K3833</f>
        <v>176</v>
      </c>
    </row>
    <row r="3834" customFormat="false" ht="15" hidden="false" customHeight="false" outlineLevel="0" collapsed="false">
      <c r="B3834" s="18" t="s">
        <v>108</v>
      </c>
      <c r="C3834" s="66" t="s">
        <v>1732</v>
      </c>
      <c r="D3834" s="2" t="n">
        <f aca="false">D3823+200</f>
        <v>540</v>
      </c>
      <c r="E3834" s="38" t="s">
        <v>1744</v>
      </c>
      <c r="F3834" s="38" t="str">
        <f aca="false">SUBSTITUTE(E3834,"/","")</f>
        <v>XXS182</v>
      </c>
      <c r="H3834" s="8" t="s">
        <v>1683</v>
      </c>
      <c r="I3834" s="27" t="str">
        <f aca="false">LEFT(H3834,2)</f>
        <v>44</v>
      </c>
      <c r="J3834" s="18" t="str">
        <f aca="false">LEFT(H3834,2)</f>
        <v>44</v>
      </c>
      <c r="K3834" s="18" t="str">
        <f aca="false">RIGHT(H3834,3)</f>
        <v>182</v>
      </c>
      <c r="M3834" s="8" t="n">
        <v>705</v>
      </c>
      <c r="P3834" s="18" t="str">
        <f aca="false">VLOOKUP(1*LEFT(H3834,2),references!AL:AP,3,0)</f>
        <v>86 - 90</v>
      </c>
      <c r="Q3834" s="18" t="str">
        <f aca="false">VLOOKUP(1*LEFT(H3834,2),references!AL:AP,5,0)</f>
        <v>74 - 78</v>
      </c>
      <c r="T3834" s="2" t="str">
        <f aca="false">K3834</f>
        <v>182</v>
      </c>
    </row>
    <row r="3835" customFormat="false" ht="15" hidden="false" customHeight="false" outlineLevel="0" collapsed="false">
      <c r="B3835" s="18" t="s">
        <v>108</v>
      </c>
      <c r="C3835" s="66" t="s">
        <v>1732</v>
      </c>
      <c r="D3835" s="2" t="n">
        <f aca="false">D3824+200</f>
        <v>550</v>
      </c>
      <c r="E3835" s="38" t="s">
        <v>1745</v>
      </c>
      <c r="F3835" s="38" t="str">
        <f aca="false">SUBSTITUTE(E3835,"/","")</f>
        <v>XS182</v>
      </c>
      <c r="H3835" s="8" t="s">
        <v>1684</v>
      </c>
      <c r="I3835" s="27" t="str">
        <f aca="false">LEFT(H3835,2)</f>
        <v>46</v>
      </c>
      <c r="J3835" s="18" t="str">
        <f aca="false">LEFT(H3835,2)</f>
        <v>46</v>
      </c>
      <c r="K3835" s="18" t="str">
        <f aca="false">RIGHT(H3835,3)</f>
        <v>182</v>
      </c>
      <c r="M3835" s="8" t="n">
        <v>945</v>
      </c>
      <c r="P3835" s="18" t="str">
        <f aca="false">VLOOKUP(1*LEFT(H3835,2),references!AL:AP,3,0)</f>
        <v>90 - 94</v>
      </c>
      <c r="Q3835" s="18" t="str">
        <f aca="false">VLOOKUP(1*LEFT(H3835,2),references!AL:AP,5,0)</f>
        <v>78 - 82</v>
      </c>
      <c r="T3835" s="2" t="str">
        <f aca="false">K3835</f>
        <v>182</v>
      </c>
    </row>
    <row r="3836" customFormat="false" ht="15" hidden="false" customHeight="false" outlineLevel="0" collapsed="false">
      <c r="B3836" s="18" t="s">
        <v>108</v>
      </c>
      <c r="C3836" s="66" t="s">
        <v>1732</v>
      </c>
      <c r="D3836" s="2" t="n">
        <f aca="false">D3825+200</f>
        <v>560</v>
      </c>
      <c r="E3836" s="38" t="s">
        <v>1746</v>
      </c>
      <c r="F3836" s="38" t="str">
        <f aca="false">SUBSTITUTE(E3836,"/","")</f>
        <v>S182</v>
      </c>
      <c r="H3836" s="8" t="s">
        <v>1685</v>
      </c>
      <c r="I3836" s="27" t="str">
        <f aca="false">LEFT(H3836,2)</f>
        <v>48</v>
      </c>
      <c r="J3836" s="18" t="str">
        <f aca="false">LEFT(H3836,2)</f>
        <v>48</v>
      </c>
      <c r="K3836" s="18" t="str">
        <f aca="false">RIGHT(H3836,3)</f>
        <v>182</v>
      </c>
      <c r="M3836" s="8" t="n">
        <v>985</v>
      </c>
      <c r="P3836" s="18" t="str">
        <f aca="false">VLOOKUP(1*LEFT(H3836,2),references!AL:AP,3,0)</f>
        <v>94 - 98</v>
      </c>
      <c r="Q3836" s="18" t="str">
        <f aca="false">VLOOKUP(1*LEFT(H3836,2),references!AL:AP,5,0)</f>
        <v>82 - 86</v>
      </c>
      <c r="T3836" s="2" t="str">
        <f aca="false">K3836</f>
        <v>182</v>
      </c>
    </row>
    <row r="3837" customFormat="false" ht="15" hidden="false" customHeight="false" outlineLevel="0" collapsed="false">
      <c r="B3837" s="18" t="s">
        <v>108</v>
      </c>
      <c r="C3837" s="66" t="s">
        <v>1732</v>
      </c>
      <c r="D3837" s="2" t="n">
        <f aca="false">D3826+200</f>
        <v>570</v>
      </c>
      <c r="E3837" s="38" t="s">
        <v>1747</v>
      </c>
      <c r="F3837" s="38" t="str">
        <f aca="false">SUBSTITUTE(E3837,"/","")</f>
        <v>M182</v>
      </c>
      <c r="H3837" s="8" t="s">
        <v>1686</v>
      </c>
      <c r="I3837" s="27" t="str">
        <f aca="false">LEFT(H3837,2)</f>
        <v>50</v>
      </c>
      <c r="J3837" s="18" t="str">
        <f aca="false">LEFT(H3837,2)</f>
        <v>50</v>
      </c>
      <c r="K3837" s="18" t="str">
        <f aca="false">RIGHT(H3837,3)</f>
        <v>182</v>
      </c>
      <c r="M3837" s="8" t="n">
        <v>965</v>
      </c>
      <c r="P3837" s="18" t="str">
        <f aca="false">VLOOKUP(1*LEFT(H3837,2),references!AL:AP,3,0)</f>
        <v>98 - 102</v>
      </c>
      <c r="Q3837" s="18" t="str">
        <f aca="false">VLOOKUP(1*LEFT(H3837,2),references!AL:AP,5,0)</f>
        <v>86 - 90</v>
      </c>
      <c r="T3837" s="2" t="str">
        <f aca="false">K3837</f>
        <v>182</v>
      </c>
    </row>
    <row r="3838" customFormat="false" ht="15" hidden="false" customHeight="false" outlineLevel="0" collapsed="false">
      <c r="B3838" s="18" t="s">
        <v>108</v>
      </c>
      <c r="C3838" s="66" t="s">
        <v>1732</v>
      </c>
      <c r="D3838" s="2" t="n">
        <f aca="false">D3827+200</f>
        <v>580</v>
      </c>
      <c r="E3838" s="38" t="s">
        <v>1748</v>
      </c>
      <c r="F3838" s="38" t="str">
        <f aca="false">SUBSTITUTE(E3838,"/","")</f>
        <v>L182</v>
      </c>
      <c r="H3838" s="8" t="s">
        <v>1687</v>
      </c>
      <c r="I3838" s="27" t="str">
        <f aca="false">LEFT(H3838,2)</f>
        <v>52</v>
      </c>
      <c r="J3838" s="18" t="str">
        <f aca="false">LEFT(H3838,2)</f>
        <v>52</v>
      </c>
      <c r="K3838" s="18" t="str">
        <f aca="false">RIGHT(H3838,3)</f>
        <v>182</v>
      </c>
      <c r="M3838" s="8" t="n">
        <v>685</v>
      </c>
      <c r="P3838" s="18" t="str">
        <f aca="false">VLOOKUP(1*LEFT(H3838,2),references!AL:AP,3,0)</f>
        <v>102 - 106</v>
      </c>
      <c r="Q3838" s="18" t="str">
        <f aca="false">VLOOKUP(1*LEFT(H3838,2),references!AL:AP,5,0)</f>
        <v>90 - 94</v>
      </c>
      <c r="T3838" s="2" t="str">
        <f aca="false">K3838</f>
        <v>182</v>
      </c>
    </row>
    <row r="3839" customFormat="false" ht="15" hidden="false" customHeight="false" outlineLevel="0" collapsed="false">
      <c r="B3839" s="18" t="s">
        <v>108</v>
      </c>
      <c r="C3839" s="66" t="s">
        <v>1732</v>
      </c>
      <c r="D3839" s="2" t="n">
        <f aca="false">D3828+200</f>
        <v>590</v>
      </c>
      <c r="E3839" s="38" t="s">
        <v>1749</v>
      </c>
      <c r="F3839" s="38" t="str">
        <f aca="false">SUBSTITUTE(E3839,"/","")</f>
        <v>XL182</v>
      </c>
      <c r="H3839" s="8" t="s">
        <v>1688</v>
      </c>
      <c r="I3839" s="27" t="str">
        <f aca="false">LEFT(H3839,2)</f>
        <v>54</v>
      </c>
      <c r="J3839" s="18" t="str">
        <f aca="false">LEFT(H3839,2)</f>
        <v>54</v>
      </c>
      <c r="K3839" s="18" t="str">
        <f aca="false">RIGHT(H3839,3)</f>
        <v>182</v>
      </c>
      <c r="M3839" s="8" t="n">
        <v>665</v>
      </c>
      <c r="P3839" s="18" t="str">
        <f aca="false">VLOOKUP(1*LEFT(H3839,2),references!AL:AP,3,0)</f>
        <v>106 - 110</v>
      </c>
      <c r="Q3839" s="18" t="str">
        <f aca="false">VLOOKUP(1*LEFT(H3839,2),references!AL:AP,5,0)</f>
        <v>94 - 98</v>
      </c>
      <c r="T3839" s="2" t="str">
        <f aca="false">K3839</f>
        <v>182</v>
      </c>
    </row>
    <row r="3840" customFormat="false" ht="15" hidden="false" customHeight="false" outlineLevel="0" collapsed="false">
      <c r="B3840" s="18" t="s">
        <v>108</v>
      </c>
      <c r="C3840" s="66" t="s">
        <v>1732</v>
      </c>
      <c r="D3840" s="2" t="n">
        <f aca="false">D3829+200</f>
        <v>600</v>
      </c>
      <c r="E3840" s="38" t="s">
        <v>1750</v>
      </c>
      <c r="F3840" s="38" t="str">
        <f aca="false">SUBSTITUTE(E3840,"/","")</f>
        <v>XXL182</v>
      </c>
      <c r="H3840" s="8" t="s">
        <v>1689</v>
      </c>
      <c r="I3840" s="27" t="str">
        <f aca="false">LEFT(H3840,2)</f>
        <v>56</v>
      </c>
      <c r="J3840" s="18" t="str">
        <f aca="false">LEFT(H3840,2)</f>
        <v>56</v>
      </c>
      <c r="K3840" s="18" t="str">
        <f aca="false">RIGHT(H3840,3)</f>
        <v>182</v>
      </c>
      <c r="M3840" s="8" t="n">
        <v>645</v>
      </c>
      <c r="P3840" s="18" t="str">
        <f aca="false">VLOOKUP(1*LEFT(H3840,2),references!AL:AP,3,0)</f>
        <v>110 - 114</v>
      </c>
      <c r="Q3840" s="18" t="str">
        <f aca="false">VLOOKUP(1*LEFT(H3840,2),references!AL:AP,5,0)</f>
        <v>98 - 102</v>
      </c>
      <c r="T3840" s="2" t="str">
        <f aca="false">K3840</f>
        <v>182</v>
      </c>
    </row>
    <row r="3841" customFormat="false" ht="15" hidden="false" customHeight="false" outlineLevel="0" collapsed="false">
      <c r="B3841" s="18" t="s">
        <v>717</v>
      </c>
      <c r="C3841" s="76" t="s">
        <v>1732</v>
      </c>
      <c r="D3841" s="18" t="n">
        <f aca="false">D3830+200</f>
        <v>610</v>
      </c>
      <c r="E3841" s="61" t="s">
        <v>1751</v>
      </c>
      <c r="F3841" s="61" t="str">
        <f aca="false">SUBSTITUTE(E3841,"/","")</f>
        <v>3XL182</v>
      </c>
      <c r="G3841" s="76"/>
      <c r="H3841" s="29" t="s">
        <v>1690</v>
      </c>
      <c r="I3841" s="27" t="str">
        <f aca="false">LEFT(H3841,2)</f>
        <v>58</v>
      </c>
      <c r="J3841" s="18" t="str">
        <f aca="false">LEFT(H3841,2)</f>
        <v>58</v>
      </c>
      <c r="K3841" s="18" t="str">
        <f aca="false">RIGHT(H3841,3)</f>
        <v>182</v>
      </c>
      <c r="M3841" s="29" t="n">
        <v>625</v>
      </c>
    </row>
    <row r="3842" customFormat="false" ht="15" hidden="false" customHeight="false" outlineLevel="0" collapsed="false">
      <c r="B3842" s="18" t="s">
        <v>717</v>
      </c>
      <c r="C3842" s="76" t="s">
        <v>1732</v>
      </c>
      <c r="D3842" s="18" t="n">
        <f aca="false">D3831+200</f>
        <v>620</v>
      </c>
      <c r="E3842" s="61" t="s">
        <v>1752</v>
      </c>
      <c r="F3842" s="61" t="str">
        <f aca="false">SUBSTITUTE(E3842,"/","")</f>
        <v>4XL182</v>
      </c>
      <c r="G3842" s="76"/>
      <c r="H3842" s="29" t="s">
        <v>1691</v>
      </c>
      <c r="I3842" s="27" t="str">
        <f aca="false">LEFT(H3842,2)</f>
        <v>60</v>
      </c>
      <c r="J3842" s="18" t="str">
        <f aca="false">LEFT(H3842,2)</f>
        <v>60</v>
      </c>
      <c r="K3842" s="18" t="str">
        <f aca="false">RIGHT(H3842,3)</f>
        <v>182</v>
      </c>
      <c r="M3842" s="29" t="n">
        <v>605</v>
      </c>
    </row>
    <row r="3843" customFormat="false" ht="15" hidden="false" customHeight="false" outlineLevel="0" collapsed="false">
      <c r="B3843" s="18" t="s">
        <v>717</v>
      </c>
      <c r="C3843" s="76" t="s">
        <v>1732</v>
      </c>
      <c r="D3843" s="18" t="n">
        <f aca="false">D3832+200</f>
        <v>630</v>
      </c>
      <c r="E3843" s="61" t="s">
        <v>1753</v>
      </c>
      <c r="F3843" s="61" t="str">
        <f aca="false">SUBSTITUTE(E3843,"/","")</f>
        <v>5XL182</v>
      </c>
      <c r="G3843" s="76"/>
      <c r="H3843" s="29" t="s">
        <v>1692</v>
      </c>
      <c r="I3843" s="27" t="str">
        <f aca="false">LEFT(H3843,2)</f>
        <v>62</v>
      </c>
      <c r="J3843" s="18" t="str">
        <f aca="false">LEFT(H3843,2)</f>
        <v>62</v>
      </c>
      <c r="K3843" s="18" t="str">
        <f aca="false">RIGHT(H3843,3)</f>
        <v>182</v>
      </c>
      <c r="M3843" s="29" t="n">
        <v>585</v>
      </c>
    </row>
    <row r="3844" customFormat="false" ht="15" hidden="false" customHeight="false" outlineLevel="0" collapsed="false">
      <c r="B3844" s="18" t="s">
        <v>717</v>
      </c>
      <c r="C3844" s="76" t="s">
        <v>1732</v>
      </c>
      <c r="D3844" s="18" t="n">
        <f aca="false">D3833+200</f>
        <v>640</v>
      </c>
      <c r="E3844" s="61" t="s">
        <v>1754</v>
      </c>
      <c r="F3844" s="61" t="str">
        <f aca="false">SUBSTITUTE(E3844,"/","")</f>
        <v>6XL182</v>
      </c>
      <c r="G3844" s="76"/>
      <c r="H3844" s="29" t="s">
        <v>1693</v>
      </c>
      <c r="I3844" s="27" t="str">
        <f aca="false">LEFT(H3844,2)</f>
        <v>64</v>
      </c>
      <c r="J3844" s="18" t="str">
        <f aca="false">LEFT(H3844,2)</f>
        <v>64</v>
      </c>
      <c r="K3844" s="18" t="str">
        <f aca="false">RIGHT(H3844,3)</f>
        <v>182</v>
      </c>
      <c r="M3844" s="29" t="n">
        <v>565</v>
      </c>
    </row>
    <row r="3845" customFormat="false" ht="15" hidden="false" customHeight="false" outlineLevel="0" collapsed="false">
      <c r="B3845" s="18" t="s">
        <v>717</v>
      </c>
      <c r="C3845" s="76" t="s">
        <v>1732</v>
      </c>
      <c r="D3845" s="18" t="n">
        <f aca="false">D3834+200</f>
        <v>740</v>
      </c>
      <c r="E3845" s="61" t="s">
        <v>1755</v>
      </c>
      <c r="F3845" s="61" t="str">
        <f aca="false">SUBSTITUTE(E3845,"/","")</f>
        <v>XXS188</v>
      </c>
      <c r="G3845" s="76"/>
      <c r="H3845" s="29" t="s">
        <v>1695</v>
      </c>
      <c r="I3845" s="27" t="str">
        <f aca="false">LEFT(H3845,2)</f>
        <v>44</v>
      </c>
      <c r="J3845" s="18" t="str">
        <f aca="false">LEFT(H3845,2)</f>
        <v>44</v>
      </c>
      <c r="K3845" s="18" t="str">
        <f aca="false">RIGHT(H3845,3)</f>
        <v>188</v>
      </c>
      <c r="M3845" s="29" t="n">
        <v>525</v>
      </c>
    </row>
    <row r="3846" customFormat="false" ht="15" hidden="false" customHeight="false" outlineLevel="0" collapsed="false">
      <c r="B3846" s="18" t="s">
        <v>717</v>
      </c>
      <c r="C3846" s="76" t="s">
        <v>1732</v>
      </c>
      <c r="D3846" s="18" t="n">
        <f aca="false">D3835+200</f>
        <v>750</v>
      </c>
      <c r="E3846" s="61" t="s">
        <v>1756</v>
      </c>
      <c r="F3846" s="61" t="str">
        <f aca="false">SUBSTITUTE(E3846,"/","")</f>
        <v>XS188</v>
      </c>
      <c r="G3846" s="76"/>
      <c r="H3846" s="29" t="s">
        <v>1696</v>
      </c>
      <c r="I3846" s="27" t="str">
        <f aca="false">LEFT(H3846,2)</f>
        <v>46</v>
      </c>
      <c r="J3846" s="18" t="str">
        <f aca="false">LEFT(H3846,2)</f>
        <v>46</v>
      </c>
      <c r="K3846" s="18" t="str">
        <f aca="false">RIGHT(H3846,3)</f>
        <v>188</v>
      </c>
      <c r="M3846" s="29" t="n">
        <v>915</v>
      </c>
    </row>
    <row r="3847" customFormat="false" ht="15" hidden="false" customHeight="false" outlineLevel="0" collapsed="false">
      <c r="B3847" s="18" t="s">
        <v>717</v>
      </c>
      <c r="C3847" s="76" t="s">
        <v>1732</v>
      </c>
      <c r="D3847" s="18" t="n">
        <f aca="false">D3836+200</f>
        <v>760</v>
      </c>
      <c r="E3847" s="61" t="s">
        <v>1757</v>
      </c>
      <c r="F3847" s="61" t="str">
        <f aca="false">SUBSTITUTE(E3847,"/","")</f>
        <v>S188</v>
      </c>
      <c r="G3847" s="76"/>
      <c r="H3847" s="29" t="s">
        <v>1697</v>
      </c>
      <c r="I3847" s="27" t="str">
        <f aca="false">LEFT(H3847,2)</f>
        <v>48</v>
      </c>
      <c r="J3847" s="18" t="str">
        <f aca="false">LEFT(H3847,2)</f>
        <v>48</v>
      </c>
      <c r="K3847" s="18" t="str">
        <f aca="false">RIGHT(H3847,3)</f>
        <v>188</v>
      </c>
      <c r="M3847" s="29" t="n">
        <v>935</v>
      </c>
    </row>
    <row r="3848" customFormat="false" ht="15" hidden="false" customHeight="false" outlineLevel="0" collapsed="false">
      <c r="B3848" s="18" t="s">
        <v>717</v>
      </c>
      <c r="C3848" s="76" t="s">
        <v>1732</v>
      </c>
      <c r="D3848" s="18" t="n">
        <f aca="false">D3837+200</f>
        <v>770</v>
      </c>
      <c r="E3848" s="61" t="s">
        <v>1758</v>
      </c>
      <c r="F3848" s="61" t="str">
        <f aca="false">SUBSTITUTE(E3848,"/","")</f>
        <v>M188</v>
      </c>
      <c r="G3848" s="76"/>
      <c r="H3848" s="29" t="s">
        <v>1698</v>
      </c>
      <c r="I3848" s="27" t="str">
        <f aca="false">LEFT(H3848,2)</f>
        <v>50</v>
      </c>
      <c r="J3848" s="18" t="str">
        <f aca="false">LEFT(H3848,2)</f>
        <v>50</v>
      </c>
      <c r="K3848" s="18" t="str">
        <f aca="false">RIGHT(H3848,3)</f>
        <v>188</v>
      </c>
      <c r="M3848" s="29" t="n">
        <v>925</v>
      </c>
    </row>
    <row r="3849" customFormat="false" ht="15" hidden="false" customHeight="false" outlineLevel="0" collapsed="false">
      <c r="B3849" s="18" t="s">
        <v>717</v>
      </c>
      <c r="C3849" s="76" t="s">
        <v>1732</v>
      </c>
      <c r="D3849" s="18" t="n">
        <f aca="false">D3838+200</f>
        <v>780</v>
      </c>
      <c r="E3849" s="61" t="s">
        <v>1759</v>
      </c>
      <c r="F3849" s="61" t="str">
        <f aca="false">SUBSTITUTE(E3849,"/","")</f>
        <v>L188</v>
      </c>
      <c r="G3849" s="76"/>
      <c r="H3849" s="29" t="s">
        <v>1699</v>
      </c>
      <c r="I3849" s="27" t="str">
        <f aca="false">LEFT(H3849,2)</f>
        <v>52</v>
      </c>
      <c r="J3849" s="18" t="str">
        <f aca="false">LEFT(H3849,2)</f>
        <v>52</v>
      </c>
      <c r="K3849" s="18" t="str">
        <f aca="false">RIGHT(H3849,3)</f>
        <v>188</v>
      </c>
      <c r="M3849" s="29" t="n">
        <v>695</v>
      </c>
    </row>
    <row r="3850" customFormat="false" ht="15" hidden="false" customHeight="false" outlineLevel="0" collapsed="false">
      <c r="B3850" s="18" t="s">
        <v>717</v>
      </c>
      <c r="C3850" s="76" t="s">
        <v>1732</v>
      </c>
      <c r="D3850" s="18" t="n">
        <f aca="false">D3839+200</f>
        <v>790</v>
      </c>
      <c r="E3850" s="61" t="s">
        <v>1760</v>
      </c>
      <c r="F3850" s="61" t="str">
        <f aca="false">SUBSTITUTE(E3850,"/","")</f>
        <v>XL188</v>
      </c>
      <c r="G3850" s="76"/>
      <c r="H3850" s="29" t="s">
        <v>1700</v>
      </c>
      <c r="I3850" s="27" t="str">
        <f aca="false">LEFT(H3850,2)</f>
        <v>54</v>
      </c>
      <c r="J3850" s="18" t="str">
        <f aca="false">LEFT(H3850,2)</f>
        <v>54</v>
      </c>
      <c r="K3850" s="18" t="str">
        <f aca="false">RIGHT(H3850,3)</f>
        <v>188</v>
      </c>
      <c r="M3850" s="29" t="n">
        <v>675</v>
      </c>
    </row>
    <row r="3851" customFormat="false" ht="15" hidden="false" customHeight="false" outlineLevel="0" collapsed="false">
      <c r="B3851" s="18" t="s">
        <v>717</v>
      </c>
      <c r="C3851" s="76" t="s">
        <v>1732</v>
      </c>
      <c r="D3851" s="18" t="n">
        <f aca="false">D3840+200</f>
        <v>800</v>
      </c>
      <c r="E3851" s="61" t="s">
        <v>1761</v>
      </c>
      <c r="F3851" s="61" t="str">
        <f aca="false">SUBSTITUTE(E3851,"/","")</f>
        <v>XXL188</v>
      </c>
      <c r="G3851" s="76"/>
      <c r="H3851" s="29" t="s">
        <v>1701</v>
      </c>
      <c r="I3851" s="27" t="str">
        <f aca="false">LEFT(H3851,2)</f>
        <v>56</v>
      </c>
      <c r="J3851" s="18" t="str">
        <f aca="false">LEFT(H3851,2)</f>
        <v>56</v>
      </c>
      <c r="K3851" s="18" t="str">
        <f aca="false">RIGHT(H3851,3)</f>
        <v>188</v>
      </c>
      <c r="M3851" s="29" t="n">
        <v>655</v>
      </c>
    </row>
    <row r="3852" customFormat="false" ht="15" hidden="false" customHeight="false" outlineLevel="0" collapsed="false">
      <c r="B3852" s="18" t="s">
        <v>717</v>
      </c>
      <c r="C3852" s="76" t="s">
        <v>1732</v>
      </c>
      <c r="D3852" s="18" t="n">
        <f aca="false">D3841+200</f>
        <v>810</v>
      </c>
      <c r="E3852" s="61" t="s">
        <v>1762</v>
      </c>
      <c r="F3852" s="61" t="str">
        <f aca="false">SUBSTITUTE(E3852,"/","")</f>
        <v>3XL188</v>
      </c>
      <c r="G3852" s="76"/>
      <c r="H3852" s="29" t="s">
        <v>1702</v>
      </c>
      <c r="I3852" s="27" t="str">
        <f aca="false">LEFT(H3852,2)</f>
        <v>58</v>
      </c>
      <c r="J3852" s="18" t="str">
        <f aca="false">LEFT(H3852,2)</f>
        <v>58</v>
      </c>
      <c r="K3852" s="18" t="str">
        <f aca="false">RIGHT(H3852,3)</f>
        <v>188</v>
      </c>
      <c r="M3852" s="29" t="n">
        <v>635</v>
      </c>
    </row>
    <row r="3853" customFormat="false" ht="15" hidden="false" customHeight="false" outlineLevel="0" collapsed="false">
      <c r="B3853" s="18" t="s">
        <v>717</v>
      </c>
      <c r="C3853" s="76" t="s">
        <v>1732</v>
      </c>
      <c r="D3853" s="18" t="n">
        <f aca="false">D3842+200</f>
        <v>820</v>
      </c>
      <c r="E3853" s="61" t="s">
        <v>1763</v>
      </c>
      <c r="F3853" s="61" t="str">
        <f aca="false">SUBSTITUTE(E3853,"/","")</f>
        <v>4XL188</v>
      </c>
      <c r="G3853" s="76"/>
      <c r="H3853" s="29" t="s">
        <v>1703</v>
      </c>
      <c r="I3853" s="27" t="str">
        <f aca="false">LEFT(H3853,2)</f>
        <v>60</v>
      </c>
      <c r="J3853" s="18" t="str">
        <f aca="false">LEFT(H3853,2)</f>
        <v>60</v>
      </c>
      <c r="K3853" s="18" t="str">
        <f aca="false">RIGHT(H3853,3)</f>
        <v>188</v>
      </c>
      <c r="M3853" s="29" t="n">
        <v>615</v>
      </c>
    </row>
    <row r="3854" customFormat="false" ht="15" hidden="false" customHeight="false" outlineLevel="0" collapsed="false">
      <c r="B3854" s="18" t="s">
        <v>717</v>
      </c>
      <c r="C3854" s="76" t="s">
        <v>1732</v>
      </c>
      <c r="D3854" s="18" t="n">
        <f aca="false">D3843+200</f>
        <v>830</v>
      </c>
      <c r="E3854" s="61" t="s">
        <v>1764</v>
      </c>
      <c r="F3854" s="61" t="str">
        <f aca="false">SUBSTITUTE(E3854,"/","")</f>
        <v>5XL188</v>
      </c>
      <c r="G3854" s="76"/>
      <c r="H3854" s="29" t="s">
        <v>1704</v>
      </c>
      <c r="I3854" s="27" t="str">
        <f aca="false">LEFT(H3854,2)</f>
        <v>62</v>
      </c>
      <c r="J3854" s="18" t="str">
        <f aca="false">LEFT(H3854,2)</f>
        <v>62</v>
      </c>
      <c r="K3854" s="18" t="str">
        <f aca="false">RIGHT(H3854,3)</f>
        <v>188</v>
      </c>
      <c r="M3854" s="29" t="n">
        <v>595</v>
      </c>
    </row>
    <row r="3855" customFormat="false" ht="15" hidden="false" customHeight="false" outlineLevel="0" collapsed="false">
      <c r="B3855" s="18" t="s">
        <v>717</v>
      </c>
      <c r="C3855" s="76" t="s">
        <v>1732</v>
      </c>
      <c r="D3855" s="18" t="n">
        <f aca="false">D3844+200</f>
        <v>840</v>
      </c>
      <c r="E3855" s="61" t="s">
        <v>1765</v>
      </c>
      <c r="F3855" s="61" t="str">
        <f aca="false">SUBSTITUTE(E3855,"/","")</f>
        <v>6XL188</v>
      </c>
      <c r="G3855" s="76"/>
      <c r="H3855" s="29" t="s">
        <v>1705</v>
      </c>
      <c r="I3855" s="27" t="str">
        <f aca="false">LEFT(H3855,2)</f>
        <v>64</v>
      </c>
      <c r="J3855" s="18" t="str">
        <f aca="false">LEFT(H3855,2)</f>
        <v>64</v>
      </c>
      <c r="K3855" s="18" t="str">
        <f aca="false">RIGHT(H3855,3)</f>
        <v>188</v>
      </c>
      <c r="M3855" s="29" t="n">
        <v>575</v>
      </c>
    </row>
    <row r="3856" customFormat="false" ht="15" hidden="false" customHeight="false" outlineLevel="0" collapsed="false">
      <c r="F3856" s="38"/>
    </row>
    <row r="3857" customFormat="false" ht="15" hidden="false" customHeight="false" outlineLevel="0" collapsed="false">
      <c r="B3857" s="10" t="s">
        <v>271</v>
      </c>
      <c r="C3857" s="73" t="s">
        <v>1767</v>
      </c>
      <c r="D3857" s="10" t="n">
        <v>150</v>
      </c>
      <c r="E3857" s="20" t="s">
        <v>1768</v>
      </c>
      <c r="F3857" s="20" t="s">
        <v>1768</v>
      </c>
      <c r="G3857" s="73"/>
      <c r="H3857" s="24" t="s">
        <v>262</v>
      </c>
      <c r="I3857" s="24" t="str">
        <f aca="false">J3857</f>
        <v>44;46</v>
      </c>
      <c r="J3857" s="24" t="str">
        <f aca="false">IF(LEN(H3857)&gt;2,LEFT(H3857,2)&amp;";"&amp;RIGHT(H3857,2),H3857)</f>
        <v>44;46</v>
      </c>
      <c r="K3857" s="24"/>
      <c r="L3857" s="24"/>
      <c r="M3857" s="24" t="n">
        <v>0</v>
      </c>
      <c r="P3857" s="24" t="str">
        <f aca="false">VLOOKUP(1*LEFT(H3857,2),references!AL:AP,2,0)&amp;" - "&amp;VLOOKUP(1*RIGHT(H3857,2),references!AL:AP,2,0)</f>
        <v>88 - 92</v>
      </c>
      <c r="Q3857" s="24" t="str">
        <f aca="false">VLOOKUP(1*LEFT(H3857,2),references!AL:AP,4,0)&amp;" - "&amp;VLOOKUP(1*RIGHT(H3857,2),references!AL:AP,4,0)</f>
        <v>76 - 80</v>
      </c>
    </row>
    <row r="3858" customFormat="false" ht="15" hidden="false" customHeight="false" outlineLevel="0" collapsed="false">
      <c r="B3858" s="10" t="s">
        <v>271</v>
      </c>
      <c r="C3858" s="73" t="s">
        <v>1767</v>
      </c>
      <c r="D3858" s="10" t="n">
        <v>160</v>
      </c>
      <c r="E3858" s="20" t="s">
        <v>1769</v>
      </c>
      <c r="F3858" s="20" t="s">
        <v>1769</v>
      </c>
      <c r="G3858" s="73"/>
      <c r="H3858" s="24" t="s">
        <v>264</v>
      </c>
      <c r="I3858" s="24" t="str">
        <f aca="false">J3858</f>
        <v>46;48</v>
      </c>
      <c r="J3858" s="24" t="str">
        <f aca="false">IF(LEN(H3858)&gt;2,LEFT(H3858,2)&amp;";"&amp;RIGHT(H3858,2),H3858)</f>
        <v>46;48</v>
      </c>
      <c r="K3858" s="24"/>
      <c r="L3858" s="24"/>
      <c r="M3858" s="24" t="n">
        <v>0</v>
      </c>
      <c r="P3858" s="24" t="str">
        <f aca="false">VLOOKUP(1*LEFT(H3858,2),references!AL:AP,2,0)&amp;" - "&amp;VLOOKUP(1*RIGHT(H3858,2),references!AL:AP,2,0)</f>
        <v>92 - 96</v>
      </c>
      <c r="Q3858" s="24" t="str">
        <f aca="false">VLOOKUP(1*LEFT(H3858,2),references!AL:AP,4,0)&amp;" - "&amp;VLOOKUP(1*RIGHT(H3858,2),references!AL:AP,4,0)</f>
        <v>80 - 84</v>
      </c>
    </row>
    <row r="3859" customFormat="false" ht="15" hidden="false" customHeight="false" outlineLevel="0" collapsed="false">
      <c r="B3859" s="10" t="s">
        <v>271</v>
      </c>
      <c r="C3859" s="73" t="s">
        <v>1767</v>
      </c>
      <c r="D3859" s="10" t="n">
        <v>170</v>
      </c>
      <c r="E3859" s="20" t="s">
        <v>1770</v>
      </c>
      <c r="F3859" s="20" t="s">
        <v>1770</v>
      </c>
      <c r="G3859" s="73"/>
      <c r="H3859" s="24" t="s">
        <v>266</v>
      </c>
      <c r="I3859" s="24" t="str">
        <f aca="false">J3859</f>
        <v>48;50</v>
      </c>
      <c r="J3859" s="24" t="str">
        <f aca="false">IF(LEN(H3859)&gt;2,LEFT(H3859,2)&amp;";"&amp;RIGHT(H3859,2),H3859)</f>
        <v>48;50</v>
      </c>
      <c r="K3859" s="24"/>
      <c r="L3859" s="24"/>
      <c r="M3859" s="24" t="n">
        <v>0</v>
      </c>
      <c r="P3859" s="24" t="str">
        <f aca="false">VLOOKUP(1*LEFT(H3859,2),references!AL:AP,2,0)&amp;" - "&amp;VLOOKUP(1*RIGHT(H3859,2),references!AL:AP,2,0)</f>
        <v>96 - 100</v>
      </c>
      <c r="Q3859" s="24" t="str">
        <f aca="false">VLOOKUP(1*LEFT(H3859,2),references!AL:AP,4,0)&amp;" - "&amp;VLOOKUP(1*RIGHT(H3859,2),references!AL:AP,4,0)</f>
        <v>84 - 88</v>
      </c>
    </row>
    <row r="3860" customFormat="false" ht="15" hidden="false" customHeight="false" outlineLevel="0" collapsed="false">
      <c r="B3860" s="10" t="s">
        <v>271</v>
      </c>
      <c r="C3860" s="73" t="s">
        <v>1767</v>
      </c>
      <c r="D3860" s="10" t="n">
        <v>180</v>
      </c>
      <c r="E3860" s="20" t="s">
        <v>1771</v>
      </c>
      <c r="F3860" s="20" t="s">
        <v>1771</v>
      </c>
      <c r="G3860" s="73"/>
      <c r="H3860" s="24" t="s">
        <v>465</v>
      </c>
      <c r="I3860" s="24" t="str">
        <f aca="false">J3860</f>
        <v>50;52</v>
      </c>
      <c r="J3860" s="24" t="str">
        <f aca="false">IF(LEN(H3860)&gt;2,LEFT(H3860,2)&amp;";"&amp;RIGHT(H3860,2),H3860)</f>
        <v>50;52</v>
      </c>
      <c r="K3860" s="24"/>
      <c r="L3860" s="24"/>
      <c r="M3860" s="24" t="n">
        <v>0</v>
      </c>
      <c r="P3860" s="24" t="str">
        <f aca="false">VLOOKUP(1*LEFT(H3860,2),references!AL:AP,2,0)&amp;" - "&amp;VLOOKUP(1*RIGHT(H3860,2),references!AL:AP,2,0)</f>
        <v>100 - 104</v>
      </c>
      <c r="Q3860" s="24" t="str">
        <f aca="false">VLOOKUP(1*LEFT(H3860,2),references!AL:AP,4,0)&amp;" - "&amp;VLOOKUP(1*RIGHT(H3860,2),references!AL:AP,4,0)</f>
        <v>88 - 92</v>
      </c>
    </row>
    <row r="3861" customFormat="false" ht="15" hidden="false" customHeight="false" outlineLevel="0" collapsed="false">
      <c r="B3861" s="10" t="s">
        <v>271</v>
      </c>
      <c r="C3861" s="73" t="s">
        <v>1767</v>
      </c>
      <c r="D3861" s="10" t="n">
        <v>190</v>
      </c>
      <c r="E3861" s="20" t="s">
        <v>1772</v>
      </c>
      <c r="F3861" s="20" t="s">
        <v>1772</v>
      </c>
      <c r="G3861" s="73"/>
      <c r="H3861" s="24" t="s">
        <v>466</v>
      </c>
      <c r="I3861" s="24" t="str">
        <f aca="false">J3861</f>
        <v>52;54</v>
      </c>
      <c r="J3861" s="24" t="str">
        <f aca="false">IF(LEN(H3861)&gt;2,LEFT(H3861,2)&amp;";"&amp;RIGHT(H3861,2),H3861)</f>
        <v>52;54</v>
      </c>
      <c r="K3861" s="24"/>
      <c r="L3861" s="24"/>
      <c r="M3861" s="24" t="n">
        <v>0</v>
      </c>
      <c r="P3861" s="24" t="str">
        <f aca="false">VLOOKUP(1*LEFT(H3861,2),references!AL:AP,2,0)&amp;" - "&amp;VLOOKUP(1*RIGHT(H3861,2),references!AL:AP,2,0)</f>
        <v>104 - 108</v>
      </c>
      <c r="Q3861" s="24" t="str">
        <f aca="false">VLOOKUP(1*LEFT(H3861,2),references!AL:AP,4,0)&amp;" - "&amp;VLOOKUP(1*RIGHT(H3861,2),references!AL:AP,4,0)</f>
        <v>92 - 96</v>
      </c>
    </row>
    <row r="3862" customFormat="false" ht="15" hidden="false" customHeight="false" outlineLevel="0" collapsed="false">
      <c r="B3862" s="10" t="s">
        <v>271</v>
      </c>
      <c r="C3862" s="73" t="s">
        <v>1767</v>
      </c>
      <c r="D3862" s="10" t="n">
        <v>200</v>
      </c>
      <c r="E3862" s="20" t="s">
        <v>1773</v>
      </c>
      <c r="F3862" s="20" t="s">
        <v>1773</v>
      </c>
      <c r="G3862" s="73"/>
      <c r="H3862" s="24" t="s">
        <v>467</v>
      </c>
      <c r="I3862" s="24" t="str">
        <f aca="false">J3862</f>
        <v>54;56</v>
      </c>
      <c r="J3862" s="24" t="str">
        <f aca="false">IF(LEN(H3862)&gt;2,LEFT(H3862,2)&amp;";"&amp;RIGHT(H3862,2),H3862)</f>
        <v>54;56</v>
      </c>
      <c r="K3862" s="24"/>
      <c r="L3862" s="24"/>
      <c r="M3862" s="24" t="n">
        <v>0</v>
      </c>
      <c r="P3862" s="24" t="str">
        <f aca="false">VLOOKUP(1*LEFT(H3862,2),references!AL:AP,2,0)&amp;" - "&amp;VLOOKUP(1*RIGHT(H3862,2),references!AL:AP,2,0)</f>
        <v>108 - 112</v>
      </c>
      <c r="Q3862" s="24" t="str">
        <f aca="false">VLOOKUP(1*LEFT(H3862,2),references!AL:AP,4,0)&amp;" - "&amp;VLOOKUP(1*RIGHT(H3862,2),references!AL:AP,4,0)</f>
        <v>96 - 100</v>
      </c>
    </row>
    <row r="3863" customFormat="false" ht="15" hidden="false" customHeight="false" outlineLevel="0" collapsed="false">
      <c r="F3863" s="38"/>
    </row>
    <row r="3864" customFormat="false" ht="15" hidden="false" customHeight="false" outlineLevel="0" collapsed="false">
      <c r="B3864" s="2" t="s">
        <v>108</v>
      </c>
      <c r="C3864" s="66" t="s">
        <v>1774</v>
      </c>
      <c r="D3864" s="2" t="n">
        <v>130</v>
      </c>
      <c r="E3864" s="38" t="s">
        <v>185</v>
      </c>
      <c r="F3864" s="2" t="str">
        <f aca="false">IFERROR(RIGHT("00"&amp;E3864*10,3),E3864)</f>
        <v>000</v>
      </c>
      <c r="H3864" s="8" t="s">
        <v>125</v>
      </c>
      <c r="I3864" s="8" t="str">
        <f aca="false">J3864</f>
        <v>42</v>
      </c>
      <c r="J3864" s="18" t="str">
        <f aca="false">H3864</f>
        <v>42</v>
      </c>
      <c r="M3864" s="8" t="n">
        <v>937</v>
      </c>
    </row>
    <row r="3865" customFormat="false" ht="15" hidden="false" customHeight="false" outlineLevel="0" collapsed="false">
      <c r="B3865" s="2" t="s">
        <v>108</v>
      </c>
      <c r="C3865" s="66" t="s">
        <v>1774</v>
      </c>
      <c r="D3865" s="2" t="n">
        <f aca="false">D3864+10</f>
        <v>140</v>
      </c>
      <c r="E3865" s="38" t="s">
        <v>186</v>
      </c>
      <c r="F3865" s="2" t="str">
        <f aca="false">IFERROR(RIGHT("00"&amp;E3865*10,3),E3865)</f>
        <v>010</v>
      </c>
      <c r="H3865" s="8" t="s">
        <v>127</v>
      </c>
      <c r="I3865" s="8" t="str">
        <f aca="false">J3865</f>
        <v>44</v>
      </c>
      <c r="J3865" s="18" t="str">
        <f aca="false">H3865</f>
        <v>44</v>
      </c>
      <c r="M3865" s="8" t="n">
        <v>957</v>
      </c>
      <c r="P3865" s="18" t="str">
        <f aca="false">VLOOKUP(1*H3865,references!AL:AP,3,0)</f>
        <v>86 - 90</v>
      </c>
      <c r="Q3865" s="18" t="str">
        <f aca="false">VLOOKUP(1*H3865,references!AL:AP,5,0)</f>
        <v>74 - 78</v>
      </c>
    </row>
    <row r="3866" customFormat="false" ht="15" hidden="false" customHeight="false" outlineLevel="0" collapsed="false">
      <c r="B3866" s="2" t="s">
        <v>108</v>
      </c>
      <c r="C3866" s="66" t="s">
        <v>1774</v>
      </c>
      <c r="D3866" s="2" t="n">
        <f aca="false">D3865+10</f>
        <v>150</v>
      </c>
      <c r="E3866" s="38" t="s">
        <v>187</v>
      </c>
      <c r="F3866" s="2" t="str">
        <f aca="false">IFERROR(RIGHT("00"&amp;E3866*10,3),E3866)</f>
        <v>020</v>
      </c>
      <c r="H3866" s="8" t="s">
        <v>241</v>
      </c>
      <c r="I3866" s="8" t="str">
        <f aca="false">J3866</f>
        <v>46</v>
      </c>
      <c r="J3866" s="18" t="str">
        <f aca="false">H3866</f>
        <v>46</v>
      </c>
      <c r="M3866" s="8" t="n">
        <v>977</v>
      </c>
      <c r="P3866" s="18" t="str">
        <f aca="false">VLOOKUP(1*H3866,references!AL:AP,3,0)</f>
        <v>90 - 94</v>
      </c>
      <c r="Q3866" s="18" t="str">
        <f aca="false">VLOOKUP(1*H3866,references!AL:AP,5,0)</f>
        <v>78 - 82</v>
      </c>
    </row>
    <row r="3867" customFormat="false" ht="15" hidden="false" customHeight="false" outlineLevel="0" collapsed="false">
      <c r="B3867" s="2" t="s">
        <v>108</v>
      </c>
      <c r="C3867" s="66" t="s">
        <v>1774</v>
      </c>
      <c r="D3867" s="2" t="n">
        <f aca="false">D3866+10</f>
        <v>160</v>
      </c>
      <c r="E3867" s="38" t="s">
        <v>188</v>
      </c>
      <c r="F3867" s="2" t="str">
        <f aca="false">IFERROR(RIGHT("00"&amp;E3867*10,3),E3867)</f>
        <v>030</v>
      </c>
      <c r="H3867" s="8" t="s">
        <v>243</v>
      </c>
      <c r="I3867" s="8" t="str">
        <f aca="false">J3867</f>
        <v>48</v>
      </c>
      <c r="J3867" s="18" t="str">
        <f aca="false">H3867</f>
        <v>48</v>
      </c>
      <c r="M3867" s="8" t="n">
        <v>997</v>
      </c>
      <c r="P3867" s="18" t="str">
        <f aca="false">VLOOKUP(1*H3867,references!AL:AP,3,0)</f>
        <v>94 - 98</v>
      </c>
      <c r="Q3867" s="18" t="str">
        <f aca="false">VLOOKUP(1*H3867,references!AL:AP,5,0)</f>
        <v>82 - 86</v>
      </c>
    </row>
    <row r="3868" customFormat="false" ht="15" hidden="false" customHeight="false" outlineLevel="0" collapsed="false">
      <c r="B3868" s="2" t="s">
        <v>108</v>
      </c>
      <c r="C3868" s="66" t="s">
        <v>1774</v>
      </c>
      <c r="D3868" s="2" t="n">
        <f aca="false">D3867+10</f>
        <v>170</v>
      </c>
      <c r="E3868" s="38" t="s">
        <v>189</v>
      </c>
      <c r="F3868" s="2" t="str">
        <f aca="false">IFERROR(RIGHT("00"&amp;E3868*10,3),E3868)</f>
        <v>040</v>
      </c>
      <c r="H3868" s="8" t="s">
        <v>245</v>
      </c>
      <c r="I3868" s="8" t="str">
        <f aca="false">J3868</f>
        <v>50</v>
      </c>
      <c r="J3868" s="18" t="str">
        <f aca="false">H3868</f>
        <v>50</v>
      </c>
      <c r="M3868" s="8" t="n">
        <v>987</v>
      </c>
      <c r="P3868" s="18" t="str">
        <f aca="false">VLOOKUP(1*H3868,references!AL:AP,3,0)</f>
        <v>98 - 102</v>
      </c>
      <c r="Q3868" s="18" t="str">
        <f aca="false">VLOOKUP(1*H3868,references!AL:AP,5,0)</f>
        <v>86 - 90</v>
      </c>
    </row>
    <row r="3869" customFormat="false" ht="15" hidden="false" customHeight="false" outlineLevel="0" collapsed="false">
      <c r="B3869" s="2" t="s">
        <v>108</v>
      </c>
      <c r="C3869" s="66" t="s">
        <v>1774</v>
      </c>
      <c r="D3869" s="2" t="n">
        <f aca="false">D3868+10</f>
        <v>180</v>
      </c>
      <c r="E3869" s="38" t="s">
        <v>190</v>
      </c>
      <c r="F3869" s="2" t="str">
        <f aca="false">IFERROR(RIGHT("00"&amp;E3869*10,3),E3869)</f>
        <v>050</v>
      </c>
      <c r="H3869" s="8" t="s">
        <v>452</v>
      </c>
      <c r="I3869" s="8" t="str">
        <f aca="false">J3869</f>
        <v>52</v>
      </c>
      <c r="J3869" s="18" t="str">
        <f aca="false">H3869</f>
        <v>52</v>
      </c>
      <c r="M3869" s="8" t="n">
        <v>967</v>
      </c>
      <c r="P3869" s="18" t="str">
        <f aca="false">VLOOKUP(1*H3869,references!AL:AP,3,0)</f>
        <v>102 - 106</v>
      </c>
      <c r="Q3869" s="18" t="str">
        <f aca="false">VLOOKUP(1*H3869,references!AL:AP,5,0)</f>
        <v>90 - 94</v>
      </c>
    </row>
    <row r="3870" customFormat="false" ht="15" hidden="false" customHeight="false" outlineLevel="0" collapsed="false">
      <c r="B3870" s="2" t="s">
        <v>108</v>
      </c>
      <c r="C3870" s="66" t="s">
        <v>1774</v>
      </c>
      <c r="D3870" s="2" t="n">
        <f aca="false">D3869+10</f>
        <v>190</v>
      </c>
      <c r="E3870" s="38" t="s">
        <v>191</v>
      </c>
      <c r="F3870" s="2" t="str">
        <f aca="false">IFERROR(RIGHT("00"&amp;E3870*10,3),E3870)</f>
        <v>060</v>
      </c>
      <c r="H3870" s="8" t="s">
        <v>453</v>
      </c>
      <c r="I3870" s="8" t="str">
        <f aca="false">J3870</f>
        <v>54</v>
      </c>
      <c r="J3870" s="18" t="str">
        <f aca="false">H3870</f>
        <v>54</v>
      </c>
      <c r="M3870" s="8" t="n">
        <v>947</v>
      </c>
      <c r="P3870" s="18" t="str">
        <f aca="false">VLOOKUP(1*H3870,references!AL:AP,3,0)</f>
        <v>106 - 110</v>
      </c>
      <c r="Q3870" s="18" t="str">
        <f aca="false">VLOOKUP(1*H3870,references!AL:AP,5,0)</f>
        <v>94 - 98</v>
      </c>
    </row>
    <row r="3871" customFormat="false" ht="15" hidden="false" customHeight="false" outlineLevel="0" collapsed="false">
      <c r="B3871" s="2" t="s">
        <v>108</v>
      </c>
      <c r="C3871" s="66" t="s">
        <v>1774</v>
      </c>
      <c r="D3871" s="2" t="n">
        <f aca="false">D3870+10</f>
        <v>200</v>
      </c>
      <c r="E3871" s="38" t="s">
        <v>218</v>
      </c>
      <c r="F3871" s="2" t="str">
        <f aca="false">IFERROR(RIGHT("00"&amp;E3871*10,3),E3871)</f>
        <v>070</v>
      </c>
      <c r="H3871" s="8" t="s">
        <v>454</v>
      </c>
      <c r="I3871" s="8" t="str">
        <f aca="false">J3871</f>
        <v>56</v>
      </c>
      <c r="J3871" s="18" t="str">
        <f aca="false">H3871</f>
        <v>56</v>
      </c>
      <c r="M3871" s="8" t="n">
        <v>927</v>
      </c>
      <c r="P3871" s="18" t="str">
        <f aca="false">VLOOKUP(1*H3871,references!AL:AP,3,0)</f>
        <v>110 - 114</v>
      </c>
      <c r="Q3871" s="18" t="str">
        <f aca="false">VLOOKUP(1*H3871,references!AL:AP,5,0)</f>
        <v>98 - 102</v>
      </c>
    </row>
    <row r="3872" customFormat="false" ht="15" hidden="false" customHeight="false" outlineLevel="0" collapsed="false">
      <c r="B3872" s="2" t="s">
        <v>108</v>
      </c>
      <c r="C3872" s="66" t="s">
        <v>1774</v>
      </c>
      <c r="D3872" s="2" t="n">
        <f aca="false">D3871+10</f>
        <v>210</v>
      </c>
      <c r="E3872" s="38" t="s">
        <v>220</v>
      </c>
      <c r="F3872" s="2" t="str">
        <f aca="false">IFERROR(RIGHT("00"&amp;E3872*10,3),E3872)</f>
        <v>080</v>
      </c>
      <c r="H3872" s="8" t="s">
        <v>455</v>
      </c>
      <c r="I3872" s="8" t="str">
        <f aca="false">J3872</f>
        <v>58</v>
      </c>
      <c r="J3872" s="18" t="str">
        <f aca="false">H3872</f>
        <v>58</v>
      </c>
      <c r="M3872" s="8" t="n">
        <v>907</v>
      </c>
      <c r="P3872" s="18" t="str">
        <f aca="false">VLOOKUP(1*H3872,references!AL:AP,3,0)</f>
        <v>114 - 118</v>
      </c>
      <c r="Q3872" s="18" t="str">
        <f aca="false">VLOOKUP(1*H3872,references!AL:AP,5,0)</f>
        <v>102 - 106</v>
      </c>
    </row>
    <row r="3873" customFormat="false" ht="15" hidden="false" customHeight="false" outlineLevel="0" collapsed="false">
      <c r="B3873" s="2" t="s">
        <v>108</v>
      </c>
      <c r="C3873" s="66" t="s">
        <v>1774</v>
      </c>
      <c r="D3873" s="2" t="n">
        <f aca="false">D3872+10</f>
        <v>220</v>
      </c>
      <c r="E3873" s="38" t="s">
        <v>222</v>
      </c>
      <c r="F3873" s="2" t="str">
        <f aca="false">IFERROR(RIGHT("00"&amp;E3873*10,3),E3873)</f>
        <v>090</v>
      </c>
      <c r="H3873" s="8" t="s">
        <v>456</v>
      </c>
      <c r="I3873" s="8" t="str">
        <f aca="false">J3873</f>
        <v>60</v>
      </c>
      <c r="J3873" s="18" t="str">
        <f aca="false">H3873</f>
        <v>60</v>
      </c>
      <c r="M3873" s="8" t="n">
        <v>887</v>
      </c>
      <c r="P3873" s="18" t="str">
        <f aca="false">VLOOKUP(1*H3873,references!AL:AP,3,0)</f>
        <v>118 - 122</v>
      </c>
      <c r="Q3873" s="18" t="str">
        <f aca="false">VLOOKUP(1*H3873,references!AL:AP,5,0)</f>
        <v>106 - 110</v>
      </c>
    </row>
    <row r="3874" customFormat="false" ht="15" hidden="false" customHeight="false" outlineLevel="0" collapsed="false">
      <c r="B3874" s="2" t="s">
        <v>108</v>
      </c>
      <c r="C3874" s="66" t="s">
        <v>1774</v>
      </c>
      <c r="D3874" s="2" t="n">
        <f aca="false">D3873+10</f>
        <v>230</v>
      </c>
      <c r="E3874" s="38" t="s">
        <v>224</v>
      </c>
      <c r="F3874" s="38" t="str">
        <f aca="false">IFERROR(RIGHT("00"&amp;E3874*10,3),E3874)</f>
        <v>100</v>
      </c>
      <c r="H3874" s="8" t="s">
        <v>457</v>
      </c>
      <c r="I3874" s="8" t="str">
        <f aca="false">J3874</f>
        <v>62</v>
      </c>
      <c r="J3874" s="18" t="str">
        <f aca="false">H3874</f>
        <v>62</v>
      </c>
      <c r="M3874" s="8" t="n">
        <v>867</v>
      </c>
      <c r="P3874" s="18" t="str">
        <f aca="false">VLOOKUP(1*H3874,references!AL:AP,3,0)</f>
        <v>122 - 126</v>
      </c>
      <c r="Q3874" s="18" t="str">
        <f aca="false">VLOOKUP(1*H3874,references!AL:AP,5,0)</f>
        <v>110 - 114</v>
      </c>
    </row>
    <row r="3875" customFormat="false" ht="15" hidden="false" customHeight="false" outlineLevel="0" collapsed="false">
      <c r="B3875" s="2" t="s">
        <v>108</v>
      </c>
      <c r="C3875" s="66" t="s">
        <v>1774</v>
      </c>
      <c r="D3875" s="2" t="n">
        <f aca="false">D3874+10</f>
        <v>240</v>
      </c>
      <c r="E3875" s="38" t="s">
        <v>226</v>
      </c>
      <c r="F3875" s="38" t="str">
        <f aca="false">IFERROR(RIGHT("00"&amp;E3875*10,3),E3875)</f>
        <v>110</v>
      </c>
      <c r="H3875" s="8" t="s">
        <v>458</v>
      </c>
      <c r="I3875" s="8" t="str">
        <f aca="false">J3875</f>
        <v>64</v>
      </c>
      <c r="J3875" s="18" t="str">
        <f aca="false">H3875</f>
        <v>64</v>
      </c>
      <c r="M3875" s="8" t="n">
        <v>847</v>
      </c>
      <c r="P3875" s="18" t="str">
        <f aca="false">VLOOKUP(1*H3875,references!AL:AP,3,0)</f>
        <v>126 - 130</v>
      </c>
      <c r="Q3875" s="18" t="str">
        <f aca="false">VLOOKUP(1*H3875,references!AL:AP,5,0)</f>
        <v>114 - 118</v>
      </c>
    </row>
    <row r="3876" customFormat="false" ht="15" hidden="false" customHeight="false" outlineLevel="0" collapsed="false">
      <c r="F3876" s="38"/>
    </row>
    <row r="3877" customFormat="false" ht="15" hidden="false" customHeight="false" outlineLevel="0" collapsed="false">
      <c r="B3877" s="2" t="s">
        <v>108</v>
      </c>
      <c r="C3877" s="66" t="s">
        <v>1780</v>
      </c>
      <c r="D3877" s="2" t="n">
        <v>170</v>
      </c>
      <c r="E3877" s="38" t="s">
        <v>123</v>
      </c>
      <c r="F3877" s="2" t="n">
        <f aca="false">IFERROR(E3877*10,SUBSTITUTE(E3877,"/",""))</f>
        <v>400</v>
      </c>
      <c r="H3877" s="14" t="str">
        <f aca="false">E3877</f>
        <v>40</v>
      </c>
      <c r="I3877" s="8" t="str">
        <f aca="false">J3877</f>
        <v>40</v>
      </c>
      <c r="J3877" s="61" t="str">
        <f aca="false">H3877</f>
        <v>40</v>
      </c>
      <c r="M3877" s="8" t="n">
        <v>837</v>
      </c>
    </row>
    <row r="3878" customFormat="false" ht="15" hidden="false" customHeight="false" outlineLevel="0" collapsed="false">
      <c r="B3878" s="2" t="s">
        <v>108</v>
      </c>
      <c r="C3878" s="66" t="s">
        <v>1780</v>
      </c>
      <c r="D3878" s="2" t="n">
        <v>180</v>
      </c>
      <c r="E3878" s="38" t="s">
        <v>125</v>
      </c>
      <c r="F3878" s="2" t="n">
        <f aca="false">IFERROR(E3878*10,SUBSTITUTE(E3878,"/",""))</f>
        <v>420</v>
      </c>
      <c r="H3878" s="14" t="str">
        <f aca="false">E3878</f>
        <v>42</v>
      </c>
      <c r="I3878" s="8" t="str">
        <f aca="false">J3878</f>
        <v>42</v>
      </c>
      <c r="J3878" s="61" t="str">
        <f aca="false">H3878</f>
        <v>42</v>
      </c>
      <c r="M3878" s="8" t="n">
        <v>937</v>
      </c>
    </row>
    <row r="3879" customFormat="false" ht="15" hidden="false" customHeight="false" outlineLevel="0" collapsed="false">
      <c r="B3879" s="2" t="s">
        <v>108</v>
      </c>
      <c r="C3879" s="66" t="s">
        <v>1780</v>
      </c>
      <c r="D3879" s="2" t="n">
        <v>190</v>
      </c>
      <c r="E3879" s="38" t="s">
        <v>127</v>
      </c>
      <c r="F3879" s="2" t="n">
        <f aca="false">IFERROR(E3879*10,SUBSTITUTE(E3879,"/",""))</f>
        <v>440</v>
      </c>
      <c r="H3879" s="14" t="str">
        <f aca="false">E3879</f>
        <v>44</v>
      </c>
      <c r="I3879" s="8" t="str">
        <f aca="false">J3879</f>
        <v>44</v>
      </c>
      <c r="J3879" s="61" t="str">
        <f aca="false">H3879</f>
        <v>44</v>
      </c>
      <c r="M3879" s="8" t="n">
        <v>957</v>
      </c>
      <c r="P3879" s="18" t="str">
        <f aca="false">VLOOKUP(1*H3879,references!AL:AP,3,0)</f>
        <v>86 - 90</v>
      </c>
      <c r="Q3879" s="18" t="str">
        <f aca="false">VLOOKUP(1*H3879,references!AL:AP,5,0)</f>
        <v>74 - 78</v>
      </c>
    </row>
    <row r="3880" customFormat="false" ht="15" hidden="false" customHeight="false" outlineLevel="0" collapsed="false">
      <c r="B3880" s="2" t="s">
        <v>108</v>
      </c>
      <c r="C3880" s="66" t="s">
        <v>1780</v>
      </c>
      <c r="D3880" s="2" t="n">
        <v>200</v>
      </c>
      <c r="E3880" s="38" t="s">
        <v>241</v>
      </c>
      <c r="F3880" s="2" t="n">
        <f aca="false">IFERROR(E3880*10,SUBSTITUTE(E3880,"/",""))</f>
        <v>460</v>
      </c>
      <c r="H3880" s="14" t="str">
        <f aca="false">E3880</f>
        <v>46</v>
      </c>
      <c r="I3880" s="8" t="str">
        <f aca="false">J3880</f>
        <v>46</v>
      </c>
      <c r="J3880" s="61" t="str">
        <f aca="false">H3880</f>
        <v>46</v>
      </c>
      <c r="M3880" s="8" t="n">
        <v>977</v>
      </c>
      <c r="P3880" s="18" t="str">
        <f aca="false">VLOOKUP(1*H3880,references!AL:AP,3,0)</f>
        <v>90 - 94</v>
      </c>
      <c r="Q3880" s="18" t="str">
        <f aca="false">VLOOKUP(1*H3880,references!AL:AP,5,0)</f>
        <v>78 - 82</v>
      </c>
    </row>
    <row r="3881" customFormat="false" ht="15" hidden="false" customHeight="false" outlineLevel="0" collapsed="false">
      <c r="B3881" s="2" t="s">
        <v>108</v>
      </c>
      <c r="C3881" s="66" t="s">
        <v>1780</v>
      </c>
      <c r="D3881" s="2" t="n">
        <v>210</v>
      </c>
      <c r="E3881" s="38" t="s">
        <v>243</v>
      </c>
      <c r="F3881" s="2" t="n">
        <f aca="false">IFERROR(E3881*10,SUBSTITUTE(E3881,"/",""))</f>
        <v>480</v>
      </c>
      <c r="H3881" s="14" t="str">
        <f aca="false">E3881</f>
        <v>48</v>
      </c>
      <c r="I3881" s="8" t="str">
        <f aca="false">J3881</f>
        <v>48</v>
      </c>
      <c r="J3881" s="61" t="str">
        <f aca="false">H3881</f>
        <v>48</v>
      </c>
      <c r="M3881" s="8" t="n">
        <v>997</v>
      </c>
      <c r="P3881" s="18" t="str">
        <f aca="false">VLOOKUP(1*H3881,references!AL:AP,3,0)</f>
        <v>94 - 98</v>
      </c>
      <c r="Q3881" s="18" t="str">
        <f aca="false">VLOOKUP(1*H3881,references!AL:AP,5,0)</f>
        <v>82 - 86</v>
      </c>
    </row>
    <row r="3882" customFormat="false" ht="15" hidden="false" customHeight="false" outlineLevel="0" collapsed="false">
      <c r="B3882" s="2" t="s">
        <v>108</v>
      </c>
      <c r="C3882" s="66" t="s">
        <v>1780</v>
      </c>
      <c r="D3882" s="2" t="n">
        <v>220</v>
      </c>
      <c r="E3882" s="38" t="s">
        <v>245</v>
      </c>
      <c r="F3882" s="2" t="n">
        <f aca="false">IFERROR(E3882*10,SUBSTITUTE(E3882,"/",""))</f>
        <v>500</v>
      </c>
      <c r="H3882" s="14" t="str">
        <f aca="false">E3882</f>
        <v>50</v>
      </c>
      <c r="I3882" s="8" t="str">
        <f aca="false">J3882</f>
        <v>50</v>
      </c>
      <c r="J3882" s="61" t="str">
        <f aca="false">H3882</f>
        <v>50</v>
      </c>
      <c r="M3882" s="8" t="n">
        <v>987</v>
      </c>
      <c r="P3882" s="18" t="str">
        <f aca="false">VLOOKUP(1*H3882,references!AL:AP,3,0)</f>
        <v>98 - 102</v>
      </c>
      <c r="Q3882" s="18" t="str">
        <f aca="false">VLOOKUP(1*H3882,references!AL:AP,5,0)</f>
        <v>86 - 90</v>
      </c>
    </row>
    <row r="3883" customFormat="false" ht="15" hidden="false" customHeight="false" outlineLevel="0" collapsed="false">
      <c r="B3883" s="2" t="s">
        <v>108</v>
      </c>
      <c r="C3883" s="66" t="s">
        <v>1780</v>
      </c>
      <c r="D3883" s="2" t="n">
        <v>230</v>
      </c>
      <c r="E3883" s="38" t="s">
        <v>452</v>
      </c>
      <c r="F3883" s="2" t="n">
        <f aca="false">IFERROR(E3883*10,SUBSTITUTE(E3883,"/",""))</f>
        <v>520</v>
      </c>
      <c r="H3883" s="14" t="str">
        <f aca="false">E3883</f>
        <v>52</v>
      </c>
      <c r="I3883" s="8" t="str">
        <f aca="false">J3883</f>
        <v>52</v>
      </c>
      <c r="J3883" s="61" t="str">
        <f aca="false">H3883</f>
        <v>52</v>
      </c>
      <c r="M3883" s="8" t="n">
        <v>967</v>
      </c>
      <c r="P3883" s="18" t="str">
        <f aca="false">VLOOKUP(1*H3883,references!AL:AP,3,0)</f>
        <v>102 - 106</v>
      </c>
      <c r="Q3883" s="18" t="str">
        <f aca="false">VLOOKUP(1*H3883,references!AL:AP,5,0)</f>
        <v>90 - 94</v>
      </c>
    </row>
    <row r="3884" customFormat="false" ht="15" hidden="false" customHeight="false" outlineLevel="0" collapsed="false">
      <c r="B3884" s="2" t="s">
        <v>108</v>
      </c>
      <c r="C3884" s="66" t="s">
        <v>1780</v>
      </c>
      <c r="D3884" s="2" t="n">
        <v>240</v>
      </c>
      <c r="E3884" s="38" t="s">
        <v>453</v>
      </c>
      <c r="F3884" s="2" t="n">
        <f aca="false">IFERROR(E3884*10,SUBSTITUTE(E3884,"/",""))</f>
        <v>540</v>
      </c>
      <c r="H3884" s="14" t="str">
        <f aca="false">E3884</f>
        <v>54</v>
      </c>
      <c r="I3884" s="8" t="str">
        <f aca="false">J3884</f>
        <v>54</v>
      </c>
      <c r="J3884" s="61" t="str">
        <f aca="false">H3884</f>
        <v>54</v>
      </c>
      <c r="M3884" s="8" t="n">
        <v>947</v>
      </c>
      <c r="P3884" s="18" t="str">
        <f aca="false">VLOOKUP(1*H3884,references!AL:AP,3,0)</f>
        <v>106 - 110</v>
      </c>
      <c r="Q3884" s="18" t="str">
        <f aca="false">VLOOKUP(1*H3884,references!AL:AP,5,0)</f>
        <v>94 - 98</v>
      </c>
    </row>
    <row r="3885" customFormat="false" ht="15" hidden="false" customHeight="false" outlineLevel="0" collapsed="false">
      <c r="B3885" s="2" t="s">
        <v>108</v>
      </c>
      <c r="C3885" s="66" t="s">
        <v>1780</v>
      </c>
      <c r="D3885" s="2" t="n">
        <v>250</v>
      </c>
      <c r="E3885" s="38" t="s">
        <v>454</v>
      </c>
      <c r="F3885" s="2" t="n">
        <f aca="false">IFERROR(E3885*10,SUBSTITUTE(E3885,"/",""))</f>
        <v>560</v>
      </c>
      <c r="H3885" s="14" t="str">
        <f aca="false">E3885</f>
        <v>56</v>
      </c>
      <c r="I3885" s="8" t="str">
        <f aca="false">J3885</f>
        <v>56</v>
      </c>
      <c r="J3885" s="61" t="str">
        <f aca="false">H3885</f>
        <v>56</v>
      </c>
      <c r="M3885" s="8" t="n">
        <v>927</v>
      </c>
      <c r="P3885" s="18" t="str">
        <f aca="false">VLOOKUP(1*H3885,references!AL:AP,3,0)</f>
        <v>110 - 114</v>
      </c>
      <c r="Q3885" s="18" t="str">
        <f aca="false">VLOOKUP(1*H3885,references!AL:AP,5,0)</f>
        <v>98 - 102</v>
      </c>
    </row>
    <row r="3886" customFormat="false" ht="15" hidden="false" customHeight="false" outlineLevel="0" collapsed="false">
      <c r="B3886" s="2" t="s">
        <v>108</v>
      </c>
      <c r="C3886" s="66" t="s">
        <v>1780</v>
      </c>
      <c r="D3886" s="2" t="n">
        <v>260</v>
      </c>
      <c r="E3886" s="38" t="s">
        <v>455</v>
      </c>
      <c r="F3886" s="2" t="n">
        <f aca="false">IFERROR(E3886*10,SUBSTITUTE(E3886,"/",""))</f>
        <v>580</v>
      </c>
      <c r="H3886" s="14" t="str">
        <f aca="false">E3886</f>
        <v>58</v>
      </c>
      <c r="I3886" s="8" t="str">
        <f aca="false">J3886</f>
        <v>58</v>
      </c>
      <c r="J3886" s="61" t="str">
        <f aca="false">H3886</f>
        <v>58</v>
      </c>
      <c r="M3886" s="8" t="n">
        <v>907</v>
      </c>
      <c r="P3886" s="18" t="str">
        <f aca="false">VLOOKUP(1*H3886,references!AL:AP,3,0)</f>
        <v>114 - 118</v>
      </c>
      <c r="Q3886" s="18" t="str">
        <f aca="false">VLOOKUP(1*H3886,references!AL:AP,5,0)</f>
        <v>102 - 106</v>
      </c>
    </row>
    <row r="3887" customFormat="false" ht="15" hidden="false" customHeight="false" outlineLevel="0" collapsed="false">
      <c r="B3887" s="2" t="s">
        <v>108</v>
      </c>
      <c r="C3887" s="66" t="s">
        <v>1780</v>
      </c>
      <c r="D3887" s="2" t="n">
        <v>270</v>
      </c>
      <c r="E3887" s="38" t="s">
        <v>456</v>
      </c>
      <c r="F3887" s="2" t="n">
        <f aca="false">IFERROR(E3887*10,SUBSTITUTE(E3887,"/",""))</f>
        <v>600</v>
      </c>
      <c r="H3887" s="14" t="str">
        <f aca="false">E3887</f>
        <v>60</v>
      </c>
      <c r="I3887" s="8" t="str">
        <f aca="false">J3887</f>
        <v>60</v>
      </c>
      <c r="J3887" s="61" t="str">
        <f aca="false">H3887</f>
        <v>60</v>
      </c>
      <c r="M3887" s="8" t="n">
        <v>887</v>
      </c>
      <c r="P3887" s="18" t="str">
        <f aca="false">VLOOKUP(1*H3887,references!AL:AP,3,0)</f>
        <v>118 - 122</v>
      </c>
      <c r="Q3887" s="18" t="str">
        <f aca="false">VLOOKUP(1*H3887,references!AL:AP,5,0)</f>
        <v>106 - 110</v>
      </c>
    </row>
    <row r="3888" customFormat="false" ht="15" hidden="false" customHeight="false" outlineLevel="0" collapsed="false">
      <c r="B3888" s="2" t="s">
        <v>108</v>
      </c>
      <c r="C3888" s="66" t="s">
        <v>1780</v>
      </c>
      <c r="D3888" s="2" t="n">
        <v>280</v>
      </c>
      <c r="E3888" s="38" t="s">
        <v>457</v>
      </c>
      <c r="F3888" s="2" t="n">
        <f aca="false">IFERROR(E3888*10,SUBSTITUTE(E3888,"/",""))</f>
        <v>620</v>
      </c>
      <c r="H3888" s="14" t="str">
        <f aca="false">E3888</f>
        <v>62</v>
      </c>
      <c r="I3888" s="8" t="str">
        <f aca="false">J3888</f>
        <v>62</v>
      </c>
      <c r="J3888" s="61" t="str">
        <f aca="false">H3888</f>
        <v>62</v>
      </c>
      <c r="M3888" s="8" t="n">
        <v>867</v>
      </c>
      <c r="P3888" s="18" t="str">
        <f aca="false">VLOOKUP(1*H3888,references!AL:AP,3,0)</f>
        <v>122 - 126</v>
      </c>
      <c r="Q3888" s="18" t="str">
        <f aca="false">VLOOKUP(1*H3888,references!AL:AP,5,0)</f>
        <v>110 - 114</v>
      </c>
    </row>
    <row r="3889" customFormat="false" ht="15" hidden="false" customHeight="false" outlineLevel="0" collapsed="false">
      <c r="B3889" s="2" t="s">
        <v>108</v>
      </c>
      <c r="C3889" s="66" t="s">
        <v>1780</v>
      </c>
      <c r="D3889" s="2" t="n">
        <v>290</v>
      </c>
      <c r="E3889" s="38" t="s">
        <v>458</v>
      </c>
      <c r="F3889" s="2" t="n">
        <f aca="false">IFERROR(E3889*10,SUBSTITUTE(E3889,"/",""))</f>
        <v>640</v>
      </c>
      <c r="H3889" s="14" t="str">
        <f aca="false">E3889</f>
        <v>64</v>
      </c>
      <c r="I3889" s="8" t="str">
        <f aca="false">J3889</f>
        <v>64</v>
      </c>
      <c r="J3889" s="61" t="str">
        <f aca="false">H3889</f>
        <v>64</v>
      </c>
      <c r="M3889" s="8" t="n">
        <v>847</v>
      </c>
      <c r="P3889" s="18" t="str">
        <f aca="false">VLOOKUP(1*H3889,references!AL:AP,3,0)</f>
        <v>126 - 130</v>
      </c>
      <c r="Q3889" s="18" t="str">
        <f aca="false">VLOOKUP(1*H3889,references!AL:AP,5,0)</f>
        <v>114 - 118</v>
      </c>
    </row>
    <row r="3890" customFormat="false" ht="15" hidden="false" customHeight="false" outlineLevel="0" collapsed="false">
      <c r="B3890" s="18" t="s">
        <v>108</v>
      </c>
      <c r="C3890" s="76" t="s">
        <v>1780</v>
      </c>
      <c r="D3890" s="18" t="n">
        <v>300</v>
      </c>
      <c r="E3890" s="61" t="s">
        <v>459</v>
      </c>
      <c r="F3890" s="18" t="n">
        <f aca="false">IFERROR(E3890*10,SUBSTITUTE(E3890,"/",""))</f>
        <v>660</v>
      </c>
      <c r="G3890" s="76"/>
      <c r="H3890" s="14" t="str">
        <f aca="false">E3890</f>
        <v>66</v>
      </c>
      <c r="I3890" s="8" t="str">
        <f aca="false">J3890</f>
        <v>66</v>
      </c>
      <c r="J3890" s="61" t="str">
        <f aca="false">H3890</f>
        <v>66</v>
      </c>
      <c r="M3890" s="8" t="n">
        <v>0</v>
      </c>
      <c r="P3890" s="18"/>
      <c r="Q3890" s="18"/>
    </row>
    <row r="3891" customFormat="false" ht="15" hidden="false" customHeight="false" outlineLevel="0" collapsed="false">
      <c r="B3891" s="10" t="s">
        <v>271</v>
      </c>
      <c r="C3891" s="73" t="s">
        <v>1780</v>
      </c>
      <c r="D3891" s="10" t="n">
        <v>140</v>
      </c>
      <c r="E3891" s="20" t="s">
        <v>117</v>
      </c>
      <c r="F3891" s="10" t="n">
        <f aca="false">IFERROR(E3891*10,SUBSTITUTE(E3891,"/",""))</f>
        <v>340</v>
      </c>
      <c r="G3891" s="73"/>
      <c r="H3891" s="81" t="str">
        <f aca="false">E3891</f>
        <v>34</v>
      </c>
      <c r="I3891" s="24" t="str">
        <f aca="false">J3891</f>
        <v>34</v>
      </c>
      <c r="J3891" s="81" t="str">
        <f aca="false">H3891</f>
        <v>34</v>
      </c>
      <c r="K3891" s="24"/>
      <c r="L3891" s="24"/>
      <c r="M3891" s="24" t="n">
        <v>757</v>
      </c>
    </row>
    <row r="3892" customFormat="false" ht="15" hidden="false" customHeight="false" outlineLevel="0" collapsed="false">
      <c r="B3892" s="10" t="s">
        <v>271</v>
      </c>
      <c r="C3892" s="73" t="s">
        <v>1780</v>
      </c>
      <c r="D3892" s="10" t="n">
        <v>150</v>
      </c>
      <c r="E3892" s="20" t="s">
        <v>119</v>
      </c>
      <c r="F3892" s="10" t="n">
        <f aca="false">IFERROR(E3892*10,SUBSTITUTE(E3892,"/",""))</f>
        <v>360</v>
      </c>
      <c r="G3892" s="73"/>
      <c r="H3892" s="81" t="str">
        <f aca="false">E3892</f>
        <v>36</v>
      </c>
      <c r="I3892" s="24" t="str">
        <f aca="false">J3892</f>
        <v>36</v>
      </c>
      <c r="J3892" s="81" t="str">
        <f aca="false">H3892</f>
        <v>36</v>
      </c>
      <c r="K3892" s="24"/>
      <c r="L3892" s="24"/>
      <c r="M3892" s="24" t="n">
        <v>767</v>
      </c>
    </row>
    <row r="3893" customFormat="false" ht="15" hidden="false" customHeight="false" outlineLevel="0" collapsed="false">
      <c r="B3893" s="10" t="s">
        <v>271</v>
      </c>
      <c r="C3893" s="73" t="s">
        <v>1780</v>
      </c>
      <c r="D3893" s="10" t="n">
        <v>160</v>
      </c>
      <c r="E3893" s="20" t="s">
        <v>121</v>
      </c>
      <c r="F3893" s="10" t="n">
        <f aca="false">IFERROR(E3893*10,SUBSTITUTE(E3893,"/",""))</f>
        <v>380</v>
      </c>
      <c r="G3893" s="73"/>
      <c r="H3893" s="81" t="str">
        <f aca="false">E3893</f>
        <v>38</v>
      </c>
      <c r="I3893" s="24" t="str">
        <f aca="false">J3893</f>
        <v>38</v>
      </c>
      <c r="J3893" s="81" t="str">
        <f aca="false">H3893</f>
        <v>38</v>
      </c>
      <c r="K3893" s="24"/>
      <c r="L3893" s="24"/>
      <c r="M3893" s="24" t="n">
        <v>827</v>
      </c>
    </row>
    <row r="3894" customFormat="false" ht="15" hidden="false" customHeight="false" outlineLevel="0" collapsed="false">
      <c r="F3894" s="38"/>
    </row>
    <row r="3895" customFormat="false" ht="15" hidden="false" customHeight="false" outlineLevel="0" collapsed="false">
      <c r="B3895" s="2" t="s">
        <v>108</v>
      </c>
      <c r="C3895" s="66" t="s">
        <v>1783</v>
      </c>
      <c r="D3895" s="18" t="n">
        <v>350</v>
      </c>
      <c r="E3895" s="61" t="s">
        <v>525</v>
      </c>
      <c r="F3895" s="18" t="str">
        <f aca="false">IFERROR(E3895*10,SUBSTITUTE(E3895,"/",""))</f>
        <v>44176</v>
      </c>
      <c r="G3895" s="76"/>
      <c r="H3895" s="14" t="str">
        <f aca="false">E3895</f>
        <v>44/176</v>
      </c>
      <c r="I3895" s="27" t="str">
        <f aca="false">LEFT(H3895,2)</f>
        <v>44</v>
      </c>
      <c r="J3895" s="18" t="str">
        <f aca="false">LEFT(H3895,2)</f>
        <v>44</v>
      </c>
      <c r="K3895" s="18" t="str">
        <f aca="false">RIGHT(H3895,3)</f>
        <v>176</v>
      </c>
      <c r="M3895" s="8" t="n">
        <v>875</v>
      </c>
      <c r="P3895" s="18" t="str">
        <f aca="false">VLOOKUP(1*LEFT(H3895,2),references!AL:AP,3,0)</f>
        <v>86 - 90</v>
      </c>
      <c r="Q3895" s="18" t="str">
        <f aca="false">VLOOKUP(1*LEFT(H3895,2),references!AL:AP,5,0)</f>
        <v>74 - 78</v>
      </c>
      <c r="T3895" s="2" t="str">
        <f aca="false">K3895</f>
        <v>176</v>
      </c>
    </row>
    <row r="3896" customFormat="false" ht="15" hidden="false" customHeight="false" outlineLevel="0" collapsed="false">
      <c r="B3896" s="2" t="s">
        <v>108</v>
      </c>
      <c r="C3896" s="66" t="s">
        <v>1783</v>
      </c>
      <c r="D3896" s="18" t="n">
        <v>360</v>
      </c>
      <c r="E3896" s="61" t="s">
        <v>526</v>
      </c>
      <c r="F3896" s="18" t="str">
        <f aca="false">IFERROR(E3896*10,SUBSTITUTE(E3896,"/",""))</f>
        <v>46176</v>
      </c>
      <c r="G3896" s="76"/>
      <c r="H3896" s="14" t="str">
        <f aca="false">E3896</f>
        <v>46/176</v>
      </c>
      <c r="I3896" s="27" t="str">
        <f aca="false">LEFT(H3896,2)</f>
        <v>46</v>
      </c>
      <c r="J3896" s="18" t="str">
        <f aca="false">LEFT(H3896,2)</f>
        <v>46</v>
      </c>
      <c r="K3896" s="18" t="str">
        <f aca="false">RIGHT(H3896,3)</f>
        <v>176</v>
      </c>
      <c r="M3896" s="8" t="n">
        <v>955</v>
      </c>
      <c r="P3896" s="18" t="str">
        <f aca="false">VLOOKUP(1*LEFT(H3896,2),references!AL:AP,3,0)</f>
        <v>90 - 94</v>
      </c>
      <c r="Q3896" s="18" t="str">
        <f aca="false">VLOOKUP(1*LEFT(H3896,2),references!AL:AP,5,0)</f>
        <v>78 - 82</v>
      </c>
      <c r="T3896" s="2" t="str">
        <f aca="false">K3896</f>
        <v>176</v>
      </c>
    </row>
    <row r="3897" customFormat="false" ht="15" hidden="false" customHeight="false" outlineLevel="0" collapsed="false">
      <c r="B3897" s="2" t="s">
        <v>108</v>
      </c>
      <c r="C3897" s="66" t="s">
        <v>1783</v>
      </c>
      <c r="D3897" s="18" t="n">
        <v>370</v>
      </c>
      <c r="E3897" s="61" t="s">
        <v>527</v>
      </c>
      <c r="F3897" s="18" t="str">
        <f aca="false">IFERROR(E3897*10,SUBSTITUTE(E3897,"/",""))</f>
        <v>48176</v>
      </c>
      <c r="G3897" s="76"/>
      <c r="H3897" s="14" t="str">
        <f aca="false">E3897</f>
        <v>48/176</v>
      </c>
      <c r="I3897" s="27" t="str">
        <f aca="false">LEFT(H3897,2)</f>
        <v>48</v>
      </c>
      <c r="J3897" s="18" t="str">
        <f aca="false">LEFT(H3897,2)</f>
        <v>48</v>
      </c>
      <c r="K3897" s="18" t="str">
        <f aca="false">RIGHT(H3897,3)</f>
        <v>176</v>
      </c>
      <c r="M3897" s="8" t="n">
        <v>995</v>
      </c>
      <c r="P3897" s="18" t="str">
        <f aca="false">VLOOKUP(1*LEFT(H3897,2),references!AL:AP,3,0)</f>
        <v>94 - 98</v>
      </c>
      <c r="Q3897" s="18" t="str">
        <f aca="false">VLOOKUP(1*LEFT(H3897,2),references!AL:AP,5,0)</f>
        <v>82 - 86</v>
      </c>
      <c r="T3897" s="2" t="str">
        <f aca="false">K3897</f>
        <v>176</v>
      </c>
    </row>
    <row r="3898" customFormat="false" ht="15" hidden="false" customHeight="false" outlineLevel="0" collapsed="false">
      <c r="B3898" s="2" t="s">
        <v>108</v>
      </c>
      <c r="C3898" s="66" t="s">
        <v>1783</v>
      </c>
      <c r="D3898" s="18" t="n">
        <v>380</v>
      </c>
      <c r="E3898" s="61" t="s">
        <v>528</v>
      </c>
      <c r="F3898" s="18" t="str">
        <f aca="false">IFERROR(E3898*10,SUBSTITUTE(E3898,"/",""))</f>
        <v>50176</v>
      </c>
      <c r="G3898" s="76"/>
      <c r="H3898" s="14" t="str">
        <f aca="false">E3898</f>
        <v>50/176</v>
      </c>
      <c r="I3898" s="27" t="str">
        <f aca="false">LEFT(H3898,2)</f>
        <v>50</v>
      </c>
      <c r="J3898" s="18" t="str">
        <f aca="false">LEFT(H3898,2)</f>
        <v>50</v>
      </c>
      <c r="K3898" s="18" t="str">
        <f aca="false">RIGHT(H3898,3)</f>
        <v>176</v>
      </c>
      <c r="M3898" s="8" t="n">
        <v>975</v>
      </c>
      <c r="P3898" s="18" t="str">
        <f aca="false">VLOOKUP(1*LEFT(H3898,2),references!AL:AP,3,0)</f>
        <v>98 - 102</v>
      </c>
      <c r="Q3898" s="18" t="str">
        <f aca="false">VLOOKUP(1*LEFT(H3898,2),references!AL:AP,5,0)</f>
        <v>86 - 90</v>
      </c>
      <c r="T3898" s="2" t="str">
        <f aca="false">K3898</f>
        <v>176</v>
      </c>
    </row>
    <row r="3899" customFormat="false" ht="15" hidden="false" customHeight="false" outlineLevel="0" collapsed="false">
      <c r="B3899" s="2" t="s">
        <v>108</v>
      </c>
      <c r="C3899" s="66" t="s">
        <v>1783</v>
      </c>
      <c r="D3899" s="18" t="n">
        <v>390</v>
      </c>
      <c r="E3899" s="61" t="s">
        <v>529</v>
      </c>
      <c r="F3899" s="18" t="str">
        <f aca="false">IFERROR(E3899*10,SUBSTITUTE(E3899,"/",""))</f>
        <v>52176</v>
      </c>
      <c r="G3899" s="76"/>
      <c r="H3899" s="14" t="str">
        <f aca="false">E3899</f>
        <v>52/176</v>
      </c>
      <c r="I3899" s="27" t="str">
        <f aca="false">LEFT(H3899,2)</f>
        <v>52</v>
      </c>
      <c r="J3899" s="18" t="str">
        <f aca="false">LEFT(H3899,2)</f>
        <v>52</v>
      </c>
      <c r="K3899" s="18" t="str">
        <f aca="false">RIGHT(H3899,3)</f>
        <v>176</v>
      </c>
      <c r="M3899" s="8" t="n">
        <v>865</v>
      </c>
      <c r="P3899" s="18" t="str">
        <f aca="false">VLOOKUP(1*LEFT(H3899,2),references!AL:AP,3,0)</f>
        <v>102 - 106</v>
      </c>
      <c r="Q3899" s="18" t="str">
        <f aca="false">VLOOKUP(1*LEFT(H3899,2),references!AL:AP,5,0)</f>
        <v>90 - 94</v>
      </c>
      <c r="T3899" s="2" t="str">
        <f aca="false">K3899</f>
        <v>176</v>
      </c>
    </row>
    <row r="3900" customFormat="false" ht="15" hidden="false" customHeight="false" outlineLevel="0" collapsed="false">
      <c r="B3900" s="2" t="s">
        <v>108</v>
      </c>
      <c r="C3900" s="66" t="s">
        <v>1783</v>
      </c>
      <c r="D3900" s="18" t="n">
        <v>400</v>
      </c>
      <c r="E3900" s="61" t="s">
        <v>530</v>
      </c>
      <c r="F3900" s="18" t="str">
        <f aca="false">IFERROR(E3900*10,SUBSTITUTE(E3900,"/",""))</f>
        <v>54176</v>
      </c>
      <c r="G3900" s="76"/>
      <c r="H3900" s="14" t="str">
        <f aca="false">E3900</f>
        <v>54/176</v>
      </c>
      <c r="I3900" s="27" t="str">
        <f aca="false">LEFT(H3900,2)</f>
        <v>54</v>
      </c>
      <c r="J3900" s="18" t="str">
        <f aca="false">LEFT(H3900,2)</f>
        <v>54</v>
      </c>
      <c r="K3900" s="18" t="str">
        <f aca="false">RIGHT(H3900,3)</f>
        <v>176</v>
      </c>
      <c r="M3900" s="8" t="n">
        <v>845</v>
      </c>
      <c r="P3900" s="18" t="str">
        <f aca="false">VLOOKUP(1*LEFT(H3900,2),references!AL:AP,3,0)</f>
        <v>106 - 110</v>
      </c>
      <c r="Q3900" s="18" t="str">
        <f aca="false">VLOOKUP(1*LEFT(H3900,2),references!AL:AP,5,0)</f>
        <v>94 - 98</v>
      </c>
      <c r="T3900" s="2" t="str">
        <f aca="false">K3900</f>
        <v>176</v>
      </c>
    </row>
    <row r="3901" customFormat="false" ht="15" hidden="false" customHeight="false" outlineLevel="0" collapsed="false">
      <c r="B3901" s="2" t="s">
        <v>108</v>
      </c>
      <c r="C3901" s="66" t="s">
        <v>1783</v>
      </c>
      <c r="D3901" s="18" t="n">
        <v>410</v>
      </c>
      <c r="E3901" s="61" t="s">
        <v>531</v>
      </c>
      <c r="F3901" s="18" t="str">
        <f aca="false">IFERROR(E3901*10,SUBSTITUTE(E3901,"/",""))</f>
        <v>56176</v>
      </c>
      <c r="G3901" s="76"/>
      <c r="H3901" s="14" t="str">
        <f aca="false">E3901</f>
        <v>56/176</v>
      </c>
      <c r="I3901" s="27" t="str">
        <f aca="false">LEFT(H3901,2)</f>
        <v>56</v>
      </c>
      <c r="J3901" s="18" t="str">
        <f aca="false">LEFT(H3901,2)</f>
        <v>56</v>
      </c>
      <c r="K3901" s="18" t="str">
        <f aca="false">RIGHT(H3901,3)</f>
        <v>176</v>
      </c>
      <c r="M3901" s="8" t="n">
        <v>825</v>
      </c>
      <c r="P3901" s="18" t="str">
        <f aca="false">VLOOKUP(1*LEFT(H3901,2),references!AL:AP,3,0)</f>
        <v>110 - 114</v>
      </c>
      <c r="Q3901" s="18" t="str">
        <f aca="false">VLOOKUP(1*LEFT(H3901,2),references!AL:AP,5,0)</f>
        <v>98 - 102</v>
      </c>
      <c r="T3901" s="2" t="str">
        <f aca="false">K3901</f>
        <v>176</v>
      </c>
    </row>
    <row r="3902" customFormat="false" ht="15" hidden="false" customHeight="false" outlineLevel="0" collapsed="false">
      <c r="B3902" s="2" t="s">
        <v>108</v>
      </c>
      <c r="C3902" s="66" t="s">
        <v>1783</v>
      </c>
      <c r="D3902" s="18" t="n">
        <v>420</v>
      </c>
      <c r="E3902" s="61" t="s">
        <v>532</v>
      </c>
      <c r="F3902" s="18" t="str">
        <f aca="false">IFERROR(E3902*10,SUBSTITUTE(E3902,"/",""))</f>
        <v>58176</v>
      </c>
      <c r="G3902" s="76"/>
      <c r="H3902" s="14" t="str">
        <f aca="false">E3902</f>
        <v>58/176</v>
      </c>
      <c r="I3902" s="27" t="str">
        <f aca="false">LEFT(H3902,2)</f>
        <v>58</v>
      </c>
      <c r="J3902" s="18" t="str">
        <f aca="false">LEFT(H3902,2)</f>
        <v>58</v>
      </c>
      <c r="K3902" s="18" t="str">
        <f aca="false">RIGHT(H3902,3)</f>
        <v>176</v>
      </c>
      <c r="M3902" s="8" t="n">
        <v>805</v>
      </c>
      <c r="P3902" s="18" t="str">
        <f aca="false">VLOOKUP(1*LEFT(H3902,2),references!AL:AP,3,0)</f>
        <v>114 - 118</v>
      </c>
      <c r="Q3902" s="18" t="str">
        <f aca="false">VLOOKUP(1*LEFT(H3902,2),references!AL:AP,5,0)</f>
        <v>102 - 106</v>
      </c>
      <c r="T3902" s="2" t="str">
        <f aca="false">K3902</f>
        <v>176</v>
      </c>
    </row>
    <row r="3903" customFormat="false" ht="15" hidden="false" customHeight="false" outlineLevel="0" collapsed="false">
      <c r="B3903" s="2" t="s">
        <v>108</v>
      </c>
      <c r="C3903" s="66" t="s">
        <v>1783</v>
      </c>
      <c r="D3903" s="18" t="n">
        <v>550</v>
      </c>
      <c r="E3903" s="61" t="s">
        <v>1683</v>
      </c>
      <c r="F3903" s="18" t="str">
        <f aca="false">IFERROR(E3903*10,SUBSTITUTE(E3903,"/",""))</f>
        <v>44182</v>
      </c>
      <c r="G3903" s="76"/>
      <c r="H3903" s="14" t="str">
        <f aca="false">E3903</f>
        <v>44/182</v>
      </c>
      <c r="I3903" s="27" t="str">
        <f aca="false">LEFT(H3903,2)</f>
        <v>44</v>
      </c>
      <c r="J3903" s="18" t="str">
        <f aca="false">LEFT(H3903,2)</f>
        <v>44</v>
      </c>
      <c r="K3903" s="18" t="str">
        <f aca="false">RIGHT(H3903,3)</f>
        <v>182</v>
      </c>
      <c r="M3903" s="8" t="n">
        <v>705</v>
      </c>
      <c r="P3903" s="18" t="str">
        <f aca="false">VLOOKUP(1*LEFT(H3903,2),references!AL:AP,3,0)</f>
        <v>86 - 90</v>
      </c>
      <c r="Q3903" s="18" t="str">
        <f aca="false">VLOOKUP(1*LEFT(H3903,2),references!AL:AP,5,0)</f>
        <v>74 - 78</v>
      </c>
      <c r="T3903" s="2" t="str">
        <f aca="false">K3903</f>
        <v>182</v>
      </c>
    </row>
    <row r="3904" customFormat="false" ht="15" hidden="false" customHeight="false" outlineLevel="0" collapsed="false">
      <c r="B3904" s="2" t="s">
        <v>108</v>
      </c>
      <c r="C3904" s="66" t="s">
        <v>1783</v>
      </c>
      <c r="D3904" s="18" t="n">
        <v>560</v>
      </c>
      <c r="E3904" s="61" t="s">
        <v>1684</v>
      </c>
      <c r="F3904" s="18" t="str">
        <f aca="false">IFERROR(E3904*10,SUBSTITUTE(E3904,"/",""))</f>
        <v>46182</v>
      </c>
      <c r="G3904" s="76"/>
      <c r="H3904" s="14" t="str">
        <f aca="false">E3904</f>
        <v>46/182</v>
      </c>
      <c r="I3904" s="27" t="str">
        <f aca="false">LEFT(H3904,2)</f>
        <v>46</v>
      </c>
      <c r="J3904" s="18" t="str">
        <f aca="false">LEFT(H3904,2)</f>
        <v>46</v>
      </c>
      <c r="K3904" s="18" t="str">
        <f aca="false">RIGHT(H3904,3)</f>
        <v>182</v>
      </c>
      <c r="M3904" s="8" t="n">
        <v>945</v>
      </c>
      <c r="P3904" s="18" t="str">
        <f aca="false">VLOOKUP(1*LEFT(H3904,2),references!AL:AP,3,0)</f>
        <v>90 - 94</v>
      </c>
      <c r="Q3904" s="18" t="str">
        <f aca="false">VLOOKUP(1*LEFT(H3904,2),references!AL:AP,5,0)</f>
        <v>78 - 82</v>
      </c>
      <c r="T3904" s="2" t="str">
        <f aca="false">K3904</f>
        <v>182</v>
      </c>
    </row>
    <row r="3905" customFormat="false" ht="15" hidden="false" customHeight="false" outlineLevel="0" collapsed="false">
      <c r="B3905" s="2" t="s">
        <v>108</v>
      </c>
      <c r="C3905" s="66" t="s">
        <v>1783</v>
      </c>
      <c r="D3905" s="18" t="n">
        <v>570</v>
      </c>
      <c r="E3905" s="61" t="s">
        <v>1685</v>
      </c>
      <c r="F3905" s="18" t="str">
        <f aca="false">IFERROR(E3905*10,SUBSTITUTE(E3905,"/",""))</f>
        <v>48182</v>
      </c>
      <c r="G3905" s="76"/>
      <c r="H3905" s="14" t="str">
        <f aca="false">E3905</f>
        <v>48/182</v>
      </c>
      <c r="I3905" s="27" t="str">
        <f aca="false">LEFT(H3905,2)</f>
        <v>48</v>
      </c>
      <c r="J3905" s="18" t="str">
        <f aca="false">LEFT(H3905,2)</f>
        <v>48</v>
      </c>
      <c r="K3905" s="18" t="str">
        <f aca="false">RIGHT(H3905,3)</f>
        <v>182</v>
      </c>
      <c r="M3905" s="8" t="n">
        <v>985</v>
      </c>
      <c r="P3905" s="18" t="str">
        <f aca="false">VLOOKUP(1*LEFT(H3905,2),references!AL:AP,3,0)</f>
        <v>94 - 98</v>
      </c>
      <c r="Q3905" s="18" t="str">
        <f aca="false">VLOOKUP(1*LEFT(H3905,2),references!AL:AP,5,0)</f>
        <v>82 - 86</v>
      </c>
      <c r="T3905" s="2" t="str">
        <f aca="false">K3905</f>
        <v>182</v>
      </c>
    </row>
    <row r="3906" customFormat="false" ht="15" hidden="false" customHeight="false" outlineLevel="0" collapsed="false">
      <c r="B3906" s="2" t="s">
        <v>108</v>
      </c>
      <c r="C3906" s="66" t="s">
        <v>1783</v>
      </c>
      <c r="D3906" s="18" t="n">
        <v>580</v>
      </c>
      <c r="E3906" s="61" t="s">
        <v>1686</v>
      </c>
      <c r="F3906" s="18" t="str">
        <f aca="false">IFERROR(E3906*10,SUBSTITUTE(E3906,"/",""))</f>
        <v>50182</v>
      </c>
      <c r="G3906" s="76"/>
      <c r="H3906" s="14" t="str">
        <f aca="false">E3906</f>
        <v>50/182</v>
      </c>
      <c r="I3906" s="27" t="str">
        <f aca="false">LEFT(H3906,2)</f>
        <v>50</v>
      </c>
      <c r="J3906" s="18" t="str">
        <f aca="false">LEFT(H3906,2)</f>
        <v>50</v>
      </c>
      <c r="K3906" s="18" t="str">
        <f aca="false">RIGHT(H3906,3)</f>
        <v>182</v>
      </c>
      <c r="M3906" s="8" t="n">
        <v>965</v>
      </c>
      <c r="P3906" s="18" t="str">
        <f aca="false">VLOOKUP(1*LEFT(H3906,2),references!AL:AP,3,0)</f>
        <v>98 - 102</v>
      </c>
      <c r="Q3906" s="18" t="str">
        <f aca="false">VLOOKUP(1*LEFT(H3906,2),references!AL:AP,5,0)</f>
        <v>86 - 90</v>
      </c>
      <c r="T3906" s="2" t="str">
        <f aca="false">K3906</f>
        <v>182</v>
      </c>
    </row>
    <row r="3907" customFormat="false" ht="15" hidden="false" customHeight="false" outlineLevel="0" collapsed="false">
      <c r="B3907" s="2" t="s">
        <v>108</v>
      </c>
      <c r="C3907" s="66" t="s">
        <v>1783</v>
      </c>
      <c r="D3907" s="18" t="n">
        <v>590</v>
      </c>
      <c r="E3907" s="61" t="s">
        <v>1687</v>
      </c>
      <c r="F3907" s="18" t="str">
        <f aca="false">IFERROR(E3907*10,SUBSTITUTE(E3907,"/",""))</f>
        <v>52182</v>
      </c>
      <c r="G3907" s="76"/>
      <c r="H3907" s="14" t="str">
        <f aca="false">E3907</f>
        <v>52/182</v>
      </c>
      <c r="I3907" s="27" t="str">
        <f aca="false">LEFT(H3907,2)</f>
        <v>52</v>
      </c>
      <c r="J3907" s="18" t="str">
        <f aca="false">LEFT(H3907,2)</f>
        <v>52</v>
      </c>
      <c r="K3907" s="18" t="str">
        <f aca="false">RIGHT(H3907,3)</f>
        <v>182</v>
      </c>
      <c r="M3907" s="8" t="n">
        <v>685</v>
      </c>
      <c r="P3907" s="18" t="str">
        <f aca="false">VLOOKUP(1*LEFT(H3907,2),references!AL:AP,3,0)</f>
        <v>102 - 106</v>
      </c>
      <c r="Q3907" s="18" t="str">
        <f aca="false">VLOOKUP(1*LEFT(H3907,2),references!AL:AP,5,0)</f>
        <v>90 - 94</v>
      </c>
      <c r="T3907" s="2" t="str">
        <f aca="false">K3907</f>
        <v>182</v>
      </c>
    </row>
    <row r="3908" customFormat="false" ht="15" hidden="false" customHeight="false" outlineLevel="0" collapsed="false">
      <c r="B3908" s="2" t="s">
        <v>108</v>
      </c>
      <c r="C3908" s="66" t="s">
        <v>1783</v>
      </c>
      <c r="D3908" s="18" t="n">
        <v>600</v>
      </c>
      <c r="E3908" s="61" t="s">
        <v>1688</v>
      </c>
      <c r="F3908" s="18" t="str">
        <f aca="false">IFERROR(E3908*10,SUBSTITUTE(E3908,"/",""))</f>
        <v>54182</v>
      </c>
      <c r="G3908" s="76"/>
      <c r="H3908" s="14" t="str">
        <f aca="false">E3908</f>
        <v>54/182</v>
      </c>
      <c r="I3908" s="27" t="str">
        <f aca="false">LEFT(H3908,2)</f>
        <v>54</v>
      </c>
      <c r="J3908" s="18" t="str">
        <f aca="false">LEFT(H3908,2)</f>
        <v>54</v>
      </c>
      <c r="K3908" s="18" t="str">
        <f aca="false">RIGHT(H3908,3)</f>
        <v>182</v>
      </c>
      <c r="M3908" s="8" t="n">
        <v>665</v>
      </c>
      <c r="P3908" s="18" t="str">
        <f aca="false">VLOOKUP(1*LEFT(H3908,2),references!AL:AP,3,0)</f>
        <v>106 - 110</v>
      </c>
      <c r="Q3908" s="18" t="str">
        <f aca="false">VLOOKUP(1*LEFT(H3908,2),references!AL:AP,5,0)</f>
        <v>94 - 98</v>
      </c>
      <c r="T3908" s="2" t="str">
        <f aca="false">K3908</f>
        <v>182</v>
      </c>
    </row>
    <row r="3909" customFormat="false" ht="15" hidden="false" customHeight="false" outlineLevel="0" collapsed="false">
      <c r="B3909" s="2" t="s">
        <v>108</v>
      </c>
      <c r="C3909" s="66" t="s">
        <v>1783</v>
      </c>
      <c r="D3909" s="18" t="n">
        <v>610</v>
      </c>
      <c r="E3909" s="61" t="s">
        <v>1689</v>
      </c>
      <c r="F3909" s="18" t="str">
        <f aca="false">IFERROR(E3909*10,SUBSTITUTE(E3909,"/",""))</f>
        <v>56182</v>
      </c>
      <c r="G3909" s="76"/>
      <c r="H3909" s="14" t="str">
        <f aca="false">E3909</f>
        <v>56/182</v>
      </c>
      <c r="I3909" s="27" t="str">
        <f aca="false">LEFT(H3909,2)</f>
        <v>56</v>
      </c>
      <c r="J3909" s="18" t="str">
        <f aca="false">LEFT(H3909,2)</f>
        <v>56</v>
      </c>
      <c r="K3909" s="18" t="str">
        <f aca="false">RIGHT(H3909,3)</f>
        <v>182</v>
      </c>
      <c r="M3909" s="8" t="n">
        <v>645</v>
      </c>
      <c r="P3909" s="18" t="str">
        <f aca="false">VLOOKUP(1*LEFT(H3909,2),references!AL:AP,3,0)</f>
        <v>110 - 114</v>
      </c>
      <c r="Q3909" s="18" t="str">
        <f aca="false">VLOOKUP(1*LEFT(H3909,2),references!AL:AP,5,0)</f>
        <v>98 - 102</v>
      </c>
      <c r="T3909" s="2" t="str">
        <f aca="false">K3909</f>
        <v>182</v>
      </c>
    </row>
    <row r="3910" customFormat="false" ht="15" hidden="false" customHeight="false" outlineLevel="0" collapsed="false">
      <c r="B3910" s="2" t="s">
        <v>108</v>
      </c>
      <c r="C3910" s="66" t="s">
        <v>1783</v>
      </c>
      <c r="D3910" s="18" t="n">
        <v>620</v>
      </c>
      <c r="E3910" s="61" t="s">
        <v>1690</v>
      </c>
      <c r="F3910" s="18" t="str">
        <f aca="false">IFERROR(E3910*10,SUBSTITUTE(E3910,"/",""))</f>
        <v>58182</v>
      </c>
      <c r="G3910" s="76"/>
      <c r="H3910" s="14" t="str">
        <f aca="false">E3910</f>
        <v>58/182</v>
      </c>
      <c r="I3910" s="27" t="str">
        <f aca="false">LEFT(H3910,2)</f>
        <v>58</v>
      </c>
      <c r="J3910" s="18" t="str">
        <f aca="false">LEFT(H3910,2)</f>
        <v>58</v>
      </c>
      <c r="K3910" s="18" t="str">
        <f aca="false">RIGHT(H3910,3)</f>
        <v>182</v>
      </c>
      <c r="M3910" s="8" t="n">
        <v>625</v>
      </c>
      <c r="P3910" s="18" t="str">
        <f aca="false">VLOOKUP(1*LEFT(H3910,2),references!AL:AP,3,0)</f>
        <v>114 - 118</v>
      </c>
      <c r="Q3910" s="18" t="str">
        <f aca="false">VLOOKUP(1*LEFT(H3910,2),references!AL:AP,5,0)</f>
        <v>102 - 106</v>
      </c>
      <c r="T3910" s="2" t="str">
        <f aca="false">K3910</f>
        <v>182</v>
      </c>
    </row>
    <row r="3911" customFormat="false" ht="15" hidden="false" customHeight="false" outlineLevel="0" collapsed="false">
      <c r="F3911" s="38"/>
    </row>
    <row r="3912" customFormat="false" ht="15" hidden="false" customHeight="false" outlineLevel="0" collapsed="false">
      <c r="B3912" s="2" t="s">
        <v>108</v>
      </c>
      <c r="C3912" s="66" t="s">
        <v>1787</v>
      </c>
      <c r="D3912" s="2" t="n">
        <v>150</v>
      </c>
      <c r="E3912" s="38" t="s">
        <v>119</v>
      </c>
      <c r="F3912" s="2" t="n">
        <f aca="false">IFERROR(E3912*10,SUBSTITUTE(E3912,"/",""))</f>
        <v>360</v>
      </c>
      <c r="H3912" s="14" t="n">
        <f aca="false">E3912+6</f>
        <v>42</v>
      </c>
      <c r="I3912" s="8" t="n">
        <f aca="false">J3912</f>
        <v>42</v>
      </c>
      <c r="J3912" s="61" t="n">
        <f aca="false">H3912</f>
        <v>42</v>
      </c>
      <c r="M3912" s="8" t="n">
        <v>937</v>
      </c>
    </row>
    <row r="3913" customFormat="false" ht="15" hidden="false" customHeight="false" outlineLevel="0" collapsed="false">
      <c r="B3913" s="2" t="s">
        <v>108</v>
      </c>
      <c r="C3913" s="66" t="s">
        <v>1787</v>
      </c>
      <c r="D3913" s="2" t="n">
        <f aca="false">D3912+10</f>
        <v>160</v>
      </c>
      <c r="E3913" s="38" t="s">
        <v>121</v>
      </c>
      <c r="F3913" s="2" t="n">
        <f aca="false">IFERROR(E3913*10,SUBSTITUTE(E3913,"/",""))</f>
        <v>380</v>
      </c>
      <c r="H3913" s="14" t="n">
        <f aca="false">E3913+6</f>
        <v>44</v>
      </c>
      <c r="I3913" s="8" t="n">
        <f aca="false">J3913</f>
        <v>44</v>
      </c>
      <c r="J3913" s="61" t="n">
        <f aca="false">H3913</f>
        <v>44</v>
      </c>
      <c r="M3913" s="8" t="n">
        <v>957</v>
      </c>
      <c r="P3913" s="18" t="str">
        <f aca="false">VLOOKUP(1*H3913,references!AL:AP,3,0)</f>
        <v>86 - 90</v>
      </c>
      <c r="Q3913" s="18" t="str">
        <f aca="false">VLOOKUP(1*H3913,references!AL:AP,5,0)</f>
        <v>74 - 78</v>
      </c>
    </row>
    <row r="3914" customFormat="false" ht="15" hidden="false" customHeight="false" outlineLevel="0" collapsed="false">
      <c r="B3914" s="2" t="s">
        <v>108</v>
      </c>
      <c r="C3914" s="66" t="s">
        <v>1787</v>
      </c>
      <c r="D3914" s="2" t="n">
        <f aca="false">D3913+10</f>
        <v>170</v>
      </c>
      <c r="E3914" s="38" t="s">
        <v>123</v>
      </c>
      <c r="F3914" s="2" t="n">
        <f aca="false">IFERROR(E3914*10,SUBSTITUTE(E3914,"/",""))</f>
        <v>400</v>
      </c>
      <c r="H3914" s="14" t="n">
        <f aca="false">E3914+6</f>
        <v>46</v>
      </c>
      <c r="I3914" s="8" t="n">
        <f aca="false">J3914</f>
        <v>46</v>
      </c>
      <c r="J3914" s="61" t="n">
        <f aca="false">H3914</f>
        <v>46</v>
      </c>
      <c r="M3914" s="8" t="n">
        <v>977</v>
      </c>
      <c r="P3914" s="18" t="str">
        <f aca="false">VLOOKUP(1*H3914,references!AL:AP,3,0)</f>
        <v>90 - 94</v>
      </c>
      <c r="Q3914" s="18" t="str">
        <f aca="false">VLOOKUP(1*H3914,references!AL:AP,5,0)</f>
        <v>78 - 82</v>
      </c>
    </row>
    <row r="3915" customFormat="false" ht="15" hidden="false" customHeight="false" outlineLevel="0" collapsed="false">
      <c r="B3915" s="2" t="s">
        <v>108</v>
      </c>
      <c r="C3915" s="66" t="s">
        <v>1787</v>
      </c>
      <c r="D3915" s="2" t="n">
        <f aca="false">D3914+10</f>
        <v>180</v>
      </c>
      <c r="E3915" s="38" t="s">
        <v>125</v>
      </c>
      <c r="F3915" s="2" t="n">
        <f aca="false">IFERROR(E3915*10,SUBSTITUTE(E3915,"/",""))</f>
        <v>420</v>
      </c>
      <c r="H3915" s="14" t="n">
        <f aca="false">E3915+6</f>
        <v>48</v>
      </c>
      <c r="I3915" s="8" t="n">
        <f aca="false">J3915</f>
        <v>48</v>
      </c>
      <c r="J3915" s="61" t="n">
        <f aca="false">H3915</f>
        <v>48</v>
      </c>
      <c r="M3915" s="8" t="n">
        <v>997</v>
      </c>
      <c r="P3915" s="18" t="str">
        <f aca="false">VLOOKUP(1*H3915,references!AL:AP,3,0)</f>
        <v>94 - 98</v>
      </c>
      <c r="Q3915" s="18" t="str">
        <f aca="false">VLOOKUP(1*H3915,references!AL:AP,5,0)</f>
        <v>82 - 86</v>
      </c>
    </row>
    <row r="3916" customFormat="false" ht="15" hidden="false" customHeight="false" outlineLevel="0" collapsed="false">
      <c r="B3916" s="2" t="s">
        <v>108</v>
      </c>
      <c r="C3916" s="66" t="s">
        <v>1787</v>
      </c>
      <c r="D3916" s="2" t="n">
        <f aca="false">D3915+10</f>
        <v>190</v>
      </c>
      <c r="E3916" s="38" t="s">
        <v>127</v>
      </c>
      <c r="F3916" s="2" t="n">
        <f aca="false">IFERROR(E3916*10,SUBSTITUTE(E3916,"/",""))</f>
        <v>440</v>
      </c>
      <c r="H3916" s="14" t="n">
        <f aca="false">E3916+6</f>
        <v>50</v>
      </c>
      <c r="I3916" s="8" t="n">
        <f aca="false">J3916</f>
        <v>50</v>
      </c>
      <c r="J3916" s="61" t="n">
        <f aca="false">H3916</f>
        <v>50</v>
      </c>
      <c r="M3916" s="8" t="n">
        <v>987</v>
      </c>
      <c r="P3916" s="18" t="str">
        <f aca="false">VLOOKUP(1*H3916,references!AL:AP,3,0)</f>
        <v>98 - 102</v>
      </c>
      <c r="Q3916" s="18" t="str">
        <f aca="false">VLOOKUP(1*H3916,references!AL:AP,5,0)</f>
        <v>86 - 90</v>
      </c>
    </row>
    <row r="3917" customFormat="false" ht="15" hidden="false" customHeight="false" outlineLevel="0" collapsed="false">
      <c r="B3917" s="2" t="s">
        <v>108</v>
      </c>
      <c r="C3917" s="66" t="s">
        <v>1787</v>
      </c>
      <c r="D3917" s="2" t="n">
        <f aca="false">D3916+10</f>
        <v>200</v>
      </c>
      <c r="E3917" s="38" t="s">
        <v>241</v>
      </c>
      <c r="F3917" s="2" t="n">
        <f aca="false">IFERROR(E3917*10,SUBSTITUTE(E3917,"/",""))</f>
        <v>460</v>
      </c>
      <c r="H3917" s="14" t="n">
        <f aca="false">E3917+6</f>
        <v>52</v>
      </c>
      <c r="I3917" s="8" t="n">
        <f aca="false">J3917</f>
        <v>52</v>
      </c>
      <c r="J3917" s="61" t="n">
        <f aca="false">H3917</f>
        <v>52</v>
      </c>
      <c r="M3917" s="8" t="n">
        <v>967</v>
      </c>
      <c r="P3917" s="18" t="str">
        <f aca="false">VLOOKUP(1*H3917,references!AL:AP,3,0)</f>
        <v>102 - 106</v>
      </c>
      <c r="Q3917" s="18" t="str">
        <f aca="false">VLOOKUP(1*H3917,references!AL:AP,5,0)</f>
        <v>90 - 94</v>
      </c>
    </row>
    <row r="3918" customFormat="false" ht="15" hidden="false" customHeight="false" outlineLevel="0" collapsed="false">
      <c r="B3918" s="2" t="s">
        <v>108</v>
      </c>
      <c r="C3918" s="66" t="s">
        <v>1787</v>
      </c>
      <c r="D3918" s="2" t="n">
        <f aca="false">D3917+10</f>
        <v>210</v>
      </c>
      <c r="E3918" s="38" t="s">
        <v>243</v>
      </c>
      <c r="F3918" s="2" t="n">
        <f aca="false">IFERROR(E3918*10,SUBSTITUTE(E3918,"/",""))</f>
        <v>480</v>
      </c>
      <c r="H3918" s="14" t="n">
        <f aca="false">E3918+6</f>
        <v>54</v>
      </c>
      <c r="I3918" s="8" t="n">
        <f aca="false">J3918</f>
        <v>54</v>
      </c>
      <c r="J3918" s="61" t="n">
        <f aca="false">H3918</f>
        <v>54</v>
      </c>
      <c r="M3918" s="8" t="n">
        <v>947</v>
      </c>
      <c r="P3918" s="18" t="str">
        <f aca="false">VLOOKUP(1*H3918,references!AL:AP,3,0)</f>
        <v>106 - 110</v>
      </c>
      <c r="Q3918" s="18" t="str">
        <f aca="false">VLOOKUP(1*H3918,references!AL:AP,5,0)</f>
        <v>94 - 98</v>
      </c>
    </row>
    <row r="3919" customFormat="false" ht="15" hidden="false" customHeight="false" outlineLevel="0" collapsed="false">
      <c r="B3919" s="2" t="s">
        <v>108</v>
      </c>
      <c r="C3919" s="66" t="s">
        <v>1787</v>
      </c>
      <c r="D3919" s="2" t="n">
        <f aca="false">D3918+10</f>
        <v>220</v>
      </c>
      <c r="E3919" s="38" t="s">
        <v>245</v>
      </c>
      <c r="F3919" s="2" t="n">
        <f aca="false">IFERROR(E3919*10,SUBSTITUTE(E3919,"/",""))</f>
        <v>500</v>
      </c>
      <c r="H3919" s="14" t="n">
        <f aca="false">E3919+6</f>
        <v>56</v>
      </c>
      <c r="I3919" s="8" t="n">
        <f aca="false">J3919</f>
        <v>56</v>
      </c>
      <c r="J3919" s="61" t="n">
        <f aca="false">H3919</f>
        <v>56</v>
      </c>
      <c r="M3919" s="8" t="n">
        <v>927</v>
      </c>
      <c r="P3919" s="18" t="str">
        <f aca="false">VLOOKUP(1*H3919,references!AL:AP,3,0)</f>
        <v>110 - 114</v>
      </c>
      <c r="Q3919" s="18" t="str">
        <f aca="false">VLOOKUP(1*H3919,references!AL:AP,5,0)</f>
        <v>98 - 102</v>
      </c>
    </row>
    <row r="3920" customFormat="false" ht="15" hidden="false" customHeight="false" outlineLevel="0" collapsed="false">
      <c r="B3920" s="2" t="s">
        <v>108</v>
      </c>
      <c r="C3920" s="66" t="s">
        <v>1787</v>
      </c>
      <c r="D3920" s="2" t="n">
        <f aca="false">D3919+10</f>
        <v>230</v>
      </c>
      <c r="E3920" s="38" t="s">
        <v>452</v>
      </c>
      <c r="F3920" s="2" t="n">
        <f aca="false">IFERROR(E3920*10,SUBSTITUTE(E3920,"/",""))</f>
        <v>520</v>
      </c>
      <c r="H3920" s="14" t="n">
        <f aca="false">E3920+6</f>
        <v>58</v>
      </c>
      <c r="I3920" s="8" t="n">
        <f aca="false">J3920</f>
        <v>58</v>
      </c>
      <c r="J3920" s="61" t="n">
        <f aca="false">H3920</f>
        <v>58</v>
      </c>
      <c r="M3920" s="8" t="n">
        <v>907</v>
      </c>
      <c r="P3920" s="18" t="str">
        <f aca="false">VLOOKUP(1*H3920,references!AL:AP,3,0)</f>
        <v>114 - 118</v>
      </c>
      <c r="Q3920" s="18" t="str">
        <f aca="false">VLOOKUP(1*H3920,references!AL:AP,5,0)</f>
        <v>102 - 106</v>
      </c>
    </row>
    <row r="3921" customFormat="false" ht="15" hidden="false" customHeight="false" outlineLevel="0" collapsed="false">
      <c r="B3921" s="2" t="s">
        <v>108</v>
      </c>
      <c r="C3921" s="66" t="s">
        <v>1787</v>
      </c>
      <c r="D3921" s="2" t="n">
        <f aca="false">D3920+10</f>
        <v>240</v>
      </c>
      <c r="E3921" s="38" t="s">
        <v>453</v>
      </c>
      <c r="F3921" s="2" t="n">
        <f aca="false">IFERROR(E3921*10,SUBSTITUTE(E3921,"/",""))</f>
        <v>540</v>
      </c>
      <c r="H3921" s="14" t="n">
        <f aca="false">E3921+6</f>
        <v>60</v>
      </c>
      <c r="I3921" s="8" t="n">
        <f aca="false">J3921</f>
        <v>60</v>
      </c>
      <c r="J3921" s="61" t="n">
        <f aca="false">H3921</f>
        <v>60</v>
      </c>
      <c r="M3921" s="8" t="n">
        <v>887</v>
      </c>
      <c r="P3921" s="18" t="str">
        <f aca="false">VLOOKUP(1*H3921,references!AL:AP,3,0)</f>
        <v>118 - 122</v>
      </c>
      <c r="Q3921" s="18" t="str">
        <f aca="false">VLOOKUP(1*H3921,references!AL:AP,5,0)</f>
        <v>106 - 110</v>
      </c>
    </row>
    <row r="3922" customFormat="false" ht="15" hidden="false" customHeight="false" outlineLevel="0" collapsed="false">
      <c r="B3922" s="2" t="s">
        <v>108</v>
      </c>
      <c r="C3922" s="66" t="s">
        <v>1787</v>
      </c>
      <c r="D3922" s="2" t="n">
        <f aca="false">D3921+10</f>
        <v>250</v>
      </c>
      <c r="E3922" s="38" t="s">
        <v>454</v>
      </c>
      <c r="F3922" s="2" t="n">
        <f aca="false">IFERROR(E3922*10,SUBSTITUTE(E3922,"/",""))</f>
        <v>560</v>
      </c>
      <c r="H3922" s="14" t="n">
        <f aca="false">E3922+6</f>
        <v>62</v>
      </c>
      <c r="I3922" s="8" t="n">
        <f aca="false">J3922</f>
        <v>62</v>
      </c>
      <c r="J3922" s="61" t="n">
        <f aca="false">H3922</f>
        <v>62</v>
      </c>
      <c r="M3922" s="8" t="n">
        <v>867</v>
      </c>
      <c r="P3922" s="18" t="str">
        <f aca="false">VLOOKUP(1*H3922,references!AL:AP,3,0)</f>
        <v>122 - 126</v>
      </c>
      <c r="Q3922" s="18" t="str">
        <f aca="false">VLOOKUP(1*H3922,references!AL:AP,5,0)</f>
        <v>110 - 114</v>
      </c>
    </row>
    <row r="3923" customFormat="false" ht="15" hidden="false" customHeight="false" outlineLevel="0" collapsed="false">
      <c r="B3923" s="2" t="s">
        <v>108</v>
      </c>
      <c r="C3923" s="66" t="s">
        <v>1787</v>
      </c>
      <c r="D3923" s="2" t="n">
        <f aca="false">D3922+10</f>
        <v>260</v>
      </c>
      <c r="E3923" s="38" t="s">
        <v>455</v>
      </c>
      <c r="F3923" s="2" t="n">
        <f aca="false">IFERROR(E3923*10,SUBSTITUTE(E3923,"/",""))</f>
        <v>580</v>
      </c>
      <c r="H3923" s="14" t="n">
        <f aca="false">E3923+6</f>
        <v>64</v>
      </c>
      <c r="I3923" s="8" t="n">
        <f aca="false">J3923</f>
        <v>64</v>
      </c>
      <c r="J3923" s="61" t="n">
        <f aca="false">H3923</f>
        <v>64</v>
      </c>
      <c r="M3923" s="8" t="n">
        <v>847</v>
      </c>
      <c r="P3923" s="18" t="str">
        <f aca="false">VLOOKUP(1*H3923,references!AL:AP,3,0)</f>
        <v>126 - 130</v>
      </c>
      <c r="Q3923" s="18" t="str">
        <f aca="false">VLOOKUP(1*H3923,references!AL:AP,5,0)</f>
        <v>114 - 118</v>
      </c>
    </row>
    <row r="3924" customFormat="false" ht="15" hidden="false" customHeight="false" outlineLevel="0" collapsed="false">
      <c r="F3924" s="38"/>
    </row>
    <row r="3925" customFormat="false" ht="15" hidden="false" customHeight="false" outlineLevel="0" collapsed="false">
      <c r="B3925" s="2" t="s">
        <v>108</v>
      </c>
      <c r="C3925" s="76" t="s">
        <v>1789</v>
      </c>
      <c r="D3925" s="18" t="n">
        <v>350</v>
      </c>
      <c r="E3925" s="61" t="s">
        <v>1790</v>
      </c>
      <c r="F3925" s="18" t="str">
        <f aca="false">IFERROR(E3925*10,SUBSTITUTE(E3925,"/",""))</f>
        <v>36176</v>
      </c>
      <c r="G3925" s="76"/>
      <c r="H3925" s="8" t="str">
        <f aca="false">(LEFT(E3925,2)+6)&amp;"/"&amp;RIGHT(E3925,3)</f>
        <v>42/176</v>
      </c>
      <c r="I3925" s="27" t="str">
        <f aca="false">LEFT(H3925,2)</f>
        <v>42</v>
      </c>
      <c r="J3925" s="18" t="str">
        <f aca="false">LEFT(H3925,2)</f>
        <v>42</v>
      </c>
      <c r="K3925" s="18" t="str">
        <f aca="false">RIGHT(H3925,3)</f>
        <v>176</v>
      </c>
      <c r="M3925" s="8" t="n">
        <v>855</v>
      </c>
      <c r="P3925" s="18" t="str">
        <f aca="false">VLOOKUP(1*LEFT(H3925,2),references!AL:AP,3,0)</f>
        <v>82 - 86</v>
      </c>
      <c r="Q3925" s="18" t="str">
        <f aca="false">VLOOKUP(1*LEFT(H3925,2),references!AL:AP,5,0)</f>
        <v>70 - 74</v>
      </c>
      <c r="T3925" s="2" t="str">
        <f aca="false">K3925</f>
        <v>176</v>
      </c>
    </row>
    <row r="3926" customFormat="false" ht="15" hidden="false" customHeight="false" outlineLevel="0" collapsed="false">
      <c r="B3926" s="2" t="s">
        <v>108</v>
      </c>
      <c r="C3926" s="76" t="s">
        <v>1789</v>
      </c>
      <c r="D3926" s="18" t="n">
        <v>360</v>
      </c>
      <c r="E3926" s="61" t="s">
        <v>1791</v>
      </c>
      <c r="F3926" s="18" t="str">
        <f aca="false">IFERROR(E3926*10,SUBSTITUTE(E3926,"/",""))</f>
        <v>38176</v>
      </c>
      <c r="G3926" s="76"/>
      <c r="H3926" s="8" t="str">
        <f aca="false">(LEFT(E3926,2)+6)&amp;"/"&amp;RIGHT(E3926,3)</f>
        <v>44/176</v>
      </c>
      <c r="I3926" s="27" t="str">
        <f aca="false">LEFT(H3926,2)</f>
        <v>44</v>
      </c>
      <c r="J3926" s="18" t="str">
        <f aca="false">LEFT(H3926,2)</f>
        <v>44</v>
      </c>
      <c r="K3926" s="18" t="str">
        <f aca="false">RIGHT(H3926,3)</f>
        <v>176</v>
      </c>
      <c r="M3926" s="8" t="n">
        <v>875</v>
      </c>
      <c r="P3926" s="18" t="str">
        <f aca="false">VLOOKUP(1*LEFT(H3926,2),references!AL:AP,3,0)</f>
        <v>86 - 90</v>
      </c>
      <c r="Q3926" s="18" t="str">
        <f aca="false">VLOOKUP(1*LEFT(H3926,2),references!AL:AP,5,0)</f>
        <v>74 - 78</v>
      </c>
      <c r="T3926" s="2" t="str">
        <f aca="false">K3926</f>
        <v>176</v>
      </c>
    </row>
    <row r="3927" customFormat="false" ht="15" hidden="false" customHeight="false" outlineLevel="0" collapsed="false">
      <c r="B3927" s="2" t="s">
        <v>108</v>
      </c>
      <c r="C3927" s="76" t="s">
        <v>1789</v>
      </c>
      <c r="D3927" s="18" t="n">
        <v>370</v>
      </c>
      <c r="E3927" s="61" t="s">
        <v>523</v>
      </c>
      <c r="F3927" s="18" t="str">
        <f aca="false">IFERROR(E3927*10,SUBSTITUTE(E3927,"/",""))</f>
        <v>40176</v>
      </c>
      <c r="G3927" s="76"/>
      <c r="H3927" s="8" t="str">
        <f aca="false">(LEFT(E3927,2)+6)&amp;"/"&amp;RIGHT(E3927,3)</f>
        <v>46/176</v>
      </c>
      <c r="I3927" s="27" t="str">
        <f aca="false">LEFT(H3927,2)</f>
        <v>46</v>
      </c>
      <c r="J3927" s="18" t="str">
        <f aca="false">LEFT(H3927,2)</f>
        <v>46</v>
      </c>
      <c r="K3927" s="18" t="str">
        <f aca="false">RIGHT(H3927,3)</f>
        <v>176</v>
      </c>
      <c r="M3927" s="8" t="n">
        <v>955</v>
      </c>
      <c r="P3927" s="18" t="str">
        <f aca="false">VLOOKUP(1*LEFT(H3927,2),references!AL:AP,3,0)</f>
        <v>90 - 94</v>
      </c>
      <c r="Q3927" s="18" t="str">
        <f aca="false">VLOOKUP(1*LEFT(H3927,2),references!AL:AP,5,0)</f>
        <v>78 - 82</v>
      </c>
      <c r="T3927" s="2" t="str">
        <f aca="false">K3927</f>
        <v>176</v>
      </c>
    </row>
    <row r="3928" customFormat="false" ht="15" hidden="false" customHeight="false" outlineLevel="0" collapsed="false">
      <c r="B3928" s="2" t="s">
        <v>108</v>
      </c>
      <c r="C3928" s="76" t="s">
        <v>1789</v>
      </c>
      <c r="D3928" s="18" t="n">
        <v>380</v>
      </c>
      <c r="E3928" s="61" t="s">
        <v>524</v>
      </c>
      <c r="F3928" s="18" t="str">
        <f aca="false">IFERROR(E3928*10,SUBSTITUTE(E3928,"/",""))</f>
        <v>42176</v>
      </c>
      <c r="G3928" s="76"/>
      <c r="H3928" s="8" t="str">
        <f aca="false">(LEFT(E3928,2)+6)&amp;"/"&amp;RIGHT(E3928,3)</f>
        <v>48/176</v>
      </c>
      <c r="I3928" s="27" t="str">
        <f aca="false">LEFT(H3928,2)</f>
        <v>48</v>
      </c>
      <c r="J3928" s="18" t="str">
        <f aca="false">LEFT(H3928,2)</f>
        <v>48</v>
      </c>
      <c r="K3928" s="18" t="str">
        <f aca="false">RIGHT(H3928,3)</f>
        <v>176</v>
      </c>
      <c r="M3928" s="8" t="n">
        <v>995</v>
      </c>
      <c r="P3928" s="18" t="str">
        <f aca="false">VLOOKUP(1*LEFT(H3928,2),references!AL:AP,3,0)</f>
        <v>94 - 98</v>
      </c>
      <c r="Q3928" s="18" t="str">
        <f aca="false">VLOOKUP(1*LEFT(H3928,2),references!AL:AP,5,0)</f>
        <v>82 - 86</v>
      </c>
      <c r="T3928" s="2" t="str">
        <f aca="false">K3928</f>
        <v>176</v>
      </c>
    </row>
    <row r="3929" customFormat="false" ht="15" hidden="false" customHeight="false" outlineLevel="0" collapsed="false">
      <c r="B3929" s="2" t="s">
        <v>108</v>
      </c>
      <c r="C3929" s="76" t="s">
        <v>1789</v>
      </c>
      <c r="D3929" s="18" t="n">
        <v>390</v>
      </c>
      <c r="E3929" s="61" t="s">
        <v>525</v>
      </c>
      <c r="F3929" s="18" t="str">
        <f aca="false">IFERROR(E3929*10,SUBSTITUTE(E3929,"/",""))</f>
        <v>44176</v>
      </c>
      <c r="G3929" s="76"/>
      <c r="H3929" s="8" t="str">
        <f aca="false">(LEFT(E3929,2)+6)&amp;"/"&amp;RIGHT(E3929,3)</f>
        <v>50/176</v>
      </c>
      <c r="I3929" s="27" t="str">
        <f aca="false">LEFT(H3929,2)</f>
        <v>50</v>
      </c>
      <c r="J3929" s="18" t="str">
        <f aca="false">LEFT(H3929,2)</f>
        <v>50</v>
      </c>
      <c r="K3929" s="18" t="str">
        <f aca="false">RIGHT(H3929,3)</f>
        <v>176</v>
      </c>
      <c r="M3929" s="8" t="n">
        <v>975</v>
      </c>
      <c r="P3929" s="18" t="str">
        <f aca="false">VLOOKUP(1*LEFT(H3929,2),references!AL:AP,3,0)</f>
        <v>98 - 102</v>
      </c>
      <c r="Q3929" s="18" t="str">
        <f aca="false">VLOOKUP(1*LEFT(H3929,2),references!AL:AP,5,0)</f>
        <v>86 - 90</v>
      </c>
      <c r="T3929" s="2" t="str">
        <f aca="false">K3929</f>
        <v>176</v>
      </c>
    </row>
    <row r="3930" customFormat="false" ht="15" hidden="false" customHeight="false" outlineLevel="0" collapsed="false">
      <c r="B3930" s="2" t="s">
        <v>108</v>
      </c>
      <c r="C3930" s="76" t="s">
        <v>1789</v>
      </c>
      <c r="D3930" s="18" t="n">
        <v>400</v>
      </c>
      <c r="E3930" s="61" t="s">
        <v>526</v>
      </c>
      <c r="F3930" s="18" t="str">
        <f aca="false">IFERROR(E3930*10,SUBSTITUTE(E3930,"/",""))</f>
        <v>46176</v>
      </c>
      <c r="G3930" s="76"/>
      <c r="H3930" s="8" t="str">
        <f aca="false">(LEFT(E3930,2)+6)&amp;"/"&amp;RIGHT(E3930,3)</f>
        <v>52/176</v>
      </c>
      <c r="I3930" s="27" t="str">
        <f aca="false">LEFT(H3930,2)</f>
        <v>52</v>
      </c>
      <c r="J3930" s="18" t="str">
        <f aca="false">LEFT(H3930,2)</f>
        <v>52</v>
      </c>
      <c r="K3930" s="18" t="str">
        <f aca="false">RIGHT(H3930,3)</f>
        <v>176</v>
      </c>
      <c r="M3930" s="8" t="n">
        <v>865</v>
      </c>
      <c r="P3930" s="18" t="str">
        <f aca="false">VLOOKUP(1*LEFT(H3930,2),references!AL:AP,3,0)</f>
        <v>102 - 106</v>
      </c>
      <c r="Q3930" s="18" t="str">
        <f aca="false">VLOOKUP(1*LEFT(H3930,2),references!AL:AP,5,0)</f>
        <v>90 - 94</v>
      </c>
      <c r="T3930" s="2" t="str">
        <f aca="false">K3930</f>
        <v>176</v>
      </c>
    </row>
    <row r="3931" customFormat="false" ht="15" hidden="false" customHeight="false" outlineLevel="0" collapsed="false">
      <c r="B3931" s="2" t="s">
        <v>108</v>
      </c>
      <c r="C3931" s="76" t="s">
        <v>1789</v>
      </c>
      <c r="D3931" s="18" t="n">
        <v>410</v>
      </c>
      <c r="E3931" s="61" t="s">
        <v>527</v>
      </c>
      <c r="F3931" s="18" t="str">
        <f aca="false">IFERROR(E3931*10,SUBSTITUTE(E3931,"/",""))</f>
        <v>48176</v>
      </c>
      <c r="G3931" s="76"/>
      <c r="H3931" s="8" t="str">
        <f aca="false">(LEFT(E3931,2)+6)&amp;"/"&amp;RIGHT(E3931,3)</f>
        <v>54/176</v>
      </c>
      <c r="I3931" s="27" t="str">
        <f aca="false">LEFT(H3931,2)</f>
        <v>54</v>
      </c>
      <c r="J3931" s="18" t="str">
        <f aca="false">LEFT(H3931,2)</f>
        <v>54</v>
      </c>
      <c r="K3931" s="18" t="str">
        <f aca="false">RIGHT(H3931,3)</f>
        <v>176</v>
      </c>
      <c r="M3931" s="8" t="n">
        <v>845</v>
      </c>
      <c r="P3931" s="18" t="str">
        <f aca="false">VLOOKUP(1*LEFT(H3931,2),references!AL:AP,3,0)</f>
        <v>106 - 110</v>
      </c>
      <c r="Q3931" s="18" t="str">
        <f aca="false">VLOOKUP(1*LEFT(H3931,2),references!AL:AP,5,0)</f>
        <v>94 - 98</v>
      </c>
      <c r="T3931" s="2" t="str">
        <f aca="false">K3931</f>
        <v>176</v>
      </c>
    </row>
    <row r="3932" customFormat="false" ht="15" hidden="false" customHeight="false" outlineLevel="0" collapsed="false">
      <c r="B3932" s="2" t="s">
        <v>108</v>
      </c>
      <c r="C3932" s="76" t="s">
        <v>1789</v>
      </c>
      <c r="D3932" s="18" t="n">
        <v>420</v>
      </c>
      <c r="E3932" s="61" t="s">
        <v>528</v>
      </c>
      <c r="F3932" s="18" t="str">
        <f aca="false">IFERROR(E3932*10,SUBSTITUTE(E3932,"/",""))</f>
        <v>50176</v>
      </c>
      <c r="G3932" s="76"/>
      <c r="H3932" s="8" t="str">
        <f aca="false">(LEFT(E3932,2)+6)&amp;"/"&amp;RIGHT(E3932,3)</f>
        <v>56/176</v>
      </c>
      <c r="I3932" s="27" t="str">
        <f aca="false">LEFT(H3932,2)</f>
        <v>56</v>
      </c>
      <c r="J3932" s="18" t="str">
        <f aca="false">LEFT(H3932,2)</f>
        <v>56</v>
      </c>
      <c r="K3932" s="18" t="str">
        <f aca="false">RIGHT(H3932,3)</f>
        <v>176</v>
      </c>
      <c r="M3932" s="8" t="n">
        <v>825</v>
      </c>
      <c r="P3932" s="18" t="str">
        <f aca="false">VLOOKUP(1*LEFT(H3932,2),references!AL:AP,3,0)</f>
        <v>110 - 114</v>
      </c>
      <c r="Q3932" s="18" t="str">
        <f aca="false">VLOOKUP(1*LEFT(H3932,2),references!AL:AP,5,0)</f>
        <v>98 - 102</v>
      </c>
      <c r="T3932" s="2" t="str">
        <f aca="false">K3932</f>
        <v>176</v>
      </c>
    </row>
    <row r="3933" customFormat="false" ht="15" hidden="false" customHeight="false" outlineLevel="0" collapsed="false">
      <c r="B3933" s="2" t="s">
        <v>108</v>
      </c>
      <c r="C3933" s="76" t="s">
        <v>1789</v>
      </c>
      <c r="D3933" s="18" t="n">
        <v>550</v>
      </c>
      <c r="E3933" s="61" t="s">
        <v>1792</v>
      </c>
      <c r="F3933" s="18" t="str">
        <f aca="false">IFERROR(E3933*10,SUBSTITUTE(E3933,"/",""))</f>
        <v>36182</v>
      </c>
      <c r="G3933" s="76"/>
      <c r="H3933" s="8" t="str">
        <f aca="false">(LEFT(E3933,2)+6)&amp;"/"&amp;RIGHT(E3933,3)</f>
        <v>42/182</v>
      </c>
      <c r="I3933" s="27" t="str">
        <f aca="false">LEFT(H3933,2)</f>
        <v>42</v>
      </c>
      <c r="J3933" s="18" t="str">
        <f aca="false">LEFT(H3933,2)</f>
        <v>42</v>
      </c>
      <c r="K3933" s="18" t="str">
        <f aca="false">RIGHT(H3933,3)</f>
        <v>182</v>
      </c>
      <c r="M3933" s="8" t="n">
        <v>725</v>
      </c>
      <c r="P3933" s="18" t="str">
        <f aca="false">VLOOKUP(1*LEFT(H3933,2),references!AL:AP,3,0)</f>
        <v>82 - 86</v>
      </c>
      <c r="Q3933" s="18" t="str">
        <f aca="false">VLOOKUP(1*LEFT(H3933,2),references!AL:AP,5,0)</f>
        <v>70 - 74</v>
      </c>
      <c r="T3933" s="2" t="str">
        <f aca="false">K3933</f>
        <v>182</v>
      </c>
    </row>
    <row r="3934" customFormat="false" ht="15" hidden="false" customHeight="false" outlineLevel="0" collapsed="false">
      <c r="B3934" s="2" t="s">
        <v>108</v>
      </c>
      <c r="C3934" s="76" t="s">
        <v>1789</v>
      </c>
      <c r="D3934" s="18" t="n">
        <v>560</v>
      </c>
      <c r="E3934" s="61" t="s">
        <v>1793</v>
      </c>
      <c r="F3934" s="18" t="str">
        <f aca="false">IFERROR(E3934*10,SUBSTITUTE(E3934,"/",""))</f>
        <v>38182</v>
      </c>
      <c r="G3934" s="76"/>
      <c r="H3934" s="8" t="str">
        <f aca="false">(LEFT(E3934,2)+6)&amp;"/"&amp;RIGHT(E3934,3)</f>
        <v>44/182</v>
      </c>
      <c r="I3934" s="27" t="str">
        <f aca="false">LEFT(H3934,2)</f>
        <v>44</v>
      </c>
      <c r="J3934" s="18" t="str">
        <f aca="false">LEFT(H3934,2)</f>
        <v>44</v>
      </c>
      <c r="K3934" s="18" t="str">
        <f aca="false">RIGHT(H3934,3)</f>
        <v>182</v>
      </c>
      <c r="M3934" s="8" t="n">
        <v>705</v>
      </c>
      <c r="P3934" s="18" t="str">
        <f aca="false">VLOOKUP(1*LEFT(H3934,2),references!AL:AP,3,0)</f>
        <v>86 - 90</v>
      </c>
      <c r="Q3934" s="18" t="str">
        <f aca="false">VLOOKUP(1*LEFT(H3934,2),references!AL:AP,5,0)</f>
        <v>74 - 78</v>
      </c>
      <c r="T3934" s="2" t="str">
        <f aca="false">K3934</f>
        <v>182</v>
      </c>
    </row>
    <row r="3935" customFormat="false" ht="15" hidden="false" customHeight="false" outlineLevel="0" collapsed="false">
      <c r="B3935" s="2" t="s">
        <v>108</v>
      </c>
      <c r="C3935" s="76" t="s">
        <v>1789</v>
      </c>
      <c r="D3935" s="18" t="n">
        <v>570</v>
      </c>
      <c r="E3935" s="61" t="s">
        <v>1794</v>
      </c>
      <c r="F3935" s="18" t="str">
        <f aca="false">IFERROR(E3935*10,SUBSTITUTE(E3935,"/",""))</f>
        <v>40182</v>
      </c>
      <c r="G3935" s="76"/>
      <c r="H3935" s="8" t="str">
        <f aca="false">(LEFT(E3935,2)+6)&amp;"/"&amp;RIGHT(E3935,3)</f>
        <v>46/182</v>
      </c>
      <c r="I3935" s="27" t="str">
        <f aca="false">LEFT(H3935,2)</f>
        <v>46</v>
      </c>
      <c r="J3935" s="18" t="str">
        <f aca="false">LEFT(H3935,2)</f>
        <v>46</v>
      </c>
      <c r="K3935" s="18" t="str">
        <f aca="false">RIGHT(H3935,3)</f>
        <v>182</v>
      </c>
      <c r="M3935" s="8" t="n">
        <v>945</v>
      </c>
      <c r="P3935" s="18" t="str">
        <f aca="false">VLOOKUP(1*LEFT(H3935,2),references!AL:AP,3,0)</f>
        <v>90 - 94</v>
      </c>
      <c r="Q3935" s="18" t="str">
        <f aca="false">VLOOKUP(1*LEFT(H3935,2),references!AL:AP,5,0)</f>
        <v>78 - 82</v>
      </c>
      <c r="T3935" s="2" t="str">
        <f aca="false">K3935</f>
        <v>182</v>
      </c>
    </row>
    <row r="3936" customFormat="false" ht="15" hidden="false" customHeight="false" outlineLevel="0" collapsed="false">
      <c r="B3936" s="2" t="s">
        <v>108</v>
      </c>
      <c r="C3936" s="76" t="s">
        <v>1789</v>
      </c>
      <c r="D3936" s="18" t="n">
        <v>580</v>
      </c>
      <c r="E3936" s="61" t="s">
        <v>1682</v>
      </c>
      <c r="F3936" s="18" t="str">
        <f aca="false">IFERROR(E3936*10,SUBSTITUTE(E3936,"/",""))</f>
        <v>42182</v>
      </c>
      <c r="G3936" s="76"/>
      <c r="H3936" s="8" t="str">
        <f aca="false">(LEFT(E3936,2)+6)&amp;"/"&amp;RIGHT(E3936,3)</f>
        <v>48/182</v>
      </c>
      <c r="I3936" s="27" t="str">
        <f aca="false">LEFT(H3936,2)</f>
        <v>48</v>
      </c>
      <c r="J3936" s="18" t="str">
        <f aca="false">LEFT(H3936,2)</f>
        <v>48</v>
      </c>
      <c r="K3936" s="18" t="str">
        <f aca="false">RIGHT(H3936,3)</f>
        <v>182</v>
      </c>
      <c r="M3936" s="8" t="n">
        <v>985</v>
      </c>
      <c r="P3936" s="18" t="str">
        <f aca="false">VLOOKUP(1*LEFT(H3936,2),references!AL:AP,3,0)</f>
        <v>94 - 98</v>
      </c>
      <c r="Q3936" s="18" t="str">
        <f aca="false">VLOOKUP(1*LEFT(H3936,2),references!AL:AP,5,0)</f>
        <v>82 - 86</v>
      </c>
      <c r="T3936" s="2" t="str">
        <f aca="false">K3936</f>
        <v>182</v>
      </c>
    </row>
    <row r="3937" customFormat="false" ht="15" hidden="false" customHeight="false" outlineLevel="0" collapsed="false">
      <c r="B3937" s="2" t="s">
        <v>108</v>
      </c>
      <c r="C3937" s="76" t="s">
        <v>1789</v>
      </c>
      <c r="D3937" s="18" t="n">
        <v>590</v>
      </c>
      <c r="E3937" s="61" t="s">
        <v>1683</v>
      </c>
      <c r="F3937" s="18" t="str">
        <f aca="false">IFERROR(E3937*10,SUBSTITUTE(E3937,"/",""))</f>
        <v>44182</v>
      </c>
      <c r="G3937" s="76"/>
      <c r="H3937" s="8" t="str">
        <f aca="false">(LEFT(E3937,2)+6)&amp;"/"&amp;RIGHT(E3937,3)</f>
        <v>50/182</v>
      </c>
      <c r="I3937" s="27" t="str">
        <f aca="false">LEFT(H3937,2)</f>
        <v>50</v>
      </c>
      <c r="J3937" s="18" t="str">
        <f aca="false">LEFT(H3937,2)</f>
        <v>50</v>
      </c>
      <c r="K3937" s="18" t="str">
        <f aca="false">RIGHT(H3937,3)</f>
        <v>182</v>
      </c>
      <c r="M3937" s="8" t="n">
        <v>965</v>
      </c>
      <c r="P3937" s="18" t="str">
        <f aca="false">VLOOKUP(1*LEFT(H3937,2),references!AL:AP,3,0)</f>
        <v>98 - 102</v>
      </c>
      <c r="Q3937" s="18" t="str">
        <f aca="false">VLOOKUP(1*LEFT(H3937,2),references!AL:AP,5,0)</f>
        <v>86 - 90</v>
      </c>
      <c r="T3937" s="2" t="str">
        <f aca="false">K3937</f>
        <v>182</v>
      </c>
    </row>
    <row r="3938" customFormat="false" ht="15" hidden="false" customHeight="false" outlineLevel="0" collapsed="false">
      <c r="B3938" s="2" t="s">
        <v>108</v>
      </c>
      <c r="C3938" s="76" t="s">
        <v>1789</v>
      </c>
      <c r="D3938" s="18" t="n">
        <v>600</v>
      </c>
      <c r="E3938" s="61" t="s">
        <v>1684</v>
      </c>
      <c r="F3938" s="18" t="str">
        <f aca="false">IFERROR(E3938*10,SUBSTITUTE(E3938,"/",""))</f>
        <v>46182</v>
      </c>
      <c r="G3938" s="76"/>
      <c r="H3938" s="8" t="str">
        <f aca="false">(LEFT(E3938,2)+6)&amp;"/"&amp;RIGHT(E3938,3)</f>
        <v>52/182</v>
      </c>
      <c r="I3938" s="27" t="str">
        <f aca="false">LEFT(H3938,2)</f>
        <v>52</v>
      </c>
      <c r="J3938" s="18" t="str">
        <f aca="false">LEFT(H3938,2)</f>
        <v>52</v>
      </c>
      <c r="K3938" s="18" t="str">
        <f aca="false">RIGHT(H3938,3)</f>
        <v>182</v>
      </c>
      <c r="M3938" s="8" t="n">
        <v>685</v>
      </c>
      <c r="P3938" s="18" t="str">
        <f aca="false">VLOOKUP(1*LEFT(H3938,2),references!AL:AP,3,0)</f>
        <v>102 - 106</v>
      </c>
      <c r="Q3938" s="18" t="str">
        <f aca="false">VLOOKUP(1*LEFT(H3938,2),references!AL:AP,5,0)</f>
        <v>90 - 94</v>
      </c>
      <c r="T3938" s="2" t="str">
        <f aca="false">K3938</f>
        <v>182</v>
      </c>
    </row>
    <row r="3939" customFormat="false" ht="15" hidden="false" customHeight="false" outlineLevel="0" collapsed="false">
      <c r="B3939" s="2" t="s">
        <v>108</v>
      </c>
      <c r="C3939" s="76" t="s">
        <v>1789</v>
      </c>
      <c r="D3939" s="18" t="n">
        <v>610</v>
      </c>
      <c r="E3939" s="61" t="s">
        <v>1685</v>
      </c>
      <c r="F3939" s="18" t="str">
        <f aca="false">IFERROR(E3939*10,SUBSTITUTE(E3939,"/",""))</f>
        <v>48182</v>
      </c>
      <c r="G3939" s="76"/>
      <c r="H3939" s="8" t="str">
        <f aca="false">(LEFT(E3939,2)+6)&amp;"/"&amp;RIGHT(E3939,3)</f>
        <v>54/182</v>
      </c>
      <c r="I3939" s="27" t="str">
        <f aca="false">LEFT(H3939,2)</f>
        <v>54</v>
      </c>
      <c r="J3939" s="18" t="str">
        <f aca="false">LEFT(H3939,2)</f>
        <v>54</v>
      </c>
      <c r="K3939" s="18" t="str">
        <f aca="false">RIGHT(H3939,3)</f>
        <v>182</v>
      </c>
      <c r="M3939" s="8" t="n">
        <v>665</v>
      </c>
      <c r="P3939" s="18" t="str">
        <f aca="false">VLOOKUP(1*LEFT(H3939,2),references!AL:AP,3,0)</f>
        <v>106 - 110</v>
      </c>
      <c r="Q3939" s="18" t="str">
        <f aca="false">VLOOKUP(1*LEFT(H3939,2),references!AL:AP,5,0)</f>
        <v>94 - 98</v>
      </c>
      <c r="T3939" s="2" t="str">
        <f aca="false">K3939</f>
        <v>182</v>
      </c>
    </row>
    <row r="3940" customFormat="false" ht="15" hidden="false" customHeight="false" outlineLevel="0" collapsed="false">
      <c r="B3940" s="2" t="s">
        <v>108</v>
      </c>
      <c r="C3940" s="76" t="s">
        <v>1789</v>
      </c>
      <c r="D3940" s="18" t="n">
        <v>620</v>
      </c>
      <c r="E3940" s="61" t="s">
        <v>1686</v>
      </c>
      <c r="F3940" s="18" t="str">
        <f aca="false">IFERROR(E3940*10,SUBSTITUTE(E3940,"/",""))</f>
        <v>50182</v>
      </c>
      <c r="G3940" s="76"/>
      <c r="H3940" s="8" t="str">
        <f aca="false">(LEFT(E3940,2)+6)&amp;"/"&amp;RIGHT(E3940,3)</f>
        <v>56/182</v>
      </c>
      <c r="I3940" s="27" t="str">
        <f aca="false">LEFT(H3940,2)</f>
        <v>56</v>
      </c>
      <c r="J3940" s="18" t="str">
        <f aca="false">LEFT(H3940,2)</f>
        <v>56</v>
      </c>
      <c r="K3940" s="18" t="str">
        <f aca="false">RIGHT(H3940,3)</f>
        <v>182</v>
      </c>
      <c r="M3940" s="8" t="n">
        <v>645</v>
      </c>
      <c r="P3940" s="18" t="str">
        <f aca="false">VLOOKUP(1*LEFT(H3940,2),references!AL:AP,3,0)</f>
        <v>110 - 114</v>
      </c>
      <c r="Q3940" s="18" t="str">
        <f aca="false">VLOOKUP(1*LEFT(H3940,2),references!AL:AP,5,0)</f>
        <v>98 - 102</v>
      </c>
      <c r="T3940" s="2" t="str">
        <f aca="false">K3940</f>
        <v>182</v>
      </c>
    </row>
    <row r="3941" customFormat="false" ht="15" hidden="false" customHeight="false" outlineLevel="0" collapsed="false">
      <c r="F3941" s="38"/>
    </row>
    <row r="3942" customFormat="false" ht="15" hidden="false" customHeight="false" outlineLevel="0" collapsed="false">
      <c r="B3942" s="2" t="s">
        <v>108</v>
      </c>
      <c r="C3942" s="66" t="s">
        <v>1795</v>
      </c>
      <c r="D3942" s="2" t="n">
        <v>180</v>
      </c>
      <c r="E3942" s="38" t="s">
        <v>125</v>
      </c>
      <c r="F3942" s="2" t="n">
        <f aca="false">IFERROR(E3942*10,SUBSTITUTE(E3942,"/",""))</f>
        <v>420</v>
      </c>
      <c r="H3942" s="14" t="str">
        <f aca="false">E3942</f>
        <v>42</v>
      </c>
      <c r="I3942" s="8" t="str">
        <f aca="false">J3942</f>
        <v>42</v>
      </c>
      <c r="J3942" s="61" t="str">
        <f aca="false">H3942</f>
        <v>42</v>
      </c>
      <c r="M3942" s="8" t="n">
        <v>937</v>
      </c>
    </row>
    <row r="3943" customFormat="false" ht="15" hidden="false" customHeight="false" outlineLevel="0" collapsed="false">
      <c r="B3943" s="2" t="s">
        <v>108</v>
      </c>
      <c r="C3943" s="66" t="s">
        <v>1795</v>
      </c>
      <c r="D3943" s="2" t="n">
        <f aca="false">D3942+10</f>
        <v>190</v>
      </c>
      <c r="E3943" s="38" t="s">
        <v>127</v>
      </c>
      <c r="F3943" s="2" t="n">
        <f aca="false">IFERROR(E3943*10,SUBSTITUTE(E3943,"/",""))</f>
        <v>440</v>
      </c>
      <c r="H3943" s="14" t="str">
        <f aca="false">E3943</f>
        <v>44</v>
      </c>
      <c r="I3943" s="8" t="str">
        <f aca="false">J3943</f>
        <v>44</v>
      </c>
      <c r="J3943" s="61" t="str">
        <f aca="false">H3943</f>
        <v>44</v>
      </c>
      <c r="M3943" s="8" t="n">
        <v>957</v>
      </c>
      <c r="P3943" s="18" t="str">
        <f aca="false">VLOOKUP(1*H3943,references!AL:AP,3,0)</f>
        <v>86 - 90</v>
      </c>
      <c r="Q3943" s="18" t="str">
        <f aca="false">VLOOKUP(1*H3943,references!AL:AP,5,0)</f>
        <v>74 - 78</v>
      </c>
    </row>
    <row r="3944" customFormat="false" ht="15" hidden="false" customHeight="false" outlineLevel="0" collapsed="false">
      <c r="B3944" s="2" t="s">
        <v>108</v>
      </c>
      <c r="C3944" s="66" t="s">
        <v>1795</v>
      </c>
      <c r="D3944" s="2" t="n">
        <f aca="false">D3943+10</f>
        <v>200</v>
      </c>
      <c r="E3944" s="38" t="s">
        <v>241</v>
      </c>
      <c r="F3944" s="2" t="n">
        <f aca="false">IFERROR(E3944*10,SUBSTITUTE(E3944,"/",""))</f>
        <v>460</v>
      </c>
      <c r="H3944" s="14" t="str">
        <f aca="false">E3944</f>
        <v>46</v>
      </c>
      <c r="I3944" s="8" t="str">
        <f aca="false">J3944</f>
        <v>46</v>
      </c>
      <c r="J3944" s="61" t="str">
        <f aca="false">H3944</f>
        <v>46</v>
      </c>
      <c r="M3944" s="8" t="n">
        <v>977</v>
      </c>
      <c r="P3944" s="18" t="str">
        <f aca="false">VLOOKUP(1*H3944,references!AL:AP,3,0)</f>
        <v>90 - 94</v>
      </c>
      <c r="Q3944" s="18" t="str">
        <f aca="false">VLOOKUP(1*H3944,references!AL:AP,5,0)</f>
        <v>78 - 82</v>
      </c>
    </row>
    <row r="3945" customFormat="false" ht="15" hidden="false" customHeight="false" outlineLevel="0" collapsed="false">
      <c r="B3945" s="2" t="s">
        <v>108</v>
      </c>
      <c r="C3945" s="66" t="s">
        <v>1795</v>
      </c>
      <c r="D3945" s="2" t="n">
        <f aca="false">D3944+10</f>
        <v>210</v>
      </c>
      <c r="E3945" s="38" t="s">
        <v>243</v>
      </c>
      <c r="F3945" s="2" t="n">
        <f aca="false">IFERROR(E3945*10,SUBSTITUTE(E3945,"/",""))</f>
        <v>480</v>
      </c>
      <c r="H3945" s="14" t="str">
        <f aca="false">E3945</f>
        <v>48</v>
      </c>
      <c r="I3945" s="8" t="str">
        <f aca="false">J3945</f>
        <v>48</v>
      </c>
      <c r="J3945" s="61" t="str">
        <f aca="false">H3945</f>
        <v>48</v>
      </c>
      <c r="M3945" s="8" t="n">
        <v>997</v>
      </c>
      <c r="P3945" s="18" t="str">
        <f aca="false">VLOOKUP(1*H3945,references!AL:AP,3,0)</f>
        <v>94 - 98</v>
      </c>
      <c r="Q3945" s="18" t="str">
        <f aca="false">VLOOKUP(1*H3945,references!AL:AP,5,0)</f>
        <v>82 - 86</v>
      </c>
    </row>
    <row r="3946" customFormat="false" ht="15" hidden="false" customHeight="false" outlineLevel="0" collapsed="false">
      <c r="B3946" s="2" t="s">
        <v>108</v>
      </c>
      <c r="C3946" s="66" t="s">
        <v>1795</v>
      </c>
      <c r="D3946" s="2" t="n">
        <f aca="false">D3945+10</f>
        <v>220</v>
      </c>
      <c r="E3946" s="38" t="s">
        <v>245</v>
      </c>
      <c r="F3946" s="2" t="n">
        <f aca="false">IFERROR(E3946*10,SUBSTITUTE(E3946,"/",""))</f>
        <v>500</v>
      </c>
      <c r="H3946" s="14" t="str">
        <f aca="false">E3946</f>
        <v>50</v>
      </c>
      <c r="I3946" s="8" t="str">
        <f aca="false">J3946</f>
        <v>50</v>
      </c>
      <c r="J3946" s="61" t="str">
        <f aca="false">H3946</f>
        <v>50</v>
      </c>
      <c r="M3946" s="8" t="n">
        <v>987</v>
      </c>
      <c r="P3946" s="18" t="str">
        <f aca="false">VLOOKUP(1*H3946,references!AL:AP,3,0)</f>
        <v>98 - 102</v>
      </c>
      <c r="Q3946" s="18" t="str">
        <f aca="false">VLOOKUP(1*H3946,references!AL:AP,5,0)</f>
        <v>86 - 90</v>
      </c>
    </row>
    <row r="3947" customFormat="false" ht="15" hidden="false" customHeight="false" outlineLevel="0" collapsed="false">
      <c r="B3947" s="2" t="s">
        <v>108</v>
      </c>
      <c r="C3947" s="66" t="s">
        <v>1795</v>
      </c>
      <c r="D3947" s="2" t="n">
        <f aca="false">D3946+10</f>
        <v>230</v>
      </c>
      <c r="E3947" s="38" t="s">
        <v>452</v>
      </c>
      <c r="F3947" s="2" t="n">
        <f aca="false">IFERROR(E3947*10,SUBSTITUTE(E3947,"/",""))</f>
        <v>520</v>
      </c>
      <c r="H3947" s="14" t="str">
        <f aca="false">E3947</f>
        <v>52</v>
      </c>
      <c r="I3947" s="8" t="str">
        <f aca="false">J3947</f>
        <v>52</v>
      </c>
      <c r="J3947" s="61" t="str">
        <f aca="false">H3947</f>
        <v>52</v>
      </c>
      <c r="M3947" s="8" t="n">
        <v>967</v>
      </c>
      <c r="P3947" s="18" t="str">
        <f aca="false">VLOOKUP(1*H3947,references!AL:AP,3,0)</f>
        <v>102 - 106</v>
      </c>
      <c r="Q3947" s="18" t="str">
        <f aca="false">VLOOKUP(1*H3947,references!AL:AP,5,0)</f>
        <v>90 - 94</v>
      </c>
    </row>
    <row r="3948" customFormat="false" ht="15" hidden="false" customHeight="false" outlineLevel="0" collapsed="false">
      <c r="B3948" s="2" t="s">
        <v>108</v>
      </c>
      <c r="C3948" s="66" t="s">
        <v>1795</v>
      </c>
      <c r="D3948" s="2" t="n">
        <f aca="false">D3947+10</f>
        <v>240</v>
      </c>
      <c r="E3948" s="38" t="s">
        <v>453</v>
      </c>
      <c r="F3948" s="2" t="n">
        <f aca="false">IFERROR(E3948*10,SUBSTITUTE(E3948,"/",""))</f>
        <v>540</v>
      </c>
      <c r="H3948" s="14" t="str">
        <f aca="false">E3948</f>
        <v>54</v>
      </c>
      <c r="I3948" s="8" t="str">
        <f aca="false">J3948</f>
        <v>54</v>
      </c>
      <c r="J3948" s="61" t="str">
        <f aca="false">H3948</f>
        <v>54</v>
      </c>
      <c r="M3948" s="8" t="n">
        <v>947</v>
      </c>
      <c r="P3948" s="18" t="str">
        <f aca="false">VLOOKUP(1*H3948,references!AL:AP,3,0)</f>
        <v>106 - 110</v>
      </c>
      <c r="Q3948" s="18" t="str">
        <f aca="false">VLOOKUP(1*H3948,references!AL:AP,5,0)</f>
        <v>94 - 98</v>
      </c>
    </row>
    <row r="3949" customFormat="false" ht="15" hidden="false" customHeight="false" outlineLevel="0" collapsed="false">
      <c r="B3949" s="2" t="s">
        <v>108</v>
      </c>
      <c r="C3949" s="66" t="s">
        <v>1795</v>
      </c>
      <c r="D3949" s="2" t="n">
        <f aca="false">D3948+10</f>
        <v>250</v>
      </c>
      <c r="E3949" s="38" t="s">
        <v>454</v>
      </c>
      <c r="F3949" s="2" t="n">
        <f aca="false">IFERROR(E3949*10,SUBSTITUTE(E3949,"/",""))</f>
        <v>560</v>
      </c>
      <c r="H3949" s="14" t="str">
        <f aca="false">E3949</f>
        <v>56</v>
      </c>
      <c r="I3949" s="8" t="str">
        <f aca="false">J3949</f>
        <v>56</v>
      </c>
      <c r="J3949" s="61" t="str">
        <f aca="false">H3949</f>
        <v>56</v>
      </c>
      <c r="M3949" s="8" t="n">
        <v>927</v>
      </c>
      <c r="P3949" s="18" t="str">
        <f aca="false">VLOOKUP(1*H3949,references!AL:AP,3,0)</f>
        <v>110 - 114</v>
      </c>
      <c r="Q3949" s="18" t="str">
        <f aca="false">VLOOKUP(1*H3949,references!AL:AP,5,0)</f>
        <v>98 - 102</v>
      </c>
    </row>
    <row r="3950" customFormat="false" ht="15" hidden="false" customHeight="false" outlineLevel="0" collapsed="false">
      <c r="B3950" s="2" t="s">
        <v>108</v>
      </c>
      <c r="C3950" s="66" t="s">
        <v>1795</v>
      </c>
      <c r="D3950" s="2" t="n">
        <f aca="false">D3949+10</f>
        <v>260</v>
      </c>
      <c r="E3950" s="38" t="s">
        <v>455</v>
      </c>
      <c r="F3950" s="2" t="n">
        <f aca="false">IFERROR(E3950*10,SUBSTITUTE(E3950,"/",""))</f>
        <v>580</v>
      </c>
      <c r="H3950" s="14" t="str">
        <f aca="false">E3950</f>
        <v>58</v>
      </c>
      <c r="I3950" s="8" t="str">
        <f aca="false">J3950</f>
        <v>58</v>
      </c>
      <c r="J3950" s="61" t="str">
        <f aca="false">H3950</f>
        <v>58</v>
      </c>
      <c r="M3950" s="8" t="n">
        <v>907</v>
      </c>
      <c r="P3950" s="18" t="str">
        <f aca="false">VLOOKUP(1*H3950,references!AL:AP,3,0)</f>
        <v>114 - 118</v>
      </c>
      <c r="Q3950" s="18" t="str">
        <f aca="false">VLOOKUP(1*H3950,references!AL:AP,5,0)</f>
        <v>102 - 106</v>
      </c>
    </row>
    <row r="3951" customFormat="false" ht="15" hidden="false" customHeight="false" outlineLevel="0" collapsed="false">
      <c r="B3951" s="2" t="s">
        <v>108</v>
      </c>
      <c r="C3951" s="66" t="s">
        <v>1795</v>
      </c>
      <c r="D3951" s="2" t="n">
        <f aca="false">D3950+10</f>
        <v>270</v>
      </c>
      <c r="E3951" s="38" t="s">
        <v>456</v>
      </c>
      <c r="F3951" s="2" t="n">
        <f aca="false">IFERROR(E3951*10,SUBSTITUTE(E3951,"/",""))</f>
        <v>600</v>
      </c>
      <c r="H3951" s="14" t="str">
        <f aca="false">E3951</f>
        <v>60</v>
      </c>
      <c r="I3951" s="8" t="str">
        <f aca="false">J3951</f>
        <v>60</v>
      </c>
      <c r="J3951" s="61" t="str">
        <f aca="false">H3951</f>
        <v>60</v>
      </c>
      <c r="M3951" s="8" t="n">
        <v>887</v>
      </c>
      <c r="P3951" s="18" t="str">
        <f aca="false">VLOOKUP(1*H3951,references!AL:AP,3,0)</f>
        <v>118 - 122</v>
      </c>
      <c r="Q3951" s="18" t="str">
        <f aca="false">VLOOKUP(1*H3951,references!AL:AP,5,0)</f>
        <v>106 - 110</v>
      </c>
    </row>
    <row r="3952" customFormat="false" ht="15" hidden="false" customHeight="false" outlineLevel="0" collapsed="false">
      <c r="B3952" s="2" t="s">
        <v>108</v>
      </c>
      <c r="C3952" s="66" t="s">
        <v>1795</v>
      </c>
      <c r="D3952" s="2" t="n">
        <f aca="false">D3951+10</f>
        <v>280</v>
      </c>
      <c r="E3952" s="38" t="s">
        <v>457</v>
      </c>
      <c r="F3952" s="2" t="n">
        <f aca="false">IFERROR(E3952*10,SUBSTITUTE(E3952,"/",""))</f>
        <v>620</v>
      </c>
      <c r="H3952" s="14" t="str">
        <f aca="false">E3952</f>
        <v>62</v>
      </c>
      <c r="I3952" s="8" t="str">
        <f aca="false">J3952</f>
        <v>62</v>
      </c>
      <c r="J3952" s="61" t="str">
        <f aca="false">H3952</f>
        <v>62</v>
      </c>
      <c r="M3952" s="8" t="n">
        <v>867</v>
      </c>
      <c r="P3952" s="18" t="str">
        <f aca="false">VLOOKUP(1*H3952,references!AL:AP,3,0)</f>
        <v>122 - 126</v>
      </c>
      <c r="Q3952" s="18" t="str">
        <f aca="false">VLOOKUP(1*H3952,references!AL:AP,5,0)</f>
        <v>110 - 114</v>
      </c>
    </row>
    <row r="3953" customFormat="false" ht="15" hidden="false" customHeight="false" outlineLevel="0" collapsed="false">
      <c r="B3953" s="2" t="s">
        <v>108</v>
      </c>
      <c r="C3953" s="66" t="s">
        <v>1795</v>
      </c>
      <c r="D3953" s="2" t="n">
        <f aca="false">D3952+10</f>
        <v>290</v>
      </c>
      <c r="E3953" s="38" t="s">
        <v>458</v>
      </c>
      <c r="F3953" s="2" t="n">
        <f aca="false">IFERROR(E3953*10,SUBSTITUTE(E3953,"/",""))</f>
        <v>640</v>
      </c>
      <c r="H3953" s="14" t="str">
        <f aca="false">E3953</f>
        <v>64</v>
      </c>
      <c r="I3953" s="8" t="str">
        <f aca="false">J3953</f>
        <v>64</v>
      </c>
      <c r="J3953" s="61" t="str">
        <f aca="false">H3953</f>
        <v>64</v>
      </c>
      <c r="M3953" s="8" t="n">
        <v>847</v>
      </c>
      <c r="P3953" s="18" t="str">
        <f aca="false">VLOOKUP(1*H3953,references!AL:AP,3,0)</f>
        <v>126 - 130</v>
      </c>
      <c r="Q3953" s="18" t="str">
        <f aca="false">VLOOKUP(1*H3953,references!AL:AP,5,0)</f>
        <v>114 - 118</v>
      </c>
    </row>
    <row r="3954" customFormat="false" ht="15" hidden="false" customHeight="false" outlineLevel="0" collapsed="false">
      <c r="B3954" s="10" t="s">
        <v>271</v>
      </c>
      <c r="C3954" s="73" t="s">
        <v>1795</v>
      </c>
      <c r="D3954" s="10" t="n">
        <v>160</v>
      </c>
      <c r="E3954" s="20" t="s">
        <v>121</v>
      </c>
      <c r="F3954" s="10" t="n">
        <f aca="false">IFERROR(E3954*10,SUBSTITUTE(E3954,"/",""))</f>
        <v>380</v>
      </c>
      <c r="G3954" s="73"/>
      <c r="H3954" s="81" t="str">
        <f aca="false">E3954</f>
        <v>38</v>
      </c>
      <c r="I3954" s="24" t="str">
        <f aca="false">J3954</f>
        <v>38</v>
      </c>
      <c r="J3954" s="81" t="str">
        <f aca="false">H3954</f>
        <v>38</v>
      </c>
      <c r="K3954" s="24"/>
      <c r="L3954" s="24"/>
      <c r="M3954" s="24" t="n">
        <v>827</v>
      </c>
    </row>
    <row r="3955" customFormat="false" ht="15" hidden="false" customHeight="false" outlineLevel="0" collapsed="false">
      <c r="B3955" s="10" t="s">
        <v>271</v>
      </c>
      <c r="C3955" s="73" t="s">
        <v>1795</v>
      </c>
      <c r="D3955" s="10" t="n">
        <f aca="false">D3954+10</f>
        <v>170</v>
      </c>
      <c r="E3955" s="20" t="s">
        <v>123</v>
      </c>
      <c r="F3955" s="10" t="n">
        <f aca="false">IFERROR(E3955*10,SUBSTITUTE(E3955,"/",""))</f>
        <v>400</v>
      </c>
      <c r="G3955" s="73"/>
      <c r="H3955" s="81" t="str">
        <f aca="false">E3955</f>
        <v>40</v>
      </c>
      <c r="I3955" s="24" t="str">
        <f aca="false">J3955</f>
        <v>40</v>
      </c>
      <c r="J3955" s="81" t="str">
        <f aca="false">H3955</f>
        <v>40</v>
      </c>
      <c r="K3955" s="24"/>
      <c r="L3955" s="24"/>
      <c r="M3955" s="24" t="n">
        <v>837</v>
      </c>
    </row>
    <row r="3956" customFormat="false" ht="15" hidden="false" customHeight="false" outlineLevel="0" collapsed="false">
      <c r="F3956" s="38"/>
    </row>
    <row r="3957" customFormat="false" ht="15" hidden="false" customHeight="false" outlineLevel="0" collapsed="false">
      <c r="B3957" s="2" t="s">
        <v>108</v>
      </c>
      <c r="C3957" s="66" t="s">
        <v>1802</v>
      </c>
      <c r="D3957" s="2" t="n">
        <v>150</v>
      </c>
      <c r="E3957" s="38" t="s">
        <v>119</v>
      </c>
      <c r="F3957" s="2" t="n">
        <f aca="false">IFERROR(E3957*10,SUBSTITUTE(E3957,"/",""))</f>
        <v>360</v>
      </c>
      <c r="H3957" s="14" t="n">
        <f aca="false">E3957+6</f>
        <v>42</v>
      </c>
      <c r="I3957" s="8" t="n">
        <f aca="false">J3957</f>
        <v>42</v>
      </c>
      <c r="J3957" s="61" t="n">
        <f aca="false">H3957</f>
        <v>42</v>
      </c>
      <c r="M3957" s="8" t="n">
        <v>937</v>
      </c>
    </row>
    <row r="3958" customFormat="false" ht="15" hidden="false" customHeight="false" outlineLevel="0" collapsed="false">
      <c r="B3958" s="2" t="s">
        <v>108</v>
      </c>
      <c r="C3958" s="66" t="s">
        <v>1802</v>
      </c>
      <c r="D3958" s="2" t="n">
        <f aca="false">D3957+10</f>
        <v>160</v>
      </c>
      <c r="E3958" s="38" t="s">
        <v>121</v>
      </c>
      <c r="F3958" s="2" t="n">
        <f aca="false">IFERROR(E3958*10,SUBSTITUTE(E3958,"/",""))</f>
        <v>380</v>
      </c>
      <c r="H3958" s="14" t="n">
        <f aca="false">E3958+6</f>
        <v>44</v>
      </c>
      <c r="I3958" s="8" t="n">
        <f aca="false">J3958</f>
        <v>44</v>
      </c>
      <c r="J3958" s="61" t="n">
        <f aca="false">H3958</f>
        <v>44</v>
      </c>
      <c r="M3958" s="8" t="n">
        <v>957</v>
      </c>
      <c r="P3958" s="18" t="str">
        <f aca="false">VLOOKUP(1*H3958,references!AL:AP,3,0)</f>
        <v>86 - 90</v>
      </c>
      <c r="Q3958" s="18" t="str">
        <f aca="false">VLOOKUP(1*H3958,references!AL:AP,5,0)</f>
        <v>74 - 78</v>
      </c>
    </row>
    <row r="3959" customFormat="false" ht="15" hidden="false" customHeight="false" outlineLevel="0" collapsed="false">
      <c r="B3959" s="2" t="s">
        <v>108</v>
      </c>
      <c r="C3959" s="66" t="s">
        <v>1802</v>
      </c>
      <c r="D3959" s="2" t="n">
        <f aca="false">D3958+10</f>
        <v>170</v>
      </c>
      <c r="E3959" s="38" t="s">
        <v>123</v>
      </c>
      <c r="F3959" s="2" t="n">
        <f aca="false">IFERROR(E3959*10,SUBSTITUTE(E3959,"/",""))</f>
        <v>400</v>
      </c>
      <c r="H3959" s="14" t="n">
        <f aca="false">E3959+6</f>
        <v>46</v>
      </c>
      <c r="I3959" s="8" t="n">
        <f aca="false">J3959</f>
        <v>46</v>
      </c>
      <c r="J3959" s="61" t="n">
        <f aca="false">H3959</f>
        <v>46</v>
      </c>
      <c r="M3959" s="8" t="n">
        <v>977</v>
      </c>
      <c r="P3959" s="18" t="str">
        <f aca="false">VLOOKUP(1*H3959,references!AL:AP,3,0)</f>
        <v>90 - 94</v>
      </c>
      <c r="Q3959" s="18" t="str">
        <f aca="false">VLOOKUP(1*H3959,references!AL:AP,5,0)</f>
        <v>78 - 82</v>
      </c>
    </row>
    <row r="3960" customFormat="false" ht="15" hidden="false" customHeight="false" outlineLevel="0" collapsed="false">
      <c r="B3960" s="2" t="s">
        <v>108</v>
      </c>
      <c r="C3960" s="66" t="s">
        <v>1802</v>
      </c>
      <c r="D3960" s="2" t="n">
        <f aca="false">D3959+10</f>
        <v>180</v>
      </c>
      <c r="E3960" s="38" t="s">
        <v>125</v>
      </c>
      <c r="F3960" s="2" t="n">
        <f aca="false">IFERROR(E3960*10,SUBSTITUTE(E3960,"/",""))</f>
        <v>420</v>
      </c>
      <c r="H3960" s="14" t="n">
        <f aca="false">E3960+6</f>
        <v>48</v>
      </c>
      <c r="I3960" s="8" t="n">
        <f aca="false">J3960</f>
        <v>48</v>
      </c>
      <c r="J3960" s="61" t="n">
        <f aca="false">H3960</f>
        <v>48</v>
      </c>
      <c r="M3960" s="8" t="n">
        <v>997</v>
      </c>
      <c r="P3960" s="18" t="str">
        <f aca="false">VLOOKUP(1*H3960,references!AL:AP,3,0)</f>
        <v>94 - 98</v>
      </c>
      <c r="Q3960" s="18" t="str">
        <f aca="false">VLOOKUP(1*H3960,references!AL:AP,5,0)</f>
        <v>82 - 86</v>
      </c>
    </row>
    <row r="3961" customFormat="false" ht="15" hidden="false" customHeight="false" outlineLevel="0" collapsed="false">
      <c r="B3961" s="2" t="s">
        <v>108</v>
      </c>
      <c r="C3961" s="66" t="s">
        <v>1802</v>
      </c>
      <c r="D3961" s="2" t="n">
        <f aca="false">D3960+10</f>
        <v>190</v>
      </c>
      <c r="E3961" s="38" t="s">
        <v>127</v>
      </c>
      <c r="F3961" s="2" t="n">
        <f aca="false">IFERROR(E3961*10,SUBSTITUTE(E3961,"/",""))</f>
        <v>440</v>
      </c>
      <c r="H3961" s="14" t="n">
        <f aca="false">E3961+6</f>
        <v>50</v>
      </c>
      <c r="I3961" s="8" t="n">
        <f aca="false">J3961</f>
        <v>50</v>
      </c>
      <c r="J3961" s="61" t="n">
        <f aca="false">H3961</f>
        <v>50</v>
      </c>
      <c r="M3961" s="8" t="n">
        <v>987</v>
      </c>
      <c r="P3961" s="18" t="str">
        <f aca="false">VLOOKUP(1*H3961,references!AL:AP,3,0)</f>
        <v>98 - 102</v>
      </c>
      <c r="Q3961" s="18" t="str">
        <f aca="false">VLOOKUP(1*H3961,references!AL:AP,5,0)</f>
        <v>86 - 90</v>
      </c>
    </row>
    <row r="3962" customFormat="false" ht="15" hidden="false" customHeight="false" outlineLevel="0" collapsed="false">
      <c r="B3962" s="2" t="s">
        <v>108</v>
      </c>
      <c r="C3962" s="66" t="s">
        <v>1802</v>
      </c>
      <c r="D3962" s="2" t="n">
        <f aca="false">D3961+10</f>
        <v>200</v>
      </c>
      <c r="E3962" s="38" t="s">
        <v>241</v>
      </c>
      <c r="F3962" s="2" t="n">
        <f aca="false">IFERROR(E3962*10,SUBSTITUTE(E3962,"/",""))</f>
        <v>460</v>
      </c>
      <c r="H3962" s="14" t="n">
        <f aca="false">E3962+6</f>
        <v>52</v>
      </c>
      <c r="I3962" s="8" t="n">
        <f aca="false">J3962</f>
        <v>52</v>
      </c>
      <c r="J3962" s="61" t="n">
        <f aca="false">H3962</f>
        <v>52</v>
      </c>
      <c r="M3962" s="8" t="n">
        <v>967</v>
      </c>
      <c r="P3962" s="18" t="str">
        <f aca="false">VLOOKUP(1*H3962,references!AL:AP,3,0)</f>
        <v>102 - 106</v>
      </c>
      <c r="Q3962" s="18" t="str">
        <f aca="false">VLOOKUP(1*H3962,references!AL:AP,5,0)</f>
        <v>90 - 94</v>
      </c>
    </row>
    <row r="3963" customFormat="false" ht="15" hidden="false" customHeight="false" outlineLevel="0" collapsed="false">
      <c r="B3963" s="2" t="s">
        <v>108</v>
      </c>
      <c r="C3963" s="66" t="s">
        <v>1802</v>
      </c>
      <c r="D3963" s="2" t="n">
        <f aca="false">D3962+10</f>
        <v>210</v>
      </c>
      <c r="E3963" s="38" t="s">
        <v>243</v>
      </c>
      <c r="F3963" s="2" t="n">
        <f aca="false">IFERROR(E3963*10,SUBSTITUTE(E3963,"/",""))</f>
        <v>480</v>
      </c>
      <c r="H3963" s="14" t="n">
        <f aca="false">E3963+6</f>
        <v>54</v>
      </c>
      <c r="I3963" s="8" t="n">
        <f aca="false">J3963</f>
        <v>54</v>
      </c>
      <c r="J3963" s="61" t="n">
        <f aca="false">H3963</f>
        <v>54</v>
      </c>
      <c r="M3963" s="8" t="n">
        <v>947</v>
      </c>
      <c r="P3963" s="18" t="str">
        <f aca="false">VLOOKUP(1*H3963,references!AL:AP,3,0)</f>
        <v>106 - 110</v>
      </c>
      <c r="Q3963" s="18" t="str">
        <f aca="false">VLOOKUP(1*H3963,references!AL:AP,5,0)</f>
        <v>94 - 98</v>
      </c>
    </row>
    <row r="3964" customFormat="false" ht="15" hidden="false" customHeight="false" outlineLevel="0" collapsed="false">
      <c r="B3964" s="2" t="s">
        <v>108</v>
      </c>
      <c r="C3964" s="66" t="s">
        <v>1802</v>
      </c>
      <c r="D3964" s="2" t="n">
        <f aca="false">D3963+10</f>
        <v>220</v>
      </c>
      <c r="E3964" s="38" t="s">
        <v>245</v>
      </c>
      <c r="F3964" s="2" t="n">
        <f aca="false">IFERROR(E3964*10,SUBSTITUTE(E3964,"/",""))</f>
        <v>500</v>
      </c>
      <c r="H3964" s="14" t="n">
        <f aca="false">E3964+6</f>
        <v>56</v>
      </c>
      <c r="I3964" s="8" t="n">
        <f aca="false">J3964</f>
        <v>56</v>
      </c>
      <c r="J3964" s="61" t="n">
        <f aca="false">H3964</f>
        <v>56</v>
      </c>
      <c r="M3964" s="8" t="n">
        <v>927</v>
      </c>
      <c r="P3964" s="18" t="str">
        <f aca="false">VLOOKUP(1*H3964,references!AL:AP,3,0)</f>
        <v>110 - 114</v>
      </c>
      <c r="Q3964" s="18" t="str">
        <f aca="false">VLOOKUP(1*H3964,references!AL:AP,5,0)</f>
        <v>98 - 102</v>
      </c>
    </row>
    <row r="3965" customFormat="false" ht="15" hidden="false" customHeight="false" outlineLevel="0" collapsed="false">
      <c r="B3965" s="2" t="s">
        <v>108</v>
      </c>
      <c r="C3965" s="66" t="s">
        <v>1802</v>
      </c>
      <c r="D3965" s="2" t="n">
        <f aca="false">D3964+10</f>
        <v>230</v>
      </c>
      <c r="E3965" s="38" t="s">
        <v>452</v>
      </c>
      <c r="F3965" s="2" t="n">
        <f aca="false">IFERROR(E3965*10,SUBSTITUTE(E3965,"/",""))</f>
        <v>520</v>
      </c>
      <c r="H3965" s="14" t="n">
        <f aca="false">E3965+6</f>
        <v>58</v>
      </c>
      <c r="I3965" s="8" t="n">
        <f aca="false">J3965</f>
        <v>58</v>
      </c>
      <c r="J3965" s="61" t="n">
        <f aca="false">H3965</f>
        <v>58</v>
      </c>
      <c r="M3965" s="8" t="n">
        <v>907</v>
      </c>
      <c r="P3965" s="18" t="str">
        <f aca="false">VLOOKUP(1*H3965,references!AL:AP,3,0)</f>
        <v>114 - 118</v>
      </c>
      <c r="Q3965" s="18" t="str">
        <f aca="false">VLOOKUP(1*H3965,references!AL:AP,5,0)</f>
        <v>102 - 106</v>
      </c>
    </row>
    <row r="3966" customFormat="false" ht="15" hidden="false" customHeight="false" outlineLevel="0" collapsed="false">
      <c r="B3966" s="2" t="s">
        <v>108</v>
      </c>
      <c r="C3966" s="66" t="s">
        <v>1802</v>
      </c>
      <c r="D3966" s="2" t="n">
        <f aca="false">D3965+10</f>
        <v>240</v>
      </c>
      <c r="E3966" s="38" t="s">
        <v>453</v>
      </c>
      <c r="F3966" s="2" t="n">
        <f aca="false">IFERROR(E3966*10,SUBSTITUTE(E3966,"/",""))</f>
        <v>540</v>
      </c>
      <c r="H3966" s="14" t="n">
        <f aca="false">E3966+6</f>
        <v>60</v>
      </c>
      <c r="I3966" s="8" t="n">
        <f aca="false">J3966</f>
        <v>60</v>
      </c>
      <c r="J3966" s="61" t="n">
        <f aca="false">H3966</f>
        <v>60</v>
      </c>
      <c r="M3966" s="8" t="n">
        <v>887</v>
      </c>
      <c r="P3966" s="18" t="str">
        <f aca="false">VLOOKUP(1*H3966,references!AL:AP,3,0)</f>
        <v>118 - 122</v>
      </c>
      <c r="Q3966" s="18" t="str">
        <f aca="false">VLOOKUP(1*H3966,references!AL:AP,5,0)</f>
        <v>106 - 110</v>
      </c>
    </row>
    <row r="3967" customFormat="false" ht="15" hidden="false" customHeight="false" outlineLevel="0" collapsed="false">
      <c r="B3967" s="2" t="s">
        <v>108</v>
      </c>
      <c r="C3967" s="66" t="s">
        <v>1802</v>
      </c>
      <c r="D3967" s="2" t="n">
        <f aca="false">D3966+10</f>
        <v>250</v>
      </c>
      <c r="E3967" s="38" t="s">
        <v>454</v>
      </c>
      <c r="F3967" s="2" t="n">
        <f aca="false">IFERROR(E3967*10,SUBSTITUTE(E3967,"/",""))</f>
        <v>560</v>
      </c>
      <c r="H3967" s="14" t="n">
        <f aca="false">E3967+6</f>
        <v>62</v>
      </c>
      <c r="I3967" s="8" t="n">
        <f aca="false">J3967</f>
        <v>62</v>
      </c>
      <c r="J3967" s="61" t="n">
        <f aca="false">H3967</f>
        <v>62</v>
      </c>
      <c r="M3967" s="8" t="n">
        <v>867</v>
      </c>
      <c r="P3967" s="18" t="str">
        <f aca="false">VLOOKUP(1*H3967,references!AL:AP,3,0)</f>
        <v>122 - 126</v>
      </c>
      <c r="Q3967" s="18" t="str">
        <f aca="false">VLOOKUP(1*H3967,references!AL:AP,5,0)</f>
        <v>110 - 114</v>
      </c>
    </row>
    <row r="3968" customFormat="false" ht="15" hidden="false" customHeight="false" outlineLevel="0" collapsed="false">
      <c r="B3968" s="2" t="s">
        <v>108</v>
      </c>
      <c r="C3968" s="66" t="s">
        <v>1802</v>
      </c>
      <c r="D3968" s="2" t="n">
        <f aca="false">D3967+10</f>
        <v>260</v>
      </c>
      <c r="E3968" s="38" t="s">
        <v>455</v>
      </c>
      <c r="F3968" s="2" t="n">
        <f aca="false">IFERROR(E3968*10,SUBSTITUTE(E3968,"/",""))</f>
        <v>580</v>
      </c>
      <c r="H3968" s="14" t="n">
        <f aca="false">E3968+6</f>
        <v>64</v>
      </c>
      <c r="I3968" s="8" t="n">
        <f aca="false">J3968</f>
        <v>64</v>
      </c>
      <c r="J3968" s="61" t="n">
        <f aca="false">H3968</f>
        <v>64</v>
      </c>
      <c r="M3968" s="8" t="n">
        <v>847</v>
      </c>
      <c r="P3968" s="18" t="str">
        <f aca="false">VLOOKUP(1*H3968,references!AL:AP,3,0)</f>
        <v>126 - 130</v>
      </c>
      <c r="Q3968" s="18" t="str">
        <f aca="false">VLOOKUP(1*H3968,references!AL:AP,5,0)</f>
        <v>114 - 118</v>
      </c>
    </row>
    <row r="3969" customFormat="false" ht="15" hidden="false" customHeight="false" outlineLevel="0" collapsed="false">
      <c r="F3969" s="38"/>
    </row>
    <row r="3970" customFormat="false" ht="15" hidden="false" customHeight="false" outlineLevel="0" collapsed="false">
      <c r="B3970" s="2" t="s">
        <v>108</v>
      </c>
      <c r="C3970" s="66" t="s">
        <v>1803</v>
      </c>
      <c r="D3970" s="2" t="n">
        <v>110</v>
      </c>
      <c r="E3970" s="38" t="s">
        <v>125</v>
      </c>
      <c r="F3970" s="2" t="n">
        <f aca="false">IFERROR(E3970*10,SUBSTITUTE(E3970,"/",""))</f>
        <v>420</v>
      </c>
      <c r="H3970" s="14" t="str">
        <f aca="false">E3970</f>
        <v>42</v>
      </c>
      <c r="I3970" s="8" t="str">
        <f aca="false">J3970</f>
        <v>42</v>
      </c>
      <c r="J3970" s="61" t="str">
        <f aca="false">H3970</f>
        <v>42</v>
      </c>
      <c r="M3970" s="8" t="n">
        <v>937</v>
      </c>
    </row>
    <row r="3971" customFormat="false" ht="15" hidden="false" customHeight="false" outlineLevel="0" collapsed="false">
      <c r="B3971" s="2" t="s">
        <v>108</v>
      </c>
      <c r="C3971" s="66" t="s">
        <v>1803</v>
      </c>
      <c r="D3971" s="2" t="n">
        <v>120</v>
      </c>
      <c r="E3971" s="38" t="s">
        <v>127</v>
      </c>
      <c r="F3971" s="2" t="n">
        <f aca="false">IFERROR(E3971*10,SUBSTITUTE(E3971,"/",""))</f>
        <v>440</v>
      </c>
      <c r="H3971" s="8" t="str">
        <f aca="false">E3971</f>
        <v>44</v>
      </c>
      <c r="I3971" s="8" t="str">
        <f aca="false">J3971</f>
        <v>44</v>
      </c>
      <c r="J3971" s="18" t="str">
        <f aca="false">H3971</f>
        <v>44</v>
      </c>
      <c r="M3971" s="8" t="n">
        <v>957</v>
      </c>
      <c r="P3971" s="18" t="str">
        <f aca="false">VLOOKUP(1*H3971,references!AL:AP,3,0)</f>
        <v>86 - 90</v>
      </c>
      <c r="Q3971" s="18" t="str">
        <f aca="false">VLOOKUP(1*H3971,references!AL:AP,5,0)</f>
        <v>74 - 78</v>
      </c>
    </row>
    <row r="3972" customFormat="false" ht="15" hidden="false" customHeight="false" outlineLevel="0" collapsed="false">
      <c r="B3972" s="2" t="s">
        <v>108</v>
      </c>
      <c r="C3972" s="66" t="s">
        <v>1803</v>
      </c>
      <c r="D3972" s="2" t="n">
        <v>130</v>
      </c>
      <c r="E3972" s="38" t="s">
        <v>241</v>
      </c>
      <c r="F3972" s="2" t="n">
        <f aca="false">IFERROR(E3972*10,SUBSTITUTE(E3972,"/",""))</f>
        <v>460</v>
      </c>
      <c r="H3972" s="8" t="str">
        <f aca="false">E3972</f>
        <v>46</v>
      </c>
      <c r="I3972" s="8" t="str">
        <f aca="false">J3972</f>
        <v>46</v>
      </c>
      <c r="J3972" s="18" t="str">
        <f aca="false">H3972</f>
        <v>46</v>
      </c>
      <c r="M3972" s="8" t="n">
        <v>977</v>
      </c>
      <c r="P3972" s="18" t="str">
        <f aca="false">VLOOKUP(1*H3972,references!AL:AP,3,0)</f>
        <v>90 - 94</v>
      </c>
      <c r="Q3972" s="18" t="str">
        <f aca="false">VLOOKUP(1*H3972,references!AL:AP,5,0)</f>
        <v>78 - 82</v>
      </c>
    </row>
    <row r="3973" customFormat="false" ht="15" hidden="false" customHeight="false" outlineLevel="0" collapsed="false">
      <c r="B3973" s="2" t="s">
        <v>108</v>
      </c>
      <c r="C3973" s="66" t="s">
        <v>1803</v>
      </c>
      <c r="D3973" s="2" t="n">
        <v>140</v>
      </c>
      <c r="E3973" s="38" t="s">
        <v>243</v>
      </c>
      <c r="F3973" s="2" t="n">
        <f aca="false">IFERROR(E3973*10,SUBSTITUTE(E3973,"/",""))</f>
        <v>480</v>
      </c>
      <c r="H3973" s="8" t="str">
        <f aca="false">E3973</f>
        <v>48</v>
      </c>
      <c r="I3973" s="8" t="str">
        <f aca="false">J3973</f>
        <v>48</v>
      </c>
      <c r="J3973" s="18" t="str">
        <f aca="false">H3973</f>
        <v>48</v>
      </c>
      <c r="M3973" s="8" t="n">
        <v>997</v>
      </c>
      <c r="P3973" s="18" t="str">
        <f aca="false">VLOOKUP(1*H3973,references!AL:AP,3,0)</f>
        <v>94 - 98</v>
      </c>
      <c r="Q3973" s="18" t="str">
        <f aca="false">VLOOKUP(1*H3973,references!AL:AP,5,0)</f>
        <v>82 - 86</v>
      </c>
    </row>
    <row r="3974" customFormat="false" ht="15" hidden="false" customHeight="false" outlineLevel="0" collapsed="false">
      <c r="B3974" s="2" t="s">
        <v>108</v>
      </c>
      <c r="C3974" s="66" t="s">
        <v>1803</v>
      </c>
      <c r="D3974" s="2" t="n">
        <v>150</v>
      </c>
      <c r="E3974" s="38" t="s">
        <v>245</v>
      </c>
      <c r="F3974" s="2" t="n">
        <f aca="false">IFERROR(E3974*10,SUBSTITUTE(E3974,"/",""))</f>
        <v>500</v>
      </c>
      <c r="H3974" s="8" t="str">
        <f aca="false">E3974</f>
        <v>50</v>
      </c>
      <c r="I3974" s="8" t="str">
        <f aca="false">J3974</f>
        <v>50</v>
      </c>
      <c r="J3974" s="18" t="str">
        <f aca="false">H3974</f>
        <v>50</v>
      </c>
      <c r="M3974" s="8" t="n">
        <v>987</v>
      </c>
      <c r="P3974" s="18" t="str">
        <f aca="false">VLOOKUP(1*H3974,references!AL:AP,3,0)</f>
        <v>98 - 102</v>
      </c>
      <c r="Q3974" s="18" t="str">
        <f aca="false">VLOOKUP(1*H3974,references!AL:AP,5,0)</f>
        <v>86 - 90</v>
      </c>
    </row>
    <row r="3975" customFormat="false" ht="15" hidden="false" customHeight="false" outlineLevel="0" collapsed="false">
      <c r="B3975" s="2" t="s">
        <v>108</v>
      </c>
      <c r="C3975" s="66" t="s">
        <v>1803</v>
      </c>
      <c r="D3975" s="2" t="n">
        <v>160</v>
      </c>
      <c r="E3975" s="38" t="s">
        <v>452</v>
      </c>
      <c r="F3975" s="2" t="n">
        <f aca="false">IFERROR(E3975*10,SUBSTITUTE(E3975,"/",""))</f>
        <v>520</v>
      </c>
      <c r="H3975" s="8" t="str">
        <f aca="false">E3975</f>
        <v>52</v>
      </c>
      <c r="I3975" s="8" t="str">
        <f aca="false">J3975</f>
        <v>52</v>
      </c>
      <c r="J3975" s="18" t="str">
        <f aca="false">H3975</f>
        <v>52</v>
      </c>
      <c r="M3975" s="8" t="n">
        <v>967</v>
      </c>
      <c r="P3975" s="18" t="str">
        <f aca="false">VLOOKUP(1*H3975,references!AL:AP,3,0)</f>
        <v>102 - 106</v>
      </c>
      <c r="Q3975" s="18" t="str">
        <f aca="false">VLOOKUP(1*H3975,references!AL:AP,5,0)</f>
        <v>90 - 94</v>
      </c>
    </row>
    <row r="3976" customFormat="false" ht="15" hidden="false" customHeight="false" outlineLevel="0" collapsed="false">
      <c r="B3976" s="2" t="s">
        <v>108</v>
      </c>
      <c r="C3976" s="66" t="s">
        <v>1803</v>
      </c>
      <c r="D3976" s="2" t="n">
        <v>170</v>
      </c>
      <c r="E3976" s="38" t="s">
        <v>453</v>
      </c>
      <c r="F3976" s="2" t="n">
        <f aca="false">IFERROR(E3976*10,SUBSTITUTE(E3976,"/",""))</f>
        <v>540</v>
      </c>
      <c r="H3976" s="8" t="str">
        <f aca="false">E3976</f>
        <v>54</v>
      </c>
      <c r="I3976" s="8" t="str">
        <f aca="false">J3976</f>
        <v>54</v>
      </c>
      <c r="J3976" s="18" t="str">
        <f aca="false">H3976</f>
        <v>54</v>
      </c>
      <c r="M3976" s="8" t="n">
        <v>947</v>
      </c>
      <c r="P3976" s="18" t="str">
        <f aca="false">VLOOKUP(1*H3976,references!AL:AP,3,0)</f>
        <v>106 - 110</v>
      </c>
      <c r="Q3976" s="18" t="str">
        <f aca="false">VLOOKUP(1*H3976,references!AL:AP,5,0)</f>
        <v>94 - 98</v>
      </c>
    </row>
    <row r="3977" customFormat="false" ht="15" hidden="false" customHeight="false" outlineLevel="0" collapsed="false">
      <c r="B3977" s="2" t="s">
        <v>108</v>
      </c>
      <c r="C3977" s="66" t="s">
        <v>1803</v>
      </c>
      <c r="D3977" s="2" t="n">
        <v>180</v>
      </c>
      <c r="E3977" s="38" t="s">
        <v>454</v>
      </c>
      <c r="F3977" s="2" t="n">
        <f aca="false">IFERROR(E3977*10,SUBSTITUTE(E3977,"/",""))</f>
        <v>560</v>
      </c>
      <c r="H3977" s="8" t="str">
        <f aca="false">E3977</f>
        <v>56</v>
      </c>
      <c r="I3977" s="8" t="str">
        <f aca="false">J3977</f>
        <v>56</v>
      </c>
      <c r="J3977" s="18" t="str">
        <f aca="false">H3977</f>
        <v>56</v>
      </c>
      <c r="M3977" s="8" t="n">
        <v>927</v>
      </c>
      <c r="P3977" s="18" t="str">
        <f aca="false">VLOOKUP(1*H3977,references!AL:AP,3,0)</f>
        <v>110 - 114</v>
      </c>
      <c r="Q3977" s="18" t="str">
        <f aca="false">VLOOKUP(1*H3977,references!AL:AP,5,0)</f>
        <v>98 - 102</v>
      </c>
    </row>
    <row r="3978" customFormat="false" ht="15" hidden="false" customHeight="false" outlineLevel="0" collapsed="false">
      <c r="B3978" s="2" t="s">
        <v>108</v>
      </c>
      <c r="C3978" s="66" t="s">
        <v>1803</v>
      </c>
      <c r="D3978" s="2" t="n">
        <v>190</v>
      </c>
      <c r="E3978" s="38" t="s">
        <v>455</v>
      </c>
      <c r="F3978" s="2" t="n">
        <f aca="false">IFERROR(E3978*10,SUBSTITUTE(E3978,"/",""))</f>
        <v>580</v>
      </c>
      <c r="H3978" s="8" t="str">
        <f aca="false">E3978</f>
        <v>58</v>
      </c>
      <c r="I3978" s="8" t="str">
        <f aca="false">J3978</f>
        <v>58</v>
      </c>
      <c r="J3978" s="18" t="str">
        <f aca="false">H3978</f>
        <v>58</v>
      </c>
      <c r="M3978" s="8" t="n">
        <v>907</v>
      </c>
      <c r="P3978" s="18" t="str">
        <f aca="false">VLOOKUP(1*H3978,references!AL:AP,3,0)</f>
        <v>114 - 118</v>
      </c>
      <c r="Q3978" s="18" t="str">
        <f aca="false">VLOOKUP(1*H3978,references!AL:AP,5,0)</f>
        <v>102 - 106</v>
      </c>
    </row>
    <row r="3979" customFormat="false" ht="15" hidden="false" customHeight="false" outlineLevel="0" collapsed="false">
      <c r="B3979" s="2" t="s">
        <v>108</v>
      </c>
      <c r="C3979" s="66" t="s">
        <v>1803</v>
      </c>
      <c r="D3979" s="2" t="n">
        <v>200</v>
      </c>
      <c r="E3979" s="38" t="s">
        <v>456</v>
      </c>
      <c r="F3979" s="2" t="n">
        <f aca="false">IFERROR(E3979*10,SUBSTITUTE(E3979,"/",""))</f>
        <v>600</v>
      </c>
      <c r="H3979" s="8" t="str">
        <f aca="false">E3979</f>
        <v>60</v>
      </c>
      <c r="I3979" s="8" t="str">
        <f aca="false">J3979</f>
        <v>60</v>
      </c>
      <c r="J3979" s="18" t="str">
        <f aca="false">H3979</f>
        <v>60</v>
      </c>
      <c r="M3979" s="8" t="n">
        <v>887</v>
      </c>
      <c r="P3979" s="18" t="str">
        <f aca="false">VLOOKUP(1*H3979,references!AL:AP,3,0)</f>
        <v>118 - 122</v>
      </c>
      <c r="Q3979" s="18" t="str">
        <f aca="false">VLOOKUP(1*H3979,references!AL:AP,5,0)</f>
        <v>106 - 110</v>
      </c>
    </row>
    <row r="3980" customFormat="false" ht="15" hidden="false" customHeight="false" outlineLevel="0" collapsed="false">
      <c r="B3980" s="2" t="s">
        <v>108</v>
      </c>
      <c r="C3980" s="66" t="s">
        <v>1803</v>
      </c>
      <c r="D3980" s="2" t="n">
        <v>210</v>
      </c>
      <c r="E3980" s="38" t="s">
        <v>457</v>
      </c>
      <c r="F3980" s="2" t="n">
        <f aca="false">IFERROR(E3980*10,SUBSTITUTE(E3980,"/",""))</f>
        <v>620</v>
      </c>
      <c r="H3980" s="8" t="str">
        <f aca="false">E3980</f>
        <v>62</v>
      </c>
      <c r="I3980" s="8" t="str">
        <f aca="false">J3980</f>
        <v>62</v>
      </c>
      <c r="J3980" s="18" t="str">
        <f aca="false">H3980</f>
        <v>62</v>
      </c>
      <c r="M3980" s="8" t="n">
        <v>867</v>
      </c>
      <c r="P3980" s="18" t="str">
        <f aca="false">VLOOKUP(1*H3980,references!AL:AP,3,0)</f>
        <v>122 - 126</v>
      </c>
      <c r="Q3980" s="18" t="str">
        <f aca="false">VLOOKUP(1*H3980,references!AL:AP,5,0)</f>
        <v>110 - 114</v>
      </c>
    </row>
    <row r="3981" customFormat="false" ht="15" hidden="false" customHeight="false" outlineLevel="0" collapsed="false">
      <c r="B3981" s="2" t="s">
        <v>108</v>
      </c>
      <c r="C3981" s="66" t="s">
        <v>1803</v>
      </c>
      <c r="D3981" s="2" t="n">
        <v>220</v>
      </c>
      <c r="E3981" s="38" t="s">
        <v>458</v>
      </c>
      <c r="F3981" s="2" t="n">
        <f aca="false">IFERROR(E3981*10,SUBSTITUTE(E3981,"/",""))</f>
        <v>640</v>
      </c>
      <c r="H3981" s="8" t="str">
        <f aca="false">E3981</f>
        <v>64</v>
      </c>
      <c r="I3981" s="8" t="str">
        <f aca="false">J3981</f>
        <v>64</v>
      </c>
      <c r="J3981" s="18" t="str">
        <f aca="false">H3981</f>
        <v>64</v>
      </c>
      <c r="M3981" s="8" t="n">
        <v>847</v>
      </c>
      <c r="P3981" s="18" t="str">
        <f aca="false">VLOOKUP(1*H3981,references!AL:AP,3,0)</f>
        <v>126 - 130</v>
      </c>
      <c r="Q3981" s="18" t="str">
        <f aca="false">VLOOKUP(1*H3981,references!AL:AP,5,0)</f>
        <v>114 - 118</v>
      </c>
    </row>
    <row r="3982" customFormat="false" ht="15" hidden="false" customHeight="false" outlineLevel="0" collapsed="false">
      <c r="B3982" s="2" t="s">
        <v>108</v>
      </c>
      <c r="C3982" s="66" t="s">
        <v>1803</v>
      </c>
      <c r="D3982" s="2" t="n">
        <v>510</v>
      </c>
      <c r="E3982" s="38" t="s">
        <v>1649</v>
      </c>
      <c r="F3982" s="2" t="n">
        <f aca="false">IFERROR(E3982*10,SUBSTITUTE(E3982,"/",""))</f>
        <v>820</v>
      </c>
      <c r="H3982" s="27" t="s">
        <v>1682</v>
      </c>
      <c r="I3982" s="27" t="str">
        <f aca="false">LEFT(H3982,2)</f>
        <v>42</v>
      </c>
      <c r="J3982" s="18" t="str">
        <f aca="false">LEFT(H3982,2)</f>
        <v>42</v>
      </c>
      <c r="K3982" s="18" t="str">
        <f aca="false">RIGHT(H3982,3)</f>
        <v>182</v>
      </c>
      <c r="M3982" s="8" t="n">
        <v>725</v>
      </c>
    </row>
    <row r="3983" customFormat="false" ht="15" hidden="false" customHeight="false" outlineLevel="0" collapsed="false">
      <c r="B3983" s="2" t="s">
        <v>108</v>
      </c>
      <c r="C3983" s="66" t="s">
        <v>1803</v>
      </c>
      <c r="D3983" s="2" t="n">
        <v>520</v>
      </c>
      <c r="E3983" s="38" t="s">
        <v>1804</v>
      </c>
      <c r="F3983" s="2" t="n">
        <f aca="false">IFERROR(E3983*10,SUBSTITUTE(E3983,"/",""))</f>
        <v>860</v>
      </c>
      <c r="H3983" s="27" t="s">
        <v>1683</v>
      </c>
      <c r="I3983" s="27" t="str">
        <f aca="false">LEFT(H3983,2)</f>
        <v>44</v>
      </c>
      <c r="J3983" s="18" t="str">
        <f aca="false">LEFT(H3983,2)</f>
        <v>44</v>
      </c>
      <c r="K3983" s="18" t="str">
        <f aca="false">RIGHT(H3983,3)</f>
        <v>182</v>
      </c>
      <c r="M3983" s="8" t="n">
        <v>705</v>
      </c>
    </row>
    <row r="3984" customFormat="false" ht="15" hidden="false" customHeight="false" outlineLevel="0" collapsed="false">
      <c r="B3984" s="2" t="s">
        <v>108</v>
      </c>
      <c r="C3984" s="66" t="s">
        <v>1803</v>
      </c>
      <c r="D3984" s="2" t="n">
        <v>530</v>
      </c>
      <c r="E3984" s="38" t="s">
        <v>997</v>
      </c>
      <c r="F3984" s="2" t="n">
        <f aca="false">IFERROR(E3984*10,SUBSTITUTE(E3984,"/",""))</f>
        <v>900</v>
      </c>
      <c r="H3984" s="27" t="s">
        <v>1684</v>
      </c>
      <c r="I3984" s="27" t="str">
        <f aca="false">LEFT(H3984,2)</f>
        <v>46</v>
      </c>
      <c r="J3984" s="18" t="str">
        <f aca="false">LEFT(H3984,2)</f>
        <v>46</v>
      </c>
      <c r="K3984" s="18" t="str">
        <f aca="false">RIGHT(H3984,3)</f>
        <v>182</v>
      </c>
      <c r="M3984" s="8" t="n">
        <v>945</v>
      </c>
    </row>
    <row r="3985" customFormat="false" ht="15" hidden="false" customHeight="false" outlineLevel="0" collapsed="false">
      <c r="B3985" s="2" t="s">
        <v>108</v>
      </c>
      <c r="C3985" s="66" t="s">
        <v>1803</v>
      </c>
      <c r="D3985" s="2" t="n">
        <v>540</v>
      </c>
      <c r="E3985" s="38" t="s">
        <v>998</v>
      </c>
      <c r="F3985" s="2" t="n">
        <f aca="false">IFERROR(E3985*10,SUBSTITUTE(E3985,"/",""))</f>
        <v>940</v>
      </c>
      <c r="H3985" s="27" t="s">
        <v>1685</v>
      </c>
      <c r="I3985" s="27" t="str">
        <f aca="false">LEFT(H3985,2)</f>
        <v>48</v>
      </c>
      <c r="J3985" s="18" t="str">
        <f aca="false">LEFT(H3985,2)</f>
        <v>48</v>
      </c>
      <c r="K3985" s="18" t="str">
        <f aca="false">RIGHT(H3985,3)</f>
        <v>182</v>
      </c>
      <c r="M3985" s="8" t="n">
        <v>985</v>
      </c>
    </row>
    <row r="3986" customFormat="false" ht="15" hidden="false" customHeight="false" outlineLevel="0" collapsed="false">
      <c r="B3986" s="2" t="s">
        <v>108</v>
      </c>
      <c r="C3986" s="66" t="s">
        <v>1803</v>
      </c>
      <c r="D3986" s="2" t="n">
        <v>550</v>
      </c>
      <c r="E3986" s="38" t="s">
        <v>999</v>
      </c>
      <c r="F3986" s="2" t="n">
        <f aca="false">IFERROR(E3986*10,SUBSTITUTE(E3986,"/",""))</f>
        <v>980</v>
      </c>
      <c r="H3986" s="27" t="s">
        <v>1686</v>
      </c>
      <c r="I3986" s="27" t="str">
        <f aca="false">LEFT(H3986,2)</f>
        <v>50</v>
      </c>
      <c r="J3986" s="18" t="str">
        <f aca="false">LEFT(H3986,2)</f>
        <v>50</v>
      </c>
      <c r="K3986" s="18" t="str">
        <f aca="false">RIGHT(H3986,3)</f>
        <v>182</v>
      </c>
      <c r="M3986" s="8" t="n">
        <v>965</v>
      </c>
    </row>
    <row r="3987" customFormat="false" ht="15" hidden="false" customHeight="false" outlineLevel="0" collapsed="false">
      <c r="B3987" s="2" t="s">
        <v>108</v>
      </c>
      <c r="C3987" s="66" t="s">
        <v>1803</v>
      </c>
      <c r="D3987" s="2" t="n">
        <v>560</v>
      </c>
      <c r="E3987" s="38" t="s">
        <v>1000</v>
      </c>
      <c r="F3987" s="38" t="str">
        <f aca="false">E3987</f>
        <v>102</v>
      </c>
      <c r="H3987" s="27" t="s">
        <v>1687</v>
      </c>
      <c r="I3987" s="27" t="str">
        <f aca="false">LEFT(H3987,2)</f>
        <v>52</v>
      </c>
      <c r="J3987" s="18" t="str">
        <f aca="false">LEFT(H3987,2)</f>
        <v>52</v>
      </c>
      <c r="K3987" s="18" t="str">
        <f aca="false">RIGHT(H3987,3)</f>
        <v>182</v>
      </c>
      <c r="M3987" s="8" t="n">
        <v>685</v>
      </c>
    </row>
    <row r="3988" customFormat="false" ht="15" hidden="false" customHeight="false" outlineLevel="0" collapsed="false">
      <c r="B3988" s="2" t="s">
        <v>108</v>
      </c>
      <c r="C3988" s="66" t="s">
        <v>1803</v>
      </c>
      <c r="D3988" s="2" t="n">
        <v>570</v>
      </c>
      <c r="E3988" s="38" t="s">
        <v>1001</v>
      </c>
      <c r="F3988" s="38" t="str">
        <f aca="false">E3988</f>
        <v>106</v>
      </c>
      <c r="H3988" s="27" t="s">
        <v>1688</v>
      </c>
      <c r="I3988" s="27" t="str">
        <f aca="false">LEFT(H3988,2)</f>
        <v>54</v>
      </c>
      <c r="J3988" s="18" t="str">
        <f aca="false">LEFT(H3988,2)</f>
        <v>54</v>
      </c>
      <c r="K3988" s="18" t="str">
        <f aca="false">RIGHT(H3988,3)</f>
        <v>182</v>
      </c>
      <c r="M3988" s="8" t="n">
        <v>665</v>
      </c>
    </row>
    <row r="3989" customFormat="false" ht="15" hidden="false" customHeight="false" outlineLevel="0" collapsed="false">
      <c r="B3989" s="2" t="s">
        <v>108</v>
      </c>
      <c r="C3989" s="66" t="s">
        <v>1803</v>
      </c>
      <c r="D3989" s="2" t="n">
        <v>580</v>
      </c>
      <c r="E3989" s="38" t="s">
        <v>1002</v>
      </c>
      <c r="F3989" s="38" t="str">
        <f aca="false">E3989</f>
        <v>110</v>
      </c>
      <c r="H3989" s="27" t="s">
        <v>1689</v>
      </c>
      <c r="I3989" s="27" t="str">
        <f aca="false">LEFT(H3989,2)</f>
        <v>56</v>
      </c>
      <c r="J3989" s="18" t="str">
        <f aca="false">LEFT(H3989,2)</f>
        <v>56</v>
      </c>
      <c r="K3989" s="18" t="str">
        <f aca="false">RIGHT(H3989,3)</f>
        <v>182</v>
      </c>
      <c r="M3989" s="8" t="n">
        <v>645</v>
      </c>
    </row>
    <row r="3990" customFormat="false" ht="15" hidden="false" customHeight="false" outlineLevel="0" collapsed="false">
      <c r="B3990" s="2" t="s">
        <v>108</v>
      </c>
      <c r="C3990" s="66" t="s">
        <v>1803</v>
      </c>
      <c r="D3990" s="2" t="n">
        <v>590</v>
      </c>
      <c r="E3990" s="38" t="s">
        <v>1003</v>
      </c>
      <c r="F3990" s="38" t="str">
        <f aca="false">E3990</f>
        <v>114</v>
      </c>
      <c r="H3990" s="27" t="s">
        <v>1690</v>
      </c>
      <c r="I3990" s="27" t="str">
        <f aca="false">LEFT(H3990,2)</f>
        <v>58</v>
      </c>
      <c r="J3990" s="18" t="str">
        <f aca="false">LEFT(H3990,2)</f>
        <v>58</v>
      </c>
      <c r="K3990" s="18" t="str">
        <f aca="false">RIGHT(H3990,3)</f>
        <v>182</v>
      </c>
      <c r="M3990" s="8" t="n">
        <v>625</v>
      </c>
    </row>
    <row r="3991" customFormat="false" ht="15" hidden="false" customHeight="false" outlineLevel="0" collapsed="false">
      <c r="B3991" s="2" t="s">
        <v>108</v>
      </c>
      <c r="C3991" s="66" t="s">
        <v>1803</v>
      </c>
      <c r="D3991" s="2" t="n">
        <v>600</v>
      </c>
      <c r="E3991" s="38" t="s">
        <v>1805</v>
      </c>
      <c r="F3991" s="38" t="str">
        <f aca="false">E3991</f>
        <v>118</v>
      </c>
      <c r="H3991" s="27" t="s">
        <v>1691</v>
      </c>
      <c r="I3991" s="27" t="str">
        <f aca="false">LEFT(H3991,2)</f>
        <v>60</v>
      </c>
      <c r="J3991" s="18" t="str">
        <f aca="false">LEFT(H3991,2)</f>
        <v>60</v>
      </c>
      <c r="K3991" s="18" t="str">
        <f aca="false">RIGHT(H3991,3)</f>
        <v>182</v>
      </c>
      <c r="M3991" s="8" t="n">
        <v>605</v>
      </c>
    </row>
    <row r="3992" customFormat="false" ht="15" hidden="false" customHeight="false" outlineLevel="0" collapsed="false">
      <c r="B3992" s="2" t="s">
        <v>108</v>
      </c>
      <c r="C3992" s="66" t="s">
        <v>1803</v>
      </c>
      <c r="D3992" s="2" t="n">
        <v>610</v>
      </c>
      <c r="E3992" s="38" t="s">
        <v>1806</v>
      </c>
      <c r="F3992" s="38" t="str">
        <f aca="false">E3992</f>
        <v>122</v>
      </c>
      <c r="H3992" s="27" t="s">
        <v>1692</v>
      </c>
      <c r="I3992" s="27" t="str">
        <f aca="false">LEFT(H3992,2)</f>
        <v>62</v>
      </c>
      <c r="J3992" s="18" t="str">
        <f aca="false">LEFT(H3992,2)</f>
        <v>62</v>
      </c>
      <c r="K3992" s="18" t="str">
        <f aca="false">RIGHT(H3992,3)</f>
        <v>182</v>
      </c>
      <c r="M3992" s="8" t="n">
        <v>585</v>
      </c>
    </row>
    <row r="3993" customFormat="false" ht="15" hidden="false" customHeight="false" outlineLevel="0" collapsed="false">
      <c r="B3993" s="2" t="s">
        <v>108</v>
      </c>
      <c r="C3993" s="66" t="s">
        <v>1803</v>
      </c>
      <c r="D3993" s="2" t="n">
        <v>620</v>
      </c>
      <c r="E3993" s="38" t="s">
        <v>1807</v>
      </c>
      <c r="F3993" s="38" t="str">
        <f aca="false">E3993</f>
        <v>126</v>
      </c>
      <c r="H3993" s="27" t="s">
        <v>1693</v>
      </c>
      <c r="I3993" s="27" t="str">
        <f aca="false">LEFT(H3993,2)</f>
        <v>64</v>
      </c>
      <c r="J3993" s="18" t="str">
        <f aca="false">LEFT(H3993,2)</f>
        <v>64</v>
      </c>
      <c r="K3993" s="18" t="str">
        <f aca="false">RIGHT(H3993,3)</f>
        <v>182</v>
      </c>
      <c r="M3993" s="8" t="n">
        <v>565</v>
      </c>
    </row>
    <row r="3994" customFormat="false" ht="15" hidden="false" customHeight="false" outlineLevel="0" collapsed="false">
      <c r="F3994" s="38"/>
    </row>
    <row r="3995" customFormat="false" ht="15" hidden="false" customHeight="false" outlineLevel="0" collapsed="false">
      <c r="B3995" s="2" t="s">
        <v>108</v>
      </c>
      <c r="C3995" s="66" t="s">
        <v>1817</v>
      </c>
      <c r="D3995" s="2" t="n">
        <v>110</v>
      </c>
      <c r="E3995" s="38" t="s">
        <v>125</v>
      </c>
      <c r="F3995" s="2" t="n">
        <f aca="false">IFERROR(E3995*10,SUBSTITUTE(E3995,"/",""))</f>
        <v>420</v>
      </c>
      <c r="H3995" s="14" t="str">
        <f aca="false">E3995</f>
        <v>42</v>
      </c>
      <c r="I3995" s="8" t="str">
        <f aca="false">J3995</f>
        <v>42</v>
      </c>
      <c r="J3995" s="61" t="str">
        <f aca="false">H3995</f>
        <v>42</v>
      </c>
      <c r="M3995" s="8" t="n">
        <v>937</v>
      </c>
    </row>
    <row r="3996" customFormat="false" ht="15" hidden="false" customHeight="false" outlineLevel="0" collapsed="false">
      <c r="B3996" s="2" t="s">
        <v>108</v>
      </c>
      <c r="C3996" s="66" t="s">
        <v>1817</v>
      </c>
      <c r="D3996" s="2" t="n">
        <f aca="false">D3995+10</f>
        <v>120</v>
      </c>
      <c r="E3996" s="38" t="s">
        <v>127</v>
      </c>
      <c r="F3996" s="2" t="n">
        <f aca="false">IFERROR(E3996*10,SUBSTITUTE(E3996,"/",""))</f>
        <v>440</v>
      </c>
      <c r="H3996" s="8" t="str">
        <f aca="false">E3996</f>
        <v>44</v>
      </c>
      <c r="I3996" s="8" t="str">
        <f aca="false">J3996</f>
        <v>44</v>
      </c>
      <c r="J3996" s="18" t="str">
        <f aca="false">H3996</f>
        <v>44</v>
      </c>
      <c r="M3996" s="8" t="n">
        <v>957</v>
      </c>
      <c r="P3996" s="18" t="str">
        <f aca="false">VLOOKUP(1*H3996,references!AL:AP,3,0)</f>
        <v>86 - 90</v>
      </c>
      <c r="Q3996" s="18" t="str">
        <f aca="false">VLOOKUP(1*H3996,references!AL:AP,5,0)</f>
        <v>74 - 78</v>
      </c>
    </row>
    <row r="3997" customFormat="false" ht="15" hidden="false" customHeight="false" outlineLevel="0" collapsed="false">
      <c r="B3997" s="2" t="s">
        <v>108</v>
      </c>
      <c r="C3997" s="66" t="s">
        <v>1817</v>
      </c>
      <c r="D3997" s="2" t="n">
        <f aca="false">D3996+10</f>
        <v>130</v>
      </c>
      <c r="E3997" s="38" t="s">
        <v>241</v>
      </c>
      <c r="F3997" s="2" t="n">
        <f aca="false">IFERROR(E3997*10,SUBSTITUTE(E3997,"/",""))</f>
        <v>460</v>
      </c>
      <c r="H3997" s="8" t="str">
        <f aca="false">E3997</f>
        <v>46</v>
      </c>
      <c r="I3997" s="8" t="str">
        <f aca="false">J3997</f>
        <v>46</v>
      </c>
      <c r="J3997" s="18" t="str">
        <f aca="false">H3997</f>
        <v>46</v>
      </c>
      <c r="M3997" s="8" t="n">
        <v>977</v>
      </c>
      <c r="P3997" s="18" t="str">
        <f aca="false">VLOOKUP(1*H3997,references!AL:AP,3,0)</f>
        <v>90 - 94</v>
      </c>
      <c r="Q3997" s="18" t="str">
        <f aca="false">VLOOKUP(1*H3997,references!AL:AP,5,0)</f>
        <v>78 - 82</v>
      </c>
    </row>
    <row r="3998" customFormat="false" ht="15" hidden="false" customHeight="false" outlineLevel="0" collapsed="false">
      <c r="B3998" s="2" t="s">
        <v>108</v>
      </c>
      <c r="C3998" s="66" t="s">
        <v>1817</v>
      </c>
      <c r="D3998" s="2" t="n">
        <f aca="false">D3997+10</f>
        <v>140</v>
      </c>
      <c r="E3998" s="38" t="s">
        <v>243</v>
      </c>
      <c r="F3998" s="2" t="n">
        <f aca="false">IFERROR(E3998*10,SUBSTITUTE(E3998,"/",""))</f>
        <v>480</v>
      </c>
      <c r="H3998" s="8" t="str">
        <f aca="false">E3998</f>
        <v>48</v>
      </c>
      <c r="I3998" s="8" t="str">
        <f aca="false">J3998</f>
        <v>48</v>
      </c>
      <c r="J3998" s="18" t="str">
        <f aca="false">H3998</f>
        <v>48</v>
      </c>
      <c r="M3998" s="8" t="n">
        <v>997</v>
      </c>
      <c r="P3998" s="18" t="str">
        <f aca="false">VLOOKUP(1*H3998,references!AL:AP,3,0)</f>
        <v>94 - 98</v>
      </c>
      <c r="Q3998" s="18" t="str">
        <f aca="false">VLOOKUP(1*H3998,references!AL:AP,5,0)</f>
        <v>82 - 86</v>
      </c>
    </row>
    <row r="3999" customFormat="false" ht="15" hidden="false" customHeight="false" outlineLevel="0" collapsed="false">
      <c r="B3999" s="2" t="s">
        <v>108</v>
      </c>
      <c r="C3999" s="66" t="s">
        <v>1817</v>
      </c>
      <c r="D3999" s="2" t="n">
        <f aca="false">D3998+10</f>
        <v>150</v>
      </c>
      <c r="E3999" s="38" t="s">
        <v>245</v>
      </c>
      <c r="F3999" s="2" t="n">
        <f aca="false">IFERROR(E3999*10,SUBSTITUTE(E3999,"/",""))</f>
        <v>500</v>
      </c>
      <c r="H3999" s="8" t="str">
        <f aca="false">E3999</f>
        <v>50</v>
      </c>
      <c r="I3999" s="8" t="str">
        <f aca="false">J3999</f>
        <v>50</v>
      </c>
      <c r="J3999" s="18" t="str">
        <f aca="false">H3999</f>
        <v>50</v>
      </c>
      <c r="M3999" s="8" t="n">
        <v>987</v>
      </c>
      <c r="P3999" s="18" t="str">
        <f aca="false">VLOOKUP(1*H3999,references!AL:AP,3,0)</f>
        <v>98 - 102</v>
      </c>
      <c r="Q3999" s="18" t="str">
        <f aca="false">VLOOKUP(1*H3999,references!AL:AP,5,0)</f>
        <v>86 - 90</v>
      </c>
    </row>
    <row r="4000" customFormat="false" ht="15" hidden="false" customHeight="false" outlineLevel="0" collapsed="false">
      <c r="B4000" s="2" t="s">
        <v>108</v>
      </c>
      <c r="C4000" s="66" t="s">
        <v>1817</v>
      </c>
      <c r="D4000" s="2" t="n">
        <f aca="false">D3999+10</f>
        <v>160</v>
      </c>
      <c r="E4000" s="38" t="s">
        <v>452</v>
      </c>
      <c r="F4000" s="2" t="n">
        <f aca="false">IFERROR(E4000*10,SUBSTITUTE(E4000,"/",""))</f>
        <v>520</v>
      </c>
      <c r="H4000" s="8" t="str">
        <f aca="false">E4000</f>
        <v>52</v>
      </c>
      <c r="I4000" s="8" t="str">
        <f aca="false">J4000</f>
        <v>52</v>
      </c>
      <c r="J4000" s="18" t="str">
        <f aca="false">H4000</f>
        <v>52</v>
      </c>
      <c r="M4000" s="8" t="n">
        <v>967</v>
      </c>
      <c r="P4000" s="18" t="str">
        <f aca="false">VLOOKUP(1*H4000,references!AL:AP,3,0)</f>
        <v>102 - 106</v>
      </c>
      <c r="Q4000" s="18" t="str">
        <f aca="false">VLOOKUP(1*H4000,references!AL:AP,5,0)</f>
        <v>90 - 94</v>
      </c>
    </row>
    <row r="4001" customFormat="false" ht="15" hidden="false" customHeight="false" outlineLevel="0" collapsed="false">
      <c r="B4001" s="2" t="s">
        <v>108</v>
      </c>
      <c r="C4001" s="66" t="s">
        <v>1817</v>
      </c>
      <c r="D4001" s="2" t="n">
        <f aca="false">D4000+10</f>
        <v>170</v>
      </c>
      <c r="E4001" s="38" t="s">
        <v>453</v>
      </c>
      <c r="F4001" s="2" t="n">
        <f aca="false">IFERROR(E4001*10,SUBSTITUTE(E4001,"/",""))</f>
        <v>540</v>
      </c>
      <c r="H4001" s="8" t="str">
        <f aca="false">E4001</f>
        <v>54</v>
      </c>
      <c r="I4001" s="8" t="str">
        <f aca="false">J4001</f>
        <v>54</v>
      </c>
      <c r="J4001" s="18" t="str">
        <f aca="false">H4001</f>
        <v>54</v>
      </c>
      <c r="M4001" s="8" t="n">
        <v>947</v>
      </c>
      <c r="P4001" s="18" t="str">
        <f aca="false">VLOOKUP(1*H4001,references!AL:AP,3,0)</f>
        <v>106 - 110</v>
      </c>
      <c r="Q4001" s="18" t="str">
        <f aca="false">VLOOKUP(1*H4001,references!AL:AP,5,0)</f>
        <v>94 - 98</v>
      </c>
    </row>
    <row r="4002" customFormat="false" ht="15" hidden="false" customHeight="false" outlineLevel="0" collapsed="false">
      <c r="B4002" s="2" t="s">
        <v>108</v>
      </c>
      <c r="C4002" s="66" t="s">
        <v>1817</v>
      </c>
      <c r="D4002" s="2" t="n">
        <f aca="false">D4001+10</f>
        <v>180</v>
      </c>
      <c r="E4002" s="38" t="s">
        <v>454</v>
      </c>
      <c r="F4002" s="2" t="n">
        <f aca="false">IFERROR(E4002*10,SUBSTITUTE(E4002,"/",""))</f>
        <v>560</v>
      </c>
      <c r="H4002" s="8" t="str">
        <f aca="false">E4002</f>
        <v>56</v>
      </c>
      <c r="I4002" s="8" t="str">
        <f aca="false">J4002</f>
        <v>56</v>
      </c>
      <c r="J4002" s="18" t="str">
        <f aca="false">H4002</f>
        <v>56</v>
      </c>
      <c r="M4002" s="8" t="n">
        <v>927</v>
      </c>
      <c r="P4002" s="18" t="str">
        <f aca="false">VLOOKUP(1*H4002,references!AL:AP,3,0)</f>
        <v>110 - 114</v>
      </c>
      <c r="Q4002" s="18" t="str">
        <f aca="false">VLOOKUP(1*H4002,references!AL:AP,5,0)</f>
        <v>98 - 102</v>
      </c>
    </row>
    <row r="4003" customFormat="false" ht="15" hidden="false" customHeight="false" outlineLevel="0" collapsed="false">
      <c r="B4003" s="2" t="s">
        <v>108</v>
      </c>
      <c r="C4003" s="66" t="s">
        <v>1817</v>
      </c>
      <c r="D4003" s="2" t="n">
        <f aca="false">D4002+10</f>
        <v>190</v>
      </c>
      <c r="E4003" s="38" t="s">
        <v>455</v>
      </c>
      <c r="F4003" s="2" t="n">
        <f aca="false">IFERROR(E4003*10,SUBSTITUTE(E4003,"/",""))</f>
        <v>580</v>
      </c>
      <c r="H4003" s="8" t="str">
        <f aca="false">E4003</f>
        <v>58</v>
      </c>
      <c r="I4003" s="8" t="str">
        <f aca="false">J4003</f>
        <v>58</v>
      </c>
      <c r="J4003" s="18" t="str">
        <f aca="false">H4003</f>
        <v>58</v>
      </c>
      <c r="M4003" s="8" t="n">
        <v>907</v>
      </c>
      <c r="P4003" s="18" t="str">
        <f aca="false">VLOOKUP(1*H4003,references!AL:AP,3,0)</f>
        <v>114 - 118</v>
      </c>
      <c r="Q4003" s="18" t="str">
        <f aca="false">VLOOKUP(1*H4003,references!AL:AP,5,0)</f>
        <v>102 - 106</v>
      </c>
    </row>
    <row r="4004" customFormat="false" ht="15" hidden="false" customHeight="false" outlineLevel="0" collapsed="false">
      <c r="B4004" s="2" t="s">
        <v>108</v>
      </c>
      <c r="C4004" s="66" t="s">
        <v>1817</v>
      </c>
      <c r="D4004" s="2" t="n">
        <f aca="false">D4003+10</f>
        <v>200</v>
      </c>
      <c r="E4004" s="38" t="s">
        <v>456</v>
      </c>
      <c r="F4004" s="2" t="n">
        <f aca="false">IFERROR(E4004*10,SUBSTITUTE(E4004,"/",""))</f>
        <v>600</v>
      </c>
      <c r="H4004" s="8" t="str">
        <f aca="false">E4004</f>
        <v>60</v>
      </c>
      <c r="I4004" s="8" t="str">
        <f aca="false">J4004</f>
        <v>60</v>
      </c>
      <c r="J4004" s="18" t="str">
        <f aca="false">H4004</f>
        <v>60</v>
      </c>
      <c r="M4004" s="8" t="n">
        <v>887</v>
      </c>
      <c r="P4004" s="18" t="str">
        <f aca="false">VLOOKUP(1*H4004,references!AL:AP,3,0)</f>
        <v>118 - 122</v>
      </c>
      <c r="Q4004" s="18" t="str">
        <f aca="false">VLOOKUP(1*H4004,references!AL:AP,5,0)</f>
        <v>106 - 110</v>
      </c>
    </row>
    <row r="4005" customFormat="false" ht="15" hidden="false" customHeight="false" outlineLevel="0" collapsed="false">
      <c r="B4005" s="2" t="s">
        <v>108</v>
      </c>
      <c r="C4005" s="66" t="s">
        <v>1817</v>
      </c>
      <c r="D4005" s="2" t="n">
        <f aca="false">D4004+10</f>
        <v>210</v>
      </c>
      <c r="E4005" s="38" t="s">
        <v>457</v>
      </c>
      <c r="F4005" s="2" t="n">
        <f aca="false">IFERROR(E4005*10,SUBSTITUTE(E4005,"/",""))</f>
        <v>620</v>
      </c>
      <c r="H4005" s="8" t="str">
        <f aca="false">E4005</f>
        <v>62</v>
      </c>
      <c r="I4005" s="8" t="str">
        <f aca="false">J4005</f>
        <v>62</v>
      </c>
      <c r="J4005" s="18" t="str">
        <f aca="false">H4005</f>
        <v>62</v>
      </c>
      <c r="M4005" s="8" t="n">
        <v>867</v>
      </c>
      <c r="P4005" s="18" t="str">
        <f aca="false">VLOOKUP(1*H4005,references!AL:AP,3,0)</f>
        <v>122 - 126</v>
      </c>
      <c r="Q4005" s="18" t="str">
        <f aca="false">VLOOKUP(1*H4005,references!AL:AP,5,0)</f>
        <v>110 - 114</v>
      </c>
    </row>
    <row r="4006" customFormat="false" ht="15" hidden="false" customHeight="false" outlineLevel="0" collapsed="false">
      <c r="B4006" s="2" t="s">
        <v>108</v>
      </c>
      <c r="C4006" s="66" t="s">
        <v>1817</v>
      </c>
      <c r="D4006" s="2" t="n">
        <f aca="false">D4005+10</f>
        <v>220</v>
      </c>
      <c r="E4006" s="38" t="s">
        <v>458</v>
      </c>
      <c r="F4006" s="2" t="n">
        <f aca="false">IFERROR(E4006*10,SUBSTITUTE(E4006,"/",""))</f>
        <v>640</v>
      </c>
      <c r="H4006" s="8" t="str">
        <f aca="false">E4006</f>
        <v>64</v>
      </c>
      <c r="I4006" s="8" t="str">
        <f aca="false">J4006</f>
        <v>64</v>
      </c>
      <c r="J4006" s="18" t="str">
        <f aca="false">H4006</f>
        <v>64</v>
      </c>
      <c r="M4006" s="8" t="n">
        <v>847</v>
      </c>
      <c r="P4006" s="18" t="str">
        <f aca="false">VLOOKUP(1*H4006,references!AL:AP,3,0)</f>
        <v>126 - 130</v>
      </c>
      <c r="Q4006" s="18" t="str">
        <f aca="false">VLOOKUP(1*H4006,references!AL:AP,5,0)</f>
        <v>114 - 118</v>
      </c>
    </row>
    <row r="4007" customFormat="false" ht="15" hidden="false" customHeight="false" outlineLevel="0" collapsed="false">
      <c r="F4007" s="38"/>
    </row>
    <row r="4008" customFormat="false" ht="15" hidden="false" customHeight="false" outlineLevel="0" collapsed="false">
      <c r="B4008" s="2" t="s">
        <v>108</v>
      </c>
      <c r="C4008" s="66" t="s">
        <v>1823</v>
      </c>
      <c r="D4008" s="2" t="n">
        <v>110</v>
      </c>
      <c r="E4008" s="38" t="s">
        <v>115</v>
      </c>
      <c r="F4008" s="2" t="n">
        <f aca="false">IFERROR(E4008*10,SUBSTITUTE(E4008,"/",""))</f>
        <v>320</v>
      </c>
      <c r="H4008" s="14" t="n">
        <f aca="false">E4008+10</f>
        <v>42</v>
      </c>
      <c r="I4008" s="8" t="n">
        <f aca="false">J4008</f>
        <v>42</v>
      </c>
      <c r="J4008" s="61" t="n">
        <f aca="false">H4008</f>
        <v>42</v>
      </c>
      <c r="M4008" s="8" t="n">
        <v>937</v>
      </c>
    </row>
    <row r="4009" customFormat="false" ht="15" hidden="false" customHeight="false" outlineLevel="0" collapsed="false">
      <c r="B4009" s="2" t="s">
        <v>108</v>
      </c>
      <c r="C4009" s="66" t="s">
        <v>1823</v>
      </c>
      <c r="D4009" s="2" t="n">
        <f aca="false">D4008+10</f>
        <v>120</v>
      </c>
      <c r="E4009" s="38" t="s">
        <v>117</v>
      </c>
      <c r="F4009" s="2" t="n">
        <f aca="false">IFERROR(E4009*10,SUBSTITUTE(E4009,"/",""))</f>
        <v>340</v>
      </c>
      <c r="H4009" s="14" t="n">
        <f aca="false">E4009+10</f>
        <v>44</v>
      </c>
      <c r="I4009" s="8" t="n">
        <f aca="false">J4009</f>
        <v>44</v>
      </c>
      <c r="J4009" s="18" t="n">
        <f aca="false">H4009</f>
        <v>44</v>
      </c>
      <c r="M4009" s="8" t="n">
        <v>957</v>
      </c>
      <c r="P4009" s="18" t="str">
        <f aca="false">VLOOKUP(1*H4009,references!AL:AP,3,0)</f>
        <v>86 - 90</v>
      </c>
      <c r="Q4009" s="18" t="str">
        <f aca="false">VLOOKUP(1*H4009,references!AL:AP,5,0)</f>
        <v>74 - 78</v>
      </c>
    </row>
    <row r="4010" customFormat="false" ht="15" hidden="false" customHeight="false" outlineLevel="0" collapsed="false">
      <c r="B4010" s="2" t="s">
        <v>108</v>
      </c>
      <c r="C4010" s="66" t="s">
        <v>1823</v>
      </c>
      <c r="D4010" s="2" t="n">
        <f aca="false">D4009+10</f>
        <v>130</v>
      </c>
      <c r="E4010" s="38" t="s">
        <v>119</v>
      </c>
      <c r="F4010" s="2" t="n">
        <f aca="false">IFERROR(E4010*10,SUBSTITUTE(E4010,"/",""))</f>
        <v>360</v>
      </c>
      <c r="H4010" s="14" t="n">
        <f aca="false">E4010+10</f>
        <v>46</v>
      </c>
      <c r="I4010" s="8" t="n">
        <f aca="false">J4010</f>
        <v>46</v>
      </c>
      <c r="J4010" s="18" t="n">
        <f aca="false">H4010</f>
        <v>46</v>
      </c>
      <c r="M4010" s="8" t="n">
        <v>977</v>
      </c>
      <c r="P4010" s="18" t="str">
        <f aca="false">VLOOKUP(1*H4010,references!AL:AP,3,0)</f>
        <v>90 - 94</v>
      </c>
      <c r="Q4010" s="18" t="str">
        <f aca="false">VLOOKUP(1*H4010,references!AL:AP,5,0)</f>
        <v>78 - 82</v>
      </c>
    </row>
    <row r="4011" customFormat="false" ht="15" hidden="false" customHeight="false" outlineLevel="0" collapsed="false">
      <c r="B4011" s="2" t="s">
        <v>108</v>
      </c>
      <c r="C4011" s="66" t="s">
        <v>1823</v>
      </c>
      <c r="D4011" s="2" t="n">
        <f aca="false">D4010+10</f>
        <v>140</v>
      </c>
      <c r="E4011" s="38" t="s">
        <v>121</v>
      </c>
      <c r="F4011" s="2" t="n">
        <f aca="false">IFERROR(E4011*10,SUBSTITUTE(E4011,"/",""))</f>
        <v>380</v>
      </c>
      <c r="H4011" s="14" t="n">
        <f aca="false">E4011+10</f>
        <v>48</v>
      </c>
      <c r="I4011" s="8" t="n">
        <f aca="false">J4011</f>
        <v>48</v>
      </c>
      <c r="J4011" s="18" t="n">
        <f aca="false">H4011</f>
        <v>48</v>
      </c>
      <c r="M4011" s="8" t="n">
        <v>997</v>
      </c>
      <c r="P4011" s="18" t="str">
        <f aca="false">VLOOKUP(1*H4011,references!AL:AP,3,0)</f>
        <v>94 - 98</v>
      </c>
      <c r="Q4011" s="18" t="str">
        <f aca="false">VLOOKUP(1*H4011,references!AL:AP,5,0)</f>
        <v>82 - 86</v>
      </c>
    </row>
    <row r="4012" customFormat="false" ht="15" hidden="false" customHeight="false" outlineLevel="0" collapsed="false">
      <c r="B4012" s="2" t="s">
        <v>108</v>
      </c>
      <c r="C4012" s="66" t="s">
        <v>1823</v>
      </c>
      <c r="D4012" s="2" t="n">
        <f aca="false">D4011+10</f>
        <v>150</v>
      </c>
      <c r="E4012" s="38" t="s">
        <v>123</v>
      </c>
      <c r="F4012" s="2" t="n">
        <f aca="false">IFERROR(E4012*10,SUBSTITUTE(E4012,"/",""))</f>
        <v>400</v>
      </c>
      <c r="H4012" s="14" t="n">
        <f aca="false">E4012+10</f>
        <v>50</v>
      </c>
      <c r="I4012" s="8" t="n">
        <f aca="false">J4012</f>
        <v>50</v>
      </c>
      <c r="J4012" s="18" t="n">
        <f aca="false">H4012</f>
        <v>50</v>
      </c>
      <c r="M4012" s="8" t="n">
        <v>987</v>
      </c>
      <c r="P4012" s="18" t="str">
        <f aca="false">VLOOKUP(1*H4012,references!AL:AP,3,0)</f>
        <v>98 - 102</v>
      </c>
      <c r="Q4012" s="18" t="str">
        <f aca="false">VLOOKUP(1*H4012,references!AL:AP,5,0)</f>
        <v>86 - 90</v>
      </c>
    </row>
    <row r="4013" customFormat="false" ht="15" hidden="false" customHeight="false" outlineLevel="0" collapsed="false">
      <c r="B4013" s="2" t="s">
        <v>108</v>
      </c>
      <c r="C4013" s="66" t="s">
        <v>1823</v>
      </c>
      <c r="D4013" s="2" t="n">
        <f aca="false">D4012+10</f>
        <v>160</v>
      </c>
      <c r="E4013" s="38" t="s">
        <v>125</v>
      </c>
      <c r="F4013" s="2" t="n">
        <f aca="false">IFERROR(E4013*10,SUBSTITUTE(E4013,"/",""))</f>
        <v>420</v>
      </c>
      <c r="H4013" s="14" t="n">
        <f aca="false">E4013+10</f>
        <v>52</v>
      </c>
      <c r="I4013" s="8" t="n">
        <f aca="false">J4013</f>
        <v>52</v>
      </c>
      <c r="J4013" s="18" t="n">
        <f aca="false">H4013</f>
        <v>52</v>
      </c>
      <c r="M4013" s="8" t="n">
        <v>967</v>
      </c>
      <c r="P4013" s="18" t="str">
        <f aca="false">VLOOKUP(1*H4013,references!AL:AP,3,0)</f>
        <v>102 - 106</v>
      </c>
      <c r="Q4013" s="18" t="str">
        <f aca="false">VLOOKUP(1*H4013,references!AL:AP,5,0)</f>
        <v>90 - 94</v>
      </c>
    </row>
    <row r="4014" customFormat="false" ht="15" hidden="false" customHeight="false" outlineLevel="0" collapsed="false">
      <c r="B4014" s="2" t="s">
        <v>108</v>
      </c>
      <c r="C4014" s="66" t="s">
        <v>1823</v>
      </c>
      <c r="D4014" s="2" t="n">
        <f aca="false">D4013+10</f>
        <v>170</v>
      </c>
      <c r="E4014" s="38" t="s">
        <v>127</v>
      </c>
      <c r="F4014" s="2" t="n">
        <f aca="false">IFERROR(E4014*10,SUBSTITUTE(E4014,"/",""))</f>
        <v>440</v>
      </c>
      <c r="H4014" s="14" t="n">
        <f aca="false">E4014+10</f>
        <v>54</v>
      </c>
      <c r="I4014" s="8" t="n">
        <f aca="false">J4014</f>
        <v>54</v>
      </c>
      <c r="J4014" s="18" t="n">
        <f aca="false">H4014</f>
        <v>54</v>
      </c>
      <c r="M4014" s="8" t="n">
        <v>947</v>
      </c>
      <c r="P4014" s="18" t="str">
        <f aca="false">VLOOKUP(1*H4014,references!AL:AP,3,0)</f>
        <v>106 - 110</v>
      </c>
      <c r="Q4014" s="18" t="str">
        <f aca="false">VLOOKUP(1*H4014,references!AL:AP,5,0)</f>
        <v>94 - 98</v>
      </c>
    </row>
    <row r="4015" customFormat="false" ht="15" hidden="false" customHeight="false" outlineLevel="0" collapsed="false">
      <c r="B4015" s="2" t="s">
        <v>108</v>
      </c>
      <c r="C4015" s="66" t="s">
        <v>1823</v>
      </c>
      <c r="D4015" s="2" t="n">
        <f aca="false">D4014+10</f>
        <v>180</v>
      </c>
      <c r="E4015" s="38" t="s">
        <v>241</v>
      </c>
      <c r="F4015" s="2" t="n">
        <f aca="false">IFERROR(E4015*10,SUBSTITUTE(E4015,"/",""))</f>
        <v>460</v>
      </c>
      <c r="H4015" s="14" t="n">
        <f aca="false">E4015+10</f>
        <v>56</v>
      </c>
      <c r="I4015" s="8" t="n">
        <f aca="false">J4015</f>
        <v>56</v>
      </c>
      <c r="J4015" s="18" t="n">
        <f aca="false">H4015</f>
        <v>56</v>
      </c>
      <c r="M4015" s="8" t="n">
        <v>927</v>
      </c>
      <c r="P4015" s="18" t="str">
        <f aca="false">VLOOKUP(1*H4015,references!AL:AP,3,0)</f>
        <v>110 - 114</v>
      </c>
      <c r="Q4015" s="18" t="str">
        <f aca="false">VLOOKUP(1*H4015,references!AL:AP,5,0)</f>
        <v>98 - 102</v>
      </c>
    </row>
    <row r="4016" customFormat="false" ht="15" hidden="false" customHeight="false" outlineLevel="0" collapsed="false">
      <c r="B4016" s="2" t="s">
        <v>108</v>
      </c>
      <c r="C4016" s="66" t="s">
        <v>1823</v>
      </c>
      <c r="D4016" s="2" t="n">
        <f aca="false">D4015+10</f>
        <v>190</v>
      </c>
      <c r="E4016" s="38" t="s">
        <v>243</v>
      </c>
      <c r="F4016" s="2" t="n">
        <f aca="false">IFERROR(E4016*10,SUBSTITUTE(E4016,"/",""))</f>
        <v>480</v>
      </c>
      <c r="H4016" s="14" t="n">
        <f aca="false">E4016+10</f>
        <v>58</v>
      </c>
      <c r="I4016" s="8" t="n">
        <f aca="false">J4016</f>
        <v>58</v>
      </c>
      <c r="J4016" s="18" t="n">
        <f aca="false">H4016</f>
        <v>58</v>
      </c>
      <c r="M4016" s="8" t="n">
        <v>907</v>
      </c>
      <c r="P4016" s="18" t="str">
        <f aca="false">VLOOKUP(1*H4016,references!AL:AP,3,0)</f>
        <v>114 - 118</v>
      </c>
      <c r="Q4016" s="18" t="str">
        <f aca="false">VLOOKUP(1*H4016,references!AL:AP,5,0)</f>
        <v>102 - 106</v>
      </c>
    </row>
    <row r="4017" customFormat="false" ht="15" hidden="false" customHeight="false" outlineLevel="0" collapsed="false">
      <c r="B4017" s="2" t="s">
        <v>108</v>
      </c>
      <c r="C4017" s="66" t="s">
        <v>1823</v>
      </c>
      <c r="D4017" s="2" t="n">
        <f aca="false">D4016+10</f>
        <v>200</v>
      </c>
      <c r="E4017" s="38" t="s">
        <v>245</v>
      </c>
      <c r="F4017" s="2" t="n">
        <f aca="false">IFERROR(E4017*10,SUBSTITUTE(E4017,"/",""))</f>
        <v>500</v>
      </c>
      <c r="H4017" s="14" t="n">
        <f aca="false">E4017+10</f>
        <v>60</v>
      </c>
      <c r="I4017" s="8" t="n">
        <f aca="false">J4017</f>
        <v>60</v>
      </c>
      <c r="J4017" s="18" t="n">
        <f aca="false">H4017</f>
        <v>60</v>
      </c>
      <c r="M4017" s="8" t="n">
        <v>887</v>
      </c>
      <c r="P4017" s="18" t="str">
        <f aca="false">VLOOKUP(1*H4017,references!AL:AP,3,0)</f>
        <v>118 - 122</v>
      </c>
      <c r="Q4017" s="18" t="str">
        <f aca="false">VLOOKUP(1*H4017,references!AL:AP,5,0)</f>
        <v>106 - 110</v>
      </c>
    </row>
    <row r="4018" customFormat="false" ht="15" hidden="false" customHeight="false" outlineLevel="0" collapsed="false">
      <c r="B4018" s="2" t="s">
        <v>108</v>
      </c>
      <c r="C4018" s="66" t="s">
        <v>1823</v>
      </c>
      <c r="D4018" s="2" t="n">
        <f aca="false">D4017+10</f>
        <v>210</v>
      </c>
      <c r="E4018" s="38" t="s">
        <v>452</v>
      </c>
      <c r="F4018" s="2" t="n">
        <f aca="false">IFERROR(E4018*10,SUBSTITUTE(E4018,"/",""))</f>
        <v>520</v>
      </c>
      <c r="H4018" s="14" t="n">
        <f aca="false">E4018+10</f>
        <v>62</v>
      </c>
      <c r="I4018" s="8" t="n">
        <f aca="false">J4018</f>
        <v>62</v>
      </c>
      <c r="J4018" s="18" t="n">
        <f aca="false">H4018</f>
        <v>62</v>
      </c>
      <c r="M4018" s="8" t="n">
        <v>867</v>
      </c>
      <c r="P4018" s="18" t="str">
        <f aca="false">VLOOKUP(1*H4018,references!AL:AP,3,0)</f>
        <v>122 - 126</v>
      </c>
      <c r="Q4018" s="18" t="str">
        <f aca="false">VLOOKUP(1*H4018,references!AL:AP,5,0)</f>
        <v>110 - 114</v>
      </c>
    </row>
    <row r="4019" customFormat="false" ht="15" hidden="false" customHeight="false" outlineLevel="0" collapsed="false">
      <c r="B4019" s="2" t="s">
        <v>108</v>
      </c>
      <c r="C4019" s="66" t="s">
        <v>1823</v>
      </c>
      <c r="D4019" s="2" t="n">
        <f aca="false">D4018+10</f>
        <v>220</v>
      </c>
      <c r="E4019" s="38" t="s">
        <v>453</v>
      </c>
      <c r="F4019" s="2" t="n">
        <f aca="false">IFERROR(E4019*10,SUBSTITUTE(E4019,"/",""))</f>
        <v>540</v>
      </c>
      <c r="H4019" s="14" t="n">
        <f aca="false">E4019+10</f>
        <v>64</v>
      </c>
      <c r="I4019" s="8" t="n">
        <f aca="false">J4019</f>
        <v>64</v>
      </c>
      <c r="J4019" s="18" t="n">
        <f aca="false">H4019</f>
        <v>64</v>
      </c>
      <c r="M4019" s="8" t="n">
        <v>847</v>
      </c>
      <c r="P4019" s="18" t="str">
        <f aca="false">VLOOKUP(1*H4019,references!AL:AP,3,0)</f>
        <v>126 - 130</v>
      </c>
      <c r="Q4019" s="18" t="str">
        <f aca="false">VLOOKUP(1*H4019,references!AL:AP,5,0)</f>
        <v>114 - 118</v>
      </c>
    </row>
    <row r="4021" customFormat="false" ht="15" hidden="false" customHeight="false" outlineLevel="0" collapsed="false">
      <c r="B4021" s="2" t="s">
        <v>108</v>
      </c>
      <c r="C4021" s="66" t="s">
        <v>1828</v>
      </c>
      <c r="D4021" s="2" t="n">
        <v>310</v>
      </c>
      <c r="E4021" s="38" t="s">
        <v>728</v>
      </c>
      <c r="F4021" s="38" t="str">
        <f aca="false">E4021</f>
        <v>32R</v>
      </c>
      <c r="H4021" s="8" t="s">
        <v>524</v>
      </c>
      <c r="I4021" s="8" t="str">
        <f aca="false">LEFT(H4021,2)</f>
        <v>42</v>
      </c>
      <c r="J4021" s="72" t="str">
        <f aca="false">LEFT(H4021,2)</f>
        <v>42</v>
      </c>
      <c r="K4021" s="18" t="str">
        <f aca="false">RIGHT(H4021,3)</f>
        <v>176</v>
      </c>
      <c r="M4021" s="8" t="n">
        <v>855</v>
      </c>
    </row>
    <row r="4022" customFormat="false" ht="15" hidden="false" customHeight="false" outlineLevel="0" collapsed="false">
      <c r="B4022" s="2" t="s">
        <v>108</v>
      </c>
      <c r="C4022" s="66" t="s">
        <v>1828</v>
      </c>
      <c r="D4022" s="2" t="n">
        <v>320</v>
      </c>
      <c r="E4022" s="38" t="s">
        <v>729</v>
      </c>
      <c r="F4022" s="38" t="str">
        <f aca="false">E4022</f>
        <v>34R</v>
      </c>
      <c r="H4022" s="8" t="s">
        <v>525</v>
      </c>
      <c r="I4022" s="8" t="str">
        <f aca="false">LEFT(H4022,2)</f>
        <v>44</v>
      </c>
      <c r="J4022" s="72" t="str">
        <f aca="false">LEFT(H4022,2)</f>
        <v>44</v>
      </c>
      <c r="K4022" s="18" t="str">
        <f aca="false">RIGHT(H4022,3)</f>
        <v>176</v>
      </c>
      <c r="M4022" s="8" t="n">
        <v>875</v>
      </c>
      <c r="P4022" s="18" t="str">
        <f aca="false">VLOOKUP(1*LEFT(H4022,2),references!AL:AP,3,0)</f>
        <v>86 - 90</v>
      </c>
      <c r="Q4022" s="18" t="str">
        <f aca="false">VLOOKUP(1*LEFT(H4022,2),references!AL:AP,5,0)</f>
        <v>74 - 78</v>
      </c>
    </row>
    <row r="4023" customFormat="false" ht="15" hidden="false" customHeight="false" outlineLevel="0" collapsed="false">
      <c r="B4023" s="2" t="s">
        <v>108</v>
      </c>
      <c r="C4023" s="66" t="s">
        <v>1828</v>
      </c>
      <c r="D4023" s="2" t="n">
        <v>330</v>
      </c>
      <c r="E4023" s="38" t="s">
        <v>730</v>
      </c>
      <c r="F4023" s="38" t="str">
        <f aca="false">E4023</f>
        <v>36R</v>
      </c>
      <c r="H4023" s="8" t="s">
        <v>526</v>
      </c>
      <c r="I4023" s="8" t="str">
        <f aca="false">LEFT(H4023,2)</f>
        <v>46</v>
      </c>
      <c r="J4023" s="72" t="str">
        <f aca="false">LEFT(H4023,2)</f>
        <v>46</v>
      </c>
      <c r="K4023" s="18" t="str">
        <f aca="false">RIGHT(H4023,3)</f>
        <v>176</v>
      </c>
      <c r="M4023" s="8" t="n">
        <v>955</v>
      </c>
      <c r="P4023" s="18" t="str">
        <f aca="false">VLOOKUP(1*LEFT(H4023,2),references!AL:AP,3,0)</f>
        <v>90 - 94</v>
      </c>
      <c r="Q4023" s="18" t="str">
        <f aca="false">VLOOKUP(1*LEFT(H4023,2),references!AL:AP,5,0)</f>
        <v>78 - 82</v>
      </c>
    </row>
    <row r="4024" customFormat="false" ht="15" hidden="false" customHeight="false" outlineLevel="0" collapsed="false">
      <c r="B4024" s="2" t="s">
        <v>108</v>
      </c>
      <c r="C4024" s="66" t="s">
        <v>1828</v>
      </c>
      <c r="D4024" s="2" t="n">
        <v>340</v>
      </c>
      <c r="E4024" s="38" t="s">
        <v>731</v>
      </c>
      <c r="F4024" s="38" t="str">
        <f aca="false">E4024</f>
        <v>38R</v>
      </c>
      <c r="H4024" s="8" t="s">
        <v>527</v>
      </c>
      <c r="I4024" s="8" t="str">
        <f aca="false">LEFT(H4024,2)</f>
        <v>48</v>
      </c>
      <c r="J4024" s="72" t="str">
        <f aca="false">LEFT(H4024,2)</f>
        <v>48</v>
      </c>
      <c r="K4024" s="18" t="str">
        <f aca="false">RIGHT(H4024,3)</f>
        <v>176</v>
      </c>
      <c r="M4024" s="8" t="n">
        <v>995</v>
      </c>
      <c r="P4024" s="18" t="str">
        <f aca="false">VLOOKUP(1*LEFT(H4024,2),references!AL:AP,3,0)</f>
        <v>94 - 98</v>
      </c>
      <c r="Q4024" s="18" t="str">
        <f aca="false">VLOOKUP(1*LEFT(H4024,2),references!AL:AP,5,0)</f>
        <v>82 - 86</v>
      </c>
    </row>
    <row r="4025" customFormat="false" ht="15" hidden="false" customHeight="false" outlineLevel="0" collapsed="false">
      <c r="B4025" s="2" t="s">
        <v>108</v>
      </c>
      <c r="C4025" s="66" t="s">
        <v>1828</v>
      </c>
      <c r="D4025" s="2" t="n">
        <v>350</v>
      </c>
      <c r="E4025" s="38" t="s">
        <v>732</v>
      </c>
      <c r="F4025" s="38" t="str">
        <f aca="false">E4025</f>
        <v>40R</v>
      </c>
      <c r="H4025" s="8" t="s">
        <v>528</v>
      </c>
      <c r="I4025" s="8" t="str">
        <f aca="false">LEFT(H4025,2)</f>
        <v>50</v>
      </c>
      <c r="J4025" s="72" t="str">
        <f aca="false">LEFT(H4025,2)</f>
        <v>50</v>
      </c>
      <c r="K4025" s="18" t="str">
        <f aca="false">RIGHT(H4025,3)</f>
        <v>176</v>
      </c>
      <c r="M4025" s="8" t="n">
        <v>975</v>
      </c>
      <c r="P4025" s="18" t="str">
        <f aca="false">VLOOKUP(1*LEFT(H4025,2),references!AL:AP,3,0)</f>
        <v>98 - 102</v>
      </c>
      <c r="Q4025" s="18" t="str">
        <f aca="false">VLOOKUP(1*LEFT(H4025,2),references!AL:AP,5,0)</f>
        <v>86 - 90</v>
      </c>
    </row>
    <row r="4026" customFormat="false" ht="15" hidden="false" customHeight="false" outlineLevel="0" collapsed="false">
      <c r="B4026" s="2" t="s">
        <v>108</v>
      </c>
      <c r="C4026" s="66" t="s">
        <v>1828</v>
      </c>
      <c r="D4026" s="2" t="n">
        <v>360</v>
      </c>
      <c r="E4026" s="38" t="s">
        <v>733</v>
      </c>
      <c r="F4026" s="38" t="str">
        <f aca="false">E4026</f>
        <v>42R</v>
      </c>
      <c r="H4026" s="8" t="s">
        <v>529</v>
      </c>
      <c r="I4026" s="8" t="str">
        <f aca="false">LEFT(H4026,2)</f>
        <v>52</v>
      </c>
      <c r="J4026" s="72" t="str">
        <f aca="false">LEFT(H4026,2)</f>
        <v>52</v>
      </c>
      <c r="K4026" s="18" t="str">
        <f aca="false">RIGHT(H4026,3)</f>
        <v>176</v>
      </c>
      <c r="M4026" s="8" t="n">
        <v>865</v>
      </c>
      <c r="P4026" s="18" t="str">
        <f aca="false">VLOOKUP(1*LEFT(H4026,2),references!AL:AP,3,0)</f>
        <v>102 - 106</v>
      </c>
      <c r="Q4026" s="18" t="str">
        <f aca="false">VLOOKUP(1*LEFT(H4026,2),references!AL:AP,5,0)</f>
        <v>90 - 94</v>
      </c>
    </row>
    <row r="4027" customFormat="false" ht="15" hidden="false" customHeight="false" outlineLevel="0" collapsed="false">
      <c r="B4027" s="2" t="s">
        <v>108</v>
      </c>
      <c r="C4027" s="66" t="s">
        <v>1828</v>
      </c>
      <c r="D4027" s="2" t="n">
        <v>370</v>
      </c>
      <c r="E4027" s="38" t="s">
        <v>734</v>
      </c>
      <c r="F4027" s="38" t="str">
        <f aca="false">E4027</f>
        <v>44R</v>
      </c>
      <c r="H4027" s="8" t="s">
        <v>530</v>
      </c>
      <c r="I4027" s="8" t="str">
        <f aca="false">LEFT(H4027,2)</f>
        <v>54</v>
      </c>
      <c r="J4027" s="72" t="str">
        <f aca="false">LEFT(H4027,2)</f>
        <v>54</v>
      </c>
      <c r="K4027" s="18" t="str">
        <f aca="false">RIGHT(H4027,3)</f>
        <v>176</v>
      </c>
      <c r="M4027" s="8" t="n">
        <v>845</v>
      </c>
      <c r="P4027" s="18" t="str">
        <f aca="false">VLOOKUP(1*LEFT(H4027,2),references!AL:AP,3,0)</f>
        <v>106 - 110</v>
      </c>
      <c r="Q4027" s="18" t="str">
        <f aca="false">VLOOKUP(1*LEFT(H4027,2),references!AL:AP,5,0)</f>
        <v>94 - 98</v>
      </c>
    </row>
    <row r="4028" customFormat="false" ht="15" hidden="false" customHeight="false" outlineLevel="0" collapsed="false">
      <c r="B4028" s="2" t="s">
        <v>108</v>
      </c>
      <c r="C4028" s="66" t="s">
        <v>1828</v>
      </c>
      <c r="D4028" s="2" t="n">
        <v>380</v>
      </c>
      <c r="E4028" s="38" t="s">
        <v>735</v>
      </c>
      <c r="F4028" s="38" t="str">
        <f aca="false">E4028</f>
        <v>46R</v>
      </c>
      <c r="H4028" s="8" t="s">
        <v>531</v>
      </c>
      <c r="I4028" s="8" t="str">
        <f aca="false">LEFT(H4028,2)</f>
        <v>56</v>
      </c>
      <c r="J4028" s="72" t="str">
        <f aca="false">LEFT(H4028,2)</f>
        <v>56</v>
      </c>
      <c r="K4028" s="18" t="str">
        <f aca="false">RIGHT(H4028,3)</f>
        <v>176</v>
      </c>
      <c r="M4028" s="8" t="n">
        <v>825</v>
      </c>
      <c r="P4028" s="18" t="str">
        <f aca="false">VLOOKUP(1*LEFT(H4028,2),references!AL:AP,3,0)</f>
        <v>110 - 114</v>
      </c>
      <c r="Q4028" s="18" t="str">
        <f aca="false">VLOOKUP(1*LEFT(H4028,2),references!AL:AP,5,0)</f>
        <v>98 - 102</v>
      </c>
    </row>
    <row r="4029" customFormat="false" ht="15" hidden="false" customHeight="false" outlineLevel="0" collapsed="false">
      <c r="B4029" s="2" t="s">
        <v>108</v>
      </c>
      <c r="C4029" s="66" t="s">
        <v>1828</v>
      </c>
      <c r="D4029" s="2" t="n">
        <v>390</v>
      </c>
      <c r="E4029" s="38" t="s">
        <v>1829</v>
      </c>
      <c r="F4029" s="38" t="str">
        <f aca="false">E4029</f>
        <v>48R</v>
      </c>
      <c r="H4029" s="8" t="s">
        <v>532</v>
      </c>
      <c r="I4029" s="8" t="str">
        <f aca="false">LEFT(H4029,2)</f>
        <v>58</v>
      </c>
      <c r="J4029" s="72" t="str">
        <f aca="false">LEFT(H4029,2)</f>
        <v>58</v>
      </c>
      <c r="K4029" s="18" t="str">
        <f aca="false">RIGHT(H4029,3)</f>
        <v>176</v>
      </c>
      <c r="M4029" s="8" t="n">
        <v>805</v>
      </c>
      <c r="P4029" s="18" t="str">
        <f aca="false">VLOOKUP(1*LEFT(H4029,2),references!AL:AP,3,0)</f>
        <v>114 - 118</v>
      </c>
      <c r="Q4029" s="18" t="str">
        <f aca="false">VLOOKUP(1*LEFT(H4029,2),references!AL:AP,5,0)</f>
        <v>102 - 106</v>
      </c>
    </row>
    <row r="4030" customFormat="false" ht="15" hidden="false" customHeight="false" outlineLevel="0" collapsed="false">
      <c r="B4030" s="2" t="s">
        <v>108</v>
      </c>
      <c r="C4030" s="66" t="s">
        <v>1828</v>
      </c>
      <c r="D4030" s="2" t="n">
        <v>400</v>
      </c>
      <c r="E4030" s="38" t="s">
        <v>1830</v>
      </c>
      <c r="F4030" s="38" t="str">
        <f aca="false">E4030</f>
        <v>50R</v>
      </c>
      <c r="H4030" s="8" t="s">
        <v>533</v>
      </c>
      <c r="I4030" s="8" t="str">
        <f aca="false">LEFT(H4030,2)</f>
        <v>60</v>
      </c>
      <c r="J4030" s="72" t="str">
        <f aca="false">LEFT(H4030,2)</f>
        <v>60</v>
      </c>
      <c r="K4030" s="18" t="str">
        <f aca="false">RIGHT(H4030,3)</f>
        <v>176</v>
      </c>
      <c r="M4030" s="8" t="n">
        <v>785</v>
      </c>
      <c r="P4030" s="18" t="str">
        <f aca="false">VLOOKUP(1*LEFT(H4030,2),references!AL:AP,3,0)</f>
        <v>118 - 122</v>
      </c>
      <c r="Q4030" s="18" t="str">
        <f aca="false">VLOOKUP(1*LEFT(H4030,2),references!AL:AP,5,0)</f>
        <v>106 - 110</v>
      </c>
    </row>
    <row r="4031" customFormat="false" ht="15" hidden="false" customHeight="false" outlineLevel="0" collapsed="false">
      <c r="B4031" s="2" t="s">
        <v>108</v>
      </c>
      <c r="C4031" s="66" t="s">
        <v>1828</v>
      </c>
      <c r="D4031" s="2" t="n">
        <v>410</v>
      </c>
      <c r="E4031" s="38" t="s">
        <v>1831</v>
      </c>
      <c r="F4031" s="38" t="str">
        <f aca="false">E4031</f>
        <v>52R</v>
      </c>
      <c r="H4031" s="8" t="s">
        <v>534</v>
      </c>
      <c r="I4031" s="8" t="str">
        <f aca="false">LEFT(H4031,2)</f>
        <v>62</v>
      </c>
      <c r="J4031" s="72" t="str">
        <f aca="false">LEFT(H4031,2)</f>
        <v>62</v>
      </c>
      <c r="K4031" s="18" t="str">
        <f aca="false">RIGHT(H4031,3)</f>
        <v>176</v>
      </c>
      <c r="M4031" s="8" t="n">
        <v>765</v>
      </c>
      <c r="P4031" s="18" t="str">
        <f aca="false">VLOOKUP(1*LEFT(H4031,2),references!AL:AP,3,0)</f>
        <v>122 - 126</v>
      </c>
      <c r="Q4031" s="18" t="str">
        <f aca="false">VLOOKUP(1*LEFT(H4031,2),references!AL:AP,5,0)</f>
        <v>110 - 114</v>
      </c>
    </row>
    <row r="4032" customFormat="false" ht="15" hidden="false" customHeight="false" outlineLevel="0" collapsed="false">
      <c r="B4032" s="2" t="s">
        <v>108</v>
      </c>
      <c r="C4032" s="66" t="s">
        <v>1828</v>
      </c>
      <c r="D4032" s="2" t="n">
        <v>420</v>
      </c>
      <c r="E4032" s="38" t="s">
        <v>1832</v>
      </c>
      <c r="F4032" s="38" t="str">
        <f aca="false">E4032</f>
        <v>54R</v>
      </c>
      <c r="H4032" s="8" t="s">
        <v>1681</v>
      </c>
      <c r="I4032" s="8" t="str">
        <f aca="false">LEFT(H4032,2)</f>
        <v>64</v>
      </c>
      <c r="J4032" s="72" t="str">
        <f aca="false">LEFT(H4032,2)</f>
        <v>64</v>
      </c>
      <c r="K4032" s="18" t="str">
        <f aca="false">RIGHT(H4032,3)</f>
        <v>176</v>
      </c>
      <c r="M4032" s="8" t="n">
        <v>745</v>
      </c>
      <c r="P4032" s="18" t="str">
        <f aca="false">VLOOKUP(1*LEFT(H4032,2),references!AL:AP,3,0)</f>
        <v>126 - 130</v>
      </c>
      <c r="Q4032" s="18" t="str">
        <f aca="false">VLOOKUP(1*LEFT(H4032,2),references!AL:AP,5,0)</f>
        <v>114 - 118</v>
      </c>
    </row>
    <row r="4033" customFormat="false" ht="15" hidden="false" customHeight="false" outlineLevel="0" collapsed="false">
      <c r="B4033" s="62" t="s">
        <v>108</v>
      </c>
      <c r="C4033" s="87" t="s">
        <v>1828</v>
      </c>
      <c r="D4033" s="62" t="n">
        <v>510</v>
      </c>
      <c r="E4033" s="47" t="s">
        <v>736</v>
      </c>
      <c r="F4033" s="47" t="str">
        <f aca="false">E4033</f>
        <v>32L</v>
      </c>
      <c r="G4033" s="87"/>
      <c r="H4033" s="62" t="s">
        <v>1682</v>
      </c>
      <c r="I4033" s="8" t="str">
        <f aca="false">LEFT(H4033,2)</f>
        <v>42</v>
      </c>
      <c r="J4033" s="72" t="str">
        <f aca="false">LEFT(H4033,2)</f>
        <v>42</v>
      </c>
      <c r="K4033" s="18" t="str">
        <f aca="false">RIGHT(H4033,3)</f>
        <v>182</v>
      </c>
      <c r="M4033" s="8" t="n">
        <v>725</v>
      </c>
    </row>
    <row r="4034" customFormat="false" ht="15" hidden="false" customHeight="false" outlineLevel="0" collapsed="false">
      <c r="B4034" s="62" t="s">
        <v>108</v>
      </c>
      <c r="C4034" s="87" t="s">
        <v>1828</v>
      </c>
      <c r="D4034" s="62" t="n">
        <v>520</v>
      </c>
      <c r="E4034" s="47" t="s">
        <v>737</v>
      </c>
      <c r="F4034" s="47" t="str">
        <f aca="false">E4034</f>
        <v>34L</v>
      </c>
      <c r="G4034" s="87"/>
      <c r="H4034" s="62" t="s">
        <v>1683</v>
      </c>
      <c r="I4034" s="8" t="str">
        <f aca="false">LEFT(H4034,2)</f>
        <v>44</v>
      </c>
      <c r="J4034" s="72" t="str">
        <f aca="false">LEFT(H4034,2)</f>
        <v>44</v>
      </c>
      <c r="K4034" s="18" t="str">
        <f aca="false">RIGHT(H4034,3)</f>
        <v>182</v>
      </c>
      <c r="M4034" s="8" t="n">
        <v>705</v>
      </c>
    </row>
    <row r="4035" customFormat="false" ht="15" hidden="false" customHeight="false" outlineLevel="0" collapsed="false">
      <c r="B4035" s="62" t="s">
        <v>108</v>
      </c>
      <c r="C4035" s="87" t="s">
        <v>1828</v>
      </c>
      <c r="D4035" s="62" t="n">
        <v>530</v>
      </c>
      <c r="E4035" s="47" t="s">
        <v>738</v>
      </c>
      <c r="F4035" s="47" t="str">
        <f aca="false">E4035</f>
        <v>36L</v>
      </c>
      <c r="G4035" s="87"/>
      <c r="H4035" s="62" t="s">
        <v>1684</v>
      </c>
      <c r="I4035" s="8" t="str">
        <f aca="false">LEFT(H4035,2)</f>
        <v>46</v>
      </c>
      <c r="J4035" s="72" t="str">
        <f aca="false">LEFT(H4035,2)</f>
        <v>46</v>
      </c>
      <c r="K4035" s="18" t="str">
        <f aca="false">RIGHT(H4035,3)</f>
        <v>182</v>
      </c>
      <c r="M4035" s="8" t="n">
        <v>945</v>
      </c>
    </row>
    <row r="4036" customFormat="false" ht="15" hidden="false" customHeight="false" outlineLevel="0" collapsed="false">
      <c r="B4036" s="62" t="s">
        <v>108</v>
      </c>
      <c r="C4036" s="87" t="s">
        <v>1828</v>
      </c>
      <c r="D4036" s="62" t="n">
        <v>540</v>
      </c>
      <c r="E4036" s="47" t="s">
        <v>739</v>
      </c>
      <c r="F4036" s="47" t="str">
        <f aca="false">E4036</f>
        <v>38L</v>
      </c>
      <c r="G4036" s="87"/>
      <c r="H4036" s="62" t="s">
        <v>1685</v>
      </c>
      <c r="I4036" s="8" t="str">
        <f aca="false">LEFT(H4036,2)</f>
        <v>48</v>
      </c>
      <c r="J4036" s="72" t="str">
        <f aca="false">LEFT(H4036,2)</f>
        <v>48</v>
      </c>
      <c r="K4036" s="18" t="str">
        <f aca="false">RIGHT(H4036,3)</f>
        <v>182</v>
      </c>
      <c r="M4036" s="8" t="n">
        <v>985</v>
      </c>
    </row>
    <row r="4037" customFormat="false" ht="15" hidden="false" customHeight="false" outlineLevel="0" collapsed="false">
      <c r="B4037" s="62" t="s">
        <v>108</v>
      </c>
      <c r="C4037" s="87" t="s">
        <v>1828</v>
      </c>
      <c r="D4037" s="62" t="n">
        <v>550</v>
      </c>
      <c r="E4037" s="47" t="s">
        <v>740</v>
      </c>
      <c r="F4037" s="47" t="str">
        <f aca="false">E4037</f>
        <v>40L</v>
      </c>
      <c r="G4037" s="87"/>
      <c r="H4037" s="62" t="s">
        <v>1686</v>
      </c>
      <c r="I4037" s="8" t="str">
        <f aca="false">LEFT(H4037,2)</f>
        <v>50</v>
      </c>
      <c r="J4037" s="72" t="str">
        <f aca="false">LEFT(H4037,2)</f>
        <v>50</v>
      </c>
      <c r="K4037" s="18" t="str">
        <f aca="false">RIGHT(H4037,3)</f>
        <v>182</v>
      </c>
      <c r="M4037" s="8" t="n">
        <v>965</v>
      </c>
    </row>
    <row r="4038" customFormat="false" ht="15" hidden="false" customHeight="false" outlineLevel="0" collapsed="false">
      <c r="B4038" s="62" t="s">
        <v>108</v>
      </c>
      <c r="C4038" s="87" t="s">
        <v>1828</v>
      </c>
      <c r="D4038" s="62" t="n">
        <v>560</v>
      </c>
      <c r="E4038" s="47" t="s">
        <v>741</v>
      </c>
      <c r="F4038" s="47" t="str">
        <f aca="false">E4038</f>
        <v>42L</v>
      </c>
      <c r="G4038" s="87"/>
      <c r="H4038" s="62" t="s">
        <v>1687</v>
      </c>
      <c r="I4038" s="8" t="str">
        <f aca="false">LEFT(H4038,2)</f>
        <v>52</v>
      </c>
      <c r="J4038" s="72" t="str">
        <f aca="false">LEFT(H4038,2)</f>
        <v>52</v>
      </c>
      <c r="K4038" s="18" t="str">
        <f aca="false">RIGHT(H4038,3)</f>
        <v>182</v>
      </c>
      <c r="M4038" s="8" t="n">
        <v>685</v>
      </c>
    </row>
    <row r="4039" customFormat="false" ht="15" hidden="false" customHeight="false" outlineLevel="0" collapsed="false">
      <c r="B4039" s="62" t="s">
        <v>108</v>
      </c>
      <c r="C4039" s="87" t="s">
        <v>1828</v>
      </c>
      <c r="D4039" s="62" t="n">
        <v>570</v>
      </c>
      <c r="E4039" s="47" t="s">
        <v>742</v>
      </c>
      <c r="F4039" s="47" t="str">
        <f aca="false">E4039</f>
        <v>44L</v>
      </c>
      <c r="G4039" s="87"/>
      <c r="H4039" s="62" t="s">
        <v>1688</v>
      </c>
      <c r="I4039" s="8" t="str">
        <f aca="false">LEFT(H4039,2)</f>
        <v>54</v>
      </c>
      <c r="J4039" s="72" t="str">
        <f aca="false">LEFT(H4039,2)</f>
        <v>54</v>
      </c>
      <c r="K4039" s="18" t="str">
        <f aca="false">RIGHT(H4039,3)</f>
        <v>182</v>
      </c>
      <c r="M4039" s="8" t="n">
        <v>665</v>
      </c>
    </row>
    <row r="4040" customFormat="false" ht="15" hidden="false" customHeight="false" outlineLevel="0" collapsed="false">
      <c r="B4040" s="62" t="s">
        <v>108</v>
      </c>
      <c r="C4040" s="87" t="s">
        <v>1828</v>
      </c>
      <c r="D4040" s="62" t="n">
        <v>580</v>
      </c>
      <c r="E4040" s="47" t="s">
        <v>743</v>
      </c>
      <c r="F4040" s="47" t="str">
        <f aca="false">E4040</f>
        <v>46L</v>
      </c>
      <c r="G4040" s="87"/>
      <c r="H4040" s="62" t="s">
        <v>1689</v>
      </c>
      <c r="I4040" s="8" t="str">
        <f aca="false">LEFT(H4040,2)</f>
        <v>56</v>
      </c>
      <c r="J4040" s="72" t="str">
        <f aca="false">LEFT(H4040,2)</f>
        <v>56</v>
      </c>
      <c r="K4040" s="18" t="str">
        <f aca="false">RIGHT(H4040,3)</f>
        <v>182</v>
      </c>
      <c r="M4040" s="8" t="n">
        <v>645</v>
      </c>
    </row>
    <row r="4041" customFormat="false" ht="15" hidden="false" customHeight="false" outlineLevel="0" collapsed="false">
      <c r="B4041" s="62" t="s">
        <v>108</v>
      </c>
      <c r="C4041" s="87" t="s">
        <v>1828</v>
      </c>
      <c r="D4041" s="62" t="n">
        <v>590</v>
      </c>
      <c r="E4041" s="47" t="s">
        <v>1833</v>
      </c>
      <c r="F4041" s="47" t="str">
        <f aca="false">E4041</f>
        <v>48L</v>
      </c>
      <c r="G4041" s="87"/>
      <c r="H4041" s="62" t="s">
        <v>1690</v>
      </c>
      <c r="I4041" s="8" t="str">
        <f aca="false">LEFT(H4041,2)</f>
        <v>58</v>
      </c>
      <c r="J4041" s="72" t="str">
        <f aca="false">LEFT(H4041,2)</f>
        <v>58</v>
      </c>
      <c r="K4041" s="18" t="str">
        <f aca="false">RIGHT(H4041,3)</f>
        <v>182</v>
      </c>
      <c r="M4041" s="8" t="n">
        <v>625</v>
      </c>
    </row>
    <row r="4042" customFormat="false" ht="15" hidden="false" customHeight="false" outlineLevel="0" collapsed="false">
      <c r="B4042" s="62" t="s">
        <v>108</v>
      </c>
      <c r="C4042" s="87" t="s">
        <v>1828</v>
      </c>
      <c r="D4042" s="62" t="n">
        <v>600</v>
      </c>
      <c r="E4042" s="47" t="s">
        <v>1834</v>
      </c>
      <c r="F4042" s="47" t="str">
        <f aca="false">E4042</f>
        <v>50L</v>
      </c>
      <c r="G4042" s="87"/>
      <c r="H4042" s="62" t="s">
        <v>1691</v>
      </c>
      <c r="I4042" s="8" t="str">
        <f aca="false">LEFT(H4042,2)</f>
        <v>60</v>
      </c>
      <c r="J4042" s="72" t="str">
        <f aca="false">LEFT(H4042,2)</f>
        <v>60</v>
      </c>
      <c r="K4042" s="18" t="str">
        <f aca="false">RIGHT(H4042,3)</f>
        <v>182</v>
      </c>
      <c r="M4042" s="8" t="n">
        <v>605</v>
      </c>
    </row>
    <row r="4043" customFormat="false" ht="15" hidden="false" customHeight="false" outlineLevel="0" collapsed="false">
      <c r="B4043" s="62" t="s">
        <v>108</v>
      </c>
      <c r="C4043" s="87" t="s">
        <v>1828</v>
      </c>
      <c r="D4043" s="62" t="n">
        <v>610</v>
      </c>
      <c r="E4043" s="47" t="s">
        <v>1835</v>
      </c>
      <c r="F4043" s="47" t="str">
        <f aca="false">E4043</f>
        <v>52L</v>
      </c>
      <c r="G4043" s="87"/>
      <c r="H4043" s="62" t="s">
        <v>1692</v>
      </c>
      <c r="I4043" s="8" t="str">
        <f aca="false">LEFT(H4043,2)</f>
        <v>62</v>
      </c>
      <c r="J4043" s="72" t="str">
        <f aca="false">LEFT(H4043,2)</f>
        <v>62</v>
      </c>
      <c r="K4043" s="18" t="str">
        <f aca="false">RIGHT(H4043,3)</f>
        <v>182</v>
      </c>
      <c r="M4043" s="8" t="n">
        <v>585</v>
      </c>
    </row>
    <row r="4044" customFormat="false" ht="15" hidden="false" customHeight="false" outlineLevel="0" collapsed="false">
      <c r="B4044" s="62" t="s">
        <v>108</v>
      </c>
      <c r="C4044" s="87" t="s">
        <v>1828</v>
      </c>
      <c r="D4044" s="62" t="n">
        <v>620</v>
      </c>
      <c r="E4044" s="47" t="s">
        <v>1836</v>
      </c>
      <c r="F4044" s="47" t="str">
        <f aca="false">E4044</f>
        <v>54L</v>
      </c>
      <c r="G4044" s="87"/>
      <c r="H4044" s="62" t="s">
        <v>1693</v>
      </c>
      <c r="I4044" s="8" t="str">
        <f aca="false">LEFT(H4044,2)</f>
        <v>64</v>
      </c>
      <c r="J4044" s="72" t="str">
        <f aca="false">LEFT(H4044,2)</f>
        <v>64</v>
      </c>
      <c r="K4044" s="18" t="str">
        <f aca="false">RIGHT(H4044,3)</f>
        <v>182</v>
      </c>
      <c r="M4044" s="8" t="n">
        <v>565</v>
      </c>
    </row>
    <row r="4046" customFormat="false" ht="15" hidden="false" customHeight="false" outlineLevel="0" collapsed="false">
      <c r="B4046" s="2" t="s">
        <v>108</v>
      </c>
      <c r="C4046" s="66" t="s">
        <v>1840</v>
      </c>
      <c r="D4046" s="2" t="n">
        <v>320</v>
      </c>
      <c r="E4046" s="38" t="s">
        <v>1841</v>
      </c>
      <c r="F4046" s="2" t="str">
        <f aca="false">SUBSTITUTE(E4046,"/","")</f>
        <v>88176</v>
      </c>
      <c r="H4046" s="71" t="str">
        <f aca="false">LEFT(E4046,LEN(E4046)-4)/2&amp;"/"&amp;RIGHT(E4046,3)</f>
        <v>44/176</v>
      </c>
      <c r="I4046" s="27" t="str">
        <f aca="false">LEFT(H4046,2)</f>
        <v>44</v>
      </c>
      <c r="J4046" s="18" t="str">
        <f aca="false">LEFT(H4046,2)</f>
        <v>44</v>
      </c>
      <c r="K4046" s="18" t="str">
        <f aca="false">RIGHT(H4046,3)</f>
        <v>176</v>
      </c>
      <c r="M4046" s="8" t="n">
        <v>875</v>
      </c>
      <c r="P4046" s="2" t="str">
        <f aca="false">VLOOKUP(1*LEFT(H4046,2),references!AL:AP,3,0)</f>
        <v>86 - 90</v>
      </c>
      <c r="Q4046" s="2" t="str">
        <f aca="false">VLOOKUP(1*LEFT(H4046,2),references!AL:AP,5,0)</f>
        <v>74 - 78</v>
      </c>
      <c r="T4046" s="2" t="str">
        <f aca="false">K4046</f>
        <v>176</v>
      </c>
    </row>
    <row r="4047" customFormat="false" ht="15" hidden="false" customHeight="false" outlineLevel="0" collapsed="false">
      <c r="B4047" s="2" t="s">
        <v>108</v>
      </c>
      <c r="C4047" s="66" t="s">
        <v>1840</v>
      </c>
      <c r="D4047" s="2" t="n">
        <v>330</v>
      </c>
      <c r="E4047" s="38" t="s">
        <v>1842</v>
      </c>
      <c r="F4047" s="2" t="str">
        <f aca="false">SUBSTITUTE(E4047,"/","")</f>
        <v>92176</v>
      </c>
      <c r="H4047" s="71" t="str">
        <f aca="false">LEFT(E4047,LEN(E4047)-4)/2&amp;"/"&amp;RIGHT(E4047,3)</f>
        <v>46/176</v>
      </c>
      <c r="I4047" s="27" t="str">
        <f aca="false">LEFT(H4047,2)</f>
        <v>46</v>
      </c>
      <c r="J4047" s="18" t="str">
        <f aca="false">LEFT(H4047,2)</f>
        <v>46</v>
      </c>
      <c r="K4047" s="18" t="str">
        <f aca="false">RIGHT(H4047,3)</f>
        <v>176</v>
      </c>
      <c r="M4047" s="8" t="n">
        <v>955</v>
      </c>
      <c r="P4047" s="2" t="str">
        <f aca="false">VLOOKUP(1*LEFT(H4047,2),references!AL:AP,3,0)</f>
        <v>90 - 94</v>
      </c>
      <c r="Q4047" s="2" t="str">
        <f aca="false">VLOOKUP(1*LEFT(H4047,2),references!AL:AP,5,0)</f>
        <v>78 - 82</v>
      </c>
      <c r="T4047" s="2" t="str">
        <f aca="false">K4047</f>
        <v>176</v>
      </c>
    </row>
    <row r="4048" customFormat="false" ht="15" hidden="false" customHeight="false" outlineLevel="0" collapsed="false">
      <c r="B4048" s="2" t="s">
        <v>108</v>
      </c>
      <c r="C4048" s="66" t="s">
        <v>1840</v>
      </c>
      <c r="D4048" s="2" t="n">
        <v>340</v>
      </c>
      <c r="E4048" s="38" t="s">
        <v>1843</v>
      </c>
      <c r="F4048" s="2" t="str">
        <f aca="false">SUBSTITUTE(E4048,"/","")</f>
        <v>96176</v>
      </c>
      <c r="H4048" s="71" t="str">
        <f aca="false">LEFT(E4048,LEN(E4048)-4)/2&amp;"/"&amp;RIGHT(E4048,3)</f>
        <v>48/176</v>
      </c>
      <c r="I4048" s="27" t="str">
        <f aca="false">LEFT(H4048,2)</f>
        <v>48</v>
      </c>
      <c r="J4048" s="18" t="str">
        <f aca="false">LEFT(H4048,2)</f>
        <v>48</v>
      </c>
      <c r="K4048" s="18" t="str">
        <f aca="false">RIGHT(H4048,3)</f>
        <v>176</v>
      </c>
      <c r="M4048" s="8" t="n">
        <v>995</v>
      </c>
      <c r="P4048" s="2" t="str">
        <f aca="false">VLOOKUP(1*LEFT(H4048,2),references!AL:AP,3,0)</f>
        <v>94 - 98</v>
      </c>
      <c r="Q4048" s="2" t="str">
        <f aca="false">VLOOKUP(1*LEFT(H4048,2),references!AL:AP,5,0)</f>
        <v>82 - 86</v>
      </c>
      <c r="T4048" s="2" t="str">
        <f aca="false">K4048</f>
        <v>176</v>
      </c>
    </row>
    <row r="4049" customFormat="false" ht="15" hidden="false" customHeight="false" outlineLevel="0" collapsed="false">
      <c r="B4049" s="2" t="s">
        <v>108</v>
      </c>
      <c r="C4049" s="66" t="s">
        <v>1840</v>
      </c>
      <c r="D4049" s="2" t="n">
        <v>350</v>
      </c>
      <c r="E4049" s="38" t="s">
        <v>1844</v>
      </c>
      <c r="F4049" s="2" t="str">
        <f aca="false">SUBSTITUTE(E4049,"/","")</f>
        <v>100176</v>
      </c>
      <c r="H4049" s="71" t="str">
        <f aca="false">LEFT(E4049,LEN(E4049)-4)/2&amp;"/"&amp;RIGHT(E4049,3)</f>
        <v>50/176</v>
      </c>
      <c r="I4049" s="27" t="str">
        <f aca="false">LEFT(H4049,2)</f>
        <v>50</v>
      </c>
      <c r="J4049" s="18" t="str">
        <f aca="false">LEFT(H4049,2)</f>
        <v>50</v>
      </c>
      <c r="K4049" s="18" t="str">
        <f aca="false">RIGHT(H4049,3)</f>
        <v>176</v>
      </c>
      <c r="M4049" s="8" t="n">
        <v>975</v>
      </c>
      <c r="P4049" s="2" t="str">
        <f aca="false">VLOOKUP(1*LEFT(H4049,2),references!AL:AP,3,0)</f>
        <v>98 - 102</v>
      </c>
      <c r="Q4049" s="2" t="str">
        <f aca="false">VLOOKUP(1*LEFT(H4049,2),references!AL:AP,5,0)</f>
        <v>86 - 90</v>
      </c>
      <c r="T4049" s="2" t="str">
        <f aca="false">K4049</f>
        <v>176</v>
      </c>
    </row>
    <row r="4050" customFormat="false" ht="15" hidden="false" customHeight="false" outlineLevel="0" collapsed="false">
      <c r="B4050" s="2" t="s">
        <v>108</v>
      </c>
      <c r="C4050" s="66" t="s">
        <v>1840</v>
      </c>
      <c r="D4050" s="2" t="n">
        <v>360</v>
      </c>
      <c r="E4050" s="38" t="s">
        <v>1845</v>
      </c>
      <c r="F4050" s="2" t="str">
        <f aca="false">SUBSTITUTE(E4050,"/","")</f>
        <v>104176</v>
      </c>
      <c r="H4050" s="71" t="str">
        <f aca="false">LEFT(E4050,LEN(E4050)-4)/2&amp;"/"&amp;RIGHT(E4050,3)</f>
        <v>52/176</v>
      </c>
      <c r="I4050" s="27" t="str">
        <f aca="false">LEFT(H4050,2)</f>
        <v>52</v>
      </c>
      <c r="J4050" s="18" t="str">
        <f aca="false">LEFT(H4050,2)</f>
        <v>52</v>
      </c>
      <c r="K4050" s="18" t="str">
        <f aca="false">RIGHT(H4050,3)</f>
        <v>176</v>
      </c>
      <c r="M4050" s="8" t="n">
        <v>865</v>
      </c>
      <c r="P4050" s="2" t="str">
        <f aca="false">VLOOKUP(1*LEFT(H4050,2),references!AL:AP,3,0)</f>
        <v>102 - 106</v>
      </c>
      <c r="Q4050" s="2" t="str">
        <f aca="false">VLOOKUP(1*LEFT(H4050,2),references!AL:AP,5,0)</f>
        <v>90 - 94</v>
      </c>
      <c r="T4050" s="2" t="str">
        <f aca="false">K4050</f>
        <v>176</v>
      </c>
    </row>
    <row r="4051" customFormat="false" ht="15" hidden="false" customHeight="false" outlineLevel="0" collapsed="false">
      <c r="B4051" s="2" t="s">
        <v>108</v>
      </c>
      <c r="C4051" s="66" t="s">
        <v>1840</v>
      </c>
      <c r="D4051" s="2" t="n">
        <v>370</v>
      </c>
      <c r="E4051" s="38" t="s">
        <v>1846</v>
      </c>
      <c r="F4051" s="2" t="str">
        <f aca="false">SUBSTITUTE(E4051,"/","")</f>
        <v>108176</v>
      </c>
      <c r="H4051" s="71" t="str">
        <f aca="false">LEFT(E4051,LEN(E4051)-4)/2&amp;"/"&amp;RIGHT(E4051,3)</f>
        <v>54/176</v>
      </c>
      <c r="I4051" s="27" t="str">
        <f aca="false">LEFT(H4051,2)</f>
        <v>54</v>
      </c>
      <c r="J4051" s="18" t="str">
        <f aca="false">LEFT(H4051,2)</f>
        <v>54</v>
      </c>
      <c r="K4051" s="18" t="str">
        <f aca="false">RIGHT(H4051,3)</f>
        <v>176</v>
      </c>
      <c r="M4051" s="8" t="n">
        <v>845</v>
      </c>
      <c r="P4051" s="2" t="str">
        <f aca="false">VLOOKUP(1*LEFT(H4051,2),references!AL:AP,3,0)</f>
        <v>106 - 110</v>
      </c>
      <c r="Q4051" s="2" t="str">
        <f aca="false">VLOOKUP(1*LEFT(H4051,2),references!AL:AP,5,0)</f>
        <v>94 - 98</v>
      </c>
      <c r="T4051" s="2" t="str">
        <f aca="false">K4051</f>
        <v>176</v>
      </c>
    </row>
    <row r="4052" customFormat="false" ht="15" hidden="false" customHeight="false" outlineLevel="0" collapsed="false">
      <c r="B4052" s="2" t="s">
        <v>108</v>
      </c>
      <c r="C4052" s="66" t="s">
        <v>1840</v>
      </c>
      <c r="D4052" s="2" t="n">
        <v>380</v>
      </c>
      <c r="E4052" s="38" t="s">
        <v>1847</v>
      </c>
      <c r="F4052" s="2" t="str">
        <f aca="false">SUBSTITUTE(E4052,"/","")</f>
        <v>112176</v>
      </c>
      <c r="H4052" s="71" t="str">
        <f aca="false">LEFT(E4052,LEN(E4052)-4)/2&amp;"/"&amp;RIGHT(E4052,3)</f>
        <v>56/176</v>
      </c>
      <c r="I4052" s="27" t="str">
        <f aca="false">LEFT(H4052,2)</f>
        <v>56</v>
      </c>
      <c r="J4052" s="18" t="str">
        <f aca="false">LEFT(H4052,2)</f>
        <v>56</v>
      </c>
      <c r="K4052" s="18" t="str">
        <f aca="false">RIGHT(H4052,3)</f>
        <v>176</v>
      </c>
      <c r="M4052" s="8" t="n">
        <v>825</v>
      </c>
      <c r="P4052" s="2" t="str">
        <f aca="false">VLOOKUP(1*LEFT(H4052,2),references!AL:AP,3,0)</f>
        <v>110 - 114</v>
      </c>
      <c r="Q4052" s="2" t="str">
        <f aca="false">VLOOKUP(1*LEFT(H4052,2),references!AL:AP,5,0)</f>
        <v>98 - 102</v>
      </c>
      <c r="T4052" s="2" t="str">
        <f aca="false">K4052</f>
        <v>176</v>
      </c>
    </row>
    <row r="4053" customFormat="false" ht="15" hidden="false" customHeight="false" outlineLevel="0" collapsed="false">
      <c r="B4053" s="2" t="s">
        <v>108</v>
      </c>
      <c r="C4053" s="66" t="s">
        <v>1840</v>
      </c>
      <c r="D4053" s="2" t="n">
        <v>390</v>
      </c>
      <c r="E4053" s="38" t="s">
        <v>1848</v>
      </c>
      <c r="F4053" s="2" t="str">
        <f aca="false">SUBSTITUTE(E4053,"/","")</f>
        <v>116176</v>
      </c>
      <c r="H4053" s="71" t="str">
        <f aca="false">LEFT(E4053,LEN(E4053)-4)/2&amp;"/"&amp;RIGHT(E4053,3)</f>
        <v>58/176</v>
      </c>
      <c r="I4053" s="27" t="str">
        <f aca="false">LEFT(H4053,2)</f>
        <v>58</v>
      </c>
      <c r="J4053" s="18" t="str">
        <f aca="false">LEFT(H4053,2)</f>
        <v>58</v>
      </c>
      <c r="K4053" s="18" t="str">
        <f aca="false">RIGHT(H4053,3)</f>
        <v>176</v>
      </c>
      <c r="M4053" s="8" t="n">
        <v>805</v>
      </c>
      <c r="P4053" s="2" t="str">
        <f aca="false">VLOOKUP(1*LEFT(H4053,2),references!AL:AP,3,0)</f>
        <v>114 - 118</v>
      </c>
      <c r="Q4053" s="2" t="str">
        <f aca="false">VLOOKUP(1*LEFT(H4053,2),references!AL:AP,5,0)</f>
        <v>102 - 106</v>
      </c>
      <c r="T4053" s="2" t="str">
        <f aca="false">K4053</f>
        <v>176</v>
      </c>
    </row>
    <row r="4054" customFormat="false" ht="15" hidden="false" customHeight="false" outlineLevel="0" collapsed="false">
      <c r="B4054" s="2" t="s">
        <v>108</v>
      </c>
      <c r="C4054" s="66" t="s">
        <v>1840</v>
      </c>
      <c r="D4054" s="2" t="n">
        <v>400</v>
      </c>
      <c r="E4054" s="38" t="s">
        <v>1849</v>
      </c>
      <c r="F4054" s="2" t="str">
        <f aca="false">SUBSTITUTE(E4054,"/","")</f>
        <v>120176</v>
      </c>
      <c r="H4054" s="71" t="str">
        <f aca="false">LEFT(E4054,LEN(E4054)-4)/2&amp;"/"&amp;RIGHT(E4054,3)</f>
        <v>60/176</v>
      </c>
      <c r="I4054" s="27" t="str">
        <f aca="false">LEFT(H4054,2)</f>
        <v>60</v>
      </c>
      <c r="J4054" s="18" t="str">
        <f aca="false">LEFT(H4054,2)</f>
        <v>60</v>
      </c>
      <c r="K4054" s="18" t="str">
        <f aca="false">RIGHT(H4054,3)</f>
        <v>176</v>
      </c>
      <c r="M4054" s="8" t="n">
        <v>785</v>
      </c>
      <c r="P4054" s="2" t="str">
        <f aca="false">VLOOKUP(1*LEFT(H4054,2),references!AL:AP,3,0)</f>
        <v>118 - 122</v>
      </c>
      <c r="Q4054" s="2" t="str">
        <f aca="false">VLOOKUP(1*LEFT(H4054,2),references!AL:AP,5,0)</f>
        <v>106 - 110</v>
      </c>
      <c r="T4054" s="2" t="str">
        <f aca="false">K4054</f>
        <v>176</v>
      </c>
    </row>
    <row r="4055" customFormat="false" ht="15" hidden="false" customHeight="false" outlineLevel="0" collapsed="false">
      <c r="B4055" s="2" t="s">
        <v>108</v>
      </c>
      <c r="C4055" s="66" t="s">
        <v>1840</v>
      </c>
      <c r="D4055" s="2" t="n">
        <v>410</v>
      </c>
      <c r="E4055" s="38" t="s">
        <v>1850</v>
      </c>
      <c r="F4055" s="2" t="str">
        <f aca="false">SUBSTITUTE(E4055,"/","")</f>
        <v>124176</v>
      </c>
      <c r="H4055" s="71" t="str">
        <f aca="false">LEFT(E4055,LEN(E4055)-4)/2&amp;"/"&amp;RIGHT(E4055,3)</f>
        <v>62/176</v>
      </c>
      <c r="I4055" s="27" t="str">
        <f aca="false">LEFT(H4055,2)</f>
        <v>62</v>
      </c>
      <c r="J4055" s="18" t="str">
        <f aca="false">LEFT(H4055,2)</f>
        <v>62</v>
      </c>
      <c r="K4055" s="18" t="str">
        <f aca="false">RIGHT(H4055,3)</f>
        <v>176</v>
      </c>
      <c r="M4055" s="8" t="n">
        <v>765</v>
      </c>
      <c r="P4055" s="2" t="str">
        <f aca="false">VLOOKUP(1*LEFT(H4055,2),references!AL:AP,3,0)</f>
        <v>122 - 126</v>
      </c>
      <c r="Q4055" s="2" t="str">
        <f aca="false">VLOOKUP(1*LEFT(H4055,2),references!AL:AP,5,0)</f>
        <v>110 - 114</v>
      </c>
      <c r="T4055" s="2" t="str">
        <f aca="false">K4055</f>
        <v>176</v>
      </c>
    </row>
    <row r="4056" customFormat="false" ht="15" hidden="false" customHeight="false" outlineLevel="0" collapsed="false">
      <c r="B4056" s="2" t="s">
        <v>108</v>
      </c>
      <c r="C4056" s="66" t="s">
        <v>1840</v>
      </c>
      <c r="D4056" s="2" t="n">
        <v>420</v>
      </c>
      <c r="E4056" s="38" t="s">
        <v>1851</v>
      </c>
      <c r="F4056" s="2" t="str">
        <f aca="false">SUBSTITUTE(E4056,"/","")</f>
        <v>128176</v>
      </c>
      <c r="H4056" s="71" t="str">
        <f aca="false">LEFT(E4056,LEN(E4056)-4)/2&amp;"/"&amp;RIGHT(E4056,3)</f>
        <v>64/176</v>
      </c>
      <c r="I4056" s="27" t="str">
        <f aca="false">LEFT(H4056,2)</f>
        <v>64</v>
      </c>
      <c r="J4056" s="18" t="str">
        <f aca="false">LEFT(H4056,2)</f>
        <v>64</v>
      </c>
      <c r="K4056" s="18" t="str">
        <f aca="false">RIGHT(H4056,3)</f>
        <v>176</v>
      </c>
      <c r="M4056" s="8" t="n">
        <v>745</v>
      </c>
      <c r="P4056" s="2" t="str">
        <f aca="false">VLOOKUP(1*LEFT(H4056,2),references!AL:AP,3,0)</f>
        <v>126 - 130</v>
      </c>
      <c r="Q4056" s="2" t="str">
        <f aca="false">VLOOKUP(1*LEFT(H4056,2),references!AL:AP,5,0)</f>
        <v>114 - 118</v>
      </c>
      <c r="T4056" s="2" t="str">
        <f aca="false">K4056</f>
        <v>176</v>
      </c>
    </row>
    <row r="4057" customFormat="false" ht="15" hidden="false" customHeight="false" outlineLevel="0" collapsed="false">
      <c r="B4057" s="2" t="s">
        <v>108</v>
      </c>
      <c r="C4057" s="66" t="s">
        <v>1840</v>
      </c>
      <c r="D4057" s="2" t="n">
        <v>520</v>
      </c>
      <c r="E4057" s="38" t="s">
        <v>1852</v>
      </c>
      <c r="F4057" s="2" t="str">
        <f aca="false">SUBSTITUTE(E4057,"/","")</f>
        <v>88182</v>
      </c>
      <c r="H4057" s="71" t="str">
        <f aca="false">LEFT(E4057,LEN(E4057)-4)/2&amp;"/"&amp;RIGHT(E4057,3)</f>
        <v>44/182</v>
      </c>
      <c r="I4057" s="27" t="str">
        <f aca="false">LEFT(H4057,2)</f>
        <v>44</v>
      </c>
      <c r="J4057" s="18" t="str">
        <f aca="false">LEFT(H4057,2)</f>
        <v>44</v>
      </c>
      <c r="K4057" s="18" t="str">
        <f aca="false">RIGHT(H4057,3)</f>
        <v>182</v>
      </c>
      <c r="M4057" s="8" t="n">
        <v>705</v>
      </c>
    </row>
    <row r="4058" customFormat="false" ht="15" hidden="false" customHeight="false" outlineLevel="0" collapsed="false">
      <c r="B4058" s="2" t="s">
        <v>108</v>
      </c>
      <c r="C4058" s="66" t="s">
        <v>1840</v>
      </c>
      <c r="D4058" s="2" t="n">
        <v>530</v>
      </c>
      <c r="E4058" s="38" t="s">
        <v>1853</v>
      </c>
      <c r="F4058" s="2" t="str">
        <f aca="false">SUBSTITUTE(E4058,"/","")</f>
        <v>92182</v>
      </c>
      <c r="H4058" s="71" t="str">
        <f aca="false">LEFT(E4058,LEN(E4058)-4)/2&amp;"/"&amp;RIGHT(E4058,3)</f>
        <v>46/182</v>
      </c>
      <c r="I4058" s="27" t="str">
        <f aca="false">LEFT(H4058,2)</f>
        <v>46</v>
      </c>
      <c r="J4058" s="18" t="str">
        <f aca="false">LEFT(H4058,2)</f>
        <v>46</v>
      </c>
      <c r="K4058" s="18" t="str">
        <f aca="false">RIGHT(H4058,3)</f>
        <v>182</v>
      </c>
      <c r="M4058" s="8" t="n">
        <v>945</v>
      </c>
    </row>
    <row r="4059" customFormat="false" ht="15" hidden="false" customHeight="false" outlineLevel="0" collapsed="false">
      <c r="B4059" s="2" t="s">
        <v>108</v>
      </c>
      <c r="C4059" s="66" t="s">
        <v>1840</v>
      </c>
      <c r="D4059" s="2" t="n">
        <v>540</v>
      </c>
      <c r="E4059" s="38" t="s">
        <v>1854</v>
      </c>
      <c r="F4059" s="2" t="str">
        <f aca="false">SUBSTITUTE(E4059,"/","")</f>
        <v>96182</v>
      </c>
      <c r="H4059" s="71" t="str">
        <f aca="false">LEFT(E4059,LEN(E4059)-4)/2&amp;"/"&amp;RIGHT(E4059,3)</f>
        <v>48/182</v>
      </c>
      <c r="I4059" s="27" t="str">
        <f aca="false">LEFT(H4059,2)</f>
        <v>48</v>
      </c>
      <c r="J4059" s="18" t="str">
        <f aca="false">LEFT(H4059,2)</f>
        <v>48</v>
      </c>
      <c r="K4059" s="18" t="str">
        <f aca="false">RIGHT(H4059,3)</f>
        <v>182</v>
      </c>
      <c r="M4059" s="8" t="n">
        <v>985</v>
      </c>
    </row>
    <row r="4060" customFormat="false" ht="15" hidden="false" customHeight="false" outlineLevel="0" collapsed="false">
      <c r="B4060" s="2" t="s">
        <v>108</v>
      </c>
      <c r="C4060" s="66" t="s">
        <v>1840</v>
      </c>
      <c r="D4060" s="2" t="n">
        <v>550</v>
      </c>
      <c r="E4060" s="38" t="s">
        <v>1855</v>
      </c>
      <c r="F4060" s="2" t="str">
        <f aca="false">SUBSTITUTE(E4060,"/","")</f>
        <v>100182</v>
      </c>
      <c r="H4060" s="71" t="str">
        <f aca="false">LEFT(E4060,LEN(E4060)-4)/2&amp;"/"&amp;RIGHT(E4060,3)</f>
        <v>50/182</v>
      </c>
      <c r="I4060" s="27" t="str">
        <f aca="false">LEFT(H4060,2)</f>
        <v>50</v>
      </c>
      <c r="J4060" s="18" t="str">
        <f aca="false">LEFT(H4060,2)</f>
        <v>50</v>
      </c>
      <c r="K4060" s="18" t="str">
        <f aca="false">RIGHT(H4060,3)</f>
        <v>182</v>
      </c>
      <c r="M4060" s="8" t="n">
        <v>965</v>
      </c>
    </row>
    <row r="4061" customFormat="false" ht="15" hidden="false" customHeight="false" outlineLevel="0" collapsed="false">
      <c r="B4061" s="2" t="s">
        <v>108</v>
      </c>
      <c r="C4061" s="66" t="s">
        <v>1840</v>
      </c>
      <c r="D4061" s="2" t="n">
        <v>560</v>
      </c>
      <c r="E4061" s="38" t="s">
        <v>1856</v>
      </c>
      <c r="F4061" s="2" t="str">
        <f aca="false">SUBSTITUTE(E4061,"/","")</f>
        <v>104182</v>
      </c>
      <c r="H4061" s="71" t="str">
        <f aca="false">LEFT(E4061,LEN(E4061)-4)/2&amp;"/"&amp;RIGHT(E4061,3)</f>
        <v>52/182</v>
      </c>
      <c r="I4061" s="27" t="str">
        <f aca="false">LEFT(H4061,2)</f>
        <v>52</v>
      </c>
      <c r="J4061" s="18" t="str">
        <f aca="false">LEFT(H4061,2)</f>
        <v>52</v>
      </c>
      <c r="K4061" s="18" t="str">
        <f aca="false">RIGHT(H4061,3)</f>
        <v>182</v>
      </c>
      <c r="M4061" s="8" t="n">
        <v>685</v>
      </c>
    </row>
    <row r="4062" customFormat="false" ht="15" hidden="false" customHeight="false" outlineLevel="0" collapsed="false">
      <c r="B4062" s="2" t="s">
        <v>108</v>
      </c>
      <c r="C4062" s="66" t="s">
        <v>1840</v>
      </c>
      <c r="D4062" s="2" t="n">
        <v>570</v>
      </c>
      <c r="E4062" s="38" t="s">
        <v>1857</v>
      </c>
      <c r="F4062" s="2" t="str">
        <f aca="false">SUBSTITUTE(E4062,"/","")</f>
        <v>108182</v>
      </c>
      <c r="H4062" s="71" t="str">
        <f aca="false">LEFT(E4062,LEN(E4062)-4)/2&amp;"/"&amp;RIGHT(E4062,3)</f>
        <v>54/182</v>
      </c>
      <c r="I4062" s="27" t="str">
        <f aca="false">LEFT(H4062,2)</f>
        <v>54</v>
      </c>
      <c r="J4062" s="18" t="str">
        <f aca="false">LEFT(H4062,2)</f>
        <v>54</v>
      </c>
      <c r="K4062" s="18" t="str">
        <f aca="false">RIGHT(H4062,3)</f>
        <v>182</v>
      </c>
      <c r="M4062" s="8" t="n">
        <v>665</v>
      </c>
    </row>
    <row r="4063" customFormat="false" ht="15" hidden="false" customHeight="false" outlineLevel="0" collapsed="false">
      <c r="B4063" s="2" t="s">
        <v>108</v>
      </c>
      <c r="C4063" s="66" t="s">
        <v>1840</v>
      </c>
      <c r="D4063" s="2" t="n">
        <v>580</v>
      </c>
      <c r="E4063" s="38" t="s">
        <v>1858</v>
      </c>
      <c r="F4063" s="2" t="str">
        <f aca="false">SUBSTITUTE(E4063,"/","")</f>
        <v>112182</v>
      </c>
      <c r="H4063" s="71" t="str">
        <f aca="false">LEFT(E4063,LEN(E4063)-4)/2&amp;"/"&amp;RIGHT(E4063,3)</f>
        <v>56/182</v>
      </c>
      <c r="I4063" s="27" t="str">
        <f aca="false">LEFT(H4063,2)</f>
        <v>56</v>
      </c>
      <c r="J4063" s="18" t="str">
        <f aca="false">LEFT(H4063,2)</f>
        <v>56</v>
      </c>
      <c r="K4063" s="18" t="str">
        <f aca="false">RIGHT(H4063,3)</f>
        <v>182</v>
      </c>
      <c r="M4063" s="8" t="n">
        <v>645</v>
      </c>
    </row>
    <row r="4064" customFormat="false" ht="15" hidden="false" customHeight="false" outlineLevel="0" collapsed="false">
      <c r="B4064" s="2" t="s">
        <v>108</v>
      </c>
      <c r="C4064" s="66" t="s">
        <v>1840</v>
      </c>
      <c r="D4064" s="2" t="n">
        <v>590</v>
      </c>
      <c r="E4064" s="38" t="s">
        <v>1859</v>
      </c>
      <c r="F4064" s="2" t="str">
        <f aca="false">SUBSTITUTE(E4064,"/","")</f>
        <v>116182</v>
      </c>
      <c r="H4064" s="71" t="str">
        <f aca="false">LEFT(E4064,LEN(E4064)-4)/2&amp;"/"&amp;RIGHT(E4064,3)</f>
        <v>58/182</v>
      </c>
      <c r="I4064" s="27" t="str">
        <f aca="false">LEFT(H4064,2)</f>
        <v>58</v>
      </c>
      <c r="J4064" s="18" t="str">
        <f aca="false">LEFT(H4064,2)</f>
        <v>58</v>
      </c>
      <c r="K4064" s="18" t="str">
        <f aca="false">RIGHT(H4064,3)</f>
        <v>182</v>
      </c>
      <c r="M4064" s="8" t="n">
        <v>625</v>
      </c>
    </row>
    <row r="4065" customFormat="false" ht="15" hidden="false" customHeight="false" outlineLevel="0" collapsed="false">
      <c r="B4065" s="2" t="s">
        <v>108</v>
      </c>
      <c r="C4065" s="66" t="s">
        <v>1840</v>
      </c>
      <c r="D4065" s="2" t="n">
        <v>600</v>
      </c>
      <c r="E4065" s="38" t="s">
        <v>1860</v>
      </c>
      <c r="F4065" s="2" t="str">
        <f aca="false">SUBSTITUTE(E4065,"/","")</f>
        <v>120182</v>
      </c>
      <c r="H4065" s="71" t="str">
        <f aca="false">LEFT(E4065,LEN(E4065)-4)/2&amp;"/"&amp;RIGHT(E4065,3)</f>
        <v>60/182</v>
      </c>
      <c r="I4065" s="27" t="str">
        <f aca="false">LEFT(H4065,2)</f>
        <v>60</v>
      </c>
      <c r="J4065" s="18" t="str">
        <f aca="false">LEFT(H4065,2)</f>
        <v>60</v>
      </c>
      <c r="K4065" s="18" t="str">
        <f aca="false">RIGHT(H4065,3)</f>
        <v>182</v>
      </c>
      <c r="M4065" s="8" t="n">
        <v>605</v>
      </c>
    </row>
    <row r="4066" customFormat="false" ht="15" hidden="false" customHeight="false" outlineLevel="0" collapsed="false">
      <c r="B4066" s="2" t="s">
        <v>108</v>
      </c>
      <c r="C4066" s="66" t="s">
        <v>1840</v>
      </c>
      <c r="D4066" s="2" t="n">
        <v>610</v>
      </c>
      <c r="E4066" s="38" t="s">
        <v>1861</v>
      </c>
      <c r="F4066" s="2" t="str">
        <f aca="false">SUBSTITUTE(E4066,"/","")</f>
        <v>124182</v>
      </c>
      <c r="H4066" s="71" t="str">
        <f aca="false">LEFT(E4066,LEN(E4066)-4)/2&amp;"/"&amp;RIGHT(E4066,3)</f>
        <v>62/182</v>
      </c>
      <c r="I4066" s="27" t="str">
        <f aca="false">LEFT(H4066,2)</f>
        <v>62</v>
      </c>
      <c r="J4066" s="18" t="str">
        <f aca="false">LEFT(H4066,2)</f>
        <v>62</v>
      </c>
      <c r="K4066" s="18" t="str">
        <f aca="false">RIGHT(H4066,3)</f>
        <v>182</v>
      </c>
      <c r="M4066" s="8" t="n">
        <v>585</v>
      </c>
    </row>
    <row r="4067" customFormat="false" ht="15" hidden="false" customHeight="false" outlineLevel="0" collapsed="false">
      <c r="B4067" s="2" t="s">
        <v>108</v>
      </c>
      <c r="C4067" s="66" t="s">
        <v>1840</v>
      </c>
      <c r="D4067" s="2" t="n">
        <v>620</v>
      </c>
      <c r="E4067" s="38" t="s">
        <v>1862</v>
      </c>
      <c r="F4067" s="2" t="str">
        <f aca="false">SUBSTITUTE(E4067,"/","")</f>
        <v>128182</v>
      </c>
      <c r="H4067" s="71" t="str">
        <f aca="false">LEFT(E4067,LEN(E4067)-4)/2&amp;"/"&amp;RIGHT(E4067,3)</f>
        <v>64/182</v>
      </c>
      <c r="I4067" s="27" t="str">
        <f aca="false">LEFT(H4067,2)</f>
        <v>64</v>
      </c>
      <c r="J4067" s="18" t="str">
        <f aca="false">LEFT(H4067,2)</f>
        <v>64</v>
      </c>
      <c r="K4067" s="18" t="str">
        <f aca="false">RIGHT(H4067,3)</f>
        <v>182</v>
      </c>
      <c r="M4067" s="8" t="n">
        <v>565</v>
      </c>
    </row>
    <row r="4069" customFormat="false" ht="15" hidden="false" customHeight="false" outlineLevel="0" collapsed="false">
      <c r="B4069" s="2" t="s">
        <v>108</v>
      </c>
      <c r="C4069" s="66" t="s">
        <v>1866</v>
      </c>
      <c r="D4069" s="2" t="n">
        <v>330</v>
      </c>
      <c r="E4069" s="38" t="s">
        <v>1867</v>
      </c>
      <c r="F4069" s="38" t="str">
        <f aca="false">E4069</f>
        <v>92B</v>
      </c>
      <c r="H4069" s="8" t="s">
        <v>526</v>
      </c>
      <c r="I4069" s="27" t="str">
        <f aca="false">LEFT(H4069,2)</f>
        <v>46</v>
      </c>
      <c r="J4069" s="18" t="str">
        <f aca="false">LEFT(H4069,2)</f>
        <v>46</v>
      </c>
      <c r="K4069" s="72" t="str">
        <f aca="false">RIGHT(H4069,3)</f>
        <v>176</v>
      </c>
      <c r="M4069" s="8" t="n">
        <v>955</v>
      </c>
      <c r="P4069" s="18" t="str">
        <f aca="false">VLOOKUP(1*LEFT(H4069,2),references!AL:AP,3,0)</f>
        <v>90 - 94</v>
      </c>
      <c r="Q4069" s="18" t="str">
        <f aca="false">VLOOKUP(1*LEFT(H4069,2),references!AL:AP,5,0)</f>
        <v>78 - 82</v>
      </c>
      <c r="T4069" s="2" t="s">
        <v>3012</v>
      </c>
    </row>
    <row r="4070" customFormat="false" ht="15" hidden="false" customHeight="false" outlineLevel="0" collapsed="false">
      <c r="B4070" s="2" t="s">
        <v>108</v>
      </c>
      <c r="C4070" s="66" t="s">
        <v>1866</v>
      </c>
      <c r="D4070" s="2" t="n">
        <v>340</v>
      </c>
      <c r="E4070" s="38" t="s">
        <v>1868</v>
      </c>
      <c r="F4070" s="38" t="str">
        <f aca="false">E4070</f>
        <v>96B</v>
      </c>
      <c r="H4070" s="8" t="s">
        <v>527</v>
      </c>
      <c r="I4070" s="27" t="str">
        <f aca="false">LEFT(H4070,2)</f>
        <v>48</v>
      </c>
      <c r="J4070" s="18" t="str">
        <f aca="false">LEFT(H4070,2)</f>
        <v>48</v>
      </c>
      <c r="K4070" s="72" t="str">
        <f aca="false">RIGHT(H4070,3)</f>
        <v>176</v>
      </c>
      <c r="M4070" s="8" t="n">
        <v>995</v>
      </c>
      <c r="P4070" s="18" t="str">
        <f aca="false">VLOOKUP(1*LEFT(H4070,2),references!AL:AP,3,0)</f>
        <v>94 - 98</v>
      </c>
      <c r="Q4070" s="18" t="str">
        <f aca="false">VLOOKUP(1*LEFT(H4070,2),references!AL:AP,5,0)</f>
        <v>82 - 86</v>
      </c>
      <c r="T4070" s="2" t="s">
        <v>3012</v>
      </c>
    </row>
    <row r="4071" customFormat="false" ht="15" hidden="false" customHeight="false" outlineLevel="0" collapsed="false">
      <c r="B4071" s="2" t="s">
        <v>108</v>
      </c>
      <c r="C4071" s="66" t="s">
        <v>1866</v>
      </c>
      <c r="D4071" s="2" t="n">
        <v>350</v>
      </c>
      <c r="E4071" s="38" t="s">
        <v>1246</v>
      </c>
      <c r="F4071" s="38" t="str">
        <f aca="false">E4071</f>
        <v>100B</v>
      </c>
      <c r="H4071" s="8" t="s">
        <v>528</v>
      </c>
      <c r="I4071" s="27" t="str">
        <f aca="false">LEFT(H4071,2)</f>
        <v>50</v>
      </c>
      <c r="J4071" s="18" t="str">
        <f aca="false">LEFT(H4071,2)</f>
        <v>50</v>
      </c>
      <c r="K4071" s="72" t="str">
        <f aca="false">RIGHT(H4071,3)</f>
        <v>176</v>
      </c>
      <c r="M4071" s="8" t="n">
        <v>975</v>
      </c>
      <c r="P4071" s="18" t="str">
        <f aca="false">VLOOKUP(1*LEFT(H4071,2),references!AL:AP,3,0)</f>
        <v>98 - 102</v>
      </c>
      <c r="Q4071" s="18" t="str">
        <f aca="false">VLOOKUP(1*LEFT(H4071,2),references!AL:AP,5,0)</f>
        <v>86 - 90</v>
      </c>
      <c r="T4071" s="2" t="s">
        <v>3012</v>
      </c>
    </row>
    <row r="4072" customFormat="false" ht="15" hidden="false" customHeight="false" outlineLevel="0" collapsed="false">
      <c r="B4072" s="2" t="s">
        <v>108</v>
      </c>
      <c r="C4072" s="66" t="s">
        <v>1866</v>
      </c>
      <c r="D4072" s="2" t="n">
        <v>360</v>
      </c>
      <c r="E4072" s="38" t="s">
        <v>1869</v>
      </c>
      <c r="F4072" s="38" t="str">
        <f aca="false">E4072</f>
        <v>104B</v>
      </c>
      <c r="H4072" s="8" t="s">
        <v>529</v>
      </c>
      <c r="I4072" s="27" t="str">
        <f aca="false">LEFT(H4072,2)</f>
        <v>52</v>
      </c>
      <c r="J4072" s="18" t="str">
        <f aca="false">LEFT(H4072,2)</f>
        <v>52</v>
      </c>
      <c r="K4072" s="72" t="str">
        <f aca="false">RIGHT(H4072,3)</f>
        <v>176</v>
      </c>
      <c r="M4072" s="8" t="n">
        <v>865</v>
      </c>
      <c r="P4072" s="18" t="str">
        <f aca="false">VLOOKUP(1*LEFT(H4072,2),references!AL:AP,3,0)</f>
        <v>102 - 106</v>
      </c>
      <c r="Q4072" s="18" t="str">
        <f aca="false">VLOOKUP(1*LEFT(H4072,2),references!AL:AP,5,0)</f>
        <v>90 - 94</v>
      </c>
      <c r="T4072" s="2" t="s">
        <v>3012</v>
      </c>
    </row>
    <row r="4073" customFormat="false" ht="15" hidden="false" customHeight="false" outlineLevel="0" collapsed="false">
      <c r="B4073" s="2" t="s">
        <v>108</v>
      </c>
      <c r="C4073" s="66" t="s">
        <v>1866</v>
      </c>
      <c r="D4073" s="2" t="n">
        <v>370</v>
      </c>
      <c r="E4073" s="38" t="s">
        <v>1870</v>
      </c>
      <c r="F4073" s="38" t="str">
        <f aca="false">E4073</f>
        <v>108B</v>
      </c>
      <c r="H4073" s="8" t="s">
        <v>530</v>
      </c>
      <c r="I4073" s="27" t="str">
        <f aca="false">LEFT(H4073,2)</f>
        <v>54</v>
      </c>
      <c r="J4073" s="18" t="str">
        <f aca="false">LEFT(H4073,2)</f>
        <v>54</v>
      </c>
      <c r="K4073" s="72" t="str">
        <f aca="false">RIGHT(H4073,3)</f>
        <v>176</v>
      </c>
      <c r="M4073" s="8" t="n">
        <v>845</v>
      </c>
      <c r="P4073" s="18" t="str">
        <f aca="false">VLOOKUP(1*LEFT(H4073,2),references!AL:AP,3,0)</f>
        <v>106 - 110</v>
      </c>
      <c r="Q4073" s="18" t="str">
        <f aca="false">VLOOKUP(1*LEFT(H4073,2),references!AL:AP,5,0)</f>
        <v>94 - 98</v>
      </c>
      <c r="T4073" s="2" t="s">
        <v>3012</v>
      </c>
    </row>
    <row r="4074" customFormat="false" ht="15" hidden="false" customHeight="false" outlineLevel="0" collapsed="false">
      <c r="B4074" s="2" t="s">
        <v>108</v>
      </c>
      <c r="C4074" s="66" t="s">
        <v>1866</v>
      </c>
      <c r="D4074" s="2" t="n">
        <v>380</v>
      </c>
      <c r="E4074" s="38" t="s">
        <v>1871</v>
      </c>
      <c r="F4074" s="38" t="str">
        <f aca="false">E4074</f>
        <v>112B</v>
      </c>
      <c r="H4074" s="8" t="s">
        <v>531</v>
      </c>
      <c r="I4074" s="27" t="str">
        <f aca="false">LEFT(H4074,2)</f>
        <v>56</v>
      </c>
      <c r="J4074" s="18" t="str">
        <f aca="false">LEFT(H4074,2)</f>
        <v>56</v>
      </c>
      <c r="K4074" s="72" t="str">
        <f aca="false">RIGHT(H4074,3)</f>
        <v>176</v>
      </c>
      <c r="M4074" s="8" t="n">
        <v>825</v>
      </c>
      <c r="P4074" s="18" t="str">
        <f aca="false">VLOOKUP(1*LEFT(H4074,2),references!AL:AP,3,0)</f>
        <v>110 - 114</v>
      </c>
      <c r="Q4074" s="18" t="str">
        <f aca="false">VLOOKUP(1*LEFT(H4074,2),references!AL:AP,5,0)</f>
        <v>98 - 102</v>
      </c>
      <c r="T4074" s="2" t="s">
        <v>3012</v>
      </c>
    </row>
    <row r="4075" customFormat="false" ht="15" hidden="false" customHeight="false" outlineLevel="0" collapsed="false">
      <c r="B4075" s="2" t="s">
        <v>108</v>
      </c>
      <c r="C4075" s="66" t="s">
        <v>1866</v>
      </c>
      <c r="D4075" s="2" t="n">
        <v>390</v>
      </c>
      <c r="E4075" s="38" t="s">
        <v>1872</v>
      </c>
      <c r="F4075" s="38" t="str">
        <f aca="false">E4075</f>
        <v>116B</v>
      </c>
      <c r="H4075" s="8" t="s">
        <v>532</v>
      </c>
      <c r="I4075" s="27" t="str">
        <f aca="false">LEFT(H4075,2)</f>
        <v>58</v>
      </c>
      <c r="J4075" s="18" t="str">
        <f aca="false">LEFT(H4075,2)</f>
        <v>58</v>
      </c>
      <c r="K4075" s="72" t="str">
        <f aca="false">RIGHT(H4075,3)</f>
        <v>176</v>
      </c>
      <c r="M4075" s="8" t="n">
        <v>805</v>
      </c>
      <c r="P4075" s="18" t="str">
        <f aca="false">VLOOKUP(1*LEFT(H4075,2),references!AL:AP,3,0)</f>
        <v>114 - 118</v>
      </c>
      <c r="Q4075" s="18" t="str">
        <f aca="false">VLOOKUP(1*LEFT(H4075,2),references!AL:AP,5,0)</f>
        <v>102 - 106</v>
      </c>
      <c r="T4075" s="2" t="s">
        <v>3012</v>
      </c>
    </row>
    <row r="4076" customFormat="false" ht="15" hidden="false" customHeight="false" outlineLevel="0" collapsed="false">
      <c r="B4076" s="2" t="s">
        <v>108</v>
      </c>
      <c r="C4076" s="66" t="s">
        <v>1866</v>
      </c>
      <c r="D4076" s="2" t="n">
        <v>400</v>
      </c>
      <c r="E4076" s="38" t="s">
        <v>1873</v>
      </c>
      <c r="F4076" s="38" t="str">
        <f aca="false">E4076</f>
        <v>120B</v>
      </c>
      <c r="H4076" s="8" t="s">
        <v>533</v>
      </c>
      <c r="I4076" s="27" t="str">
        <f aca="false">LEFT(H4076,2)</f>
        <v>60</v>
      </c>
      <c r="J4076" s="18" t="str">
        <f aca="false">LEFT(H4076,2)</f>
        <v>60</v>
      </c>
      <c r="K4076" s="72" t="str">
        <f aca="false">RIGHT(H4076,3)</f>
        <v>176</v>
      </c>
      <c r="M4076" s="8" t="n">
        <v>785</v>
      </c>
      <c r="P4076" s="18" t="str">
        <f aca="false">VLOOKUP(1*LEFT(H4076,2),references!AL:AP,3,0)</f>
        <v>118 - 122</v>
      </c>
      <c r="Q4076" s="18" t="str">
        <f aca="false">VLOOKUP(1*LEFT(H4076,2),references!AL:AP,5,0)</f>
        <v>106 - 110</v>
      </c>
      <c r="T4076" s="2" t="s">
        <v>3012</v>
      </c>
    </row>
    <row r="4077" customFormat="false" ht="15" hidden="false" customHeight="false" outlineLevel="0" collapsed="false">
      <c r="B4077" s="2" t="s">
        <v>108</v>
      </c>
      <c r="C4077" s="66" t="s">
        <v>1866</v>
      </c>
      <c r="D4077" s="2" t="n">
        <v>530</v>
      </c>
      <c r="E4077" s="38" t="s">
        <v>1874</v>
      </c>
      <c r="F4077" s="38" t="str">
        <f aca="false">E4077</f>
        <v>92C</v>
      </c>
      <c r="H4077" s="8" t="s">
        <v>1684</v>
      </c>
      <c r="I4077" s="27" t="str">
        <f aca="false">LEFT(H4077,2)</f>
        <v>46</v>
      </c>
      <c r="J4077" s="18" t="str">
        <f aca="false">LEFT(H4077,2)</f>
        <v>46</v>
      </c>
      <c r="K4077" s="72" t="str">
        <f aca="false">RIGHT(H4077,3)</f>
        <v>182</v>
      </c>
      <c r="M4077" s="8" t="n">
        <v>945</v>
      </c>
      <c r="P4077" s="18" t="str">
        <f aca="false">VLOOKUP(1*LEFT(H4077,2),references!AL:AP,3,0)</f>
        <v>90 - 94</v>
      </c>
      <c r="Q4077" s="18" t="str">
        <f aca="false">VLOOKUP(1*LEFT(H4077,2),references!AL:AP,5,0)</f>
        <v>78 - 82</v>
      </c>
      <c r="T4077" s="2" t="s">
        <v>3215</v>
      </c>
    </row>
    <row r="4078" customFormat="false" ht="15" hidden="false" customHeight="false" outlineLevel="0" collapsed="false">
      <c r="B4078" s="2" t="s">
        <v>108</v>
      </c>
      <c r="C4078" s="66" t="s">
        <v>1866</v>
      </c>
      <c r="D4078" s="2" t="n">
        <v>540</v>
      </c>
      <c r="E4078" s="38" t="s">
        <v>1875</v>
      </c>
      <c r="F4078" s="38" t="str">
        <f aca="false">E4078</f>
        <v>96C</v>
      </c>
      <c r="H4078" s="8" t="s">
        <v>1685</v>
      </c>
      <c r="I4078" s="27" t="str">
        <f aca="false">LEFT(H4078,2)</f>
        <v>48</v>
      </c>
      <c r="J4078" s="18" t="str">
        <f aca="false">LEFT(H4078,2)</f>
        <v>48</v>
      </c>
      <c r="K4078" s="72" t="str">
        <f aca="false">RIGHT(H4078,3)</f>
        <v>182</v>
      </c>
      <c r="M4078" s="8" t="n">
        <v>985</v>
      </c>
      <c r="P4078" s="18" t="str">
        <f aca="false">VLOOKUP(1*LEFT(H4078,2),references!AL:AP,3,0)</f>
        <v>94 - 98</v>
      </c>
      <c r="Q4078" s="18" t="str">
        <f aca="false">VLOOKUP(1*LEFT(H4078,2),references!AL:AP,5,0)</f>
        <v>82 - 86</v>
      </c>
      <c r="T4078" s="2" t="s">
        <v>3215</v>
      </c>
    </row>
    <row r="4079" customFormat="false" ht="15" hidden="false" customHeight="false" outlineLevel="0" collapsed="false">
      <c r="B4079" s="2" t="s">
        <v>108</v>
      </c>
      <c r="C4079" s="66" t="s">
        <v>1866</v>
      </c>
      <c r="D4079" s="2" t="n">
        <v>550</v>
      </c>
      <c r="E4079" s="38" t="s">
        <v>1255</v>
      </c>
      <c r="F4079" s="38" t="str">
        <f aca="false">E4079</f>
        <v>100C</v>
      </c>
      <c r="H4079" s="8" t="s">
        <v>1686</v>
      </c>
      <c r="I4079" s="27" t="str">
        <f aca="false">LEFT(H4079,2)</f>
        <v>50</v>
      </c>
      <c r="J4079" s="18" t="str">
        <f aca="false">LEFT(H4079,2)</f>
        <v>50</v>
      </c>
      <c r="K4079" s="72" t="str">
        <f aca="false">RIGHT(H4079,3)</f>
        <v>182</v>
      </c>
      <c r="M4079" s="8" t="n">
        <v>965</v>
      </c>
      <c r="P4079" s="18" t="str">
        <f aca="false">VLOOKUP(1*LEFT(H4079,2),references!AL:AP,3,0)</f>
        <v>98 - 102</v>
      </c>
      <c r="Q4079" s="18" t="str">
        <f aca="false">VLOOKUP(1*LEFT(H4079,2),references!AL:AP,5,0)</f>
        <v>86 - 90</v>
      </c>
      <c r="T4079" s="2" t="s">
        <v>3215</v>
      </c>
    </row>
    <row r="4080" customFormat="false" ht="15" hidden="false" customHeight="false" outlineLevel="0" collapsed="false">
      <c r="B4080" s="2" t="s">
        <v>108</v>
      </c>
      <c r="C4080" s="66" t="s">
        <v>1866</v>
      </c>
      <c r="D4080" s="2" t="n">
        <v>560</v>
      </c>
      <c r="E4080" s="38" t="s">
        <v>1876</v>
      </c>
      <c r="F4080" s="38" t="str">
        <f aca="false">E4080</f>
        <v>104C</v>
      </c>
      <c r="H4080" s="8" t="s">
        <v>1687</v>
      </c>
      <c r="I4080" s="27" t="str">
        <f aca="false">LEFT(H4080,2)</f>
        <v>52</v>
      </c>
      <c r="J4080" s="18" t="str">
        <f aca="false">LEFT(H4080,2)</f>
        <v>52</v>
      </c>
      <c r="K4080" s="72" t="str">
        <f aca="false">RIGHT(H4080,3)</f>
        <v>182</v>
      </c>
      <c r="M4080" s="8" t="n">
        <v>685</v>
      </c>
      <c r="P4080" s="18" t="str">
        <f aca="false">VLOOKUP(1*LEFT(H4080,2),references!AL:AP,3,0)</f>
        <v>102 - 106</v>
      </c>
      <c r="Q4080" s="18" t="str">
        <f aca="false">VLOOKUP(1*LEFT(H4080,2),references!AL:AP,5,0)</f>
        <v>90 - 94</v>
      </c>
      <c r="T4080" s="2" t="s">
        <v>3215</v>
      </c>
    </row>
    <row r="4081" customFormat="false" ht="15" hidden="false" customHeight="false" outlineLevel="0" collapsed="false">
      <c r="B4081" s="2" t="s">
        <v>108</v>
      </c>
      <c r="C4081" s="66" t="s">
        <v>1866</v>
      </c>
      <c r="D4081" s="2" t="n">
        <v>570</v>
      </c>
      <c r="E4081" s="38" t="s">
        <v>1877</v>
      </c>
      <c r="F4081" s="38" t="str">
        <f aca="false">E4081</f>
        <v>108C</v>
      </c>
      <c r="H4081" s="8" t="s">
        <v>1688</v>
      </c>
      <c r="I4081" s="27" t="str">
        <f aca="false">LEFT(H4081,2)</f>
        <v>54</v>
      </c>
      <c r="J4081" s="18" t="str">
        <f aca="false">LEFT(H4081,2)</f>
        <v>54</v>
      </c>
      <c r="K4081" s="72" t="str">
        <f aca="false">RIGHT(H4081,3)</f>
        <v>182</v>
      </c>
      <c r="M4081" s="8" t="n">
        <v>665</v>
      </c>
      <c r="P4081" s="18" t="str">
        <f aca="false">VLOOKUP(1*LEFT(H4081,2),references!AL:AP,3,0)</f>
        <v>106 - 110</v>
      </c>
      <c r="Q4081" s="18" t="str">
        <f aca="false">VLOOKUP(1*LEFT(H4081,2),references!AL:AP,5,0)</f>
        <v>94 - 98</v>
      </c>
      <c r="T4081" s="2" t="s">
        <v>3215</v>
      </c>
    </row>
    <row r="4082" customFormat="false" ht="15" hidden="false" customHeight="false" outlineLevel="0" collapsed="false">
      <c r="B4082" s="2" t="s">
        <v>108</v>
      </c>
      <c r="C4082" s="66" t="s">
        <v>1866</v>
      </c>
      <c r="D4082" s="2" t="n">
        <v>580</v>
      </c>
      <c r="E4082" s="38" t="s">
        <v>1878</v>
      </c>
      <c r="F4082" s="38" t="str">
        <f aca="false">E4082</f>
        <v>112C</v>
      </c>
      <c r="H4082" s="8" t="s">
        <v>1689</v>
      </c>
      <c r="I4082" s="27" t="str">
        <f aca="false">LEFT(H4082,2)</f>
        <v>56</v>
      </c>
      <c r="J4082" s="18" t="str">
        <f aca="false">LEFT(H4082,2)</f>
        <v>56</v>
      </c>
      <c r="K4082" s="72" t="str">
        <f aca="false">RIGHT(H4082,3)</f>
        <v>182</v>
      </c>
      <c r="M4082" s="8" t="n">
        <v>645</v>
      </c>
      <c r="P4082" s="18" t="str">
        <f aca="false">VLOOKUP(1*LEFT(H4082,2),references!AL:AP,3,0)</f>
        <v>110 - 114</v>
      </c>
      <c r="Q4082" s="18" t="str">
        <f aca="false">VLOOKUP(1*LEFT(H4082,2),references!AL:AP,5,0)</f>
        <v>98 - 102</v>
      </c>
      <c r="T4082" s="2" t="s">
        <v>3215</v>
      </c>
    </row>
    <row r="4083" customFormat="false" ht="15" hidden="false" customHeight="false" outlineLevel="0" collapsed="false">
      <c r="B4083" s="2" t="s">
        <v>108</v>
      </c>
      <c r="C4083" s="66" t="s">
        <v>1866</v>
      </c>
      <c r="D4083" s="2" t="n">
        <v>590</v>
      </c>
      <c r="E4083" s="38" t="s">
        <v>1879</v>
      </c>
      <c r="F4083" s="38" t="str">
        <f aca="false">E4083</f>
        <v>116C</v>
      </c>
      <c r="H4083" s="8" t="s">
        <v>1690</v>
      </c>
      <c r="I4083" s="27" t="str">
        <f aca="false">LEFT(H4083,2)</f>
        <v>58</v>
      </c>
      <c r="J4083" s="18" t="str">
        <f aca="false">LEFT(H4083,2)</f>
        <v>58</v>
      </c>
      <c r="K4083" s="72" t="str">
        <f aca="false">RIGHT(H4083,3)</f>
        <v>182</v>
      </c>
      <c r="M4083" s="8" t="n">
        <v>625</v>
      </c>
      <c r="P4083" s="18" t="str">
        <f aca="false">VLOOKUP(1*LEFT(H4083,2),references!AL:AP,3,0)</f>
        <v>114 - 118</v>
      </c>
      <c r="Q4083" s="18" t="str">
        <f aca="false">VLOOKUP(1*LEFT(H4083,2),references!AL:AP,5,0)</f>
        <v>102 - 106</v>
      </c>
      <c r="T4083" s="2" t="s">
        <v>3215</v>
      </c>
    </row>
    <row r="4084" customFormat="false" ht="15" hidden="false" customHeight="false" outlineLevel="0" collapsed="false">
      <c r="B4084" s="2" t="s">
        <v>108</v>
      </c>
      <c r="C4084" s="66" t="s">
        <v>1866</v>
      </c>
      <c r="D4084" s="2" t="n">
        <v>600</v>
      </c>
      <c r="E4084" s="38" t="s">
        <v>1880</v>
      </c>
      <c r="F4084" s="38" t="str">
        <f aca="false">E4084</f>
        <v>120C</v>
      </c>
      <c r="H4084" s="8" t="s">
        <v>1691</v>
      </c>
      <c r="I4084" s="27" t="str">
        <f aca="false">LEFT(H4084,2)</f>
        <v>60</v>
      </c>
      <c r="J4084" s="18" t="str">
        <f aca="false">LEFT(H4084,2)</f>
        <v>60</v>
      </c>
      <c r="K4084" s="72" t="str">
        <f aca="false">RIGHT(H4084,3)</f>
        <v>182</v>
      </c>
      <c r="M4084" s="8" t="n">
        <v>605</v>
      </c>
      <c r="P4084" s="18" t="str">
        <f aca="false">VLOOKUP(1*LEFT(H4084,2),references!AL:AP,3,0)</f>
        <v>118 - 122</v>
      </c>
      <c r="Q4084" s="18" t="str">
        <f aca="false">VLOOKUP(1*LEFT(H4084,2),references!AL:AP,5,0)</f>
        <v>106 - 110</v>
      </c>
      <c r="T4084" s="2" t="s">
        <v>3215</v>
      </c>
    </row>
    <row r="4085" customFormat="false" ht="15" hidden="false" customHeight="false" outlineLevel="0" collapsed="false">
      <c r="F4085" s="38"/>
    </row>
    <row r="4086" customFormat="false" ht="15" hidden="false" customHeight="false" outlineLevel="0" collapsed="false">
      <c r="B4086" s="2" t="s">
        <v>108</v>
      </c>
      <c r="C4086" s="76" t="s">
        <v>1881</v>
      </c>
      <c r="D4086" s="38" t="n">
        <f aca="false">E4086*10-100</f>
        <v>140</v>
      </c>
      <c r="E4086" s="38" t="s">
        <v>310</v>
      </c>
      <c r="F4086" s="2" t="n">
        <f aca="false">IFERROR(E4086*10,SUBSTITUTE(E4086,"/",""))</f>
        <v>240</v>
      </c>
      <c r="H4086" s="47" t="str">
        <f aca="false">E4086</f>
        <v>24</v>
      </c>
      <c r="I4086" s="88" t="str">
        <f aca="false">IF(LEN(E4086)&gt;2,LEFT(E4086,2)&amp;";"&amp;RIGHT(E4086,2),E4086)</f>
        <v>24</v>
      </c>
      <c r="J4086" s="18" t="str">
        <f aca="false">IF(LEN(E4086)&gt;2,LEFT(E4086,2)&amp;";"&amp;RIGHT(E4086,2),E4086)</f>
        <v>24</v>
      </c>
      <c r="M4086" s="8" t="n">
        <v>834</v>
      </c>
    </row>
    <row r="4087" customFormat="false" ht="15" hidden="false" customHeight="false" outlineLevel="0" collapsed="false">
      <c r="B4087" s="2" t="s">
        <v>108</v>
      </c>
      <c r="C4087" s="76" t="s">
        <v>1881</v>
      </c>
      <c r="D4087" s="38" t="n">
        <f aca="false">E4087*10-100</f>
        <v>150</v>
      </c>
      <c r="E4087" s="38" t="s">
        <v>311</v>
      </c>
      <c r="F4087" s="2" t="n">
        <f aca="false">IFERROR(E4087*10,SUBSTITUTE(E4087,"/",""))</f>
        <v>250</v>
      </c>
      <c r="H4087" s="47" t="str">
        <f aca="false">E4087</f>
        <v>25</v>
      </c>
      <c r="I4087" s="88" t="str">
        <f aca="false">IF(LEN(E4087)&gt;2,LEFT(E4087,2)&amp;";"&amp;RIGHT(E4087,2),E4087)</f>
        <v>25</v>
      </c>
      <c r="J4087" s="18" t="str">
        <f aca="false">IF(LEN(E4087)&gt;2,LEFT(E4087,2)&amp;";"&amp;RIGHT(E4087,2),E4087)</f>
        <v>25</v>
      </c>
      <c r="M4087" s="8" t="n">
        <v>854</v>
      </c>
    </row>
    <row r="4088" customFormat="false" ht="15" hidden="false" customHeight="false" outlineLevel="0" collapsed="false">
      <c r="B4088" s="2" t="s">
        <v>108</v>
      </c>
      <c r="C4088" s="76" t="s">
        <v>1881</v>
      </c>
      <c r="D4088" s="38" t="n">
        <f aca="false">E4088*10-100</f>
        <v>160</v>
      </c>
      <c r="E4088" s="38" t="s">
        <v>312</v>
      </c>
      <c r="F4088" s="2" t="n">
        <f aca="false">IFERROR(E4088*10,SUBSTITUTE(E4088,"/",""))</f>
        <v>260</v>
      </c>
      <c r="H4088" s="47" t="str">
        <f aca="false">E4088</f>
        <v>26</v>
      </c>
      <c r="I4088" s="88" t="str">
        <f aca="false">IF(LEN(E4088)&gt;2,LEFT(E4088,2)&amp;";"&amp;RIGHT(E4088,2),E4088)</f>
        <v>26</v>
      </c>
      <c r="J4088" s="18" t="str">
        <f aca="false">IF(LEN(E4088)&gt;2,LEFT(E4088,2)&amp;";"&amp;RIGHT(E4088,2),E4088)</f>
        <v>26</v>
      </c>
      <c r="M4088" s="8" t="n">
        <v>874</v>
      </c>
    </row>
    <row r="4089" customFormat="false" ht="15" hidden="false" customHeight="false" outlineLevel="0" collapsed="false">
      <c r="B4089" s="2" t="s">
        <v>108</v>
      </c>
      <c r="C4089" s="76" t="s">
        <v>1881</v>
      </c>
      <c r="D4089" s="38" t="n">
        <f aca="false">E4089*10-100</f>
        <v>170</v>
      </c>
      <c r="E4089" s="38" t="s">
        <v>313</v>
      </c>
      <c r="F4089" s="2" t="n">
        <f aca="false">IFERROR(E4089*10,SUBSTITUTE(E4089,"/",""))</f>
        <v>270</v>
      </c>
      <c r="H4089" s="47" t="str">
        <f aca="false">E4089</f>
        <v>27</v>
      </c>
      <c r="I4089" s="88" t="str">
        <f aca="false">IF(LEN(E4089)&gt;2,LEFT(E4089,2)&amp;";"&amp;RIGHT(E4089,2),E4089)</f>
        <v>27</v>
      </c>
      <c r="J4089" s="18" t="str">
        <f aca="false">IF(LEN(E4089)&gt;2,LEFT(E4089,2)&amp;";"&amp;RIGHT(E4089,2),E4089)</f>
        <v>27</v>
      </c>
      <c r="M4089" s="8" t="n">
        <v>894</v>
      </c>
    </row>
    <row r="4090" customFormat="false" ht="15" hidden="false" customHeight="false" outlineLevel="0" collapsed="false">
      <c r="B4090" s="2" t="s">
        <v>108</v>
      </c>
      <c r="C4090" s="76" t="s">
        <v>1881</v>
      </c>
      <c r="D4090" s="38" t="n">
        <f aca="false">E4090*10-100</f>
        <v>180</v>
      </c>
      <c r="E4090" s="38" t="s">
        <v>314</v>
      </c>
      <c r="F4090" s="2" t="n">
        <f aca="false">IFERROR(E4090*10,SUBSTITUTE(E4090,"/",""))</f>
        <v>280</v>
      </c>
      <c r="H4090" s="47" t="str">
        <f aca="false">E4090</f>
        <v>28</v>
      </c>
      <c r="I4090" s="88" t="str">
        <f aca="false">IF(LEN(E4090)&gt;2,LEFT(E4090,2)&amp;";"&amp;RIGHT(E4090,2),E4090)</f>
        <v>28</v>
      </c>
      <c r="J4090" s="18" t="str">
        <f aca="false">IF(LEN(E4090)&gt;2,LEFT(E4090,2)&amp;";"&amp;RIGHT(E4090,2),E4090)</f>
        <v>28</v>
      </c>
      <c r="M4090" s="8" t="n">
        <v>914</v>
      </c>
      <c r="Q4090" s="2" t="n">
        <f aca="false">ROUND(LEFT(E4090,2)*2.54,0)</f>
        <v>71</v>
      </c>
    </row>
    <row r="4091" customFormat="false" ht="15" hidden="false" customHeight="false" outlineLevel="0" collapsed="false">
      <c r="B4091" s="2" t="s">
        <v>108</v>
      </c>
      <c r="C4091" s="76" t="s">
        <v>1881</v>
      </c>
      <c r="D4091" s="38" t="n">
        <f aca="false">E4091*10-100</f>
        <v>190</v>
      </c>
      <c r="E4091" s="38" t="s">
        <v>315</v>
      </c>
      <c r="F4091" s="2" t="n">
        <f aca="false">IFERROR(E4091*10,SUBSTITUTE(E4091,"/",""))</f>
        <v>290</v>
      </c>
      <c r="H4091" s="47" t="str">
        <f aca="false">E4091</f>
        <v>29</v>
      </c>
      <c r="I4091" s="88" t="str">
        <f aca="false">IF(LEN(E4091)&gt;2,LEFT(E4091,2)&amp;";"&amp;RIGHT(E4091,2),E4091)</f>
        <v>29</v>
      </c>
      <c r="J4091" s="18" t="str">
        <f aca="false">IF(LEN(E4091)&gt;2,LEFT(E4091,2)&amp;";"&amp;RIGHT(E4091,2),E4091)</f>
        <v>29</v>
      </c>
      <c r="M4091" s="8" t="n">
        <v>934</v>
      </c>
      <c r="Q4091" s="2" t="n">
        <f aca="false">ROUND(LEFT(E4091,2)*2.54,0)</f>
        <v>74</v>
      </c>
    </row>
    <row r="4092" customFormat="false" ht="15" hidden="false" customHeight="false" outlineLevel="0" collapsed="false">
      <c r="B4092" s="2" t="s">
        <v>108</v>
      </c>
      <c r="C4092" s="76" t="s">
        <v>1881</v>
      </c>
      <c r="D4092" s="38" t="n">
        <f aca="false">E4092*10-100</f>
        <v>200</v>
      </c>
      <c r="E4092" s="38" t="s">
        <v>316</v>
      </c>
      <c r="F4092" s="2" t="n">
        <f aca="false">IFERROR(E4092*10,SUBSTITUTE(E4092,"/",""))</f>
        <v>300</v>
      </c>
      <c r="H4092" s="47" t="str">
        <f aca="false">E4092</f>
        <v>30</v>
      </c>
      <c r="I4092" s="88" t="str">
        <f aca="false">IF(LEN(E4092)&gt;2,LEFT(E4092,2)&amp;";"&amp;RIGHT(E4092,2),E4092)</f>
        <v>30</v>
      </c>
      <c r="J4092" s="18" t="str">
        <f aca="false">IF(LEN(E4092)&gt;2,LEFT(E4092,2)&amp;";"&amp;RIGHT(E4092,2),E4092)</f>
        <v>30</v>
      </c>
      <c r="M4092" s="8" t="n">
        <v>954</v>
      </c>
      <c r="Q4092" s="2" t="n">
        <f aca="false">ROUND(LEFT(E4092,2)*2.54,0)</f>
        <v>76</v>
      </c>
    </row>
    <row r="4093" customFormat="false" ht="15" hidden="false" customHeight="false" outlineLevel="0" collapsed="false">
      <c r="B4093" s="2" t="s">
        <v>108</v>
      </c>
      <c r="C4093" s="76" t="s">
        <v>1881</v>
      </c>
      <c r="D4093" s="38" t="n">
        <f aca="false">E4093*10-100</f>
        <v>210</v>
      </c>
      <c r="E4093" s="38" t="s">
        <v>317</v>
      </c>
      <c r="F4093" s="2" t="n">
        <f aca="false">IFERROR(E4093*10,SUBSTITUTE(E4093,"/",""))</f>
        <v>310</v>
      </c>
      <c r="H4093" s="47" t="str">
        <f aca="false">E4093</f>
        <v>31</v>
      </c>
      <c r="I4093" s="88" t="str">
        <f aca="false">IF(LEN(E4093)&gt;2,LEFT(E4093,2)&amp;";"&amp;RIGHT(E4093,2),E4093)</f>
        <v>31</v>
      </c>
      <c r="J4093" s="18" t="str">
        <f aca="false">IF(LEN(E4093)&gt;2,LEFT(E4093,2)&amp;";"&amp;RIGHT(E4093,2),E4093)</f>
        <v>31</v>
      </c>
      <c r="M4093" s="8" t="n">
        <v>974</v>
      </c>
      <c r="Q4093" s="2" t="n">
        <f aca="false">ROUND(LEFT(E4093,2)*2.54,0)</f>
        <v>79</v>
      </c>
    </row>
    <row r="4094" customFormat="false" ht="15" hidden="false" customHeight="false" outlineLevel="0" collapsed="false">
      <c r="B4094" s="2" t="s">
        <v>108</v>
      </c>
      <c r="C4094" s="76" t="s">
        <v>1881</v>
      </c>
      <c r="D4094" s="38" t="n">
        <f aca="false">E4094*10-100</f>
        <v>220</v>
      </c>
      <c r="E4094" s="38" t="s">
        <v>115</v>
      </c>
      <c r="F4094" s="2" t="n">
        <f aca="false">IFERROR(E4094*10,SUBSTITUTE(E4094,"/",""))</f>
        <v>320</v>
      </c>
      <c r="H4094" s="47" t="str">
        <f aca="false">E4094</f>
        <v>32</v>
      </c>
      <c r="I4094" s="88" t="str">
        <f aca="false">IF(LEN(E4094)&gt;2,LEFT(E4094,2)&amp;";"&amp;RIGHT(E4094,2),E4094)</f>
        <v>32</v>
      </c>
      <c r="J4094" s="18" t="str">
        <f aca="false">IF(LEN(E4094)&gt;2,LEFT(E4094,2)&amp;";"&amp;RIGHT(E4094,2),E4094)</f>
        <v>32</v>
      </c>
      <c r="M4094" s="8" t="n">
        <v>994</v>
      </c>
      <c r="Q4094" s="2" t="n">
        <f aca="false">ROUND(LEFT(E4094,2)*2.54,0)</f>
        <v>81</v>
      </c>
    </row>
    <row r="4095" customFormat="false" ht="15" hidden="false" customHeight="false" outlineLevel="0" collapsed="false">
      <c r="B4095" s="2" t="s">
        <v>108</v>
      </c>
      <c r="C4095" s="76" t="s">
        <v>1881</v>
      </c>
      <c r="D4095" s="38" t="n">
        <f aca="false">E4095*10-100</f>
        <v>230</v>
      </c>
      <c r="E4095" s="38" t="s">
        <v>116</v>
      </c>
      <c r="F4095" s="2" t="n">
        <f aca="false">IFERROR(E4095*10,SUBSTITUTE(E4095,"/",""))</f>
        <v>330</v>
      </c>
      <c r="H4095" s="47" t="str">
        <f aca="false">E4095</f>
        <v>33</v>
      </c>
      <c r="I4095" s="88" t="str">
        <f aca="false">IF(LEN(E4095)&gt;2,LEFT(E4095,2)&amp;";"&amp;RIGHT(E4095,2),E4095)</f>
        <v>33</v>
      </c>
      <c r="J4095" s="18" t="str">
        <f aca="false">IF(LEN(E4095)&gt;2,LEFT(E4095,2)&amp;";"&amp;RIGHT(E4095,2),E4095)</f>
        <v>33</v>
      </c>
      <c r="M4095" s="8" t="n">
        <v>984</v>
      </c>
      <c r="Q4095" s="2" t="n">
        <f aca="false">ROUND(LEFT(E4095,2)*2.54,0)</f>
        <v>84</v>
      </c>
    </row>
    <row r="4096" customFormat="false" ht="15" hidden="false" customHeight="false" outlineLevel="0" collapsed="false">
      <c r="B4096" s="2" t="s">
        <v>108</v>
      </c>
      <c r="C4096" s="76" t="s">
        <v>1881</v>
      </c>
      <c r="D4096" s="38" t="n">
        <f aca="false">E4096*10-100</f>
        <v>240</v>
      </c>
      <c r="E4096" s="38" t="s">
        <v>117</v>
      </c>
      <c r="F4096" s="2" t="n">
        <f aca="false">IFERROR(E4096*10,SUBSTITUTE(E4096,"/",""))</f>
        <v>340</v>
      </c>
      <c r="H4096" s="47" t="str">
        <f aca="false">E4096</f>
        <v>34</v>
      </c>
      <c r="I4096" s="88" t="str">
        <f aca="false">IF(LEN(E4096)&gt;2,LEFT(E4096,2)&amp;";"&amp;RIGHT(E4096,2),E4096)</f>
        <v>34</v>
      </c>
      <c r="J4096" s="18" t="str">
        <f aca="false">IF(LEN(E4096)&gt;2,LEFT(E4096,2)&amp;";"&amp;RIGHT(E4096,2),E4096)</f>
        <v>34</v>
      </c>
      <c r="M4096" s="8" t="n">
        <v>964</v>
      </c>
      <c r="Q4096" s="2" t="n">
        <f aca="false">ROUND(LEFT(E4096,2)*2.54,0)</f>
        <v>86</v>
      </c>
    </row>
    <row r="4097" customFormat="false" ht="15" hidden="false" customHeight="false" outlineLevel="0" collapsed="false">
      <c r="B4097" s="2" t="s">
        <v>108</v>
      </c>
      <c r="C4097" s="76" t="s">
        <v>1881</v>
      </c>
      <c r="D4097" s="38" t="n">
        <f aca="false">E4097*10-100</f>
        <v>250</v>
      </c>
      <c r="E4097" s="38" t="s">
        <v>118</v>
      </c>
      <c r="F4097" s="2" t="n">
        <f aca="false">IFERROR(E4097*10,SUBSTITUTE(E4097,"/",""))</f>
        <v>350</v>
      </c>
      <c r="H4097" s="47" t="str">
        <f aca="false">E4097</f>
        <v>35</v>
      </c>
      <c r="I4097" s="88" t="str">
        <f aca="false">IF(LEN(E4097)&gt;2,LEFT(E4097,2)&amp;";"&amp;RIGHT(E4097,2),E4097)</f>
        <v>35</v>
      </c>
      <c r="J4097" s="18" t="str">
        <f aca="false">IF(LEN(E4097)&gt;2,LEFT(E4097,2)&amp;";"&amp;RIGHT(E4097,2),E4097)</f>
        <v>35</v>
      </c>
      <c r="M4097" s="8" t="n">
        <v>944</v>
      </c>
      <c r="Q4097" s="2" t="n">
        <f aca="false">ROUND(LEFT(E4097,2)*2.54,0)</f>
        <v>89</v>
      </c>
    </row>
    <row r="4098" customFormat="false" ht="15" hidden="false" customHeight="false" outlineLevel="0" collapsed="false">
      <c r="B4098" s="2" t="s">
        <v>108</v>
      </c>
      <c r="C4098" s="76" t="s">
        <v>1881</v>
      </c>
      <c r="D4098" s="38" t="n">
        <f aca="false">E4098*10-100</f>
        <v>260</v>
      </c>
      <c r="E4098" s="38" t="s">
        <v>119</v>
      </c>
      <c r="F4098" s="2" t="n">
        <f aca="false">IFERROR(E4098*10,SUBSTITUTE(E4098,"/",""))</f>
        <v>360</v>
      </c>
      <c r="H4098" s="47" t="str">
        <f aca="false">E4098</f>
        <v>36</v>
      </c>
      <c r="I4098" s="88" t="str">
        <f aca="false">IF(LEN(E4098)&gt;2,LEFT(E4098,2)&amp;";"&amp;RIGHT(E4098,2),E4098)</f>
        <v>36</v>
      </c>
      <c r="J4098" s="18" t="str">
        <f aca="false">IF(LEN(E4098)&gt;2,LEFT(E4098,2)&amp;";"&amp;RIGHT(E4098,2),E4098)</f>
        <v>36</v>
      </c>
      <c r="M4098" s="8" t="n">
        <v>924</v>
      </c>
      <c r="Q4098" s="2" t="n">
        <f aca="false">ROUND(LEFT(E4098,2)*2.54,0)</f>
        <v>91</v>
      </c>
    </row>
    <row r="4099" customFormat="false" ht="15" hidden="false" customHeight="false" outlineLevel="0" collapsed="false">
      <c r="B4099" s="18" t="s">
        <v>108</v>
      </c>
      <c r="C4099" s="76" t="s">
        <v>1881</v>
      </c>
      <c r="D4099" s="61" t="n">
        <f aca="false">E4099*10-100</f>
        <v>270</v>
      </c>
      <c r="E4099" s="61" t="s">
        <v>120</v>
      </c>
      <c r="F4099" s="18" t="n">
        <f aca="false">IFERROR(E4099*10,SUBSTITUTE(E4099,"/",""))</f>
        <v>370</v>
      </c>
      <c r="G4099" s="76"/>
      <c r="H4099" s="47" t="str">
        <f aca="false">E4099</f>
        <v>37</v>
      </c>
      <c r="I4099" s="88" t="str">
        <f aca="false">IF(LEN(E4099)&gt;2,LEFT(E4099,2)&amp;";"&amp;RIGHT(E4099,2),E4099)</f>
        <v>37</v>
      </c>
      <c r="J4099" s="18" t="str">
        <f aca="false">IF(LEN(E4099)&gt;2,LEFT(E4099,2)&amp;";"&amp;RIGHT(E4099,2),E4099)</f>
        <v>37</v>
      </c>
      <c r="M4099" s="8" t="n">
        <v>904</v>
      </c>
      <c r="Q4099" s="2" t="n">
        <f aca="false">ROUND(LEFT(E4099,2)*2.54,0)</f>
        <v>94</v>
      </c>
    </row>
    <row r="4100" customFormat="false" ht="15" hidden="false" customHeight="false" outlineLevel="0" collapsed="false">
      <c r="B4100" s="2" t="s">
        <v>108</v>
      </c>
      <c r="C4100" s="76" t="s">
        <v>1881</v>
      </c>
      <c r="D4100" s="38" t="n">
        <f aca="false">E4100*10-100</f>
        <v>280</v>
      </c>
      <c r="E4100" s="38" t="s">
        <v>121</v>
      </c>
      <c r="F4100" s="2" t="n">
        <f aca="false">IFERROR(E4100*10,SUBSTITUTE(E4100,"/",""))</f>
        <v>380</v>
      </c>
      <c r="H4100" s="47" t="str">
        <f aca="false">E4100</f>
        <v>38</v>
      </c>
      <c r="I4100" s="88" t="str">
        <f aca="false">IF(LEN(E4100)&gt;2,LEFT(E4100,2)&amp;";"&amp;RIGHT(E4100,2),E4100)</f>
        <v>38</v>
      </c>
      <c r="J4100" s="18" t="str">
        <f aca="false">IF(LEN(E4100)&gt;2,LEFT(E4100,2)&amp;";"&amp;RIGHT(E4100,2),E4100)</f>
        <v>38</v>
      </c>
      <c r="M4100" s="8" t="n">
        <v>884</v>
      </c>
      <c r="Q4100" s="2" t="n">
        <f aca="false">ROUND(LEFT(E4100,2)*2.54,0)</f>
        <v>97</v>
      </c>
    </row>
    <row r="4101" customFormat="false" ht="15" hidden="false" customHeight="false" outlineLevel="0" collapsed="false">
      <c r="B4101" s="2" t="s">
        <v>108</v>
      </c>
      <c r="C4101" s="76" t="s">
        <v>1881</v>
      </c>
      <c r="D4101" s="38" t="n">
        <f aca="false">E4101*10-100</f>
        <v>300</v>
      </c>
      <c r="E4101" s="38" t="s">
        <v>123</v>
      </c>
      <c r="F4101" s="2" t="n">
        <f aca="false">IFERROR(E4101*10,SUBSTITUTE(E4101,"/",""))</f>
        <v>400</v>
      </c>
      <c r="H4101" s="47" t="str">
        <f aca="false">E4101</f>
        <v>40</v>
      </c>
      <c r="I4101" s="88" t="str">
        <f aca="false">IF(LEN(E4101)&gt;2,LEFT(E4101,2)&amp;";"&amp;RIGHT(E4101,2),E4101)</f>
        <v>40</v>
      </c>
      <c r="J4101" s="18" t="str">
        <f aca="false">IF(LEN(E4101)&gt;2,LEFT(E4101,2)&amp;";"&amp;RIGHT(E4101,2),E4101)</f>
        <v>40</v>
      </c>
      <c r="M4101" s="8" t="n">
        <v>864</v>
      </c>
      <c r="Q4101" s="2" t="n">
        <f aca="false">ROUND(LEFT(E4101,2)*2.54,0)</f>
        <v>102</v>
      </c>
    </row>
    <row r="4102" customFormat="false" ht="15" hidden="false" customHeight="false" outlineLevel="0" collapsed="false">
      <c r="B4102" s="2" t="s">
        <v>108</v>
      </c>
      <c r="C4102" s="76" t="s">
        <v>1881</v>
      </c>
      <c r="D4102" s="38" t="n">
        <f aca="false">E4102*10-100</f>
        <v>320</v>
      </c>
      <c r="E4102" s="38" t="s">
        <v>125</v>
      </c>
      <c r="F4102" s="2" t="n">
        <f aca="false">IFERROR(E4102*10,SUBSTITUTE(E4102,"/",""))</f>
        <v>420</v>
      </c>
      <c r="H4102" s="47" t="str">
        <f aca="false">E4102</f>
        <v>42</v>
      </c>
      <c r="I4102" s="88" t="str">
        <f aca="false">IF(LEN(E4102)&gt;2,LEFT(E4102,2)&amp;";"&amp;RIGHT(E4102,2),E4102)</f>
        <v>42</v>
      </c>
      <c r="J4102" s="18" t="str">
        <f aca="false">IF(LEN(E4102)&gt;2,LEFT(E4102,2)&amp;";"&amp;RIGHT(E4102,2),E4102)</f>
        <v>42</v>
      </c>
      <c r="M4102" s="8" t="n">
        <v>844</v>
      </c>
      <c r="Q4102" s="2" t="n">
        <f aca="false">ROUND(LEFT(E4102,2)*2.54,0)</f>
        <v>107</v>
      </c>
    </row>
    <row r="4103" customFormat="false" ht="15" hidden="false" customHeight="false" outlineLevel="0" collapsed="false">
      <c r="B4103" s="2" t="s">
        <v>108</v>
      </c>
      <c r="C4103" s="76" t="s">
        <v>1881</v>
      </c>
      <c r="D4103" s="38" t="n">
        <f aca="false">E4103*10-100</f>
        <v>340</v>
      </c>
      <c r="E4103" s="38" t="s">
        <v>127</v>
      </c>
      <c r="F4103" s="2" t="n">
        <f aca="false">IFERROR(E4103*10,SUBSTITUTE(E4103,"/",""))</f>
        <v>440</v>
      </c>
      <c r="H4103" s="47" t="str">
        <f aca="false">E4103</f>
        <v>44</v>
      </c>
      <c r="I4103" s="88" t="str">
        <f aca="false">IF(LEN(E4103)&gt;2,LEFT(E4103,2)&amp;";"&amp;RIGHT(E4103,2),E4103)</f>
        <v>44</v>
      </c>
      <c r="J4103" s="18" t="str">
        <f aca="false">IF(LEN(E4103)&gt;2,LEFT(E4103,2)&amp;";"&amp;RIGHT(E4103,2),E4103)</f>
        <v>44</v>
      </c>
      <c r="M4103" s="8" t="n">
        <v>824</v>
      </c>
      <c r="Q4103" s="2" t="n">
        <f aca="false">ROUND(LEFT(E4103,2)*2.54,0)</f>
        <v>112</v>
      </c>
    </row>
    <row r="4104" customFormat="false" ht="15" hidden="false" customHeight="false" outlineLevel="0" collapsed="false">
      <c r="B4104" s="2" t="s">
        <v>108</v>
      </c>
      <c r="C4104" s="76" t="s">
        <v>1881</v>
      </c>
      <c r="D4104" s="38" t="n">
        <f aca="false">E4104*10-100</f>
        <v>360</v>
      </c>
      <c r="E4104" s="38" t="s">
        <v>241</v>
      </c>
      <c r="F4104" s="2" t="n">
        <f aca="false">IFERROR(E4104*10,SUBSTITUTE(E4104,"/",""))</f>
        <v>460</v>
      </c>
      <c r="H4104" s="47" t="str">
        <f aca="false">E4104</f>
        <v>46</v>
      </c>
      <c r="I4104" s="88" t="str">
        <f aca="false">IF(LEN(E4104)&gt;2,LEFT(E4104,2)&amp;";"&amp;RIGHT(E4104,2),E4104)</f>
        <v>46</v>
      </c>
      <c r="J4104" s="18" t="str">
        <f aca="false">IF(LEN(E4104)&gt;2,LEFT(E4104,2)&amp;";"&amp;RIGHT(E4104,2),E4104)</f>
        <v>46</v>
      </c>
      <c r="M4104" s="8" t="n">
        <v>804</v>
      </c>
      <c r="Q4104" s="2" t="n">
        <f aca="false">ROUND(LEFT(E4104,2)*2.54,0)</f>
        <v>117</v>
      </c>
    </row>
    <row r="4105" customFormat="false" ht="15" hidden="false" customHeight="false" outlineLevel="0" collapsed="false">
      <c r="B4105" s="2" t="s">
        <v>108</v>
      </c>
      <c r="C4105" s="76" t="s">
        <v>1881</v>
      </c>
      <c r="D4105" s="38" t="n">
        <f aca="false">E4105*10-100</f>
        <v>380</v>
      </c>
      <c r="E4105" s="38" t="s">
        <v>243</v>
      </c>
      <c r="F4105" s="2" t="n">
        <f aca="false">IFERROR(E4105*10,SUBSTITUTE(E4105,"/",""))</f>
        <v>480</v>
      </c>
      <c r="H4105" s="47" t="str">
        <f aca="false">E4105</f>
        <v>48</v>
      </c>
      <c r="I4105" s="88" t="str">
        <f aca="false">IF(LEN(E4105)&gt;2,LEFT(E4105,2)&amp;";"&amp;RIGHT(E4105,2),E4105)</f>
        <v>48</v>
      </c>
      <c r="J4105" s="18" t="str">
        <f aca="false">IF(LEN(E4105)&gt;2,LEFT(E4105,2)&amp;";"&amp;RIGHT(E4105,2),E4105)</f>
        <v>48</v>
      </c>
      <c r="M4105" s="8" t="n">
        <v>784</v>
      </c>
      <c r="Q4105" s="2" t="n">
        <f aca="false">ROUND(LEFT(E4105,2)*2.54,0)</f>
        <v>122</v>
      </c>
    </row>
    <row r="4107" customFormat="false" ht="15" hidden="false" customHeight="false" outlineLevel="0" collapsed="false">
      <c r="B4107" s="2" t="s">
        <v>108</v>
      </c>
      <c r="C4107" s="76" t="s">
        <v>1882</v>
      </c>
      <c r="D4107" s="38" t="n">
        <f aca="false">LEFT(E4107,2)*10-100+5</f>
        <v>165</v>
      </c>
      <c r="E4107" s="38" t="s">
        <v>344</v>
      </c>
      <c r="F4107" s="2" t="str">
        <f aca="false">IFERROR(E4107*10,SUBSTITUTE(E4107,"/",""))</f>
        <v>2627</v>
      </c>
      <c r="H4107" s="47" t="str">
        <f aca="false">E4107</f>
        <v>26/27</v>
      </c>
      <c r="I4107" s="88" t="str">
        <f aca="false">IF(LEN(E4107)&gt;2,LEFT(E4107,2)&amp;";"&amp;RIGHT(E4107,2),E4107)</f>
        <v>26;27</v>
      </c>
      <c r="J4107" s="18" t="str">
        <f aca="false">IF(LEN(E4107)&gt;2,LEFT(E4107,2)&amp;";"&amp;RIGHT(E4107,2),E4107)</f>
        <v>26;27</v>
      </c>
      <c r="M4107" s="8" t="n">
        <v>932</v>
      </c>
      <c r="Q4107" s="2" t="str">
        <f aca="false">ROUND(LEFT(E4107,2)*2.54,0)&amp;" - "&amp;ROUND(RIGHT(E4107,2)*2.54,0)</f>
        <v>66 - 69</v>
      </c>
    </row>
    <row r="4108" customFormat="false" ht="15" hidden="false" customHeight="false" outlineLevel="0" collapsed="false">
      <c r="B4108" s="2" t="s">
        <v>108</v>
      </c>
      <c r="C4108" s="76" t="s">
        <v>1882</v>
      </c>
      <c r="D4108" s="38" t="n">
        <f aca="false">LEFT(E4108,2)*10-100+5</f>
        <v>185</v>
      </c>
      <c r="E4108" s="38" t="s">
        <v>346</v>
      </c>
      <c r="F4108" s="2" t="str">
        <f aca="false">IFERROR(E4108*10,SUBSTITUTE(E4108,"/",""))</f>
        <v>2829</v>
      </c>
      <c r="H4108" s="47" t="str">
        <f aca="false">E4108</f>
        <v>28/29</v>
      </c>
      <c r="I4108" s="88" t="str">
        <f aca="false">IF(LEN(E4108)&gt;2,LEFT(E4108,2)&amp;";"&amp;RIGHT(E4108,2),E4108)</f>
        <v>28;29</v>
      </c>
      <c r="J4108" s="18" t="str">
        <f aca="false">IF(LEN(E4108)&gt;2,LEFT(E4108,2)&amp;";"&amp;RIGHT(E4108,2),E4108)</f>
        <v>28;29</v>
      </c>
      <c r="M4108" s="8" t="n">
        <v>952</v>
      </c>
      <c r="Q4108" s="2" t="str">
        <f aca="false">ROUND(LEFT(E4108,2)*2.54,0)&amp;" - "&amp;ROUND(RIGHT(E4108,2)*2.54,0)</f>
        <v>71 - 74</v>
      </c>
    </row>
    <row r="4109" customFormat="false" ht="15" hidden="false" customHeight="false" outlineLevel="0" collapsed="false">
      <c r="B4109" s="2" t="s">
        <v>108</v>
      </c>
      <c r="C4109" s="76" t="s">
        <v>1882</v>
      </c>
      <c r="D4109" s="38" t="n">
        <f aca="false">LEFT(E4109,2)*10-100+5</f>
        <v>205</v>
      </c>
      <c r="E4109" s="38" t="s">
        <v>348</v>
      </c>
      <c r="F4109" s="2" t="str">
        <f aca="false">IFERROR(E4109*10,SUBSTITUTE(E4109,"/",""))</f>
        <v>3031</v>
      </c>
      <c r="H4109" s="47" t="str">
        <f aca="false">E4109</f>
        <v>30/31</v>
      </c>
      <c r="I4109" s="88" t="str">
        <f aca="false">IF(LEN(E4109)&gt;2,LEFT(E4109,2)&amp;";"&amp;RIGHT(E4109,2),E4109)</f>
        <v>30;31</v>
      </c>
      <c r="J4109" s="18" t="str">
        <f aca="false">IF(LEN(E4109)&gt;2,LEFT(E4109,2)&amp;";"&amp;RIGHT(E4109,2),E4109)</f>
        <v>30;31</v>
      </c>
      <c r="M4109" s="8" t="n">
        <v>972</v>
      </c>
      <c r="Q4109" s="2" t="str">
        <f aca="false">ROUND(LEFT(E4109,2)*2.54,0)&amp;" - "&amp;ROUND(RIGHT(E4109,2)*2.54,0)</f>
        <v>76 - 79</v>
      </c>
    </row>
    <row r="4110" customFormat="false" ht="15" hidden="false" customHeight="false" outlineLevel="0" collapsed="false">
      <c r="B4110" s="2" t="s">
        <v>108</v>
      </c>
      <c r="C4110" s="76" t="s">
        <v>1882</v>
      </c>
      <c r="D4110" s="38" t="n">
        <f aca="false">LEFT(E4110,2)*10-100+5</f>
        <v>225</v>
      </c>
      <c r="E4110" s="38" t="s">
        <v>144</v>
      </c>
      <c r="F4110" s="2" t="str">
        <f aca="false">IFERROR(E4110*10,SUBSTITUTE(E4110,"/",""))</f>
        <v>3233</v>
      </c>
      <c r="H4110" s="47" t="str">
        <f aca="false">E4110</f>
        <v>32/33</v>
      </c>
      <c r="I4110" s="88" t="str">
        <f aca="false">IF(LEN(E4110)&gt;2,LEFT(E4110,2)&amp;";"&amp;RIGHT(E4110,2),E4110)</f>
        <v>32;33</v>
      </c>
      <c r="J4110" s="18" t="str">
        <f aca="false">IF(LEN(E4110)&gt;2,LEFT(E4110,2)&amp;";"&amp;RIGHT(E4110,2),E4110)</f>
        <v>32;33</v>
      </c>
      <c r="M4110" s="8" t="n">
        <v>992</v>
      </c>
      <c r="Q4110" s="2" t="str">
        <f aca="false">ROUND(LEFT(E4110,2)*2.54,0)&amp;" - "&amp;ROUND(RIGHT(E4110,2)*2.54,0)</f>
        <v>81 - 84</v>
      </c>
    </row>
    <row r="4111" customFormat="false" ht="15" hidden="false" customHeight="false" outlineLevel="0" collapsed="false">
      <c r="B4111" s="2" t="s">
        <v>108</v>
      </c>
      <c r="C4111" s="76" t="s">
        <v>1882</v>
      </c>
      <c r="D4111" s="38" t="n">
        <f aca="false">LEFT(E4111,2)*10-100+5</f>
        <v>245</v>
      </c>
      <c r="E4111" s="38" t="s">
        <v>146</v>
      </c>
      <c r="F4111" s="2" t="str">
        <f aca="false">IFERROR(E4111*10,SUBSTITUTE(E4111,"/",""))</f>
        <v>3435</v>
      </c>
      <c r="H4111" s="47" t="str">
        <f aca="false">E4111</f>
        <v>34/35</v>
      </c>
      <c r="I4111" s="88" t="str">
        <f aca="false">IF(LEN(E4111)&gt;2,LEFT(E4111,2)&amp;";"&amp;RIGHT(E4111,2),E4111)</f>
        <v>34;35</v>
      </c>
      <c r="J4111" s="18" t="str">
        <f aca="false">IF(LEN(E4111)&gt;2,LEFT(E4111,2)&amp;";"&amp;RIGHT(E4111,2),E4111)</f>
        <v>34;35</v>
      </c>
      <c r="M4111" s="8" t="n">
        <v>982</v>
      </c>
      <c r="Q4111" s="2" t="str">
        <f aca="false">ROUND(LEFT(E4111,2)*2.54,0)&amp;" - "&amp;ROUND(RIGHT(E4111,2)*2.54,0)</f>
        <v>86 - 89</v>
      </c>
    </row>
    <row r="4112" customFormat="false" ht="15" hidden="false" customHeight="false" outlineLevel="0" collapsed="false">
      <c r="B4112" s="2" t="s">
        <v>108</v>
      </c>
      <c r="C4112" s="76" t="s">
        <v>1882</v>
      </c>
      <c r="D4112" s="38" t="n">
        <f aca="false">LEFT(E4112,2)*10-100+5</f>
        <v>265</v>
      </c>
      <c r="E4112" s="38" t="s">
        <v>148</v>
      </c>
      <c r="F4112" s="2" t="str">
        <f aca="false">IFERROR(E4112*10,SUBSTITUTE(E4112,"/",""))</f>
        <v>3637</v>
      </c>
      <c r="H4112" s="47" t="str">
        <f aca="false">E4112</f>
        <v>36/37</v>
      </c>
      <c r="I4112" s="88" t="str">
        <f aca="false">IF(LEN(E4112)&gt;2,LEFT(E4112,2)&amp;";"&amp;RIGHT(E4112,2),E4112)</f>
        <v>36;37</v>
      </c>
      <c r="J4112" s="18" t="str">
        <f aca="false">IF(LEN(E4112)&gt;2,LEFT(E4112,2)&amp;";"&amp;RIGHT(E4112,2),E4112)</f>
        <v>36;37</v>
      </c>
      <c r="M4112" s="8" t="n">
        <v>962</v>
      </c>
      <c r="Q4112" s="2" t="str">
        <f aca="false">ROUND(LEFT(E4112,2)*2.54,0)&amp;" - "&amp;ROUND(RIGHT(E4112,2)*2.54,0)</f>
        <v>91 - 94</v>
      </c>
    </row>
    <row r="4113" customFormat="false" ht="15" hidden="false" customHeight="false" outlineLevel="0" collapsed="false">
      <c r="B4113" s="2" t="s">
        <v>108</v>
      </c>
      <c r="C4113" s="76" t="s">
        <v>1882</v>
      </c>
      <c r="D4113" s="38" t="n">
        <f aca="false">LEFT(E4113,2)*10-100+5</f>
        <v>285</v>
      </c>
      <c r="E4113" s="38" t="s">
        <v>150</v>
      </c>
      <c r="F4113" s="2" t="str">
        <f aca="false">IFERROR(E4113*10,SUBSTITUTE(E4113,"/",""))</f>
        <v>3839</v>
      </c>
      <c r="H4113" s="47" t="str">
        <f aca="false">E4113</f>
        <v>38/39</v>
      </c>
      <c r="I4113" s="88" t="str">
        <f aca="false">IF(LEN(E4113)&gt;2,LEFT(E4113,2)&amp;";"&amp;RIGHT(E4113,2),E4113)</f>
        <v>38;39</v>
      </c>
      <c r="J4113" s="18" t="str">
        <f aca="false">IF(LEN(E4113)&gt;2,LEFT(E4113,2)&amp;";"&amp;RIGHT(E4113,2),E4113)</f>
        <v>38;39</v>
      </c>
      <c r="M4113" s="8" t="n">
        <v>942</v>
      </c>
      <c r="Q4113" s="2" t="str">
        <f aca="false">ROUND(LEFT(E4113,2)*2.54,0)&amp;" - "&amp;ROUND(RIGHT(E4113,2)*2.54,0)</f>
        <v>97 - 99</v>
      </c>
    </row>
    <row r="4115" customFormat="false" ht="15" hidden="false" customHeight="false" outlineLevel="0" collapsed="false">
      <c r="B4115" s="2" t="s">
        <v>108</v>
      </c>
      <c r="C4115" s="76" t="s">
        <v>1887</v>
      </c>
      <c r="D4115" s="2" t="n">
        <v>414</v>
      </c>
      <c r="E4115" s="38" t="s">
        <v>1040</v>
      </c>
      <c r="F4115" s="2" t="str">
        <f aca="false">IFERROR(E4115*10,SUBSTITUTE(E4115,"/",""))</f>
        <v>2430</v>
      </c>
      <c r="H4115" s="84" t="str">
        <f aca="false">SUBSTITUTE(E4115,"/","/L")</f>
        <v>24/L30</v>
      </c>
      <c r="I4115" s="27" t="str">
        <f aca="false">J4115&amp;";"&amp;K4115</f>
        <v>24;L30</v>
      </c>
      <c r="J4115" s="58" t="str">
        <f aca="false">LEFT(H4115,2)</f>
        <v>24</v>
      </c>
      <c r="K4115" s="58" t="str">
        <f aca="false">RIGHT(H4115,3)</f>
        <v>L30</v>
      </c>
      <c r="M4115" s="8" t="n">
        <v>525</v>
      </c>
    </row>
    <row r="4116" customFormat="false" ht="15" hidden="false" customHeight="false" outlineLevel="0" collapsed="false">
      <c r="B4116" s="2" t="s">
        <v>108</v>
      </c>
      <c r="C4116" s="76" t="s">
        <v>1887</v>
      </c>
      <c r="D4116" s="2" t="n">
        <v>415</v>
      </c>
      <c r="E4116" s="38" t="s">
        <v>1041</v>
      </c>
      <c r="F4116" s="2" t="str">
        <f aca="false">IFERROR(E4116*10,SUBSTITUTE(E4116,"/",""))</f>
        <v>2530</v>
      </c>
      <c r="H4116" s="47" t="str">
        <f aca="false">SUBSTITUTE(E4116,"/","/L")</f>
        <v>25/L30</v>
      </c>
      <c r="I4116" s="27" t="str">
        <f aca="false">J4116&amp;";"&amp;K4116</f>
        <v>25;L30</v>
      </c>
      <c r="J4116" s="58" t="str">
        <f aca="false">LEFT(H4116,2)</f>
        <v>25</v>
      </c>
      <c r="K4116" s="58" t="str">
        <f aca="false">RIGHT(H4116,3)</f>
        <v>L30</v>
      </c>
      <c r="M4116" s="8" t="n">
        <v>570</v>
      </c>
    </row>
    <row r="4117" customFormat="false" ht="15" hidden="false" customHeight="false" outlineLevel="0" collapsed="false">
      <c r="B4117" s="2" t="s">
        <v>108</v>
      </c>
      <c r="C4117" s="76" t="s">
        <v>1887</v>
      </c>
      <c r="D4117" s="2" t="n">
        <v>416</v>
      </c>
      <c r="E4117" s="38" t="s">
        <v>1042</v>
      </c>
      <c r="F4117" s="2" t="str">
        <f aca="false">IFERROR(E4117*10,SUBSTITUTE(E4117,"/",""))</f>
        <v>2630</v>
      </c>
      <c r="H4117" s="47" t="str">
        <f aca="false">SUBSTITUTE(E4117,"/","/L")</f>
        <v>26/L30</v>
      </c>
      <c r="I4117" s="27" t="str">
        <f aca="false">J4117&amp;";"&amp;K4117</f>
        <v>26;L30</v>
      </c>
      <c r="J4117" s="58" t="str">
        <f aca="false">LEFT(H4117,2)</f>
        <v>26</v>
      </c>
      <c r="K4117" s="58" t="str">
        <f aca="false">RIGHT(H4117,3)</f>
        <v>L30</v>
      </c>
      <c r="M4117" s="8" t="n">
        <v>625</v>
      </c>
    </row>
    <row r="4118" customFormat="false" ht="15" hidden="false" customHeight="false" outlineLevel="0" collapsed="false">
      <c r="B4118" s="2" t="s">
        <v>108</v>
      </c>
      <c r="C4118" s="76" t="s">
        <v>1887</v>
      </c>
      <c r="D4118" s="2" t="n">
        <v>417</v>
      </c>
      <c r="E4118" s="38" t="s">
        <v>375</v>
      </c>
      <c r="F4118" s="2" t="str">
        <f aca="false">IFERROR(E4118*10,SUBSTITUTE(E4118,"/",""))</f>
        <v>2730</v>
      </c>
      <c r="H4118" s="47" t="str">
        <f aca="false">SUBSTITUTE(E4118,"/","/L")</f>
        <v>27/L30</v>
      </c>
      <c r="I4118" s="27" t="str">
        <f aca="false">J4118&amp;";"&amp;K4118</f>
        <v>27;L30</v>
      </c>
      <c r="J4118" s="58" t="str">
        <f aca="false">LEFT(H4118,2)</f>
        <v>27</v>
      </c>
      <c r="K4118" s="58" t="str">
        <f aca="false">RIGHT(H4118,3)</f>
        <v>L30</v>
      </c>
      <c r="M4118" s="8" t="n">
        <v>690</v>
      </c>
    </row>
    <row r="4119" customFormat="false" ht="15" hidden="false" customHeight="false" outlineLevel="0" collapsed="false">
      <c r="B4119" s="2" t="s">
        <v>108</v>
      </c>
      <c r="C4119" s="76" t="s">
        <v>1887</v>
      </c>
      <c r="D4119" s="2" t="n">
        <v>418</v>
      </c>
      <c r="E4119" s="38" t="s">
        <v>364</v>
      </c>
      <c r="F4119" s="2" t="str">
        <f aca="false">IFERROR(E4119*10,SUBSTITUTE(E4119,"/",""))</f>
        <v>2830</v>
      </c>
      <c r="H4119" s="47" t="str">
        <f aca="false">SUBSTITUTE(E4119,"/","/L")</f>
        <v>28/L30</v>
      </c>
      <c r="I4119" s="27" t="str">
        <f aca="false">J4119&amp;";"&amp;K4119</f>
        <v>28;L30</v>
      </c>
      <c r="J4119" s="58" t="str">
        <f aca="false">LEFT(H4119,2)</f>
        <v>28</v>
      </c>
      <c r="K4119" s="58" t="str">
        <f aca="false">RIGHT(H4119,3)</f>
        <v>L30</v>
      </c>
      <c r="M4119" s="8" t="n">
        <v>755</v>
      </c>
      <c r="Q4119" s="2" t="n">
        <f aca="false">ROUND(LEFT(H4119,2)*2.54,0)</f>
        <v>71</v>
      </c>
      <c r="S4119" s="2" t="n">
        <f aca="false">ROUND(RIGHT(H4119,2)*2.54,0)</f>
        <v>76</v>
      </c>
    </row>
    <row r="4120" customFormat="false" ht="15" hidden="false" customHeight="false" outlineLevel="0" collapsed="false">
      <c r="B4120" s="2" t="s">
        <v>108</v>
      </c>
      <c r="C4120" s="76" t="s">
        <v>1887</v>
      </c>
      <c r="D4120" s="2" t="n">
        <v>419</v>
      </c>
      <c r="E4120" s="38" t="s">
        <v>347</v>
      </c>
      <c r="F4120" s="2" t="str">
        <f aca="false">IFERROR(E4120*10,SUBSTITUTE(E4120,"/",""))</f>
        <v>2930</v>
      </c>
      <c r="H4120" s="47" t="str">
        <f aca="false">SUBSTITUTE(E4120,"/","/L")</f>
        <v>29/L30</v>
      </c>
      <c r="I4120" s="27" t="str">
        <f aca="false">J4120&amp;";"&amp;K4120</f>
        <v>29;L30</v>
      </c>
      <c r="J4120" s="58" t="str">
        <f aca="false">LEFT(H4120,2)</f>
        <v>29</v>
      </c>
      <c r="K4120" s="58" t="str">
        <f aca="false">RIGHT(H4120,3)</f>
        <v>L30</v>
      </c>
      <c r="M4120" s="8" t="n">
        <v>820</v>
      </c>
      <c r="Q4120" s="2" t="n">
        <f aca="false">ROUND(LEFT(H4120,2)*2.54,0)</f>
        <v>74</v>
      </c>
      <c r="S4120" s="2" t="n">
        <f aca="false">ROUND(RIGHT(H4120,2)*2.54,0)</f>
        <v>76</v>
      </c>
    </row>
    <row r="4121" customFormat="false" ht="15" hidden="false" customHeight="false" outlineLevel="0" collapsed="false">
      <c r="B4121" s="2" t="s">
        <v>108</v>
      </c>
      <c r="C4121" s="76" t="s">
        <v>1887</v>
      </c>
      <c r="D4121" s="2" t="n">
        <v>420</v>
      </c>
      <c r="E4121" s="38" t="s">
        <v>785</v>
      </c>
      <c r="F4121" s="2" t="str">
        <f aca="false">IFERROR(E4121*10,SUBSTITUTE(E4121,"/",""))</f>
        <v>3030</v>
      </c>
      <c r="H4121" s="47" t="str">
        <f aca="false">SUBSTITUTE(E4121,"/","/L")</f>
        <v>30/L30</v>
      </c>
      <c r="I4121" s="27" t="str">
        <f aca="false">J4121&amp;";"&amp;K4121</f>
        <v>30;L30</v>
      </c>
      <c r="J4121" s="58" t="str">
        <f aca="false">LEFT(H4121,2)</f>
        <v>30</v>
      </c>
      <c r="K4121" s="58" t="str">
        <f aca="false">RIGHT(H4121,3)</f>
        <v>L30</v>
      </c>
      <c r="M4121" s="8" t="n">
        <v>880</v>
      </c>
      <c r="Q4121" s="2" t="n">
        <f aca="false">ROUND(LEFT(H4121,2)*2.54,0)</f>
        <v>76</v>
      </c>
      <c r="S4121" s="2" t="n">
        <f aca="false">ROUND(RIGHT(H4121,2)*2.54,0)</f>
        <v>76</v>
      </c>
    </row>
    <row r="4122" customFormat="false" ht="15" hidden="false" customHeight="false" outlineLevel="0" collapsed="false">
      <c r="B4122" s="2" t="s">
        <v>108</v>
      </c>
      <c r="C4122" s="76" t="s">
        <v>1887</v>
      </c>
      <c r="D4122" s="2" t="n">
        <v>421</v>
      </c>
      <c r="E4122" s="38" t="s">
        <v>1043</v>
      </c>
      <c r="F4122" s="2" t="str">
        <f aca="false">IFERROR(E4122*10,SUBSTITUTE(E4122,"/",""))</f>
        <v>3130</v>
      </c>
      <c r="H4122" s="47" t="str">
        <f aca="false">SUBSTITUTE(E4122,"/","/L")</f>
        <v>31/L30</v>
      </c>
      <c r="I4122" s="27" t="str">
        <f aca="false">J4122&amp;";"&amp;K4122</f>
        <v>31;L30</v>
      </c>
      <c r="J4122" s="58" t="str">
        <f aca="false">LEFT(H4122,2)</f>
        <v>31</v>
      </c>
      <c r="K4122" s="58" t="str">
        <f aca="false">RIGHT(H4122,3)</f>
        <v>L30</v>
      </c>
      <c r="M4122" s="8" t="n">
        <v>925</v>
      </c>
      <c r="Q4122" s="2" t="n">
        <f aca="false">ROUND(LEFT(H4122,2)*2.54,0)</f>
        <v>79</v>
      </c>
      <c r="S4122" s="2" t="n">
        <f aca="false">ROUND(RIGHT(H4122,2)*2.54,0)</f>
        <v>76</v>
      </c>
    </row>
    <row r="4123" customFormat="false" ht="15" hidden="false" customHeight="false" outlineLevel="0" collapsed="false">
      <c r="B4123" s="2" t="s">
        <v>108</v>
      </c>
      <c r="C4123" s="76" t="s">
        <v>1887</v>
      </c>
      <c r="D4123" s="2" t="n">
        <v>422</v>
      </c>
      <c r="E4123" s="38" t="s">
        <v>786</v>
      </c>
      <c r="F4123" s="2" t="str">
        <f aca="false">IFERROR(E4123*10,SUBSTITUTE(E4123,"/",""))</f>
        <v>3230</v>
      </c>
      <c r="H4123" s="47" t="str">
        <f aca="false">SUBSTITUTE(E4123,"/","/L")</f>
        <v>32/L30</v>
      </c>
      <c r="I4123" s="27" t="str">
        <f aca="false">J4123&amp;";"&amp;K4123</f>
        <v>32;L30</v>
      </c>
      <c r="J4123" s="58" t="str">
        <f aca="false">LEFT(H4123,2)</f>
        <v>32</v>
      </c>
      <c r="K4123" s="58" t="str">
        <f aca="false">RIGHT(H4123,3)</f>
        <v>L30</v>
      </c>
      <c r="M4123" s="8" t="n">
        <v>955</v>
      </c>
      <c r="Q4123" s="2" t="n">
        <f aca="false">ROUND(LEFT(H4123,2)*2.54,0)</f>
        <v>81</v>
      </c>
      <c r="S4123" s="2" t="n">
        <f aca="false">ROUND(RIGHT(H4123,2)*2.54,0)</f>
        <v>76</v>
      </c>
    </row>
    <row r="4124" customFormat="false" ht="15" hidden="false" customHeight="false" outlineLevel="0" collapsed="false">
      <c r="B4124" s="2" t="s">
        <v>108</v>
      </c>
      <c r="C4124" s="76" t="s">
        <v>1887</v>
      </c>
      <c r="D4124" s="2" t="n">
        <v>423</v>
      </c>
      <c r="E4124" s="38" t="s">
        <v>1044</v>
      </c>
      <c r="F4124" s="2" t="str">
        <f aca="false">IFERROR(E4124*10,SUBSTITUTE(E4124,"/",""))</f>
        <v>3330</v>
      </c>
      <c r="H4124" s="47" t="str">
        <f aca="false">SUBSTITUTE(E4124,"/","/L")</f>
        <v>33/L30</v>
      </c>
      <c r="I4124" s="27" t="str">
        <f aca="false">J4124&amp;";"&amp;K4124</f>
        <v>33;L30</v>
      </c>
      <c r="J4124" s="58" t="str">
        <f aca="false">LEFT(H4124,2)</f>
        <v>33</v>
      </c>
      <c r="K4124" s="58" t="str">
        <f aca="false">RIGHT(H4124,3)</f>
        <v>L30</v>
      </c>
      <c r="M4124" s="8" t="n">
        <v>915</v>
      </c>
      <c r="Q4124" s="2" t="n">
        <f aca="false">ROUND(LEFT(H4124,2)*2.54,0)</f>
        <v>84</v>
      </c>
      <c r="S4124" s="2" t="n">
        <f aca="false">ROUND(RIGHT(H4124,2)*2.54,0)</f>
        <v>76</v>
      </c>
    </row>
    <row r="4125" customFormat="false" ht="15" hidden="false" customHeight="false" outlineLevel="0" collapsed="false">
      <c r="B4125" s="2" t="s">
        <v>108</v>
      </c>
      <c r="C4125" s="76" t="s">
        <v>1887</v>
      </c>
      <c r="D4125" s="2" t="n">
        <v>424</v>
      </c>
      <c r="E4125" s="38" t="s">
        <v>787</v>
      </c>
      <c r="F4125" s="2" t="str">
        <f aca="false">IFERROR(E4125*10,SUBSTITUTE(E4125,"/",""))</f>
        <v>3430</v>
      </c>
      <c r="H4125" s="47" t="str">
        <f aca="false">SUBSTITUTE(E4125,"/","/L")</f>
        <v>34/L30</v>
      </c>
      <c r="I4125" s="27" t="str">
        <f aca="false">J4125&amp;";"&amp;K4125</f>
        <v>34;L30</v>
      </c>
      <c r="J4125" s="58" t="str">
        <f aca="false">LEFT(H4125,2)</f>
        <v>34</v>
      </c>
      <c r="K4125" s="58" t="str">
        <f aca="false">RIGHT(H4125,3)</f>
        <v>L30</v>
      </c>
      <c r="M4125" s="8" t="n">
        <v>870</v>
      </c>
      <c r="Q4125" s="2" t="n">
        <f aca="false">ROUND(LEFT(H4125,2)*2.54,0)</f>
        <v>86</v>
      </c>
      <c r="S4125" s="2" t="n">
        <f aca="false">ROUND(RIGHT(H4125,2)*2.54,0)</f>
        <v>76</v>
      </c>
    </row>
    <row r="4126" customFormat="false" ht="15" hidden="false" customHeight="false" outlineLevel="0" collapsed="false">
      <c r="B4126" s="2" t="s">
        <v>108</v>
      </c>
      <c r="C4126" s="76" t="s">
        <v>1887</v>
      </c>
      <c r="D4126" s="2" t="n">
        <v>425</v>
      </c>
      <c r="E4126" s="38" t="s">
        <v>1888</v>
      </c>
      <c r="F4126" s="2" t="str">
        <f aca="false">IFERROR(E4126*10,SUBSTITUTE(E4126,"/",""))</f>
        <v>3530</v>
      </c>
      <c r="H4126" s="47" t="str">
        <f aca="false">SUBSTITUTE(E4126,"/","/L")</f>
        <v>35/L30</v>
      </c>
      <c r="I4126" s="27" t="str">
        <f aca="false">J4126&amp;";"&amp;K4126</f>
        <v>35;L30</v>
      </c>
      <c r="J4126" s="58" t="str">
        <f aca="false">LEFT(H4126,2)</f>
        <v>35</v>
      </c>
      <c r="K4126" s="58" t="str">
        <f aca="false">RIGHT(H4126,3)</f>
        <v>L30</v>
      </c>
      <c r="M4126" s="8" t="n">
        <v>810</v>
      </c>
      <c r="Q4126" s="2" t="n">
        <f aca="false">ROUND(LEFT(H4126,2)*2.54,0)</f>
        <v>89</v>
      </c>
      <c r="S4126" s="2" t="n">
        <f aca="false">ROUND(RIGHT(H4126,2)*2.54,0)</f>
        <v>76</v>
      </c>
    </row>
    <row r="4127" customFormat="false" ht="15" hidden="false" customHeight="false" outlineLevel="0" collapsed="false">
      <c r="B4127" s="2" t="s">
        <v>108</v>
      </c>
      <c r="C4127" s="76" t="s">
        <v>1887</v>
      </c>
      <c r="D4127" s="2" t="n">
        <v>426</v>
      </c>
      <c r="E4127" s="38" t="s">
        <v>788</v>
      </c>
      <c r="F4127" s="2" t="str">
        <f aca="false">IFERROR(E4127*10,SUBSTITUTE(E4127,"/",""))</f>
        <v>3630</v>
      </c>
      <c r="H4127" s="47" t="str">
        <f aca="false">SUBSTITUTE(E4127,"/","/L")</f>
        <v>36/L30</v>
      </c>
      <c r="I4127" s="27" t="str">
        <f aca="false">J4127&amp;";"&amp;K4127</f>
        <v>36;L30</v>
      </c>
      <c r="J4127" s="58" t="str">
        <f aca="false">LEFT(H4127,2)</f>
        <v>36</v>
      </c>
      <c r="K4127" s="58" t="str">
        <f aca="false">RIGHT(H4127,3)</f>
        <v>L30</v>
      </c>
      <c r="M4127" s="8" t="n">
        <v>745</v>
      </c>
      <c r="Q4127" s="2" t="n">
        <f aca="false">ROUND(LEFT(H4127,2)*2.54,0)</f>
        <v>91</v>
      </c>
      <c r="S4127" s="2" t="n">
        <f aca="false">ROUND(RIGHT(H4127,2)*2.54,0)</f>
        <v>76</v>
      </c>
    </row>
    <row r="4128" customFormat="false" ht="15" hidden="false" customHeight="false" outlineLevel="0" collapsed="false">
      <c r="B4128" s="2" t="s">
        <v>108</v>
      </c>
      <c r="C4128" s="76" t="s">
        <v>1887</v>
      </c>
      <c r="D4128" s="2" t="n">
        <v>428</v>
      </c>
      <c r="E4128" s="38" t="s">
        <v>789</v>
      </c>
      <c r="F4128" s="2" t="str">
        <f aca="false">IFERROR(E4128*10,SUBSTITUTE(E4128,"/",""))</f>
        <v>3830</v>
      </c>
      <c r="H4128" s="47" t="str">
        <f aca="false">SUBSTITUTE(E4128,"/","/L")</f>
        <v>38/L30</v>
      </c>
      <c r="I4128" s="27" t="str">
        <f aca="false">J4128&amp;";"&amp;K4128</f>
        <v>38;L30</v>
      </c>
      <c r="J4128" s="58" t="str">
        <f aca="false">LEFT(H4128,2)</f>
        <v>38</v>
      </c>
      <c r="K4128" s="58" t="str">
        <f aca="false">RIGHT(H4128,3)</f>
        <v>L30</v>
      </c>
      <c r="M4128" s="8" t="n">
        <v>615</v>
      </c>
      <c r="Q4128" s="2" t="n">
        <f aca="false">ROUND(LEFT(H4128,2)*2.54,0)</f>
        <v>97</v>
      </c>
      <c r="S4128" s="2" t="n">
        <f aca="false">ROUND(RIGHT(H4128,2)*2.54,0)</f>
        <v>76</v>
      </c>
    </row>
    <row r="4129" customFormat="false" ht="15" hidden="false" customHeight="false" outlineLevel="0" collapsed="false">
      <c r="B4129" s="2" t="s">
        <v>108</v>
      </c>
      <c r="C4129" s="76" t="s">
        <v>1887</v>
      </c>
      <c r="D4129" s="2" t="n">
        <v>430</v>
      </c>
      <c r="E4129" s="38" t="s">
        <v>790</v>
      </c>
      <c r="F4129" s="2" t="str">
        <f aca="false">IFERROR(E4129*10,SUBSTITUTE(E4129,"/",""))</f>
        <v>4030</v>
      </c>
      <c r="H4129" s="47" t="str">
        <f aca="false">SUBSTITUTE(E4129,"/","/L")</f>
        <v>40/L30</v>
      </c>
      <c r="I4129" s="27" t="str">
        <f aca="false">J4129&amp;";"&amp;K4129</f>
        <v>40;L30</v>
      </c>
      <c r="J4129" s="58" t="str">
        <f aca="false">LEFT(H4129,2)</f>
        <v>40</v>
      </c>
      <c r="K4129" s="58" t="str">
        <f aca="false">RIGHT(H4129,3)</f>
        <v>L30</v>
      </c>
      <c r="M4129" s="8" t="n">
        <v>515</v>
      </c>
      <c r="Q4129" s="2" t="n">
        <f aca="false">ROUND(LEFT(H4129,2)*2.54,0)</f>
        <v>102</v>
      </c>
      <c r="S4129" s="2" t="n">
        <f aca="false">ROUND(RIGHT(H4129,2)*2.54,0)</f>
        <v>76</v>
      </c>
    </row>
    <row r="4130" customFormat="false" ht="15" hidden="false" customHeight="false" outlineLevel="0" collapsed="false">
      <c r="B4130" s="2" t="s">
        <v>108</v>
      </c>
      <c r="C4130" s="76" t="s">
        <v>1887</v>
      </c>
      <c r="D4130" s="2" t="n">
        <v>432</v>
      </c>
      <c r="E4130" s="38" t="s">
        <v>791</v>
      </c>
      <c r="F4130" s="2" t="str">
        <f aca="false">IFERROR(E4130*10,SUBSTITUTE(E4130,"/",""))</f>
        <v>4230</v>
      </c>
      <c r="H4130" s="47" t="str">
        <f aca="false">SUBSTITUTE(E4130,"/","/L")</f>
        <v>42/L30</v>
      </c>
      <c r="I4130" s="27" t="str">
        <f aca="false">J4130&amp;";"&amp;K4130</f>
        <v>42;L30</v>
      </c>
      <c r="J4130" s="58" t="str">
        <f aca="false">LEFT(H4130,2)</f>
        <v>42</v>
      </c>
      <c r="K4130" s="58" t="str">
        <f aca="false">RIGHT(H4130,3)</f>
        <v>L30</v>
      </c>
      <c r="M4130" s="8" t="n">
        <v>455</v>
      </c>
      <c r="Q4130" s="2" t="n">
        <f aca="false">ROUND(LEFT(H4130,2)*2.54,0)</f>
        <v>107</v>
      </c>
      <c r="S4130" s="2" t="n">
        <f aca="false">ROUND(RIGHT(H4130,2)*2.54,0)</f>
        <v>76</v>
      </c>
    </row>
    <row r="4131" customFormat="false" ht="15" hidden="false" customHeight="false" outlineLevel="0" collapsed="false">
      <c r="B4131" s="2" t="s">
        <v>108</v>
      </c>
      <c r="C4131" s="76" t="s">
        <v>1887</v>
      </c>
      <c r="D4131" s="2" t="n">
        <v>514</v>
      </c>
      <c r="E4131" s="38" t="s">
        <v>868</v>
      </c>
      <c r="F4131" s="2" t="str">
        <f aca="false">IFERROR(E4131*10,SUBSTITUTE(E4131,"/",""))</f>
        <v>2432</v>
      </c>
      <c r="H4131" s="47" t="str">
        <f aca="false">SUBSTITUTE(E4131,"/","/L")</f>
        <v>24/L32</v>
      </c>
      <c r="I4131" s="27" t="str">
        <f aca="false">J4131&amp;";"&amp;K4131</f>
        <v>24;L32</v>
      </c>
      <c r="J4131" s="58" t="str">
        <f aca="false">LEFT(H4131,2)</f>
        <v>24</v>
      </c>
      <c r="K4131" s="58" t="str">
        <f aca="false">RIGHT(H4131,3)</f>
        <v>L32</v>
      </c>
      <c r="M4131" s="8" t="n">
        <v>640</v>
      </c>
    </row>
    <row r="4132" customFormat="false" ht="15" hidden="false" customHeight="false" outlineLevel="0" collapsed="false">
      <c r="B4132" s="2" t="s">
        <v>108</v>
      </c>
      <c r="C4132" s="76" t="s">
        <v>1887</v>
      </c>
      <c r="D4132" s="2" t="n">
        <v>515</v>
      </c>
      <c r="E4132" s="38" t="s">
        <v>1047</v>
      </c>
      <c r="F4132" s="2" t="str">
        <f aca="false">IFERROR(E4132*10,SUBSTITUTE(E4132,"/",""))</f>
        <v>2532</v>
      </c>
      <c r="H4132" s="47" t="str">
        <f aca="false">SUBSTITUTE(E4132,"/","/L")</f>
        <v>25/L32</v>
      </c>
      <c r="I4132" s="27" t="str">
        <f aca="false">J4132&amp;";"&amp;K4132</f>
        <v>25;L32</v>
      </c>
      <c r="J4132" s="58" t="str">
        <f aca="false">LEFT(H4132,2)</f>
        <v>25</v>
      </c>
      <c r="K4132" s="58" t="str">
        <f aca="false">RIGHT(H4132,3)</f>
        <v>L32</v>
      </c>
      <c r="M4132" s="8" t="n">
        <v>705</v>
      </c>
    </row>
    <row r="4133" customFormat="false" ht="15" hidden="false" customHeight="false" outlineLevel="0" collapsed="false">
      <c r="B4133" s="2" t="s">
        <v>108</v>
      </c>
      <c r="C4133" s="76" t="s">
        <v>1887</v>
      </c>
      <c r="D4133" s="2" t="n">
        <v>516</v>
      </c>
      <c r="E4133" s="38" t="s">
        <v>1048</v>
      </c>
      <c r="F4133" s="2" t="str">
        <f aca="false">IFERROR(E4133*10,SUBSTITUTE(E4133,"/",""))</f>
        <v>2632</v>
      </c>
      <c r="H4133" s="47" t="str">
        <f aca="false">SUBSTITUTE(E4133,"/","/L")</f>
        <v>26/L32</v>
      </c>
      <c r="I4133" s="27" t="str">
        <f aca="false">J4133&amp;";"&amp;K4133</f>
        <v>26;L32</v>
      </c>
      <c r="J4133" s="58" t="str">
        <f aca="false">LEFT(H4133,2)</f>
        <v>26</v>
      </c>
      <c r="K4133" s="58" t="str">
        <f aca="false">RIGHT(H4133,3)</f>
        <v>L32</v>
      </c>
      <c r="M4133" s="8" t="n">
        <v>770</v>
      </c>
    </row>
    <row r="4134" customFormat="false" ht="15" hidden="false" customHeight="false" outlineLevel="0" collapsed="false">
      <c r="B4134" s="2" t="s">
        <v>108</v>
      </c>
      <c r="C4134" s="76" t="s">
        <v>1887</v>
      </c>
      <c r="D4134" s="2" t="n">
        <v>517</v>
      </c>
      <c r="E4134" s="38" t="s">
        <v>1049</v>
      </c>
      <c r="F4134" s="2" t="str">
        <f aca="false">IFERROR(E4134*10,SUBSTITUTE(E4134,"/",""))</f>
        <v>2732</v>
      </c>
      <c r="H4134" s="47" t="str">
        <f aca="false">SUBSTITUTE(E4134,"/","/L")</f>
        <v>27/L32</v>
      </c>
      <c r="I4134" s="27" t="str">
        <f aca="false">J4134&amp;";"&amp;K4134</f>
        <v>27;L32</v>
      </c>
      <c r="J4134" s="58" t="str">
        <f aca="false">LEFT(H4134,2)</f>
        <v>27</v>
      </c>
      <c r="K4134" s="58" t="str">
        <f aca="false">RIGHT(H4134,3)</f>
        <v>L32</v>
      </c>
      <c r="M4134" s="8" t="n">
        <v>840</v>
      </c>
    </row>
    <row r="4135" customFormat="false" ht="15" hidden="false" customHeight="false" outlineLevel="0" collapsed="false">
      <c r="B4135" s="2" t="s">
        <v>108</v>
      </c>
      <c r="C4135" s="76" t="s">
        <v>1887</v>
      </c>
      <c r="D4135" s="2" t="n">
        <v>518</v>
      </c>
      <c r="E4135" s="38" t="s">
        <v>1050</v>
      </c>
      <c r="F4135" s="2" t="str">
        <f aca="false">IFERROR(E4135*10,SUBSTITUTE(E4135,"/",""))</f>
        <v>2832</v>
      </c>
      <c r="H4135" s="47" t="str">
        <f aca="false">SUBSTITUTE(E4135,"/","/L")</f>
        <v>28/L32</v>
      </c>
      <c r="I4135" s="27" t="str">
        <f aca="false">J4135&amp;";"&amp;K4135</f>
        <v>28;L32</v>
      </c>
      <c r="J4135" s="58" t="str">
        <f aca="false">LEFT(H4135,2)</f>
        <v>28</v>
      </c>
      <c r="K4135" s="58" t="str">
        <f aca="false">RIGHT(H4135,3)</f>
        <v>L32</v>
      </c>
      <c r="M4135" s="8" t="n">
        <v>900</v>
      </c>
      <c r="Q4135" s="2" t="n">
        <f aca="false">ROUND(LEFT(H4135,2)*2.54,0)</f>
        <v>71</v>
      </c>
      <c r="S4135" s="2" t="n">
        <f aca="false">ROUND(RIGHT(H4135,2)*2.54,0)</f>
        <v>81</v>
      </c>
    </row>
    <row r="4136" customFormat="false" ht="15" hidden="false" customHeight="false" outlineLevel="0" collapsed="false">
      <c r="B4136" s="2" t="s">
        <v>108</v>
      </c>
      <c r="C4136" s="76" t="s">
        <v>1887</v>
      </c>
      <c r="D4136" s="2" t="n">
        <v>519</v>
      </c>
      <c r="E4136" s="38" t="s">
        <v>1051</v>
      </c>
      <c r="F4136" s="2" t="str">
        <f aca="false">IFERROR(E4136*10,SUBSTITUTE(E4136,"/",""))</f>
        <v>2932</v>
      </c>
      <c r="H4136" s="47" t="str">
        <f aca="false">SUBSTITUTE(E4136,"/","/L")</f>
        <v>29/L32</v>
      </c>
      <c r="I4136" s="27" t="str">
        <f aca="false">J4136&amp;";"&amp;K4136</f>
        <v>29;L32</v>
      </c>
      <c r="J4136" s="58" t="str">
        <f aca="false">LEFT(H4136,2)</f>
        <v>29</v>
      </c>
      <c r="K4136" s="58" t="str">
        <f aca="false">RIGHT(H4136,3)</f>
        <v>L32</v>
      </c>
      <c r="M4136" s="8" t="n">
        <v>945</v>
      </c>
      <c r="Q4136" s="2" t="n">
        <f aca="false">ROUND(LEFT(H4136,2)*2.54,0)</f>
        <v>74</v>
      </c>
      <c r="S4136" s="2" t="n">
        <f aca="false">ROUND(RIGHT(H4136,2)*2.54,0)</f>
        <v>81</v>
      </c>
    </row>
    <row r="4137" customFormat="false" ht="15" hidden="false" customHeight="false" outlineLevel="0" collapsed="false">
      <c r="B4137" s="2" t="s">
        <v>108</v>
      </c>
      <c r="C4137" s="76" t="s">
        <v>1887</v>
      </c>
      <c r="D4137" s="2" t="n">
        <v>520</v>
      </c>
      <c r="E4137" s="38" t="s">
        <v>365</v>
      </c>
      <c r="F4137" s="2" t="str">
        <f aca="false">IFERROR(E4137*10,SUBSTITUTE(E4137,"/",""))</f>
        <v>3032</v>
      </c>
      <c r="H4137" s="47" t="str">
        <f aca="false">SUBSTITUTE(E4137,"/","/L")</f>
        <v>30/L32</v>
      </c>
      <c r="I4137" s="27" t="str">
        <f aca="false">J4137&amp;";"&amp;K4137</f>
        <v>30;L32</v>
      </c>
      <c r="J4137" s="58" t="str">
        <f aca="false">LEFT(H4137,2)</f>
        <v>30</v>
      </c>
      <c r="K4137" s="58" t="str">
        <f aca="false">RIGHT(H4137,3)</f>
        <v>L32</v>
      </c>
      <c r="M4137" s="8" t="n">
        <v>975</v>
      </c>
      <c r="Q4137" s="2" t="n">
        <f aca="false">ROUND(LEFT(H4137,2)*2.54,0)</f>
        <v>76</v>
      </c>
      <c r="S4137" s="2" t="n">
        <f aca="false">ROUND(RIGHT(H4137,2)*2.54,0)</f>
        <v>81</v>
      </c>
    </row>
    <row r="4138" customFormat="false" ht="15" hidden="false" customHeight="false" outlineLevel="0" collapsed="false">
      <c r="B4138" s="2" t="s">
        <v>108</v>
      </c>
      <c r="C4138" s="76" t="s">
        <v>1887</v>
      </c>
      <c r="D4138" s="2" t="n">
        <v>521</v>
      </c>
      <c r="E4138" s="38" t="s">
        <v>349</v>
      </c>
      <c r="F4138" s="2" t="str">
        <f aca="false">IFERROR(E4138*10,SUBSTITUTE(E4138,"/",""))</f>
        <v>3132</v>
      </c>
      <c r="H4138" s="47" t="str">
        <f aca="false">SUBSTITUTE(E4138,"/","/L")</f>
        <v>31/L32</v>
      </c>
      <c r="I4138" s="27" t="str">
        <f aca="false">J4138&amp;";"&amp;K4138</f>
        <v>31;L32</v>
      </c>
      <c r="J4138" s="58" t="str">
        <f aca="false">LEFT(H4138,2)</f>
        <v>31</v>
      </c>
      <c r="K4138" s="58" t="str">
        <f aca="false">RIGHT(H4138,3)</f>
        <v>L32</v>
      </c>
      <c r="M4138" s="8" t="n">
        <v>990</v>
      </c>
      <c r="Q4138" s="2" t="n">
        <f aca="false">ROUND(LEFT(H4138,2)*2.54,0)</f>
        <v>79</v>
      </c>
      <c r="S4138" s="2" t="n">
        <f aca="false">ROUND(RIGHT(H4138,2)*2.54,0)</f>
        <v>81</v>
      </c>
    </row>
    <row r="4139" customFormat="false" ht="15" hidden="false" customHeight="false" outlineLevel="0" collapsed="false">
      <c r="B4139" s="2" t="s">
        <v>108</v>
      </c>
      <c r="C4139" s="76" t="s">
        <v>1887</v>
      </c>
      <c r="D4139" s="2" t="n">
        <v>522</v>
      </c>
      <c r="E4139" s="38" t="s">
        <v>806</v>
      </c>
      <c r="F4139" s="2" t="str">
        <f aca="false">IFERROR(E4139*10,SUBSTITUTE(E4139,"/",""))</f>
        <v>3232</v>
      </c>
      <c r="H4139" s="47" t="str">
        <f aca="false">SUBSTITUTE(E4139,"/","/L")</f>
        <v>32/L32</v>
      </c>
      <c r="I4139" s="27" t="str">
        <f aca="false">J4139&amp;";"&amp;K4139</f>
        <v>32;L32</v>
      </c>
      <c r="J4139" s="58" t="str">
        <f aca="false">LEFT(H4139,2)</f>
        <v>32</v>
      </c>
      <c r="K4139" s="58" t="str">
        <f aca="false">RIGHT(H4139,3)</f>
        <v>L32</v>
      </c>
      <c r="M4139" s="8" t="n">
        <v>995</v>
      </c>
      <c r="Q4139" s="2" t="n">
        <f aca="false">ROUND(LEFT(H4139,2)*2.54,0)</f>
        <v>81</v>
      </c>
      <c r="S4139" s="2" t="n">
        <f aca="false">ROUND(RIGHT(H4139,2)*2.54,0)</f>
        <v>81</v>
      </c>
    </row>
    <row r="4140" customFormat="false" ht="15" hidden="false" customHeight="false" outlineLevel="0" collapsed="false">
      <c r="B4140" s="2" t="s">
        <v>108</v>
      </c>
      <c r="C4140" s="76" t="s">
        <v>1887</v>
      </c>
      <c r="D4140" s="2" t="n">
        <v>523</v>
      </c>
      <c r="E4140" s="38" t="s">
        <v>1052</v>
      </c>
      <c r="F4140" s="2" t="str">
        <f aca="false">IFERROR(E4140*10,SUBSTITUTE(E4140,"/",""))</f>
        <v>3332</v>
      </c>
      <c r="H4140" s="47" t="str">
        <f aca="false">SUBSTITUTE(E4140,"/","/L")</f>
        <v>33/L32</v>
      </c>
      <c r="I4140" s="27" t="str">
        <f aca="false">J4140&amp;";"&amp;K4140</f>
        <v>33;L32</v>
      </c>
      <c r="J4140" s="58" t="str">
        <f aca="false">LEFT(H4140,2)</f>
        <v>33</v>
      </c>
      <c r="K4140" s="58" t="str">
        <f aca="false">RIGHT(H4140,3)</f>
        <v>L32</v>
      </c>
      <c r="M4140" s="8" t="n">
        <v>970</v>
      </c>
      <c r="Q4140" s="2" t="n">
        <f aca="false">ROUND(LEFT(H4140,2)*2.54,0)</f>
        <v>84</v>
      </c>
      <c r="S4140" s="2" t="n">
        <f aca="false">ROUND(RIGHT(H4140,2)*2.54,0)</f>
        <v>81</v>
      </c>
    </row>
    <row r="4141" customFormat="false" ht="15" hidden="false" customHeight="false" outlineLevel="0" collapsed="false">
      <c r="B4141" s="2" t="s">
        <v>108</v>
      </c>
      <c r="C4141" s="76" t="s">
        <v>1887</v>
      </c>
      <c r="D4141" s="2" t="n">
        <v>524</v>
      </c>
      <c r="E4141" s="38" t="s">
        <v>807</v>
      </c>
      <c r="F4141" s="2" t="str">
        <f aca="false">IFERROR(E4141*10,SUBSTITUTE(E4141,"/",""))</f>
        <v>3432</v>
      </c>
      <c r="H4141" s="47" t="str">
        <f aca="false">SUBSTITUTE(E4141,"/","/L")</f>
        <v>34/L32</v>
      </c>
      <c r="I4141" s="27" t="str">
        <f aca="false">J4141&amp;";"&amp;K4141</f>
        <v>34;L32</v>
      </c>
      <c r="J4141" s="58" t="str">
        <f aca="false">LEFT(H4141,2)</f>
        <v>34</v>
      </c>
      <c r="K4141" s="58" t="str">
        <f aca="false">RIGHT(H4141,3)</f>
        <v>L32</v>
      </c>
      <c r="M4141" s="8" t="n">
        <v>965</v>
      </c>
      <c r="Q4141" s="2" t="n">
        <f aca="false">ROUND(LEFT(H4141,2)*2.54,0)</f>
        <v>86</v>
      </c>
      <c r="S4141" s="2" t="n">
        <f aca="false">ROUND(RIGHT(H4141,2)*2.54,0)</f>
        <v>81</v>
      </c>
    </row>
    <row r="4142" customFormat="false" ht="15" hidden="false" customHeight="false" outlineLevel="0" collapsed="false">
      <c r="B4142" s="2" t="s">
        <v>108</v>
      </c>
      <c r="C4142" s="76" t="s">
        <v>1887</v>
      </c>
      <c r="D4142" s="2" t="n">
        <v>525</v>
      </c>
      <c r="E4142" s="38" t="s">
        <v>1889</v>
      </c>
      <c r="F4142" s="2" t="str">
        <f aca="false">IFERROR(E4142*10,SUBSTITUTE(E4142,"/",""))</f>
        <v>3532</v>
      </c>
      <c r="H4142" s="47" t="str">
        <f aca="false">SUBSTITUTE(E4142,"/","/L")</f>
        <v>35/L32</v>
      </c>
      <c r="I4142" s="27" t="str">
        <f aca="false">J4142&amp;";"&amp;K4142</f>
        <v>35;L32</v>
      </c>
      <c r="J4142" s="58" t="str">
        <f aca="false">LEFT(H4142,2)</f>
        <v>35</v>
      </c>
      <c r="K4142" s="58" t="str">
        <f aca="false">RIGHT(H4142,3)</f>
        <v>L32</v>
      </c>
      <c r="M4142" s="8" t="n">
        <v>940</v>
      </c>
      <c r="Q4142" s="2" t="n">
        <f aca="false">ROUND(LEFT(H4142,2)*2.54,0)</f>
        <v>89</v>
      </c>
      <c r="S4142" s="2" t="n">
        <f aca="false">ROUND(RIGHT(H4142,2)*2.54,0)</f>
        <v>81</v>
      </c>
    </row>
    <row r="4143" customFormat="false" ht="15" hidden="false" customHeight="false" outlineLevel="0" collapsed="false">
      <c r="B4143" s="2" t="s">
        <v>108</v>
      </c>
      <c r="C4143" s="76" t="s">
        <v>1887</v>
      </c>
      <c r="D4143" s="2" t="n">
        <v>526</v>
      </c>
      <c r="E4143" s="38" t="s">
        <v>808</v>
      </c>
      <c r="F4143" s="2" t="str">
        <f aca="false">IFERROR(E4143*10,SUBSTITUTE(E4143,"/",""))</f>
        <v>3632</v>
      </c>
      <c r="H4143" s="47" t="str">
        <f aca="false">SUBSTITUTE(E4143,"/","/L")</f>
        <v>36/L32</v>
      </c>
      <c r="I4143" s="27" t="str">
        <f aca="false">J4143&amp;";"&amp;K4143</f>
        <v>36;L32</v>
      </c>
      <c r="J4143" s="58" t="str">
        <f aca="false">LEFT(H4143,2)</f>
        <v>36</v>
      </c>
      <c r="K4143" s="58" t="str">
        <f aca="false">RIGHT(H4143,3)</f>
        <v>L32</v>
      </c>
      <c r="M4143" s="8" t="n">
        <v>895</v>
      </c>
      <c r="Q4143" s="2" t="n">
        <f aca="false">ROUND(LEFT(H4143,2)*2.54,0)</f>
        <v>91</v>
      </c>
      <c r="S4143" s="2" t="n">
        <f aca="false">ROUND(RIGHT(H4143,2)*2.54,0)</f>
        <v>81</v>
      </c>
    </row>
    <row r="4144" customFormat="false" ht="15" hidden="false" customHeight="false" outlineLevel="0" collapsed="false">
      <c r="B4144" s="2" t="s">
        <v>108</v>
      </c>
      <c r="C4144" s="76" t="s">
        <v>1887</v>
      </c>
      <c r="D4144" s="2" t="n">
        <v>528</v>
      </c>
      <c r="E4144" s="38" t="s">
        <v>537</v>
      </c>
      <c r="F4144" s="2" t="str">
        <f aca="false">IFERROR(E4144*10,SUBSTITUTE(E4144,"/",""))</f>
        <v>3832</v>
      </c>
      <c r="H4144" s="47" t="str">
        <f aca="false">SUBSTITUTE(E4144,"/","/L")</f>
        <v>38/L32</v>
      </c>
      <c r="I4144" s="27" t="str">
        <f aca="false">J4144&amp;";"&amp;K4144</f>
        <v>38;L32</v>
      </c>
      <c r="J4144" s="58" t="str">
        <f aca="false">LEFT(H4144,2)</f>
        <v>38</v>
      </c>
      <c r="K4144" s="58" t="str">
        <f aca="false">RIGHT(H4144,3)</f>
        <v>L32</v>
      </c>
      <c r="M4144" s="8" t="n">
        <v>765</v>
      </c>
      <c r="Q4144" s="2" t="n">
        <f aca="false">ROUND(LEFT(H4144,2)*2.54,0)</f>
        <v>97</v>
      </c>
      <c r="S4144" s="2" t="n">
        <f aca="false">ROUND(RIGHT(H4144,2)*2.54,0)</f>
        <v>81</v>
      </c>
    </row>
    <row r="4145" customFormat="false" ht="15" hidden="false" customHeight="false" outlineLevel="0" collapsed="false">
      <c r="B4145" s="2" t="s">
        <v>108</v>
      </c>
      <c r="C4145" s="76" t="s">
        <v>1887</v>
      </c>
      <c r="D4145" s="2" t="n">
        <v>530</v>
      </c>
      <c r="E4145" s="38" t="s">
        <v>538</v>
      </c>
      <c r="F4145" s="2" t="str">
        <f aca="false">IFERROR(E4145*10,SUBSTITUTE(E4145,"/",""))</f>
        <v>4032</v>
      </c>
      <c r="H4145" s="47" t="str">
        <f aca="false">SUBSTITUTE(E4145,"/","/L")</f>
        <v>40/L32</v>
      </c>
      <c r="I4145" s="27" t="str">
        <f aca="false">J4145&amp;";"&amp;K4145</f>
        <v>40;L32</v>
      </c>
      <c r="J4145" s="58" t="str">
        <f aca="false">LEFT(H4145,2)</f>
        <v>40</v>
      </c>
      <c r="K4145" s="58" t="str">
        <f aca="false">RIGHT(H4145,3)</f>
        <v>L32</v>
      </c>
      <c r="M4145" s="8" t="n">
        <v>635</v>
      </c>
      <c r="Q4145" s="2" t="n">
        <f aca="false">ROUND(LEFT(H4145,2)*2.54,0)</f>
        <v>102</v>
      </c>
      <c r="S4145" s="2" t="n">
        <f aca="false">ROUND(RIGHT(H4145,2)*2.54,0)</f>
        <v>81</v>
      </c>
    </row>
    <row r="4146" customFormat="false" ht="15" hidden="false" customHeight="false" outlineLevel="0" collapsed="false">
      <c r="B4146" s="2" t="s">
        <v>108</v>
      </c>
      <c r="C4146" s="76" t="s">
        <v>1887</v>
      </c>
      <c r="D4146" s="2" t="n">
        <v>532</v>
      </c>
      <c r="E4146" s="38" t="s">
        <v>539</v>
      </c>
      <c r="F4146" s="2" t="str">
        <f aca="false">IFERROR(E4146*10,SUBSTITUTE(E4146,"/",""))</f>
        <v>4232</v>
      </c>
      <c r="H4146" s="47" t="str">
        <f aca="false">SUBSTITUTE(E4146,"/","/L")</f>
        <v>42/L32</v>
      </c>
      <c r="I4146" s="27" t="str">
        <f aca="false">J4146&amp;";"&amp;K4146</f>
        <v>42;L32</v>
      </c>
      <c r="J4146" s="58" t="str">
        <f aca="false">LEFT(H4146,2)</f>
        <v>42</v>
      </c>
      <c r="K4146" s="58" t="str">
        <f aca="false">RIGHT(H4146,3)</f>
        <v>L32</v>
      </c>
      <c r="M4146" s="8" t="n">
        <v>530</v>
      </c>
      <c r="Q4146" s="2" t="n">
        <f aca="false">ROUND(LEFT(H4146,2)*2.54,0)</f>
        <v>107</v>
      </c>
      <c r="S4146" s="2" t="n">
        <f aca="false">ROUND(RIGHT(H4146,2)*2.54,0)</f>
        <v>81</v>
      </c>
    </row>
    <row r="4147" customFormat="false" ht="15" hidden="false" customHeight="false" outlineLevel="0" collapsed="false">
      <c r="B4147" s="2" t="s">
        <v>108</v>
      </c>
      <c r="C4147" s="76" t="s">
        <v>1887</v>
      </c>
      <c r="D4147" s="2" t="n">
        <v>534</v>
      </c>
      <c r="E4147" s="38" t="s">
        <v>540</v>
      </c>
      <c r="F4147" s="2" t="str">
        <f aca="false">IFERROR(E4147*10,SUBSTITUTE(E4147,"/",""))</f>
        <v>4432</v>
      </c>
      <c r="H4147" s="47" t="str">
        <f aca="false">SUBSTITUTE(E4147,"/","/L")</f>
        <v>44/L32</v>
      </c>
      <c r="I4147" s="27" t="str">
        <f aca="false">J4147&amp;";"&amp;K4147</f>
        <v>44;L32</v>
      </c>
      <c r="J4147" s="58" t="str">
        <f aca="false">LEFT(H4147,2)</f>
        <v>44</v>
      </c>
      <c r="K4147" s="58" t="str">
        <f aca="false">RIGHT(H4147,3)</f>
        <v>L32</v>
      </c>
      <c r="M4147" s="8" t="n">
        <v>460</v>
      </c>
    </row>
    <row r="4148" customFormat="false" ht="15" hidden="false" customHeight="false" outlineLevel="0" collapsed="false">
      <c r="B4148" s="2" t="s">
        <v>108</v>
      </c>
      <c r="C4148" s="76" t="s">
        <v>1887</v>
      </c>
      <c r="D4148" s="2" t="n">
        <v>564</v>
      </c>
      <c r="E4148" s="38" t="s">
        <v>1121</v>
      </c>
      <c r="F4148" s="2" t="str">
        <f aca="false">IFERROR(E4148*10,SUBSTITUTE(E4148,"/",""))</f>
        <v>2433</v>
      </c>
      <c r="H4148" s="47" t="str">
        <f aca="false">SUBSTITUTE(E4148,"/","/L")</f>
        <v>24/L33</v>
      </c>
      <c r="I4148" s="27" t="str">
        <f aca="false">J4148&amp;";"&amp;K4148</f>
        <v>24;L33</v>
      </c>
      <c r="J4148" s="58" t="str">
        <f aca="false">LEFT(H4148,2)</f>
        <v>24</v>
      </c>
      <c r="K4148" s="58" t="str">
        <f aca="false">RIGHT(H4148,3)</f>
        <v>L33</v>
      </c>
      <c r="M4148" s="8" t="n">
        <v>580</v>
      </c>
    </row>
    <row r="4149" customFormat="false" ht="15" hidden="false" customHeight="false" outlineLevel="0" collapsed="false">
      <c r="B4149" s="2" t="s">
        <v>108</v>
      </c>
      <c r="C4149" s="76" t="s">
        <v>1887</v>
      </c>
      <c r="D4149" s="2" t="n">
        <v>565</v>
      </c>
      <c r="E4149" s="38" t="s">
        <v>1122</v>
      </c>
      <c r="F4149" s="2" t="str">
        <f aca="false">IFERROR(E4149*10,SUBSTITUTE(E4149,"/",""))</f>
        <v>2533</v>
      </c>
      <c r="H4149" s="47" t="str">
        <f aca="false">SUBSTITUTE(E4149,"/","/L")</f>
        <v>25/L33</v>
      </c>
      <c r="I4149" s="27" t="str">
        <f aca="false">J4149&amp;";"&amp;K4149</f>
        <v>25;L33</v>
      </c>
      <c r="J4149" s="58" t="str">
        <f aca="false">LEFT(H4149,2)</f>
        <v>25</v>
      </c>
      <c r="K4149" s="58" t="str">
        <f aca="false">RIGHT(H4149,3)</f>
        <v>L33</v>
      </c>
      <c r="M4149" s="8" t="n">
        <v>630</v>
      </c>
    </row>
    <row r="4150" customFormat="false" ht="15" hidden="false" customHeight="false" outlineLevel="0" collapsed="false">
      <c r="B4150" s="2" t="s">
        <v>108</v>
      </c>
      <c r="C4150" s="76" t="s">
        <v>1887</v>
      </c>
      <c r="D4150" s="2" t="n">
        <v>566</v>
      </c>
      <c r="E4150" s="38" t="s">
        <v>1123</v>
      </c>
      <c r="F4150" s="2" t="str">
        <f aca="false">IFERROR(E4150*10,SUBSTITUTE(E4150,"/",""))</f>
        <v>2633</v>
      </c>
      <c r="H4150" s="47" t="str">
        <f aca="false">SUBSTITUTE(E4150,"/","/L")</f>
        <v>26/L33</v>
      </c>
      <c r="I4150" s="27" t="str">
        <f aca="false">J4150&amp;";"&amp;K4150</f>
        <v>26;L33</v>
      </c>
      <c r="J4150" s="58" t="str">
        <f aca="false">LEFT(H4150,2)</f>
        <v>26</v>
      </c>
      <c r="K4150" s="58" t="str">
        <f aca="false">RIGHT(H4150,3)</f>
        <v>L33</v>
      </c>
      <c r="M4150" s="8" t="n">
        <v>700</v>
      </c>
    </row>
    <row r="4151" customFormat="false" ht="15" hidden="false" customHeight="false" outlineLevel="0" collapsed="false">
      <c r="B4151" s="2" t="s">
        <v>108</v>
      </c>
      <c r="C4151" s="76" t="s">
        <v>1887</v>
      </c>
      <c r="D4151" s="2" t="n">
        <v>567</v>
      </c>
      <c r="E4151" s="38" t="s">
        <v>1124</v>
      </c>
      <c r="F4151" s="2" t="str">
        <f aca="false">IFERROR(E4151*10,SUBSTITUTE(E4151,"/",""))</f>
        <v>2733</v>
      </c>
      <c r="H4151" s="47" t="str">
        <f aca="false">SUBSTITUTE(E4151,"/","/L")</f>
        <v>27/L33</v>
      </c>
      <c r="I4151" s="27" t="str">
        <f aca="false">J4151&amp;";"&amp;K4151</f>
        <v>27;L33</v>
      </c>
      <c r="J4151" s="58" t="str">
        <f aca="false">LEFT(H4151,2)</f>
        <v>27</v>
      </c>
      <c r="K4151" s="58" t="str">
        <f aca="false">RIGHT(H4151,3)</f>
        <v>L33</v>
      </c>
      <c r="M4151" s="8" t="n">
        <v>760</v>
      </c>
    </row>
    <row r="4152" customFormat="false" ht="15" hidden="false" customHeight="false" outlineLevel="0" collapsed="false">
      <c r="B4152" s="2" t="s">
        <v>108</v>
      </c>
      <c r="C4152" s="76" t="s">
        <v>1887</v>
      </c>
      <c r="D4152" s="2" t="n">
        <v>568</v>
      </c>
      <c r="E4152" s="38" t="s">
        <v>1125</v>
      </c>
      <c r="F4152" s="2" t="str">
        <f aca="false">IFERROR(E4152*10,SUBSTITUTE(E4152,"/",""))</f>
        <v>2833</v>
      </c>
      <c r="H4152" s="47" t="str">
        <f aca="false">SUBSTITUTE(E4152,"/","/L")</f>
        <v>28/L33</v>
      </c>
      <c r="I4152" s="27" t="str">
        <f aca="false">J4152&amp;";"&amp;K4152</f>
        <v>28;L33</v>
      </c>
      <c r="J4152" s="58" t="str">
        <f aca="false">LEFT(H4152,2)</f>
        <v>28</v>
      </c>
      <c r="K4152" s="58" t="str">
        <f aca="false">RIGHT(H4152,3)</f>
        <v>L33</v>
      </c>
      <c r="M4152" s="8" t="n">
        <v>830</v>
      </c>
    </row>
    <row r="4153" customFormat="false" ht="15" hidden="false" customHeight="false" outlineLevel="0" collapsed="false">
      <c r="B4153" s="2" t="s">
        <v>108</v>
      </c>
      <c r="C4153" s="76" t="s">
        <v>1887</v>
      </c>
      <c r="D4153" s="2" t="n">
        <v>569</v>
      </c>
      <c r="E4153" s="38" t="s">
        <v>1126</v>
      </c>
      <c r="F4153" s="2" t="str">
        <f aca="false">IFERROR(E4153*10,SUBSTITUTE(E4153,"/",""))</f>
        <v>2933</v>
      </c>
      <c r="H4153" s="47" t="str">
        <f aca="false">SUBSTITUTE(E4153,"/","/L")</f>
        <v>29/L33</v>
      </c>
      <c r="I4153" s="27" t="str">
        <f aca="false">J4153&amp;";"&amp;K4153</f>
        <v>29;L33</v>
      </c>
      <c r="J4153" s="58" t="str">
        <f aca="false">LEFT(H4153,2)</f>
        <v>29</v>
      </c>
      <c r="K4153" s="58" t="str">
        <f aca="false">RIGHT(H4153,3)</f>
        <v>L33</v>
      </c>
      <c r="M4153" s="8" t="n">
        <v>890</v>
      </c>
    </row>
    <row r="4154" customFormat="false" ht="15" hidden="false" customHeight="false" outlineLevel="0" collapsed="false">
      <c r="B4154" s="2" t="s">
        <v>108</v>
      </c>
      <c r="C4154" s="76" t="s">
        <v>1887</v>
      </c>
      <c r="D4154" s="2" t="n">
        <v>570</v>
      </c>
      <c r="E4154" s="38" t="s">
        <v>1127</v>
      </c>
      <c r="F4154" s="2" t="str">
        <f aca="false">IFERROR(E4154*10,SUBSTITUTE(E4154,"/",""))</f>
        <v>3033</v>
      </c>
      <c r="H4154" s="47" t="str">
        <f aca="false">SUBSTITUTE(E4154,"/","/L")</f>
        <v>30/L33</v>
      </c>
      <c r="I4154" s="27" t="str">
        <f aca="false">J4154&amp;";"&amp;K4154</f>
        <v>30;L33</v>
      </c>
      <c r="J4154" s="58" t="str">
        <f aca="false">LEFT(H4154,2)</f>
        <v>30</v>
      </c>
      <c r="K4154" s="58" t="str">
        <f aca="false">RIGHT(H4154,3)</f>
        <v>L33</v>
      </c>
      <c r="M4154" s="8" t="n">
        <v>935</v>
      </c>
    </row>
    <row r="4155" customFormat="false" ht="15" hidden="false" customHeight="false" outlineLevel="0" collapsed="false">
      <c r="B4155" s="2" t="s">
        <v>108</v>
      </c>
      <c r="C4155" s="76" t="s">
        <v>1887</v>
      </c>
      <c r="D4155" s="2" t="n">
        <v>571</v>
      </c>
      <c r="E4155" s="38" t="s">
        <v>366</v>
      </c>
      <c r="F4155" s="2" t="str">
        <f aca="false">IFERROR(E4155*10,SUBSTITUTE(E4155,"/",""))</f>
        <v>3133</v>
      </c>
      <c r="H4155" s="47" t="str">
        <f aca="false">SUBSTITUTE(E4155,"/","/L")</f>
        <v>31/L33</v>
      </c>
      <c r="I4155" s="27" t="str">
        <f aca="false">J4155&amp;";"&amp;K4155</f>
        <v>31;L33</v>
      </c>
      <c r="J4155" s="58" t="str">
        <f aca="false">LEFT(H4155,2)</f>
        <v>31</v>
      </c>
      <c r="K4155" s="58" t="str">
        <f aca="false">RIGHT(H4155,3)</f>
        <v>L33</v>
      </c>
      <c r="M4155" s="8" t="n">
        <v>985</v>
      </c>
    </row>
    <row r="4156" customFormat="false" ht="15" hidden="false" customHeight="false" outlineLevel="0" collapsed="false">
      <c r="B4156" s="2" t="s">
        <v>108</v>
      </c>
      <c r="C4156" s="76" t="s">
        <v>1887</v>
      </c>
      <c r="D4156" s="2" t="n">
        <v>572</v>
      </c>
      <c r="E4156" s="38" t="s">
        <v>144</v>
      </c>
      <c r="F4156" s="2" t="str">
        <f aca="false">IFERROR(E4156*10,SUBSTITUTE(E4156,"/",""))</f>
        <v>3233</v>
      </c>
      <c r="H4156" s="47" t="str">
        <f aca="false">SUBSTITUTE(E4156,"/","/L")</f>
        <v>32/L33</v>
      </c>
      <c r="I4156" s="27" t="str">
        <f aca="false">J4156&amp;";"&amp;K4156</f>
        <v>32;L33</v>
      </c>
      <c r="J4156" s="58" t="str">
        <f aca="false">LEFT(H4156,2)</f>
        <v>32</v>
      </c>
      <c r="K4156" s="58" t="str">
        <f aca="false">RIGHT(H4156,3)</f>
        <v>L33</v>
      </c>
      <c r="M4156" s="8" t="n">
        <v>980</v>
      </c>
    </row>
    <row r="4157" customFormat="false" ht="15" hidden="false" customHeight="false" outlineLevel="0" collapsed="false">
      <c r="B4157" s="2" t="s">
        <v>108</v>
      </c>
      <c r="C4157" s="76" t="s">
        <v>1887</v>
      </c>
      <c r="D4157" s="2" t="n">
        <v>573</v>
      </c>
      <c r="E4157" s="38" t="s">
        <v>1128</v>
      </c>
      <c r="F4157" s="2" t="str">
        <f aca="false">IFERROR(E4157*10,SUBSTITUTE(E4157,"/",""))</f>
        <v>3333</v>
      </c>
      <c r="H4157" s="47" t="str">
        <f aca="false">SUBSTITUTE(E4157,"/","/L")</f>
        <v>33/L33</v>
      </c>
      <c r="I4157" s="27" t="str">
        <f aca="false">J4157&amp;";"&amp;K4157</f>
        <v>33;L33</v>
      </c>
      <c r="J4157" s="58" t="str">
        <f aca="false">LEFT(H4157,2)</f>
        <v>33</v>
      </c>
      <c r="K4157" s="58" t="str">
        <f aca="false">RIGHT(H4157,3)</f>
        <v>L33</v>
      </c>
      <c r="M4157" s="8" t="n">
        <v>960</v>
      </c>
    </row>
    <row r="4158" customFormat="false" ht="15" hidden="false" customHeight="false" outlineLevel="0" collapsed="false">
      <c r="B4158" s="2" t="s">
        <v>108</v>
      </c>
      <c r="C4158" s="76" t="s">
        <v>1887</v>
      </c>
      <c r="D4158" s="2" t="n">
        <v>574</v>
      </c>
      <c r="E4158" s="38" t="s">
        <v>809</v>
      </c>
      <c r="F4158" s="2" t="str">
        <f aca="false">IFERROR(E4158*10,SUBSTITUTE(E4158,"/",""))</f>
        <v>3433</v>
      </c>
      <c r="H4158" s="47" t="str">
        <f aca="false">SUBSTITUTE(E4158,"/","/L")</f>
        <v>34/L33</v>
      </c>
      <c r="I4158" s="27" t="str">
        <f aca="false">J4158&amp;";"&amp;K4158</f>
        <v>34;L33</v>
      </c>
      <c r="J4158" s="58" t="str">
        <f aca="false">LEFT(H4158,2)</f>
        <v>34</v>
      </c>
      <c r="K4158" s="58" t="str">
        <f aca="false">RIGHT(H4158,3)</f>
        <v>L33</v>
      </c>
      <c r="M4158" s="8" t="n">
        <v>930</v>
      </c>
    </row>
    <row r="4159" customFormat="false" ht="15" hidden="false" customHeight="false" outlineLevel="0" collapsed="false">
      <c r="B4159" s="2" t="s">
        <v>108</v>
      </c>
      <c r="C4159" s="76" t="s">
        <v>1887</v>
      </c>
      <c r="D4159" s="2" t="n">
        <v>575</v>
      </c>
      <c r="E4159" s="38" t="s">
        <v>1890</v>
      </c>
      <c r="F4159" s="2" t="str">
        <f aca="false">IFERROR(E4159*10,SUBSTITUTE(E4159,"/",""))</f>
        <v>3533</v>
      </c>
      <c r="H4159" s="47" t="str">
        <f aca="false">SUBSTITUTE(E4159,"/","/L")</f>
        <v>35/L33</v>
      </c>
      <c r="I4159" s="27" t="str">
        <f aca="false">J4159&amp;";"&amp;K4159</f>
        <v>35;L33</v>
      </c>
      <c r="J4159" s="58" t="str">
        <f aca="false">LEFT(H4159,2)</f>
        <v>35</v>
      </c>
      <c r="K4159" s="58" t="str">
        <f aca="false">RIGHT(H4159,3)</f>
        <v>L33</v>
      </c>
      <c r="M4159" s="8" t="n">
        <v>885</v>
      </c>
    </row>
    <row r="4160" customFormat="false" ht="15" hidden="false" customHeight="false" outlineLevel="0" collapsed="false">
      <c r="B4160" s="2" t="s">
        <v>108</v>
      </c>
      <c r="C4160" s="76" t="s">
        <v>1887</v>
      </c>
      <c r="D4160" s="2" t="n">
        <v>576</v>
      </c>
      <c r="E4160" s="38" t="s">
        <v>810</v>
      </c>
      <c r="F4160" s="2" t="str">
        <f aca="false">IFERROR(E4160*10,SUBSTITUTE(E4160,"/",""))</f>
        <v>3633</v>
      </c>
      <c r="H4160" s="47" t="str">
        <f aca="false">SUBSTITUTE(E4160,"/","/L")</f>
        <v>36/L33</v>
      </c>
      <c r="I4160" s="27" t="str">
        <f aca="false">J4160&amp;";"&amp;K4160</f>
        <v>36;L33</v>
      </c>
      <c r="J4160" s="58" t="str">
        <f aca="false">LEFT(H4160,2)</f>
        <v>36</v>
      </c>
      <c r="K4160" s="58" t="str">
        <f aca="false">RIGHT(H4160,3)</f>
        <v>L33</v>
      </c>
      <c r="M4160" s="8" t="n">
        <v>825</v>
      </c>
    </row>
    <row r="4161" customFormat="false" ht="15" hidden="false" customHeight="false" outlineLevel="0" collapsed="false">
      <c r="B4161" s="2" t="s">
        <v>108</v>
      </c>
      <c r="C4161" s="76" t="s">
        <v>1887</v>
      </c>
      <c r="D4161" s="2" t="n">
        <v>578</v>
      </c>
      <c r="E4161" s="38" t="s">
        <v>811</v>
      </c>
      <c r="F4161" s="2" t="str">
        <f aca="false">IFERROR(E4161*10,SUBSTITUTE(E4161,"/",""))</f>
        <v>3833</v>
      </c>
      <c r="H4161" s="47" t="str">
        <f aca="false">SUBSTITUTE(E4161,"/","/L")</f>
        <v>38/L33</v>
      </c>
      <c r="I4161" s="27" t="str">
        <f aca="false">J4161&amp;";"&amp;K4161</f>
        <v>38;L33</v>
      </c>
      <c r="J4161" s="58" t="str">
        <f aca="false">LEFT(H4161,2)</f>
        <v>38</v>
      </c>
      <c r="K4161" s="58" t="str">
        <f aca="false">RIGHT(H4161,3)</f>
        <v>L33</v>
      </c>
      <c r="M4161" s="8" t="n">
        <v>695</v>
      </c>
    </row>
    <row r="4162" customFormat="false" ht="15" hidden="false" customHeight="false" outlineLevel="0" collapsed="false">
      <c r="B4162" s="2" t="s">
        <v>108</v>
      </c>
      <c r="C4162" s="76" t="s">
        <v>1887</v>
      </c>
      <c r="D4162" s="2" t="n">
        <v>580</v>
      </c>
      <c r="E4162" s="38" t="s">
        <v>812</v>
      </c>
      <c r="F4162" s="2" t="str">
        <f aca="false">IFERROR(E4162*10,SUBSTITUTE(E4162,"/",""))</f>
        <v>4033</v>
      </c>
      <c r="H4162" s="47" t="str">
        <f aca="false">SUBSTITUTE(E4162,"/","/L")</f>
        <v>40/L33</v>
      </c>
      <c r="I4162" s="27" t="str">
        <f aca="false">J4162&amp;";"&amp;K4162</f>
        <v>40;L33</v>
      </c>
      <c r="J4162" s="58" t="str">
        <f aca="false">LEFT(H4162,2)</f>
        <v>40</v>
      </c>
      <c r="K4162" s="58" t="str">
        <f aca="false">RIGHT(H4162,3)</f>
        <v>L33</v>
      </c>
      <c r="M4162" s="8" t="n">
        <v>575</v>
      </c>
    </row>
    <row r="4163" customFormat="false" ht="15" hidden="false" customHeight="false" outlineLevel="0" collapsed="false">
      <c r="B4163" s="2" t="s">
        <v>108</v>
      </c>
      <c r="C4163" s="76" t="s">
        <v>1887</v>
      </c>
      <c r="D4163" s="2" t="n">
        <v>582</v>
      </c>
      <c r="E4163" s="38" t="s">
        <v>813</v>
      </c>
      <c r="F4163" s="2" t="str">
        <f aca="false">IFERROR(E4163*10,SUBSTITUTE(E4163,"/",""))</f>
        <v>4233</v>
      </c>
      <c r="H4163" s="47" t="str">
        <f aca="false">SUBSTITUTE(E4163,"/","/L")</f>
        <v>42/L33</v>
      </c>
      <c r="I4163" s="27" t="str">
        <f aca="false">J4163&amp;";"&amp;K4163</f>
        <v>42;L33</v>
      </c>
      <c r="J4163" s="58" t="str">
        <f aca="false">LEFT(H4163,2)</f>
        <v>42</v>
      </c>
      <c r="K4163" s="58" t="str">
        <f aca="false">RIGHT(H4163,3)</f>
        <v>L33</v>
      </c>
      <c r="M4163" s="8" t="n">
        <v>480</v>
      </c>
    </row>
    <row r="4164" customFormat="false" ht="15" hidden="false" customHeight="false" outlineLevel="0" collapsed="false">
      <c r="B4164" s="2" t="s">
        <v>108</v>
      </c>
      <c r="C4164" s="76" t="s">
        <v>1887</v>
      </c>
      <c r="D4164" s="2" t="n">
        <v>584</v>
      </c>
      <c r="E4164" s="38" t="s">
        <v>814</v>
      </c>
      <c r="F4164" s="2" t="str">
        <f aca="false">IFERROR(E4164*10,SUBSTITUTE(E4164,"/",""))</f>
        <v>4433</v>
      </c>
      <c r="H4164" s="47" t="str">
        <f aca="false">SUBSTITUTE(E4164,"/","/L")</f>
        <v>44/L33</v>
      </c>
      <c r="I4164" s="27" t="str">
        <f aca="false">J4164&amp;";"&amp;K4164</f>
        <v>44;L33</v>
      </c>
      <c r="J4164" s="58" t="str">
        <f aca="false">LEFT(H4164,2)</f>
        <v>44</v>
      </c>
      <c r="K4164" s="58" t="str">
        <f aca="false">RIGHT(H4164,3)</f>
        <v>L33</v>
      </c>
      <c r="M4164" s="8" t="n">
        <v>430</v>
      </c>
    </row>
    <row r="4165" customFormat="false" ht="15" hidden="false" customHeight="false" outlineLevel="0" collapsed="false">
      <c r="B4165" s="2" t="s">
        <v>108</v>
      </c>
      <c r="C4165" s="76" t="s">
        <v>1887</v>
      </c>
      <c r="D4165" s="2" t="n">
        <v>614</v>
      </c>
      <c r="E4165" s="38" t="s">
        <v>1055</v>
      </c>
      <c r="F4165" s="2" t="str">
        <f aca="false">IFERROR(E4165*10,SUBSTITUTE(E4165,"/",""))</f>
        <v>2434</v>
      </c>
      <c r="H4165" s="47" t="str">
        <f aca="false">SUBSTITUTE(E4165,"/","/L")</f>
        <v>24/L34</v>
      </c>
      <c r="I4165" s="27" t="str">
        <f aca="false">J4165&amp;";"&amp;K4165</f>
        <v>24;L34</v>
      </c>
      <c r="J4165" s="58" t="str">
        <f aca="false">LEFT(H4165,2)</f>
        <v>24</v>
      </c>
      <c r="K4165" s="58" t="str">
        <f aca="false">RIGHT(H4165,3)</f>
        <v>L34</v>
      </c>
      <c r="M4165" s="8" t="n">
        <v>520</v>
      </c>
    </row>
    <row r="4166" customFormat="false" ht="15" hidden="false" customHeight="false" outlineLevel="0" collapsed="false">
      <c r="B4166" s="2" t="s">
        <v>108</v>
      </c>
      <c r="C4166" s="76" t="s">
        <v>1887</v>
      </c>
      <c r="D4166" s="2" t="n">
        <v>615</v>
      </c>
      <c r="E4166" s="38" t="s">
        <v>1056</v>
      </c>
      <c r="F4166" s="2" t="str">
        <f aca="false">IFERROR(E4166*10,SUBSTITUTE(E4166,"/",""))</f>
        <v>2534</v>
      </c>
      <c r="H4166" s="47" t="str">
        <f aca="false">SUBSTITUTE(E4166,"/","/L")</f>
        <v>25/L34</v>
      </c>
      <c r="I4166" s="27" t="str">
        <f aca="false">J4166&amp;";"&amp;K4166</f>
        <v>25;L34</v>
      </c>
      <c r="J4166" s="58" t="str">
        <f aca="false">LEFT(H4166,2)</f>
        <v>25</v>
      </c>
      <c r="K4166" s="58" t="str">
        <f aca="false">RIGHT(H4166,3)</f>
        <v>L34</v>
      </c>
      <c r="M4166" s="8" t="n">
        <v>565</v>
      </c>
    </row>
    <row r="4167" customFormat="false" ht="15" hidden="false" customHeight="false" outlineLevel="0" collapsed="false">
      <c r="B4167" s="2" t="s">
        <v>108</v>
      </c>
      <c r="C4167" s="76" t="s">
        <v>1887</v>
      </c>
      <c r="D4167" s="2" t="n">
        <v>616</v>
      </c>
      <c r="E4167" s="38" t="s">
        <v>1057</v>
      </c>
      <c r="F4167" s="2" t="str">
        <f aca="false">IFERROR(E4167*10,SUBSTITUTE(E4167,"/",""))</f>
        <v>2634</v>
      </c>
      <c r="H4167" s="47" t="str">
        <f aca="false">SUBSTITUTE(E4167,"/","/L")</f>
        <v>26/L34</v>
      </c>
      <c r="I4167" s="27" t="str">
        <f aca="false">J4167&amp;";"&amp;K4167</f>
        <v>26;L34</v>
      </c>
      <c r="J4167" s="58" t="str">
        <f aca="false">LEFT(H4167,2)</f>
        <v>26</v>
      </c>
      <c r="K4167" s="58" t="str">
        <f aca="false">RIGHT(H4167,3)</f>
        <v>L34</v>
      </c>
      <c r="M4167" s="8" t="n">
        <v>620</v>
      </c>
    </row>
    <row r="4168" customFormat="false" ht="15" hidden="false" customHeight="false" outlineLevel="0" collapsed="false">
      <c r="B4168" s="2" t="s">
        <v>108</v>
      </c>
      <c r="C4168" s="76" t="s">
        <v>1887</v>
      </c>
      <c r="D4168" s="2" t="n">
        <v>617</v>
      </c>
      <c r="E4168" s="38" t="s">
        <v>1058</v>
      </c>
      <c r="F4168" s="2" t="str">
        <f aca="false">IFERROR(E4168*10,SUBSTITUTE(E4168,"/",""))</f>
        <v>2734</v>
      </c>
      <c r="H4168" s="47" t="str">
        <f aca="false">SUBSTITUTE(E4168,"/","/L")</f>
        <v>27/L34</v>
      </c>
      <c r="I4168" s="27" t="str">
        <f aca="false">J4168&amp;";"&amp;K4168</f>
        <v>27;L34</v>
      </c>
      <c r="J4168" s="58" t="str">
        <f aca="false">LEFT(H4168,2)</f>
        <v>27</v>
      </c>
      <c r="K4168" s="58" t="str">
        <f aca="false">RIGHT(H4168,3)</f>
        <v>L34</v>
      </c>
      <c r="M4168" s="8" t="n">
        <v>685</v>
      </c>
    </row>
    <row r="4169" customFormat="false" ht="15" hidden="false" customHeight="false" outlineLevel="0" collapsed="false">
      <c r="B4169" s="2" t="s">
        <v>108</v>
      </c>
      <c r="C4169" s="76" t="s">
        <v>1887</v>
      </c>
      <c r="D4169" s="2" t="n">
        <v>618</v>
      </c>
      <c r="E4169" s="38" t="s">
        <v>1059</v>
      </c>
      <c r="F4169" s="2" t="str">
        <f aca="false">IFERROR(E4169*10,SUBSTITUTE(E4169,"/",""))</f>
        <v>2834</v>
      </c>
      <c r="H4169" s="47" t="str">
        <f aca="false">SUBSTITUTE(E4169,"/","/L")</f>
        <v>28/L34</v>
      </c>
      <c r="I4169" s="27" t="str">
        <f aca="false">J4169&amp;";"&amp;K4169</f>
        <v>28;L34</v>
      </c>
      <c r="J4169" s="58" t="str">
        <f aca="false">LEFT(H4169,2)</f>
        <v>28</v>
      </c>
      <c r="K4169" s="58" t="str">
        <f aca="false">RIGHT(H4169,3)</f>
        <v>L34</v>
      </c>
      <c r="M4169" s="8" t="n">
        <v>750</v>
      </c>
      <c r="Q4169" s="2" t="n">
        <f aca="false">ROUND(LEFT(H4169,2)*2.54,0)</f>
        <v>71</v>
      </c>
      <c r="S4169" s="2" t="n">
        <f aca="false">ROUND(RIGHT(H4169,2)*2.54,0)</f>
        <v>86</v>
      </c>
    </row>
    <row r="4170" customFormat="false" ht="15" hidden="false" customHeight="false" outlineLevel="0" collapsed="false">
      <c r="B4170" s="2" t="s">
        <v>108</v>
      </c>
      <c r="C4170" s="76" t="s">
        <v>1887</v>
      </c>
      <c r="D4170" s="2" t="n">
        <v>619</v>
      </c>
      <c r="E4170" s="38" t="s">
        <v>1060</v>
      </c>
      <c r="F4170" s="2" t="str">
        <f aca="false">IFERROR(E4170*10,SUBSTITUTE(E4170,"/",""))</f>
        <v>2934</v>
      </c>
      <c r="H4170" s="47" t="str">
        <f aca="false">SUBSTITUTE(E4170,"/","/L")</f>
        <v>29/L34</v>
      </c>
      <c r="I4170" s="27" t="str">
        <f aca="false">J4170&amp;";"&amp;K4170</f>
        <v>29;L34</v>
      </c>
      <c r="J4170" s="58" t="str">
        <f aca="false">LEFT(H4170,2)</f>
        <v>29</v>
      </c>
      <c r="K4170" s="58" t="str">
        <f aca="false">RIGHT(H4170,3)</f>
        <v>L34</v>
      </c>
      <c r="M4170" s="8" t="n">
        <v>815</v>
      </c>
      <c r="Q4170" s="2" t="n">
        <f aca="false">ROUND(LEFT(H4170,2)*2.54,0)</f>
        <v>74</v>
      </c>
      <c r="S4170" s="2" t="n">
        <f aca="false">ROUND(RIGHT(H4170,2)*2.54,0)</f>
        <v>86</v>
      </c>
    </row>
    <row r="4171" customFormat="false" ht="15" hidden="false" customHeight="false" outlineLevel="0" collapsed="false">
      <c r="B4171" s="2" t="s">
        <v>108</v>
      </c>
      <c r="C4171" s="76" t="s">
        <v>1887</v>
      </c>
      <c r="D4171" s="2" t="n">
        <v>620</v>
      </c>
      <c r="E4171" s="38" t="s">
        <v>816</v>
      </c>
      <c r="F4171" s="2" t="str">
        <f aca="false">IFERROR(E4171*10,SUBSTITUTE(E4171,"/",""))</f>
        <v>3034</v>
      </c>
      <c r="H4171" s="47" t="str">
        <f aca="false">SUBSTITUTE(E4171,"/","/L")</f>
        <v>30/L34</v>
      </c>
      <c r="I4171" s="27" t="str">
        <f aca="false">J4171&amp;";"&amp;K4171</f>
        <v>30;L34</v>
      </c>
      <c r="J4171" s="58" t="str">
        <f aca="false">LEFT(H4171,2)</f>
        <v>30</v>
      </c>
      <c r="K4171" s="58" t="str">
        <f aca="false">RIGHT(H4171,3)</f>
        <v>L34</v>
      </c>
      <c r="M4171" s="8" t="n">
        <v>875</v>
      </c>
      <c r="Q4171" s="2" t="n">
        <f aca="false">ROUND(LEFT(H4171,2)*2.54,0)</f>
        <v>76</v>
      </c>
      <c r="S4171" s="2" t="n">
        <f aca="false">ROUND(RIGHT(H4171,2)*2.54,0)</f>
        <v>86</v>
      </c>
    </row>
    <row r="4172" customFormat="false" ht="15" hidden="false" customHeight="false" outlineLevel="0" collapsed="false">
      <c r="B4172" s="2" t="s">
        <v>108</v>
      </c>
      <c r="C4172" s="76" t="s">
        <v>1887</v>
      </c>
      <c r="D4172" s="2" t="n">
        <v>621</v>
      </c>
      <c r="E4172" s="38" t="s">
        <v>376</v>
      </c>
      <c r="F4172" s="2" t="str">
        <f aca="false">IFERROR(E4172*10,SUBSTITUTE(E4172,"/",""))</f>
        <v>3134</v>
      </c>
      <c r="H4172" s="47" t="str">
        <f aca="false">SUBSTITUTE(E4172,"/","/L")</f>
        <v>31/L34</v>
      </c>
      <c r="I4172" s="27" t="str">
        <f aca="false">J4172&amp;";"&amp;K4172</f>
        <v>31;L34</v>
      </c>
      <c r="J4172" s="58" t="str">
        <f aca="false">LEFT(H4172,2)</f>
        <v>31</v>
      </c>
      <c r="K4172" s="58" t="str">
        <f aca="false">RIGHT(H4172,3)</f>
        <v>L34</v>
      </c>
      <c r="M4172" s="8" t="n">
        <v>920</v>
      </c>
      <c r="Q4172" s="2" t="n">
        <f aca="false">ROUND(LEFT(H4172,2)*2.54,0)</f>
        <v>79</v>
      </c>
      <c r="S4172" s="2" t="n">
        <f aca="false">ROUND(RIGHT(H4172,2)*2.54,0)</f>
        <v>86</v>
      </c>
    </row>
    <row r="4173" customFormat="false" ht="15" hidden="false" customHeight="false" outlineLevel="0" collapsed="false">
      <c r="B4173" s="2" t="s">
        <v>108</v>
      </c>
      <c r="C4173" s="76" t="s">
        <v>1887</v>
      </c>
      <c r="D4173" s="2" t="n">
        <v>622</v>
      </c>
      <c r="E4173" s="38" t="s">
        <v>158</v>
      </c>
      <c r="F4173" s="2" t="str">
        <f aca="false">IFERROR(E4173*10,SUBSTITUTE(E4173,"/",""))</f>
        <v>3234</v>
      </c>
      <c r="H4173" s="47" t="str">
        <f aca="false">SUBSTITUTE(E4173,"/","/L")</f>
        <v>32/L34</v>
      </c>
      <c r="I4173" s="27" t="str">
        <f aca="false">J4173&amp;";"&amp;K4173</f>
        <v>32;L34</v>
      </c>
      <c r="J4173" s="58" t="str">
        <f aca="false">LEFT(H4173,2)</f>
        <v>32</v>
      </c>
      <c r="K4173" s="58" t="str">
        <f aca="false">RIGHT(H4173,3)</f>
        <v>L34</v>
      </c>
      <c r="M4173" s="8" t="n">
        <v>950</v>
      </c>
      <c r="Q4173" s="2" t="n">
        <f aca="false">ROUND(LEFT(H4173,2)*2.54,0)</f>
        <v>81</v>
      </c>
      <c r="S4173" s="2" t="n">
        <f aca="false">ROUND(RIGHT(H4173,2)*2.54,0)</f>
        <v>86</v>
      </c>
    </row>
    <row r="4174" customFormat="false" ht="15" hidden="false" customHeight="false" outlineLevel="0" collapsed="false">
      <c r="B4174" s="2" t="s">
        <v>108</v>
      </c>
      <c r="C4174" s="76" t="s">
        <v>1887</v>
      </c>
      <c r="D4174" s="2" t="n">
        <v>623</v>
      </c>
      <c r="E4174" s="38" t="s">
        <v>145</v>
      </c>
      <c r="F4174" s="2" t="str">
        <f aca="false">IFERROR(E4174*10,SUBSTITUTE(E4174,"/",""))</f>
        <v>3334</v>
      </c>
      <c r="H4174" s="47" t="str">
        <f aca="false">SUBSTITUTE(E4174,"/","/L")</f>
        <v>33/L34</v>
      </c>
      <c r="I4174" s="27" t="str">
        <f aca="false">J4174&amp;";"&amp;K4174</f>
        <v>33;L34</v>
      </c>
      <c r="J4174" s="58" t="str">
        <f aca="false">LEFT(H4174,2)</f>
        <v>33</v>
      </c>
      <c r="K4174" s="58" t="str">
        <f aca="false">RIGHT(H4174,3)</f>
        <v>L34</v>
      </c>
      <c r="M4174" s="8" t="n">
        <v>910</v>
      </c>
      <c r="Q4174" s="2" t="n">
        <f aca="false">ROUND(LEFT(H4174,2)*2.54,0)</f>
        <v>84</v>
      </c>
      <c r="S4174" s="2" t="n">
        <f aca="false">ROUND(RIGHT(H4174,2)*2.54,0)</f>
        <v>86</v>
      </c>
    </row>
    <row r="4175" customFormat="false" ht="15" hidden="false" customHeight="false" outlineLevel="0" collapsed="false">
      <c r="B4175" s="2" t="s">
        <v>108</v>
      </c>
      <c r="C4175" s="76" t="s">
        <v>1887</v>
      </c>
      <c r="D4175" s="2" t="n">
        <v>624</v>
      </c>
      <c r="E4175" s="38" t="s">
        <v>817</v>
      </c>
      <c r="F4175" s="2" t="str">
        <f aca="false">IFERROR(E4175*10,SUBSTITUTE(E4175,"/",""))</f>
        <v>3434</v>
      </c>
      <c r="H4175" s="47" t="str">
        <f aca="false">SUBSTITUTE(E4175,"/","/L")</f>
        <v>34/L34</v>
      </c>
      <c r="I4175" s="27" t="str">
        <f aca="false">J4175&amp;";"&amp;K4175</f>
        <v>34;L34</v>
      </c>
      <c r="J4175" s="58" t="str">
        <f aca="false">LEFT(H4175,2)</f>
        <v>34</v>
      </c>
      <c r="K4175" s="58" t="str">
        <f aca="false">RIGHT(H4175,3)</f>
        <v>L34</v>
      </c>
      <c r="M4175" s="8" t="n">
        <v>865</v>
      </c>
      <c r="Q4175" s="2" t="n">
        <f aca="false">ROUND(LEFT(H4175,2)*2.54,0)</f>
        <v>86</v>
      </c>
      <c r="S4175" s="2" t="n">
        <f aca="false">ROUND(RIGHT(H4175,2)*2.54,0)</f>
        <v>86</v>
      </c>
    </row>
    <row r="4176" customFormat="false" ht="15" hidden="false" customHeight="false" outlineLevel="0" collapsed="false">
      <c r="B4176" s="2" t="s">
        <v>108</v>
      </c>
      <c r="C4176" s="76" t="s">
        <v>1887</v>
      </c>
      <c r="D4176" s="2" t="n">
        <v>625</v>
      </c>
      <c r="E4176" s="38" t="s">
        <v>1891</v>
      </c>
      <c r="F4176" s="2" t="str">
        <f aca="false">IFERROR(E4176*10,SUBSTITUTE(E4176,"/",""))</f>
        <v>3534</v>
      </c>
      <c r="H4176" s="47" t="str">
        <f aca="false">SUBSTITUTE(E4176,"/","/L")</f>
        <v>35/L34</v>
      </c>
      <c r="I4176" s="27" t="str">
        <f aca="false">J4176&amp;";"&amp;K4176</f>
        <v>35;L34</v>
      </c>
      <c r="J4176" s="58" t="str">
        <f aca="false">LEFT(H4176,2)</f>
        <v>35</v>
      </c>
      <c r="K4176" s="58" t="str">
        <f aca="false">RIGHT(H4176,3)</f>
        <v>L34</v>
      </c>
      <c r="M4176" s="8" t="n">
        <v>805</v>
      </c>
      <c r="Q4176" s="2" t="n">
        <f aca="false">ROUND(LEFT(H4176,2)*2.54,0)</f>
        <v>89</v>
      </c>
      <c r="S4176" s="2" t="n">
        <f aca="false">ROUND(RIGHT(H4176,2)*2.54,0)</f>
        <v>86</v>
      </c>
    </row>
    <row r="4177" customFormat="false" ht="15" hidden="false" customHeight="false" outlineLevel="0" collapsed="false">
      <c r="B4177" s="2" t="s">
        <v>108</v>
      </c>
      <c r="C4177" s="76" t="s">
        <v>1887</v>
      </c>
      <c r="D4177" s="2" t="n">
        <v>626</v>
      </c>
      <c r="E4177" s="38" t="s">
        <v>818</v>
      </c>
      <c r="F4177" s="2" t="str">
        <f aca="false">IFERROR(E4177*10,SUBSTITUTE(E4177,"/",""))</f>
        <v>3634</v>
      </c>
      <c r="H4177" s="47" t="str">
        <f aca="false">SUBSTITUTE(E4177,"/","/L")</f>
        <v>36/L34</v>
      </c>
      <c r="I4177" s="27" t="str">
        <f aca="false">J4177&amp;";"&amp;K4177</f>
        <v>36;L34</v>
      </c>
      <c r="J4177" s="58" t="str">
        <f aca="false">LEFT(H4177,2)</f>
        <v>36</v>
      </c>
      <c r="K4177" s="58" t="str">
        <f aca="false">RIGHT(H4177,3)</f>
        <v>L34</v>
      </c>
      <c r="M4177" s="8" t="n">
        <v>740</v>
      </c>
      <c r="Q4177" s="2" t="n">
        <f aca="false">ROUND(LEFT(H4177,2)*2.54,0)</f>
        <v>91</v>
      </c>
      <c r="S4177" s="2" t="n">
        <f aca="false">ROUND(RIGHT(H4177,2)*2.54,0)</f>
        <v>86</v>
      </c>
    </row>
    <row r="4178" customFormat="false" ht="15" hidden="false" customHeight="false" outlineLevel="0" collapsed="false">
      <c r="B4178" s="2" t="s">
        <v>108</v>
      </c>
      <c r="C4178" s="76" t="s">
        <v>1887</v>
      </c>
      <c r="D4178" s="2" t="n">
        <v>628</v>
      </c>
      <c r="E4178" s="38" t="s">
        <v>547</v>
      </c>
      <c r="F4178" s="2" t="str">
        <f aca="false">IFERROR(E4178*10,SUBSTITUTE(E4178,"/",""))</f>
        <v>3834</v>
      </c>
      <c r="H4178" s="47" t="str">
        <f aca="false">SUBSTITUTE(E4178,"/","/L")</f>
        <v>38/L34</v>
      </c>
      <c r="I4178" s="27" t="str">
        <f aca="false">J4178&amp;";"&amp;K4178</f>
        <v>38;L34</v>
      </c>
      <c r="J4178" s="58" t="str">
        <f aca="false">LEFT(H4178,2)</f>
        <v>38</v>
      </c>
      <c r="K4178" s="58" t="str">
        <f aca="false">RIGHT(H4178,3)</f>
        <v>L34</v>
      </c>
      <c r="M4178" s="8" t="n">
        <v>610</v>
      </c>
      <c r="Q4178" s="2" t="n">
        <f aca="false">ROUND(LEFT(H4178,2)*2.54,0)</f>
        <v>97</v>
      </c>
      <c r="S4178" s="2" t="n">
        <f aca="false">ROUND(RIGHT(H4178,2)*2.54,0)</f>
        <v>86</v>
      </c>
    </row>
    <row r="4179" customFormat="false" ht="15" hidden="false" customHeight="false" outlineLevel="0" collapsed="false">
      <c r="B4179" s="2" t="s">
        <v>108</v>
      </c>
      <c r="C4179" s="76" t="s">
        <v>1887</v>
      </c>
      <c r="D4179" s="2" t="n">
        <v>630</v>
      </c>
      <c r="E4179" s="38" t="s">
        <v>548</v>
      </c>
      <c r="F4179" s="2" t="str">
        <f aca="false">IFERROR(E4179*10,SUBSTITUTE(E4179,"/",""))</f>
        <v>4034</v>
      </c>
      <c r="H4179" s="47" t="str">
        <f aca="false">SUBSTITUTE(E4179,"/","/L")</f>
        <v>40/L34</v>
      </c>
      <c r="I4179" s="27" t="str">
        <f aca="false">J4179&amp;";"&amp;K4179</f>
        <v>40;L34</v>
      </c>
      <c r="J4179" s="58" t="str">
        <f aca="false">LEFT(H4179,2)</f>
        <v>40</v>
      </c>
      <c r="K4179" s="58" t="str">
        <f aca="false">RIGHT(H4179,3)</f>
        <v>L34</v>
      </c>
      <c r="M4179" s="8" t="n">
        <v>510</v>
      </c>
      <c r="Q4179" s="2" t="n">
        <f aca="false">ROUND(LEFT(H4179,2)*2.54,0)</f>
        <v>102</v>
      </c>
      <c r="S4179" s="2" t="n">
        <f aca="false">ROUND(RIGHT(H4179,2)*2.54,0)</f>
        <v>86</v>
      </c>
    </row>
    <row r="4180" customFormat="false" ht="15" hidden="false" customHeight="false" outlineLevel="0" collapsed="false">
      <c r="B4180" s="2" t="s">
        <v>108</v>
      </c>
      <c r="C4180" s="76" t="s">
        <v>1887</v>
      </c>
      <c r="D4180" s="2" t="n">
        <v>632</v>
      </c>
      <c r="E4180" s="38" t="s">
        <v>549</v>
      </c>
      <c r="F4180" s="2" t="str">
        <f aca="false">IFERROR(E4180*10,SUBSTITUTE(E4180,"/",""))</f>
        <v>4234</v>
      </c>
      <c r="H4180" s="47" t="str">
        <f aca="false">SUBSTITUTE(E4180,"/","/L")</f>
        <v>42/L34</v>
      </c>
      <c r="I4180" s="27" t="str">
        <f aca="false">J4180&amp;";"&amp;K4180</f>
        <v>42;L34</v>
      </c>
      <c r="J4180" s="58" t="str">
        <f aca="false">LEFT(H4180,2)</f>
        <v>42</v>
      </c>
      <c r="K4180" s="58" t="str">
        <f aca="false">RIGHT(H4180,3)</f>
        <v>L34</v>
      </c>
      <c r="M4180" s="8" t="n">
        <v>450</v>
      </c>
      <c r="Q4180" s="2" t="n">
        <f aca="false">ROUND(LEFT(H4180,2)*2.54,0)</f>
        <v>107</v>
      </c>
      <c r="S4180" s="2" t="n">
        <f aca="false">ROUND(RIGHT(H4180,2)*2.54,0)</f>
        <v>86</v>
      </c>
    </row>
    <row r="4181" customFormat="false" ht="15" hidden="false" customHeight="false" outlineLevel="0" collapsed="false">
      <c r="B4181" s="2" t="s">
        <v>108</v>
      </c>
      <c r="C4181" s="76" t="s">
        <v>1887</v>
      </c>
      <c r="D4181" s="2" t="n">
        <v>634</v>
      </c>
      <c r="E4181" s="38" t="s">
        <v>550</v>
      </c>
      <c r="F4181" s="2" t="str">
        <f aca="false">IFERROR(E4181*10,SUBSTITUTE(E4181,"/",""))</f>
        <v>4434</v>
      </c>
      <c r="H4181" s="47" t="str">
        <f aca="false">SUBSTITUTE(E4181,"/","/L")</f>
        <v>44/L34</v>
      </c>
      <c r="I4181" s="27" t="str">
        <f aca="false">J4181&amp;";"&amp;K4181</f>
        <v>44;L34</v>
      </c>
      <c r="J4181" s="58" t="str">
        <f aca="false">LEFT(H4181,2)</f>
        <v>44</v>
      </c>
      <c r="K4181" s="58" t="str">
        <f aca="false">RIGHT(H4181,3)</f>
        <v>L34</v>
      </c>
      <c r="M4181" s="8" t="n">
        <v>415</v>
      </c>
    </row>
    <row r="4182" customFormat="false" ht="15" hidden="false" customHeight="false" outlineLevel="0" collapsed="false">
      <c r="B4182" s="2" t="s">
        <v>108</v>
      </c>
      <c r="C4182" s="76" t="s">
        <v>1887</v>
      </c>
      <c r="D4182" s="2" t="n">
        <v>664</v>
      </c>
      <c r="E4182" s="38" t="s">
        <v>1892</v>
      </c>
      <c r="F4182" s="2" t="str">
        <f aca="false">IFERROR(E4182*10,SUBSTITUTE(E4182,"/",""))</f>
        <v>2435</v>
      </c>
      <c r="H4182" s="47" t="str">
        <f aca="false">SUBSTITUTE(E4182,"/","/L")</f>
        <v>24/L35</v>
      </c>
      <c r="I4182" s="27" t="str">
        <f aca="false">J4182&amp;";"&amp;K4182</f>
        <v>24;L35</v>
      </c>
      <c r="J4182" s="58" t="str">
        <f aca="false">LEFT(H4182,2)</f>
        <v>24</v>
      </c>
      <c r="K4182" s="58" t="str">
        <f aca="false">RIGHT(H4182,3)</f>
        <v>L35</v>
      </c>
      <c r="M4182" s="8" t="n">
        <v>475</v>
      </c>
    </row>
    <row r="4183" customFormat="false" ht="15" hidden="false" customHeight="false" outlineLevel="0" collapsed="false">
      <c r="B4183" s="2" t="s">
        <v>108</v>
      </c>
      <c r="C4183" s="76" t="s">
        <v>1887</v>
      </c>
      <c r="D4183" s="2" t="n">
        <v>665</v>
      </c>
      <c r="E4183" s="38" t="s">
        <v>1893</v>
      </c>
      <c r="F4183" s="2" t="str">
        <f aca="false">IFERROR(E4183*10,SUBSTITUTE(E4183,"/",""))</f>
        <v>2535</v>
      </c>
      <c r="H4183" s="47" t="str">
        <f aca="false">SUBSTITUTE(E4183,"/","/L")</f>
        <v>25/L35</v>
      </c>
      <c r="I4183" s="27" t="str">
        <f aca="false">J4183&amp;";"&amp;K4183</f>
        <v>25;L35</v>
      </c>
      <c r="J4183" s="58" t="str">
        <f aca="false">LEFT(H4183,2)</f>
        <v>25</v>
      </c>
      <c r="K4183" s="58" t="str">
        <f aca="false">RIGHT(H4183,3)</f>
        <v>L35</v>
      </c>
      <c r="M4183" s="8" t="n">
        <v>505</v>
      </c>
    </row>
    <row r="4184" customFormat="false" ht="15" hidden="false" customHeight="false" outlineLevel="0" collapsed="false">
      <c r="B4184" s="2" t="s">
        <v>108</v>
      </c>
      <c r="C4184" s="76" t="s">
        <v>1887</v>
      </c>
      <c r="D4184" s="2" t="n">
        <v>666</v>
      </c>
      <c r="E4184" s="38" t="s">
        <v>1894</v>
      </c>
      <c r="F4184" s="2" t="str">
        <f aca="false">IFERROR(E4184*10,SUBSTITUTE(E4184,"/",""))</f>
        <v>2635</v>
      </c>
      <c r="H4184" s="47" t="str">
        <f aca="false">SUBSTITUTE(E4184,"/","/L")</f>
        <v>26/L35</v>
      </c>
      <c r="I4184" s="27" t="str">
        <f aca="false">J4184&amp;";"&amp;K4184</f>
        <v>26;L35</v>
      </c>
      <c r="J4184" s="58" t="str">
        <f aca="false">LEFT(H4184,2)</f>
        <v>26</v>
      </c>
      <c r="K4184" s="58" t="str">
        <f aca="false">RIGHT(H4184,3)</f>
        <v>L35</v>
      </c>
      <c r="M4184" s="8" t="n">
        <v>560</v>
      </c>
    </row>
    <row r="4185" customFormat="false" ht="15" hidden="false" customHeight="false" outlineLevel="0" collapsed="false">
      <c r="B4185" s="2" t="s">
        <v>108</v>
      </c>
      <c r="C4185" s="76" t="s">
        <v>1887</v>
      </c>
      <c r="D4185" s="2" t="n">
        <v>667</v>
      </c>
      <c r="E4185" s="38" t="s">
        <v>1895</v>
      </c>
      <c r="F4185" s="2" t="str">
        <f aca="false">IFERROR(E4185*10,SUBSTITUTE(E4185,"/",""))</f>
        <v>2735</v>
      </c>
      <c r="H4185" s="47" t="str">
        <f aca="false">SUBSTITUTE(E4185,"/","/L")</f>
        <v>27/L35</v>
      </c>
      <c r="I4185" s="27" t="str">
        <f aca="false">J4185&amp;";"&amp;K4185</f>
        <v>27;L35</v>
      </c>
      <c r="J4185" s="58" t="str">
        <f aca="false">LEFT(H4185,2)</f>
        <v>27</v>
      </c>
      <c r="K4185" s="58" t="str">
        <f aca="false">RIGHT(H4185,3)</f>
        <v>L35</v>
      </c>
      <c r="M4185" s="8" t="n">
        <v>605</v>
      </c>
    </row>
    <row r="4186" customFormat="false" ht="15" hidden="false" customHeight="false" outlineLevel="0" collapsed="false">
      <c r="B4186" s="2" t="s">
        <v>108</v>
      </c>
      <c r="C4186" s="76" t="s">
        <v>1887</v>
      </c>
      <c r="D4186" s="2" t="n">
        <v>668</v>
      </c>
      <c r="E4186" s="38" t="s">
        <v>1896</v>
      </c>
      <c r="F4186" s="2" t="str">
        <f aca="false">IFERROR(E4186*10,SUBSTITUTE(E4186,"/",""))</f>
        <v>2835</v>
      </c>
      <c r="H4186" s="47" t="str">
        <f aca="false">SUBSTITUTE(E4186,"/","/L")</f>
        <v>28/L35</v>
      </c>
      <c r="I4186" s="27" t="str">
        <f aca="false">J4186&amp;";"&amp;K4186</f>
        <v>28;L35</v>
      </c>
      <c r="J4186" s="58" t="str">
        <f aca="false">LEFT(H4186,2)</f>
        <v>28</v>
      </c>
      <c r="K4186" s="58" t="str">
        <f aca="false">RIGHT(H4186,3)</f>
        <v>L35</v>
      </c>
      <c r="M4186" s="8" t="n">
        <v>670</v>
      </c>
    </row>
    <row r="4187" customFormat="false" ht="15" hidden="false" customHeight="false" outlineLevel="0" collapsed="false">
      <c r="B4187" s="2" t="s">
        <v>108</v>
      </c>
      <c r="C4187" s="76" t="s">
        <v>1887</v>
      </c>
      <c r="D4187" s="2" t="n">
        <v>669</v>
      </c>
      <c r="E4187" s="38" t="s">
        <v>1897</v>
      </c>
      <c r="F4187" s="2" t="str">
        <f aca="false">IFERROR(E4187*10,SUBSTITUTE(E4187,"/",""))</f>
        <v>2935</v>
      </c>
      <c r="H4187" s="47" t="str">
        <f aca="false">SUBSTITUTE(E4187,"/","/L")</f>
        <v>29/L35</v>
      </c>
      <c r="I4187" s="27" t="str">
        <f aca="false">J4187&amp;";"&amp;K4187</f>
        <v>29;L35</v>
      </c>
      <c r="J4187" s="58" t="str">
        <f aca="false">LEFT(H4187,2)</f>
        <v>29</v>
      </c>
      <c r="K4187" s="58" t="str">
        <f aca="false">RIGHT(H4187,3)</f>
        <v>L35</v>
      </c>
      <c r="M4187" s="8" t="n">
        <v>735</v>
      </c>
    </row>
    <row r="4188" customFormat="false" ht="15" hidden="false" customHeight="false" outlineLevel="0" collapsed="false">
      <c r="B4188" s="2" t="s">
        <v>108</v>
      </c>
      <c r="C4188" s="76" t="s">
        <v>1887</v>
      </c>
      <c r="D4188" s="2" t="n">
        <v>670</v>
      </c>
      <c r="E4188" s="38" t="s">
        <v>1898</v>
      </c>
      <c r="F4188" s="2" t="str">
        <f aca="false">IFERROR(E4188*10,SUBSTITUTE(E4188,"/",""))</f>
        <v>3035</v>
      </c>
      <c r="H4188" s="47" t="str">
        <f aca="false">SUBSTITUTE(E4188,"/","/L")</f>
        <v>30/L35</v>
      </c>
      <c r="I4188" s="27" t="str">
        <f aca="false">J4188&amp;";"&amp;K4188</f>
        <v>30;L35</v>
      </c>
      <c r="J4188" s="58" t="str">
        <f aca="false">LEFT(H4188,2)</f>
        <v>30</v>
      </c>
      <c r="K4188" s="58" t="str">
        <f aca="false">RIGHT(H4188,3)</f>
        <v>L35</v>
      </c>
      <c r="M4188" s="8" t="n">
        <v>800</v>
      </c>
    </row>
    <row r="4189" customFormat="false" ht="15" hidden="false" customHeight="false" outlineLevel="0" collapsed="false">
      <c r="B4189" s="2" t="s">
        <v>108</v>
      </c>
      <c r="C4189" s="76" t="s">
        <v>1887</v>
      </c>
      <c r="D4189" s="2" t="n">
        <v>671</v>
      </c>
      <c r="E4189" s="38" t="s">
        <v>1899</v>
      </c>
      <c r="F4189" s="2" t="str">
        <f aca="false">IFERROR(E4189*10,SUBSTITUTE(E4189,"/",""))</f>
        <v>3135</v>
      </c>
      <c r="H4189" s="47" t="str">
        <f aca="false">SUBSTITUTE(E4189,"/","/L")</f>
        <v>31/L35</v>
      </c>
      <c r="I4189" s="27" t="str">
        <f aca="false">J4189&amp;";"&amp;K4189</f>
        <v>31;L35</v>
      </c>
      <c r="J4189" s="58" t="str">
        <f aca="false">LEFT(H4189,2)</f>
        <v>31</v>
      </c>
      <c r="K4189" s="58" t="str">
        <f aca="false">RIGHT(H4189,3)</f>
        <v>L35</v>
      </c>
      <c r="M4189" s="8" t="n">
        <v>860</v>
      </c>
    </row>
    <row r="4190" customFormat="false" ht="15" hidden="false" customHeight="false" outlineLevel="0" collapsed="false">
      <c r="B4190" s="2" t="s">
        <v>108</v>
      </c>
      <c r="C4190" s="76" t="s">
        <v>1887</v>
      </c>
      <c r="D4190" s="2" t="n">
        <v>672</v>
      </c>
      <c r="E4190" s="38" t="s">
        <v>1169</v>
      </c>
      <c r="F4190" s="2" t="str">
        <f aca="false">IFERROR(E4190*10,SUBSTITUTE(E4190,"/",""))</f>
        <v>3235</v>
      </c>
      <c r="H4190" s="47" t="str">
        <f aca="false">SUBSTITUTE(E4190,"/","/L")</f>
        <v>32/L35</v>
      </c>
      <c r="I4190" s="27" t="str">
        <f aca="false">J4190&amp;";"&amp;K4190</f>
        <v>32;L35</v>
      </c>
      <c r="J4190" s="58" t="str">
        <f aca="false">LEFT(H4190,2)</f>
        <v>32</v>
      </c>
      <c r="K4190" s="58" t="str">
        <f aca="false">RIGHT(H4190,3)</f>
        <v>L35</v>
      </c>
      <c r="M4190" s="8" t="n">
        <v>905</v>
      </c>
    </row>
    <row r="4191" customFormat="false" ht="15" hidden="false" customHeight="false" outlineLevel="0" collapsed="false">
      <c r="B4191" s="2" t="s">
        <v>108</v>
      </c>
      <c r="C4191" s="76" t="s">
        <v>1887</v>
      </c>
      <c r="D4191" s="2" t="n">
        <v>673</v>
      </c>
      <c r="E4191" s="38" t="s">
        <v>159</v>
      </c>
      <c r="F4191" s="2" t="str">
        <f aca="false">IFERROR(E4191*10,SUBSTITUTE(E4191,"/",""))</f>
        <v>3335</v>
      </c>
      <c r="H4191" s="47" t="str">
        <f aca="false">SUBSTITUTE(E4191,"/","/L")</f>
        <v>33/L35</v>
      </c>
      <c r="I4191" s="27" t="str">
        <f aca="false">J4191&amp;";"&amp;K4191</f>
        <v>33;L35</v>
      </c>
      <c r="J4191" s="58" t="str">
        <f aca="false">LEFT(H4191,2)</f>
        <v>33</v>
      </c>
      <c r="K4191" s="58" t="str">
        <f aca="false">RIGHT(H4191,3)</f>
        <v>L35</v>
      </c>
      <c r="M4191" s="8" t="n">
        <v>855</v>
      </c>
    </row>
    <row r="4192" customFormat="false" ht="15" hidden="false" customHeight="false" outlineLevel="0" collapsed="false">
      <c r="B4192" s="2" t="s">
        <v>108</v>
      </c>
      <c r="C4192" s="76" t="s">
        <v>1887</v>
      </c>
      <c r="D4192" s="2" t="n">
        <v>674</v>
      </c>
      <c r="E4192" s="38" t="s">
        <v>146</v>
      </c>
      <c r="F4192" s="2" t="str">
        <f aca="false">IFERROR(E4192*10,SUBSTITUTE(E4192,"/",""))</f>
        <v>3435</v>
      </c>
      <c r="H4192" s="47" t="str">
        <f aca="false">SUBSTITUTE(E4192,"/","/L")</f>
        <v>34/L35</v>
      </c>
      <c r="I4192" s="27" t="str">
        <f aca="false">J4192&amp;";"&amp;K4192</f>
        <v>34;L35</v>
      </c>
      <c r="J4192" s="58" t="str">
        <f aca="false">LEFT(H4192,2)</f>
        <v>34</v>
      </c>
      <c r="K4192" s="58" t="str">
        <f aca="false">RIGHT(H4192,3)</f>
        <v>L35</v>
      </c>
      <c r="M4192" s="8" t="n">
        <v>795</v>
      </c>
    </row>
    <row r="4193" customFormat="false" ht="15" hidden="false" customHeight="false" outlineLevel="0" collapsed="false">
      <c r="B4193" s="2" t="s">
        <v>108</v>
      </c>
      <c r="C4193" s="76" t="s">
        <v>1887</v>
      </c>
      <c r="D4193" s="2" t="n">
        <v>675</v>
      </c>
      <c r="E4193" s="38" t="s">
        <v>1900</v>
      </c>
      <c r="F4193" s="2" t="str">
        <f aca="false">IFERROR(E4193*10,SUBSTITUTE(E4193,"/",""))</f>
        <v>3535</v>
      </c>
      <c r="H4193" s="47" t="str">
        <f aca="false">SUBSTITUTE(E4193,"/","/L")</f>
        <v>35/L35</v>
      </c>
      <c r="I4193" s="27" t="str">
        <f aca="false">J4193&amp;";"&amp;K4193</f>
        <v>35;L35</v>
      </c>
      <c r="J4193" s="58" t="str">
        <f aca="false">LEFT(H4193,2)</f>
        <v>35</v>
      </c>
      <c r="K4193" s="58" t="str">
        <f aca="false">RIGHT(H4193,3)</f>
        <v>L35</v>
      </c>
      <c r="M4193" s="8" t="n">
        <v>730</v>
      </c>
    </row>
    <row r="4194" customFormat="false" ht="15" hidden="false" customHeight="false" outlineLevel="0" collapsed="false">
      <c r="B4194" s="2" t="s">
        <v>108</v>
      </c>
      <c r="C4194" s="76" t="s">
        <v>1887</v>
      </c>
      <c r="D4194" s="2" t="n">
        <v>676</v>
      </c>
      <c r="E4194" s="38" t="s">
        <v>1901</v>
      </c>
      <c r="F4194" s="2" t="str">
        <f aca="false">IFERROR(E4194*10,SUBSTITUTE(E4194,"/",""))</f>
        <v>3635</v>
      </c>
      <c r="H4194" s="47" t="str">
        <f aca="false">SUBSTITUTE(E4194,"/","/L")</f>
        <v>36/L35</v>
      </c>
      <c r="I4194" s="27" t="str">
        <f aca="false">J4194&amp;";"&amp;K4194</f>
        <v>36;L35</v>
      </c>
      <c r="J4194" s="58" t="str">
        <f aca="false">LEFT(H4194,2)</f>
        <v>36</v>
      </c>
      <c r="K4194" s="58" t="str">
        <f aca="false">RIGHT(H4194,3)</f>
        <v>L35</v>
      </c>
      <c r="M4194" s="8" t="n">
        <v>665</v>
      </c>
    </row>
    <row r="4195" customFormat="false" ht="15" hidden="false" customHeight="false" outlineLevel="0" collapsed="false">
      <c r="B4195" s="2" t="s">
        <v>108</v>
      </c>
      <c r="C4195" s="76" t="s">
        <v>1887</v>
      </c>
      <c r="D4195" s="2" t="n">
        <v>678</v>
      </c>
      <c r="E4195" s="38" t="s">
        <v>1902</v>
      </c>
      <c r="F4195" s="2" t="str">
        <f aca="false">IFERROR(E4195*10,SUBSTITUTE(E4195,"/",""))</f>
        <v>3835</v>
      </c>
      <c r="H4195" s="47" t="str">
        <f aca="false">SUBSTITUTE(E4195,"/","/L")</f>
        <v>38/L35</v>
      </c>
      <c r="I4195" s="27" t="str">
        <f aca="false">J4195&amp;";"&amp;K4195</f>
        <v>38;L35</v>
      </c>
      <c r="J4195" s="58" t="str">
        <f aca="false">LEFT(H4195,2)</f>
        <v>38</v>
      </c>
      <c r="K4195" s="58" t="str">
        <f aca="false">RIGHT(H4195,3)</f>
        <v>L35</v>
      </c>
      <c r="M4195" s="8" t="n">
        <v>555</v>
      </c>
    </row>
    <row r="4196" customFormat="false" ht="15" hidden="false" customHeight="false" outlineLevel="0" collapsed="false">
      <c r="B4196" s="2" t="s">
        <v>108</v>
      </c>
      <c r="C4196" s="76" t="s">
        <v>1887</v>
      </c>
      <c r="D4196" s="2" t="n">
        <v>680</v>
      </c>
      <c r="E4196" s="38" t="s">
        <v>1903</v>
      </c>
      <c r="F4196" s="2" t="str">
        <f aca="false">IFERROR(E4196*10,SUBSTITUTE(E4196,"/",""))</f>
        <v>4035</v>
      </c>
      <c r="H4196" s="47" t="str">
        <f aca="false">SUBSTITUTE(E4196,"/","/L")</f>
        <v>40/L35</v>
      </c>
      <c r="I4196" s="27" t="str">
        <f aca="false">J4196&amp;";"&amp;K4196</f>
        <v>40;L35</v>
      </c>
      <c r="J4196" s="58" t="str">
        <f aca="false">LEFT(H4196,2)</f>
        <v>40</v>
      </c>
      <c r="K4196" s="58" t="str">
        <f aca="false">RIGHT(H4196,3)</f>
        <v>L35</v>
      </c>
      <c r="M4196" s="8" t="n">
        <v>470</v>
      </c>
    </row>
    <row r="4197" customFormat="false" ht="15" hidden="false" customHeight="false" outlineLevel="0" collapsed="false">
      <c r="B4197" s="2" t="s">
        <v>108</v>
      </c>
      <c r="C4197" s="76" t="s">
        <v>1887</v>
      </c>
      <c r="D4197" s="2" t="n">
        <v>682</v>
      </c>
      <c r="E4197" s="38" t="s">
        <v>1904</v>
      </c>
      <c r="F4197" s="2" t="str">
        <f aca="false">IFERROR(E4197*10,SUBSTITUTE(E4197,"/",""))</f>
        <v>4235</v>
      </c>
      <c r="H4197" s="47" t="str">
        <f aca="false">SUBSTITUTE(E4197,"/","/L")</f>
        <v>42/L35</v>
      </c>
      <c r="I4197" s="27" t="str">
        <f aca="false">J4197&amp;";"&amp;K4197</f>
        <v>42;L35</v>
      </c>
      <c r="J4197" s="58" t="str">
        <f aca="false">LEFT(H4197,2)</f>
        <v>42</v>
      </c>
      <c r="K4197" s="58" t="str">
        <f aca="false">RIGHT(H4197,3)</f>
        <v>L35</v>
      </c>
      <c r="M4197" s="8" t="n">
        <v>425</v>
      </c>
    </row>
    <row r="4198" customFormat="false" ht="15" hidden="false" customHeight="false" outlineLevel="0" collapsed="false">
      <c r="B4198" s="2" t="s">
        <v>108</v>
      </c>
      <c r="C4198" s="76" t="s">
        <v>1887</v>
      </c>
      <c r="D4198" s="2" t="n">
        <v>684</v>
      </c>
      <c r="E4198" s="38" t="s">
        <v>1905</v>
      </c>
      <c r="F4198" s="2" t="str">
        <f aca="false">IFERROR(E4198*10,SUBSTITUTE(E4198,"/",""))</f>
        <v>4435</v>
      </c>
      <c r="H4198" s="47" t="str">
        <f aca="false">SUBSTITUTE(E4198,"/","/L")</f>
        <v>44/L35</v>
      </c>
      <c r="I4198" s="27" t="str">
        <f aca="false">J4198&amp;";"&amp;K4198</f>
        <v>44;L35</v>
      </c>
      <c r="J4198" s="58" t="str">
        <f aca="false">LEFT(H4198,2)</f>
        <v>44</v>
      </c>
      <c r="K4198" s="58" t="str">
        <f aca="false">RIGHT(H4198,3)</f>
        <v>L35</v>
      </c>
      <c r="M4198" s="8" t="n">
        <v>400</v>
      </c>
    </row>
    <row r="4199" customFormat="false" ht="15" hidden="false" customHeight="false" outlineLevel="0" collapsed="false">
      <c r="B4199" s="2" t="s">
        <v>108</v>
      </c>
      <c r="C4199" s="76" t="s">
        <v>1887</v>
      </c>
      <c r="D4199" s="2" t="n">
        <v>715</v>
      </c>
      <c r="E4199" s="38" t="s">
        <v>1064</v>
      </c>
      <c r="F4199" s="2" t="str">
        <f aca="false">IFERROR(E4199*10,SUBSTITUTE(E4199,"/",""))</f>
        <v>2536</v>
      </c>
      <c r="H4199" s="47" t="str">
        <f aca="false">SUBSTITUTE(E4199,"/","/L")</f>
        <v>25/L36</v>
      </c>
      <c r="I4199" s="27" t="str">
        <f aca="false">J4199&amp;";"&amp;K4199</f>
        <v>25;L36</v>
      </c>
      <c r="J4199" s="58" t="str">
        <f aca="false">LEFT(H4199,2)</f>
        <v>25</v>
      </c>
      <c r="K4199" s="58" t="str">
        <f aca="false">RIGHT(H4199,3)</f>
        <v>L36</v>
      </c>
      <c r="M4199" s="8" t="n">
        <v>465</v>
      </c>
    </row>
    <row r="4200" customFormat="false" ht="15" hidden="false" customHeight="false" outlineLevel="0" collapsed="false">
      <c r="B4200" s="2" t="s">
        <v>108</v>
      </c>
      <c r="C4200" s="76" t="s">
        <v>1887</v>
      </c>
      <c r="D4200" s="2" t="n">
        <v>716</v>
      </c>
      <c r="E4200" s="38" t="s">
        <v>1065</v>
      </c>
      <c r="F4200" s="2" t="str">
        <f aca="false">IFERROR(E4200*10,SUBSTITUTE(E4200,"/",""))</f>
        <v>2636</v>
      </c>
      <c r="H4200" s="47" t="str">
        <f aca="false">SUBSTITUTE(E4200,"/","/L")</f>
        <v>26/L36</v>
      </c>
      <c r="I4200" s="27" t="str">
        <f aca="false">J4200&amp;";"&amp;K4200</f>
        <v>26;L36</v>
      </c>
      <c r="J4200" s="58" t="str">
        <f aca="false">LEFT(H4200,2)</f>
        <v>26</v>
      </c>
      <c r="K4200" s="58" t="str">
        <f aca="false">RIGHT(H4200,3)</f>
        <v>L36</v>
      </c>
      <c r="M4200" s="8" t="n">
        <v>495</v>
      </c>
    </row>
    <row r="4201" customFormat="false" ht="15" hidden="false" customHeight="false" outlineLevel="0" collapsed="false">
      <c r="B4201" s="2" t="s">
        <v>108</v>
      </c>
      <c r="C4201" s="76" t="s">
        <v>1887</v>
      </c>
      <c r="D4201" s="2" t="n">
        <v>717</v>
      </c>
      <c r="E4201" s="38" t="s">
        <v>1066</v>
      </c>
      <c r="F4201" s="2" t="str">
        <f aca="false">IFERROR(E4201*10,SUBSTITUTE(E4201,"/",""))</f>
        <v>2736</v>
      </c>
      <c r="H4201" s="47" t="str">
        <f aca="false">SUBSTITUTE(E4201,"/","/L")</f>
        <v>27/L36</v>
      </c>
      <c r="I4201" s="27" t="str">
        <f aca="false">J4201&amp;";"&amp;K4201</f>
        <v>27;L36</v>
      </c>
      <c r="J4201" s="58" t="str">
        <f aca="false">LEFT(H4201,2)</f>
        <v>27</v>
      </c>
      <c r="K4201" s="58" t="str">
        <f aca="false">RIGHT(H4201,3)</f>
        <v>L36</v>
      </c>
      <c r="M4201" s="8" t="n">
        <v>545</v>
      </c>
    </row>
    <row r="4202" customFormat="false" ht="15" hidden="false" customHeight="false" outlineLevel="0" collapsed="false">
      <c r="B4202" s="2" t="s">
        <v>108</v>
      </c>
      <c r="C4202" s="76" t="s">
        <v>1887</v>
      </c>
      <c r="D4202" s="2" t="n">
        <v>718</v>
      </c>
      <c r="E4202" s="38" t="s">
        <v>1067</v>
      </c>
      <c r="F4202" s="2" t="str">
        <f aca="false">IFERROR(E4202*10,SUBSTITUTE(E4202,"/",""))</f>
        <v>2836</v>
      </c>
      <c r="H4202" s="47" t="str">
        <f aca="false">SUBSTITUTE(E4202,"/","/L")</f>
        <v>28/L36</v>
      </c>
      <c r="I4202" s="27" t="str">
        <f aca="false">J4202&amp;";"&amp;K4202</f>
        <v>28;L36</v>
      </c>
      <c r="J4202" s="58" t="str">
        <f aca="false">LEFT(H4202,2)</f>
        <v>28</v>
      </c>
      <c r="K4202" s="58" t="str">
        <f aca="false">RIGHT(H4202,3)</f>
        <v>L36</v>
      </c>
      <c r="M4202" s="8" t="n">
        <v>595</v>
      </c>
    </row>
    <row r="4203" customFormat="false" ht="15" hidden="false" customHeight="false" outlineLevel="0" collapsed="false">
      <c r="B4203" s="2" t="s">
        <v>108</v>
      </c>
      <c r="C4203" s="76" t="s">
        <v>1887</v>
      </c>
      <c r="D4203" s="2" t="n">
        <v>719</v>
      </c>
      <c r="E4203" s="38" t="s">
        <v>1068</v>
      </c>
      <c r="F4203" s="2" t="str">
        <f aca="false">IFERROR(E4203*10,SUBSTITUTE(E4203,"/",""))</f>
        <v>2936</v>
      </c>
      <c r="H4203" s="47" t="str">
        <f aca="false">SUBSTITUTE(E4203,"/","/L")</f>
        <v>29/L36</v>
      </c>
      <c r="I4203" s="27" t="str">
        <f aca="false">J4203&amp;";"&amp;K4203</f>
        <v>29;L36</v>
      </c>
      <c r="J4203" s="58" t="str">
        <f aca="false">LEFT(H4203,2)</f>
        <v>29</v>
      </c>
      <c r="K4203" s="58" t="str">
        <f aca="false">RIGHT(H4203,3)</f>
        <v>L36</v>
      </c>
      <c r="M4203" s="8" t="n">
        <v>655</v>
      </c>
    </row>
    <row r="4204" customFormat="false" ht="15" hidden="false" customHeight="false" outlineLevel="0" collapsed="false">
      <c r="B4204" s="2" t="s">
        <v>108</v>
      </c>
      <c r="C4204" s="76" t="s">
        <v>1887</v>
      </c>
      <c r="D4204" s="2" t="n">
        <v>720</v>
      </c>
      <c r="E4204" s="38" t="s">
        <v>1069</v>
      </c>
      <c r="F4204" s="2" t="str">
        <f aca="false">IFERROR(E4204*10,SUBSTITUTE(E4204,"/",""))</f>
        <v>3036</v>
      </c>
      <c r="H4204" s="47" t="str">
        <f aca="false">SUBSTITUTE(E4204,"/","/L")</f>
        <v>30/L36</v>
      </c>
      <c r="I4204" s="27" t="str">
        <f aca="false">J4204&amp;";"&amp;K4204</f>
        <v>30;L36</v>
      </c>
      <c r="J4204" s="58" t="str">
        <f aca="false">LEFT(H4204,2)</f>
        <v>30</v>
      </c>
      <c r="K4204" s="58" t="str">
        <f aca="false">RIGHT(H4204,3)</f>
        <v>L36</v>
      </c>
      <c r="M4204" s="8" t="n">
        <v>720</v>
      </c>
    </row>
    <row r="4205" customFormat="false" ht="15" hidden="false" customHeight="false" outlineLevel="0" collapsed="false">
      <c r="B4205" s="2" t="s">
        <v>108</v>
      </c>
      <c r="C4205" s="76" t="s">
        <v>1887</v>
      </c>
      <c r="D4205" s="2" t="n">
        <v>721</v>
      </c>
      <c r="E4205" s="38" t="s">
        <v>1070</v>
      </c>
      <c r="F4205" s="2" t="str">
        <f aca="false">IFERROR(E4205*10,SUBSTITUTE(E4205,"/",""))</f>
        <v>3136</v>
      </c>
      <c r="H4205" s="47" t="str">
        <f aca="false">SUBSTITUTE(E4205,"/","/L")</f>
        <v>31/L36</v>
      </c>
      <c r="I4205" s="27" t="str">
        <f aca="false">J4205&amp;";"&amp;K4205</f>
        <v>31;L36</v>
      </c>
      <c r="J4205" s="58" t="str">
        <f aca="false">LEFT(H4205,2)</f>
        <v>31</v>
      </c>
      <c r="K4205" s="58" t="str">
        <f aca="false">RIGHT(H4205,3)</f>
        <v>L36</v>
      </c>
      <c r="M4205" s="8" t="n">
        <v>785</v>
      </c>
    </row>
    <row r="4206" customFormat="false" ht="15" hidden="false" customHeight="false" outlineLevel="0" collapsed="false">
      <c r="B4206" s="2" t="s">
        <v>108</v>
      </c>
      <c r="C4206" s="76" t="s">
        <v>1887</v>
      </c>
      <c r="D4206" s="2" t="n">
        <v>722</v>
      </c>
      <c r="E4206" s="38" t="s">
        <v>1071</v>
      </c>
      <c r="F4206" s="2" t="str">
        <f aca="false">IFERROR(E4206*10,SUBSTITUTE(E4206,"/",""))</f>
        <v>3236</v>
      </c>
      <c r="H4206" s="47" t="str">
        <f aca="false">SUBSTITUTE(E4206,"/","/L")</f>
        <v>32/L36</v>
      </c>
      <c r="I4206" s="27" t="str">
        <f aca="false">J4206&amp;";"&amp;K4206</f>
        <v>32;L36</v>
      </c>
      <c r="J4206" s="58" t="str">
        <f aca="false">LEFT(H4206,2)</f>
        <v>32</v>
      </c>
      <c r="K4206" s="58" t="str">
        <f aca="false">RIGHT(H4206,3)</f>
        <v>L36</v>
      </c>
      <c r="M4206" s="8" t="n">
        <v>845</v>
      </c>
    </row>
    <row r="4207" customFormat="false" ht="15" hidden="false" customHeight="false" outlineLevel="0" collapsed="false">
      <c r="B4207" s="2" t="s">
        <v>108</v>
      </c>
      <c r="C4207" s="76" t="s">
        <v>1887</v>
      </c>
      <c r="D4207" s="2" t="n">
        <v>723</v>
      </c>
      <c r="E4207" s="38" t="s">
        <v>1072</v>
      </c>
      <c r="F4207" s="2" t="str">
        <f aca="false">IFERROR(E4207*10,SUBSTITUTE(E4207,"/",""))</f>
        <v>3336</v>
      </c>
      <c r="H4207" s="47" t="str">
        <f aca="false">SUBSTITUTE(E4207,"/","/L")</f>
        <v>33/L36</v>
      </c>
      <c r="I4207" s="27" t="str">
        <f aca="false">J4207&amp;";"&amp;K4207</f>
        <v>33;L36</v>
      </c>
      <c r="J4207" s="58" t="str">
        <f aca="false">LEFT(H4207,2)</f>
        <v>33</v>
      </c>
      <c r="K4207" s="58" t="str">
        <f aca="false">RIGHT(H4207,3)</f>
        <v>L36</v>
      </c>
      <c r="M4207" s="8" t="n">
        <v>775</v>
      </c>
    </row>
    <row r="4208" customFormat="false" ht="15" hidden="false" customHeight="false" outlineLevel="0" collapsed="false">
      <c r="B4208" s="2" t="s">
        <v>108</v>
      </c>
      <c r="C4208" s="76" t="s">
        <v>1887</v>
      </c>
      <c r="D4208" s="2" t="n">
        <v>724</v>
      </c>
      <c r="E4208" s="38" t="s">
        <v>160</v>
      </c>
      <c r="F4208" s="2" t="str">
        <f aca="false">IFERROR(E4208*10,SUBSTITUTE(E4208,"/",""))</f>
        <v>3436</v>
      </c>
      <c r="H4208" s="47" t="str">
        <f aca="false">SUBSTITUTE(E4208,"/","/L")</f>
        <v>34/L36</v>
      </c>
      <c r="I4208" s="27" t="str">
        <f aca="false">J4208&amp;";"&amp;K4208</f>
        <v>34;L36</v>
      </c>
      <c r="J4208" s="58" t="str">
        <f aca="false">LEFT(H4208,2)</f>
        <v>34</v>
      </c>
      <c r="K4208" s="58" t="str">
        <f aca="false">RIGHT(H4208,3)</f>
        <v>L36</v>
      </c>
      <c r="M4208" s="8" t="n">
        <v>710</v>
      </c>
    </row>
    <row r="4209" customFormat="false" ht="15" hidden="false" customHeight="false" outlineLevel="0" collapsed="false">
      <c r="B4209" s="2" t="s">
        <v>108</v>
      </c>
      <c r="C4209" s="76" t="s">
        <v>1887</v>
      </c>
      <c r="D4209" s="2" t="n">
        <v>725</v>
      </c>
      <c r="E4209" s="38" t="s">
        <v>147</v>
      </c>
      <c r="F4209" s="2" t="str">
        <f aca="false">IFERROR(E4209*10,SUBSTITUTE(E4209,"/",""))</f>
        <v>3536</v>
      </c>
      <c r="H4209" s="47" t="str">
        <f aca="false">SUBSTITUTE(E4209,"/","/L")</f>
        <v>35/L36</v>
      </c>
      <c r="I4209" s="27" t="str">
        <f aca="false">J4209&amp;";"&amp;K4209</f>
        <v>35;L36</v>
      </c>
      <c r="J4209" s="58" t="str">
        <f aca="false">LEFT(H4209,2)</f>
        <v>35</v>
      </c>
      <c r="K4209" s="58" t="str">
        <f aca="false">RIGHT(H4209,3)</f>
        <v>L36</v>
      </c>
      <c r="M4209" s="8" t="n">
        <v>645</v>
      </c>
    </row>
    <row r="4210" customFormat="false" ht="15" hidden="false" customHeight="false" outlineLevel="0" collapsed="false">
      <c r="B4210" s="2" t="s">
        <v>108</v>
      </c>
      <c r="C4210" s="76" t="s">
        <v>1887</v>
      </c>
      <c r="D4210" s="2" t="n">
        <v>726</v>
      </c>
      <c r="E4210" s="38" t="s">
        <v>1073</v>
      </c>
      <c r="F4210" s="2" t="str">
        <f aca="false">IFERROR(E4210*10,SUBSTITUTE(E4210,"/",""))</f>
        <v>3636</v>
      </c>
      <c r="H4210" s="47" t="str">
        <f aca="false">SUBSTITUTE(E4210,"/","/L")</f>
        <v>36/L36</v>
      </c>
      <c r="I4210" s="27" t="str">
        <f aca="false">J4210&amp;";"&amp;K4210</f>
        <v>36;L36</v>
      </c>
      <c r="J4210" s="58" t="str">
        <f aca="false">LEFT(H4210,2)</f>
        <v>36</v>
      </c>
      <c r="K4210" s="58" t="str">
        <f aca="false">RIGHT(H4210,3)</f>
        <v>L36</v>
      </c>
      <c r="M4210" s="8" t="n">
        <v>585</v>
      </c>
    </row>
    <row r="4211" customFormat="false" ht="15" hidden="false" customHeight="false" outlineLevel="0" collapsed="false">
      <c r="B4211" s="2" t="s">
        <v>108</v>
      </c>
      <c r="C4211" s="76" t="s">
        <v>1887</v>
      </c>
      <c r="D4211" s="2" t="n">
        <v>728</v>
      </c>
      <c r="E4211" s="38" t="s">
        <v>1074</v>
      </c>
      <c r="F4211" s="2" t="str">
        <f aca="false">IFERROR(E4211*10,SUBSTITUTE(E4211,"/",""))</f>
        <v>3836</v>
      </c>
      <c r="H4211" s="47" t="str">
        <f aca="false">SUBSTITUTE(E4211,"/","/L")</f>
        <v>38/L36</v>
      </c>
      <c r="I4211" s="27" t="str">
        <f aca="false">J4211&amp;";"&amp;K4211</f>
        <v>38;L36</v>
      </c>
      <c r="J4211" s="58" t="str">
        <f aca="false">LEFT(H4211,2)</f>
        <v>38</v>
      </c>
      <c r="K4211" s="58" t="str">
        <f aca="false">RIGHT(H4211,3)</f>
        <v>L36</v>
      </c>
      <c r="M4211" s="8" t="n">
        <v>485</v>
      </c>
    </row>
    <row r="4212" customFormat="false" ht="15" hidden="false" customHeight="false" outlineLevel="0" collapsed="false">
      <c r="B4212" s="2" t="s">
        <v>108</v>
      </c>
      <c r="C4212" s="76" t="s">
        <v>1887</v>
      </c>
      <c r="D4212" s="2" t="n">
        <v>730</v>
      </c>
      <c r="E4212" s="38" t="s">
        <v>1075</v>
      </c>
      <c r="F4212" s="2" t="str">
        <f aca="false">IFERROR(E4212*10,SUBSTITUTE(E4212,"/",""))</f>
        <v>4036</v>
      </c>
      <c r="H4212" s="47" t="str">
        <f aca="false">SUBSTITUTE(E4212,"/","/L")</f>
        <v>40/L36</v>
      </c>
      <c r="I4212" s="27" t="str">
        <f aca="false">J4212&amp;";"&amp;K4212</f>
        <v>40;L36</v>
      </c>
      <c r="J4212" s="58" t="str">
        <f aca="false">LEFT(H4212,2)</f>
        <v>40</v>
      </c>
      <c r="K4212" s="58" t="str">
        <f aca="false">RIGHT(H4212,3)</f>
        <v>L36</v>
      </c>
      <c r="M4212" s="8" t="n">
        <v>435</v>
      </c>
    </row>
    <row r="4213" customFormat="false" ht="15" hidden="false" customHeight="false" outlineLevel="0" collapsed="false">
      <c r="B4213" s="2" t="s">
        <v>108</v>
      </c>
      <c r="C4213" s="76" t="s">
        <v>1887</v>
      </c>
      <c r="D4213" s="2" t="n">
        <v>732</v>
      </c>
      <c r="E4213" s="38" t="s">
        <v>1076</v>
      </c>
      <c r="F4213" s="2" t="str">
        <f aca="false">IFERROR(E4213*10,SUBSTITUTE(E4213,"/",""))</f>
        <v>4236</v>
      </c>
      <c r="H4213" s="47" t="str">
        <f aca="false">SUBSTITUTE(E4213,"/","/L")</f>
        <v>42/L36</v>
      </c>
      <c r="I4213" s="27" t="str">
        <f aca="false">J4213&amp;";"&amp;K4213</f>
        <v>42;L36</v>
      </c>
      <c r="J4213" s="58" t="str">
        <f aca="false">LEFT(H4213,2)</f>
        <v>42</v>
      </c>
      <c r="K4213" s="58" t="str">
        <f aca="false">RIGHT(H4213,3)</f>
        <v>L36</v>
      </c>
      <c r="M4213" s="8" t="n">
        <v>405</v>
      </c>
    </row>
    <row r="4214" customFormat="false" ht="15" hidden="false" customHeight="false" outlineLevel="0" collapsed="false">
      <c r="B4214" s="2" t="s">
        <v>108</v>
      </c>
      <c r="C4214" s="76" t="s">
        <v>1887</v>
      </c>
      <c r="D4214" s="2" t="n">
        <v>734</v>
      </c>
      <c r="E4214" s="38" t="s">
        <v>1906</v>
      </c>
      <c r="F4214" s="2" t="str">
        <f aca="false">IFERROR(E4214*10,SUBSTITUTE(E4214,"/",""))</f>
        <v>4436</v>
      </c>
      <c r="H4214" s="47" t="str">
        <f aca="false">SUBSTITUTE(E4214,"/","/L")</f>
        <v>44/L36</v>
      </c>
      <c r="I4214" s="27" t="str">
        <f aca="false">J4214&amp;";"&amp;K4214</f>
        <v>44;L36</v>
      </c>
      <c r="J4214" s="58" t="str">
        <f aca="false">LEFT(H4214,2)</f>
        <v>44</v>
      </c>
      <c r="K4214" s="58" t="str">
        <f aca="false">RIGHT(H4214,3)</f>
        <v>L36</v>
      </c>
      <c r="M4214" s="8" t="n">
        <v>395</v>
      </c>
    </row>
    <row r="4215" customFormat="false" ht="15" hidden="false" customHeight="false" outlineLevel="0" collapsed="false">
      <c r="B4215" s="10" t="s">
        <v>271</v>
      </c>
      <c r="C4215" s="82" t="s">
        <v>1887</v>
      </c>
      <c r="D4215" s="10" t="n">
        <v>434</v>
      </c>
      <c r="E4215" s="20" t="s">
        <v>792</v>
      </c>
      <c r="F4215" s="10" t="str">
        <f aca="false">IFERROR(E4215*10,SUBSTITUTE(E4215,"/",""))</f>
        <v>4430</v>
      </c>
      <c r="G4215" s="73"/>
      <c r="H4215" s="81" t="str">
        <f aca="false">SUBSTITUTE(E4215,"/","/L")</f>
        <v>44/L30</v>
      </c>
      <c r="I4215" s="24" t="str">
        <f aca="false">J4215&amp;";"&amp;K4215</f>
        <v>44;L30</v>
      </c>
      <c r="J4215" s="24" t="str">
        <f aca="false">LEFT(H4215,2)</f>
        <v>44</v>
      </c>
      <c r="K4215" s="24" t="str">
        <f aca="false">RIGHT(H4215,3)</f>
        <v>L30</v>
      </c>
      <c r="L4215" s="24"/>
      <c r="M4215" s="24" t="n">
        <v>420</v>
      </c>
    </row>
    <row r="4216" customFormat="false" ht="15" hidden="false" customHeight="false" outlineLevel="0" collapsed="false">
      <c r="B4216" s="10" t="s">
        <v>271</v>
      </c>
      <c r="C4216" s="82" t="s">
        <v>1887</v>
      </c>
      <c r="D4216" s="10" t="n">
        <v>714</v>
      </c>
      <c r="E4216" s="20" t="s">
        <v>1063</v>
      </c>
      <c r="F4216" s="10" t="str">
        <f aca="false">IFERROR(E4216*10,SUBSTITUTE(E4216,"/",""))</f>
        <v>2436</v>
      </c>
      <c r="G4216" s="73"/>
      <c r="H4216" s="81" t="str">
        <f aca="false">SUBSTITUTE(E4216,"/","/L")</f>
        <v>24/L36</v>
      </c>
      <c r="I4216" s="24" t="str">
        <f aca="false">J4216&amp;";"&amp;K4216</f>
        <v>24;L36</v>
      </c>
      <c r="J4216" s="24" t="str">
        <f aca="false">LEFT(H4216,2)</f>
        <v>24</v>
      </c>
      <c r="K4216" s="24" t="str">
        <f aca="false">RIGHT(H4216,3)</f>
        <v>L36</v>
      </c>
      <c r="L4216" s="24"/>
      <c r="M4216" s="24" t="n">
        <v>445</v>
      </c>
    </row>
    <row r="4218" customFormat="false" ht="15" hidden="false" customHeight="false" outlineLevel="0" collapsed="false">
      <c r="B4218" s="2" t="s">
        <v>108</v>
      </c>
      <c r="C4218" s="76" t="s">
        <v>1907</v>
      </c>
      <c r="D4218" s="2" t="n">
        <v>316</v>
      </c>
      <c r="E4218" s="38" t="s">
        <v>1908</v>
      </c>
      <c r="F4218" s="2" t="str">
        <f aca="false">IFERROR(E4218*10,SUBSTITUTE(E4218,"/",""))</f>
        <v>26XS</v>
      </c>
      <c r="H4218" s="89" t="s">
        <v>3216</v>
      </c>
      <c r="I4218" s="27" t="str">
        <f aca="false">J4218&amp;";"&amp;K4218</f>
        <v>26;L28</v>
      </c>
      <c r="J4218" s="58" t="str">
        <f aca="false">LEFT(H4218,2)</f>
        <v>26</v>
      </c>
      <c r="K4218" s="58" t="str">
        <f aca="false">RIGHT(H4218,3)</f>
        <v>L28</v>
      </c>
      <c r="M4218" s="8" t="n">
        <v>500</v>
      </c>
    </row>
    <row r="4219" customFormat="false" ht="15" hidden="false" customHeight="false" outlineLevel="0" collapsed="false">
      <c r="B4219" s="2" t="s">
        <v>108</v>
      </c>
      <c r="C4219" s="76" t="s">
        <v>1907</v>
      </c>
      <c r="D4219" s="2" t="n">
        <v>317</v>
      </c>
      <c r="E4219" s="38" t="s">
        <v>1909</v>
      </c>
      <c r="F4219" s="2" t="str">
        <f aca="false">IFERROR(E4219*10,SUBSTITUTE(E4219,"/",""))</f>
        <v>27XS</v>
      </c>
      <c r="H4219" s="89" t="s">
        <v>3217</v>
      </c>
      <c r="I4219" s="27" t="str">
        <f aca="false">J4219&amp;";"&amp;K4219</f>
        <v>27;L28</v>
      </c>
      <c r="J4219" s="58" t="str">
        <f aca="false">LEFT(H4219,2)</f>
        <v>27</v>
      </c>
      <c r="K4219" s="58" t="str">
        <f aca="false">RIGHT(H4219,3)</f>
        <v>L28</v>
      </c>
      <c r="M4219" s="8" t="n">
        <v>550</v>
      </c>
    </row>
    <row r="4220" customFormat="false" ht="15" hidden="false" customHeight="false" outlineLevel="0" collapsed="false">
      <c r="B4220" s="2" t="s">
        <v>108</v>
      </c>
      <c r="C4220" s="76" t="s">
        <v>1907</v>
      </c>
      <c r="D4220" s="2" t="n">
        <v>318</v>
      </c>
      <c r="E4220" s="38" t="s">
        <v>1910</v>
      </c>
      <c r="F4220" s="2" t="str">
        <f aca="false">IFERROR(E4220*10,SUBSTITUTE(E4220,"/",""))</f>
        <v>28XS</v>
      </c>
      <c r="H4220" s="89" t="s">
        <v>3218</v>
      </c>
      <c r="I4220" s="27" t="str">
        <f aca="false">J4220&amp;";"&amp;K4220</f>
        <v>28;L28</v>
      </c>
      <c r="J4220" s="58" t="str">
        <f aca="false">LEFT(H4220,2)</f>
        <v>28</v>
      </c>
      <c r="K4220" s="58" t="str">
        <f aca="false">RIGHT(H4220,3)</f>
        <v>L28</v>
      </c>
      <c r="M4220" s="8" t="n">
        <v>600</v>
      </c>
    </row>
    <row r="4221" customFormat="false" ht="15" hidden="false" customHeight="false" outlineLevel="0" collapsed="false">
      <c r="B4221" s="2" t="s">
        <v>108</v>
      </c>
      <c r="C4221" s="76" t="s">
        <v>1907</v>
      </c>
      <c r="D4221" s="2" t="n">
        <v>319</v>
      </c>
      <c r="E4221" s="38" t="s">
        <v>1911</v>
      </c>
      <c r="F4221" s="2" t="str">
        <f aca="false">IFERROR(E4221*10,SUBSTITUTE(E4221,"/",""))</f>
        <v>29XS</v>
      </c>
      <c r="H4221" s="89" t="s">
        <v>3219</v>
      </c>
      <c r="I4221" s="27" t="str">
        <f aca="false">J4221&amp;";"&amp;K4221</f>
        <v>29;L28</v>
      </c>
      <c r="J4221" s="58" t="str">
        <f aca="false">LEFT(H4221,2)</f>
        <v>29</v>
      </c>
      <c r="K4221" s="58" t="str">
        <f aca="false">RIGHT(H4221,3)</f>
        <v>L28</v>
      </c>
      <c r="M4221" s="8" t="n">
        <v>660</v>
      </c>
    </row>
    <row r="4222" customFormat="false" ht="15" hidden="false" customHeight="false" outlineLevel="0" collapsed="false">
      <c r="B4222" s="2" t="s">
        <v>108</v>
      </c>
      <c r="C4222" s="76" t="s">
        <v>1907</v>
      </c>
      <c r="D4222" s="2" t="n">
        <v>320</v>
      </c>
      <c r="E4222" s="38" t="s">
        <v>1912</v>
      </c>
      <c r="F4222" s="2" t="str">
        <f aca="false">IFERROR(E4222*10,SUBSTITUTE(E4222,"/",""))</f>
        <v>30XS</v>
      </c>
      <c r="H4222" s="89" t="s">
        <v>3220</v>
      </c>
      <c r="I4222" s="27" t="str">
        <f aca="false">J4222&amp;";"&amp;K4222</f>
        <v>30;L28</v>
      </c>
      <c r="J4222" s="58" t="str">
        <f aca="false">LEFT(H4222,2)</f>
        <v>30</v>
      </c>
      <c r="K4222" s="58" t="str">
        <f aca="false">RIGHT(H4222,3)</f>
        <v>L28</v>
      </c>
      <c r="M4222" s="8" t="n">
        <v>725</v>
      </c>
    </row>
    <row r="4223" customFormat="false" ht="15" hidden="false" customHeight="false" outlineLevel="0" collapsed="false">
      <c r="B4223" s="2" t="s">
        <v>108</v>
      </c>
      <c r="C4223" s="76" t="s">
        <v>1907</v>
      </c>
      <c r="D4223" s="2" t="n">
        <v>321</v>
      </c>
      <c r="E4223" s="38" t="s">
        <v>1913</v>
      </c>
      <c r="F4223" s="2" t="str">
        <f aca="false">IFERROR(E4223*10,SUBSTITUTE(E4223,"/",""))</f>
        <v>31XS</v>
      </c>
      <c r="H4223" s="89" t="s">
        <v>3221</v>
      </c>
      <c r="I4223" s="27" t="str">
        <f aca="false">J4223&amp;";"&amp;K4223</f>
        <v>31;L28</v>
      </c>
      <c r="J4223" s="58" t="str">
        <f aca="false">LEFT(H4223,2)</f>
        <v>31</v>
      </c>
      <c r="K4223" s="58" t="str">
        <f aca="false">RIGHT(H4223,3)</f>
        <v>L28</v>
      </c>
      <c r="M4223" s="8" t="n">
        <v>790</v>
      </c>
    </row>
    <row r="4224" customFormat="false" ht="15" hidden="false" customHeight="false" outlineLevel="0" collapsed="false">
      <c r="B4224" s="2" t="s">
        <v>108</v>
      </c>
      <c r="C4224" s="76" t="s">
        <v>1907</v>
      </c>
      <c r="D4224" s="2" t="n">
        <v>322</v>
      </c>
      <c r="E4224" s="38" t="s">
        <v>1914</v>
      </c>
      <c r="F4224" s="2" t="str">
        <f aca="false">IFERROR(E4224*10,SUBSTITUTE(E4224,"/",""))</f>
        <v>32XS</v>
      </c>
      <c r="H4224" s="89" t="s">
        <v>3222</v>
      </c>
      <c r="I4224" s="27" t="str">
        <f aca="false">J4224&amp;";"&amp;K4224</f>
        <v>32;L28</v>
      </c>
      <c r="J4224" s="58" t="str">
        <f aca="false">LEFT(H4224,2)</f>
        <v>32</v>
      </c>
      <c r="K4224" s="58" t="str">
        <f aca="false">RIGHT(H4224,3)</f>
        <v>L28</v>
      </c>
      <c r="M4224" s="8" t="n">
        <v>850</v>
      </c>
    </row>
    <row r="4225" customFormat="false" ht="15" hidden="false" customHeight="false" outlineLevel="0" collapsed="false">
      <c r="B4225" s="2" t="s">
        <v>108</v>
      </c>
      <c r="C4225" s="76" t="s">
        <v>1907</v>
      </c>
      <c r="D4225" s="2" t="n">
        <v>323</v>
      </c>
      <c r="E4225" s="38" t="s">
        <v>1915</v>
      </c>
      <c r="F4225" s="2" t="str">
        <f aca="false">IFERROR(E4225*10,SUBSTITUTE(E4225,"/",""))</f>
        <v>33XS</v>
      </c>
      <c r="H4225" s="89" t="s">
        <v>3223</v>
      </c>
      <c r="I4225" s="27" t="str">
        <f aca="false">J4225&amp;";"&amp;K4225</f>
        <v>33;L28</v>
      </c>
      <c r="J4225" s="58" t="str">
        <f aca="false">LEFT(H4225,2)</f>
        <v>33</v>
      </c>
      <c r="K4225" s="58" t="str">
        <f aca="false">RIGHT(H4225,3)</f>
        <v>L28</v>
      </c>
      <c r="M4225" s="8" t="n">
        <v>780</v>
      </c>
    </row>
    <row r="4226" customFormat="false" ht="15" hidden="false" customHeight="false" outlineLevel="0" collapsed="false">
      <c r="B4226" s="2" t="s">
        <v>108</v>
      </c>
      <c r="C4226" s="76" t="s">
        <v>1907</v>
      </c>
      <c r="D4226" s="2" t="n">
        <v>324</v>
      </c>
      <c r="E4226" s="38" t="s">
        <v>1916</v>
      </c>
      <c r="F4226" s="2" t="str">
        <f aca="false">IFERROR(E4226*10,SUBSTITUTE(E4226,"/",""))</f>
        <v>34XS</v>
      </c>
      <c r="H4226" s="89" t="s">
        <v>3224</v>
      </c>
      <c r="I4226" s="27" t="str">
        <f aca="false">J4226&amp;";"&amp;K4226</f>
        <v>34;L28</v>
      </c>
      <c r="J4226" s="58" t="str">
        <f aca="false">LEFT(H4226,2)</f>
        <v>34</v>
      </c>
      <c r="K4226" s="58" t="str">
        <f aca="false">RIGHT(H4226,3)</f>
        <v>L28</v>
      </c>
      <c r="M4226" s="8" t="n">
        <v>715</v>
      </c>
    </row>
    <row r="4227" customFormat="false" ht="15" hidden="false" customHeight="false" outlineLevel="0" collapsed="false">
      <c r="B4227" s="2" t="s">
        <v>108</v>
      </c>
      <c r="C4227" s="76" t="s">
        <v>1907</v>
      </c>
      <c r="D4227" s="2" t="n">
        <v>325</v>
      </c>
      <c r="E4227" s="38" t="s">
        <v>1917</v>
      </c>
      <c r="F4227" s="2" t="str">
        <f aca="false">IFERROR(E4227*10,SUBSTITUTE(E4227,"/",""))</f>
        <v>35XS</v>
      </c>
      <c r="H4227" s="89" t="s">
        <v>3225</v>
      </c>
      <c r="I4227" s="27" t="str">
        <f aca="false">J4227&amp;";"&amp;K4227</f>
        <v>35;L28</v>
      </c>
      <c r="J4227" s="58" t="str">
        <f aca="false">LEFT(H4227,2)</f>
        <v>35</v>
      </c>
      <c r="K4227" s="58" t="str">
        <f aca="false">RIGHT(H4227,3)</f>
        <v>L28</v>
      </c>
      <c r="M4227" s="8" t="n">
        <v>650</v>
      </c>
    </row>
    <row r="4228" customFormat="false" ht="15" hidden="false" customHeight="false" outlineLevel="0" collapsed="false">
      <c r="B4228" s="2" t="s">
        <v>108</v>
      </c>
      <c r="C4228" s="76" t="s">
        <v>1907</v>
      </c>
      <c r="D4228" s="2" t="n">
        <v>326</v>
      </c>
      <c r="E4228" s="38" t="s">
        <v>1918</v>
      </c>
      <c r="F4228" s="2" t="str">
        <f aca="false">IFERROR(E4228*10,SUBSTITUTE(E4228,"/",""))</f>
        <v>36XS</v>
      </c>
      <c r="H4228" s="89" t="s">
        <v>3226</v>
      </c>
      <c r="I4228" s="27" t="str">
        <f aca="false">J4228&amp;";"&amp;K4228</f>
        <v>36;L28</v>
      </c>
      <c r="J4228" s="58" t="str">
        <f aca="false">LEFT(H4228,2)</f>
        <v>36</v>
      </c>
      <c r="K4228" s="58" t="str">
        <f aca="false">RIGHT(H4228,3)</f>
        <v>L28</v>
      </c>
      <c r="M4228" s="8" t="n">
        <v>590</v>
      </c>
    </row>
    <row r="4229" customFormat="false" ht="15" hidden="false" customHeight="false" outlineLevel="0" collapsed="false">
      <c r="B4229" s="2" t="s">
        <v>108</v>
      </c>
      <c r="C4229" s="76" t="s">
        <v>1907</v>
      </c>
      <c r="D4229" s="2" t="n">
        <v>327</v>
      </c>
      <c r="E4229" s="38" t="s">
        <v>1919</v>
      </c>
      <c r="F4229" s="2" t="str">
        <f aca="false">IFERROR(E4229*10,SUBSTITUTE(E4229,"/",""))</f>
        <v>37XS</v>
      </c>
      <c r="H4229" s="89" t="s">
        <v>3227</v>
      </c>
      <c r="I4229" s="27" t="str">
        <f aca="false">J4229&amp;";"&amp;K4229</f>
        <v>37;L28</v>
      </c>
      <c r="J4229" s="58" t="str">
        <f aca="false">LEFT(H4229,2)</f>
        <v>37</v>
      </c>
      <c r="K4229" s="58" t="str">
        <f aca="false">RIGHT(H4229,3)</f>
        <v>L28</v>
      </c>
      <c r="M4229" s="8" t="n">
        <v>540</v>
      </c>
    </row>
    <row r="4230" customFormat="false" ht="15" hidden="false" customHeight="false" outlineLevel="0" collapsed="false">
      <c r="B4230" s="2" t="s">
        <v>108</v>
      </c>
      <c r="C4230" s="76" t="s">
        <v>1907</v>
      </c>
      <c r="D4230" s="2" t="n">
        <v>328</v>
      </c>
      <c r="E4230" s="38" t="s">
        <v>1920</v>
      </c>
      <c r="F4230" s="2" t="str">
        <f aca="false">IFERROR(E4230*10,SUBSTITUTE(E4230,"/",""))</f>
        <v>38XS</v>
      </c>
      <c r="H4230" s="89" t="s">
        <v>3228</v>
      </c>
      <c r="I4230" s="27" t="str">
        <f aca="false">J4230&amp;";"&amp;K4230</f>
        <v>38;L28</v>
      </c>
      <c r="J4230" s="58" t="str">
        <f aca="false">LEFT(H4230,2)</f>
        <v>38</v>
      </c>
      <c r="K4230" s="58" t="str">
        <f aca="false">RIGHT(H4230,3)</f>
        <v>L28</v>
      </c>
      <c r="M4230" s="8" t="n">
        <v>490</v>
      </c>
    </row>
    <row r="4231" customFormat="false" ht="15" hidden="false" customHeight="false" outlineLevel="0" collapsed="false">
      <c r="B4231" s="2" t="s">
        <v>108</v>
      </c>
      <c r="C4231" s="76" t="s">
        <v>1907</v>
      </c>
      <c r="D4231" s="2" t="n">
        <v>330</v>
      </c>
      <c r="E4231" s="38" t="s">
        <v>1921</v>
      </c>
      <c r="F4231" s="2" t="str">
        <f aca="false">IFERROR(E4231*10,SUBSTITUTE(E4231,"/",""))</f>
        <v>40XS</v>
      </c>
      <c r="H4231" s="89" t="s">
        <v>3229</v>
      </c>
      <c r="I4231" s="27" t="str">
        <f aca="false">J4231&amp;";"&amp;K4231</f>
        <v>40;L28</v>
      </c>
      <c r="J4231" s="58" t="str">
        <f aca="false">LEFT(H4231,2)</f>
        <v>40</v>
      </c>
      <c r="K4231" s="58" t="str">
        <f aca="false">RIGHT(H4231,3)</f>
        <v>L28</v>
      </c>
      <c r="M4231" s="8" t="n">
        <v>440</v>
      </c>
    </row>
    <row r="4232" customFormat="false" ht="15" hidden="false" customHeight="false" outlineLevel="0" collapsed="false">
      <c r="B4232" s="2" t="s">
        <v>108</v>
      </c>
      <c r="C4232" s="76" t="s">
        <v>1907</v>
      </c>
      <c r="D4232" s="2" t="n">
        <f aca="false">D4231+2</f>
        <v>332</v>
      </c>
      <c r="E4232" s="38" t="s">
        <v>1922</v>
      </c>
      <c r="F4232" s="2" t="str">
        <f aca="false">IFERROR(E4232*10,SUBSTITUTE(E4232,"/",""))</f>
        <v>42XS</v>
      </c>
      <c r="H4232" s="89" t="s">
        <v>3230</v>
      </c>
      <c r="I4232" s="27" t="str">
        <f aca="false">J4232&amp;";"&amp;K4232</f>
        <v>42;L28</v>
      </c>
      <c r="J4232" s="58" t="str">
        <f aca="false">LEFT(H4232,2)</f>
        <v>42</v>
      </c>
      <c r="K4232" s="58" t="str">
        <f aca="false">RIGHT(H4232,3)</f>
        <v>L28</v>
      </c>
      <c r="M4232" s="8" t="n">
        <v>410</v>
      </c>
    </row>
    <row r="4233" customFormat="false" ht="15" hidden="false" customHeight="false" outlineLevel="0" collapsed="false">
      <c r="B4233" s="2" t="s">
        <v>108</v>
      </c>
      <c r="C4233" s="76" t="s">
        <v>1907</v>
      </c>
      <c r="D4233" s="2" t="n">
        <v>416</v>
      </c>
      <c r="E4233" s="38" t="s">
        <v>1134</v>
      </c>
      <c r="F4233" s="2" t="str">
        <f aca="false">IFERROR(E4233*10,SUBSTITUTE(E4233,"/",""))</f>
        <v>26S</v>
      </c>
      <c r="H4233" s="89" t="s">
        <v>2951</v>
      </c>
      <c r="I4233" s="27" t="str">
        <f aca="false">J4233&amp;";"&amp;K4233</f>
        <v>26;L30</v>
      </c>
      <c r="J4233" s="58" t="str">
        <f aca="false">LEFT(H4233,2)</f>
        <v>26</v>
      </c>
      <c r="K4233" s="58" t="str">
        <f aca="false">RIGHT(H4233,3)</f>
        <v>L30</v>
      </c>
      <c r="M4233" s="8" t="n">
        <v>625</v>
      </c>
    </row>
    <row r="4234" customFormat="false" ht="15" hidden="false" customHeight="false" outlineLevel="0" collapsed="false">
      <c r="B4234" s="2" t="s">
        <v>108</v>
      </c>
      <c r="C4234" s="76" t="s">
        <v>1907</v>
      </c>
      <c r="D4234" s="2" t="n">
        <v>417</v>
      </c>
      <c r="E4234" s="38" t="s">
        <v>1135</v>
      </c>
      <c r="F4234" s="2" t="str">
        <f aca="false">IFERROR(E4234*10,SUBSTITUTE(E4234,"/",""))</f>
        <v>27S</v>
      </c>
      <c r="H4234" s="89" t="s">
        <v>2952</v>
      </c>
      <c r="I4234" s="27" t="str">
        <f aca="false">J4234&amp;";"&amp;K4234</f>
        <v>27;L30</v>
      </c>
      <c r="J4234" s="58" t="str">
        <f aca="false">LEFT(H4234,2)</f>
        <v>27</v>
      </c>
      <c r="K4234" s="58" t="str">
        <f aca="false">RIGHT(H4234,3)</f>
        <v>L30</v>
      </c>
      <c r="M4234" s="8" t="n">
        <v>690</v>
      </c>
    </row>
    <row r="4235" customFormat="false" ht="15" hidden="false" customHeight="false" outlineLevel="0" collapsed="false">
      <c r="B4235" s="2" t="s">
        <v>108</v>
      </c>
      <c r="C4235" s="76" t="s">
        <v>1907</v>
      </c>
      <c r="D4235" s="2" t="n">
        <v>418</v>
      </c>
      <c r="E4235" s="38" t="s">
        <v>1136</v>
      </c>
      <c r="F4235" s="2" t="str">
        <f aca="false">IFERROR(E4235*10,SUBSTITUTE(E4235,"/",""))</f>
        <v>28S</v>
      </c>
      <c r="H4235" s="89" t="s">
        <v>2953</v>
      </c>
      <c r="I4235" s="27" t="str">
        <f aca="false">J4235&amp;";"&amp;K4235</f>
        <v>28;L30</v>
      </c>
      <c r="J4235" s="58" t="str">
        <f aca="false">LEFT(H4235,2)</f>
        <v>28</v>
      </c>
      <c r="K4235" s="58" t="str">
        <f aca="false">RIGHT(H4235,3)</f>
        <v>L30</v>
      </c>
      <c r="M4235" s="8" t="n">
        <v>755</v>
      </c>
      <c r="Q4235" s="2" t="n">
        <f aca="false">ROUND(LEFT(H4235,2)*2.54,0)</f>
        <v>71</v>
      </c>
      <c r="S4235" s="2" t="n">
        <f aca="false">ROUND(RIGHT(H4235,2)*2.54,0)</f>
        <v>76</v>
      </c>
    </row>
    <row r="4236" customFormat="false" ht="15" hidden="false" customHeight="false" outlineLevel="0" collapsed="false">
      <c r="B4236" s="2" t="s">
        <v>108</v>
      </c>
      <c r="C4236" s="76" t="s">
        <v>1907</v>
      </c>
      <c r="D4236" s="2" t="n">
        <v>419</v>
      </c>
      <c r="E4236" s="38" t="s">
        <v>1137</v>
      </c>
      <c r="F4236" s="2" t="str">
        <f aca="false">IFERROR(E4236*10,SUBSTITUTE(E4236,"/",""))</f>
        <v>29S</v>
      </c>
      <c r="H4236" s="89" t="s">
        <v>2954</v>
      </c>
      <c r="I4236" s="27" t="str">
        <f aca="false">J4236&amp;";"&amp;K4236</f>
        <v>29;L30</v>
      </c>
      <c r="J4236" s="58" t="str">
        <f aca="false">LEFT(H4236,2)</f>
        <v>29</v>
      </c>
      <c r="K4236" s="58" t="str">
        <f aca="false">RIGHT(H4236,3)</f>
        <v>L30</v>
      </c>
      <c r="M4236" s="8" t="n">
        <v>820</v>
      </c>
      <c r="Q4236" s="2" t="n">
        <f aca="false">ROUND(LEFT(H4236,2)*2.54,0)</f>
        <v>74</v>
      </c>
      <c r="S4236" s="2" t="n">
        <f aca="false">ROUND(RIGHT(H4236,2)*2.54,0)</f>
        <v>76</v>
      </c>
    </row>
    <row r="4237" customFormat="false" ht="15" hidden="false" customHeight="false" outlineLevel="0" collapsed="false">
      <c r="B4237" s="2" t="s">
        <v>108</v>
      </c>
      <c r="C4237" s="76" t="s">
        <v>1907</v>
      </c>
      <c r="D4237" s="2" t="n">
        <v>420</v>
      </c>
      <c r="E4237" s="38" t="s">
        <v>1138</v>
      </c>
      <c r="F4237" s="2" t="str">
        <f aca="false">IFERROR(E4237*10,SUBSTITUTE(E4237,"/",""))</f>
        <v>30S</v>
      </c>
      <c r="H4237" s="89" t="s">
        <v>2955</v>
      </c>
      <c r="I4237" s="27" t="str">
        <f aca="false">J4237&amp;";"&amp;K4237</f>
        <v>30;L30</v>
      </c>
      <c r="J4237" s="58" t="str">
        <f aca="false">LEFT(H4237,2)</f>
        <v>30</v>
      </c>
      <c r="K4237" s="58" t="str">
        <f aca="false">RIGHT(H4237,3)</f>
        <v>L30</v>
      </c>
      <c r="M4237" s="8" t="n">
        <v>880</v>
      </c>
      <c r="Q4237" s="2" t="n">
        <f aca="false">ROUND(LEFT(H4237,2)*2.54,0)</f>
        <v>76</v>
      </c>
      <c r="S4237" s="2" t="n">
        <f aca="false">ROUND(RIGHT(H4237,2)*2.54,0)</f>
        <v>76</v>
      </c>
    </row>
    <row r="4238" customFormat="false" ht="15" hidden="false" customHeight="false" outlineLevel="0" collapsed="false">
      <c r="B4238" s="2" t="s">
        <v>108</v>
      </c>
      <c r="C4238" s="76" t="s">
        <v>1907</v>
      </c>
      <c r="D4238" s="2" t="n">
        <v>421</v>
      </c>
      <c r="E4238" s="38" t="s">
        <v>1139</v>
      </c>
      <c r="F4238" s="2" t="str">
        <f aca="false">IFERROR(E4238*10,SUBSTITUTE(E4238,"/",""))</f>
        <v>31S</v>
      </c>
      <c r="H4238" s="89" t="s">
        <v>2956</v>
      </c>
      <c r="I4238" s="27" t="str">
        <f aca="false">J4238&amp;";"&amp;K4238</f>
        <v>31;L30</v>
      </c>
      <c r="J4238" s="58" t="str">
        <f aca="false">LEFT(H4238,2)</f>
        <v>31</v>
      </c>
      <c r="K4238" s="58" t="str">
        <f aca="false">RIGHT(H4238,3)</f>
        <v>L30</v>
      </c>
      <c r="M4238" s="8" t="n">
        <v>925</v>
      </c>
      <c r="Q4238" s="2" t="n">
        <f aca="false">ROUND(LEFT(H4238,2)*2.54,0)</f>
        <v>79</v>
      </c>
      <c r="S4238" s="2" t="n">
        <f aca="false">ROUND(RIGHT(H4238,2)*2.54,0)</f>
        <v>76</v>
      </c>
    </row>
    <row r="4239" customFormat="false" ht="15" hidden="false" customHeight="false" outlineLevel="0" collapsed="false">
      <c r="B4239" s="2" t="s">
        <v>108</v>
      </c>
      <c r="C4239" s="76" t="s">
        <v>1907</v>
      </c>
      <c r="D4239" s="2" t="n">
        <v>422</v>
      </c>
      <c r="E4239" s="38" t="s">
        <v>720</v>
      </c>
      <c r="F4239" s="2" t="str">
        <f aca="false">IFERROR(E4239*10,SUBSTITUTE(E4239,"/",""))</f>
        <v>32S</v>
      </c>
      <c r="H4239" s="89" t="s">
        <v>2957</v>
      </c>
      <c r="I4239" s="27" t="str">
        <f aca="false">J4239&amp;";"&amp;K4239</f>
        <v>32;L30</v>
      </c>
      <c r="J4239" s="58" t="str">
        <f aca="false">LEFT(H4239,2)</f>
        <v>32</v>
      </c>
      <c r="K4239" s="58" t="str">
        <f aca="false">RIGHT(H4239,3)</f>
        <v>L30</v>
      </c>
      <c r="M4239" s="8" t="n">
        <v>955</v>
      </c>
      <c r="Q4239" s="2" t="n">
        <f aca="false">ROUND(LEFT(H4239,2)*2.54,0)</f>
        <v>81</v>
      </c>
      <c r="S4239" s="2" t="n">
        <f aca="false">ROUND(RIGHT(H4239,2)*2.54,0)</f>
        <v>76</v>
      </c>
    </row>
    <row r="4240" customFormat="false" ht="15" hidden="false" customHeight="false" outlineLevel="0" collapsed="false">
      <c r="B4240" s="2" t="s">
        <v>108</v>
      </c>
      <c r="C4240" s="76" t="s">
        <v>1907</v>
      </c>
      <c r="D4240" s="2" t="n">
        <v>423</v>
      </c>
      <c r="E4240" s="38" t="s">
        <v>1140</v>
      </c>
      <c r="F4240" s="2" t="str">
        <f aca="false">IFERROR(E4240*10,SUBSTITUTE(E4240,"/",""))</f>
        <v>33S</v>
      </c>
      <c r="H4240" s="89" t="s">
        <v>2958</v>
      </c>
      <c r="I4240" s="27" t="str">
        <f aca="false">J4240&amp;";"&amp;K4240</f>
        <v>33;L30</v>
      </c>
      <c r="J4240" s="58" t="str">
        <f aca="false">LEFT(H4240,2)</f>
        <v>33</v>
      </c>
      <c r="K4240" s="58" t="str">
        <f aca="false">RIGHT(H4240,3)</f>
        <v>L30</v>
      </c>
      <c r="M4240" s="8" t="n">
        <v>915</v>
      </c>
      <c r="Q4240" s="2" t="n">
        <f aca="false">ROUND(LEFT(H4240,2)*2.54,0)</f>
        <v>84</v>
      </c>
      <c r="S4240" s="2" t="n">
        <f aca="false">ROUND(RIGHT(H4240,2)*2.54,0)</f>
        <v>76</v>
      </c>
    </row>
    <row r="4241" customFormat="false" ht="15" hidden="false" customHeight="false" outlineLevel="0" collapsed="false">
      <c r="B4241" s="2" t="s">
        <v>108</v>
      </c>
      <c r="C4241" s="76" t="s">
        <v>1907</v>
      </c>
      <c r="D4241" s="2" t="n">
        <v>424</v>
      </c>
      <c r="E4241" s="38" t="s">
        <v>721</v>
      </c>
      <c r="F4241" s="2" t="str">
        <f aca="false">IFERROR(E4241*10,SUBSTITUTE(E4241,"/",""))</f>
        <v>34S</v>
      </c>
      <c r="H4241" s="89" t="s">
        <v>2959</v>
      </c>
      <c r="I4241" s="27" t="str">
        <f aca="false">J4241&amp;";"&amp;K4241</f>
        <v>34;L30</v>
      </c>
      <c r="J4241" s="58" t="str">
        <f aca="false">LEFT(H4241,2)</f>
        <v>34</v>
      </c>
      <c r="K4241" s="58" t="str">
        <f aca="false">RIGHT(H4241,3)</f>
        <v>L30</v>
      </c>
      <c r="M4241" s="8" t="n">
        <v>870</v>
      </c>
      <c r="Q4241" s="2" t="n">
        <f aca="false">ROUND(LEFT(H4241,2)*2.54,0)</f>
        <v>86</v>
      </c>
      <c r="S4241" s="2" t="n">
        <f aca="false">ROUND(RIGHT(H4241,2)*2.54,0)</f>
        <v>76</v>
      </c>
    </row>
    <row r="4242" customFormat="false" ht="15" hidden="false" customHeight="false" outlineLevel="0" collapsed="false">
      <c r="B4242" s="2" t="s">
        <v>108</v>
      </c>
      <c r="C4242" s="76" t="s">
        <v>1907</v>
      </c>
      <c r="D4242" s="2" t="n">
        <v>425</v>
      </c>
      <c r="E4242" s="38" t="s">
        <v>1923</v>
      </c>
      <c r="F4242" s="2" t="str">
        <f aca="false">IFERROR(E4242*10,SUBSTITUTE(E4242,"/",""))</f>
        <v>35S</v>
      </c>
      <c r="H4242" s="89" t="s">
        <v>3231</v>
      </c>
      <c r="I4242" s="27" t="str">
        <f aca="false">J4242&amp;";"&amp;K4242</f>
        <v>35;L30</v>
      </c>
      <c r="J4242" s="58" t="str">
        <f aca="false">LEFT(H4242,2)</f>
        <v>35</v>
      </c>
      <c r="K4242" s="58" t="str">
        <f aca="false">RIGHT(H4242,3)</f>
        <v>L30</v>
      </c>
      <c r="M4242" s="8" t="n">
        <v>810</v>
      </c>
      <c r="Q4242" s="2" t="n">
        <f aca="false">ROUND(LEFT(H4242,2)*2.54,0)</f>
        <v>89</v>
      </c>
      <c r="S4242" s="2" t="n">
        <f aca="false">ROUND(RIGHT(H4242,2)*2.54,0)</f>
        <v>76</v>
      </c>
    </row>
    <row r="4243" customFormat="false" ht="15" hidden="false" customHeight="false" outlineLevel="0" collapsed="false">
      <c r="B4243" s="2" t="s">
        <v>108</v>
      </c>
      <c r="C4243" s="76" t="s">
        <v>1907</v>
      </c>
      <c r="D4243" s="2" t="n">
        <v>426</v>
      </c>
      <c r="E4243" s="38" t="s">
        <v>722</v>
      </c>
      <c r="F4243" s="2" t="str">
        <f aca="false">IFERROR(E4243*10,SUBSTITUTE(E4243,"/",""))</f>
        <v>36S</v>
      </c>
      <c r="H4243" s="89" t="s">
        <v>2960</v>
      </c>
      <c r="I4243" s="27" t="str">
        <f aca="false">J4243&amp;";"&amp;K4243</f>
        <v>36;L30</v>
      </c>
      <c r="J4243" s="58" t="str">
        <f aca="false">LEFT(H4243,2)</f>
        <v>36</v>
      </c>
      <c r="K4243" s="58" t="str">
        <f aca="false">RIGHT(H4243,3)</f>
        <v>L30</v>
      </c>
      <c r="M4243" s="8" t="n">
        <v>745</v>
      </c>
      <c r="Q4243" s="2" t="n">
        <f aca="false">ROUND(LEFT(H4243,2)*2.54,0)</f>
        <v>91</v>
      </c>
      <c r="S4243" s="2" t="n">
        <f aca="false">ROUND(RIGHT(H4243,2)*2.54,0)</f>
        <v>76</v>
      </c>
    </row>
    <row r="4244" customFormat="false" ht="15" hidden="false" customHeight="false" outlineLevel="0" collapsed="false">
      <c r="B4244" s="2" t="s">
        <v>108</v>
      </c>
      <c r="C4244" s="76" t="s">
        <v>1907</v>
      </c>
      <c r="D4244" s="2" t="n">
        <v>427</v>
      </c>
      <c r="E4244" s="38" t="s">
        <v>1924</v>
      </c>
      <c r="F4244" s="2" t="str">
        <f aca="false">IFERROR(E4244*10,SUBSTITUTE(E4244,"/",""))</f>
        <v>37S</v>
      </c>
      <c r="H4244" s="89" t="s">
        <v>3232</v>
      </c>
      <c r="I4244" s="27" t="str">
        <f aca="false">J4244&amp;";"&amp;K4244</f>
        <v>37;L30</v>
      </c>
      <c r="J4244" s="58" t="str">
        <f aca="false">LEFT(H4244,2)</f>
        <v>37</v>
      </c>
      <c r="K4244" s="58" t="str">
        <f aca="false">RIGHT(H4244,3)</f>
        <v>L30</v>
      </c>
      <c r="M4244" s="8" t="n">
        <v>680</v>
      </c>
      <c r="Q4244" s="2" t="n">
        <f aca="false">ROUND(LEFT(H4244,2)*2.54,0)</f>
        <v>94</v>
      </c>
      <c r="S4244" s="2" t="n">
        <f aca="false">ROUND(RIGHT(H4244,2)*2.54,0)</f>
        <v>76</v>
      </c>
    </row>
    <row r="4245" customFormat="false" ht="15" hidden="false" customHeight="false" outlineLevel="0" collapsed="false">
      <c r="B4245" s="2" t="s">
        <v>108</v>
      </c>
      <c r="C4245" s="76" t="s">
        <v>1907</v>
      </c>
      <c r="D4245" s="2" t="n">
        <v>428</v>
      </c>
      <c r="E4245" s="38" t="s">
        <v>723</v>
      </c>
      <c r="F4245" s="2" t="str">
        <f aca="false">IFERROR(E4245*10,SUBSTITUTE(E4245,"/",""))</f>
        <v>38S</v>
      </c>
      <c r="H4245" s="89" t="s">
        <v>2961</v>
      </c>
      <c r="I4245" s="27" t="str">
        <f aca="false">J4245&amp;";"&amp;K4245</f>
        <v>38;L30</v>
      </c>
      <c r="J4245" s="58" t="str">
        <f aca="false">LEFT(H4245,2)</f>
        <v>38</v>
      </c>
      <c r="K4245" s="58" t="str">
        <f aca="false">RIGHT(H4245,3)</f>
        <v>L30</v>
      </c>
      <c r="M4245" s="8" t="n">
        <v>615</v>
      </c>
      <c r="Q4245" s="2" t="n">
        <f aca="false">ROUND(LEFT(H4245,2)*2.54,0)</f>
        <v>97</v>
      </c>
      <c r="S4245" s="2" t="n">
        <f aca="false">ROUND(RIGHT(H4245,2)*2.54,0)</f>
        <v>76</v>
      </c>
    </row>
    <row r="4246" customFormat="false" ht="15" hidden="false" customHeight="false" outlineLevel="0" collapsed="false">
      <c r="B4246" s="2" t="s">
        <v>108</v>
      </c>
      <c r="C4246" s="76" t="s">
        <v>1907</v>
      </c>
      <c r="D4246" s="2" t="n">
        <v>430</v>
      </c>
      <c r="E4246" s="38" t="s">
        <v>724</v>
      </c>
      <c r="F4246" s="2" t="str">
        <f aca="false">IFERROR(E4246*10,SUBSTITUTE(E4246,"/",""))</f>
        <v>40S</v>
      </c>
      <c r="H4246" s="89" t="s">
        <v>2962</v>
      </c>
      <c r="I4246" s="27" t="str">
        <f aca="false">J4246&amp;";"&amp;K4246</f>
        <v>40;L30</v>
      </c>
      <c r="J4246" s="58" t="str">
        <f aca="false">LEFT(H4246,2)</f>
        <v>40</v>
      </c>
      <c r="K4246" s="58" t="str">
        <f aca="false">RIGHT(H4246,3)</f>
        <v>L30</v>
      </c>
      <c r="M4246" s="8" t="n">
        <v>515</v>
      </c>
      <c r="Q4246" s="2" t="n">
        <f aca="false">ROUND(LEFT(H4246,2)*2.54,0)</f>
        <v>102</v>
      </c>
      <c r="S4246" s="2" t="n">
        <f aca="false">ROUND(RIGHT(H4246,2)*2.54,0)</f>
        <v>76</v>
      </c>
    </row>
    <row r="4247" customFormat="false" ht="15" hidden="false" customHeight="false" outlineLevel="0" collapsed="false">
      <c r="B4247" s="2" t="s">
        <v>108</v>
      </c>
      <c r="C4247" s="76" t="s">
        <v>1907</v>
      </c>
      <c r="D4247" s="2" t="n">
        <f aca="false">D4246+2</f>
        <v>432</v>
      </c>
      <c r="E4247" s="38" t="s">
        <v>725</v>
      </c>
      <c r="F4247" s="2" t="str">
        <f aca="false">IFERROR(E4247*10,SUBSTITUTE(E4247,"/",""))</f>
        <v>42S</v>
      </c>
      <c r="H4247" s="89" t="s">
        <v>2963</v>
      </c>
      <c r="I4247" s="27" t="str">
        <f aca="false">J4247&amp;";"&amp;K4247</f>
        <v>42;L30</v>
      </c>
      <c r="J4247" s="58" t="str">
        <f aca="false">LEFT(H4247,2)</f>
        <v>42</v>
      </c>
      <c r="K4247" s="58" t="str">
        <f aca="false">RIGHT(H4247,3)</f>
        <v>L30</v>
      </c>
      <c r="M4247" s="8" t="n">
        <v>455</v>
      </c>
    </row>
    <row r="4248" customFormat="false" ht="15" hidden="false" customHeight="false" outlineLevel="0" collapsed="false">
      <c r="B4248" s="2" t="s">
        <v>108</v>
      </c>
      <c r="C4248" s="76" t="s">
        <v>1907</v>
      </c>
      <c r="D4248" s="2" t="n">
        <v>516</v>
      </c>
      <c r="E4248" s="38" t="s">
        <v>1144</v>
      </c>
      <c r="F4248" s="2" t="str">
        <f aca="false">IFERROR(E4248*10,SUBSTITUTE(E4248,"/",""))</f>
        <v>26R</v>
      </c>
      <c r="H4248" s="89" t="s">
        <v>2968</v>
      </c>
      <c r="I4248" s="27" t="str">
        <f aca="false">J4248&amp;";"&amp;K4248</f>
        <v>26;L32</v>
      </c>
      <c r="J4248" s="58" t="str">
        <f aca="false">LEFT(H4248,2)</f>
        <v>26</v>
      </c>
      <c r="K4248" s="58" t="str">
        <f aca="false">RIGHT(H4248,3)</f>
        <v>L32</v>
      </c>
      <c r="M4248" s="8" t="n">
        <v>770</v>
      </c>
    </row>
    <row r="4249" customFormat="false" ht="15" hidden="false" customHeight="false" outlineLevel="0" collapsed="false">
      <c r="B4249" s="2" t="s">
        <v>108</v>
      </c>
      <c r="C4249" s="76" t="s">
        <v>1907</v>
      </c>
      <c r="D4249" s="2" t="n">
        <v>517</v>
      </c>
      <c r="E4249" s="38" t="s">
        <v>1145</v>
      </c>
      <c r="F4249" s="2" t="str">
        <f aca="false">IFERROR(E4249*10,SUBSTITUTE(E4249,"/",""))</f>
        <v>27R</v>
      </c>
      <c r="H4249" s="89" t="s">
        <v>2969</v>
      </c>
      <c r="I4249" s="27" t="str">
        <f aca="false">J4249&amp;";"&amp;K4249</f>
        <v>27;L32</v>
      </c>
      <c r="J4249" s="58" t="str">
        <f aca="false">LEFT(H4249,2)</f>
        <v>27</v>
      </c>
      <c r="K4249" s="58" t="str">
        <f aca="false">RIGHT(H4249,3)</f>
        <v>L32</v>
      </c>
      <c r="M4249" s="8" t="n">
        <v>840</v>
      </c>
    </row>
    <row r="4250" customFormat="false" ht="15" hidden="false" customHeight="false" outlineLevel="0" collapsed="false">
      <c r="B4250" s="2" t="s">
        <v>108</v>
      </c>
      <c r="C4250" s="76" t="s">
        <v>1907</v>
      </c>
      <c r="D4250" s="2" t="n">
        <v>518</v>
      </c>
      <c r="E4250" s="38" t="s">
        <v>1146</v>
      </c>
      <c r="F4250" s="2" t="str">
        <f aca="false">IFERROR(E4250*10,SUBSTITUTE(E4250,"/",""))</f>
        <v>28R</v>
      </c>
      <c r="H4250" s="89" t="s">
        <v>2970</v>
      </c>
      <c r="I4250" s="27" t="str">
        <f aca="false">J4250&amp;";"&amp;K4250</f>
        <v>28;L32</v>
      </c>
      <c r="J4250" s="58" t="str">
        <f aca="false">LEFT(H4250,2)</f>
        <v>28</v>
      </c>
      <c r="K4250" s="58" t="str">
        <f aca="false">RIGHT(H4250,3)</f>
        <v>L32</v>
      </c>
      <c r="M4250" s="8" t="n">
        <v>900</v>
      </c>
      <c r="Q4250" s="2" t="n">
        <f aca="false">ROUND(LEFT(H4250,2)*2.54,0)</f>
        <v>71</v>
      </c>
      <c r="S4250" s="2" t="n">
        <f aca="false">ROUND(RIGHT(H4250,2)*2.54,0)</f>
        <v>81</v>
      </c>
    </row>
    <row r="4251" customFormat="false" ht="15" hidden="false" customHeight="false" outlineLevel="0" collapsed="false">
      <c r="B4251" s="2" t="s">
        <v>108</v>
      </c>
      <c r="C4251" s="76" t="s">
        <v>1907</v>
      </c>
      <c r="D4251" s="2" t="n">
        <v>519</v>
      </c>
      <c r="E4251" s="38" t="s">
        <v>1147</v>
      </c>
      <c r="F4251" s="2" t="str">
        <f aca="false">IFERROR(E4251*10,SUBSTITUTE(E4251,"/",""))</f>
        <v>29R</v>
      </c>
      <c r="H4251" s="89" t="s">
        <v>2971</v>
      </c>
      <c r="I4251" s="27" t="str">
        <f aca="false">J4251&amp;";"&amp;K4251</f>
        <v>29;L32</v>
      </c>
      <c r="J4251" s="58" t="str">
        <f aca="false">LEFT(H4251,2)</f>
        <v>29</v>
      </c>
      <c r="K4251" s="58" t="str">
        <f aca="false">RIGHT(H4251,3)</f>
        <v>L32</v>
      </c>
      <c r="M4251" s="8" t="n">
        <v>945</v>
      </c>
      <c r="Q4251" s="2" t="n">
        <f aca="false">ROUND(LEFT(H4251,2)*2.54,0)</f>
        <v>74</v>
      </c>
      <c r="S4251" s="2" t="n">
        <f aca="false">ROUND(RIGHT(H4251,2)*2.54,0)</f>
        <v>81</v>
      </c>
    </row>
    <row r="4252" customFormat="false" ht="15" hidden="false" customHeight="false" outlineLevel="0" collapsed="false">
      <c r="B4252" s="2" t="s">
        <v>108</v>
      </c>
      <c r="C4252" s="76" t="s">
        <v>1907</v>
      </c>
      <c r="D4252" s="2" t="n">
        <v>520</v>
      </c>
      <c r="E4252" s="38" t="s">
        <v>1148</v>
      </c>
      <c r="F4252" s="2" t="str">
        <f aca="false">IFERROR(E4252*10,SUBSTITUTE(E4252,"/",""))</f>
        <v>30R</v>
      </c>
      <c r="H4252" s="89" t="s">
        <v>2972</v>
      </c>
      <c r="I4252" s="27" t="str">
        <f aca="false">J4252&amp;";"&amp;K4252</f>
        <v>30;L32</v>
      </c>
      <c r="J4252" s="58" t="str">
        <f aca="false">LEFT(H4252,2)</f>
        <v>30</v>
      </c>
      <c r="K4252" s="58" t="str">
        <f aca="false">RIGHT(H4252,3)</f>
        <v>L32</v>
      </c>
      <c r="M4252" s="8" t="n">
        <v>975</v>
      </c>
      <c r="Q4252" s="2" t="n">
        <f aca="false">ROUND(LEFT(H4252,2)*2.54,0)</f>
        <v>76</v>
      </c>
      <c r="S4252" s="2" t="n">
        <f aca="false">ROUND(RIGHT(H4252,2)*2.54,0)</f>
        <v>81</v>
      </c>
    </row>
    <row r="4253" customFormat="false" ht="15" hidden="false" customHeight="false" outlineLevel="0" collapsed="false">
      <c r="B4253" s="2" t="s">
        <v>108</v>
      </c>
      <c r="C4253" s="76" t="s">
        <v>1907</v>
      </c>
      <c r="D4253" s="2" t="n">
        <v>521</v>
      </c>
      <c r="E4253" s="38" t="s">
        <v>1149</v>
      </c>
      <c r="F4253" s="2" t="str">
        <f aca="false">IFERROR(E4253*10,SUBSTITUTE(E4253,"/",""))</f>
        <v>31R</v>
      </c>
      <c r="H4253" s="89" t="s">
        <v>2973</v>
      </c>
      <c r="I4253" s="27" t="str">
        <f aca="false">J4253&amp;";"&amp;K4253</f>
        <v>31;L32</v>
      </c>
      <c r="J4253" s="58" t="str">
        <f aca="false">LEFT(H4253,2)</f>
        <v>31</v>
      </c>
      <c r="K4253" s="58" t="str">
        <f aca="false">RIGHT(H4253,3)</f>
        <v>L32</v>
      </c>
      <c r="M4253" s="8" t="n">
        <v>990</v>
      </c>
      <c r="Q4253" s="2" t="n">
        <f aca="false">ROUND(LEFT(H4253,2)*2.54,0)</f>
        <v>79</v>
      </c>
      <c r="S4253" s="2" t="n">
        <f aca="false">ROUND(RIGHT(H4253,2)*2.54,0)</f>
        <v>81</v>
      </c>
    </row>
    <row r="4254" customFormat="false" ht="15" hidden="false" customHeight="false" outlineLevel="0" collapsed="false">
      <c r="B4254" s="2" t="s">
        <v>108</v>
      </c>
      <c r="C4254" s="76" t="s">
        <v>1907</v>
      </c>
      <c r="D4254" s="2" t="n">
        <v>522</v>
      </c>
      <c r="E4254" s="38" t="s">
        <v>728</v>
      </c>
      <c r="F4254" s="2" t="str">
        <f aca="false">IFERROR(E4254*10,SUBSTITUTE(E4254,"/",""))</f>
        <v>32R</v>
      </c>
      <c r="H4254" s="89" t="s">
        <v>2974</v>
      </c>
      <c r="I4254" s="27" t="str">
        <f aca="false">J4254&amp;";"&amp;K4254</f>
        <v>32;L32</v>
      </c>
      <c r="J4254" s="58" t="str">
        <f aca="false">LEFT(H4254,2)</f>
        <v>32</v>
      </c>
      <c r="K4254" s="58" t="str">
        <f aca="false">RIGHT(H4254,3)</f>
        <v>L32</v>
      </c>
      <c r="M4254" s="8" t="n">
        <v>995</v>
      </c>
      <c r="Q4254" s="2" t="n">
        <f aca="false">ROUND(LEFT(H4254,2)*2.54,0)</f>
        <v>81</v>
      </c>
      <c r="S4254" s="2" t="n">
        <f aca="false">ROUND(RIGHT(H4254,2)*2.54,0)</f>
        <v>81</v>
      </c>
    </row>
    <row r="4255" customFormat="false" ht="15" hidden="false" customHeight="false" outlineLevel="0" collapsed="false">
      <c r="B4255" s="2" t="s">
        <v>108</v>
      </c>
      <c r="C4255" s="76" t="s">
        <v>1907</v>
      </c>
      <c r="D4255" s="2" t="n">
        <v>523</v>
      </c>
      <c r="E4255" s="38" t="s">
        <v>1150</v>
      </c>
      <c r="F4255" s="2" t="str">
        <f aca="false">IFERROR(E4255*10,SUBSTITUTE(E4255,"/",""))</f>
        <v>33R</v>
      </c>
      <c r="H4255" s="89" t="s">
        <v>2975</v>
      </c>
      <c r="I4255" s="27" t="str">
        <f aca="false">J4255&amp;";"&amp;K4255</f>
        <v>33;L32</v>
      </c>
      <c r="J4255" s="58" t="str">
        <f aca="false">LEFT(H4255,2)</f>
        <v>33</v>
      </c>
      <c r="K4255" s="58" t="str">
        <f aca="false">RIGHT(H4255,3)</f>
        <v>L32</v>
      </c>
      <c r="M4255" s="8" t="n">
        <v>970</v>
      </c>
      <c r="Q4255" s="2" t="n">
        <f aca="false">ROUND(LEFT(H4255,2)*2.54,0)</f>
        <v>84</v>
      </c>
      <c r="S4255" s="2" t="n">
        <f aca="false">ROUND(RIGHT(H4255,2)*2.54,0)</f>
        <v>81</v>
      </c>
    </row>
    <row r="4256" customFormat="false" ht="15" hidden="false" customHeight="false" outlineLevel="0" collapsed="false">
      <c r="B4256" s="2" t="s">
        <v>108</v>
      </c>
      <c r="C4256" s="76" t="s">
        <v>1907</v>
      </c>
      <c r="D4256" s="2" t="n">
        <v>524</v>
      </c>
      <c r="E4256" s="38" t="s">
        <v>729</v>
      </c>
      <c r="F4256" s="2" t="str">
        <f aca="false">IFERROR(E4256*10,SUBSTITUTE(E4256,"/",""))</f>
        <v>34R</v>
      </c>
      <c r="H4256" s="89" t="s">
        <v>2976</v>
      </c>
      <c r="I4256" s="27" t="str">
        <f aca="false">J4256&amp;";"&amp;K4256</f>
        <v>34;L32</v>
      </c>
      <c r="J4256" s="58" t="str">
        <f aca="false">LEFT(H4256,2)</f>
        <v>34</v>
      </c>
      <c r="K4256" s="58" t="str">
        <f aca="false">RIGHT(H4256,3)</f>
        <v>L32</v>
      </c>
      <c r="M4256" s="8" t="n">
        <v>965</v>
      </c>
      <c r="Q4256" s="2" t="n">
        <f aca="false">ROUND(LEFT(H4256,2)*2.54,0)</f>
        <v>86</v>
      </c>
      <c r="S4256" s="2" t="n">
        <f aca="false">ROUND(RIGHT(H4256,2)*2.54,0)</f>
        <v>81</v>
      </c>
    </row>
    <row r="4257" customFormat="false" ht="15" hidden="false" customHeight="false" outlineLevel="0" collapsed="false">
      <c r="B4257" s="2" t="s">
        <v>108</v>
      </c>
      <c r="C4257" s="76" t="s">
        <v>1907</v>
      </c>
      <c r="D4257" s="2" t="n">
        <v>525</v>
      </c>
      <c r="E4257" s="38" t="s">
        <v>1925</v>
      </c>
      <c r="F4257" s="2" t="str">
        <f aca="false">IFERROR(E4257*10,SUBSTITUTE(E4257,"/",""))</f>
        <v>35R</v>
      </c>
      <c r="H4257" s="89" t="s">
        <v>3233</v>
      </c>
      <c r="I4257" s="27" t="str">
        <f aca="false">J4257&amp;";"&amp;K4257</f>
        <v>35;L32</v>
      </c>
      <c r="J4257" s="58" t="str">
        <f aca="false">LEFT(H4257,2)</f>
        <v>35</v>
      </c>
      <c r="K4257" s="58" t="str">
        <f aca="false">RIGHT(H4257,3)</f>
        <v>L32</v>
      </c>
      <c r="M4257" s="8" t="n">
        <v>940</v>
      </c>
      <c r="Q4257" s="2" t="n">
        <f aca="false">ROUND(LEFT(H4257,2)*2.54,0)</f>
        <v>89</v>
      </c>
      <c r="S4257" s="2" t="n">
        <f aca="false">ROUND(RIGHT(H4257,2)*2.54,0)</f>
        <v>81</v>
      </c>
    </row>
    <row r="4258" customFormat="false" ht="15" hidden="false" customHeight="false" outlineLevel="0" collapsed="false">
      <c r="B4258" s="2" t="s">
        <v>108</v>
      </c>
      <c r="C4258" s="76" t="s">
        <v>1907</v>
      </c>
      <c r="D4258" s="2" t="n">
        <v>526</v>
      </c>
      <c r="E4258" s="38" t="s">
        <v>730</v>
      </c>
      <c r="F4258" s="2" t="str">
        <f aca="false">IFERROR(E4258*10,SUBSTITUTE(E4258,"/",""))</f>
        <v>36R</v>
      </c>
      <c r="H4258" s="89" t="s">
        <v>2977</v>
      </c>
      <c r="I4258" s="27" t="str">
        <f aca="false">J4258&amp;";"&amp;K4258</f>
        <v>36;L32</v>
      </c>
      <c r="J4258" s="58" t="str">
        <f aca="false">LEFT(H4258,2)</f>
        <v>36</v>
      </c>
      <c r="K4258" s="58" t="str">
        <f aca="false">RIGHT(H4258,3)</f>
        <v>L32</v>
      </c>
      <c r="M4258" s="8" t="n">
        <v>895</v>
      </c>
      <c r="Q4258" s="2" t="n">
        <f aca="false">ROUND(LEFT(H4258,2)*2.54,0)</f>
        <v>91</v>
      </c>
      <c r="S4258" s="2" t="n">
        <f aca="false">ROUND(RIGHT(H4258,2)*2.54,0)</f>
        <v>81</v>
      </c>
    </row>
    <row r="4259" customFormat="false" ht="15" hidden="false" customHeight="false" outlineLevel="0" collapsed="false">
      <c r="B4259" s="2" t="s">
        <v>108</v>
      </c>
      <c r="C4259" s="76" t="s">
        <v>1907</v>
      </c>
      <c r="D4259" s="2" t="n">
        <v>527</v>
      </c>
      <c r="E4259" s="38" t="s">
        <v>1926</v>
      </c>
      <c r="F4259" s="2" t="str">
        <f aca="false">IFERROR(E4259*10,SUBSTITUTE(E4259,"/",""))</f>
        <v>37R</v>
      </c>
      <c r="H4259" s="89" t="s">
        <v>3234</v>
      </c>
      <c r="I4259" s="27" t="str">
        <f aca="false">J4259&amp;";"&amp;K4259</f>
        <v>37;L32</v>
      </c>
      <c r="J4259" s="58" t="str">
        <f aca="false">LEFT(H4259,2)</f>
        <v>37</v>
      </c>
      <c r="K4259" s="58" t="str">
        <f aca="false">RIGHT(H4259,3)</f>
        <v>L32</v>
      </c>
      <c r="M4259" s="8" t="n">
        <v>835</v>
      </c>
      <c r="Q4259" s="2" t="n">
        <f aca="false">ROUND(LEFT(H4259,2)*2.54,0)</f>
        <v>94</v>
      </c>
      <c r="S4259" s="2" t="n">
        <f aca="false">ROUND(RIGHT(H4259,2)*2.54,0)</f>
        <v>81</v>
      </c>
    </row>
    <row r="4260" customFormat="false" ht="15" hidden="false" customHeight="false" outlineLevel="0" collapsed="false">
      <c r="B4260" s="2" t="s">
        <v>108</v>
      </c>
      <c r="C4260" s="76" t="s">
        <v>1907</v>
      </c>
      <c r="D4260" s="2" t="n">
        <v>528</v>
      </c>
      <c r="E4260" s="38" t="s">
        <v>731</v>
      </c>
      <c r="F4260" s="2" t="str">
        <f aca="false">IFERROR(E4260*10,SUBSTITUTE(E4260,"/",""))</f>
        <v>38R</v>
      </c>
      <c r="H4260" s="89" t="s">
        <v>2978</v>
      </c>
      <c r="I4260" s="27" t="str">
        <f aca="false">J4260&amp;";"&amp;K4260</f>
        <v>38;L32</v>
      </c>
      <c r="J4260" s="58" t="str">
        <f aca="false">LEFT(H4260,2)</f>
        <v>38</v>
      </c>
      <c r="K4260" s="58" t="str">
        <f aca="false">RIGHT(H4260,3)</f>
        <v>L32</v>
      </c>
      <c r="M4260" s="8" t="n">
        <v>765</v>
      </c>
      <c r="Q4260" s="2" t="n">
        <f aca="false">ROUND(LEFT(H4260,2)*2.54,0)</f>
        <v>97</v>
      </c>
      <c r="S4260" s="2" t="n">
        <f aca="false">ROUND(RIGHT(H4260,2)*2.54,0)</f>
        <v>81</v>
      </c>
    </row>
    <row r="4261" customFormat="false" ht="15" hidden="false" customHeight="false" outlineLevel="0" collapsed="false">
      <c r="B4261" s="2" t="s">
        <v>108</v>
      </c>
      <c r="C4261" s="76" t="s">
        <v>1907</v>
      </c>
      <c r="D4261" s="2" t="n">
        <v>530</v>
      </c>
      <c r="E4261" s="38" t="s">
        <v>732</v>
      </c>
      <c r="F4261" s="2" t="str">
        <f aca="false">IFERROR(E4261*10,SUBSTITUTE(E4261,"/",""))</f>
        <v>40R</v>
      </c>
      <c r="H4261" s="89" t="s">
        <v>2979</v>
      </c>
      <c r="I4261" s="27" t="str">
        <f aca="false">J4261&amp;";"&amp;K4261</f>
        <v>40;L32</v>
      </c>
      <c r="J4261" s="58" t="str">
        <f aca="false">LEFT(H4261,2)</f>
        <v>40</v>
      </c>
      <c r="K4261" s="58" t="str">
        <f aca="false">RIGHT(H4261,3)</f>
        <v>L32</v>
      </c>
      <c r="M4261" s="8" t="n">
        <v>635</v>
      </c>
      <c r="Q4261" s="2" t="n">
        <f aca="false">ROUND(LEFT(H4261,2)*2.54,0)</f>
        <v>102</v>
      </c>
      <c r="S4261" s="2" t="n">
        <f aca="false">ROUND(RIGHT(H4261,2)*2.54,0)</f>
        <v>81</v>
      </c>
    </row>
    <row r="4262" customFormat="false" ht="15" hidden="false" customHeight="false" outlineLevel="0" collapsed="false">
      <c r="B4262" s="2" t="s">
        <v>108</v>
      </c>
      <c r="C4262" s="76" t="s">
        <v>1907</v>
      </c>
      <c r="D4262" s="2" t="n">
        <f aca="false">D4261+2</f>
        <v>532</v>
      </c>
      <c r="E4262" s="38" t="s">
        <v>733</v>
      </c>
      <c r="F4262" s="2" t="str">
        <f aca="false">IFERROR(E4262*10,SUBSTITUTE(E4262,"/",""))</f>
        <v>42R</v>
      </c>
      <c r="H4262" s="89" t="s">
        <v>2980</v>
      </c>
      <c r="I4262" s="27" t="str">
        <f aca="false">J4262&amp;";"&amp;K4262</f>
        <v>42;L32</v>
      </c>
      <c r="J4262" s="58" t="str">
        <f aca="false">LEFT(H4262,2)</f>
        <v>42</v>
      </c>
      <c r="K4262" s="58" t="str">
        <f aca="false">RIGHT(H4262,3)</f>
        <v>L32</v>
      </c>
      <c r="M4262" s="8" t="n">
        <v>530</v>
      </c>
    </row>
    <row r="4263" customFormat="false" ht="15" hidden="false" customHeight="false" outlineLevel="0" collapsed="false">
      <c r="B4263" s="2" t="s">
        <v>108</v>
      </c>
      <c r="C4263" s="76" t="s">
        <v>1907</v>
      </c>
      <c r="D4263" s="2" t="n">
        <v>616</v>
      </c>
      <c r="E4263" s="38" t="s">
        <v>1154</v>
      </c>
      <c r="F4263" s="2" t="str">
        <f aca="false">IFERROR(E4263*10,SUBSTITUTE(E4263,"/",""))</f>
        <v>26L</v>
      </c>
      <c r="H4263" s="89" t="s">
        <v>2985</v>
      </c>
      <c r="I4263" s="27" t="str">
        <f aca="false">J4263&amp;";"&amp;K4263</f>
        <v>26;L34</v>
      </c>
      <c r="J4263" s="58" t="str">
        <f aca="false">LEFT(H4263,2)</f>
        <v>26</v>
      </c>
      <c r="K4263" s="58" t="str">
        <f aca="false">RIGHT(H4263,3)</f>
        <v>L34</v>
      </c>
      <c r="M4263" s="8" t="n">
        <v>620</v>
      </c>
    </row>
    <row r="4264" customFormat="false" ht="15" hidden="false" customHeight="false" outlineLevel="0" collapsed="false">
      <c r="B4264" s="2" t="s">
        <v>108</v>
      </c>
      <c r="C4264" s="76" t="s">
        <v>1907</v>
      </c>
      <c r="D4264" s="2" t="n">
        <v>617</v>
      </c>
      <c r="E4264" s="38" t="s">
        <v>1155</v>
      </c>
      <c r="F4264" s="2" t="str">
        <f aca="false">IFERROR(E4264*10,SUBSTITUTE(E4264,"/",""))</f>
        <v>27L</v>
      </c>
      <c r="H4264" s="89" t="s">
        <v>2986</v>
      </c>
      <c r="I4264" s="27" t="str">
        <f aca="false">J4264&amp;";"&amp;K4264</f>
        <v>27;L34</v>
      </c>
      <c r="J4264" s="58" t="str">
        <f aca="false">LEFT(H4264,2)</f>
        <v>27</v>
      </c>
      <c r="K4264" s="58" t="str">
        <f aca="false">RIGHT(H4264,3)</f>
        <v>L34</v>
      </c>
      <c r="M4264" s="8" t="n">
        <v>685</v>
      </c>
    </row>
    <row r="4265" customFormat="false" ht="15" hidden="false" customHeight="false" outlineLevel="0" collapsed="false">
      <c r="B4265" s="2" t="s">
        <v>108</v>
      </c>
      <c r="C4265" s="76" t="s">
        <v>1907</v>
      </c>
      <c r="D4265" s="2" t="n">
        <v>618</v>
      </c>
      <c r="E4265" s="38" t="s">
        <v>1156</v>
      </c>
      <c r="F4265" s="2" t="str">
        <f aca="false">IFERROR(E4265*10,SUBSTITUTE(E4265,"/",""))</f>
        <v>28L</v>
      </c>
      <c r="H4265" s="89" t="s">
        <v>2987</v>
      </c>
      <c r="I4265" s="27" t="str">
        <f aca="false">J4265&amp;";"&amp;K4265</f>
        <v>28;L34</v>
      </c>
      <c r="J4265" s="58" t="str">
        <f aca="false">LEFT(H4265,2)</f>
        <v>28</v>
      </c>
      <c r="K4265" s="58" t="str">
        <f aca="false">RIGHT(H4265,3)</f>
        <v>L34</v>
      </c>
      <c r="M4265" s="8" t="n">
        <v>750</v>
      </c>
      <c r="Q4265" s="2" t="n">
        <f aca="false">ROUND(LEFT(H4265,2)*2.54,0)</f>
        <v>71</v>
      </c>
      <c r="S4265" s="2" t="n">
        <f aca="false">ROUND(RIGHT(H4265,2)*2.54,0)</f>
        <v>86</v>
      </c>
    </row>
    <row r="4266" customFormat="false" ht="15" hidden="false" customHeight="false" outlineLevel="0" collapsed="false">
      <c r="B4266" s="2" t="s">
        <v>108</v>
      </c>
      <c r="C4266" s="76" t="s">
        <v>1907</v>
      </c>
      <c r="D4266" s="2" t="n">
        <v>619</v>
      </c>
      <c r="E4266" s="38" t="s">
        <v>1157</v>
      </c>
      <c r="F4266" s="2" t="str">
        <f aca="false">IFERROR(E4266*10,SUBSTITUTE(E4266,"/",""))</f>
        <v>29L</v>
      </c>
      <c r="H4266" s="89" t="s">
        <v>2988</v>
      </c>
      <c r="I4266" s="27" t="str">
        <f aca="false">J4266&amp;";"&amp;K4266</f>
        <v>29;L34</v>
      </c>
      <c r="J4266" s="58" t="str">
        <f aca="false">LEFT(H4266,2)</f>
        <v>29</v>
      </c>
      <c r="K4266" s="58" t="str">
        <f aca="false">RIGHT(H4266,3)</f>
        <v>L34</v>
      </c>
      <c r="M4266" s="8" t="n">
        <v>815</v>
      </c>
      <c r="Q4266" s="2" t="n">
        <f aca="false">ROUND(LEFT(H4266,2)*2.54,0)</f>
        <v>74</v>
      </c>
      <c r="S4266" s="2" t="n">
        <f aca="false">ROUND(RIGHT(H4266,2)*2.54,0)</f>
        <v>86</v>
      </c>
    </row>
    <row r="4267" customFormat="false" ht="15" hidden="false" customHeight="false" outlineLevel="0" collapsed="false">
      <c r="B4267" s="2" t="s">
        <v>108</v>
      </c>
      <c r="C4267" s="76" t="s">
        <v>1907</v>
      </c>
      <c r="D4267" s="2" t="n">
        <v>620</v>
      </c>
      <c r="E4267" s="38" t="s">
        <v>1158</v>
      </c>
      <c r="F4267" s="2" t="str">
        <f aca="false">IFERROR(E4267*10,SUBSTITUTE(E4267,"/",""))</f>
        <v>30L</v>
      </c>
      <c r="H4267" s="89" t="s">
        <v>2989</v>
      </c>
      <c r="I4267" s="27" t="str">
        <f aca="false">J4267&amp;";"&amp;K4267</f>
        <v>30;L34</v>
      </c>
      <c r="J4267" s="58" t="str">
        <f aca="false">LEFT(H4267,2)</f>
        <v>30</v>
      </c>
      <c r="K4267" s="58" t="str">
        <f aca="false">RIGHT(H4267,3)</f>
        <v>L34</v>
      </c>
      <c r="M4267" s="8" t="n">
        <v>875</v>
      </c>
      <c r="Q4267" s="2" t="n">
        <f aca="false">ROUND(LEFT(H4267,2)*2.54,0)</f>
        <v>76</v>
      </c>
      <c r="S4267" s="2" t="n">
        <f aca="false">ROUND(RIGHT(H4267,2)*2.54,0)</f>
        <v>86</v>
      </c>
    </row>
    <row r="4268" customFormat="false" ht="15" hidden="false" customHeight="false" outlineLevel="0" collapsed="false">
      <c r="B4268" s="2" t="s">
        <v>108</v>
      </c>
      <c r="C4268" s="76" t="s">
        <v>1907</v>
      </c>
      <c r="D4268" s="2" t="n">
        <v>621</v>
      </c>
      <c r="E4268" s="38" t="s">
        <v>1159</v>
      </c>
      <c r="F4268" s="2" t="str">
        <f aca="false">IFERROR(E4268*10,SUBSTITUTE(E4268,"/",""))</f>
        <v>31L</v>
      </c>
      <c r="H4268" s="89" t="s">
        <v>2990</v>
      </c>
      <c r="I4268" s="27" t="str">
        <f aca="false">J4268&amp;";"&amp;K4268</f>
        <v>31;L34</v>
      </c>
      <c r="J4268" s="58" t="str">
        <f aca="false">LEFT(H4268,2)</f>
        <v>31</v>
      </c>
      <c r="K4268" s="58" t="str">
        <f aca="false">RIGHT(H4268,3)</f>
        <v>L34</v>
      </c>
      <c r="M4268" s="8" t="n">
        <v>920</v>
      </c>
      <c r="Q4268" s="2" t="n">
        <f aca="false">ROUND(LEFT(H4268,2)*2.54,0)</f>
        <v>79</v>
      </c>
      <c r="S4268" s="2" t="n">
        <f aca="false">ROUND(RIGHT(H4268,2)*2.54,0)</f>
        <v>86</v>
      </c>
    </row>
    <row r="4269" customFormat="false" ht="15" hidden="false" customHeight="false" outlineLevel="0" collapsed="false">
      <c r="B4269" s="2" t="s">
        <v>108</v>
      </c>
      <c r="C4269" s="76" t="s">
        <v>1907</v>
      </c>
      <c r="D4269" s="2" t="n">
        <v>622</v>
      </c>
      <c r="E4269" s="38" t="s">
        <v>736</v>
      </c>
      <c r="F4269" s="2" t="str">
        <f aca="false">IFERROR(E4269*10,SUBSTITUTE(E4269,"/",""))</f>
        <v>32L</v>
      </c>
      <c r="H4269" s="89" t="s">
        <v>2991</v>
      </c>
      <c r="I4269" s="27" t="str">
        <f aca="false">J4269&amp;";"&amp;K4269</f>
        <v>32;L34</v>
      </c>
      <c r="J4269" s="58" t="str">
        <f aca="false">LEFT(H4269,2)</f>
        <v>32</v>
      </c>
      <c r="K4269" s="58" t="str">
        <f aca="false">RIGHT(H4269,3)</f>
        <v>L34</v>
      </c>
      <c r="M4269" s="8" t="n">
        <v>950</v>
      </c>
      <c r="Q4269" s="2" t="n">
        <f aca="false">ROUND(LEFT(H4269,2)*2.54,0)</f>
        <v>81</v>
      </c>
      <c r="S4269" s="2" t="n">
        <f aca="false">ROUND(RIGHT(H4269,2)*2.54,0)</f>
        <v>86</v>
      </c>
    </row>
    <row r="4270" customFormat="false" ht="15" hidden="false" customHeight="false" outlineLevel="0" collapsed="false">
      <c r="B4270" s="2" t="s">
        <v>108</v>
      </c>
      <c r="C4270" s="76" t="s">
        <v>1907</v>
      </c>
      <c r="D4270" s="2" t="n">
        <v>623</v>
      </c>
      <c r="E4270" s="38" t="s">
        <v>1160</v>
      </c>
      <c r="F4270" s="2" t="str">
        <f aca="false">IFERROR(E4270*10,SUBSTITUTE(E4270,"/",""))</f>
        <v>33L</v>
      </c>
      <c r="H4270" s="89" t="s">
        <v>2992</v>
      </c>
      <c r="I4270" s="27" t="str">
        <f aca="false">J4270&amp;";"&amp;K4270</f>
        <v>33;L34</v>
      </c>
      <c r="J4270" s="58" t="str">
        <f aca="false">LEFT(H4270,2)</f>
        <v>33</v>
      </c>
      <c r="K4270" s="58" t="str">
        <f aca="false">RIGHT(H4270,3)</f>
        <v>L34</v>
      </c>
      <c r="M4270" s="8" t="n">
        <v>910</v>
      </c>
      <c r="Q4270" s="2" t="n">
        <f aca="false">ROUND(LEFT(H4270,2)*2.54,0)</f>
        <v>84</v>
      </c>
      <c r="S4270" s="2" t="n">
        <f aca="false">ROUND(RIGHT(H4270,2)*2.54,0)</f>
        <v>86</v>
      </c>
    </row>
    <row r="4271" customFormat="false" ht="15" hidden="false" customHeight="false" outlineLevel="0" collapsed="false">
      <c r="B4271" s="2" t="s">
        <v>108</v>
      </c>
      <c r="C4271" s="76" t="s">
        <v>1907</v>
      </c>
      <c r="D4271" s="2" t="n">
        <v>624</v>
      </c>
      <c r="E4271" s="38" t="s">
        <v>737</v>
      </c>
      <c r="F4271" s="2" t="str">
        <f aca="false">IFERROR(E4271*10,SUBSTITUTE(E4271,"/",""))</f>
        <v>34L</v>
      </c>
      <c r="H4271" s="89" t="s">
        <v>2993</v>
      </c>
      <c r="I4271" s="27" t="str">
        <f aca="false">J4271&amp;";"&amp;K4271</f>
        <v>34;L34</v>
      </c>
      <c r="J4271" s="58" t="str">
        <f aca="false">LEFT(H4271,2)</f>
        <v>34</v>
      </c>
      <c r="K4271" s="58" t="str">
        <f aca="false">RIGHT(H4271,3)</f>
        <v>L34</v>
      </c>
      <c r="M4271" s="8" t="n">
        <v>865</v>
      </c>
      <c r="Q4271" s="2" t="n">
        <f aca="false">ROUND(LEFT(H4271,2)*2.54,0)</f>
        <v>86</v>
      </c>
      <c r="S4271" s="2" t="n">
        <f aca="false">ROUND(RIGHT(H4271,2)*2.54,0)</f>
        <v>86</v>
      </c>
    </row>
    <row r="4272" customFormat="false" ht="15" hidden="false" customHeight="false" outlineLevel="0" collapsed="false">
      <c r="B4272" s="2" t="s">
        <v>108</v>
      </c>
      <c r="C4272" s="76" t="s">
        <v>1907</v>
      </c>
      <c r="D4272" s="2" t="n">
        <v>625</v>
      </c>
      <c r="E4272" s="38" t="s">
        <v>1927</v>
      </c>
      <c r="F4272" s="2" t="str">
        <f aca="false">IFERROR(E4272*10,SUBSTITUTE(E4272,"/",""))</f>
        <v>35L</v>
      </c>
      <c r="H4272" s="89" t="s">
        <v>3235</v>
      </c>
      <c r="I4272" s="27" t="str">
        <f aca="false">J4272&amp;";"&amp;K4272</f>
        <v>35;L34</v>
      </c>
      <c r="J4272" s="58" t="str">
        <f aca="false">LEFT(H4272,2)</f>
        <v>35</v>
      </c>
      <c r="K4272" s="58" t="str">
        <f aca="false">RIGHT(H4272,3)</f>
        <v>L34</v>
      </c>
      <c r="M4272" s="8" t="n">
        <v>805</v>
      </c>
      <c r="Q4272" s="2" t="n">
        <f aca="false">ROUND(LEFT(H4272,2)*2.54,0)</f>
        <v>89</v>
      </c>
      <c r="S4272" s="2" t="n">
        <f aca="false">ROUND(RIGHT(H4272,2)*2.54,0)</f>
        <v>86</v>
      </c>
    </row>
    <row r="4273" customFormat="false" ht="15" hidden="false" customHeight="false" outlineLevel="0" collapsed="false">
      <c r="B4273" s="2" t="s">
        <v>108</v>
      </c>
      <c r="C4273" s="76" t="s">
        <v>1907</v>
      </c>
      <c r="D4273" s="2" t="n">
        <v>626</v>
      </c>
      <c r="E4273" s="38" t="s">
        <v>738</v>
      </c>
      <c r="F4273" s="2" t="str">
        <f aca="false">IFERROR(E4273*10,SUBSTITUTE(E4273,"/",""))</f>
        <v>36L</v>
      </c>
      <c r="H4273" s="89" t="s">
        <v>2994</v>
      </c>
      <c r="I4273" s="27" t="str">
        <f aca="false">J4273&amp;";"&amp;K4273</f>
        <v>36;L34</v>
      </c>
      <c r="J4273" s="58" t="str">
        <f aca="false">LEFT(H4273,2)</f>
        <v>36</v>
      </c>
      <c r="K4273" s="58" t="str">
        <f aca="false">RIGHT(H4273,3)</f>
        <v>L34</v>
      </c>
      <c r="M4273" s="8" t="n">
        <v>740</v>
      </c>
      <c r="Q4273" s="2" t="n">
        <f aca="false">ROUND(LEFT(H4273,2)*2.54,0)</f>
        <v>91</v>
      </c>
      <c r="S4273" s="2" t="n">
        <f aca="false">ROUND(RIGHT(H4273,2)*2.54,0)</f>
        <v>86</v>
      </c>
    </row>
    <row r="4274" customFormat="false" ht="15" hidden="false" customHeight="false" outlineLevel="0" collapsed="false">
      <c r="B4274" s="2" t="s">
        <v>108</v>
      </c>
      <c r="C4274" s="76" t="s">
        <v>1907</v>
      </c>
      <c r="D4274" s="2" t="n">
        <v>627</v>
      </c>
      <c r="E4274" s="38" t="s">
        <v>1928</v>
      </c>
      <c r="F4274" s="2" t="str">
        <f aca="false">IFERROR(E4274*10,SUBSTITUTE(E4274,"/",""))</f>
        <v>37L</v>
      </c>
      <c r="H4274" s="89" t="s">
        <v>3236</v>
      </c>
      <c r="I4274" s="27" t="str">
        <f aca="false">J4274&amp;";"&amp;K4274</f>
        <v>37;L34</v>
      </c>
      <c r="J4274" s="58" t="str">
        <f aca="false">LEFT(H4274,2)</f>
        <v>37</v>
      </c>
      <c r="K4274" s="58" t="str">
        <f aca="false">RIGHT(H4274,3)</f>
        <v>L34</v>
      </c>
      <c r="M4274" s="8" t="n">
        <v>675</v>
      </c>
      <c r="Q4274" s="2" t="n">
        <f aca="false">ROUND(LEFT(H4274,2)*2.54,0)</f>
        <v>94</v>
      </c>
      <c r="S4274" s="2" t="n">
        <f aca="false">ROUND(RIGHT(H4274,2)*2.54,0)</f>
        <v>86</v>
      </c>
    </row>
    <row r="4275" customFormat="false" ht="15" hidden="false" customHeight="false" outlineLevel="0" collapsed="false">
      <c r="B4275" s="2" t="s">
        <v>108</v>
      </c>
      <c r="C4275" s="76" t="s">
        <v>1907</v>
      </c>
      <c r="D4275" s="2" t="n">
        <v>628</v>
      </c>
      <c r="E4275" s="38" t="s">
        <v>739</v>
      </c>
      <c r="F4275" s="2" t="str">
        <f aca="false">IFERROR(E4275*10,SUBSTITUTE(E4275,"/",""))</f>
        <v>38L</v>
      </c>
      <c r="H4275" s="89" t="s">
        <v>2995</v>
      </c>
      <c r="I4275" s="27" t="str">
        <f aca="false">J4275&amp;";"&amp;K4275</f>
        <v>38;L34</v>
      </c>
      <c r="J4275" s="58" t="str">
        <f aca="false">LEFT(H4275,2)</f>
        <v>38</v>
      </c>
      <c r="K4275" s="58" t="str">
        <f aca="false">RIGHT(H4275,3)</f>
        <v>L34</v>
      </c>
      <c r="M4275" s="8" t="n">
        <v>610</v>
      </c>
      <c r="Q4275" s="2" t="n">
        <f aca="false">ROUND(LEFT(H4275,2)*2.54,0)</f>
        <v>97</v>
      </c>
      <c r="S4275" s="2" t="n">
        <f aca="false">ROUND(RIGHT(H4275,2)*2.54,0)</f>
        <v>86</v>
      </c>
    </row>
    <row r="4276" customFormat="false" ht="15" hidden="false" customHeight="false" outlineLevel="0" collapsed="false">
      <c r="B4276" s="2" t="s">
        <v>108</v>
      </c>
      <c r="C4276" s="76" t="s">
        <v>1907</v>
      </c>
      <c r="D4276" s="2" t="n">
        <v>630</v>
      </c>
      <c r="E4276" s="38" t="s">
        <v>740</v>
      </c>
      <c r="F4276" s="2" t="str">
        <f aca="false">IFERROR(E4276*10,SUBSTITUTE(E4276,"/",""))</f>
        <v>40L</v>
      </c>
      <c r="H4276" s="89" t="s">
        <v>2996</v>
      </c>
      <c r="I4276" s="27" t="str">
        <f aca="false">J4276&amp;";"&amp;K4276</f>
        <v>40;L34</v>
      </c>
      <c r="J4276" s="58" t="str">
        <f aca="false">LEFT(H4276,2)</f>
        <v>40</v>
      </c>
      <c r="K4276" s="58" t="str">
        <f aca="false">RIGHT(H4276,3)</f>
        <v>L34</v>
      </c>
      <c r="M4276" s="8" t="n">
        <v>510</v>
      </c>
      <c r="Q4276" s="2" t="n">
        <f aca="false">ROUND(LEFT(H4276,2)*2.54,0)</f>
        <v>102</v>
      </c>
      <c r="S4276" s="2" t="n">
        <f aca="false">ROUND(RIGHT(H4276,2)*2.54,0)</f>
        <v>86</v>
      </c>
    </row>
    <row r="4277" customFormat="false" ht="15" hidden="false" customHeight="false" outlineLevel="0" collapsed="false">
      <c r="B4277" s="2" t="s">
        <v>108</v>
      </c>
      <c r="C4277" s="76" t="s">
        <v>1907</v>
      </c>
      <c r="D4277" s="2" t="n">
        <f aca="false">D4276+2</f>
        <v>632</v>
      </c>
      <c r="E4277" s="38" t="s">
        <v>741</v>
      </c>
      <c r="F4277" s="2" t="str">
        <f aca="false">IFERROR(E4277*10,SUBSTITUTE(E4277,"/",""))</f>
        <v>42L</v>
      </c>
      <c r="H4277" s="89" t="s">
        <v>2997</v>
      </c>
      <c r="I4277" s="27" t="str">
        <f aca="false">J4277&amp;";"&amp;K4277</f>
        <v>42;L34</v>
      </c>
      <c r="J4277" s="58" t="str">
        <f aca="false">LEFT(H4277,2)</f>
        <v>42</v>
      </c>
      <c r="K4277" s="58" t="str">
        <f aca="false">RIGHT(H4277,3)</f>
        <v>L34</v>
      </c>
      <c r="M4277" s="8" t="n">
        <v>450</v>
      </c>
    </row>
    <row r="4278" customFormat="false" ht="15" hidden="false" customHeight="false" outlineLevel="0" collapsed="false">
      <c r="B4278" s="2" t="s">
        <v>108</v>
      </c>
      <c r="C4278" s="76" t="s">
        <v>1907</v>
      </c>
      <c r="D4278" s="2" t="n">
        <v>716</v>
      </c>
      <c r="E4278" s="38" t="s">
        <v>1929</v>
      </c>
      <c r="F4278" s="2" t="str">
        <f aca="false">IFERROR(E4278*10,SUBSTITUTE(E4278,"/",""))</f>
        <v>26XL</v>
      </c>
      <c r="H4278" s="89" t="s">
        <v>3237</v>
      </c>
      <c r="I4278" s="27" t="str">
        <f aca="false">J4278&amp;";"&amp;K4278</f>
        <v>26;L36</v>
      </c>
      <c r="J4278" s="58" t="str">
        <f aca="false">LEFT(H4278,2)</f>
        <v>26</v>
      </c>
      <c r="K4278" s="58" t="str">
        <f aca="false">RIGHT(H4278,3)</f>
        <v>L36</v>
      </c>
      <c r="M4278" s="8" t="n">
        <v>495</v>
      </c>
    </row>
    <row r="4279" customFormat="false" ht="15" hidden="false" customHeight="false" outlineLevel="0" collapsed="false">
      <c r="B4279" s="2" t="s">
        <v>108</v>
      </c>
      <c r="C4279" s="76" t="s">
        <v>1907</v>
      </c>
      <c r="D4279" s="2" t="n">
        <v>717</v>
      </c>
      <c r="E4279" s="38" t="s">
        <v>1930</v>
      </c>
      <c r="F4279" s="2" t="str">
        <f aca="false">IFERROR(E4279*10,SUBSTITUTE(E4279,"/",""))</f>
        <v>27XL</v>
      </c>
      <c r="H4279" s="89" t="s">
        <v>3238</v>
      </c>
      <c r="I4279" s="27" t="str">
        <f aca="false">J4279&amp;";"&amp;K4279</f>
        <v>27;L36</v>
      </c>
      <c r="J4279" s="58" t="str">
        <f aca="false">LEFT(H4279,2)</f>
        <v>27</v>
      </c>
      <c r="K4279" s="58" t="str">
        <f aca="false">RIGHT(H4279,3)</f>
        <v>L36</v>
      </c>
      <c r="M4279" s="8" t="n">
        <v>545</v>
      </c>
    </row>
    <row r="4280" customFormat="false" ht="15" hidden="false" customHeight="false" outlineLevel="0" collapsed="false">
      <c r="B4280" s="2" t="s">
        <v>108</v>
      </c>
      <c r="C4280" s="76" t="s">
        <v>1907</v>
      </c>
      <c r="D4280" s="2" t="n">
        <v>718</v>
      </c>
      <c r="E4280" s="38" t="s">
        <v>1931</v>
      </c>
      <c r="F4280" s="2" t="str">
        <f aca="false">IFERROR(E4280*10,SUBSTITUTE(E4280,"/",""))</f>
        <v>28XL</v>
      </c>
      <c r="H4280" s="89" t="s">
        <v>3239</v>
      </c>
      <c r="I4280" s="27" t="str">
        <f aca="false">J4280&amp;";"&amp;K4280</f>
        <v>28;L36</v>
      </c>
      <c r="J4280" s="58" t="str">
        <f aca="false">LEFT(H4280,2)</f>
        <v>28</v>
      </c>
      <c r="K4280" s="58" t="str">
        <f aca="false">RIGHT(H4280,3)</f>
        <v>L36</v>
      </c>
      <c r="M4280" s="8" t="n">
        <v>595</v>
      </c>
    </row>
    <row r="4281" customFormat="false" ht="15" hidden="false" customHeight="false" outlineLevel="0" collapsed="false">
      <c r="B4281" s="2" t="s">
        <v>108</v>
      </c>
      <c r="C4281" s="76" t="s">
        <v>1907</v>
      </c>
      <c r="D4281" s="2" t="n">
        <v>719</v>
      </c>
      <c r="E4281" s="38" t="s">
        <v>1932</v>
      </c>
      <c r="F4281" s="2" t="str">
        <f aca="false">IFERROR(E4281*10,SUBSTITUTE(E4281,"/",""))</f>
        <v>29XL</v>
      </c>
      <c r="H4281" s="89" t="s">
        <v>3240</v>
      </c>
      <c r="I4281" s="27" t="str">
        <f aca="false">J4281&amp;";"&amp;K4281</f>
        <v>29;L36</v>
      </c>
      <c r="J4281" s="58" t="str">
        <f aca="false">LEFT(H4281,2)</f>
        <v>29</v>
      </c>
      <c r="K4281" s="58" t="str">
        <f aca="false">RIGHT(H4281,3)</f>
        <v>L36</v>
      </c>
      <c r="M4281" s="8" t="n">
        <v>655</v>
      </c>
    </row>
    <row r="4282" customFormat="false" ht="15" hidden="false" customHeight="false" outlineLevel="0" collapsed="false">
      <c r="B4282" s="2" t="s">
        <v>108</v>
      </c>
      <c r="C4282" s="76" t="s">
        <v>1907</v>
      </c>
      <c r="D4282" s="2" t="n">
        <v>720</v>
      </c>
      <c r="E4282" s="38" t="s">
        <v>1933</v>
      </c>
      <c r="F4282" s="2" t="str">
        <f aca="false">IFERROR(E4282*10,SUBSTITUTE(E4282,"/",""))</f>
        <v>30XL</v>
      </c>
      <c r="H4282" s="89" t="s">
        <v>3241</v>
      </c>
      <c r="I4282" s="27" t="str">
        <f aca="false">J4282&amp;";"&amp;K4282</f>
        <v>30;L36</v>
      </c>
      <c r="J4282" s="58" t="str">
        <f aca="false">LEFT(H4282,2)</f>
        <v>30</v>
      </c>
      <c r="K4282" s="58" t="str">
        <f aca="false">RIGHT(H4282,3)</f>
        <v>L36</v>
      </c>
      <c r="M4282" s="8" t="n">
        <v>720</v>
      </c>
    </row>
    <row r="4283" customFormat="false" ht="15" hidden="false" customHeight="false" outlineLevel="0" collapsed="false">
      <c r="B4283" s="2" t="s">
        <v>108</v>
      </c>
      <c r="C4283" s="76" t="s">
        <v>1907</v>
      </c>
      <c r="D4283" s="2" t="n">
        <v>721</v>
      </c>
      <c r="E4283" s="38" t="s">
        <v>1934</v>
      </c>
      <c r="F4283" s="2" t="str">
        <f aca="false">IFERROR(E4283*10,SUBSTITUTE(E4283,"/",""))</f>
        <v>31XL</v>
      </c>
      <c r="H4283" s="89" t="s">
        <v>3242</v>
      </c>
      <c r="I4283" s="27" t="str">
        <f aca="false">J4283&amp;";"&amp;K4283</f>
        <v>31;L36</v>
      </c>
      <c r="J4283" s="58" t="str">
        <f aca="false">LEFT(H4283,2)</f>
        <v>31</v>
      </c>
      <c r="K4283" s="58" t="str">
        <f aca="false">RIGHT(H4283,3)</f>
        <v>L36</v>
      </c>
      <c r="M4283" s="8" t="n">
        <v>785</v>
      </c>
    </row>
    <row r="4284" customFormat="false" ht="15" hidden="false" customHeight="false" outlineLevel="0" collapsed="false">
      <c r="B4284" s="2" t="s">
        <v>108</v>
      </c>
      <c r="C4284" s="76" t="s">
        <v>1907</v>
      </c>
      <c r="D4284" s="2" t="n">
        <v>722</v>
      </c>
      <c r="E4284" s="38" t="s">
        <v>1935</v>
      </c>
      <c r="F4284" s="2" t="str">
        <f aca="false">IFERROR(E4284*10,SUBSTITUTE(E4284,"/",""))</f>
        <v>32XL</v>
      </c>
      <c r="H4284" s="89" t="s">
        <v>3243</v>
      </c>
      <c r="I4284" s="27" t="str">
        <f aca="false">J4284&amp;";"&amp;K4284</f>
        <v>32;L36</v>
      </c>
      <c r="J4284" s="58" t="str">
        <f aca="false">LEFT(H4284,2)</f>
        <v>32</v>
      </c>
      <c r="K4284" s="58" t="str">
        <f aca="false">RIGHT(H4284,3)</f>
        <v>L36</v>
      </c>
      <c r="M4284" s="8" t="n">
        <v>845</v>
      </c>
    </row>
    <row r="4285" customFormat="false" ht="15" hidden="false" customHeight="false" outlineLevel="0" collapsed="false">
      <c r="B4285" s="2" t="s">
        <v>108</v>
      </c>
      <c r="C4285" s="76" t="s">
        <v>1907</v>
      </c>
      <c r="D4285" s="2" t="n">
        <v>723</v>
      </c>
      <c r="E4285" s="38" t="s">
        <v>1936</v>
      </c>
      <c r="F4285" s="2" t="str">
        <f aca="false">IFERROR(E4285*10,SUBSTITUTE(E4285,"/",""))</f>
        <v>33XL</v>
      </c>
      <c r="H4285" s="89" t="s">
        <v>3244</v>
      </c>
      <c r="I4285" s="27" t="str">
        <f aca="false">J4285&amp;";"&amp;K4285</f>
        <v>33;L36</v>
      </c>
      <c r="J4285" s="58" t="str">
        <f aca="false">LEFT(H4285,2)</f>
        <v>33</v>
      </c>
      <c r="K4285" s="58" t="str">
        <f aca="false">RIGHT(H4285,3)</f>
        <v>L36</v>
      </c>
      <c r="M4285" s="8" t="n">
        <v>775</v>
      </c>
    </row>
    <row r="4286" customFormat="false" ht="15" hidden="false" customHeight="false" outlineLevel="0" collapsed="false">
      <c r="B4286" s="2" t="s">
        <v>108</v>
      </c>
      <c r="C4286" s="76" t="s">
        <v>1907</v>
      </c>
      <c r="D4286" s="2" t="n">
        <v>724</v>
      </c>
      <c r="E4286" s="38" t="s">
        <v>1937</v>
      </c>
      <c r="F4286" s="2" t="str">
        <f aca="false">IFERROR(E4286*10,SUBSTITUTE(E4286,"/",""))</f>
        <v>34XL</v>
      </c>
      <c r="H4286" s="89" t="s">
        <v>3245</v>
      </c>
      <c r="I4286" s="27" t="str">
        <f aca="false">J4286&amp;";"&amp;K4286</f>
        <v>34;L36</v>
      </c>
      <c r="J4286" s="58" t="str">
        <f aca="false">LEFT(H4286,2)</f>
        <v>34</v>
      </c>
      <c r="K4286" s="58" t="str">
        <f aca="false">RIGHT(H4286,3)</f>
        <v>L36</v>
      </c>
      <c r="M4286" s="8" t="n">
        <v>710</v>
      </c>
    </row>
    <row r="4287" customFormat="false" ht="15" hidden="false" customHeight="false" outlineLevel="0" collapsed="false">
      <c r="B4287" s="2" t="s">
        <v>108</v>
      </c>
      <c r="C4287" s="76" t="s">
        <v>1907</v>
      </c>
      <c r="D4287" s="2" t="n">
        <v>725</v>
      </c>
      <c r="E4287" s="38" t="s">
        <v>1938</v>
      </c>
      <c r="F4287" s="2" t="str">
        <f aca="false">IFERROR(E4287*10,SUBSTITUTE(E4287,"/",""))</f>
        <v>35XL</v>
      </c>
      <c r="H4287" s="89" t="s">
        <v>3246</v>
      </c>
      <c r="I4287" s="27" t="str">
        <f aca="false">J4287&amp;";"&amp;K4287</f>
        <v>35;L36</v>
      </c>
      <c r="J4287" s="58" t="str">
        <f aca="false">LEFT(H4287,2)</f>
        <v>35</v>
      </c>
      <c r="K4287" s="58" t="str">
        <f aca="false">RIGHT(H4287,3)</f>
        <v>L36</v>
      </c>
      <c r="M4287" s="8" t="n">
        <v>645</v>
      </c>
    </row>
    <row r="4288" customFormat="false" ht="15" hidden="false" customHeight="false" outlineLevel="0" collapsed="false">
      <c r="B4288" s="2" t="s">
        <v>108</v>
      </c>
      <c r="C4288" s="76" t="s">
        <v>1907</v>
      </c>
      <c r="D4288" s="2" t="n">
        <v>726</v>
      </c>
      <c r="E4288" s="38" t="s">
        <v>1939</v>
      </c>
      <c r="F4288" s="2" t="str">
        <f aca="false">IFERROR(E4288*10,SUBSTITUTE(E4288,"/",""))</f>
        <v>36XL</v>
      </c>
      <c r="H4288" s="89" t="s">
        <v>3247</v>
      </c>
      <c r="I4288" s="27" t="str">
        <f aca="false">J4288&amp;";"&amp;K4288</f>
        <v>36;L36</v>
      </c>
      <c r="J4288" s="58" t="str">
        <f aca="false">LEFT(H4288,2)</f>
        <v>36</v>
      </c>
      <c r="K4288" s="58" t="str">
        <f aca="false">RIGHT(H4288,3)</f>
        <v>L36</v>
      </c>
      <c r="M4288" s="8" t="n">
        <v>585</v>
      </c>
    </row>
    <row r="4289" customFormat="false" ht="15" hidden="false" customHeight="false" outlineLevel="0" collapsed="false">
      <c r="B4289" s="2" t="s">
        <v>108</v>
      </c>
      <c r="C4289" s="76" t="s">
        <v>1907</v>
      </c>
      <c r="D4289" s="2" t="n">
        <v>727</v>
      </c>
      <c r="E4289" s="38" t="s">
        <v>1940</v>
      </c>
      <c r="F4289" s="2" t="str">
        <f aca="false">IFERROR(E4289*10,SUBSTITUTE(E4289,"/",""))</f>
        <v>37XL</v>
      </c>
      <c r="H4289" s="89" t="s">
        <v>3248</v>
      </c>
      <c r="I4289" s="27" t="str">
        <f aca="false">J4289&amp;";"&amp;K4289</f>
        <v>37;L36</v>
      </c>
      <c r="J4289" s="58" t="str">
        <f aca="false">LEFT(H4289,2)</f>
        <v>37</v>
      </c>
      <c r="K4289" s="58" t="str">
        <f aca="false">RIGHT(H4289,3)</f>
        <v>L36</v>
      </c>
      <c r="M4289" s="8" t="n">
        <v>535</v>
      </c>
    </row>
    <row r="4290" customFormat="false" ht="15" hidden="false" customHeight="false" outlineLevel="0" collapsed="false">
      <c r="B4290" s="2" t="s">
        <v>108</v>
      </c>
      <c r="C4290" s="76" t="s">
        <v>1907</v>
      </c>
      <c r="D4290" s="2" t="n">
        <v>728</v>
      </c>
      <c r="E4290" s="38" t="s">
        <v>1941</v>
      </c>
      <c r="F4290" s="2" t="str">
        <f aca="false">IFERROR(E4290*10,SUBSTITUTE(E4290,"/",""))</f>
        <v>38XL</v>
      </c>
      <c r="H4290" s="89" t="s">
        <v>3249</v>
      </c>
      <c r="I4290" s="27" t="str">
        <f aca="false">J4290&amp;";"&amp;K4290</f>
        <v>38;L36</v>
      </c>
      <c r="J4290" s="58" t="str">
        <f aca="false">LEFT(H4290,2)</f>
        <v>38</v>
      </c>
      <c r="K4290" s="58" t="str">
        <f aca="false">RIGHT(H4290,3)</f>
        <v>L36</v>
      </c>
      <c r="M4290" s="8" t="n">
        <v>485</v>
      </c>
    </row>
    <row r="4291" customFormat="false" ht="15" hidden="false" customHeight="false" outlineLevel="0" collapsed="false">
      <c r="B4291" s="2" t="s">
        <v>108</v>
      </c>
      <c r="C4291" s="76" t="s">
        <v>1907</v>
      </c>
      <c r="D4291" s="2" t="n">
        <v>730</v>
      </c>
      <c r="E4291" s="38" t="s">
        <v>1942</v>
      </c>
      <c r="F4291" s="2" t="str">
        <f aca="false">IFERROR(E4291*10,SUBSTITUTE(E4291,"/",""))</f>
        <v>40XL</v>
      </c>
      <c r="H4291" s="89" t="s">
        <v>3250</v>
      </c>
      <c r="I4291" s="27" t="str">
        <f aca="false">J4291&amp;";"&amp;K4291</f>
        <v>40;L36</v>
      </c>
      <c r="J4291" s="58" t="str">
        <f aca="false">LEFT(H4291,2)</f>
        <v>40</v>
      </c>
      <c r="K4291" s="58" t="str">
        <f aca="false">RIGHT(H4291,3)</f>
        <v>L36</v>
      </c>
      <c r="M4291" s="8" t="n">
        <v>435</v>
      </c>
    </row>
    <row r="4292" customFormat="false" ht="15" hidden="false" customHeight="false" outlineLevel="0" collapsed="false">
      <c r="B4292" s="2" t="s">
        <v>108</v>
      </c>
      <c r="C4292" s="76" t="s">
        <v>1907</v>
      </c>
      <c r="D4292" s="2" t="n">
        <f aca="false">D4291+2</f>
        <v>732</v>
      </c>
      <c r="E4292" s="38" t="s">
        <v>1943</v>
      </c>
      <c r="F4292" s="2" t="str">
        <f aca="false">IFERROR(E4292*10,SUBSTITUTE(E4292,"/",""))</f>
        <v>42XL</v>
      </c>
      <c r="H4292" s="89" t="s">
        <v>3251</v>
      </c>
      <c r="I4292" s="27" t="str">
        <f aca="false">J4292&amp;";"&amp;K4292</f>
        <v>42;L36</v>
      </c>
      <c r="J4292" s="58" t="str">
        <f aca="false">LEFT(H4292,2)</f>
        <v>42</v>
      </c>
      <c r="K4292" s="58" t="str">
        <f aca="false">RIGHT(H4292,3)</f>
        <v>L36</v>
      </c>
      <c r="M4292" s="8" t="n">
        <v>405</v>
      </c>
    </row>
    <row r="4294" customFormat="false" ht="15" hidden="false" customHeight="false" outlineLevel="0" collapsed="false">
      <c r="B4294" s="10" t="s">
        <v>271</v>
      </c>
      <c r="C4294" s="73" t="s">
        <v>1944</v>
      </c>
      <c r="D4294" s="10" t="n">
        <v>418</v>
      </c>
      <c r="E4294" s="20" t="s">
        <v>1136</v>
      </c>
      <c r="F4294" s="10" t="str">
        <f aca="false">IFERROR(E4294*10,SUBSTITUTE(E4294,"/",""))</f>
        <v>28S</v>
      </c>
      <c r="G4294" s="73"/>
      <c r="H4294" s="24" t="s">
        <v>2953</v>
      </c>
      <c r="I4294" s="24" t="str">
        <f aca="false">J4294&amp;";"&amp;K4294</f>
        <v>28;L30</v>
      </c>
      <c r="J4294" s="24" t="str">
        <f aca="false">LEFT(H4294,2)</f>
        <v>28</v>
      </c>
      <c r="K4294" s="24" t="str">
        <f aca="false">RIGHT(H4294,3)</f>
        <v>L30</v>
      </c>
      <c r="L4294" s="24"/>
      <c r="M4294" s="24" t="n">
        <v>0</v>
      </c>
    </row>
    <row r="4295" customFormat="false" ht="15" hidden="false" customHeight="false" outlineLevel="0" collapsed="false">
      <c r="B4295" s="10" t="s">
        <v>271</v>
      </c>
      <c r="C4295" s="73" t="s">
        <v>1944</v>
      </c>
      <c r="D4295" s="10" t="n">
        <v>420</v>
      </c>
      <c r="E4295" s="20" t="s">
        <v>1138</v>
      </c>
      <c r="F4295" s="10" t="str">
        <f aca="false">IFERROR(E4295*10,SUBSTITUTE(E4295,"/",""))</f>
        <v>30S</v>
      </c>
      <c r="G4295" s="73"/>
      <c r="H4295" s="24" t="s">
        <v>2955</v>
      </c>
      <c r="I4295" s="24" t="str">
        <f aca="false">J4295&amp;";"&amp;K4295</f>
        <v>30;L30</v>
      </c>
      <c r="J4295" s="24" t="str">
        <f aca="false">LEFT(H4295,2)</f>
        <v>30</v>
      </c>
      <c r="K4295" s="24" t="str">
        <f aca="false">RIGHT(H4295,3)</f>
        <v>L30</v>
      </c>
      <c r="L4295" s="24"/>
      <c r="M4295" s="24" t="n">
        <v>0</v>
      </c>
    </row>
    <row r="4296" customFormat="false" ht="15" hidden="false" customHeight="false" outlineLevel="0" collapsed="false">
      <c r="B4296" s="10" t="s">
        <v>271</v>
      </c>
      <c r="C4296" s="73" t="s">
        <v>1944</v>
      </c>
      <c r="D4296" s="10" t="n">
        <v>422</v>
      </c>
      <c r="E4296" s="20" t="s">
        <v>720</v>
      </c>
      <c r="F4296" s="10" t="str">
        <f aca="false">IFERROR(E4296*10,SUBSTITUTE(E4296,"/",""))</f>
        <v>32S</v>
      </c>
      <c r="G4296" s="73"/>
      <c r="H4296" s="24" t="s">
        <v>2957</v>
      </c>
      <c r="I4296" s="24" t="str">
        <f aca="false">J4296&amp;";"&amp;K4296</f>
        <v>32;L30</v>
      </c>
      <c r="J4296" s="24" t="str">
        <f aca="false">LEFT(H4296,2)</f>
        <v>32</v>
      </c>
      <c r="K4296" s="24" t="str">
        <f aca="false">RIGHT(H4296,3)</f>
        <v>L30</v>
      </c>
      <c r="L4296" s="24"/>
      <c r="M4296" s="24" t="n">
        <v>0</v>
      </c>
    </row>
    <row r="4297" customFormat="false" ht="15" hidden="false" customHeight="false" outlineLevel="0" collapsed="false">
      <c r="B4297" s="10" t="s">
        <v>271</v>
      </c>
      <c r="C4297" s="73" t="s">
        <v>1944</v>
      </c>
      <c r="D4297" s="10" t="n">
        <v>424</v>
      </c>
      <c r="E4297" s="20" t="s">
        <v>721</v>
      </c>
      <c r="F4297" s="10" t="str">
        <f aca="false">IFERROR(E4297*10,SUBSTITUTE(E4297,"/",""))</f>
        <v>34S</v>
      </c>
      <c r="G4297" s="73"/>
      <c r="H4297" s="24" t="s">
        <v>2959</v>
      </c>
      <c r="I4297" s="24" t="str">
        <f aca="false">J4297&amp;";"&amp;K4297</f>
        <v>34;L30</v>
      </c>
      <c r="J4297" s="24" t="str">
        <f aca="false">LEFT(H4297,2)</f>
        <v>34</v>
      </c>
      <c r="K4297" s="24" t="str">
        <f aca="false">RIGHT(H4297,3)</f>
        <v>L30</v>
      </c>
      <c r="L4297" s="24"/>
      <c r="M4297" s="24" t="n">
        <v>0</v>
      </c>
    </row>
    <row r="4298" customFormat="false" ht="15" hidden="false" customHeight="false" outlineLevel="0" collapsed="false">
      <c r="B4298" s="10" t="s">
        <v>271</v>
      </c>
      <c r="C4298" s="73" t="s">
        <v>1944</v>
      </c>
      <c r="D4298" s="10" t="n">
        <v>426</v>
      </c>
      <c r="E4298" s="20" t="s">
        <v>722</v>
      </c>
      <c r="F4298" s="10" t="str">
        <f aca="false">IFERROR(E4298*10,SUBSTITUTE(E4298,"/",""))</f>
        <v>36S</v>
      </c>
      <c r="G4298" s="73"/>
      <c r="H4298" s="24" t="s">
        <v>2960</v>
      </c>
      <c r="I4298" s="24" t="str">
        <f aca="false">J4298&amp;";"&amp;K4298</f>
        <v>36;L30</v>
      </c>
      <c r="J4298" s="24" t="str">
        <f aca="false">LEFT(H4298,2)</f>
        <v>36</v>
      </c>
      <c r="K4298" s="24" t="str">
        <f aca="false">RIGHT(H4298,3)</f>
        <v>L30</v>
      </c>
      <c r="L4298" s="24"/>
      <c r="M4298" s="24" t="n">
        <v>0</v>
      </c>
    </row>
    <row r="4299" customFormat="false" ht="15" hidden="false" customHeight="false" outlineLevel="0" collapsed="false">
      <c r="B4299" s="10" t="s">
        <v>271</v>
      </c>
      <c r="C4299" s="73" t="s">
        <v>1944</v>
      </c>
      <c r="D4299" s="10" t="n">
        <v>428</v>
      </c>
      <c r="E4299" s="20" t="s">
        <v>723</v>
      </c>
      <c r="F4299" s="10" t="str">
        <f aca="false">IFERROR(E4299*10,SUBSTITUTE(E4299,"/",""))</f>
        <v>38S</v>
      </c>
      <c r="G4299" s="73"/>
      <c r="H4299" s="24" t="s">
        <v>2961</v>
      </c>
      <c r="I4299" s="24" t="str">
        <f aca="false">J4299&amp;";"&amp;K4299</f>
        <v>38;L30</v>
      </c>
      <c r="J4299" s="24" t="str">
        <f aca="false">LEFT(H4299,2)</f>
        <v>38</v>
      </c>
      <c r="K4299" s="24" t="str">
        <f aca="false">RIGHT(H4299,3)</f>
        <v>L30</v>
      </c>
      <c r="L4299" s="24"/>
      <c r="M4299" s="24" t="n">
        <v>0</v>
      </c>
    </row>
    <row r="4300" customFormat="false" ht="15" hidden="false" customHeight="false" outlineLevel="0" collapsed="false">
      <c r="B4300" s="10" t="s">
        <v>271</v>
      </c>
      <c r="C4300" s="73" t="s">
        <v>1944</v>
      </c>
      <c r="D4300" s="10" t="n">
        <v>430</v>
      </c>
      <c r="E4300" s="20" t="s">
        <v>724</v>
      </c>
      <c r="F4300" s="10" t="str">
        <f aca="false">IFERROR(E4300*10,SUBSTITUTE(E4300,"/",""))</f>
        <v>40S</v>
      </c>
      <c r="G4300" s="73"/>
      <c r="H4300" s="24" t="s">
        <v>2962</v>
      </c>
      <c r="I4300" s="24" t="str">
        <f aca="false">J4300&amp;";"&amp;K4300</f>
        <v>40;L30</v>
      </c>
      <c r="J4300" s="24" t="str">
        <f aca="false">LEFT(H4300,2)</f>
        <v>40</v>
      </c>
      <c r="K4300" s="24" t="str">
        <f aca="false">RIGHT(H4300,3)</f>
        <v>L30</v>
      </c>
      <c r="L4300" s="24"/>
      <c r="M4300" s="24" t="n">
        <v>0</v>
      </c>
    </row>
    <row r="4301" customFormat="false" ht="15" hidden="false" customHeight="false" outlineLevel="0" collapsed="false">
      <c r="B4301" s="10" t="s">
        <v>271</v>
      </c>
      <c r="C4301" s="73" t="s">
        <v>1944</v>
      </c>
      <c r="D4301" s="10" t="n">
        <v>518</v>
      </c>
      <c r="E4301" s="20" t="s">
        <v>1146</v>
      </c>
      <c r="F4301" s="10" t="str">
        <f aca="false">IFERROR(E4301*10,SUBSTITUTE(E4301,"/",""))</f>
        <v>28R</v>
      </c>
      <c r="G4301" s="73"/>
      <c r="H4301" s="24" t="s">
        <v>2970</v>
      </c>
      <c r="I4301" s="24" t="str">
        <f aca="false">J4301&amp;";"&amp;K4301</f>
        <v>28;L32</v>
      </c>
      <c r="J4301" s="24" t="str">
        <f aca="false">LEFT(H4301,2)</f>
        <v>28</v>
      </c>
      <c r="K4301" s="24" t="str">
        <f aca="false">RIGHT(H4301,3)</f>
        <v>L32</v>
      </c>
      <c r="L4301" s="24"/>
      <c r="M4301" s="24" t="n">
        <v>0</v>
      </c>
    </row>
    <row r="4302" customFormat="false" ht="15" hidden="false" customHeight="false" outlineLevel="0" collapsed="false">
      <c r="B4302" s="10" t="s">
        <v>271</v>
      </c>
      <c r="C4302" s="73" t="s">
        <v>1944</v>
      </c>
      <c r="D4302" s="10" t="n">
        <v>520</v>
      </c>
      <c r="E4302" s="20" t="s">
        <v>1148</v>
      </c>
      <c r="F4302" s="10" t="str">
        <f aca="false">IFERROR(E4302*10,SUBSTITUTE(E4302,"/",""))</f>
        <v>30R</v>
      </c>
      <c r="G4302" s="73"/>
      <c r="H4302" s="24" t="s">
        <v>2972</v>
      </c>
      <c r="I4302" s="24" t="str">
        <f aca="false">J4302&amp;";"&amp;K4302</f>
        <v>30;L32</v>
      </c>
      <c r="J4302" s="24" t="str">
        <f aca="false">LEFT(H4302,2)</f>
        <v>30</v>
      </c>
      <c r="K4302" s="24" t="str">
        <f aca="false">RIGHT(H4302,3)</f>
        <v>L32</v>
      </c>
      <c r="L4302" s="24"/>
      <c r="M4302" s="24" t="n">
        <v>0</v>
      </c>
    </row>
    <row r="4303" customFormat="false" ht="15" hidden="false" customHeight="false" outlineLevel="0" collapsed="false">
      <c r="B4303" s="10" t="s">
        <v>271</v>
      </c>
      <c r="C4303" s="73" t="s">
        <v>1944</v>
      </c>
      <c r="D4303" s="10" t="n">
        <v>522</v>
      </c>
      <c r="E4303" s="20" t="s">
        <v>728</v>
      </c>
      <c r="F4303" s="10" t="str">
        <f aca="false">IFERROR(E4303*10,SUBSTITUTE(E4303,"/",""))</f>
        <v>32R</v>
      </c>
      <c r="G4303" s="73"/>
      <c r="H4303" s="24" t="s">
        <v>2974</v>
      </c>
      <c r="I4303" s="24" t="str">
        <f aca="false">J4303&amp;";"&amp;K4303</f>
        <v>32;L32</v>
      </c>
      <c r="J4303" s="24" t="str">
        <f aca="false">LEFT(H4303,2)</f>
        <v>32</v>
      </c>
      <c r="K4303" s="24" t="str">
        <f aca="false">RIGHT(H4303,3)</f>
        <v>L32</v>
      </c>
      <c r="L4303" s="24"/>
      <c r="M4303" s="24" t="n">
        <v>0</v>
      </c>
    </row>
    <row r="4304" customFormat="false" ht="15" hidden="false" customHeight="false" outlineLevel="0" collapsed="false">
      <c r="B4304" s="10" t="s">
        <v>271</v>
      </c>
      <c r="C4304" s="73" t="s">
        <v>1944</v>
      </c>
      <c r="D4304" s="10" t="n">
        <v>524</v>
      </c>
      <c r="E4304" s="20" t="s">
        <v>729</v>
      </c>
      <c r="F4304" s="10" t="str">
        <f aca="false">IFERROR(E4304*10,SUBSTITUTE(E4304,"/",""))</f>
        <v>34R</v>
      </c>
      <c r="G4304" s="73"/>
      <c r="H4304" s="24" t="s">
        <v>2976</v>
      </c>
      <c r="I4304" s="24" t="str">
        <f aca="false">J4304&amp;";"&amp;K4304</f>
        <v>34;L32</v>
      </c>
      <c r="J4304" s="24" t="str">
        <f aca="false">LEFT(H4304,2)</f>
        <v>34</v>
      </c>
      <c r="K4304" s="24" t="str">
        <f aca="false">RIGHT(H4304,3)</f>
        <v>L32</v>
      </c>
      <c r="L4304" s="24"/>
      <c r="M4304" s="24" t="n">
        <v>0</v>
      </c>
    </row>
    <row r="4305" customFormat="false" ht="15" hidden="false" customHeight="false" outlineLevel="0" collapsed="false">
      <c r="B4305" s="10" t="s">
        <v>271</v>
      </c>
      <c r="C4305" s="73" t="s">
        <v>1944</v>
      </c>
      <c r="D4305" s="10" t="n">
        <v>526</v>
      </c>
      <c r="E4305" s="20" t="s">
        <v>730</v>
      </c>
      <c r="F4305" s="10" t="str">
        <f aca="false">IFERROR(E4305*10,SUBSTITUTE(E4305,"/",""))</f>
        <v>36R</v>
      </c>
      <c r="G4305" s="73"/>
      <c r="H4305" s="24" t="s">
        <v>2977</v>
      </c>
      <c r="I4305" s="24" t="str">
        <f aca="false">J4305&amp;";"&amp;K4305</f>
        <v>36;L32</v>
      </c>
      <c r="J4305" s="24" t="str">
        <f aca="false">LEFT(H4305,2)</f>
        <v>36</v>
      </c>
      <c r="K4305" s="24" t="str">
        <f aca="false">RIGHT(H4305,3)</f>
        <v>L32</v>
      </c>
      <c r="L4305" s="24"/>
      <c r="M4305" s="24" t="n">
        <v>0</v>
      </c>
    </row>
    <row r="4306" customFormat="false" ht="15" hidden="false" customHeight="false" outlineLevel="0" collapsed="false">
      <c r="B4306" s="10" t="s">
        <v>271</v>
      </c>
      <c r="C4306" s="73" t="s">
        <v>1944</v>
      </c>
      <c r="D4306" s="10" t="n">
        <v>528</v>
      </c>
      <c r="E4306" s="20" t="s">
        <v>731</v>
      </c>
      <c r="F4306" s="10" t="str">
        <f aca="false">IFERROR(E4306*10,SUBSTITUTE(E4306,"/",""))</f>
        <v>38R</v>
      </c>
      <c r="G4306" s="73"/>
      <c r="H4306" s="24" t="s">
        <v>2978</v>
      </c>
      <c r="I4306" s="24" t="str">
        <f aca="false">J4306&amp;";"&amp;K4306</f>
        <v>38;L32</v>
      </c>
      <c r="J4306" s="24" t="str">
        <f aca="false">LEFT(H4306,2)</f>
        <v>38</v>
      </c>
      <c r="K4306" s="24" t="str">
        <f aca="false">RIGHT(H4306,3)</f>
        <v>L32</v>
      </c>
      <c r="L4306" s="24"/>
      <c r="M4306" s="24" t="n">
        <v>0</v>
      </c>
    </row>
    <row r="4307" customFormat="false" ht="15" hidden="false" customHeight="false" outlineLevel="0" collapsed="false">
      <c r="B4307" s="10" t="s">
        <v>271</v>
      </c>
      <c r="C4307" s="73" t="s">
        <v>1944</v>
      </c>
      <c r="D4307" s="10" t="n">
        <v>530</v>
      </c>
      <c r="E4307" s="20" t="s">
        <v>732</v>
      </c>
      <c r="F4307" s="10" t="str">
        <f aca="false">IFERROR(E4307*10,SUBSTITUTE(E4307,"/",""))</f>
        <v>40R</v>
      </c>
      <c r="G4307" s="73"/>
      <c r="H4307" s="24" t="s">
        <v>2979</v>
      </c>
      <c r="I4307" s="24" t="str">
        <f aca="false">J4307&amp;";"&amp;K4307</f>
        <v>40;L32</v>
      </c>
      <c r="J4307" s="24" t="str">
        <f aca="false">LEFT(H4307,2)</f>
        <v>40</v>
      </c>
      <c r="K4307" s="24" t="str">
        <f aca="false">RIGHT(H4307,3)</f>
        <v>L32</v>
      </c>
      <c r="L4307" s="24"/>
      <c r="M4307" s="24" t="n">
        <v>0</v>
      </c>
    </row>
    <row r="4308" customFormat="false" ht="15" hidden="false" customHeight="false" outlineLevel="0" collapsed="false">
      <c r="B4308" s="10" t="s">
        <v>271</v>
      </c>
      <c r="C4308" s="73" t="s">
        <v>1944</v>
      </c>
      <c r="D4308" s="10" t="n">
        <v>618</v>
      </c>
      <c r="E4308" s="20" t="s">
        <v>1156</v>
      </c>
      <c r="F4308" s="10" t="str">
        <f aca="false">IFERROR(E4308*10,SUBSTITUTE(E4308,"/",""))</f>
        <v>28L</v>
      </c>
      <c r="G4308" s="73"/>
      <c r="H4308" s="24" t="s">
        <v>2987</v>
      </c>
      <c r="I4308" s="24" t="str">
        <f aca="false">J4308&amp;";"&amp;K4308</f>
        <v>28;L34</v>
      </c>
      <c r="J4308" s="24" t="str">
        <f aca="false">LEFT(H4308,2)</f>
        <v>28</v>
      </c>
      <c r="K4308" s="24" t="str">
        <f aca="false">RIGHT(H4308,3)</f>
        <v>L34</v>
      </c>
      <c r="L4308" s="24"/>
      <c r="M4308" s="24" t="n">
        <v>0</v>
      </c>
    </row>
    <row r="4309" customFormat="false" ht="15" hidden="false" customHeight="false" outlineLevel="0" collapsed="false">
      <c r="B4309" s="10" t="s">
        <v>271</v>
      </c>
      <c r="C4309" s="73" t="s">
        <v>1944</v>
      </c>
      <c r="D4309" s="10" t="n">
        <v>620</v>
      </c>
      <c r="E4309" s="20" t="s">
        <v>1158</v>
      </c>
      <c r="F4309" s="10" t="str">
        <f aca="false">IFERROR(E4309*10,SUBSTITUTE(E4309,"/",""))</f>
        <v>30L</v>
      </c>
      <c r="G4309" s="73"/>
      <c r="H4309" s="24" t="s">
        <v>2989</v>
      </c>
      <c r="I4309" s="24" t="str">
        <f aca="false">J4309&amp;";"&amp;K4309</f>
        <v>30;L34</v>
      </c>
      <c r="J4309" s="24" t="str">
        <f aca="false">LEFT(H4309,2)</f>
        <v>30</v>
      </c>
      <c r="K4309" s="24" t="str">
        <f aca="false">RIGHT(H4309,3)</f>
        <v>L34</v>
      </c>
      <c r="L4309" s="24"/>
      <c r="M4309" s="24" t="n">
        <v>0</v>
      </c>
    </row>
    <row r="4310" customFormat="false" ht="15" hidden="false" customHeight="false" outlineLevel="0" collapsed="false">
      <c r="B4310" s="10" t="s">
        <v>271</v>
      </c>
      <c r="C4310" s="73" t="s">
        <v>1944</v>
      </c>
      <c r="D4310" s="10" t="n">
        <v>622</v>
      </c>
      <c r="E4310" s="20" t="s">
        <v>736</v>
      </c>
      <c r="F4310" s="10" t="str">
        <f aca="false">IFERROR(E4310*10,SUBSTITUTE(E4310,"/",""))</f>
        <v>32L</v>
      </c>
      <c r="G4310" s="73"/>
      <c r="H4310" s="24" t="s">
        <v>2991</v>
      </c>
      <c r="I4310" s="24" t="str">
        <f aca="false">J4310&amp;";"&amp;K4310</f>
        <v>32;L34</v>
      </c>
      <c r="J4310" s="24" t="str">
        <f aca="false">LEFT(H4310,2)</f>
        <v>32</v>
      </c>
      <c r="K4310" s="24" t="str">
        <f aca="false">RIGHT(H4310,3)</f>
        <v>L34</v>
      </c>
      <c r="L4310" s="24"/>
      <c r="M4310" s="24" t="n">
        <v>0</v>
      </c>
    </row>
    <row r="4311" customFormat="false" ht="15" hidden="false" customHeight="false" outlineLevel="0" collapsed="false">
      <c r="B4311" s="10" t="s">
        <v>271</v>
      </c>
      <c r="C4311" s="73" t="s">
        <v>1944</v>
      </c>
      <c r="D4311" s="10" t="n">
        <v>624</v>
      </c>
      <c r="E4311" s="20" t="s">
        <v>737</v>
      </c>
      <c r="F4311" s="10" t="str">
        <f aca="false">IFERROR(E4311*10,SUBSTITUTE(E4311,"/",""))</f>
        <v>34L</v>
      </c>
      <c r="G4311" s="73"/>
      <c r="H4311" s="24" t="s">
        <v>2993</v>
      </c>
      <c r="I4311" s="24" t="str">
        <f aca="false">J4311&amp;";"&amp;K4311</f>
        <v>34;L34</v>
      </c>
      <c r="J4311" s="24" t="str">
        <f aca="false">LEFT(H4311,2)</f>
        <v>34</v>
      </c>
      <c r="K4311" s="24" t="str">
        <f aca="false">RIGHT(H4311,3)</f>
        <v>L34</v>
      </c>
      <c r="L4311" s="24"/>
      <c r="M4311" s="24" t="n">
        <v>0</v>
      </c>
    </row>
    <row r="4312" customFormat="false" ht="15" hidden="false" customHeight="false" outlineLevel="0" collapsed="false">
      <c r="B4312" s="10" t="s">
        <v>271</v>
      </c>
      <c r="C4312" s="73" t="s">
        <v>1944</v>
      </c>
      <c r="D4312" s="10" t="n">
        <v>626</v>
      </c>
      <c r="E4312" s="20" t="s">
        <v>738</v>
      </c>
      <c r="F4312" s="10" t="str">
        <f aca="false">IFERROR(E4312*10,SUBSTITUTE(E4312,"/",""))</f>
        <v>36L</v>
      </c>
      <c r="G4312" s="73"/>
      <c r="H4312" s="24" t="s">
        <v>2994</v>
      </c>
      <c r="I4312" s="24" t="str">
        <f aca="false">J4312&amp;";"&amp;K4312</f>
        <v>36;L34</v>
      </c>
      <c r="J4312" s="24" t="str">
        <f aca="false">LEFT(H4312,2)</f>
        <v>36</v>
      </c>
      <c r="K4312" s="24" t="str">
        <f aca="false">RIGHT(H4312,3)</f>
        <v>L34</v>
      </c>
      <c r="L4312" s="24"/>
      <c r="M4312" s="24" t="n">
        <v>0</v>
      </c>
    </row>
    <row r="4313" customFormat="false" ht="15" hidden="false" customHeight="false" outlineLevel="0" collapsed="false">
      <c r="B4313" s="10" t="s">
        <v>271</v>
      </c>
      <c r="C4313" s="73" t="s">
        <v>1944</v>
      </c>
      <c r="D4313" s="10" t="n">
        <v>628</v>
      </c>
      <c r="E4313" s="20" t="s">
        <v>739</v>
      </c>
      <c r="F4313" s="10" t="str">
        <f aca="false">IFERROR(E4313*10,SUBSTITUTE(E4313,"/",""))</f>
        <v>38L</v>
      </c>
      <c r="G4313" s="73"/>
      <c r="H4313" s="24" t="s">
        <v>2995</v>
      </c>
      <c r="I4313" s="24" t="str">
        <f aca="false">J4313&amp;";"&amp;K4313</f>
        <v>38;L34</v>
      </c>
      <c r="J4313" s="24" t="str">
        <f aca="false">LEFT(H4313,2)</f>
        <v>38</v>
      </c>
      <c r="K4313" s="24" t="str">
        <f aca="false">RIGHT(H4313,3)</f>
        <v>L34</v>
      </c>
      <c r="L4313" s="24"/>
      <c r="M4313" s="24" t="n">
        <v>0</v>
      </c>
    </row>
    <row r="4314" customFormat="false" ht="15" hidden="false" customHeight="false" outlineLevel="0" collapsed="false">
      <c r="B4314" s="10" t="s">
        <v>271</v>
      </c>
      <c r="C4314" s="73" t="s">
        <v>1944</v>
      </c>
      <c r="D4314" s="10" t="n">
        <v>630</v>
      </c>
      <c r="E4314" s="20" t="s">
        <v>740</v>
      </c>
      <c r="F4314" s="10" t="str">
        <f aca="false">IFERROR(E4314*10,SUBSTITUTE(E4314,"/",""))</f>
        <v>40L</v>
      </c>
      <c r="G4314" s="73"/>
      <c r="H4314" s="24" t="s">
        <v>2996</v>
      </c>
      <c r="I4314" s="24" t="str">
        <f aca="false">J4314&amp;";"&amp;K4314</f>
        <v>40;L34</v>
      </c>
      <c r="J4314" s="24" t="str">
        <f aca="false">LEFT(H4314,2)</f>
        <v>40</v>
      </c>
      <c r="K4314" s="24" t="str">
        <f aca="false">RIGHT(H4314,3)</f>
        <v>L34</v>
      </c>
      <c r="L4314" s="24"/>
      <c r="M4314" s="24" t="n">
        <v>0</v>
      </c>
    </row>
    <row r="4316" customFormat="false" ht="15" hidden="false" customHeight="false" outlineLevel="0" collapsed="false">
      <c r="B4316" s="10" t="s">
        <v>271</v>
      </c>
      <c r="C4316" s="73" t="s">
        <v>1945</v>
      </c>
      <c r="D4316" s="20" t="n">
        <f aca="false">E4316*10-100</f>
        <v>140</v>
      </c>
      <c r="E4316" s="20" t="s">
        <v>310</v>
      </c>
      <c r="F4316" s="10" t="n">
        <f aca="false">IFERROR(E4316*10,SUBSTITUTE(E4316,"/",""))</f>
        <v>240</v>
      </c>
      <c r="G4316" s="73"/>
      <c r="H4316" s="81" t="str">
        <f aca="false">E4316</f>
        <v>24</v>
      </c>
      <c r="I4316" s="81" t="str">
        <f aca="false">E4316</f>
        <v>24</v>
      </c>
      <c r="J4316" s="24" t="str">
        <f aca="false">IF(LEN(E4316)&gt;2,LEFT(E4316,2)&amp;";"&amp;RIGHT(E4316,2),E4316)</f>
        <v>24</v>
      </c>
      <c r="K4316" s="24"/>
      <c r="L4316" s="24"/>
      <c r="M4316" s="24" t="n">
        <v>0</v>
      </c>
    </row>
    <row r="4317" customFormat="false" ht="15" hidden="false" customHeight="false" outlineLevel="0" collapsed="false">
      <c r="B4317" s="10" t="s">
        <v>271</v>
      </c>
      <c r="C4317" s="73" t="s">
        <v>1945</v>
      </c>
      <c r="D4317" s="20" t="n">
        <f aca="false">E4317*10-100</f>
        <v>150</v>
      </c>
      <c r="E4317" s="20" t="s">
        <v>311</v>
      </c>
      <c r="F4317" s="10" t="n">
        <f aca="false">IFERROR(E4317*10,SUBSTITUTE(E4317,"/",""))</f>
        <v>250</v>
      </c>
      <c r="G4317" s="73"/>
      <c r="H4317" s="81" t="str">
        <f aca="false">E4317</f>
        <v>25</v>
      </c>
      <c r="I4317" s="81" t="str">
        <f aca="false">E4317</f>
        <v>25</v>
      </c>
      <c r="J4317" s="24" t="str">
        <f aca="false">IF(LEN(E4317)&gt;2,LEFT(E4317,2)&amp;";"&amp;RIGHT(E4317,2),E4317)</f>
        <v>25</v>
      </c>
      <c r="K4317" s="24"/>
      <c r="L4317" s="24"/>
      <c r="M4317" s="24" t="n">
        <v>0</v>
      </c>
    </row>
    <row r="4318" customFormat="false" ht="15" hidden="false" customHeight="false" outlineLevel="0" collapsed="false">
      <c r="B4318" s="10" t="s">
        <v>271</v>
      </c>
      <c r="C4318" s="73" t="s">
        <v>1945</v>
      </c>
      <c r="D4318" s="20" t="n">
        <f aca="false">E4318*10-100</f>
        <v>160</v>
      </c>
      <c r="E4318" s="20" t="s">
        <v>312</v>
      </c>
      <c r="F4318" s="10" t="n">
        <f aca="false">IFERROR(E4318*10,SUBSTITUTE(E4318,"/",""))</f>
        <v>260</v>
      </c>
      <c r="G4318" s="73"/>
      <c r="H4318" s="81" t="str">
        <f aca="false">E4318</f>
        <v>26</v>
      </c>
      <c r="I4318" s="81" t="str">
        <f aca="false">E4318</f>
        <v>26</v>
      </c>
      <c r="J4318" s="24" t="str">
        <f aca="false">IF(LEN(E4318)&gt;2,LEFT(E4318,2)&amp;";"&amp;RIGHT(E4318,2),E4318)</f>
        <v>26</v>
      </c>
      <c r="K4318" s="24"/>
      <c r="L4318" s="24"/>
      <c r="M4318" s="24" t="n">
        <v>0</v>
      </c>
    </row>
    <row r="4319" customFormat="false" ht="15" hidden="false" customHeight="false" outlineLevel="0" collapsed="false">
      <c r="B4319" s="10" t="s">
        <v>271</v>
      </c>
      <c r="C4319" s="73" t="s">
        <v>1945</v>
      </c>
      <c r="D4319" s="20" t="n">
        <f aca="false">E4319*10-100</f>
        <v>170</v>
      </c>
      <c r="E4319" s="20" t="s">
        <v>313</v>
      </c>
      <c r="F4319" s="10" t="n">
        <f aca="false">IFERROR(E4319*10,SUBSTITUTE(E4319,"/",""))</f>
        <v>270</v>
      </c>
      <c r="G4319" s="73"/>
      <c r="H4319" s="81" t="str">
        <f aca="false">E4319</f>
        <v>27</v>
      </c>
      <c r="I4319" s="81" t="str">
        <f aca="false">E4319</f>
        <v>27</v>
      </c>
      <c r="J4319" s="24" t="str">
        <f aca="false">IF(LEN(E4319)&gt;2,LEFT(E4319,2)&amp;";"&amp;RIGHT(E4319,2),E4319)</f>
        <v>27</v>
      </c>
      <c r="K4319" s="24"/>
      <c r="L4319" s="24"/>
      <c r="M4319" s="24" t="n">
        <v>0</v>
      </c>
    </row>
    <row r="4320" customFormat="false" ht="15" hidden="false" customHeight="false" outlineLevel="0" collapsed="false">
      <c r="B4320" s="10" t="s">
        <v>271</v>
      </c>
      <c r="C4320" s="73" t="s">
        <v>1945</v>
      </c>
      <c r="D4320" s="20" t="n">
        <f aca="false">E4320*10-100</f>
        <v>180</v>
      </c>
      <c r="E4320" s="20" t="s">
        <v>314</v>
      </c>
      <c r="F4320" s="10" t="n">
        <f aca="false">IFERROR(E4320*10,SUBSTITUTE(E4320,"/",""))</f>
        <v>280</v>
      </c>
      <c r="G4320" s="73"/>
      <c r="H4320" s="81" t="str">
        <f aca="false">E4320</f>
        <v>28</v>
      </c>
      <c r="I4320" s="81" t="str">
        <f aca="false">E4320</f>
        <v>28</v>
      </c>
      <c r="J4320" s="24" t="str">
        <f aca="false">IF(LEN(E4320)&gt;2,LEFT(E4320,2)&amp;";"&amp;RIGHT(E4320,2),E4320)</f>
        <v>28</v>
      </c>
      <c r="K4320" s="24"/>
      <c r="L4320" s="24"/>
      <c r="M4320" s="24" t="n">
        <v>0</v>
      </c>
    </row>
    <row r="4321" customFormat="false" ht="15" hidden="false" customHeight="false" outlineLevel="0" collapsed="false">
      <c r="B4321" s="10" t="s">
        <v>271</v>
      </c>
      <c r="C4321" s="73" t="s">
        <v>1945</v>
      </c>
      <c r="D4321" s="20" t="n">
        <f aca="false">E4321*10-100</f>
        <v>190</v>
      </c>
      <c r="E4321" s="20" t="s">
        <v>315</v>
      </c>
      <c r="F4321" s="10" t="n">
        <f aca="false">IFERROR(E4321*10,SUBSTITUTE(E4321,"/",""))</f>
        <v>290</v>
      </c>
      <c r="G4321" s="73"/>
      <c r="H4321" s="81" t="str">
        <f aca="false">E4321</f>
        <v>29</v>
      </c>
      <c r="I4321" s="81" t="str">
        <f aca="false">E4321</f>
        <v>29</v>
      </c>
      <c r="J4321" s="24" t="str">
        <f aca="false">IF(LEN(E4321)&gt;2,LEFT(E4321,2)&amp;";"&amp;RIGHT(E4321,2),E4321)</f>
        <v>29</v>
      </c>
      <c r="K4321" s="24"/>
      <c r="L4321" s="24"/>
      <c r="M4321" s="24" t="n">
        <v>0</v>
      </c>
    </row>
    <row r="4322" customFormat="false" ht="15" hidden="false" customHeight="false" outlineLevel="0" collapsed="false">
      <c r="B4322" s="10" t="s">
        <v>271</v>
      </c>
      <c r="C4322" s="73" t="s">
        <v>1945</v>
      </c>
      <c r="D4322" s="20" t="n">
        <f aca="false">E4322*10-100</f>
        <v>200</v>
      </c>
      <c r="E4322" s="20" t="s">
        <v>316</v>
      </c>
      <c r="F4322" s="10" t="n">
        <f aca="false">IFERROR(E4322*10,SUBSTITUTE(E4322,"/",""))</f>
        <v>300</v>
      </c>
      <c r="G4322" s="73"/>
      <c r="H4322" s="81" t="str">
        <f aca="false">E4322</f>
        <v>30</v>
      </c>
      <c r="I4322" s="81" t="str">
        <f aca="false">E4322</f>
        <v>30</v>
      </c>
      <c r="J4322" s="24" t="str">
        <f aca="false">IF(LEN(E4322)&gt;2,LEFT(E4322,2)&amp;";"&amp;RIGHT(E4322,2),E4322)</f>
        <v>30</v>
      </c>
      <c r="K4322" s="24"/>
      <c r="L4322" s="24"/>
      <c r="M4322" s="24" t="n">
        <v>0</v>
      </c>
    </row>
    <row r="4323" customFormat="false" ht="15" hidden="false" customHeight="false" outlineLevel="0" collapsed="false">
      <c r="B4323" s="10" t="s">
        <v>271</v>
      </c>
      <c r="C4323" s="73" t="s">
        <v>1945</v>
      </c>
      <c r="D4323" s="20" t="n">
        <f aca="false">E4323*10-100</f>
        <v>210</v>
      </c>
      <c r="E4323" s="20" t="s">
        <v>317</v>
      </c>
      <c r="F4323" s="10" t="n">
        <f aca="false">IFERROR(E4323*10,SUBSTITUTE(E4323,"/",""))</f>
        <v>310</v>
      </c>
      <c r="G4323" s="73"/>
      <c r="H4323" s="81" t="str">
        <f aca="false">E4323</f>
        <v>31</v>
      </c>
      <c r="I4323" s="81" t="str">
        <f aca="false">E4323</f>
        <v>31</v>
      </c>
      <c r="J4323" s="24" t="str">
        <f aca="false">IF(LEN(E4323)&gt;2,LEFT(E4323,2)&amp;";"&amp;RIGHT(E4323,2),E4323)</f>
        <v>31</v>
      </c>
      <c r="K4323" s="24"/>
      <c r="L4323" s="24"/>
      <c r="M4323" s="24" t="n">
        <v>0</v>
      </c>
    </row>
    <row r="4324" customFormat="false" ht="15" hidden="false" customHeight="false" outlineLevel="0" collapsed="false">
      <c r="B4324" s="10" t="s">
        <v>271</v>
      </c>
      <c r="C4324" s="73" t="s">
        <v>1945</v>
      </c>
      <c r="D4324" s="20" t="n">
        <f aca="false">E4324*10-100</f>
        <v>220</v>
      </c>
      <c r="E4324" s="20" t="s">
        <v>115</v>
      </c>
      <c r="F4324" s="10" t="n">
        <f aca="false">IFERROR(E4324*10,SUBSTITUTE(E4324,"/",""))</f>
        <v>320</v>
      </c>
      <c r="G4324" s="73"/>
      <c r="H4324" s="81" t="str">
        <f aca="false">E4324</f>
        <v>32</v>
      </c>
      <c r="I4324" s="81" t="str">
        <f aca="false">E4324</f>
        <v>32</v>
      </c>
      <c r="J4324" s="24" t="str">
        <f aca="false">IF(LEN(E4324)&gt;2,LEFT(E4324,2)&amp;";"&amp;RIGHT(E4324,2),E4324)</f>
        <v>32</v>
      </c>
      <c r="K4324" s="24"/>
      <c r="L4324" s="24"/>
      <c r="M4324" s="24" t="n">
        <v>0</v>
      </c>
    </row>
    <row r="4325" customFormat="false" ht="15" hidden="false" customHeight="false" outlineLevel="0" collapsed="false">
      <c r="B4325" s="10" t="s">
        <v>271</v>
      </c>
      <c r="C4325" s="73" t="s">
        <v>1945</v>
      </c>
      <c r="D4325" s="20" t="n">
        <f aca="false">E4325*10-100</f>
        <v>230</v>
      </c>
      <c r="E4325" s="20" t="s">
        <v>116</v>
      </c>
      <c r="F4325" s="10" t="n">
        <f aca="false">IFERROR(E4325*10,SUBSTITUTE(E4325,"/",""))</f>
        <v>330</v>
      </c>
      <c r="G4325" s="73"/>
      <c r="H4325" s="81" t="str">
        <f aca="false">E4325</f>
        <v>33</v>
      </c>
      <c r="I4325" s="81" t="str">
        <f aca="false">E4325</f>
        <v>33</v>
      </c>
      <c r="J4325" s="24" t="str">
        <f aca="false">IF(LEN(E4325)&gt;2,LEFT(E4325,2)&amp;";"&amp;RIGHT(E4325,2),E4325)</f>
        <v>33</v>
      </c>
      <c r="K4325" s="24"/>
      <c r="L4325" s="24"/>
      <c r="M4325" s="24" t="n">
        <v>0</v>
      </c>
    </row>
    <row r="4326" customFormat="false" ht="15" hidden="false" customHeight="false" outlineLevel="0" collapsed="false">
      <c r="B4326" s="10" t="s">
        <v>271</v>
      </c>
      <c r="C4326" s="73" t="s">
        <v>1945</v>
      </c>
      <c r="D4326" s="20" t="n">
        <f aca="false">E4326*10-100</f>
        <v>240</v>
      </c>
      <c r="E4326" s="20" t="s">
        <v>117</v>
      </c>
      <c r="F4326" s="10" t="n">
        <f aca="false">IFERROR(E4326*10,SUBSTITUTE(E4326,"/",""))</f>
        <v>340</v>
      </c>
      <c r="G4326" s="73"/>
      <c r="H4326" s="81" t="str">
        <f aca="false">E4326</f>
        <v>34</v>
      </c>
      <c r="I4326" s="81" t="str">
        <f aca="false">E4326</f>
        <v>34</v>
      </c>
      <c r="J4326" s="24" t="str">
        <f aca="false">IF(LEN(E4326)&gt;2,LEFT(E4326,2)&amp;";"&amp;RIGHT(E4326,2),E4326)</f>
        <v>34</v>
      </c>
      <c r="K4326" s="24"/>
      <c r="L4326" s="24"/>
      <c r="M4326" s="24" t="n">
        <v>0</v>
      </c>
    </row>
    <row r="4327" customFormat="false" ht="15" hidden="false" customHeight="false" outlineLevel="0" collapsed="false">
      <c r="B4327" s="10" t="s">
        <v>271</v>
      </c>
      <c r="C4327" s="73" t="s">
        <v>1945</v>
      </c>
      <c r="D4327" s="20" t="n">
        <f aca="false">E4327*10-100</f>
        <v>260</v>
      </c>
      <c r="E4327" s="20" t="s">
        <v>119</v>
      </c>
      <c r="F4327" s="10" t="n">
        <f aca="false">IFERROR(E4327*10,SUBSTITUTE(E4327,"/",""))</f>
        <v>360</v>
      </c>
      <c r="G4327" s="73"/>
      <c r="H4327" s="81" t="str">
        <f aca="false">E4327</f>
        <v>36</v>
      </c>
      <c r="I4327" s="81" t="str">
        <f aca="false">E4327</f>
        <v>36</v>
      </c>
      <c r="J4327" s="24" t="str">
        <f aca="false">IF(LEN(E4327)&gt;2,LEFT(E4327,2)&amp;";"&amp;RIGHT(E4327,2),E4327)</f>
        <v>36</v>
      </c>
      <c r="K4327" s="24"/>
      <c r="L4327" s="24"/>
      <c r="M4327" s="24" t="n">
        <v>0</v>
      </c>
    </row>
    <row r="4328" customFormat="false" ht="15" hidden="false" customHeight="false" outlineLevel="0" collapsed="false">
      <c r="B4328" s="10" t="s">
        <v>271</v>
      </c>
      <c r="C4328" s="73" t="s">
        <v>1945</v>
      </c>
      <c r="D4328" s="20" t="n">
        <f aca="false">E4328*10-100</f>
        <v>400</v>
      </c>
      <c r="E4328" s="20" t="s">
        <v>245</v>
      </c>
      <c r="F4328" s="10" t="n">
        <f aca="false">IFERROR(E4328*10,SUBSTITUTE(E4328,"/",""))</f>
        <v>500</v>
      </c>
      <c r="G4328" s="73"/>
      <c r="H4328" s="81" t="str">
        <f aca="false">E4328</f>
        <v>50</v>
      </c>
      <c r="I4328" s="81" t="str">
        <f aca="false">E4328</f>
        <v>50</v>
      </c>
      <c r="J4328" s="24" t="str">
        <f aca="false">IF(LEN(E4328)&gt;2,LEFT(E4328,2)&amp;";"&amp;RIGHT(E4328,2),E4328)</f>
        <v>50</v>
      </c>
      <c r="K4328" s="24"/>
      <c r="L4328" s="24"/>
      <c r="M4328" s="24" t="n">
        <v>0</v>
      </c>
    </row>
    <row r="4330" customFormat="false" ht="15" hidden="false" customHeight="false" outlineLevel="0" collapsed="false">
      <c r="B4330" s="2" t="s">
        <v>108</v>
      </c>
      <c r="C4330" s="76" t="s">
        <v>1948</v>
      </c>
      <c r="D4330" s="18" t="n">
        <v>110</v>
      </c>
      <c r="E4330" s="61" t="s">
        <v>118</v>
      </c>
      <c r="F4330" s="18" t="n">
        <f aca="false">IFERROR(E4330*10,SUBSTITUTE(E4330,"/",""))</f>
        <v>350</v>
      </c>
      <c r="G4330" s="76"/>
      <c r="H4330" s="14" t="str">
        <f aca="false">E4330</f>
        <v>35</v>
      </c>
      <c r="I4330" s="8" t="str">
        <f aca="false">J4330</f>
        <v>35</v>
      </c>
      <c r="J4330" s="18" t="str">
        <f aca="false">IF(LEN(E4330)&gt;2,LEFT(E4330,2)&amp;";"&amp;RIGHT(E4330,2),E4330)</f>
        <v>35</v>
      </c>
      <c r="M4330" s="8" t="n">
        <v>849</v>
      </c>
    </row>
    <row r="4331" customFormat="false" ht="15" hidden="false" customHeight="false" outlineLevel="0" collapsed="false">
      <c r="B4331" s="2" t="s">
        <v>108</v>
      </c>
      <c r="C4331" s="76" t="s">
        <v>1948</v>
      </c>
      <c r="D4331" s="18" t="n">
        <f aca="false">D4330+10</f>
        <v>120</v>
      </c>
      <c r="E4331" s="61" t="s">
        <v>119</v>
      </c>
      <c r="F4331" s="18" t="n">
        <f aca="false">IFERROR(E4331*10,SUBSTITUTE(E4331,"/",""))</f>
        <v>360</v>
      </c>
      <c r="G4331" s="76"/>
      <c r="H4331" s="14" t="str">
        <f aca="false">E4331</f>
        <v>36</v>
      </c>
      <c r="I4331" s="8" t="str">
        <f aca="false">J4331</f>
        <v>36</v>
      </c>
      <c r="J4331" s="18" t="str">
        <f aca="false">IF(LEN(E4331)&gt;2,LEFT(E4331,2)&amp;";"&amp;RIGHT(E4331,2),E4331)</f>
        <v>36</v>
      </c>
      <c r="M4331" s="8" t="n">
        <v>859</v>
      </c>
    </row>
    <row r="4332" customFormat="false" ht="15" hidden="false" customHeight="false" outlineLevel="0" collapsed="false">
      <c r="B4332" s="2" t="s">
        <v>108</v>
      </c>
      <c r="C4332" s="76" t="s">
        <v>1948</v>
      </c>
      <c r="D4332" s="18" t="n">
        <f aca="false">D4331+10</f>
        <v>130</v>
      </c>
      <c r="E4332" s="61" t="s">
        <v>120</v>
      </c>
      <c r="F4332" s="18" t="n">
        <f aca="false">IFERROR(E4332*10,SUBSTITUTE(E4332,"/",""))</f>
        <v>370</v>
      </c>
      <c r="G4332" s="76"/>
      <c r="H4332" s="14" t="str">
        <f aca="false">E4332</f>
        <v>37</v>
      </c>
      <c r="I4332" s="8" t="str">
        <f aca="false">J4332</f>
        <v>37</v>
      </c>
      <c r="J4332" s="18" t="str">
        <f aca="false">IF(LEN(E4332)&gt;2,LEFT(E4332,2)&amp;";"&amp;RIGHT(E4332,2),E4332)</f>
        <v>37</v>
      </c>
      <c r="M4332" s="8" t="n">
        <v>869</v>
      </c>
      <c r="X4332" s="38" t="str">
        <f aca="false">H4332</f>
        <v>37</v>
      </c>
    </row>
    <row r="4333" customFormat="false" ht="15" hidden="false" customHeight="false" outlineLevel="0" collapsed="false">
      <c r="B4333" s="2" t="s">
        <v>108</v>
      </c>
      <c r="C4333" s="76" t="s">
        <v>1948</v>
      </c>
      <c r="D4333" s="18" t="n">
        <f aca="false">D4332+10</f>
        <v>140</v>
      </c>
      <c r="E4333" s="61" t="s">
        <v>121</v>
      </c>
      <c r="F4333" s="18" t="n">
        <f aca="false">IFERROR(E4333*10,SUBSTITUTE(E4333,"/",""))</f>
        <v>380</v>
      </c>
      <c r="G4333" s="76"/>
      <c r="H4333" s="14" t="str">
        <f aca="false">E4333</f>
        <v>38</v>
      </c>
      <c r="I4333" s="8" t="str">
        <f aca="false">J4333</f>
        <v>38</v>
      </c>
      <c r="J4333" s="18" t="str">
        <f aca="false">IF(LEN(E4333)&gt;2,LEFT(E4333,2)&amp;";"&amp;RIGHT(E4333,2),E4333)</f>
        <v>38</v>
      </c>
      <c r="M4333" s="8" t="n">
        <v>879</v>
      </c>
      <c r="X4333" s="38" t="str">
        <f aca="false">H4333</f>
        <v>38</v>
      </c>
    </row>
    <row r="4334" customFormat="false" ht="15" hidden="false" customHeight="false" outlineLevel="0" collapsed="false">
      <c r="B4334" s="2" t="s">
        <v>108</v>
      </c>
      <c r="C4334" s="76" t="s">
        <v>1948</v>
      </c>
      <c r="D4334" s="18" t="n">
        <f aca="false">D4333+10</f>
        <v>150</v>
      </c>
      <c r="E4334" s="61" t="s">
        <v>122</v>
      </c>
      <c r="F4334" s="18" t="n">
        <f aca="false">IFERROR(E4334*10,SUBSTITUTE(E4334,"/",""))</f>
        <v>390</v>
      </c>
      <c r="G4334" s="76"/>
      <c r="H4334" s="14" t="str">
        <f aca="false">E4334</f>
        <v>39</v>
      </c>
      <c r="I4334" s="8" t="str">
        <f aca="false">J4334</f>
        <v>39</v>
      </c>
      <c r="J4334" s="18" t="str">
        <f aca="false">IF(LEN(E4334)&gt;2,LEFT(E4334,2)&amp;";"&amp;RIGHT(E4334,2),E4334)</f>
        <v>39</v>
      </c>
      <c r="M4334" s="8" t="n">
        <v>889</v>
      </c>
      <c r="X4334" s="38" t="str">
        <f aca="false">H4334</f>
        <v>39</v>
      </c>
    </row>
    <row r="4335" customFormat="false" ht="15" hidden="false" customHeight="false" outlineLevel="0" collapsed="false">
      <c r="B4335" s="2" t="s">
        <v>108</v>
      </c>
      <c r="C4335" s="76" t="s">
        <v>1948</v>
      </c>
      <c r="D4335" s="18" t="n">
        <f aca="false">D4334+10</f>
        <v>160</v>
      </c>
      <c r="E4335" s="61" t="s">
        <v>123</v>
      </c>
      <c r="F4335" s="18" t="n">
        <f aca="false">IFERROR(E4335*10,SUBSTITUTE(E4335,"/",""))</f>
        <v>400</v>
      </c>
      <c r="G4335" s="76"/>
      <c r="H4335" s="14" t="str">
        <f aca="false">E4335</f>
        <v>40</v>
      </c>
      <c r="I4335" s="8" t="str">
        <f aca="false">J4335</f>
        <v>40</v>
      </c>
      <c r="J4335" s="18" t="str">
        <f aca="false">IF(LEN(E4335)&gt;2,LEFT(E4335,2)&amp;";"&amp;RIGHT(E4335,2),E4335)</f>
        <v>40</v>
      </c>
      <c r="M4335" s="8" t="n">
        <v>969</v>
      </c>
      <c r="X4335" s="38" t="str">
        <f aca="false">H4335</f>
        <v>40</v>
      </c>
    </row>
    <row r="4336" customFormat="false" ht="15" hidden="false" customHeight="false" outlineLevel="0" collapsed="false">
      <c r="B4336" s="2" t="s">
        <v>108</v>
      </c>
      <c r="C4336" s="76" t="s">
        <v>1948</v>
      </c>
      <c r="D4336" s="18" t="n">
        <f aca="false">D4335+10</f>
        <v>170</v>
      </c>
      <c r="E4336" s="61" t="s">
        <v>124</v>
      </c>
      <c r="F4336" s="18" t="n">
        <f aca="false">IFERROR(E4336*10,SUBSTITUTE(E4336,"/",""))</f>
        <v>410</v>
      </c>
      <c r="G4336" s="76"/>
      <c r="H4336" s="14" t="str">
        <f aca="false">E4336</f>
        <v>41</v>
      </c>
      <c r="I4336" s="8" t="str">
        <f aca="false">J4336</f>
        <v>41</v>
      </c>
      <c r="J4336" s="18" t="str">
        <f aca="false">IF(LEN(E4336)&gt;2,LEFT(E4336,2)&amp;";"&amp;RIGHT(E4336,2),E4336)</f>
        <v>41</v>
      </c>
      <c r="M4336" s="8" t="n">
        <v>999</v>
      </c>
      <c r="X4336" s="38" t="str">
        <f aca="false">H4336</f>
        <v>41</v>
      </c>
    </row>
    <row r="4337" customFormat="false" ht="15" hidden="false" customHeight="false" outlineLevel="0" collapsed="false">
      <c r="B4337" s="2" t="s">
        <v>108</v>
      </c>
      <c r="C4337" s="76" t="s">
        <v>1948</v>
      </c>
      <c r="D4337" s="18" t="n">
        <f aca="false">D4336+10</f>
        <v>180</v>
      </c>
      <c r="E4337" s="61" t="s">
        <v>125</v>
      </c>
      <c r="F4337" s="18" t="n">
        <f aca="false">IFERROR(E4337*10,SUBSTITUTE(E4337,"/",""))</f>
        <v>420</v>
      </c>
      <c r="G4337" s="76"/>
      <c r="H4337" s="14" t="str">
        <f aca="false">E4337</f>
        <v>42</v>
      </c>
      <c r="I4337" s="8" t="str">
        <f aca="false">J4337</f>
        <v>42</v>
      </c>
      <c r="J4337" s="18" t="str">
        <f aca="false">IF(LEN(E4337)&gt;2,LEFT(E4337,2)&amp;";"&amp;RIGHT(E4337,2),E4337)</f>
        <v>42</v>
      </c>
      <c r="M4337" s="8" t="n">
        <v>989</v>
      </c>
      <c r="X4337" s="38" t="str">
        <f aca="false">H4337</f>
        <v>42</v>
      </c>
    </row>
    <row r="4338" customFormat="false" ht="15" hidden="false" customHeight="false" outlineLevel="0" collapsed="false">
      <c r="B4338" s="2" t="s">
        <v>108</v>
      </c>
      <c r="C4338" s="76" t="s">
        <v>1948</v>
      </c>
      <c r="D4338" s="18" t="n">
        <f aca="false">D4337+10</f>
        <v>190</v>
      </c>
      <c r="E4338" s="61" t="s">
        <v>126</v>
      </c>
      <c r="F4338" s="18" t="n">
        <f aca="false">IFERROR(E4338*10,SUBSTITUTE(E4338,"/",""))</f>
        <v>430</v>
      </c>
      <c r="G4338" s="76"/>
      <c r="H4338" s="14" t="str">
        <f aca="false">E4338</f>
        <v>43</v>
      </c>
      <c r="I4338" s="8" t="str">
        <f aca="false">J4338</f>
        <v>43</v>
      </c>
      <c r="J4338" s="18" t="str">
        <f aca="false">IF(LEN(E4338)&gt;2,LEFT(E4338,2)&amp;";"&amp;RIGHT(E4338,2),E4338)</f>
        <v>43</v>
      </c>
      <c r="M4338" s="8" t="n">
        <v>979</v>
      </c>
      <c r="X4338" s="38" t="str">
        <f aca="false">H4338</f>
        <v>43</v>
      </c>
    </row>
    <row r="4339" customFormat="false" ht="15" hidden="false" customHeight="false" outlineLevel="0" collapsed="false">
      <c r="B4339" s="2" t="s">
        <v>108</v>
      </c>
      <c r="C4339" s="76" t="s">
        <v>1948</v>
      </c>
      <c r="D4339" s="18" t="n">
        <f aca="false">D4338+10</f>
        <v>200</v>
      </c>
      <c r="E4339" s="61" t="s">
        <v>127</v>
      </c>
      <c r="F4339" s="18" t="n">
        <f aca="false">IFERROR(E4339*10,SUBSTITUTE(E4339,"/",""))</f>
        <v>440</v>
      </c>
      <c r="G4339" s="76"/>
      <c r="H4339" s="14" t="str">
        <f aca="false">E4339</f>
        <v>44</v>
      </c>
      <c r="I4339" s="8" t="str">
        <f aca="false">J4339</f>
        <v>44</v>
      </c>
      <c r="J4339" s="18" t="str">
        <f aca="false">IF(LEN(E4339)&gt;2,LEFT(E4339,2)&amp;";"&amp;RIGHT(E4339,2),E4339)</f>
        <v>44</v>
      </c>
      <c r="M4339" s="8" t="n">
        <v>959</v>
      </c>
      <c r="X4339" s="38" t="str">
        <f aca="false">H4339</f>
        <v>44</v>
      </c>
    </row>
    <row r="4340" customFormat="false" ht="15" hidden="false" customHeight="false" outlineLevel="0" collapsed="false">
      <c r="B4340" s="2" t="s">
        <v>108</v>
      </c>
      <c r="C4340" s="76" t="s">
        <v>1948</v>
      </c>
      <c r="D4340" s="18" t="n">
        <f aca="false">D4339+10</f>
        <v>210</v>
      </c>
      <c r="E4340" s="61" t="s">
        <v>196</v>
      </c>
      <c r="F4340" s="18" t="n">
        <f aca="false">IFERROR(E4340*10,SUBSTITUTE(E4340,"/",""))</f>
        <v>450</v>
      </c>
      <c r="G4340" s="76"/>
      <c r="H4340" s="14" t="str">
        <f aca="false">E4340</f>
        <v>45</v>
      </c>
      <c r="I4340" s="8" t="str">
        <f aca="false">J4340</f>
        <v>45</v>
      </c>
      <c r="J4340" s="18" t="str">
        <f aca="false">IF(LEN(E4340)&gt;2,LEFT(E4340,2)&amp;";"&amp;RIGHT(E4340,2),E4340)</f>
        <v>45</v>
      </c>
      <c r="M4340" s="8" t="n">
        <v>949</v>
      </c>
      <c r="X4340" s="38" t="str">
        <f aca="false">H4340</f>
        <v>45</v>
      </c>
    </row>
    <row r="4341" customFormat="false" ht="15" hidden="false" customHeight="false" outlineLevel="0" collapsed="false">
      <c r="B4341" s="2" t="s">
        <v>108</v>
      </c>
      <c r="C4341" s="76" t="s">
        <v>1948</v>
      </c>
      <c r="D4341" s="18" t="n">
        <f aca="false">D4340+10</f>
        <v>220</v>
      </c>
      <c r="E4341" s="61" t="s">
        <v>241</v>
      </c>
      <c r="F4341" s="18" t="n">
        <f aca="false">IFERROR(E4341*10,SUBSTITUTE(E4341,"/",""))</f>
        <v>460</v>
      </c>
      <c r="G4341" s="76"/>
      <c r="H4341" s="14" t="str">
        <f aca="false">E4341</f>
        <v>46</v>
      </c>
      <c r="I4341" s="8" t="str">
        <f aca="false">J4341</f>
        <v>46</v>
      </c>
      <c r="J4341" s="18" t="str">
        <f aca="false">IF(LEN(E4341)&gt;2,LEFT(E4341,2)&amp;";"&amp;RIGHT(E4341,2),E4341)</f>
        <v>46</v>
      </c>
      <c r="M4341" s="8" t="n">
        <v>939</v>
      </c>
      <c r="X4341" s="38" t="str">
        <f aca="false">H4341</f>
        <v>46</v>
      </c>
    </row>
    <row r="4342" customFormat="false" ht="15" hidden="false" customHeight="false" outlineLevel="0" collapsed="false">
      <c r="B4342" s="2" t="s">
        <v>108</v>
      </c>
      <c r="C4342" s="76" t="s">
        <v>1948</v>
      </c>
      <c r="D4342" s="18" t="n">
        <f aca="false">D4341+10</f>
        <v>230</v>
      </c>
      <c r="E4342" s="61" t="s">
        <v>242</v>
      </c>
      <c r="F4342" s="18" t="n">
        <f aca="false">IFERROR(E4342*10,SUBSTITUTE(E4342,"/",""))</f>
        <v>470</v>
      </c>
      <c r="G4342" s="76"/>
      <c r="H4342" s="14" t="str">
        <f aca="false">E4342</f>
        <v>47</v>
      </c>
      <c r="I4342" s="8" t="str">
        <f aca="false">J4342</f>
        <v>47</v>
      </c>
      <c r="J4342" s="18" t="str">
        <f aca="false">IF(LEN(E4342)&gt;2,LEFT(E4342,2)&amp;";"&amp;RIGHT(E4342,2),E4342)</f>
        <v>47</v>
      </c>
      <c r="M4342" s="8" t="n">
        <v>929</v>
      </c>
      <c r="X4342" s="38" t="str">
        <f aca="false">H4342</f>
        <v>47</v>
      </c>
    </row>
    <row r="4343" customFormat="false" ht="15" hidden="false" customHeight="false" outlineLevel="0" collapsed="false">
      <c r="B4343" s="2" t="s">
        <v>108</v>
      </c>
      <c r="C4343" s="76" t="s">
        <v>1948</v>
      </c>
      <c r="D4343" s="18" t="n">
        <f aca="false">D4342+10</f>
        <v>240</v>
      </c>
      <c r="E4343" s="61" t="s">
        <v>243</v>
      </c>
      <c r="F4343" s="18" t="n">
        <f aca="false">IFERROR(E4343*10,SUBSTITUTE(E4343,"/",""))</f>
        <v>480</v>
      </c>
      <c r="G4343" s="76"/>
      <c r="H4343" s="14" t="str">
        <f aca="false">E4343</f>
        <v>48</v>
      </c>
      <c r="I4343" s="8" t="str">
        <f aca="false">J4343</f>
        <v>48</v>
      </c>
      <c r="J4343" s="18" t="str">
        <f aca="false">IF(LEN(E4343)&gt;2,LEFT(E4343,2)&amp;";"&amp;RIGHT(E4343,2),E4343)</f>
        <v>48</v>
      </c>
      <c r="M4343" s="8" t="n">
        <v>919</v>
      </c>
    </row>
    <row r="4344" customFormat="false" ht="15" hidden="false" customHeight="false" outlineLevel="0" collapsed="false">
      <c r="B4344" s="2" t="s">
        <v>108</v>
      </c>
      <c r="C4344" s="76" t="s">
        <v>1948</v>
      </c>
      <c r="D4344" s="18" t="n">
        <f aca="false">D4343+10</f>
        <v>250</v>
      </c>
      <c r="E4344" s="61" t="s">
        <v>244</v>
      </c>
      <c r="F4344" s="18" t="n">
        <f aca="false">IFERROR(E4344*10,SUBSTITUTE(E4344,"/",""))</f>
        <v>490</v>
      </c>
      <c r="G4344" s="76"/>
      <c r="H4344" s="14" t="str">
        <f aca="false">E4344</f>
        <v>49</v>
      </c>
      <c r="I4344" s="8" t="str">
        <f aca="false">J4344</f>
        <v>49</v>
      </c>
      <c r="J4344" s="18" t="str">
        <f aca="false">IF(LEN(E4344)&gt;2,LEFT(E4344,2)&amp;";"&amp;RIGHT(E4344,2),E4344)</f>
        <v>49</v>
      </c>
      <c r="M4344" s="8" t="n">
        <v>909</v>
      </c>
    </row>
    <row r="4345" customFormat="false" ht="15" hidden="false" customHeight="false" outlineLevel="0" collapsed="false">
      <c r="B4345" s="2" t="s">
        <v>108</v>
      </c>
      <c r="C4345" s="76" t="s">
        <v>1948</v>
      </c>
      <c r="D4345" s="18" t="n">
        <f aca="false">D4344+10</f>
        <v>260</v>
      </c>
      <c r="E4345" s="61" t="s">
        <v>245</v>
      </c>
      <c r="F4345" s="18" t="n">
        <f aca="false">IFERROR(E4345*10,SUBSTITUTE(E4345,"/",""))</f>
        <v>500</v>
      </c>
      <c r="G4345" s="76"/>
      <c r="H4345" s="14" t="str">
        <f aca="false">E4345</f>
        <v>50</v>
      </c>
      <c r="I4345" s="8" t="str">
        <f aca="false">J4345</f>
        <v>50</v>
      </c>
      <c r="J4345" s="18" t="str">
        <f aca="false">IF(LEN(E4345)&gt;2,LEFT(E4345,2)&amp;";"&amp;RIGHT(E4345,2),E4345)</f>
        <v>50</v>
      </c>
      <c r="M4345" s="8" t="n">
        <v>899</v>
      </c>
    </row>
    <row r="4346" customFormat="false" ht="15" hidden="false" customHeight="false" outlineLevel="0" collapsed="false">
      <c r="B4346" s="10" t="s">
        <v>271</v>
      </c>
      <c r="C4346" s="82" t="s">
        <v>1948</v>
      </c>
      <c r="D4346" s="24" t="n">
        <v>175</v>
      </c>
      <c r="E4346" s="81" t="s">
        <v>153</v>
      </c>
      <c r="F4346" s="24" t="str">
        <f aca="false">IFERROR(E4346*10,SUBSTITUTE(E4346,"/",""))</f>
        <v>4142</v>
      </c>
      <c r="G4346" s="82"/>
      <c r="H4346" s="81" t="str">
        <f aca="false">E4346</f>
        <v>41/42</v>
      </c>
      <c r="I4346" s="24" t="str">
        <f aca="false">J4346</f>
        <v>41;42</v>
      </c>
      <c r="J4346" s="24" t="str">
        <f aca="false">IF(LEN(E4346)&gt;2,LEFT(E4346,2)&amp;";"&amp;RIGHT(E4346,2),E4346)</f>
        <v>41;42</v>
      </c>
      <c r="K4346" s="24"/>
      <c r="L4346" s="24"/>
      <c r="M4346" s="24" t="n">
        <v>988</v>
      </c>
    </row>
    <row r="4348" customFormat="false" ht="15" hidden="false" customHeight="false" outlineLevel="0" collapsed="false">
      <c r="B4348" s="2" t="s">
        <v>108</v>
      </c>
      <c r="C4348" s="66" t="s">
        <v>1950</v>
      </c>
      <c r="D4348" s="18" t="n">
        <v>110</v>
      </c>
      <c r="E4348" s="38" t="s">
        <v>118</v>
      </c>
      <c r="F4348" s="2" t="n">
        <f aca="false">IFERROR(E4348*10,SUBSTITUTE(E4348,"/",""))</f>
        <v>350</v>
      </c>
      <c r="H4348" s="14" t="str">
        <f aca="false">E4348</f>
        <v>35</v>
      </c>
      <c r="I4348" s="8" t="str">
        <f aca="false">J4348</f>
        <v>35</v>
      </c>
      <c r="J4348" s="18" t="str">
        <f aca="false">IF(LEN(E4348)&gt;2,LEFT(E4348,2)&amp;";"&amp;RIGHT(E4348,2),E4348)</f>
        <v>35</v>
      </c>
      <c r="M4348" s="8" t="n">
        <v>849</v>
      </c>
    </row>
    <row r="4349" customFormat="false" ht="15" hidden="false" customHeight="false" outlineLevel="0" collapsed="false">
      <c r="B4349" s="2" t="s">
        <v>108</v>
      </c>
      <c r="C4349" s="66" t="s">
        <v>1950</v>
      </c>
      <c r="D4349" s="18" t="n">
        <f aca="false">D4348+5</f>
        <v>115</v>
      </c>
      <c r="E4349" s="38" t="s">
        <v>147</v>
      </c>
      <c r="F4349" s="2" t="str">
        <f aca="false">IFERROR(E4349*10,SUBSTITUTE(E4349,"/",""))</f>
        <v>3536</v>
      </c>
      <c r="H4349" s="14" t="str">
        <f aca="false">E4349</f>
        <v>35/36</v>
      </c>
      <c r="I4349" s="8" t="str">
        <f aca="false">J4349</f>
        <v>35;36</v>
      </c>
      <c r="J4349" s="18" t="str">
        <f aca="false">IF(LEN(E4349)&gt;2,LEFT(E4349,2)&amp;";"&amp;RIGHT(E4349,2),E4349)</f>
        <v>35;36</v>
      </c>
      <c r="M4349" s="8" t="n">
        <v>848</v>
      </c>
    </row>
    <row r="4350" customFormat="false" ht="15" hidden="false" customHeight="false" outlineLevel="0" collapsed="false">
      <c r="B4350" s="2" t="s">
        <v>108</v>
      </c>
      <c r="C4350" s="66" t="s">
        <v>1950</v>
      </c>
      <c r="D4350" s="18" t="n">
        <f aca="false">D4349+5</f>
        <v>120</v>
      </c>
      <c r="E4350" s="38" t="s">
        <v>119</v>
      </c>
      <c r="F4350" s="2" t="n">
        <f aca="false">IFERROR(E4350*10,SUBSTITUTE(E4350,"/",""))</f>
        <v>360</v>
      </c>
      <c r="H4350" s="14" t="str">
        <f aca="false">E4350</f>
        <v>36</v>
      </c>
      <c r="I4350" s="8" t="str">
        <f aca="false">J4350</f>
        <v>36</v>
      </c>
      <c r="J4350" s="18" t="str">
        <f aca="false">IF(LEN(E4350)&gt;2,LEFT(E4350,2)&amp;";"&amp;RIGHT(E4350,2),E4350)</f>
        <v>36</v>
      </c>
      <c r="M4350" s="8" t="n">
        <v>859</v>
      </c>
    </row>
    <row r="4351" customFormat="false" ht="15" hidden="false" customHeight="false" outlineLevel="0" collapsed="false">
      <c r="B4351" s="2" t="s">
        <v>108</v>
      </c>
      <c r="C4351" s="66" t="s">
        <v>1950</v>
      </c>
      <c r="D4351" s="18" t="n">
        <f aca="false">D4350+5</f>
        <v>125</v>
      </c>
      <c r="E4351" s="38" t="s">
        <v>148</v>
      </c>
      <c r="F4351" s="2" t="str">
        <f aca="false">IFERROR(E4351*10,SUBSTITUTE(E4351,"/",""))</f>
        <v>3637</v>
      </c>
      <c r="H4351" s="14" t="str">
        <f aca="false">E4351</f>
        <v>36/37</v>
      </c>
      <c r="I4351" s="8" t="str">
        <f aca="false">J4351</f>
        <v>36;37</v>
      </c>
      <c r="J4351" s="18" t="str">
        <f aca="false">IF(LEN(E4351)&gt;2,LEFT(E4351,2)&amp;";"&amp;RIGHT(E4351,2),E4351)</f>
        <v>36;37</v>
      </c>
      <c r="M4351" s="8" t="n">
        <v>858</v>
      </c>
    </row>
    <row r="4352" customFormat="false" ht="15" hidden="false" customHeight="false" outlineLevel="0" collapsed="false">
      <c r="B4352" s="2" t="s">
        <v>108</v>
      </c>
      <c r="C4352" s="66" t="s">
        <v>1950</v>
      </c>
      <c r="D4352" s="18" t="n">
        <f aca="false">D4351+5</f>
        <v>130</v>
      </c>
      <c r="E4352" s="38" t="s">
        <v>120</v>
      </c>
      <c r="F4352" s="2" t="n">
        <f aca="false">IFERROR(E4352*10,SUBSTITUTE(E4352,"/",""))</f>
        <v>370</v>
      </c>
      <c r="H4352" s="14" t="str">
        <f aca="false">E4352</f>
        <v>37</v>
      </c>
      <c r="I4352" s="8" t="str">
        <f aca="false">J4352</f>
        <v>37</v>
      </c>
      <c r="J4352" s="18" t="str">
        <f aca="false">IF(LEN(E4352)&gt;2,LEFT(E4352,2)&amp;";"&amp;RIGHT(E4352,2),E4352)</f>
        <v>37</v>
      </c>
      <c r="M4352" s="8" t="n">
        <v>869</v>
      </c>
      <c r="X4352" s="38" t="str">
        <f aca="false">H4352</f>
        <v>37</v>
      </c>
    </row>
    <row r="4353" customFormat="false" ht="15" hidden="false" customHeight="false" outlineLevel="0" collapsed="false">
      <c r="B4353" s="2" t="s">
        <v>108</v>
      </c>
      <c r="C4353" s="66" t="s">
        <v>1950</v>
      </c>
      <c r="D4353" s="18" t="n">
        <f aca="false">D4352+5</f>
        <v>135</v>
      </c>
      <c r="E4353" s="38" t="s">
        <v>149</v>
      </c>
      <c r="F4353" s="2" t="str">
        <f aca="false">IFERROR(E4353*10,SUBSTITUTE(E4353,"/",""))</f>
        <v>3738</v>
      </c>
      <c r="H4353" s="14" t="str">
        <f aca="false">E4353</f>
        <v>37/38</v>
      </c>
      <c r="I4353" s="8" t="str">
        <f aca="false">J4353</f>
        <v>37;38</v>
      </c>
      <c r="J4353" s="18" t="str">
        <f aca="false">IF(LEN(E4353)&gt;2,LEFT(E4353,2)&amp;";"&amp;RIGHT(E4353,2),E4353)</f>
        <v>37;38</v>
      </c>
      <c r="M4353" s="8" t="n">
        <v>868</v>
      </c>
    </row>
    <row r="4354" customFormat="false" ht="15" hidden="false" customHeight="false" outlineLevel="0" collapsed="false">
      <c r="B4354" s="2" t="s">
        <v>108</v>
      </c>
      <c r="C4354" s="66" t="s">
        <v>1950</v>
      </c>
      <c r="D4354" s="18" t="n">
        <f aca="false">D4353+5</f>
        <v>140</v>
      </c>
      <c r="E4354" s="38" t="s">
        <v>121</v>
      </c>
      <c r="F4354" s="2" t="n">
        <f aca="false">IFERROR(E4354*10,SUBSTITUTE(E4354,"/",""))</f>
        <v>380</v>
      </c>
      <c r="H4354" s="14" t="str">
        <f aca="false">E4354</f>
        <v>38</v>
      </c>
      <c r="I4354" s="8" t="str">
        <f aca="false">J4354</f>
        <v>38</v>
      </c>
      <c r="J4354" s="18" t="str">
        <f aca="false">IF(LEN(E4354)&gt;2,LEFT(E4354,2)&amp;";"&amp;RIGHT(E4354,2),E4354)</f>
        <v>38</v>
      </c>
      <c r="M4354" s="8" t="n">
        <v>879</v>
      </c>
      <c r="X4354" s="38" t="str">
        <f aca="false">H4354</f>
        <v>38</v>
      </c>
    </row>
    <row r="4355" customFormat="false" ht="15" hidden="false" customHeight="false" outlineLevel="0" collapsed="false">
      <c r="B4355" s="2" t="s">
        <v>108</v>
      </c>
      <c r="C4355" s="66" t="s">
        <v>1950</v>
      </c>
      <c r="D4355" s="18" t="n">
        <f aca="false">D4354+5</f>
        <v>145</v>
      </c>
      <c r="E4355" s="38" t="s">
        <v>150</v>
      </c>
      <c r="F4355" s="2" t="str">
        <f aca="false">IFERROR(E4355*10,SUBSTITUTE(E4355,"/",""))</f>
        <v>3839</v>
      </c>
      <c r="H4355" s="14" t="str">
        <f aca="false">E4355</f>
        <v>38/39</v>
      </c>
      <c r="I4355" s="8" t="str">
        <f aca="false">J4355</f>
        <v>38;39</v>
      </c>
      <c r="J4355" s="18" t="str">
        <f aca="false">IF(LEN(E4355)&gt;2,LEFT(E4355,2)&amp;";"&amp;RIGHT(E4355,2),E4355)</f>
        <v>38;39</v>
      </c>
      <c r="M4355" s="8" t="n">
        <v>878</v>
      </c>
    </row>
    <row r="4356" customFormat="false" ht="15" hidden="false" customHeight="false" outlineLevel="0" collapsed="false">
      <c r="B4356" s="2" t="s">
        <v>108</v>
      </c>
      <c r="C4356" s="66" t="s">
        <v>1950</v>
      </c>
      <c r="D4356" s="18" t="n">
        <f aca="false">D4355+5</f>
        <v>150</v>
      </c>
      <c r="E4356" s="38" t="s">
        <v>122</v>
      </c>
      <c r="F4356" s="2" t="n">
        <f aca="false">IFERROR(E4356*10,SUBSTITUTE(E4356,"/",""))</f>
        <v>390</v>
      </c>
      <c r="H4356" s="14" t="str">
        <f aca="false">E4356</f>
        <v>39</v>
      </c>
      <c r="I4356" s="8" t="str">
        <f aca="false">J4356</f>
        <v>39</v>
      </c>
      <c r="J4356" s="18" t="str">
        <f aca="false">IF(LEN(E4356)&gt;2,LEFT(E4356,2)&amp;";"&amp;RIGHT(E4356,2),E4356)</f>
        <v>39</v>
      </c>
      <c r="M4356" s="8" t="n">
        <v>889</v>
      </c>
      <c r="X4356" s="38" t="str">
        <f aca="false">H4356</f>
        <v>39</v>
      </c>
    </row>
    <row r="4357" customFormat="false" ht="15" hidden="false" customHeight="false" outlineLevel="0" collapsed="false">
      <c r="B4357" s="2" t="s">
        <v>108</v>
      </c>
      <c r="C4357" s="66" t="s">
        <v>1950</v>
      </c>
      <c r="D4357" s="18" t="n">
        <f aca="false">D4356+5</f>
        <v>155</v>
      </c>
      <c r="E4357" s="38" t="s">
        <v>151</v>
      </c>
      <c r="F4357" s="2" t="str">
        <f aca="false">IFERROR(E4357*10,SUBSTITUTE(E4357,"/",""))</f>
        <v>3940</v>
      </c>
      <c r="H4357" s="14" t="str">
        <f aca="false">E4357</f>
        <v>39/40</v>
      </c>
      <c r="I4357" s="8" t="str">
        <f aca="false">J4357</f>
        <v>39;40</v>
      </c>
      <c r="J4357" s="18" t="str">
        <f aca="false">IF(LEN(E4357)&gt;2,LEFT(E4357,2)&amp;";"&amp;RIGHT(E4357,2),E4357)</f>
        <v>39;40</v>
      </c>
      <c r="M4357" s="8" t="n">
        <v>968</v>
      </c>
    </row>
    <row r="4358" customFormat="false" ht="15" hidden="false" customHeight="false" outlineLevel="0" collapsed="false">
      <c r="B4358" s="2" t="s">
        <v>108</v>
      </c>
      <c r="C4358" s="66" t="s">
        <v>1950</v>
      </c>
      <c r="D4358" s="18" t="n">
        <f aca="false">D4357+5</f>
        <v>160</v>
      </c>
      <c r="E4358" s="38" t="s">
        <v>123</v>
      </c>
      <c r="F4358" s="2" t="n">
        <f aca="false">IFERROR(E4358*10,SUBSTITUTE(E4358,"/",""))</f>
        <v>400</v>
      </c>
      <c r="H4358" s="14" t="str">
        <f aca="false">E4358</f>
        <v>40</v>
      </c>
      <c r="I4358" s="8" t="str">
        <f aca="false">J4358</f>
        <v>40</v>
      </c>
      <c r="J4358" s="18" t="str">
        <f aca="false">IF(LEN(E4358)&gt;2,LEFT(E4358,2)&amp;";"&amp;RIGHT(E4358,2),E4358)</f>
        <v>40</v>
      </c>
      <c r="M4358" s="8" t="n">
        <v>969</v>
      </c>
      <c r="X4358" s="38" t="str">
        <f aca="false">H4358</f>
        <v>40</v>
      </c>
    </row>
    <row r="4359" customFormat="false" ht="15" hidden="false" customHeight="false" outlineLevel="0" collapsed="false">
      <c r="B4359" s="2" t="s">
        <v>108</v>
      </c>
      <c r="C4359" s="66" t="s">
        <v>1950</v>
      </c>
      <c r="D4359" s="18" t="n">
        <f aca="false">D4358+5</f>
        <v>165</v>
      </c>
      <c r="E4359" s="38" t="s">
        <v>152</v>
      </c>
      <c r="F4359" s="2" t="str">
        <f aca="false">IFERROR(E4359*10,SUBSTITUTE(E4359,"/",""))</f>
        <v>4041</v>
      </c>
      <c r="H4359" s="14" t="str">
        <f aca="false">E4359</f>
        <v>40/41</v>
      </c>
      <c r="I4359" s="8" t="str">
        <f aca="false">J4359</f>
        <v>40;41</v>
      </c>
      <c r="J4359" s="18" t="str">
        <f aca="false">IF(LEN(E4359)&gt;2,LEFT(E4359,2)&amp;";"&amp;RIGHT(E4359,2),E4359)</f>
        <v>40;41</v>
      </c>
      <c r="M4359" s="8" t="n">
        <v>998</v>
      </c>
    </row>
    <row r="4360" customFormat="false" ht="15" hidden="false" customHeight="false" outlineLevel="0" collapsed="false">
      <c r="B4360" s="2" t="s">
        <v>108</v>
      </c>
      <c r="C4360" s="66" t="s">
        <v>1950</v>
      </c>
      <c r="D4360" s="18" t="n">
        <f aca="false">D4359+5</f>
        <v>170</v>
      </c>
      <c r="E4360" s="38" t="s">
        <v>124</v>
      </c>
      <c r="F4360" s="2" t="n">
        <f aca="false">IFERROR(E4360*10,SUBSTITUTE(E4360,"/",""))</f>
        <v>410</v>
      </c>
      <c r="H4360" s="14" t="str">
        <f aca="false">E4360</f>
        <v>41</v>
      </c>
      <c r="I4360" s="8" t="str">
        <f aca="false">J4360</f>
        <v>41</v>
      </c>
      <c r="J4360" s="18" t="str">
        <f aca="false">IF(LEN(E4360)&gt;2,LEFT(E4360,2)&amp;";"&amp;RIGHT(E4360,2),E4360)</f>
        <v>41</v>
      </c>
      <c r="M4360" s="8" t="n">
        <v>999</v>
      </c>
      <c r="X4360" s="38" t="str">
        <f aca="false">H4360</f>
        <v>41</v>
      </c>
    </row>
    <row r="4361" customFormat="false" ht="15" hidden="false" customHeight="false" outlineLevel="0" collapsed="false">
      <c r="B4361" s="2" t="s">
        <v>108</v>
      </c>
      <c r="C4361" s="66" t="s">
        <v>1950</v>
      </c>
      <c r="D4361" s="18" t="n">
        <f aca="false">D4360+5</f>
        <v>175</v>
      </c>
      <c r="E4361" s="38" t="s">
        <v>153</v>
      </c>
      <c r="F4361" s="2" t="str">
        <f aca="false">IFERROR(E4361*10,SUBSTITUTE(E4361,"/",""))</f>
        <v>4142</v>
      </c>
      <c r="H4361" s="14" t="str">
        <f aca="false">E4361</f>
        <v>41/42</v>
      </c>
      <c r="I4361" s="8" t="str">
        <f aca="false">J4361</f>
        <v>41;42</v>
      </c>
      <c r="J4361" s="18" t="str">
        <f aca="false">IF(LEN(E4361)&gt;2,LEFT(E4361,2)&amp;";"&amp;RIGHT(E4361,2),E4361)</f>
        <v>41;42</v>
      </c>
      <c r="M4361" s="8" t="n">
        <v>988</v>
      </c>
    </row>
    <row r="4362" customFormat="false" ht="15" hidden="false" customHeight="false" outlineLevel="0" collapsed="false">
      <c r="B4362" s="2" t="s">
        <v>108</v>
      </c>
      <c r="C4362" s="66" t="s">
        <v>1950</v>
      </c>
      <c r="D4362" s="18" t="n">
        <f aca="false">D4361+5</f>
        <v>180</v>
      </c>
      <c r="E4362" s="38" t="s">
        <v>125</v>
      </c>
      <c r="F4362" s="2" t="n">
        <f aca="false">IFERROR(E4362*10,SUBSTITUTE(E4362,"/",""))</f>
        <v>420</v>
      </c>
      <c r="H4362" s="14" t="str">
        <f aca="false">E4362</f>
        <v>42</v>
      </c>
      <c r="I4362" s="8" t="str">
        <f aca="false">J4362</f>
        <v>42</v>
      </c>
      <c r="J4362" s="18" t="str">
        <f aca="false">IF(LEN(E4362)&gt;2,LEFT(E4362,2)&amp;";"&amp;RIGHT(E4362,2),E4362)</f>
        <v>42</v>
      </c>
      <c r="M4362" s="8" t="n">
        <v>989</v>
      </c>
      <c r="X4362" s="38" t="str">
        <f aca="false">H4362</f>
        <v>42</v>
      </c>
    </row>
    <row r="4363" customFormat="false" ht="15" hidden="false" customHeight="false" outlineLevel="0" collapsed="false">
      <c r="B4363" s="2" t="s">
        <v>108</v>
      </c>
      <c r="C4363" s="66" t="s">
        <v>1950</v>
      </c>
      <c r="D4363" s="18" t="n">
        <f aca="false">D4362+5</f>
        <v>185</v>
      </c>
      <c r="E4363" s="38" t="s">
        <v>154</v>
      </c>
      <c r="F4363" s="2" t="str">
        <f aca="false">IFERROR(E4363*10,SUBSTITUTE(E4363,"/",""))</f>
        <v>4243</v>
      </c>
      <c r="H4363" s="14" t="str">
        <f aca="false">E4363</f>
        <v>42/43</v>
      </c>
      <c r="I4363" s="8" t="str">
        <f aca="false">J4363</f>
        <v>42;43</v>
      </c>
      <c r="J4363" s="18" t="str">
        <f aca="false">IF(LEN(E4363)&gt;2,LEFT(E4363,2)&amp;";"&amp;RIGHT(E4363,2),E4363)</f>
        <v>42;43</v>
      </c>
      <c r="M4363" s="8" t="n">
        <v>978</v>
      </c>
    </row>
    <row r="4364" customFormat="false" ht="15" hidden="false" customHeight="false" outlineLevel="0" collapsed="false">
      <c r="B4364" s="2" t="s">
        <v>108</v>
      </c>
      <c r="C4364" s="66" t="s">
        <v>1950</v>
      </c>
      <c r="D4364" s="18" t="n">
        <f aca="false">D4363+5</f>
        <v>190</v>
      </c>
      <c r="E4364" s="38" t="s">
        <v>126</v>
      </c>
      <c r="F4364" s="2" t="n">
        <f aca="false">IFERROR(E4364*10,SUBSTITUTE(E4364,"/",""))</f>
        <v>430</v>
      </c>
      <c r="H4364" s="14" t="str">
        <f aca="false">E4364</f>
        <v>43</v>
      </c>
      <c r="I4364" s="8" t="str">
        <f aca="false">J4364</f>
        <v>43</v>
      </c>
      <c r="J4364" s="18" t="str">
        <f aca="false">IF(LEN(E4364)&gt;2,LEFT(E4364,2)&amp;";"&amp;RIGHT(E4364,2),E4364)</f>
        <v>43</v>
      </c>
      <c r="M4364" s="8" t="n">
        <v>979</v>
      </c>
      <c r="X4364" s="38" t="str">
        <f aca="false">H4364</f>
        <v>43</v>
      </c>
    </row>
    <row r="4365" customFormat="false" ht="15" hidden="false" customHeight="false" outlineLevel="0" collapsed="false">
      <c r="B4365" s="2" t="s">
        <v>108</v>
      </c>
      <c r="C4365" s="66" t="s">
        <v>1950</v>
      </c>
      <c r="D4365" s="18" t="n">
        <f aca="false">D4364+5</f>
        <v>195</v>
      </c>
      <c r="E4365" s="38" t="s">
        <v>155</v>
      </c>
      <c r="F4365" s="2" t="str">
        <f aca="false">IFERROR(E4365*10,SUBSTITUTE(E4365,"/",""))</f>
        <v>4344</v>
      </c>
      <c r="H4365" s="14" t="str">
        <f aca="false">E4365</f>
        <v>43/44</v>
      </c>
      <c r="I4365" s="8" t="str">
        <f aca="false">J4365</f>
        <v>43;44</v>
      </c>
      <c r="J4365" s="18" t="str">
        <f aca="false">IF(LEN(E4365)&gt;2,LEFT(E4365,2)&amp;";"&amp;RIGHT(E4365,2),E4365)</f>
        <v>43;44</v>
      </c>
      <c r="M4365" s="8" t="n">
        <v>958</v>
      </c>
    </row>
    <row r="4366" customFormat="false" ht="15" hidden="false" customHeight="false" outlineLevel="0" collapsed="false">
      <c r="B4366" s="2" t="s">
        <v>108</v>
      </c>
      <c r="C4366" s="66" t="s">
        <v>1950</v>
      </c>
      <c r="D4366" s="18" t="n">
        <f aca="false">D4365+5</f>
        <v>200</v>
      </c>
      <c r="E4366" s="38" t="s">
        <v>127</v>
      </c>
      <c r="F4366" s="2" t="n">
        <f aca="false">IFERROR(E4366*10,SUBSTITUTE(E4366,"/",""))</f>
        <v>440</v>
      </c>
      <c r="H4366" s="14" t="str">
        <f aca="false">E4366</f>
        <v>44</v>
      </c>
      <c r="I4366" s="8" t="str">
        <f aca="false">J4366</f>
        <v>44</v>
      </c>
      <c r="J4366" s="18" t="str">
        <f aca="false">IF(LEN(E4366)&gt;2,LEFT(E4366,2)&amp;";"&amp;RIGHT(E4366,2),E4366)</f>
        <v>44</v>
      </c>
      <c r="M4366" s="8" t="n">
        <v>959</v>
      </c>
      <c r="X4366" s="38" t="str">
        <f aca="false">H4366</f>
        <v>44</v>
      </c>
    </row>
    <row r="4367" customFormat="false" ht="15" hidden="false" customHeight="false" outlineLevel="0" collapsed="false">
      <c r="B4367" s="2" t="s">
        <v>108</v>
      </c>
      <c r="C4367" s="66" t="s">
        <v>1950</v>
      </c>
      <c r="D4367" s="18" t="n">
        <f aca="false">D4366+5</f>
        <v>205</v>
      </c>
      <c r="E4367" s="38" t="s">
        <v>254</v>
      </c>
      <c r="F4367" s="2" t="str">
        <f aca="false">IFERROR(E4367*10,SUBSTITUTE(E4367,"/",""))</f>
        <v>4445</v>
      </c>
      <c r="H4367" s="14" t="str">
        <f aca="false">E4367</f>
        <v>44/45</v>
      </c>
      <c r="I4367" s="8" t="str">
        <f aca="false">J4367</f>
        <v>44;45</v>
      </c>
      <c r="J4367" s="18" t="str">
        <f aca="false">IF(LEN(E4367)&gt;2,LEFT(E4367,2)&amp;";"&amp;RIGHT(E4367,2),E4367)</f>
        <v>44;45</v>
      </c>
      <c r="M4367" s="8" t="n">
        <v>948</v>
      </c>
    </row>
    <row r="4368" customFormat="false" ht="15" hidden="false" customHeight="false" outlineLevel="0" collapsed="false">
      <c r="B4368" s="2" t="s">
        <v>108</v>
      </c>
      <c r="C4368" s="66" t="s">
        <v>1950</v>
      </c>
      <c r="D4368" s="18" t="n">
        <f aca="false">D4367+5</f>
        <v>210</v>
      </c>
      <c r="E4368" s="38" t="s">
        <v>196</v>
      </c>
      <c r="F4368" s="2" t="n">
        <f aca="false">IFERROR(E4368*10,SUBSTITUTE(E4368,"/",""))</f>
        <v>450</v>
      </c>
      <c r="H4368" s="14" t="str">
        <f aca="false">E4368</f>
        <v>45</v>
      </c>
      <c r="I4368" s="8" t="str">
        <f aca="false">J4368</f>
        <v>45</v>
      </c>
      <c r="J4368" s="18" t="str">
        <f aca="false">IF(LEN(E4368)&gt;2,LEFT(E4368,2)&amp;";"&amp;RIGHT(E4368,2),E4368)</f>
        <v>45</v>
      </c>
      <c r="M4368" s="8" t="n">
        <v>949</v>
      </c>
      <c r="X4368" s="38" t="str">
        <f aca="false">H4368</f>
        <v>45</v>
      </c>
    </row>
    <row r="4369" customFormat="false" ht="15" hidden="false" customHeight="false" outlineLevel="0" collapsed="false">
      <c r="B4369" s="2" t="s">
        <v>108</v>
      </c>
      <c r="C4369" s="66" t="s">
        <v>1950</v>
      </c>
      <c r="D4369" s="18" t="n">
        <f aca="false">D4368+5</f>
        <v>215</v>
      </c>
      <c r="E4369" s="38" t="s">
        <v>255</v>
      </c>
      <c r="F4369" s="2" t="str">
        <f aca="false">IFERROR(E4369*10,SUBSTITUTE(E4369,"/",""))</f>
        <v>4546</v>
      </c>
      <c r="H4369" s="14" t="str">
        <f aca="false">E4369</f>
        <v>45/46</v>
      </c>
      <c r="I4369" s="8" t="str">
        <f aca="false">J4369</f>
        <v>45;46</v>
      </c>
      <c r="J4369" s="18" t="str">
        <f aca="false">IF(LEN(E4369)&gt;2,LEFT(E4369,2)&amp;";"&amp;RIGHT(E4369,2),E4369)</f>
        <v>45;46</v>
      </c>
      <c r="M4369" s="8" t="n">
        <v>938</v>
      </c>
    </row>
    <row r="4370" customFormat="false" ht="15" hidden="false" customHeight="false" outlineLevel="0" collapsed="false">
      <c r="B4370" s="2" t="s">
        <v>108</v>
      </c>
      <c r="C4370" s="66" t="s">
        <v>1950</v>
      </c>
      <c r="D4370" s="18" t="n">
        <f aca="false">D4369+5</f>
        <v>220</v>
      </c>
      <c r="E4370" s="38" t="s">
        <v>241</v>
      </c>
      <c r="F4370" s="2" t="n">
        <f aca="false">IFERROR(E4370*10,SUBSTITUTE(E4370,"/",""))</f>
        <v>460</v>
      </c>
      <c r="H4370" s="14" t="str">
        <f aca="false">E4370</f>
        <v>46</v>
      </c>
      <c r="I4370" s="8" t="str">
        <f aca="false">J4370</f>
        <v>46</v>
      </c>
      <c r="J4370" s="18" t="str">
        <f aca="false">IF(LEN(E4370)&gt;2,LEFT(E4370,2)&amp;";"&amp;RIGHT(E4370,2),E4370)</f>
        <v>46</v>
      </c>
      <c r="M4370" s="8" t="n">
        <v>939</v>
      </c>
      <c r="X4370" s="38" t="str">
        <f aca="false">H4370</f>
        <v>46</v>
      </c>
    </row>
    <row r="4371" customFormat="false" ht="15" hidden="false" customHeight="false" outlineLevel="0" collapsed="false">
      <c r="B4371" s="2" t="s">
        <v>108</v>
      </c>
      <c r="C4371" s="66" t="s">
        <v>1950</v>
      </c>
      <c r="D4371" s="18" t="n">
        <f aca="false">D4370+5</f>
        <v>225</v>
      </c>
      <c r="E4371" s="38" t="s">
        <v>256</v>
      </c>
      <c r="F4371" s="2" t="str">
        <f aca="false">IFERROR(E4371*10,SUBSTITUTE(E4371,"/",""))</f>
        <v>4647</v>
      </c>
      <c r="H4371" s="14" t="str">
        <f aca="false">E4371</f>
        <v>46/47</v>
      </c>
      <c r="I4371" s="8" t="str">
        <f aca="false">J4371</f>
        <v>46;47</v>
      </c>
      <c r="J4371" s="18" t="str">
        <f aca="false">IF(LEN(E4371)&gt;2,LEFT(E4371,2)&amp;";"&amp;RIGHT(E4371,2),E4371)</f>
        <v>46;47</v>
      </c>
      <c r="M4371" s="8" t="n">
        <v>928</v>
      </c>
    </row>
    <row r="4372" customFormat="false" ht="15" hidden="false" customHeight="false" outlineLevel="0" collapsed="false">
      <c r="B4372" s="2" t="s">
        <v>108</v>
      </c>
      <c r="C4372" s="66" t="s">
        <v>1950</v>
      </c>
      <c r="D4372" s="18" t="n">
        <f aca="false">D4371+5</f>
        <v>230</v>
      </c>
      <c r="E4372" s="38" t="s">
        <v>242</v>
      </c>
      <c r="F4372" s="2" t="n">
        <f aca="false">IFERROR(E4372*10,SUBSTITUTE(E4372,"/",""))</f>
        <v>470</v>
      </c>
      <c r="H4372" s="14" t="str">
        <f aca="false">E4372</f>
        <v>47</v>
      </c>
      <c r="I4372" s="8" t="str">
        <f aca="false">J4372</f>
        <v>47</v>
      </c>
      <c r="J4372" s="18" t="str">
        <f aca="false">IF(LEN(E4372)&gt;2,LEFT(E4372,2)&amp;";"&amp;RIGHT(E4372,2),E4372)</f>
        <v>47</v>
      </c>
      <c r="M4372" s="8" t="n">
        <v>929</v>
      </c>
      <c r="X4372" s="38" t="str">
        <f aca="false">H4372</f>
        <v>47</v>
      </c>
    </row>
    <row r="4373" customFormat="false" ht="15" hidden="false" customHeight="false" outlineLevel="0" collapsed="false">
      <c r="B4373" s="2" t="s">
        <v>108</v>
      </c>
      <c r="C4373" s="66" t="s">
        <v>1950</v>
      </c>
      <c r="D4373" s="18" t="n">
        <f aca="false">D4372+5</f>
        <v>235</v>
      </c>
      <c r="E4373" s="38" t="s">
        <v>257</v>
      </c>
      <c r="F4373" s="2" t="str">
        <f aca="false">IFERROR(E4373*10,SUBSTITUTE(E4373,"/",""))</f>
        <v>4748</v>
      </c>
      <c r="H4373" s="14" t="str">
        <f aca="false">E4373</f>
        <v>47/48</v>
      </c>
      <c r="I4373" s="8" t="str">
        <f aca="false">J4373</f>
        <v>47;48</v>
      </c>
      <c r="J4373" s="18" t="str">
        <f aca="false">IF(LEN(E4373)&gt;2,LEFT(E4373,2)&amp;";"&amp;RIGHT(E4373,2),E4373)</f>
        <v>47;48</v>
      </c>
      <c r="M4373" s="8" t="n">
        <v>918</v>
      </c>
    </row>
    <row r="4374" customFormat="false" ht="15" hidden="false" customHeight="false" outlineLevel="0" collapsed="false">
      <c r="B4374" s="2" t="s">
        <v>108</v>
      </c>
      <c r="C4374" s="66" t="s">
        <v>1950</v>
      </c>
      <c r="D4374" s="18" t="n">
        <f aca="false">D4373+5</f>
        <v>240</v>
      </c>
      <c r="E4374" s="38" t="s">
        <v>243</v>
      </c>
      <c r="F4374" s="2" t="n">
        <f aca="false">IFERROR(E4374*10,SUBSTITUTE(E4374,"/",""))</f>
        <v>480</v>
      </c>
      <c r="H4374" s="14" t="str">
        <f aca="false">E4374</f>
        <v>48</v>
      </c>
      <c r="I4374" s="8" t="str">
        <f aca="false">J4374</f>
        <v>48</v>
      </c>
      <c r="J4374" s="18" t="str">
        <f aca="false">IF(LEN(E4374)&gt;2,LEFT(E4374,2)&amp;";"&amp;RIGHT(E4374,2),E4374)</f>
        <v>48</v>
      </c>
      <c r="M4374" s="8" t="n">
        <v>919</v>
      </c>
    </row>
    <row r="4375" customFormat="false" ht="15" hidden="false" customHeight="false" outlineLevel="0" collapsed="false">
      <c r="B4375" s="2" t="s">
        <v>108</v>
      </c>
      <c r="C4375" s="66" t="s">
        <v>1950</v>
      </c>
      <c r="D4375" s="18" t="n">
        <f aca="false">D4374+5</f>
        <v>245</v>
      </c>
      <c r="E4375" s="38" t="s">
        <v>258</v>
      </c>
      <c r="F4375" s="2" t="str">
        <f aca="false">IFERROR(E4375*10,SUBSTITUTE(E4375,"/",""))</f>
        <v>4849</v>
      </c>
      <c r="H4375" s="14" t="str">
        <f aca="false">E4375</f>
        <v>48/49</v>
      </c>
      <c r="I4375" s="8" t="str">
        <f aca="false">J4375</f>
        <v>48;49</v>
      </c>
      <c r="J4375" s="18" t="str">
        <f aca="false">IF(LEN(E4375)&gt;2,LEFT(E4375,2)&amp;";"&amp;RIGHT(E4375,2),E4375)</f>
        <v>48;49</v>
      </c>
      <c r="M4375" s="8" t="n">
        <v>908</v>
      </c>
    </row>
    <row r="4376" customFormat="false" ht="15" hidden="false" customHeight="false" outlineLevel="0" collapsed="false">
      <c r="B4376" s="2" t="s">
        <v>108</v>
      </c>
      <c r="C4376" s="66" t="s">
        <v>1950</v>
      </c>
      <c r="D4376" s="18" t="n">
        <f aca="false">D4375+5</f>
        <v>250</v>
      </c>
      <c r="E4376" s="38" t="s">
        <v>244</v>
      </c>
      <c r="F4376" s="2" t="n">
        <f aca="false">IFERROR(E4376*10,SUBSTITUTE(E4376,"/",""))</f>
        <v>490</v>
      </c>
      <c r="H4376" s="14" t="str">
        <f aca="false">E4376</f>
        <v>49</v>
      </c>
      <c r="I4376" s="8" t="str">
        <f aca="false">J4376</f>
        <v>49</v>
      </c>
      <c r="J4376" s="18" t="str">
        <f aca="false">IF(LEN(E4376)&gt;2,LEFT(E4376,2)&amp;";"&amp;RIGHT(E4376,2),E4376)</f>
        <v>49</v>
      </c>
      <c r="M4376" s="8" t="n">
        <v>909</v>
      </c>
    </row>
    <row r="4377" customFormat="false" ht="15" hidden="false" customHeight="false" outlineLevel="0" collapsed="false">
      <c r="B4377" s="2" t="s">
        <v>108</v>
      </c>
      <c r="C4377" s="66" t="s">
        <v>1950</v>
      </c>
      <c r="D4377" s="18" t="n">
        <f aca="false">D4376+5</f>
        <v>255</v>
      </c>
      <c r="E4377" s="38" t="s">
        <v>259</v>
      </c>
      <c r="F4377" s="2" t="str">
        <f aca="false">IFERROR(E4377*10,SUBSTITUTE(E4377,"/",""))</f>
        <v>4950</v>
      </c>
      <c r="H4377" s="14" t="str">
        <f aca="false">E4377</f>
        <v>49/50</v>
      </c>
      <c r="I4377" s="8" t="str">
        <f aca="false">J4377</f>
        <v>49;50</v>
      </c>
      <c r="J4377" s="18" t="str">
        <f aca="false">IF(LEN(E4377)&gt;2,LEFT(E4377,2)&amp;";"&amp;RIGHT(E4377,2),E4377)</f>
        <v>49;50</v>
      </c>
      <c r="M4377" s="8" t="n">
        <v>898</v>
      </c>
    </row>
    <row r="4378" customFormat="false" ht="15" hidden="false" customHeight="false" outlineLevel="0" collapsed="false">
      <c r="B4378" s="2" t="s">
        <v>108</v>
      </c>
      <c r="C4378" s="66" t="s">
        <v>1950</v>
      </c>
      <c r="D4378" s="18" t="n">
        <f aca="false">D4377+5</f>
        <v>260</v>
      </c>
      <c r="E4378" s="38" t="s">
        <v>245</v>
      </c>
      <c r="F4378" s="2" t="n">
        <f aca="false">IFERROR(E4378*10,SUBSTITUTE(E4378,"/",""))</f>
        <v>500</v>
      </c>
      <c r="H4378" s="14" t="str">
        <f aca="false">E4378</f>
        <v>50</v>
      </c>
      <c r="I4378" s="8" t="str">
        <f aca="false">J4378</f>
        <v>50</v>
      </c>
      <c r="J4378" s="18" t="str">
        <f aca="false">IF(LEN(E4378)&gt;2,LEFT(E4378,2)&amp;";"&amp;RIGHT(E4378,2),E4378)</f>
        <v>50</v>
      </c>
      <c r="M4378" s="8" t="n">
        <v>899</v>
      </c>
    </row>
    <row r="4380" customFormat="false" ht="15" hidden="false" customHeight="false" outlineLevel="0" collapsed="false">
      <c r="B4380" s="2" t="s">
        <v>108</v>
      </c>
      <c r="C4380" s="66" t="s">
        <v>1954</v>
      </c>
      <c r="D4380" s="18" t="n">
        <v>413</v>
      </c>
      <c r="E4380" s="38" t="s">
        <v>1955</v>
      </c>
      <c r="F4380" s="2" t="str">
        <f aca="false">IFERROR(E4380*10,SUBSTITUTE(E4380,"/",""))</f>
        <v>37170</v>
      </c>
      <c r="H4380" s="14" t="str">
        <f aca="false">E4380</f>
        <v>37/170</v>
      </c>
      <c r="I4380" s="27" t="str">
        <f aca="false">LEFT(H4380,2)</f>
        <v>37</v>
      </c>
      <c r="J4380" s="18" t="str">
        <f aca="false">LEFT(H4380,2)</f>
        <v>37</v>
      </c>
      <c r="K4380" s="18" t="str">
        <f aca="false">RIGHT(H4380,3)</f>
        <v>170</v>
      </c>
      <c r="M4380" s="8" t="n">
        <v>833</v>
      </c>
      <c r="T4380" s="2" t="str">
        <f aca="false">RIGHT(H4380,3)</f>
        <v>170</v>
      </c>
      <c r="X4380" s="2" t="str">
        <f aca="false">LEFT(H4380,2)</f>
        <v>37</v>
      </c>
    </row>
    <row r="4381" customFormat="false" ht="15" hidden="false" customHeight="false" outlineLevel="0" collapsed="false">
      <c r="B4381" s="2" t="s">
        <v>108</v>
      </c>
      <c r="C4381" s="66" t="s">
        <v>1954</v>
      </c>
      <c r="D4381" s="18" t="n">
        <v>414</v>
      </c>
      <c r="E4381" s="38" t="s">
        <v>714</v>
      </c>
      <c r="F4381" s="2" t="str">
        <f aca="false">IFERROR(E4381*10,SUBSTITUTE(E4381,"/",""))</f>
        <v>38170</v>
      </c>
      <c r="H4381" s="14" t="str">
        <f aca="false">E4381</f>
        <v>38/170</v>
      </c>
      <c r="I4381" s="27" t="str">
        <f aca="false">LEFT(H4381,2)</f>
        <v>38</v>
      </c>
      <c r="J4381" s="18" t="str">
        <f aca="false">LEFT(H4381,2)</f>
        <v>38</v>
      </c>
      <c r="K4381" s="18" t="str">
        <f aca="false">RIGHT(H4381,3)</f>
        <v>170</v>
      </c>
      <c r="M4381" s="8" t="n">
        <v>843</v>
      </c>
      <c r="T4381" s="2" t="str">
        <f aca="false">RIGHT(H4381,3)</f>
        <v>170</v>
      </c>
      <c r="X4381" s="2" t="str">
        <f aca="false">LEFT(H4381,2)</f>
        <v>38</v>
      </c>
    </row>
    <row r="4382" customFormat="false" ht="15" hidden="false" customHeight="false" outlineLevel="0" collapsed="false">
      <c r="B4382" s="2" t="s">
        <v>108</v>
      </c>
      <c r="C4382" s="66" t="s">
        <v>1954</v>
      </c>
      <c r="D4382" s="18" t="n">
        <v>415</v>
      </c>
      <c r="E4382" s="38" t="s">
        <v>1956</v>
      </c>
      <c r="F4382" s="2" t="str">
        <f aca="false">IFERROR(E4382*10,SUBSTITUTE(E4382,"/",""))</f>
        <v>39170</v>
      </c>
      <c r="H4382" s="14" t="str">
        <f aca="false">E4382</f>
        <v>39/170</v>
      </c>
      <c r="I4382" s="27" t="str">
        <f aca="false">LEFT(H4382,2)</f>
        <v>39</v>
      </c>
      <c r="J4382" s="18" t="str">
        <f aca="false">LEFT(H4382,2)</f>
        <v>39</v>
      </c>
      <c r="K4382" s="18" t="str">
        <f aca="false">RIGHT(H4382,3)</f>
        <v>170</v>
      </c>
      <c r="M4382" s="8" t="n">
        <v>853</v>
      </c>
      <c r="T4382" s="2" t="str">
        <f aca="false">RIGHT(H4382,3)</f>
        <v>170</v>
      </c>
      <c r="X4382" s="2" t="str">
        <f aca="false">LEFT(H4382,2)</f>
        <v>39</v>
      </c>
    </row>
    <row r="4383" customFormat="false" ht="15" hidden="false" customHeight="false" outlineLevel="0" collapsed="false">
      <c r="B4383" s="2" t="s">
        <v>108</v>
      </c>
      <c r="C4383" s="66" t="s">
        <v>1954</v>
      </c>
      <c r="D4383" s="18" t="n">
        <v>416</v>
      </c>
      <c r="E4383" s="38" t="s">
        <v>511</v>
      </c>
      <c r="F4383" s="2" t="str">
        <f aca="false">IFERROR(E4383*10,SUBSTITUTE(E4383,"/",""))</f>
        <v>40170</v>
      </c>
      <c r="H4383" s="14" t="str">
        <f aca="false">E4383</f>
        <v>40/170</v>
      </c>
      <c r="I4383" s="27" t="str">
        <f aca="false">LEFT(H4383,2)</f>
        <v>40</v>
      </c>
      <c r="J4383" s="18" t="str">
        <f aca="false">LEFT(H4383,2)</f>
        <v>40</v>
      </c>
      <c r="K4383" s="18" t="str">
        <f aca="false">RIGHT(H4383,3)</f>
        <v>170</v>
      </c>
      <c r="M4383" s="8" t="n">
        <v>863</v>
      </c>
      <c r="T4383" s="2" t="str">
        <f aca="false">RIGHT(H4383,3)</f>
        <v>170</v>
      </c>
      <c r="X4383" s="2" t="str">
        <f aca="false">LEFT(H4383,2)</f>
        <v>40</v>
      </c>
    </row>
    <row r="4384" customFormat="false" ht="15" hidden="false" customHeight="false" outlineLevel="0" collapsed="false">
      <c r="B4384" s="2" t="s">
        <v>108</v>
      </c>
      <c r="C4384" s="66" t="s">
        <v>1954</v>
      </c>
      <c r="D4384" s="18" t="n">
        <v>417</v>
      </c>
      <c r="E4384" s="38" t="s">
        <v>1957</v>
      </c>
      <c r="F4384" s="2" t="str">
        <f aca="false">IFERROR(E4384*10,SUBSTITUTE(E4384,"/",""))</f>
        <v>41170</v>
      </c>
      <c r="H4384" s="14" t="str">
        <f aca="false">E4384</f>
        <v>41/170</v>
      </c>
      <c r="I4384" s="27" t="str">
        <f aca="false">LEFT(H4384,2)</f>
        <v>41</v>
      </c>
      <c r="J4384" s="18" t="str">
        <f aca="false">LEFT(H4384,2)</f>
        <v>41</v>
      </c>
      <c r="K4384" s="18" t="str">
        <f aca="false">RIGHT(H4384,3)</f>
        <v>170</v>
      </c>
      <c r="M4384" s="8" t="n">
        <v>993</v>
      </c>
      <c r="T4384" s="2" t="str">
        <f aca="false">RIGHT(H4384,3)</f>
        <v>170</v>
      </c>
      <c r="X4384" s="2" t="str">
        <f aca="false">LEFT(H4384,2)</f>
        <v>41</v>
      </c>
    </row>
    <row r="4385" customFormat="false" ht="15" hidden="false" customHeight="false" outlineLevel="0" collapsed="false">
      <c r="B4385" s="2" t="s">
        <v>108</v>
      </c>
      <c r="C4385" s="66" t="s">
        <v>1954</v>
      </c>
      <c r="D4385" s="18" t="n">
        <v>418</v>
      </c>
      <c r="E4385" s="38" t="s">
        <v>512</v>
      </c>
      <c r="F4385" s="2" t="str">
        <f aca="false">IFERROR(E4385*10,SUBSTITUTE(E4385,"/",""))</f>
        <v>42170</v>
      </c>
      <c r="H4385" s="14" t="str">
        <f aca="false">E4385</f>
        <v>42/170</v>
      </c>
      <c r="I4385" s="27" t="str">
        <f aca="false">LEFT(H4385,2)</f>
        <v>42</v>
      </c>
      <c r="J4385" s="18" t="str">
        <f aca="false">LEFT(H4385,2)</f>
        <v>42</v>
      </c>
      <c r="K4385" s="18" t="str">
        <f aca="false">RIGHT(H4385,3)</f>
        <v>170</v>
      </c>
      <c r="M4385" s="8" t="n">
        <v>983</v>
      </c>
      <c r="T4385" s="2" t="str">
        <f aca="false">RIGHT(H4385,3)</f>
        <v>170</v>
      </c>
      <c r="X4385" s="2" t="str">
        <f aca="false">LEFT(H4385,2)</f>
        <v>42</v>
      </c>
    </row>
    <row r="4386" customFormat="false" ht="15" hidden="false" customHeight="false" outlineLevel="0" collapsed="false">
      <c r="B4386" s="2" t="s">
        <v>108</v>
      </c>
      <c r="C4386" s="66" t="s">
        <v>1954</v>
      </c>
      <c r="D4386" s="18" t="n">
        <v>419</v>
      </c>
      <c r="E4386" s="38" t="s">
        <v>1958</v>
      </c>
      <c r="F4386" s="2" t="str">
        <f aca="false">IFERROR(E4386*10,SUBSTITUTE(E4386,"/",""))</f>
        <v>43170</v>
      </c>
      <c r="H4386" s="14" t="str">
        <f aca="false">E4386</f>
        <v>43/170</v>
      </c>
      <c r="I4386" s="27" t="str">
        <f aca="false">LEFT(H4386,2)</f>
        <v>43</v>
      </c>
      <c r="J4386" s="18" t="str">
        <f aca="false">LEFT(H4386,2)</f>
        <v>43</v>
      </c>
      <c r="K4386" s="18" t="str">
        <f aca="false">RIGHT(H4386,3)</f>
        <v>170</v>
      </c>
      <c r="M4386" s="8" t="n">
        <v>973</v>
      </c>
      <c r="T4386" s="2" t="str">
        <f aca="false">RIGHT(H4386,3)</f>
        <v>170</v>
      </c>
      <c r="X4386" s="2" t="str">
        <f aca="false">LEFT(H4386,2)</f>
        <v>43</v>
      </c>
    </row>
    <row r="4387" customFormat="false" ht="15" hidden="false" customHeight="false" outlineLevel="0" collapsed="false">
      <c r="B4387" s="2" t="s">
        <v>108</v>
      </c>
      <c r="C4387" s="66" t="s">
        <v>1954</v>
      </c>
      <c r="D4387" s="18" t="n">
        <v>420</v>
      </c>
      <c r="E4387" s="38" t="s">
        <v>513</v>
      </c>
      <c r="F4387" s="2" t="str">
        <f aca="false">IFERROR(E4387*10,SUBSTITUTE(E4387,"/",""))</f>
        <v>44170</v>
      </c>
      <c r="H4387" s="14" t="str">
        <f aca="false">E4387</f>
        <v>44/170</v>
      </c>
      <c r="I4387" s="27" t="str">
        <f aca="false">LEFT(H4387,2)</f>
        <v>44</v>
      </c>
      <c r="J4387" s="18" t="str">
        <f aca="false">LEFT(H4387,2)</f>
        <v>44</v>
      </c>
      <c r="K4387" s="18" t="str">
        <f aca="false">RIGHT(H4387,3)</f>
        <v>170</v>
      </c>
      <c r="M4387" s="8" t="n">
        <v>953</v>
      </c>
      <c r="T4387" s="2" t="str">
        <f aca="false">RIGHT(H4387,3)</f>
        <v>170</v>
      </c>
      <c r="X4387" s="2" t="str">
        <f aca="false">LEFT(H4387,2)</f>
        <v>44</v>
      </c>
    </row>
    <row r="4388" customFormat="false" ht="15" hidden="false" customHeight="false" outlineLevel="0" collapsed="false">
      <c r="B4388" s="2" t="s">
        <v>108</v>
      </c>
      <c r="C4388" s="66" t="s">
        <v>1954</v>
      </c>
      <c r="D4388" s="18" t="n">
        <v>421</v>
      </c>
      <c r="E4388" s="38" t="s">
        <v>1959</v>
      </c>
      <c r="F4388" s="2" t="str">
        <f aca="false">IFERROR(E4388*10,SUBSTITUTE(E4388,"/",""))</f>
        <v>45170</v>
      </c>
      <c r="H4388" s="14" t="str">
        <f aca="false">E4388</f>
        <v>45/170</v>
      </c>
      <c r="I4388" s="27" t="str">
        <f aca="false">LEFT(H4388,2)</f>
        <v>45</v>
      </c>
      <c r="J4388" s="18" t="str">
        <f aca="false">LEFT(H4388,2)</f>
        <v>45</v>
      </c>
      <c r="K4388" s="18" t="str">
        <f aca="false">RIGHT(H4388,3)</f>
        <v>170</v>
      </c>
      <c r="M4388" s="8" t="n">
        <v>943</v>
      </c>
      <c r="T4388" s="2" t="str">
        <f aca="false">RIGHT(H4388,3)</f>
        <v>170</v>
      </c>
      <c r="X4388" s="2" t="str">
        <f aca="false">LEFT(H4388,2)</f>
        <v>45</v>
      </c>
    </row>
    <row r="4389" customFormat="false" ht="15" hidden="false" customHeight="false" outlineLevel="0" collapsed="false">
      <c r="B4389" s="2" t="s">
        <v>108</v>
      </c>
      <c r="C4389" s="66" t="s">
        <v>1954</v>
      </c>
      <c r="D4389" s="18" t="n">
        <v>422</v>
      </c>
      <c r="E4389" s="38" t="s">
        <v>514</v>
      </c>
      <c r="F4389" s="2" t="str">
        <f aca="false">IFERROR(E4389*10,SUBSTITUTE(E4389,"/",""))</f>
        <v>46170</v>
      </c>
      <c r="H4389" s="14" t="str">
        <f aca="false">E4389</f>
        <v>46/170</v>
      </c>
      <c r="I4389" s="27" t="str">
        <f aca="false">LEFT(H4389,2)</f>
        <v>46</v>
      </c>
      <c r="J4389" s="18" t="str">
        <f aca="false">LEFT(H4389,2)</f>
        <v>46</v>
      </c>
      <c r="K4389" s="18" t="str">
        <f aca="false">RIGHT(H4389,3)</f>
        <v>170</v>
      </c>
      <c r="M4389" s="8" t="n">
        <v>933</v>
      </c>
      <c r="T4389" s="2" t="str">
        <f aca="false">RIGHT(H4389,3)</f>
        <v>170</v>
      </c>
      <c r="X4389" s="2" t="str">
        <f aca="false">LEFT(H4389,2)</f>
        <v>46</v>
      </c>
    </row>
    <row r="4390" customFormat="false" ht="15" hidden="false" customHeight="false" outlineLevel="0" collapsed="false">
      <c r="B4390" s="2" t="s">
        <v>108</v>
      </c>
      <c r="C4390" s="66" t="s">
        <v>1954</v>
      </c>
      <c r="D4390" s="18" t="n">
        <v>423</v>
      </c>
      <c r="E4390" s="38" t="s">
        <v>1960</v>
      </c>
      <c r="F4390" s="2" t="str">
        <f aca="false">IFERROR(E4390*10,SUBSTITUTE(E4390,"/",""))</f>
        <v>47170</v>
      </c>
      <c r="H4390" s="14" t="str">
        <f aca="false">E4390</f>
        <v>47/170</v>
      </c>
      <c r="I4390" s="27" t="str">
        <f aca="false">LEFT(H4390,2)</f>
        <v>47</v>
      </c>
      <c r="J4390" s="18" t="str">
        <f aca="false">LEFT(H4390,2)</f>
        <v>47</v>
      </c>
      <c r="K4390" s="18" t="str">
        <f aca="false">RIGHT(H4390,3)</f>
        <v>170</v>
      </c>
      <c r="M4390" s="8" t="n">
        <v>923</v>
      </c>
      <c r="T4390" s="2" t="str">
        <f aca="false">RIGHT(H4390,3)</f>
        <v>170</v>
      </c>
      <c r="X4390" s="2" t="str">
        <f aca="false">LEFT(H4390,2)</f>
        <v>47</v>
      </c>
    </row>
    <row r="4391" customFormat="false" ht="15" hidden="false" customHeight="false" outlineLevel="0" collapsed="false">
      <c r="B4391" s="2" t="s">
        <v>108</v>
      </c>
      <c r="C4391" s="66" t="s">
        <v>1954</v>
      </c>
      <c r="D4391" s="18" t="n">
        <v>424</v>
      </c>
      <c r="E4391" s="38" t="s">
        <v>515</v>
      </c>
      <c r="F4391" s="2" t="str">
        <f aca="false">IFERROR(E4391*10,SUBSTITUTE(E4391,"/",""))</f>
        <v>48170</v>
      </c>
      <c r="H4391" s="14" t="str">
        <f aca="false">E4391</f>
        <v>48/170</v>
      </c>
      <c r="I4391" s="27" t="str">
        <f aca="false">LEFT(H4391,2)</f>
        <v>48</v>
      </c>
      <c r="J4391" s="18" t="str">
        <f aca="false">LEFT(H4391,2)</f>
        <v>48</v>
      </c>
      <c r="K4391" s="18" t="str">
        <f aca="false">RIGHT(H4391,3)</f>
        <v>170</v>
      </c>
      <c r="M4391" s="8" t="n">
        <v>913</v>
      </c>
    </row>
    <row r="4392" customFormat="false" ht="15" hidden="false" customHeight="false" outlineLevel="0" collapsed="false">
      <c r="B4392" s="2" t="s">
        <v>108</v>
      </c>
      <c r="C4392" s="66" t="s">
        <v>1954</v>
      </c>
      <c r="D4392" s="18" t="n">
        <v>425</v>
      </c>
      <c r="E4392" s="38" t="s">
        <v>1961</v>
      </c>
      <c r="F4392" s="2" t="str">
        <f aca="false">IFERROR(E4392*10,SUBSTITUTE(E4392,"/",""))</f>
        <v>49170</v>
      </c>
      <c r="H4392" s="14" t="str">
        <f aca="false">E4392</f>
        <v>49/170</v>
      </c>
      <c r="I4392" s="27" t="str">
        <f aca="false">LEFT(H4392,2)</f>
        <v>49</v>
      </c>
      <c r="J4392" s="18" t="str">
        <f aca="false">LEFT(H4392,2)</f>
        <v>49</v>
      </c>
      <c r="K4392" s="18" t="str">
        <f aca="false">RIGHT(H4392,3)</f>
        <v>170</v>
      </c>
      <c r="M4392" s="8" t="n">
        <v>903</v>
      </c>
    </row>
    <row r="4393" customFormat="false" ht="15" hidden="false" customHeight="false" outlineLevel="0" collapsed="false">
      <c r="B4393" s="2" t="s">
        <v>108</v>
      </c>
      <c r="C4393" s="66" t="s">
        <v>1954</v>
      </c>
      <c r="D4393" s="18" t="n">
        <v>426</v>
      </c>
      <c r="E4393" s="38" t="s">
        <v>516</v>
      </c>
      <c r="F4393" s="2" t="str">
        <f aca="false">IFERROR(E4393*10,SUBSTITUTE(E4393,"/",""))</f>
        <v>50170</v>
      </c>
      <c r="H4393" s="14" t="str">
        <f aca="false">E4393</f>
        <v>50/170</v>
      </c>
      <c r="I4393" s="27" t="str">
        <f aca="false">LEFT(H4393,2)</f>
        <v>50</v>
      </c>
      <c r="J4393" s="18" t="str">
        <f aca="false">LEFT(H4393,2)</f>
        <v>50</v>
      </c>
      <c r="K4393" s="18" t="str">
        <f aca="false">RIGHT(H4393,3)</f>
        <v>170</v>
      </c>
      <c r="M4393" s="8" t="n">
        <v>893</v>
      </c>
    </row>
    <row r="4394" customFormat="false" ht="15" hidden="false" customHeight="false" outlineLevel="0" collapsed="false">
      <c r="B4394" s="2" t="s">
        <v>108</v>
      </c>
      <c r="C4394" s="66" t="s">
        <v>1954</v>
      </c>
      <c r="D4394" s="18" t="n">
        <v>513</v>
      </c>
      <c r="E4394" s="38" t="s">
        <v>1962</v>
      </c>
      <c r="F4394" s="2" t="str">
        <f aca="false">IFERROR(E4394*10,SUBSTITUTE(E4394,"/",""))</f>
        <v>37176</v>
      </c>
      <c r="H4394" s="14" t="str">
        <f aca="false">E4394</f>
        <v>37/176</v>
      </c>
      <c r="I4394" s="27" t="str">
        <f aca="false">LEFT(H4394,2)</f>
        <v>37</v>
      </c>
      <c r="J4394" s="18" t="str">
        <f aca="false">LEFT(H4394,2)</f>
        <v>37</v>
      </c>
      <c r="K4394" s="18" t="str">
        <f aca="false">RIGHT(H4394,3)</f>
        <v>176</v>
      </c>
      <c r="M4394" s="8" t="n">
        <v>845</v>
      </c>
      <c r="T4394" s="2" t="str">
        <f aca="false">RIGHT(H4394,3)</f>
        <v>176</v>
      </c>
      <c r="X4394" s="2" t="str">
        <f aca="false">LEFT(H4394,2)</f>
        <v>37</v>
      </c>
    </row>
    <row r="4395" customFormat="false" ht="15" hidden="false" customHeight="false" outlineLevel="0" collapsed="false">
      <c r="B4395" s="2" t="s">
        <v>108</v>
      </c>
      <c r="C4395" s="66" t="s">
        <v>1954</v>
      </c>
      <c r="D4395" s="18" t="n">
        <v>514</v>
      </c>
      <c r="E4395" s="38" t="s">
        <v>1791</v>
      </c>
      <c r="F4395" s="2" t="str">
        <f aca="false">IFERROR(E4395*10,SUBSTITUTE(E4395,"/",""))</f>
        <v>38176</v>
      </c>
      <c r="H4395" s="14" t="str">
        <f aca="false">E4395</f>
        <v>38/176</v>
      </c>
      <c r="I4395" s="27" t="str">
        <f aca="false">LEFT(H4395,2)</f>
        <v>38</v>
      </c>
      <c r="J4395" s="18" t="str">
        <f aca="false">LEFT(H4395,2)</f>
        <v>38</v>
      </c>
      <c r="K4395" s="18" t="str">
        <f aca="false">RIGHT(H4395,3)</f>
        <v>176</v>
      </c>
      <c r="M4395" s="8" t="n">
        <v>855</v>
      </c>
      <c r="T4395" s="2" t="str">
        <f aca="false">RIGHT(H4395,3)</f>
        <v>176</v>
      </c>
      <c r="X4395" s="2" t="str">
        <f aca="false">LEFT(H4395,2)</f>
        <v>38</v>
      </c>
    </row>
    <row r="4396" customFormat="false" ht="15" hidden="false" customHeight="false" outlineLevel="0" collapsed="false">
      <c r="B4396" s="2" t="s">
        <v>108</v>
      </c>
      <c r="C4396" s="66" t="s">
        <v>1954</v>
      </c>
      <c r="D4396" s="18" t="n">
        <v>515</v>
      </c>
      <c r="E4396" s="38" t="s">
        <v>1963</v>
      </c>
      <c r="F4396" s="2" t="str">
        <f aca="false">IFERROR(E4396*10,SUBSTITUTE(E4396,"/",""))</f>
        <v>39176</v>
      </c>
      <c r="H4396" s="14" t="str">
        <f aca="false">E4396</f>
        <v>39/176</v>
      </c>
      <c r="I4396" s="27" t="str">
        <f aca="false">LEFT(H4396,2)</f>
        <v>39</v>
      </c>
      <c r="J4396" s="18" t="str">
        <f aca="false">LEFT(H4396,2)</f>
        <v>39</v>
      </c>
      <c r="K4396" s="18" t="str">
        <f aca="false">RIGHT(H4396,3)</f>
        <v>176</v>
      </c>
      <c r="M4396" s="8" t="n">
        <v>865</v>
      </c>
      <c r="T4396" s="2" t="str">
        <f aca="false">RIGHT(H4396,3)</f>
        <v>176</v>
      </c>
      <c r="X4396" s="2" t="str">
        <f aca="false">LEFT(H4396,2)</f>
        <v>39</v>
      </c>
    </row>
    <row r="4397" customFormat="false" ht="15" hidden="false" customHeight="false" outlineLevel="0" collapsed="false">
      <c r="B4397" s="2" t="s">
        <v>108</v>
      </c>
      <c r="C4397" s="66" t="s">
        <v>1954</v>
      </c>
      <c r="D4397" s="18" t="n">
        <v>516</v>
      </c>
      <c r="E4397" s="38" t="s">
        <v>523</v>
      </c>
      <c r="F4397" s="2" t="str">
        <f aca="false">IFERROR(E4397*10,SUBSTITUTE(E4397,"/",""))</f>
        <v>40176</v>
      </c>
      <c r="H4397" s="14" t="str">
        <f aca="false">E4397</f>
        <v>40/176</v>
      </c>
      <c r="I4397" s="27" t="str">
        <f aca="false">LEFT(H4397,2)</f>
        <v>40</v>
      </c>
      <c r="J4397" s="18" t="str">
        <f aca="false">LEFT(H4397,2)</f>
        <v>40</v>
      </c>
      <c r="K4397" s="18" t="str">
        <f aca="false">RIGHT(H4397,3)</f>
        <v>176</v>
      </c>
      <c r="M4397" s="8" t="n">
        <v>965</v>
      </c>
      <c r="T4397" s="2" t="str">
        <f aca="false">RIGHT(H4397,3)</f>
        <v>176</v>
      </c>
      <c r="X4397" s="2" t="str">
        <f aca="false">LEFT(H4397,2)</f>
        <v>40</v>
      </c>
    </row>
    <row r="4398" customFormat="false" ht="15" hidden="false" customHeight="false" outlineLevel="0" collapsed="false">
      <c r="B4398" s="2" t="s">
        <v>108</v>
      </c>
      <c r="C4398" s="66" t="s">
        <v>1954</v>
      </c>
      <c r="D4398" s="18" t="n">
        <v>517</v>
      </c>
      <c r="E4398" s="38" t="s">
        <v>1964</v>
      </c>
      <c r="F4398" s="2" t="str">
        <f aca="false">IFERROR(E4398*10,SUBSTITUTE(E4398,"/",""))</f>
        <v>41176</v>
      </c>
      <c r="H4398" s="14" t="str">
        <f aca="false">E4398</f>
        <v>41/176</v>
      </c>
      <c r="I4398" s="27" t="str">
        <f aca="false">LEFT(H4398,2)</f>
        <v>41</v>
      </c>
      <c r="J4398" s="18" t="str">
        <f aca="false">LEFT(H4398,2)</f>
        <v>41</v>
      </c>
      <c r="K4398" s="18" t="str">
        <f aca="false">RIGHT(H4398,3)</f>
        <v>176</v>
      </c>
      <c r="M4398" s="8" t="n">
        <v>995</v>
      </c>
      <c r="T4398" s="2" t="str">
        <f aca="false">RIGHT(H4398,3)</f>
        <v>176</v>
      </c>
      <c r="X4398" s="2" t="str">
        <f aca="false">LEFT(H4398,2)</f>
        <v>41</v>
      </c>
    </row>
    <row r="4399" customFormat="false" ht="15" hidden="false" customHeight="false" outlineLevel="0" collapsed="false">
      <c r="B4399" s="2" t="s">
        <v>108</v>
      </c>
      <c r="C4399" s="66" t="s">
        <v>1954</v>
      </c>
      <c r="D4399" s="18" t="n">
        <v>518</v>
      </c>
      <c r="E4399" s="38" t="s">
        <v>524</v>
      </c>
      <c r="F4399" s="2" t="str">
        <f aca="false">IFERROR(E4399*10,SUBSTITUTE(E4399,"/",""))</f>
        <v>42176</v>
      </c>
      <c r="H4399" s="14" t="str">
        <f aca="false">E4399</f>
        <v>42/176</v>
      </c>
      <c r="I4399" s="27" t="str">
        <f aca="false">LEFT(H4399,2)</f>
        <v>42</v>
      </c>
      <c r="J4399" s="18" t="str">
        <f aca="false">LEFT(H4399,2)</f>
        <v>42</v>
      </c>
      <c r="K4399" s="18" t="str">
        <f aca="false">RIGHT(H4399,3)</f>
        <v>176</v>
      </c>
      <c r="M4399" s="8" t="n">
        <v>985</v>
      </c>
      <c r="T4399" s="2" t="str">
        <f aca="false">RIGHT(H4399,3)</f>
        <v>176</v>
      </c>
      <c r="X4399" s="2" t="str">
        <f aca="false">LEFT(H4399,2)</f>
        <v>42</v>
      </c>
    </row>
    <row r="4400" customFormat="false" ht="15" hidden="false" customHeight="false" outlineLevel="0" collapsed="false">
      <c r="B4400" s="2" t="s">
        <v>108</v>
      </c>
      <c r="C4400" s="66" t="s">
        <v>1954</v>
      </c>
      <c r="D4400" s="18" t="n">
        <v>519</v>
      </c>
      <c r="E4400" s="38" t="s">
        <v>1965</v>
      </c>
      <c r="F4400" s="2" t="str">
        <f aca="false">IFERROR(E4400*10,SUBSTITUTE(E4400,"/",""))</f>
        <v>43176</v>
      </c>
      <c r="H4400" s="14" t="str">
        <f aca="false">E4400</f>
        <v>43/176</v>
      </c>
      <c r="I4400" s="27" t="str">
        <f aca="false">LEFT(H4400,2)</f>
        <v>43</v>
      </c>
      <c r="J4400" s="18" t="str">
        <f aca="false">LEFT(H4400,2)</f>
        <v>43</v>
      </c>
      <c r="K4400" s="18" t="str">
        <f aca="false">RIGHT(H4400,3)</f>
        <v>176</v>
      </c>
      <c r="M4400" s="8" t="n">
        <v>975</v>
      </c>
      <c r="T4400" s="2" t="str">
        <f aca="false">RIGHT(H4400,3)</f>
        <v>176</v>
      </c>
      <c r="X4400" s="2" t="str">
        <f aca="false">LEFT(H4400,2)</f>
        <v>43</v>
      </c>
    </row>
    <row r="4401" customFormat="false" ht="15" hidden="false" customHeight="false" outlineLevel="0" collapsed="false">
      <c r="B4401" s="2" t="s">
        <v>108</v>
      </c>
      <c r="C4401" s="66" t="s">
        <v>1954</v>
      </c>
      <c r="D4401" s="18" t="n">
        <v>520</v>
      </c>
      <c r="E4401" s="38" t="s">
        <v>525</v>
      </c>
      <c r="F4401" s="2" t="str">
        <f aca="false">IFERROR(E4401*10,SUBSTITUTE(E4401,"/",""))</f>
        <v>44176</v>
      </c>
      <c r="H4401" s="14" t="str">
        <f aca="false">E4401</f>
        <v>44/176</v>
      </c>
      <c r="I4401" s="27" t="str">
        <f aca="false">LEFT(H4401,2)</f>
        <v>44</v>
      </c>
      <c r="J4401" s="18" t="str">
        <f aca="false">LEFT(H4401,2)</f>
        <v>44</v>
      </c>
      <c r="K4401" s="18" t="str">
        <f aca="false">RIGHT(H4401,3)</f>
        <v>176</v>
      </c>
      <c r="M4401" s="8" t="n">
        <v>955</v>
      </c>
      <c r="T4401" s="2" t="str">
        <f aca="false">RIGHT(H4401,3)</f>
        <v>176</v>
      </c>
      <c r="X4401" s="2" t="str">
        <f aca="false">LEFT(H4401,2)</f>
        <v>44</v>
      </c>
    </row>
    <row r="4402" customFormat="false" ht="15" hidden="false" customHeight="false" outlineLevel="0" collapsed="false">
      <c r="B4402" s="2" t="s">
        <v>108</v>
      </c>
      <c r="C4402" s="66" t="s">
        <v>1954</v>
      </c>
      <c r="D4402" s="18" t="n">
        <v>521</v>
      </c>
      <c r="E4402" s="38" t="s">
        <v>1966</v>
      </c>
      <c r="F4402" s="2" t="str">
        <f aca="false">IFERROR(E4402*10,SUBSTITUTE(E4402,"/",""))</f>
        <v>45176</v>
      </c>
      <c r="H4402" s="14" t="str">
        <f aca="false">E4402</f>
        <v>45/176</v>
      </c>
      <c r="I4402" s="27" t="str">
        <f aca="false">LEFT(H4402,2)</f>
        <v>45</v>
      </c>
      <c r="J4402" s="18" t="str">
        <f aca="false">LEFT(H4402,2)</f>
        <v>45</v>
      </c>
      <c r="K4402" s="18" t="str">
        <f aca="false">RIGHT(H4402,3)</f>
        <v>176</v>
      </c>
      <c r="M4402" s="8" t="n">
        <v>945</v>
      </c>
      <c r="T4402" s="2" t="str">
        <f aca="false">RIGHT(H4402,3)</f>
        <v>176</v>
      </c>
      <c r="X4402" s="2" t="str">
        <f aca="false">LEFT(H4402,2)</f>
        <v>45</v>
      </c>
    </row>
    <row r="4403" customFormat="false" ht="15" hidden="false" customHeight="false" outlineLevel="0" collapsed="false">
      <c r="B4403" s="2" t="s">
        <v>108</v>
      </c>
      <c r="C4403" s="66" t="s">
        <v>1954</v>
      </c>
      <c r="D4403" s="18" t="n">
        <v>522</v>
      </c>
      <c r="E4403" s="38" t="s">
        <v>526</v>
      </c>
      <c r="F4403" s="2" t="str">
        <f aca="false">IFERROR(E4403*10,SUBSTITUTE(E4403,"/",""))</f>
        <v>46176</v>
      </c>
      <c r="H4403" s="14" t="str">
        <f aca="false">E4403</f>
        <v>46/176</v>
      </c>
      <c r="I4403" s="27" t="str">
        <f aca="false">LEFT(H4403,2)</f>
        <v>46</v>
      </c>
      <c r="J4403" s="18" t="str">
        <f aca="false">LEFT(H4403,2)</f>
        <v>46</v>
      </c>
      <c r="K4403" s="18" t="str">
        <f aca="false">RIGHT(H4403,3)</f>
        <v>176</v>
      </c>
      <c r="M4403" s="8" t="n">
        <v>935</v>
      </c>
      <c r="T4403" s="2" t="str">
        <f aca="false">RIGHT(H4403,3)</f>
        <v>176</v>
      </c>
      <c r="X4403" s="2" t="str">
        <f aca="false">LEFT(H4403,2)</f>
        <v>46</v>
      </c>
    </row>
    <row r="4404" customFormat="false" ht="15" hidden="false" customHeight="false" outlineLevel="0" collapsed="false">
      <c r="B4404" s="2" t="s">
        <v>108</v>
      </c>
      <c r="C4404" s="66" t="s">
        <v>1954</v>
      </c>
      <c r="D4404" s="18" t="n">
        <v>523</v>
      </c>
      <c r="E4404" s="38" t="s">
        <v>1967</v>
      </c>
      <c r="F4404" s="2" t="str">
        <f aca="false">IFERROR(E4404*10,SUBSTITUTE(E4404,"/",""))</f>
        <v>47176</v>
      </c>
      <c r="H4404" s="14" t="str">
        <f aca="false">E4404</f>
        <v>47/176</v>
      </c>
      <c r="I4404" s="27" t="str">
        <f aca="false">LEFT(H4404,2)</f>
        <v>47</v>
      </c>
      <c r="J4404" s="18" t="str">
        <f aca="false">LEFT(H4404,2)</f>
        <v>47</v>
      </c>
      <c r="K4404" s="18" t="str">
        <f aca="false">RIGHT(H4404,3)</f>
        <v>176</v>
      </c>
      <c r="M4404" s="8" t="n">
        <v>925</v>
      </c>
      <c r="T4404" s="2" t="str">
        <f aca="false">RIGHT(H4404,3)</f>
        <v>176</v>
      </c>
      <c r="X4404" s="2" t="str">
        <f aca="false">LEFT(H4404,2)</f>
        <v>47</v>
      </c>
    </row>
    <row r="4405" customFormat="false" ht="15" hidden="false" customHeight="false" outlineLevel="0" collapsed="false">
      <c r="B4405" s="2" t="s">
        <v>108</v>
      </c>
      <c r="C4405" s="66" t="s">
        <v>1954</v>
      </c>
      <c r="D4405" s="18" t="n">
        <v>524</v>
      </c>
      <c r="E4405" s="38" t="s">
        <v>527</v>
      </c>
      <c r="F4405" s="2" t="str">
        <f aca="false">IFERROR(E4405*10,SUBSTITUTE(E4405,"/",""))</f>
        <v>48176</v>
      </c>
      <c r="H4405" s="14" t="str">
        <f aca="false">E4405</f>
        <v>48/176</v>
      </c>
      <c r="I4405" s="27" t="str">
        <f aca="false">LEFT(H4405,2)</f>
        <v>48</v>
      </c>
      <c r="J4405" s="18" t="str">
        <f aca="false">LEFT(H4405,2)</f>
        <v>48</v>
      </c>
      <c r="K4405" s="18" t="str">
        <f aca="false">RIGHT(H4405,3)</f>
        <v>176</v>
      </c>
      <c r="M4405" s="8" t="n">
        <v>915</v>
      </c>
    </row>
    <row r="4406" customFormat="false" ht="15" hidden="false" customHeight="false" outlineLevel="0" collapsed="false">
      <c r="B4406" s="2" t="s">
        <v>108</v>
      </c>
      <c r="C4406" s="66" t="s">
        <v>1954</v>
      </c>
      <c r="D4406" s="18" t="n">
        <v>525</v>
      </c>
      <c r="E4406" s="38" t="s">
        <v>1968</v>
      </c>
      <c r="F4406" s="2" t="str">
        <f aca="false">IFERROR(E4406*10,SUBSTITUTE(E4406,"/",""))</f>
        <v>49176</v>
      </c>
      <c r="H4406" s="14" t="str">
        <f aca="false">E4406</f>
        <v>49/176</v>
      </c>
      <c r="I4406" s="27" t="str">
        <f aca="false">LEFT(H4406,2)</f>
        <v>49</v>
      </c>
      <c r="J4406" s="18" t="str">
        <f aca="false">LEFT(H4406,2)</f>
        <v>49</v>
      </c>
      <c r="K4406" s="18" t="str">
        <f aca="false">RIGHT(H4406,3)</f>
        <v>176</v>
      </c>
      <c r="M4406" s="8" t="n">
        <v>905</v>
      </c>
    </row>
    <row r="4407" customFormat="false" ht="15" hidden="false" customHeight="false" outlineLevel="0" collapsed="false">
      <c r="B4407" s="2" t="s">
        <v>108</v>
      </c>
      <c r="C4407" s="66" t="s">
        <v>1954</v>
      </c>
      <c r="D4407" s="18" t="n">
        <v>526</v>
      </c>
      <c r="E4407" s="38" t="s">
        <v>528</v>
      </c>
      <c r="F4407" s="2" t="str">
        <f aca="false">IFERROR(E4407*10,SUBSTITUTE(E4407,"/",""))</f>
        <v>50176</v>
      </c>
      <c r="H4407" s="14" t="str">
        <f aca="false">E4407</f>
        <v>50/176</v>
      </c>
      <c r="I4407" s="27" t="str">
        <f aca="false">LEFT(H4407,2)</f>
        <v>50</v>
      </c>
      <c r="J4407" s="18" t="str">
        <f aca="false">LEFT(H4407,2)</f>
        <v>50</v>
      </c>
      <c r="K4407" s="18" t="str">
        <f aca="false">RIGHT(H4407,3)</f>
        <v>176</v>
      </c>
      <c r="M4407" s="8" t="n">
        <v>895</v>
      </c>
    </row>
    <row r="4408" customFormat="false" ht="15" hidden="false" customHeight="false" outlineLevel="0" collapsed="false">
      <c r="B4408" s="2" t="s">
        <v>108</v>
      </c>
      <c r="C4408" s="66" t="s">
        <v>1954</v>
      </c>
      <c r="D4408" s="18" t="n">
        <v>613</v>
      </c>
      <c r="E4408" s="38" t="s">
        <v>1969</v>
      </c>
      <c r="F4408" s="2" t="str">
        <f aca="false">IFERROR(E4408*10,SUBSTITUTE(E4408,"/",""))</f>
        <v>37182</v>
      </c>
      <c r="H4408" s="14" t="str">
        <f aca="false">E4408</f>
        <v>37/182</v>
      </c>
      <c r="I4408" s="27" t="str">
        <f aca="false">LEFT(H4408,2)</f>
        <v>37</v>
      </c>
      <c r="J4408" s="18" t="str">
        <f aca="false">LEFT(H4408,2)</f>
        <v>37</v>
      </c>
      <c r="K4408" s="18" t="str">
        <f aca="false">RIGHT(H4408,3)</f>
        <v>182</v>
      </c>
      <c r="M4408" s="8" t="n">
        <v>847</v>
      </c>
      <c r="T4408" s="2" t="str">
        <f aca="false">RIGHT(H4408,3)</f>
        <v>182</v>
      </c>
      <c r="X4408" s="2" t="str">
        <f aca="false">LEFT(H4408,2)</f>
        <v>37</v>
      </c>
    </row>
    <row r="4409" customFormat="false" ht="15" hidden="false" customHeight="false" outlineLevel="0" collapsed="false">
      <c r="B4409" s="2" t="s">
        <v>108</v>
      </c>
      <c r="C4409" s="66" t="s">
        <v>1954</v>
      </c>
      <c r="D4409" s="18" t="n">
        <v>614</v>
      </c>
      <c r="E4409" s="38" t="s">
        <v>1793</v>
      </c>
      <c r="F4409" s="2" t="str">
        <f aca="false">IFERROR(E4409*10,SUBSTITUTE(E4409,"/",""))</f>
        <v>38182</v>
      </c>
      <c r="H4409" s="14" t="str">
        <f aca="false">E4409</f>
        <v>38/182</v>
      </c>
      <c r="I4409" s="27" t="str">
        <f aca="false">LEFT(H4409,2)</f>
        <v>38</v>
      </c>
      <c r="J4409" s="18" t="str">
        <f aca="false">LEFT(H4409,2)</f>
        <v>38</v>
      </c>
      <c r="K4409" s="18" t="str">
        <f aca="false">RIGHT(H4409,3)</f>
        <v>182</v>
      </c>
      <c r="M4409" s="8" t="n">
        <v>857</v>
      </c>
      <c r="T4409" s="2" t="str">
        <f aca="false">RIGHT(H4409,3)</f>
        <v>182</v>
      </c>
      <c r="X4409" s="2" t="str">
        <f aca="false">LEFT(H4409,2)</f>
        <v>38</v>
      </c>
    </row>
    <row r="4410" customFormat="false" ht="15" hidden="false" customHeight="false" outlineLevel="0" collapsed="false">
      <c r="B4410" s="2" t="s">
        <v>108</v>
      </c>
      <c r="C4410" s="66" t="s">
        <v>1954</v>
      </c>
      <c r="D4410" s="18" t="n">
        <v>615</v>
      </c>
      <c r="E4410" s="38" t="s">
        <v>1970</v>
      </c>
      <c r="F4410" s="2" t="str">
        <f aca="false">IFERROR(E4410*10,SUBSTITUTE(E4410,"/",""))</f>
        <v>39182</v>
      </c>
      <c r="H4410" s="14" t="str">
        <f aca="false">E4410</f>
        <v>39/182</v>
      </c>
      <c r="I4410" s="27" t="str">
        <f aca="false">LEFT(H4410,2)</f>
        <v>39</v>
      </c>
      <c r="J4410" s="18" t="str">
        <f aca="false">LEFT(H4410,2)</f>
        <v>39</v>
      </c>
      <c r="K4410" s="18" t="str">
        <f aca="false">RIGHT(H4410,3)</f>
        <v>182</v>
      </c>
      <c r="M4410" s="8" t="n">
        <v>867</v>
      </c>
      <c r="T4410" s="2" t="str">
        <f aca="false">RIGHT(H4410,3)</f>
        <v>182</v>
      </c>
      <c r="X4410" s="2" t="str">
        <f aca="false">LEFT(H4410,2)</f>
        <v>39</v>
      </c>
    </row>
    <row r="4411" customFormat="false" ht="15" hidden="false" customHeight="false" outlineLevel="0" collapsed="false">
      <c r="B4411" s="2" t="s">
        <v>108</v>
      </c>
      <c r="C4411" s="66" t="s">
        <v>1954</v>
      </c>
      <c r="D4411" s="18" t="n">
        <v>616</v>
      </c>
      <c r="E4411" s="38" t="s">
        <v>1794</v>
      </c>
      <c r="F4411" s="2" t="str">
        <f aca="false">IFERROR(E4411*10,SUBSTITUTE(E4411,"/",""))</f>
        <v>40182</v>
      </c>
      <c r="H4411" s="14" t="str">
        <f aca="false">E4411</f>
        <v>40/182</v>
      </c>
      <c r="I4411" s="27" t="str">
        <f aca="false">LEFT(H4411,2)</f>
        <v>40</v>
      </c>
      <c r="J4411" s="18" t="str">
        <f aca="false">LEFT(H4411,2)</f>
        <v>40</v>
      </c>
      <c r="K4411" s="18" t="str">
        <f aca="false">RIGHT(H4411,3)</f>
        <v>182</v>
      </c>
      <c r="M4411" s="8" t="n">
        <v>967</v>
      </c>
      <c r="T4411" s="2" t="str">
        <f aca="false">RIGHT(H4411,3)</f>
        <v>182</v>
      </c>
      <c r="X4411" s="2" t="str">
        <f aca="false">LEFT(H4411,2)</f>
        <v>40</v>
      </c>
    </row>
    <row r="4412" customFormat="false" ht="15" hidden="false" customHeight="false" outlineLevel="0" collapsed="false">
      <c r="B4412" s="2" t="s">
        <v>108</v>
      </c>
      <c r="C4412" s="66" t="s">
        <v>1954</v>
      </c>
      <c r="D4412" s="18" t="n">
        <v>617</v>
      </c>
      <c r="E4412" s="38" t="s">
        <v>1971</v>
      </c>
      <c r="F4412" s="2" t="str">
        <f aca="false">IFERROR(E4412*10,SUBSTITUTE(E4412,"/",""))</f>
        <v>41182</v>
      </c>
      <c r="H4412" s="14" t="str">
        <f aca="false">E4412</f>
        <v>41/182</v>
      </c>
      <c r="I4412" s="27" t="str">
        <f aca="false">LEFT(H4412,2)</f>
        <v>41</v>
      </c>
      <c r="J4412" s="18" t="str">
        <f aca="false">LEFT(H4412,2)</f>
        <v>41</v>
      </c>
      <c r="K4412" s="18" t="str">
        <f aca="false">RIGHT(H4412,3)</f>
        <v>182</v>
      </c>
      <c r="M4412" s="8" t="n">
        <v>997</v>
      </c>
      <c r="T4412" s="2" t="str">
        <f aca="false">RIGHT(H4412,3)</f>
        <v>182</v>
      </c>
      <c r="X4412" s="2" t="str">
        <f aca="false">LEFT(H4412,2)</f>
        <v>41</v>
      </c>
    </row>
    <row r="4413" customFormat="false" ht="15" hidden="false" customHeight="false" outlineLevel="0" collapsed="false">
      <c r="B4413" s="2" t="s">
        <v>108</v>
      </c>
      <c r="C4413" s="66" t="s">
        <v>1954</v>
      </c>
      <c r="D4413" s="18" t="n">
        <v>618</v>
      </c>
      <c r="E4413" s="38" t="s">
        <v>1682</v>
      </c>
      <c r="F4413" s="2" t="str">
        <f aca="false">IFERROR(E4413*10,SUBSTITUTE(E4413,"/",""))</f>
        <v>42182</v>
      </c>
      <c r="H4413" s="14" t="str">
        <f aca="false">E4413</f>
        <v>42/182</v>
      </c>
      <c r="I4413" s="27" t="str">
        <f aca="false">LEFT(H4413,2)</f>
        <v>42</v>
      </c>
      <c r="J4413" s="18" t="str">
        <f aca="false">LEFT(H4413,2)</f>
        <v>42</v>
      </c>
      <c r="K4413" s="18" t="str">
        <f aca="false">RIGHT(H4413,3)</f>
        <v>182</v>
      </c>
      <c r="M4413" s="8" t="n">
        <v>987</v>
      </c>
      <c r="T4413" s="2" t="str">
        <f aca="false">RIGHT(H4413,3)</f>
        <v>182</v>
      </c>
      <c r="X4413" s="2" t="str">
        <f aca="false">LEFT(H4413,2)</f>
        <v>42</v>
      </c>
    </row>
    <row r="4414" customFormat="false" ht="15" hidden="false" customHeight="false" outlineLevel="0" collapsed="false">
      <c r="B4414" s="2" t="s">
        <v>108</v>
      </c>
      <c r="C4414" s="66" t="s">
        <v>1954</v>
      </c>
      <c r="D4414" s="18" t="n">
        <v>619</v>
      </c>
      <c r="E4414" s="38" t="s">
        <v>1972</v>
      </c>
      <c r="F4414" s="2" t="str">
        <f aca="false">IFERROR(E4414*10,SUBSTITUTE(E4414,"/",""))</f>
        <v>43182</v>
      </c>
      <c r="H4414" s="14" t="str">
        <f aca="false">E4414</f>
        <v>43/182</v>
      </c>
      <c r="I4414" s="27" t="str">
        <f aca="false">LEFT(H4414,2)</f>
        <v>43</v>
      </c>
      <c r="J4414" s="18" t="str">
        <f aca="false">LEFT(H4414,2)</f>
        <v>43</v>
      </c>
      <c r="K4414" s="18" t="str">
        <f aca="false">RIGHT(H4414,3)</f>
        <v>182</v>
      </c>
      <c r="M4414" s="8" t="n">
        <v>977</v>
      </c>
      <c r="T4414" s="2" t="str">
        <f aca="false">RIGHT(H4414,3)</f>
        <v>182</v>
      </c>
      <c r="X4414" s="2" t="str">
        <f aca="false">LEFT(H4414,2)</f>
        <v>43</v>
      </c>
    </row>
    <row r="4415" customFormat="false" ht="15" hidden="false" customHeight="false" outlineLevel="0" collapsed="false">
      <c r="B4415" s="2" t="s">
        <v>108</v>
      </c>
      <c r="C4415" s="66" t="s">
        <v>1954</v>
      </c>
      <c r="D4415" s="18" t="n">
        <v>620</v>
      </c>
      <c r="E4415" s="38" t="s">
        <v>1683</v>
      </c>
      <c r="F4415" s="2" t="str">
        <f aca="false">IFERROR(E4415*10,SUBSTITUTE(E4415,"/",""))</f>
        <v>44182</v>
      </c>
      <c r="H4415" s="14" t="str">
        <f aca="false">E4415</f>
        <v>44/182</v>
      </c>
      <c r="I4415" s="27" t="str">
        <f aca="false">LEFT(H4415,2)</f>
        <v>44</v>
      </c>
      <c r="J4415" s="18" t="str">
        <f aca="false">LEFT(H4415,2)</f>
        <v>44</v>
      </c>
      <c r="K4415" s="18" t="str">
        <f aca="false">RIGHT(H4415,3)</f>
        <v>182</v>
      </c>
      <c r="M4415" s="8" t="n">
        <v>957</v>
      </c>
      <c r="T4415" s="2" t="str">
        <f aca="false">RIGHT(H4415,3)</f>
        <v>182</v>
      </c>
      <c r="X4415" s="2" t="str">
        <f aca="false">LEFT(H4415,2)</f>
        <v>44</v>
      </c>
    </row>
    <row r="4416" customFormat="false" ht="15" hidden="false" customHeight="false" outlineLevel="0" collapsed="false">
      <c r="B4416" s="2" t="s">
        <v>108</v>
      </c>
      <c r="C4416" s="66" t="s">
        <v>1954</v>
      </c>
      <c r="D4416" s="18" t="n">
        <v>621</v>
      </c>
      <c r="E4416" s="38" t="s">
        <v>1973</v>
      </c>
      <c r="F4416" s="2" t="str">
        <f aca="false">IFERROR(E4416*10,SUBSTITUTE(E4416,"/",""))</f>
        <v>45182</v>
      </c>
      <c r="H4416" s="14" t="str">
        <f aca="false">E4416</f>
        <v>45/182</v>
      </c>
      <c r="I4416" s="27" t="str">
        <f aca="false">LEFT(H4416,2)</f>
        <v>45</v>
      </c>
      <c r="J4416" s="18" t="str">
        <f aca="false">LEFT(H4416,2)</f>
        <v>45</v>
      </c>
      <c r="K4416" s="18" t="str">
        <f aca="false">RIGHT(H4416,3)</f>
        <v>182</v>
      </c>
      <c r="M4416" s="8" t="n">
        <v>947</v>
      </c>
      <c r="T4416" s="2" t="str">
        <f aca="false">RIGHT(H4416,3)</f>
        <v>182</v>
      </c>
      <c r="X4416" s="2" t="str">
        <f aca="false">LEFT(H4416,2)</f>
        <v>45</v>
      </c>
    </row>
    <row r="4417" customFormat="false" ht="15" hidden="false" customHeight="false" outlineLevel="0" collapsed="false">
      <c r="B4417" s="2" t="s">
        <v>108</v>
      </c>
      <c r="C4417" s="66" t="s">
        <v>1954</v>
      </c>
      <c r="D4417" s="18" t="n">
        <v>622</v>
      </c>
      <c r="E4417" s="38" t="s">
        <v>1684</v>
      </c>
      <c r="F4417" s="2" t="str">
        <f aca="false">IFERROR(E4417*10,SUBSTITUTE(E4417,"/",""))</f>
        <v>46182</v>
      </c>
      <c r="H4417" s="14" t="str">
        <f aca="false">E4417</f>
        <v>46/182</v>
      </c>
      <c r="I4417" s="27" t="str">
        <f aca="false">LEFT(H4417,2)</f>
        <v>46</v>
      </c>
      <c r="J4417" s="18" t="str">
        <f aca="false">LEFT(H4417,2)</f>
        <v>46</v>
      </c>
      <c r="K4417" s="18" t="str">
        <f aca="false">RIGHT(H4417,3)</f>
        <v>182</v>
      </c>
      <c r="M4417" s="8" t="n">
        <v>937</v>
      </c>
      <c r="T4417" s="2" t="str">
        <f aca="false">RIGHT(H4417,3)</f>
        <v>182</v>
      </c>
      <c r="X4417" s="2" t="str">
        <f aca="false">LEFT(H4417,2)</f>
        <v>46</v>
      </c>
    </row>
    <row r="4418" customFormat="false" ht="15" hidden="false" customHeight="false" outlineLevel="0" collapsed="false">
      <c r="B4418" s="2" t="s">
        <v>108</v>
      </c>
      <c r="C4418" s="66" t="s">
        <v>1954</v>
      </c>
      <c r="D4418" s="18" t="n">
        <v>623</v>
      </c>
      <c r="E4418" s="38" t="s">
        <v>1974</v>
      </c>
      <c r="F4418" s="2" t="str">
        <f aca="false">IFERROR(E4418*10,SUBSTITUTE(E4418,"/",""))</f>
        <v>47182</v>
      </c>
      <c r="H4418" s="14" t="str">
        <f aca="false">E4418</f>
        <v>47/182</v>
      </c>
      <c r="I4418" s="27" t="str">
        <f aca="false">LEFT(H4418,2)</f>
        <v>47</v>
      </c>
      <c r="J4418" s="18" t="str">
        <f aca="false">LEFT(H4418,2)</f>
        <v>47</v>
      </c>
      <c r="K4418" s="18" t="str">
        <f aca="false">RIGHT(H4418,3)</f>
        <v>182</v>
      </c>
      <c r="M4418" s="8" t="n">
        <v>927</v>
      </c>
      <c r="T4418" s="2" t="str">
        <f aca="false">RIGHT(H4418,3)</f>
        <v>182</v>
      </c>
      <c r="X4418" s="2" t="str">
        <f aca="false">LEFT(H4418,2)</f>
        <v>47</v>
      </c>
    </row>
    <row r="4419" customFormat="false" ht="15" hidden="false" customHeight="false" outlineLevel="0" collapsed="false">
      <c r="B4419" s="2" t="s">
        <v>108</v>
      </c>
      <c r="C4419" s="66" t="s">
        <v>1954</v>
      </c>
      <c r="D4419" s="18" t="n">
        <v>624</v>
      </c>
      <c r="E4419" s="38" t="s">
        <v>1685</v>
      </c>
      <c r="F4419" s="2" t="str">
        <f aca="false">IFERROR(E4419*10,SUBSTITUTE(E4419,"/",""))</f>
        <v>48182</v>
      </c>
      <c r="H4419" s="14" t="str">
        <f aca="false">E4419</f>
        <v>48/182</v>
      </c>
      <c r="I4419" s="27" t="str">
        <f aca="false">LEFT(H4419,2)</f>
        <v>48</v>
      </c>
      <c r="J4419" s="18" t="str">
        <f aca="false">LEFT(H4419,2)</f>
        <v>48</v>
      </c>
      <c r="K4419" s="18" t="str">
        <f aca="false">RIGHT(H4419,3)</f>
        <v>182</v>
      </c>
      <c r="M4419" s="8" t="n">
        <v>917</v>
      </c>
    </row>
    <row r="4420" customFormat="false" ht="15" hidden="false" customHeight="false" outlineLevel="0" collapsed="false">
      <c r="B4420" s="2" t="s">
        <v>108</v>
      </c>
      <c r="C4420" s="66" t="s">
        <v>1954</v>
      </c>
      <c r="D4420" s="18" t="n">
        <v>625</v>
      </c>
      <c r="E4420" s="38" t="s">
        <v>1975</v>
      </c>
      <c r="F4420" s="2" t="str">
        <f aca="false">IFERROR(E4420*10,SUBSTITUTE(E4420,"/",""))</f>
        <v>49182</v>
      </c>
      <c r="H4420" s="14" t="str">
        <f aca="false">E4420</f>
        <v>49/182</v>
      </c>
      <c r="I4420" s="27" t="str">
        <f aca="false">LEFT(H4420,2)</f>
        <v>49</v>
      </c>
      <c r="J4420" s="18" t="str">
        <f aca="false">LEFT(H4420,2)</f>
        <v>49</v>
      </c>
      <c r="K4420" s="18" t="str">
        <f aca="false">RIGHT(H4420,3)</f>
        <v>182</v>
      </c>
      <c r="M4420" s="8" t="n">
        <v>907</v>
      </c>
    </row>
    <row r="4421" customFormat="false" ht="15" hidden="false" customHeight="false" outlineLevel="0" collapsed="false">
      <c r="B4421" s="2" t="s">
        <v>108</v>
      </c>
      <c r="C4421" s="66" t="s">
        <v>1954</v>
      </c>
      <c r="D4421" s="18" t="n">
        <v>626</v>
      </c>
      <c r="E4421" s="38" t="s">
        <v>1686</v>
      </c>
      <c r="F4421" s="2" t="str">
        <f aca="false">IFERROR(E4421*10,SUBSTITUTE(E4421,"/",""))</f>
        <v>50182</v>
      </c>
      <c r="H4421" s="14" t="str">
        <f aca="false">E4421</f>
        <v>50/182</v>
      </c>
      <c r="I4421" s="27" t="str">
        <f aca="false">LEFT(H4421,2)</f>
        <v>50</v>
      </c>
      <c r="J4421" s="18" t="str">
        <f aca="false">LEFT(H4421,2)</f>
        <v>50</v>
      </c>
      <c r="K4421" s="18" t="str">
        <f aca="false">RIGHT(H4421,3)</f>
        <v>182</v>
      </c>
      <c r="M4421" s="8" t="n">
        <v>897</v>
      </c>
    </row>
    <row r="4422" customFormat="false" ht="15" hidden="false" customHeight="false" outlineLevel="0" collapsed="false">
      <c r="B4422" s="2" t="s">
        <v>108</v>
      </c>
      <c r="C4422" s="66" t="s">
        <v>1954</v>
      </c>
      <c r="D4422" s="18" t="n">
        <v>713</v>
      </c>
      <c r="E4422" s="38" t="s">
        <v>1976</v>
      </c>
      <c r="F4422" s="2" t="str">
        <f aca="false">IFERROR(E4422*10,SUBSTITUTE(E4422,"/",""))</f>
        <v>37188</v>
      </c>
      <c r="H4422" s="14" t="str">
        <f aca="false">E4422</f>
        <v>37/188</v>
      </c>
      <c r="I4422" s="27" t="str">
        <f aca="false">LEFT(H4422,2)</f>
        <v>37</v>
      </c>
      <c r="J4422" s="18" t="str">
        <f aca="false">LEFT(H4422,2)</f>
        <v>37</v>
      </c>
      <c r="K4422" s="18" t="str">
        <f aca="false">RIGHT(H4422,3)</f>
        <v>188</v>
      </c>
      <c r="M4422" s="8" t="n">
        <v>866</v>
      </c>
    </row>
    <row r="4423" customFormat="false" ht="15" hidden="false" customHeight="false" outlineLevel="0" collapsed="false">
      <c r="B4423" s="2" t="s">
        <v>108</v>
      </c>
      <c r="C4423" s="66" t="s">
        <v>1954</v>
      </c>
      <c r="D4423" s="18" t="n">
        <v>714</v>
      </c>
      <c r="E4423" s="38" t="s">
        <v>1977</v>
      </c>
      <c r="F4423" s="2" t="str">
        <f aca="false">IFERROR(E4423*10,SUBSTITUTE(E4423,"/",""))</f>
        <v>38188</v>
      </c>
      <c r="H4423" s="14" t="str">
        <f aca="false">E4423</f>
        <v>38/188</v>
      </c>
      <c r="I4423" s="27" t="str">
        <f aca="false">LEFT(H4423,2)</f>
        <v>38</v>
      </c>
      <c r="J4423" s="18" t="str">
        <f aca="false">LEFT(H4423,2)</f>
        <v>38</v>
      </c>
      <c r="K4423" s="18" t="str">
        <f aca="false">RIGHT(H4423,3)</f>
        <v>188</v>
      </c>
      <c r="M4423" s="8" t="n">
        <v>876</v>
      </c>
    </row>
    <row r="4424" customFormat="false" ht="15" hidden="false" customHeight="false" outlineLevel="0" collapsed="false">
      <c r="B4424" s="2" t="s">
        <v>108</v>
      </c>
      <c r="C4424" s="66" t="s">
        <v>1954</v>
      </c>
      <c r="D4424" s="18" t="n">
        <v>715</v>
      </c>
      <c r="E4424" s="38" t="s">
        <v>1978</v>
      </c>
      <c r="F4424" s="2" t="str">
        <f aca="false">IFERROR(E4424*10,SUBSTITUTE(E4424,"/",""))</f>
        <v>39188</v>
      </c>
      <c r="H4424" s="14" t="str">
        <f aca="false">E4424</f>
        <v>39/188</v>
      </c>
      <c r="I4424" s="27" t="str">
        <f aca="false">LEFT(H4424,2)</f>
        <v>39</v>
      </c>
      <c r="J4424" s="18" t="str">
        <f aca="false">LEFT(H4424,2)</f>
        <v>39</v>
      </c>
      <c r="K4424" s="18" t="str">
        <f aca="false">RIGHT(H4424,3)</f>
        <v>188</v>
      </c>
      <c r="M4424" s="8" t="n">
        <v>886</v>
      </c>
    </row>
    <row r="4425" customFormat="false" ht="15" hidden="false" customHeight="false" outlineLevel="0" collapsed="false">
      <c r="B4425" s="2" t="s">
        <v>108</v>
      </c>
      <c r="C4425" s="66" t="s">
        <v>1954</v>
      </c>
      <c r="D4425" s="18" t="n">
        <v>716</v>
      </c>
      <c r="E4425" s="38" t="s">
        <v>1979</v>
      </c>
      <c r="F4425" s="2" t="str">
        <f aca="false">IFERROR(E4425*10,SUBSTITUTE(E4425,"/",""))</f>
        <v>40188</v>
      </c>
      <c r="H4425" s="14" t="str">
        <f aca="false">E4425</f>
        <v>40/188</v>
      </c>
      <c r="I4425" s="27" t="str">
        <f aca="false">LEFT(H4425,2)</f>
        <v>40</v>
      </c>
      <c r="J4425" s="18" t="str">
        <f aca="false">LEFT(H4425,2)</f>
        <v>40</v>
      </c>
      <c r="K4425" s="18" t="str">
        <f aca="false">RIGHT(H4425,3)</f>
        <v>188</v>
      </c>
      <c r="M4425" s="8" t="n">
        <v>966</v>
      </c>
    </row>
    <row r="4426" customFormat="false" ht="15" hidden="false" customHeight="false" outlineLevel="0" collapsed="false">
      <c r="B4426" s="2" t="s">
        <v>108</v>
      </c>
      <c r="C4426" s="66" t="s">
        <v>1954</v>
      </c>
      <c r="D4426" s="18" t="n">
        <v>717</v>
      </c>
      <c r="E4426" s="38" t="s">
        <v>1980</v>
      </c>
      <c r="F4426" s="2" t="str">
        <f aca="false">IFERROR(E4426*10,SUBSTITUTE(E4426,"/",""))</f>
        <v>41188</v>
      </c>
      <c r="H4426" s="14" t="str">
        <f aca="false">E4426</f>
        <v>41/188</v>
      </c>
      <c r="I4426" s="27" t="str">
        <f aca="false">LEFT(H4426,2)</f>
        <v>41</v>
      </c>
      <c r="J4426" s="18" t="str">
        <f aca="false">LEFT(H4426,2)</f>
        <v>41</v>
      </c>
      <c r="K4426" s="18" t="str">
        <f aca="false">RIGHT(H4426,3)</f>
        <v>188</v>
      </c>
      <c r="M4426" s="8" t="n">
        <v>996</v>
      </c>
    </row>
    <row r="4427" customFormat="false" ht="15" hidden="false" customHeight="false" outlineLevel="0" collapsed="false">
      <c r="B4427" s="2" t="s">
        <v>108</v>
      </c>
      <c r="C4427" s="66" t="s">
        <v>1954</v>
      </c>
      <c r="D4427" s="18" t="n">
        <v>718</v>
      </c>
      <c r="E4427" s="38" t="s">
        <v>1694</v>
      </c>
      <c r="F4427" s="2" t="str">
        <f aca="false">IFERROR(E4427*10,SUBSTITUTE(E4427,"/",""))</f>
        <v>42188</v>
      </c>
      <c r="H4427" s="14" t="str">
        <f aca="false">E4427</f>
        <v>42/188</v>
      </c>
      <c r="I4427" s="27" t="str">
        <f aca="false">LEFT(H4427,2)</f>
        <v>42</v>
      </c>
      <c r="J4427" s="18" t="str">
        <f aca="false">LEFT(H4427,2)</f>
        <v>42</v>
      </c>
      <c r="K4427" s="18" t="str">
        <f aca="false">RIGHT(H4427,3)</f>
        <v>188</v>
      </c>
      <c r="M4427" s="8" t="n">
        <v>986</v>
      </c>
    </row>
    <row r="4428" customFormat="false" ht="15" hidden="false" customHeight="false" outlineLevel="0" collapsed="false">
      <c r="B4428" s="2" t="s">
        <v>108</v>
      </c>
      <c r="C4428" s="66" t="s">
        <v>1954</v>
      </c>
      <c r="D4428" s="18" t="n">
        <v>719</v>
      </c>
      <c r="E4428" s="38" t="s">
        <v>1981</v>
      </c>
      <c r="F4428" s="2" t="str">
        <f aca="false">IFERROR(E4428*10,SUBSTITUTE(E4428,"/",""))</f>
        <v>43188</v>
      </c>
      <c r="H4428" s="14" t="str">
        <f aca="false">E4428</f>
        <v>43/188</v>
      </c>
      <c r="I4428" s="27" t="str">
        <f aca="false">LEFT(H4428,2)</f>
        <v>43</v>
      </c>
      <c r="J4428" s="18" t="str">
        <f aca="false">LEFT(H4428,2)</f>
        <v>43</v>
      </c>
      <c r="K4428" s="18" t="str">
        <f aca="false">RIGHT(H4428,3)</f>
        <v>188</v>
      </c>
      <c r="M4428" s="8" t="n">
        <v>976</v>
      </c>
    </row>
    <row r="4429" customFormat="false" ht="15" hidden="false" customHeight="false" outlineLevel="0" collapsed="false">
      <c r="B4429" s="2" t="s">
        <v>108</v>
      </c>
      <c r="C4429" s="66" t="s">
        <v>1954</v>
      </c>
      <c r="D4429" s="18" t="n">
        <v>720</v>
      </c>
      <c r="E4429" s="38" t="s">
        <v>1695</v>
      </c>
      <c r="F4429" s="2" t="str">
        <f aca="false">IFERROR(E4429*10,SUBSTITUTE(E4429,"/",""))</f>
        <v>44188</v>
      </c>
      <c r="H4429" s="14" t="str">
        <f aca="false">E4429</f>
        <v>44/188</v>
      </c>
      <c r="I4429" s="27" t="str">
        <f aca="false">LEFT(H4429,2)</f>
        <v>44</v>
      </c>
      <c r="J4429" s="18" t="str">
        <f aca="false">LEFT(H4429,2)</f>
        <v>44</v>
      </c>
      <c r="K4429" s="18" t="str">
        <f aca="false">RIGHT(H4429,3)</f>
        <v>188</v>
      </c>
      <c r="M4429" s="8" t="n">
        <v>956</v>
      </c>
    </row>
    <row r="4430" customFormat="false" ht="15" hidden="false" customHeight="false" outlineLevel="0" collapsed="false">
      <c r="B4430" s="2" t="s">
        <v>108</v>
      </c>
      <c r="C4430" s="66" t="s">
        <v>1954</v>
      </c>
      <c r="D4430" s="18" t="n">
        <v>721</v>
      </c>
      <c r="E4430" s="38" t="s">
        <v>1982</v>
      </c>
      <c r="F4430" s="2" t="str">
        <f aca="false">IFERROR(E4430*10,SUBSTITUTE(E4430,"/",""))</f>
        <v>45188</v>
      </c>
      <c r="H4430" s="14" t="str">
        <f aca="false">E4430</f>
        <v>45/188</v>
      </c>
      <c r="I4430" s="27" t="str">
        <f aca="false">LEFT(H4430,2)</f>
        <v>45</v>
      </c>
      <c r="J4430" s="18" t="str">
        <f aca="false">LEFT(H4430,2)</f>
        <v>45</v>
      </c>
      <c r="K4430" s="18" t="str">
        <f aca="false">RIGHT(H4430,3)</f>
        <v>188</v>
      </c>
      <c r="M4430" s="8" t="n">
        <v>946</v>
      </c>
    </row>
    <row r="4431" customFormat="false" ht="15" hidden="false" customHeight="false" outlineLevel="0" collapsed="false">
      <c r="B4431" s="2" t="s">
        <v>108</v>
      </c>
      <c r="C4431" s="66" t="s">
        <v>1954</v>
      </c>
      <c r="D4431" s="18" t="n">
        <v>722</v>
      </c>
      <c r="E4431" s="38" t="s">
        <v>1696</v>
      </c>
      <c r="F4431" s="2" t="str">
        <f aca="false">IFERROR(E4431*10,SUBSTITUTE(E4431,"/",""))</f>
        <v>46188</v>
      </c>
      <c r="H4431" s="14" t="str">
        <f aca="false">E4431</f>
        <v>46/188</v>
      </c>
      <c r="I4431" s="27" t="str">
        <f aca="false">LEFT(H4431,2)</f>
        <v>46</v>
      </c>
      <c r="J4431" s="18" t="str">
        <f aca="false">LEFT(H4431,2)</f>
        <v>46</v>
      </c>
      <c r="K4431" s="18" t="str">
        <f aca="false">RIGHT(H4431,3)</f>
        <v>188</v>
      </c>
      <c r="M4431" s="8" t="n">
        <v>936</v>
      </c>
    </row>
    <row r="4432" customFormat="false" ht="15" hidden="false" customHeight="false" outlineLevel="0" collapsed="false">
      <c r="B4432" s="2" t="s">
        <v>108</v>
      </c>
      <c r="C4432" s="66" t="s">
        <v>1954</v>
      </c>
      <c r="D4432" s="18" t="n">
        <v>723</v>
      </c>
      <c r="E4432" s="38" t="s">
        <v>1983</v>
      </c>
      <c r="F4432" s="2" t="str">
        <f aca="false">IFERROR(E4432*10,SUBSTITUTE(E4432,"/",""))</f>
        <v>47188</v>
      </c>
      <c r="H4432" s="14" t="str">
        <f aca="false">E4432</f>
        <v>47/188</v>
      </c>
      <c r="I4432" s="27" t="str">
        <f aca="false">LEFT(H4432,2)</f>
        <v>47</v>
      </c>
      <c r="J4432" s="18" t="str">
        <f aca="false">LEFT(H4432,2)</f>
        <v>47</v>
      </c>
      <c r="K4432" s="18" t="str">
        <f aca="false">RIGHT(H4432,3)</f>
        <v>188</v>
      </c>
      <c r="M4432" s="8" t="n">
        <v>926</v>
      </c>
    </row>
    <row r="4433" customFormat="false" ht="15" hidden="false" customHeight="false" outlineLevel="0" collapsed="false">
      <c r="B4433" s="2" t="s">
        <v>108</v>
      </c>
      <c r="C4433" s="66" t="s">
        <v>1954</v>
      </c>
      <c r="D4433" s="18" t="n">
        <v>724</v>
      </c>
      <c r="E4433" s="38" t="s">
        <v>1697</v>
      </c>
      <c r="F4433" s="2" t="str">
        <f aca="false">IFERROR(E4433*10,SUBSTITUTE(E4433,"/",""))</f>
        <v>48188</v>
      </c>
      <c r="H4433" s="14" t="str">
        <f aca="false">E4433</f>
        <v>48/188</v>
      </c>
      <c r="I4433" s="27" t="str">
        <f aca="false">LEFT(H4433,2)</f>
        <v>48</v>
      </c>
      <c r="J4433" s="18" t="str">
        <f aca="false">LEFT(H4433,2)</f>
        <v>48</v>
      </c>
      <c r="K4433" s="18" t="str">
        <f aca="false">RIGHT(H4433,3)</f>
        <v>188</v>
      </c>
      <c r="M4433" s="8" t="n">
        <v>916</v>
      </c>
    </row>
    <row r="4434" customFormat="false" ht="15" hidden="false" customHeight="false" outlineLevel="0" collapsed="false">
      <c r="B4434" s="2" t="s">
        <v>108</v>
      </c>
      <c r="C4434" s="66" t="s">
        <v>1954</v>
      </c>
      <c r="D4434" s="18" t="n">
        <v>725</v>
      </c>
      <c r="E4434" s="38" t="s">
        <v>1984</v>
      </c>
      <c r="F4434" s="2" t="str">
        <f aca="false">IFERROR(E4434*10,SUBSTITUTE(E4434,"/",""))</f>
        <v>49188</v>
      </c>
      <c r="H4434" s="14" t="str">
        <f aca="false">E4434</f>
        <v>49/188</v>
      </c>
      <c r="I4434" s="27" t="str">
        <f aca="false">LEFT(H4434,2)</f>
        <v>49</v>
      </c>
      <c r="J4434" s="18" t="str">
        <f aca="false">LEFT(H4434,2)</f>
        <v>49</v>
      </c>
      <c r="K4434" s="18" t="str">
        <f aca="false">RIGHT(H4434,3)</f>
        <v>188</v>
      </c>
      <c r="M4434" s="8" t="n">
        <v>906</v>
      </c>
    </row>
    <row r="4435" customFormat="false" ht="15" hidden="false" customHeight="false" outlineLevel="0" collapsed="false">
      <c r="B4435" s="2" t="s">
        <v>108</v>
      </c>
      <c r="C4435" s="66" t="s">
        <v>1954</v>
      </c>
      <c r="D4435" s="18" t="n">
        <v>726</v>
      </c>
      <c r="E4435" s="38" t="s">
        <v>1698</v>
      </c>
      <c r="F4435" s="2" t="str">
        <f aca="false">IFERROR(E4435*10,SUBSTITUTE(E4435,"/",""))</f>
        <v>50188</v>
      </c>
      <c r="H4435" s="14" t="str">
        <f aca="false">E4435</f>
        <v>50/188</v>
      </c>
      <c r="I4435" s="27" t="str">
        <f aca="false">LEFT(H4435,2)</f>
        <v>50</v>
      </c>
      <c r="J4435" s="18" t="str">
        <f aca="false">LEFT(H4435,2)</f>
        <v>50</v>
      </c>
      <c r="K4435" s="18" t="str">
        <f aca="false">RIGHT(H4435,3)</f>
        <v>188</v>
      </c>
      <c r="M4435" s="8" t="n">
        <v>896</v>
      </c>
    </row>
    <row r="4436" customFormat="false" ht="15" hidden="false" customHeight="false" outlineLevel="0" collapsed="false">
      <c r="B4436" s="2" t="s">
        <v>108</v>
      </c>
      <c r="C4436" s="66" t="s">
        <v>1954</v>
      </c>
      <c r="D4436" s="18" t="n">
        <v>813</v>
      </c>
      <c r="E4436" s="38" t="s">
        <v>1985</v>
      </c>
      <c r="F4436" s="2" t="str">
        <f aca="false">IFERROR(E4436*10,SUBSTITUTE(E4436,"/",""))</f>
        <v>37194</v>
      </c>
      <c r="H4436" s="14" t="str">
        <f aca="false">E4436</f>
        <v>37/194</v>
      </c>
      <c r="I4436" s="27" t="str">
        <f aca="false">LEFT(H4436,2)</f>
        <v>37</v>
      </c>
      <c r="J4436" s="18" t="str">
        <f aca="false">LEFT(H4436,2)</f>
        <v>37</v>
      </c>
      <c r="K4436" s="18" t="str">
        <f aca="false">RIGHT(H4436,3)</f>
        <v>194</v>
      </c>
      <c r="M4436" s="8" t="n">
        <v>864</v>
      </c>
    </row>
    <row r="4437" customFormat="false" ht="15" hidden="false" customHeight="false" outlineLevel="0" collapsed="false">
      <c r="B4437" s="2" t="s">
        <v>108</v>
      </c>
      <c r="C4437" s="66" t="s">
        <v>1954</v>
      </c>
      <c r="D4437" s="18" t="n">
        <v>814</v>
      </c>
      <c r="E4437" s="38" t="s">
        <v>1986</v>
      </c>
      <c r="F4437" s="2" t="str">
        <f aca="false">IFERROR(E4437*10,SUBSTITUTE(E4437,"/",""))</f>
        <v>38194</v>
      </c>
      <c r="H4437" s="14" t="str">
        <f aca="false">E4437</f>
        <v>38/194</v>
      </c>
      <c r="I4437" s="27" t="str">
        <f aca="false">LEFT(H4437,2)</f>
        <v>38</v>
      </c>
      <c r="J4437" s="18" t="str">
        <f aca="false">LEFT(H4437,2)</f>
        <v>38</v>
      </c>
      <c r="K4437" s="18" t="str">
        <f aca="false">RIGHT(H4437,3)</f>
        <v>194</v>
      </c>
      <c r="M4437" s="8" t="n">
        <v>874</v>
      </c>
    </row>
    <row r="4438" customFormat="false" ht="15" hidden="false" customHeight="false" outlineLevel="0" collapsed="false">
      <c r="B4438" s="2" t="s">
        <v>108</v>
      </c>
      <c r="C4438" s="66" t="s">
        <v>1954</v>
      </c>
      <c r="D4438" s="18" t="n">
        <v>815</v>
      </c>
      <c r="E4438" s="38" t="s">
        <v>1987</v>
      </c>
      <c r="F4438" s="2" t="str">
        <f aca="false">IFERROR(E4438*10,SUBSTITUTE(E4438,"/",""))</f>
        <v>39194</v>
      </c>
      <c r="H4438" s="14" t="str">
        <f aca="false">E4438</f>
        <v>39/194</v>
      </c>
      <c r="I4438" s="27" t="str">
        <f aca="false">LEFT(H4438,2)</f>
        <v>39</v>
      </c>
      <c r="J4438" s="18" t="str">
        <f aca="false">LEFT(H4438,2)</f>
        <v>39</v>
      </c>
      <c r="K4438" s="18" t="str">
        <f aca="false">RIGHT(H4438,3)</f>
        <v>194</v>
      </c>
      <c r="M4438" s="8" t="n">
        <v>884</v>
      </c>
    </row>
    <row r="4439" customFormat="false" ht="15" hidden="false" customHeight="false" outlineLevel="0" collapsed="false">
      <c r="B4439" s="2" t="s">
        <v>108</v>
      </c>
      <c r="C4439" s="66" t="s">
        <v>1954</v>
      </c>
      <c r="D4439" s="18" t="n">
        <v>816</v>
      </c>
      <c r="E4439" s="38" t="s">
        <v>1988</v>
      </c>
      <c r="F4439" s="2" t="str">
        <f aca="false">IFERROR(E4439*10,SUBSTITUTE(E4439,"/",""))</f>
        <v>40194</v>
      </c>
      <c r="H4439" s="14" t="str">
        <f aca="false">E4439</f>
        <v>40/194</v>
      </c>
      <c r="I4439" s="27" t="str">
        <f aca="false">LEFT(H4439,2)</f>
        <v>40</v>
      </c>
      <c r="J4439" s="18" t="str">
        <f aca="false">LEFT(H4439,2)</f>
        <v>40</v>
      </c>
      <c r="K4439" s="18" t="str">
        <f aca="false">RIGHT(H4439,3)</f>
        <v>194</v>
      </c>
      <c r="M4439" s="8" t="n">
        <v>964</v>
      </c>
    </row>
    <row r="4440" customFormat="false" ht="15" hidden="false" customHeight="false" outlineLevel="0" collapsed="false">
      <c r="B4440" s="2" t="s">
        <v>108</v>
      </c>
      <c r="C4440" s="66" t="s">
        <v>1954</v>
      </c>
      <c r="D4440" s="18" t="n">
        <v>817</v>
      </c>
      <c r="E4440" s="38" t="s">
        <v>1989</v>
      </c>
      <c r="F4440" s="2" t="str">
        <f aca="false">IFERROR(E4440*10,SUBSTITUTE(E4440,"/",""))</f>
        <v>41194</v>
      </c>
      <c r="H4440" s="14" t="str">
        <f aca="false">E4440</f>
        <v>41/194</v>
      </c>
      <c r="I4440" s="27" t="str">
        <f aca="false">LEFT(H4440,2)</f>
        <v>41</v>
      </c>
      <c r="J4440" s="18" t="str">
        <f aca="false">LEFT(H4440,2)</f>
        <v>41</v>
      </c>
      <c r="K4440" s="18" t="str">
        <f aca="false">RIGHT(H4440,3)</f>
        <v>194</v>
      </c>
      <c r="M4440" s="8" t="n">
        <v>994</v>
      </c>
    </row>
    <row r="4441" customFormat="false" ht="15" hidden="false" customHeight="false" outlineLevel="0" collapsed="false">
      <c r="B4441" s="2" t="s">
        <v>108</v>
      </c>
      <c r="C4441" s="66" t="s">
        <v>1954</v>
      </c>
      <c r="D4441" s="18" t="n">
        <v>818</v>
      </c>
      <c r="E4441" s="38" t="s">
        <v>1706</v>
      </c>
      <c r="F4441" s="2" t="str">
        <f aca="false">IFERROR(E4441*10,SUBSTITUTE(E4441,"/",""))</f>
        <v>42194</v>
      </c>
      <c r="H4441" s="14" t="str">
        <f aca="false">E4441</f>
        <v>42/194</v>
      </c>
      <c r="I4441" s="27" t="str">
        <f aca="false">LEFT(H4441,2)</f>
        <v>42</v>
      </c>
      <c r="J4441" s="18" t="str">
        <f aca="false">LEFT(H4441,2)</f>
        <v>42</v>
      </c>
      <c r="K4441" s="18" t="str">
        <f aca="false">RIGHT(H4441,3)</f>
        <v>194</v>
      </c>
      <c r="M4441" s="8" t="n">
        <v>984</v>
      </c>
    </row>
    <row r="4442" customFormat="false" ht="15" hidden="false" customHeight="false" outlineLevel="0" collapsed="false">
      <c r="B4442" s="2" t="s">
        <v>108</v>
      </c>
      <c r="C4442" s="66" t="s">
        <v>1954</v>
      </c>
      <c r="D4442" s="18" t="n">
        <v>819</v>
      </c>
      <c r="E4442" s="38" t="s">
        <v>1990</v>
      </c>
      <c r="F4442" s="2" t="str">
        <f aca="false">IFERROR(E4442*10,SUBSTITUTE(E4442,"/",""))</f>
        <v>43194</v>
      </c>
      <c r="H4442" s="14" t="str">
        <f aca="false">E4442</f>
        <v>43/194</v>
      </c>
      <c r="I4442" s="27" t="str">
        <f aca="false">LEFT(H4442,2)</f>
        <v>43</v>
      </c>
      <c r="J4442" s="18" t="str">
        <f aca="false">LEFT(H4442,2)</f>
        <v>43</v>
      </c>
      <c r="K4442" s="18" t="str">
        <f aca="false">RIGHT(H4442,3)</f>
        <v>194</v>
      </c>
      <c r="M4442" s="8" t="n">
        <v>974</v>
      </c>
    </row>
    <row r="4443" customFormat="false" ht="15" hidden="false" customHeight="false" outlineLevel="0" collapsed="false">
      <c r="B4443" s="2" t="s">
        <v>108</v>
      </c>
      <c r="C4443" s="66" t="s">
        <v>1954</v>
      </c>
      <c r="D4443" s="18" t="n">
        <v>820</v>
      </c>
      <c r="E4443" s="38" t="s">
        <v>1707</v>
      </c>
      <c r="F4443" s="2" t="str">
        <f aca="false">IFERROR(E4443*10,SUBSTITUTE(E4443,"/",""))</f>
        <v>44194</v>
      </c>
      <c r="H4443" s="14" t="str">
        <f aca="false">E4443</f>
        <v>44/194</v>
      </c>
      <c r="I4443" s="27" t="str">
        <f aca="false">LEFT(H4443,2)</f>
        <v>44</v>
      </c>
      <c r="J4443" s="18" t="str">
        <f aca="false">LEFT(H4443,2)</f>
        <v>44</v>
      </c>
      <c r="K4443" s="18" t="str">
        <f aca="false">RIGHT(H4443,3)</f>
        <v>194</v>
      </c>
      <c r="M4443" s="8" t="n">
        <v>954</v>
      </c>
    </row>
    <row r="4444" customFormat="false" ht="15" hidden="false" customHeight="false" outlineLevel="0" collapsed="false">
      <c r="B4444" s="2" t="s">
        <v>108</v>
      </c>
      <c r="C4444" s="66" t="s">
        <v>1954</v>
      </c>
      <c r="D4444" s="18" t="n">
        <v>821</v>
      </c>
      <c r="E4444" s="38" t="s">
        <v>1991</v>
      </c>
      <c r="F4444" s="2" t="str">
        <f aca="false">IFERROR(E4444*10,SUBSTITUTE(E4444,"/",""))</f>
        <v>45194</v>
      </c>
      <c r="H4444" s="14" t="str">
        <f aca="false">E4444</f>
        <v>45/194</v>
      </c>
      <c r="I4444" s="27" t="str">
        <f aca="false">LEFT(H4444,2)</f>
        <v>45</v>
      </c>
      <c r="J4444" s="18" t="str">
        <f aca="false">LEFT(H4444,2)</f>
        <v>45</v>
      </c>
      <c r="K4444" s="18" t="str">
        <f aca="false">RIGHT(H4444,3)</f>
        <v>194</v>
      </c>
      <c r="M4444" s="8" t="n">
        <v>944</v>
      </c>
    </row>
    <row r="4445" customFormat="false" ht="15" hidden="false" customHeight="false" outlineLevel="0" collapsed="false">
      <c r="B4445" s="2" t="s">
        <v>108</v>
      </c>
      <c r="C4445" s="66" t="s">
        <v>1954</v>
      </c>
      <c r="D4445" s="18" t="n">
        <v>822</v>
      </c>
      <c r="E4445" s="38" t="s">
        <v>1708</v>
      </c>
      <c r="F4445" s="2" t="str">
        <f aca="false">IFERROR(E4445*10,SUBSTITUTE(E4445,"/",""))</f>
        <v>46194</v>
      </c>
      <c r="H4445" s="14" t="str">
        <f aca="false">E4445</f>
        <v>46/194</v>
      </c>
      <c r="I4445" s="27" t="str">
        <f aca="false">LEFT(H4445,2)</f>
        <v>46</v>
      </c>
      <c r="J4445" s="18" t="str">
        <f aca="false">LEFT(H4445,2)</f>
        <v>46</v>
      </c>
      <c r="K4445" s="18" t="str">
        <f aca="false">RIGHT(H4445,3)</f>
        <v>194</v>
      </c>
      <c r="M4445" s="8" t="n">
        <v>934</v>
      </c>
    </row>
    <row r="4446" customFormat="false" ht="15" hidden="false" customHeight="false" outlineLevel="0" collapsed="false">
      <c r="B4446" s="2" t="s">
        <v>108</v>
      </c>
      <c r="C4446" s="66" t="s">
        <v>1954</v>
      </c>
      <c r="D4446" s="18" t="n">
        <v>823</v>
      </c>
      <c r="E4446" s="38" t="s">
        <v>1992</v>
      </c>
      <c r="F4446" s="2" t="str">
        <f aca="false">IFERROR(E4446*10,SUBSTITUTE(E4446,"/",""))</f>
        <v>47194</v>
      </c>
      <c r="H4446" s="14" t="str">
        <f aca="false">E4446</f>
        <v>47/194</v>
      </c>
      <c r="I4446" s="27" t="str">
        <f aca="false">LEFT(H4446,2)</f>
        <v>47</v>
      </c>
      <c r="J4446" s="18" t="str">
        <f aca="false">LEFT(H4446,2)</f>
        <v>47</v>
      </c>
      <c r="K4446" s="18" t="str">
        <f aca="false">RIGHT(H4446,3)</f>
        <v>194</v>
      </c>
      <c r="M4446" s="8" t="n">
        <v>924</v>
      </c>
    </row>
    <row r="4447" customFormat="false" ht="15" hidden="false" customHeight="false" outlineLevel="0" collapsed="false">
      <c r="B4447" s="2" t="s">
        <v>108</v>
      </c>
      <c r="C4447" s="66" t="s">
        <v>1954</v>
      </c>
      <c r="D4447" s="18" t="n">
        <v>824</v>
      </c>
      <c r="E4447" s="38" t="s">
        <v>1709</v>
      </c>
      <c r="F4447" s="2" t="str">
        <f aca="false">IFERROR(E4447*10,SUBSTITUTE(E4447,"/",""))</f>
        <v>48194</v>
      </c>
      <c r="H4447" s="14" t="str">
        <f aca="false">E4447</f>
        <v>48/194</v>
      </c>
      <c r="I4447" s="27" t="str">
        <f aca="false">LEFT(H4447,2)</f>
        <v>48</v>
      </c>
      <c r="J4447" s="18" t="str">
        <f aca="false">LEFT(H4447,2)</f>
        <v>48</v>
      </c>
      <c r="K4447" s="18" t="str">
        <f aca="false">RIGHT(H4447,3)</f>
        <v>194</v>
      </c>
      <c r="M4447" s="8" t="n">
        <v>914</v>
      </c>
    </row>
    <row r="4448" customFormat="false" ht="15" hidden="false" customHeight="false" outlineLevel="0" collapsed="false">
      <c r="B4448" s="2" t="s">
        <v>108</v>
      </c>
      <c r="C4448" s="66" t="s">
        <v>1954</v>
      </c>
      <c r="D4448" s="18" t="n">
        <v>825</v>
      </c>
      <c r="E4448" s="38" t="s">
        <v>1993</v>
      </c>
      <c r="F4448" s="2" t="str">
        <f aca="false">IFERROR(E4448*10,SUBSTITUTE(E4448,"/",""))</f>
        <v>49194</v>
      </c>
      <c r="H4448" s="14" t="str">
        <f aca="false">E4448</f>
        <v>49/194</v>
      </c>
      <c r="I4448" s="27" t="str">
        <f aca="false">LEFT(H4448,2)</f>
        <v>49</v>
      </c>
      <c r="J4448" s="18" t="str">
        <f aca="false">LEFT(H4448,2)</f>
        <v>49</v>
      </c>
      <c r="K4448" s="18" t="str">
        <f aca="false">RIGHT(H4448,3)</f>
        <v>194</v>
      </c>
      <c r="M4448" s="8" t="n">
        <v>904</v>
      </c>
    </row>
    <row r="4449" customFormat="false" ht="15" hidden="false" customHeight="false" outlineLevel="0" collapsed="false">
      <c r="B4449" s="2" t="s">
        <v>108</v>
      </c>
      <c r="C4449" s="66" t="s">
        <v>1954</v>
      </c>
      <c r="D4449" s="18" t="n">
        <v>826</v>
      </c>
      <c r="E4449" s="38" t="s">
        <v>1710</v>
      </c>
      <c r="F4449" s="2" t="str">
        <f aca="false">IFERROR(E4449*10,SUBSTITUTE(E4449,"/",""))</f>
        <v>50194</v>
      </c>
      <c r="H4449" s="14" t="str">
        <f aca="false">E4449</f>
        <v>50/194</v>
      </c>
      <c r="I4449" s="27" t="str">
        <f aca="false">LEFT(H4449,2)</f>
        <v>50</v>
      </c>
      <c r="J4449" s="18" t="str">
        <f aca="false">LEFT(H4449,2)</f>
        <v>50</v>
      </c>
      <c r="K4449" s="18" t="str">
        <f aca="false">RIGHT(H4449,3)</f>
        <v>194</v>
      </c>
      <c r="M4449" s="8" t="n">
        <v>894</v>
      </c>
    </row>
    <row r="4451" customFormat="false" ht="15" hidden="false" customHeight="false" outlineLevel="0" collapsed="false">
      <c r="B4451" s="2" t="s">
        <v>108</v>
      </c>
      <c r="C4451" s="66" t="s">
        <v>1997</v>
      </c>
      <c r="D4451" s="18" t="n">
        <v>413</v>
      </c>
      <c r="E4451" s="38" t="s">
        <v>1924</v>
      </c>
      <c r="F4451" s="75" t="s">
        <v>1924</v>
      </c>
      <c r="H4451" s="8" t="s">
        <v>1955</v>
      </c>
      <c r="I4451" s="27" t="str">
        <f aca="false">LEFT(H4451,2)</f>
        <v>37</v>
      </c>
      <c r="J4451" s="18" t="str">
        <f aca="false">LEFT(H4451,2)</f>
        <v>37</v>
      </c>
      <c r="K4451" s="18" t="str">
        <f aca="false">RIGHT(H4451,3)</f>
        <v>170</v>
      </c>
      <c r="M4451" s="8" t="n">
        <v>833</v>
      </c>
      <c r="T4451" s="2" t="str">
        <f aca="false">RIGHT(H4451,3)</f>
        <v>170</v>
      </c>
      <c r="X4451" s="2" t="str">
        <f aca="false">LEFT(H4451,2)</f>
        <v>37</v>
      </c>
    </row>
    <row r="4452" customFormat="false" ht="15" hidden="false" customHeight="false" outlineLevel="0" collapsed="false">
      <c r="B4452" s="2" t="s">
        <v>108</v>
      </c>
      <c r="C4452" s="66" t="s">
        <v>1997</v>
      </c>
      <c r="D4452" s="18" t="n">
        <v>414</v>
      </c>
      <c r="E4452" s="38" t="s">
        <v>723</v>
      </c>
      <c r="F4452" s="75" t="s">
        <v>723</v>
      </c>
      <c r="H4452" s="8" t="s">
        <v>714</v>
      </c>
      <c r="I4452" s="27" t="str">
        <f aca="false">LEFT(H4452,2)</f>
        <v>38</v>
      </c>
      <c r="J4452" s="18" t="str">
        <f aca="false">LEFT(H4452,2)</f>
        <v>38</v>
      </c>
      <c r="K4452" s="18" t="str">
        <f aca="false">RIGHT(H4452,3)</f>
        <v>170</v>
      </c>
      <c r="M4452" s="8" t="n">
        <v>843</v>
      </c>
      <c r="T4452" s="2" t="str">
        <f aca="false">RIGHT(H4452,3)</f>
        <v>170</v>
      </c>
      <c r="X4452" s="2" t="str">
        <f aca="false">LEFT(H4452,2)</f>
        <v>38</v>
      </c>
    </row>
    <row r="4453" customFormat="false" ht="15" hidden="false" customHeight="false" outlineLevel="0" collapsed="false">
      <c r="B4453" s="2" t="s">
        <v>108</v>
      </c>
      <c r="C4453" s="66" t="s">
        <v>1997</v>
      </c>
      <c r="D4453" s="18" t="n">
        <v>415</v>
      </c>
      <c r="E4453" s="38" t="s">
        <v>1998</v>
      </c>
      <c r="F4453" s="75" t="s">
        <v>1998</v>
      </c>
      <c r="H4453" s="8" t="s">
        <v>1956</v>
      </c>
      <c r="I4453" s="27" t="str">
        <f aca="false">LEFT(H4453,2)</f>
        <v>39</v>
      </c>
      <c r="J4453" s="18" t="str">
        <f aca="false">LEFT(H4453,2)</f>
        <v>39</v>
      </c>
      <c r="K4453" s="18" t="str">
        <f aca="false">RIGHT(H4453,3)</f>
        <v>170</v>
      </c>
      <c r="M4453" s="8" t="n">
        <v>853</v>
      </c>
      <c r="T4453" s="2" t="str">
        <f aca="false">RIGHT(H4453,3)</f>
        <v>170</v>
      </c>
      <c r="X4453" s="2" t="str">
        <f aca="false">LEFT(H4453,2)</f>
        <v>39</v>
      </c>
    </row>
    <row r="4454" customFormat="false" ht="15" hidden="false" customHeight="false" outlineLevel="0" collapsed="false">
      <c r="B4454" s="2" t="s">
        <v>108</v>
      </c>
      <c r="C4454" s="66" t="s">
        <v>1997</v>
      </c>
      <c r="D4454" s="18" t="n">
        <v>416</v>
      </c>
      <c r="E4454" s="38" t="s">
        <v>724</v>
      </c>
      <c r="F4454" s="75" t="s">
        <v>724</v>
      </c>
      <c r="H4454" s="8" t="s">
        <v>511</v>
      </c>
      <c r="I4454" s="27" t="str">
        <f aca="false">LEFT(H4454,2)</f>
        <v>40</v>
      </c>
      <c r="J4454" s="18" t="str">
        <f aca="false">LEFT(H4454,2)</f>
        <v>40</v>
      </c>
      <c r="K4454" s="18" t="str">
        <f aca="false">RIGHT(H4454,3)</f>
        <v>170</v>
      </c>
      <c r="M4454" s="8" t="n">
        <v>863</v>
      </c>
      <c r="T4454" s="2" t="str">
        <f aca="false">RIGHT(H4454,3)</f>
        <v>170</v>
      </c>
      <c r="X4454" s="2" t="str">
        <f aca="false">LEFT(H4454,2)</f>
        <v>40</v>
      </c>
    </row>
    <row r="4455" customFormat="false" ht="15" hidden="false" customHeight="false" outlineLevel="0" collapsed="false">
      <c r="B4455" s="2" t="s">
        <v>108</v>
      </c>
      <c r="C4455" s="66" t="s">
        <v>1997</v>
      </c>
      <c r="D4455" s="18" t="n">
        <v>417</v>
      </c>
      <c r="E4455" s="38" t="s">
        <v>1999</v>
      </c>
      <c r="F4455" s="75" t="s">
        <v>1999</v>
      </c>
      <c r="H4455" s="8" t="s">
        <v>1957</v>
      </c>
      <c r="I4455" s="27" t="str">
        <f aca="false">LEFT(H4455,2)</f>
        <v>41</v>
      </c>
      <c r="J4455" s="18" t="str">
        <f aca="false">LEFT(H4455,2)</f>
        <v>41</v>
      </c>
      <c r="K4455" s="18" t="str">
        <f aca="false">RIGHT(H4455,3)</f>
        <v>170</v>
      </c>
      <c r="M4455" s="8" t="n">
        <v>993</v>
      </c>
      <c r="T4455" s="2" t="str">
        <f aca="false">RIGHT(H4455,3)</f>
        <v>170</v>
      </c>
      <c r="X4455" s="2" t="str">
        <f aca="false">LEFT(H4455,2)</f>
        <v>41</v>
      </c>
    </row>
    <row r="4456" customFormat="false" ht="15" hidden="false" customHeight="false" outlineLevel="0" collapsed="false">
      <c r="B4456" s="2" t="s">
        <v>108</v>
      </c>
      <c r="C4456" s="66" t="s">
        <v>1997</v>
      </c>
      <c r="D4456" s="18" t="n">
        <v>418</v>
      </c>
      <c r="E4456" s="38" t="s">
        <v>725</v>
      </c>
      <c r="F4456" s="75" t="s">
        <v>725</v>
      </c>
      <c r="H4456" s="8" t="s">
        <v>512</v>
      </c>
      <c r="I4456" s="27" t="str">
        <f aca="false">LEFT(H4456,2)</f>
        <v>42</v>
      </c>
      <c r="J4456" s="18" t="str">
        <f aca="false">LEFT(H4456,2)</f>
        <v>42</v>
      </c>
      <c r="K4456" s="18" t="str">
        <f aca="false">RIGHT(H4456,3)</f>
        <v>170</v>
      </c>
      <c r="M4456" s="8" t="n">
        <v>983</v>
      </c>
      <c r="T4456" s="2" t="str">
        <f aca="false">RIGHT(H4456,3)</f>
        <v>170</v>
      </c>
      <c r="X4456" s="2" t="str">
        <f aca="false">LEFT(H4456,2)</f>
        <v>42</v>
      </c>
    </row>
    <row r="4457" customFormat="false" ht="15" hidden="false" customHeight="false" outlineLevel="0" collapsed="false">
      <c r="B4457" s="2" t="s">
        <v>108</v>
      </c>
      <c r="C4457" s="66" t="s">
        <v>1997</v>
      </c>
      <c r="D4457" s="18" t="n">
        <v>419</v>
      </c>
      <c r="E4457" s="38" t="s">
        <v>2000</v>
      </c>
      <c r="F4457" s="75" t="s">
        <v>2000</v>
      </c>
      <c r="H4457" s="8" t="s">
        <v>1958</v>
      </c>
      <c r="I4457" s="27" t="str">
        <f aca="false">LEFT(H4457,2)</f>
        <v>43</v>
      </c>
      <c r="J4457" s="18" t="str">
        <f aca="false">LEFT(H4457,2)</f>
        <v>43</v>
      </c>
      <c r="K4457" s="18" t="str">
        <f aca="false">RIGHT(H4457,3)</f>
        <v>170</v>
      </c>
      <c r="M4457" s="8" t="n">
        <v>973</v>
      </c>
      <c r="T4457" s="2" t="str">
        <f aca="false">RIGHT(H4457,3)</f>
        <v>170</v>
      </c>
      <c r="X4457" s="2" t="str">
        <f aca="false">LEFT(H4457,2)</f>
        <v>43</v>
      </c>
    </row>
    <row r="4458" customFormat="false" ht="15" hidden="false" customHeight="false" outlineLevel="0" collapsed="false">
      <c r="B4458" s="2" t="s">
        <v>108</v>
      </c>
      <c r="C4458" s="66" t="s">
        <v>1997</v>
      </c>
      <c r="D4458" s="18" t="n">
        <v>420</v>
      </c>
      <c r="E4458" s="38" t="s">
        <v>726</v>
      </c>
      <c r="F4458" s="75" t="s">
        <v>726</v>
      </c>
      <c r="H4458" s="8" t="s">
        <v>513</v>
      </c>
      <c r="I4458" s="27" t="str">
        <f aca="false">LEFT(H4458,2)</f>
        <v>44</v>
      </c>
      <c r="J4458" s="18" t="str">
        <f aca="false">LEFT(H4458,2)</f>
        <v>44</v>
      </c>
      <c r="K4458" s="18" t="str">
        <f aca="false">RIGHT(H4458,3)</f>
        <v>170</v>
      </c>
      <c r="M4458" s="8" t="n">
        <v>953</v>
      </c>
      <c r="T4458" s="2" t="str">
        <f aca="false">RIGHT(H4458,3)</f>
        <v>170</v>
      </c>
      <c r="X4458" s="2" t="str">
        <f aca="false">LEFT(H4458,2)</f>
        <v>44</v>
      </c>
    </row>
    <row r="4459" customFormat="false" ht="15" hidden="false" customHeight="false" outlineLevel="0" collapsed="false">
      <c r="B4459" s="2" t="s">
        <v>108</v>
      </c>
      <c r="C4459" s="66" t="s">
        <v>1997</v>
      </c>
      <c r="D4459" s="18" t="n">
        <v>421</v>
      </c>
      <c r="E4459" s="38" t="s">
        <v>2001</v>
      </c>
      <c r="F4459" s="75" t="s">
        <v>2001</v>
      </c>
      <c r="H4459" s="8" t="s">
        <v>1959</v>
      </c>
      <c r="I4459" s="27" t="str">
        <f aca="false">LEFT(H4459,2)</f>
        <v>45</v>
      </c>
      <c r="J4459" s="18" t="str">
        <f aca="false">LEFT(H4459,2)</f>
        <v>45</v>
      </c>
      <c r="K4459" s="18" t="str">
        <f aca="false">RIGHT(H4459,3)</f>
        <v>170</v>
      </c>
      <c r="M4459" s="8" t="n">
        <v>943</v>
      </c>
      <c r="T4459" s="2" t="str">
        <f aca="false">RIGHT(H4459,3)</f>
        <v>170</v>
      </c>
      <c r="X4459" s="2" t="str">
        <f aca="false">LEFT(H4459,2)</f>
        <v>45</v>
      </c>
    </row>
    <row r="4460" customFormat="false" ht="15" hidden="false" customHeight="false" outlineLevel="0" collapsed="false">
      <c r="B4460" s="2" t="s">
        <v>108</v>
      </c>
      <c r="C4460" s="66" t="s">
        <v>1997</v>
      </c>
      <c r="D4460" s="18" t="n">
        <v>422</v>
      </c>
      <c r="E4460" s="38" t="s">
        <v>727</v>
      </c>
      <c r="F4460" s="75" t="s">
        <v>727</v>
      </c>
      <c r="H4460" s="8" t="s">
        <v>514</v>
      </c>
      <c r="I4460" s="27" t="str">
        <f aca="false">LEFT(H4460,2)</f>
        <v>46</v>
      </c>
      <c r="J4460" s="18" t="str">
        <f aca="false">LEFT(H4460,2)</f>
        <v>46</v>
      </c>
      <c r="K4460" s="18" t="str">
        <f aca="false">RIGHT(H4460,3)</f>
        <v>170</v>
      </c>
      <c r="M4460" s="8" t="n">
        <v>933</v>
      </c>
      <c r="T4460" s="2" t="str">
        <f aca="false">RIGHT(H4460,3)</f>
        <v>170</v>
      </c>
      <c r="X4460" s="2" t="str">
        <f aca="false">LEFT(H4460,2)</f>
        <v>46</v>
      </c>
    </row>
    <row r="4461" customFormat="false" ht="15" hidden="false" customHeight="false" outlineLevel="0" collapsed="false">
      <c r="B4461" s="2" t="s">
        <v>108</v>
      </c>
      <c r="C4461" s="66" t="s">
        <v>1997</v>
      </c>
      <c r="D4461" s="18" t="n">
        <v>423</v>
      </c>
      <c r="E4461" s="38" t="s">
        <v>2002</v>
      </c>
      <c r="F4461" s="75" t="s">
        <v>2002</v>
      </c>
      <c r="H4461" s="8" t="s">
        <v>1960</v>
      </c>
      <c r="I4461" s="27" t="str">
        <f aca="false">LEFT(H4461,2)</f>
        <v>47</v>
      </c>
      <c r="J4461" s="18" t="str">
        <f aca="false">LEFT(H4461,2)</f>
        <v>47</v>
      </c>
      <c r="K4461" s="18" t="str">
        <f aca="false">RIGHT(H4461,3)</f>
        <v>170</v>
      </c>
      <c r="M4461" s="8" t="n">
        <v>923</v>
      </c>
      <c r="T4461" s="2" t="str">
        <f aca="false">RIGHT(H4461,3)</f>
        <v>170</v>
      </c>
      <c r="X4461" s="2" t="str">
        <f aca="false">LEFT(H4461,2)</f>
        <v>47</v>
      </c>
    </row>
    <row r="4462" customFormat="false" ht="15" hidden="false" customHeight="false" outlineLevel="0" collapsed="false">
      <c r="B4462" s="2" t="s">
        <v>108</v>
      </c>
      <c r="C4462" s="66" t="s">
        <v>1997</v>
      </c>
      <c r="D4462" s="18" t="n">
        <v>424</v>
      </c>
      <c r="E4462" s="38" t="s">
        <v>2003</v>
      </c>
      <c r="F4462" s="75" t="s">
        <v>2003</v>
      </c>
      <c r="H4462" s="8" t="s">
        <v>515</v>
      </c>
      <c r="I4462" s="27" t="str">
        <f aca="false">LEFT(H4462,2)</f>
        <v>48</v>
      </c>
      <c r="J4462" s="18" t="str">
        <f aca="false">LEFT(H4462,2)</f>
        <v>48</v>
      </c>
      <c r="K4462" s="18" t="str">
        <f aca="false">RIGHT(H4462,3)</f>
        <v>170</v>
      </c>
      <c r="M4462" s="8" t="n">
        <v>913</v>
      </c>
    </row>
    <row r="4463" customFormat="false" ht="15" hidden="false" customHeight="false" outlineLevel="0" collapsed="false">
      <c r="B4463" s="2" t="s">
        <v>108</v>
      </c>
      <c r="C4463" s="66" t="s">
        <v>1997</v>
      </c>
      <c r="D4463" s="18" t="n">
        <v>425</v>
      </c>
      <c r="E4463" s="38" t="s">
        <v>2004</v>
      </c>
      <c r="F4463" s="75" t="s">
        <v>2004</v>
      </c>
      <c r="H4463" s="8" t="s">
        <v>1961</v>
      </c>
      <c r="I4463" s="27" t="str">
        <f aca="false">LEFT(H4463,2)</f>
        <v>49</v>
      </c>
      <c r="J4463" s="18" t="str">
        <f aca="false">LEFT(H4463,2)</f>
        <v>49</v>
      </c>
      <c r="K4463" s="18" t="str">
        <f aca="false">RIGHT(H4463,3)</f>
        <v>170</v>
      </c>
      <c r="M4463" s="8" t="n">
        <v>903</v>
      </c>
    </row>
    <row r="4464" customFormat="false" ht="15" hidden="false" customHeight="false" outlineLevel="0" collapsed="false">
      <c r="B4464" s="2" t="s">
        <v>108</v>
      </c>
      <c r="C4464" s="66" t="s">
        <v>1997</v>
      </c>
      <c r="D4464" s="18" t="n">
        <v>426</v>
      </c>
      <c r="E4464" s="38" t="s">
        <v>2005</v>
      </c>
      <c r="F4464" s="75" t="s">
        <v>2005</v>
      </c>
      <c r="H4464" s="8" t="s">
        <v>516</v>
      </c>
      <c r="I4464" s="27" t="str">
        <f aca="false">LEFT(H4464,2)</f>
        <v>50</v>
      </c>
      <c r="J4464" s="18" t="str">
        <f aca="false">LEFT(H4464,2)</f>
        <v>50</v>
      </c>
      <c r="K4464" s="18" t="str">
        <f aca="false">RIGHT(H4464,3)</f>
        <v>170</v>
      </c>
      <c r="M4464" s="8" t="n">
        <v>893</v>
      </c>
    </row>
    <row r="4465" customFormat="false" ht="15" hidden="false" customHeight="false" outlineLevel="0" collapsed="false">
      <c r="B4465" s="2" t="s">
        <v>108</v>
      </c>
      <c r="C4465" s="66" t="s">
        <v>1997</v>
      </c>
      <c r="D4465" s="18" t="n">
        <v>427</v>
      </c>
      <c r="E4465" s="38" t="s">
        <v>2006</v>
      </c>
      <c r="F4465" s="38" t="s">
        <v>2006</v>
      </c>
      <c r="H4465" s="8" t="s">
        <v>3252</v>
      </c>
      <c r="I4465" s="27" t="str">
        <f aca="false">LEFT(H4465,2)</f>
        <v>51</v>
      </c>
      <c r="J4465" s="18" t="str">
        <f aca="false">LEFT(H4465,2)</f>
        <v>51</v>
      </c>
      <c r="K4465" s="18" t="str">
        <f aca="false">RIGHT(H4465,3)</f>
        <v>170</v>
      </c>
      <c r="M4465" s="8" t="n">
        <v>883</v>
      </c>
    </row>
    <row r="4466" customFormat="false" ht="15" hidden="false" customHeight="false" outlineLevel="0" collapsed="false">
      <c r="B4466" s="2" t="s">
        <v>108</v>
      </c>
      <c r="C4466" s="66" t="s">
        <v>1997</v>
      </c>
      <c r="D4466" s="18" t="n">
        <v>428</v>
      </c>
      <c r="E4466" s="38" t="s">
        <v>2007</v>
      </c>
      <c r="F4466" s="38" t="s">
        <v>2007</v>
      </c>
      <c r="H4466" s="8" t="s">
        <v>517</v>
      </c>
      <c r="I4466" s="27" t="str">
        <f aca="false">LEFT(H4466,2)</f>
        <v>52</v>
      </c>
      <c r="J4466" s="18" t="str">
        <f aca="false">LEFT(H4466,2)</f>
        <v>52</v>
      </c>
      <c r="K4466" s="18" t="str">
        <f aca="false">RIGHT(H4466,3)</f>
        <v>170</v>
      </c>
      <c r="M4466" s="8" t="n">
        <v>873</v>
      </c>
    </row>
    <row r="4467" customFormat="false" ht="15" hidden="false" customHeight="false" outlineLevel="0" collapsed="false">
      <c r="B4467" s="2" t="s">
        <v>108</v>
      </c>
      <c r="C4467" s="66" t="s">
        <v>1997</v>
      </c>
      <c r="D4467" s="18" t="n">
        <v>513</v>
      </c>
      <c r="E4467" s="38" t="s">
        <v>1926</v>
      </c>
      <c r="F4467" s="75" t="s">
        <v>1926</v>
      </c>
      <c r="H4467" s="8" t="s">
        <v>1962</v>
      </c>
      <c r="I4467" s="27" t="str">
        <f aca="false">LEFT(H4467,2)</f>
        <v>37</v>
      </c>
      <c r="J4467" s="18" t="str">
        <f aca="false">LEFT(H4467,2)</f>
        <v>37</v>
      </c>
      <c r="K4467" s="18" t="str">
        <f aca="false">RIGHT(H4467,3)</f>
        <v>176</v>
      </c>
      <c r="M4467" s="8" t="n">
        <v>845</v>
      </c>
      <c r="T4467" s="2" t="str">
        <f aca="false">RIGHT(H4467,3)</f>
        <v>176</v>
      </c>
      <c r="X4467" s="2" t="str">
        <f aca="false">LEFT(H4467,2)</f>
        <v>37</v>
      </c>
    </row>
    <row r="4468" customFormat="false" ht="15" hidden="false" customHeight="false" outlineLevel="0" collapsed="false">
      <c r="B4468" s="2" t="s">
        <v>108</v>
      </c>
      <c r="C4468" s="66" t="s">
        <v>1997</v>
      </c>
      <c r="D4468" s="18" t="n">
        <v>514</v>
      </c>
      <c r="E4468" s="38" t="s">
        <v>731</v>
      </c>
      <c r="F4468" s="75" t="s">
        <v>731</v>
      </c>
      <c r="H4468" s="8" t="s">
        <v>1791</v>
      </c>
      <c r="I4468" s="27" t="str">
        <f aca="false">LEFT(H4468,2)</f>
        <v>38</v>
      </c>
      <c r="J4468" s="18" t="str">
        <f aca="false">LEFT(H4468,2)</f>
        <v>38</v>
      </c>
      <c r="K4468" s="18" t="str">
        <f aca="false">RIGHT(H4468,3)</f>
        <v>176</v>
      </c>
      <c r="M4468" s="8" t="n">
        <v>855</v>
      </c>
      <c r="T4468" s="2" t="str">
        <f aca="false">RIGHT(H4468,3)</f>
        <v>176</v>
      </c>
      <c r="X4468" s="2" t="str">
        <f aca="false">LEFT(H4468,2)</f>
        <v>38</v>
      </c>
    </row>
    <row r="4469" customFormat="false" ht="15" hidden="false" customHeight="false" outlineLevel="0" collapsed="false">
      <c r="B4469" s="2" t="s">
        <v>108</v>
      </c>
      <c r="C4469" s="66" t="s">
        <v>1997</v>
      </c>
      <c r="D4469" s="18" t="n">
        <v>515</v>
      </c>
      <c r="E4469" s="38" t="s">
        <v>2008</v>
      </c>
      <c r="F4469" s="75" t="s">
        <v>2008</v>
      </c>
      <c r="H4469" s="8" t="s">
        <v>1963</v>
      </c>
      <c r="I4469" s="27" t="str">
        <f aca="false">LEFT(H4469,2)</f>
        <v>39</v>
      </c>
      <c r="J4469" s="18" t="str">
        <f aca="false">LEFT(H4469,2)</f>
        <v>39</v>
      </c>
      <c r="K4469" s="18" t="str">
        <f aca="false">RIGHT(H4469,3)</f>
        <v>176</v>
      </c>
      <c r="M4469" s="8" t="n">
        <v>865</v>
      </c>
      <c r="T4469" s="2" t="str">
        <f aca="false">RIGHT(H4469,3)</f>
        <v>176</v>
      </c>
      <c r="X4469" s="2" t="str">
        <f aca="false">LEFT(H4469,2)</f>
        <v>39</v>
      </c>
    </row>
    <row r="4470" customFormat="false" ht="15" hidden="false" customHeight="false" outlineLevel="0" collapsed="false">
      <c r="B4470" s="2" t="s">
        <v>108</v>
      </c>
      <c r="C4470" s="66" t="s">
        <v>1997</v>
      </c>
      <c r="D4470" s="18" t="n">
        <v>516</v>
      </c>
      <c r="E4470" s="38" t="s">
        <v>732</v>
      </c>
      <c r="F4470" s="75" t="s">
        <v>732</v>
      </c>
      <c r="H4470" s="8" t="s">
        <v>523</v>
      </c>
      <c r="I4470" s="27" t="str">
        <f aca="false">LEFT(H4470,2)</f>
        <v>40</v>
      </c>
      <c r="J4470" s="18" t="str">
        <f aca="false">LEFT(H4470,2)</f>
        <v>40</v>
      </c>
      <c r="K4470" s="18" t="str">
        <f aca="false">RIGHT(H4470,3)</f>
        <v>176</v>
      </c>
      <c r="M4470" s="8" t="n">
        <v>965</v>
      </c>
      <c r="T4470" s="2" t="str">
        <f aca="false">RIGHT(H4470,3)</f>
        <v>176</v>
      </c>
      <c r="X4470" s="2" t="str">
        <f aca="false">LEFT(H4470,2)</f>
        <v>40</v>
      </c>
    </row>
    <row r="4471" customFormat="false" ht="15" hidden="false" customHeight="false" outlineLevel="0" collapsed="false">
      <c r="B4471" s="2" t="s">
        <v>108</v>
      </c>
      <c r="C4471" s="66" t="s">
        <v>1997</v>
      </c>
      <c r="D4471" s="18" t="n">
        <v>517</v>
      </c>
      <c r="E4471" s="38" t="s">
        <v>2009</v>
      </c>
      <c r="F4471" s="75" t="s">
        <v>2009</v>
      </c>
      <c r="H4471" s="8" t="s">
        <v>1964</v>
      </c>
      <c r="I4471" s="27" t="str">
        <f aca="false">LEFT(H4471,2)</f>
        <v>41</v>
      </c>
      <c r="J4471" s="18" t="str">
        <f aca="false">LEFT(H4471,2)</f>
        <v>41</v>
      </c>
      <c r="K4471" s="18" t="str">
        <f aca="false">RIGHT(H4471,3)</f>
        <v>176</v>
      </c>
      <c r="M4471" s="8" t="n">
        <v>995</v>
      </c>
      <c r="T4471" s="2" t="str">
        <f aca="false">RIGHT(H4471,3)</f>
        <v>176</v>
      </c>
      <c r="X4471" s="2" t="str">
        <f aca="false">LEFT(H4471,2)</f>
        <v>41</v>
      </c>
    </row>
    <row r="4472" customFormat="false" ht="15" hidden="false" customHeight="false" outlineLevel="0" collapsed="false">
      <c r="B4472" s="2" t="s">
        <v>108</v>
      </c>
      <c r="C4472" s="66" t="s">
        <v>1997</v>
      </c>
      <c r="D4472" s="18" t="n">
        <v>518</v>
      </c>
      <c r="E4472" s="38" t="s">
        <v>733</v>
      </c>
      <c r="F4472" s="75" t="s">
        <v>733</v>
      </c>
      <c r="H4472" s="8" t="s">
        <v>524</v>
      </c>
      <c r="I4472" s="27" t="str">
        <f aca="false">LEFT(H4472,2)</f>
        <v>42</v>
      </c>
      <c r="J4472" s="18" t="str">
        <f aca="false">LEFT(H4472,2)</f>
        <v>42</v>
      </c>
      <c r="K4472" s="18" t="str">
        <f aca="false">RIGHT(H4472,3)</f>
        <v>176</v>
      </c>
      <c r="M4472" s="8" t="n">
        <v>985</v>
      </c>
      <c r="T4472" s="2" t="str">
        <f aca="false">RIGHT(H4472,3)</f>
        <v>176</v>
      </c>
      <c r="X4472" s="2" t="str">
        <f aca="false">LEFT(H4472,2)</f>
        <v>42</v>
      </c>
    </row>
    <row r="4473" customFormat="false" ht="15" hidden="false" customHeight="false" outlineLevel="0" collapsed="false">
      <c r="B4473" s="2" t="s">
        <v>108</v>
      </c>
      <c r="C4473" s="66" t="s">
        <v>1997</v>
      </c>
      <c r="D4473" s="18" t="n">
        <v>519</v>
      </c>
      <c r="E4473" s="38" t="s">
        <v>2010</v>
      </c>
      <c r="F4473" s="75" t="s">
        <v>2010</v>
      </c>
      <c r="H4473" s="8" t="s">
        <v>1965</v>
      </c>
      <c r="I4473" s="27" t="str">
        <f aca="false">LEFT(H4473,2)</f>
        <v>43</v>
      </c>
      <c r="J4473" s="18" t="str">
        <f aca="false">LEFT(H4473,2)</f>
        <v>43</v>
      </c>
      <c r="K4473" s="18" t="str">
        <f aca="false">RIGHT(H4473,3)</f>
        <v>176</v>
      </c>
      <c r="M4473" s="8" t="n">
        <v>975</v>
      </c>
      <c r="T4473" s="2" t="str">
        <f aca="false">RIGHT(H4473,3)</f>
        <v>176</v>
      </c>
      <c r="X4473" s="2" t="str">
        <f aca="false">LEFT(H4473,2)</f>
        <v>43</v>
      </c>
    </row>
    <row r="4474" customFormat="false" ht="15" hidden="false" customHeight="false" outlineLevel="0" collapsed="false">
      <c r="B4474" s="2" t="s">
        <v>108</v>
      </c>
      <c r="C4474" s="66" t="s">
        <v>1997</v>
      </c>
      <c r="D4474" s="18" t="n">
        <v>520</v>
      </c>
      <c r="E4474" s="38" t="s">
        <v>734</v>
      </c>
      <c r="F4474" s="75" t="s">
        <v>734</v>
      </c>
      <c r="H4474" s="8" t="s">
        <v>525</v>
      </c>
      <c r="I4474" s="27" t="str">
        <f aca="false">LEFT(H4474,2)</f>
        <v>44</v>
      </c>
      <c r="J4474" s="18" t="str">
        <f aca="false">LEFT(H4474,2)</f>
        <v>44</v>
      </c>
      <c r="K4474" s="18" t="str">
        <f aca="false">RIGHT(H4474,3)</f>
        <v>176</v>
      </c>
      <c r="M4474" s="8" t="n">
        <v>955</v>
      </c>
      <c r="T4474" s="2" t="str">
        <f aca="false">RIGHT(H4474,3)</f>
        <v>176</v>
      </c>
      <c r="X4474" s="2" t="str">
        <f aca="false">LEFT(H4474,2)</f>
        <v>44</v>
      </c>
    </row>
    <row r="4475" customFormat="false" ht="15" hidden="false" customHeight="false" outlineLevel="0" collapsed="false">
      <c r="B4475" s="2" t="s">
        <v>108</v>
      </c>
      <c r="C4475" s="66" t="s">
        <v>1997</v>
      </c>
      <c r="D4475" s="18" t="n">
        <v>521</v>
      </c>
      <c r="E4475" s="38" t="s">
        <v>2011</v>
      </c>
      <c r="F4475" s="75" t="s">
        <v>2011</v>
      </c>
      <c r="H4475" s="8" t="s">
        <v>1966</v>
      </c>
      <c r="I4475" s="27" t="str">
        <f aca="false">LEFT(H4475,2)</f>
        <v>45</v>
      </c>
      <c r="J4475" s="18" t="str">
        <f aca="false">LEFT(H4475,2)</f>
        <v>45</v>
      </c>
      <c r="K4475" s="18" t="str">
        <f aca="false">RIGHT(H4475,3)</f>
        <v>176</v>
      </c>
      <c r="M4475" s="8" t="n">
        <v>945</v>
      </c>
      <c r="T4475" s="2" t="str">
        <f aca="false">RIGHT(H4475,3)</f>
        <v>176</v>
      </c>
      <c r="X4475" s="2" t="str">
        <f aca="false">LEFT(H4475,2)</f>
        <v>45</v>
      </c>
    </row>
    <row r="4476" customFormat="false" ht="15" hidden="false" customHeight="false" outlineLevel="0" collapsed="false">
      <c r="B4476" s="2" t="s">
        <v>108</v>
      </c>
      <c r="C4476" s="66" t="s">
        <v>1997</v>
      </c>
      <c r="D4476" s="18" t="n">
        <v>522</v>
      </c>
      <c r="E4476" s="38" t="s">
        <v>735</v>
      </c>
      <c r="F4476" s="75" t="s">
        <v>735</v>
      </c>
      <c r="H4476" s="8" t="s">
        <v>526</v>
      </c>
      <c r="I4476" s="27" t="str">
        <f aca="false">LEFT(H4476,2)</f>
        <v>46</v>
      </c>
      <c r="J4476" s="18" t="str">
        <f aca="false">LEFT(H4476,2)</f>
        <v>46</v>
      </c>
      <c r="K4476" s="18" t="str">
        <f aca="false">RIGHT(H4476,3)</f>
        <v>176</v>
      </c>
      <c r="M4476" s="8" t="n">
        <v>935</v>
      </c>
      <c r="T4476" s="2" t="str">
        <f aca="false">RIGHT(H4476,3)</f>
        <v>176</v>
      </c>
      <c r="X4476" s="2" t="str">
        <f aca="false">LEFT(H4476,2)</f>
        <v>46</v>
      </c>
    </row>
    <row r="4477" customFormat="false" ht="15" hidden="false" customHeight="false" outlineLevel="0" collapsed="false">
      <c r="B4477" s="2" t="s">
        <v>108</v>
      </c>
      <c r="C4477" s="66" t="s">
        <v>1997</v>
      </c>
      <c r="D4477" s="18" t="n">
        <v>523</v>
      </c>
      <c r="E4477" s="38" t="s">
        <v>2012</v>
      </c>
      <c r="F4477" s="75" t="s">
        <v>2012</v>
      </c>
      <c r="H4477" s="8" t="s">
        <v>1967</v>
      </c>
      <c r="I4477" s="27" t="str">
        <f aca="false">LEFT(H4477,2)</f>
        <v>47</v>
      </c>
      <c r="J4477" s="18" t="str">
        <f aca="false">LEFT(H4477,2)</f>
        <v>47</v>
      </c>
      <c r="K4477" s="18" t="str">
        <f aca="false">RIGHT(H4477,3)</f>
        <v>176</v>
      </c>
      <c r="M4477" s="8" t="n">
        <v>925</v>
      </c>
      <c r="T4477" s="2" t="str">
        <f aca="false">RIGHT(H4477,3)</f>
        <v>176</v>
      </c>
      <c r="X4477" s="2" t="str">
        <f aca="false">LEFT(H4477,2)</f>
        <v>47</v>
      </c>
    </row>
    <row r="4478" customFormat="false" ht="15" hidden="false" customHeight="false" outlineLevel="0" collapsed="false">
      <c r="B4478" s="2" t="s">
        <v>108</v>
      </c>
      <c r="C4478" s="66" t="s">
        <v>1997</v>
      </c>
      <c r="D4478" s="18" t="n">
        <v>524</v>
      </c>
      <c r="E4478" s="38" t="s">
        <v>1829</v>
      </c>
      <c r="F4478" s="75" t="s">
        <v>1829</v>
      </c>
      <c r="H4478" s="8" t="s">
        <v>527</v>
      </c>
      <c r="I4478" s="27" t="str">
        <f aca="false">LEFT(H4478,2)</f>
        <v>48</v>
      </c>
      <c r="J4478" s="18" t="str">
        <f aca="false">LEFT(H4478,2)</f>
        <v>48</v>
      </c>
      <c r="K4478" s="18" t="str">
        <f aca="false">RIGHT(H4478,3)</f>
        <v>176</v>
      </c>
      <c r="M4478" s="8" t="n">
        <v>915</v>
      </c>
    </row>
    <row r="4479" customFormat="false" ht="15" hidden="false" customHeight="false" outlineLevel="0" collapsed="false">
      <c r="B4479" s="2" t="s">
        <v>108</v>
      </c>
      <c r="C4479" s="66" t="s">
        <v>1997</v>
      </c>
      <c r="D4479" s="18" t="n">
        <v>525</v>
      </c>
      <c r="E4479" s="38" t="s">
        <v>2013</v>
      </c>
      <c r="F4479" s="75" t="s">
        <v>2013</v>
      </c>
      <c r="H4479" s="8" t="s">
        <v>1968</v>
      </c>
      <c r="I4479" s="27" t="str">
        <f aca="false">LEFT(H4479,2)</f>
        <v>49</v>
      </c>
      <c r="J4479" s="18" t="str">
        <f aca="false">LEFT(H4479,2)</f>
        <v>49</v>
      </c>
      <c r="K4479" s="18" t="str">
        <f aca="false">RIGHT(H4479,3)</f>
        <v>176</v>
      </c>
      <c r="M4479" s="8" t="n">
        <v>905</v>
      </c>
    </row>
    <row r="4480" customFormat="false" ht="15" hidden="false" customHeight="false" outlineLevel="0" collapsed="false">
      <c r="B4480" s="2" t="s">
        <v>108</v>
      </c>
      <c r="C4480" s="66" t="s">
        <v>1997</v>
      </c>
      <c r="D4480" s="18" t="n">
        <v>526</v>
      </c>
      <c r="E4480" s="38" t="s">
        <v>1830</v>
      </c>
      <c r="F4480" s="75" t="s">
        <v>1830</v>
      </c>
      <c r="H4480" s="8" t="s">
        <v>528</v>
      </c>
      <c r="I4480" s="27" t="str">
        <f aca="false">LEFT(H4480,2)</f>
        <v>50</v>
      </c>
      <c r="J4480" s="18" t="str">
        <f aca="false">LEFT(H4480,2)</f>
        <v>50</v>
      </c>
      <c r="K4480" s="18" t="str">
        <f aca="false">RIGHT(H4480,3)</f>
        <v>176</v>
      </c>
      <c r="M4480" s="8" t="n">
        <v>895</v>
      </c>
    </row>
    <row r="4481" customFormat="false" ht="15" hidden="false" customHeight="false" outlineLevel="0" collapsed="false">
      <c r="B4481" s="2" t="s">
        <v>108</v>
      </c>
      <c r="C4481" s="66" t="s">
        <v>1997</v>
      </c>
      <c r="D4481" s="18" t="n">
        <v>527</v>
      </c>
      <c r="E4481" s="38" t="s">
        <v>2014</v>
      </c>
      <c r="F4481" s="38" t="s">
        <v>2014</v>
      </c>
      <c r="H4481" s="8" t="s">
        <v>3253</v>
      </c>
      <c r="I4481" s="27" t="str">
        <f aca="false">LEFT(H4481,2)</f>
        <v>51</v>
      </c>
      <c r="J4481" s="18" t="str">
        <f aca="false">LEFT(H4481,2)</f>
        <v>51</v>
      </c>
      <c r="K4481" s="18" t="str">
        <f aca="false">RIGHT(H4481,3)</f>
        <v>176</v>
      </c>
      <c r="M4481" s="8" t="n">
        <v>885</v>
      </c>
    </row>
    <row r="4482" customFormat="false" ht="15" hidden="false" customHeight="false" outlineLevel="0" collapsed="false">
      <c r="B4482" s="2" t="s">
        <v>108</v>
      </c>
      <c r="C4482" s="66" t="s">
        <v>1997</v>
      </c>
      <c r="D4482" s="18" t="n">
        <v>528</v>
      </c>
      <c r="E4482" s="38" t="s">
        <v>1831</v>
      </c>
      <c r="F4482" s="38" t="s">
        <v>1831</v>
      </c>
      <c r="H4482" s="8" t="s">
        <v>529</v>
      </c>
      <c r="I4482" s="27" t="str">
        <f aca="false">LEFT(H4482,2)</f>
        <v>52</v>
      </c>
      <c r="J4482" s="18" t="str">
        <f aca="false">LEFT(H4482,2)</f>
        <v>52</v>
      </c>
      <c r="K4482" s="18" t="str">
        <f aca="false">RIGHT(H4482,3)</f>
        <v>176</v>
      </c>
      <c r="M4482" s="8" t="n">
        <v>875</v>
      </c>
    </row>
    <row r="4483" customFormat="false" ht="15" hidden="false" customHeight="false" outlineLevel="0" collapsed="false">
      <c r="B4483" s="2" t="s">
        <v>108</v>
      </c>
      <c r="C4483" s="66" t="s">
        <v>1997</v>
      </c>
      <c r="D4483" s="18" t="n">
        <v>613</v>
      </c>
      <c r="E4483" s="38" t="s">
        <v>1928</v>
      </c>
      <c r="F4483" s="75" t="s">
        <v>1928</v>
      </c>
      <c r="H4483" s="8" t="s">
        <v>1969</v>
      </c>
      <c r="I4483" s="27" t="str">
        <f aca="false">LEFT(H4483,2)</f>
        <v>37</v>
      </c>
      <c r="J4483" s="18" t="str">
        <f aca="false">LEFT(H4483,2)</f>
        <v>37</v>
      </c>
      <c r="K4483" s="18" t="str">
        <f aca="false">RIGHT(H4483,3)</f>
        <v>182</v>
      </c>
      <c r="M4483" s="8" t="n">
        <v>847</v>
      </c>
      <c r="T4483" s="2" t="str">
        <f aca="false">RIGHT(H4483,3)</f>
        <v>182</v>
      </c>
      <c r="X4483" s="2" t="str">
        <f aca="false">LEFT(H4483,2)</f>
        <v>37</v>
      </c>
    </row>
    <row r="4484" customFormat="false" ht="15" hidden="false" customHeight="false" outlineLevel="0" collapsed="false">
      <c r="B4484" s="2" t="s">
        <v>108</v>
      </c>
      <c r="C4484" s="66" t="s">
        <v>1997</v>
      </c>
      <c r="D4484" s="18" t="n">
        <v>614</v>
      </c>
      <c r="E4484" s="38" t="s">
        <v>739</v>
      </c>
      <c r="F4484" s="75" t="s">
        <v>739</v>
      </c>
      <c r="H4484" s="8" t="s">
        <v>1793</v>
      </c>
      <c r="I4484" s="27" t="str">
        <f aca="false">LEFT(H4484,2)</f>
        <v>38</v>
      </c>
      <c r="J4484" s="18" t="str">
        <f aca="false">LEFT(H4484,2)</f>
        <v>38</v>
      </c>
      <c r="K4484" s="18" t="str">
        <f aca="false">RIGHT(H4484,3)</f>
        <v>182</v>
      </c>
      <c r="M4484" s="8" t="n">
        <v>857</v>
      </c>
      <c r="T4484" s="2" t="str">
        <f aca="false">RIGHT(H4484,3)</f>
        <v>182</v>
      </c>
      <c r="X4484" s="2" t="str">
        <f aca="false">LEFT(H4484,2)</f>
        <v>38</v>
      </c>
    </row>
    <row r="4485" customFormat="false" ht="15" hidden="false" customHeight="false" outlineLevel="0" collapsed="false">
      <c r="B4485" s="2" t="s">
        <v>108</v>
      </c>
      <c r="C4485" s="66" t="s">
        <v>1997</v>
      </c>
      <c r="D4485" s="18" t="n">
        <v>615</v>
      </c>
      <c r="E4485" s="38" t="s">
        <v>2015</v>
      </c>
      <c r="F4485" s="75" t="s">
        <v>2015</v>
      </c>
      <c r="H4485" s="8" t="s">
        <v>1970</v>
      </c>
      <c r="I4485" s="27" t="str">
        <f aca="false">LEFT(H4485,2)</f>
        <v>39</v>
      </c>
      <c r="J4485" s="18" t="str">
        <f aca="false">LEFT(H4485,2)</f>
        <v>39</v>
      </c>
      <c r="K4485" s="18" t="str">
        <f aca="false">RIGHT(H4485,3)</f>
        <v>182</v>
      </c>
      <c r="M4485" s="8" t="n">
        <v>867</v>
      </c>
      <c r="T4485" s="2" t="str">
        <f aca="false">RIGHT(H4485,3)</f>
        <v>182</v>
      </c>
      <c r="X4485" s="2" t="str">
        <f aca="false">LEFT(H4485,2)</f>
        <v>39</v>
      </c>
    </row>
    <row r="4486" customFormat="false" ht="15" hidden="false" customHeight="false" outlineLevel="0" collapsed="false">
      <c r="B4486" s="2" t="s">
        <v>108</v>
      </c>
      <c r="C4486" s="66" t="s">
        <v>1997</v>
      </c>
      <c r="D4486" s="18" t="n">
        <v>616</v>
      </c>
      <c r="E4486" s="38" t="s">
        <v>740</v>
      </c>
      <c r="F4486" s="75" t="s">
        <v>740</v>
      </c>
      <c r="H4486" s="8" t="s">
        <v>1794</v>
      </c>
      <c r="I4486" s="27" t="str">
        <f aca="false">LEFT(H4486,2)</f>
        <v>40</v>
      </c>
      <c r="J4486" s="18" t="str">
        <f aca="false">LEFT(H4486,2)</f>
        <v>40</v>
      </c>
      <c r="K4486" s="18" t="str">
        <f aca="false">RIGHT(H4486,3)</f>
        <v>182</v>
      </c>
      <c r="M4486" s="8" t="n">
        <v>967</v>
      </c>
      <c r="T4486" s="2" t="str">
        <f aca="false">RIGHT(H4486,3)</f>
        <v>182</v>
      </c>
      <c r="X4486" s="2" t="str">
        <f aca="false">LEFT(H4486,2)</f>
        <v>40</v>
      </c>
    </row>
    <row r="4487" customFormat="false" ht="15" hidden="false" customHeight="false" outlineLevel="0" collapsed="false">
      <c r="B4487" s="2" t="s">
        <v>108</v>
      </c>
      <c r="C4487" s="66" t="s">
        <v>1997</v>
      </c>
      <c r="D4487" s="18" t="n">
        <v>617</v>
      </c>
      <c r="E4487" s="38" t="s">
        <v>2016</v>
      </c>
      <c r="F4487" s="75" t="s">
        <v>2016</v>
      </c>
      <c r="H4487" s="8" t="s">
        <v>1971</v>
      </c>
      <c r="I4487" s="27" t="str">
        <f aca="false">LEFT(H4487,2)</f>
        <v>41</v>
      </c>
      <c r="J4487" s="18" t="str">
        <f aca="false">LEFT(H4487,2)</f>
        <v>41</v>
      </c>
      <c r="K4487" s="18" t="str">
        <f aca="false">RIGHT(H4487,3)</f>
        <v>182</v>
      </c>
      <c r="M4487" s="8" t="n">
        <v>997</v>
      </c>
      <c r="T4487" s="2" t="str">
        <f aca="false">RIGHT(H4487,3)</f>
        <v>182</v>
      </c>
      <c r="X4487" s="2" t="str">
        <f aca="false">LEFT(H4487,2)</f>
        <v>41</v>
      </c>
    </row>
    <row r="4488" customFormat="false" ht="15" hidden="false" customHeight="false" outlineLevel="0" collapsed="false">
      <c r="B4488" s="2" t="s">
        <v>108</v>
      </c>
      <c r="C4488" s="66" t="s">
        <v>1997</v>
      </c>
      <c r="D4488" s="18" t="n">
        <v>618</v>
      </c>
      <c r="E4488" s="38" t="s">
        <v>741</v>
      </c>
      <c r="F4488" s="75" t="s">
        <v>741</v>
      </c>
      <c r="H4488" s="8" t="s">
        <v>1682</v>
      </c>
      <c r="I4488" s="27" t="str">
        <f aca="false">LEFT(H4488,2)</f>
        <v>42</v>
      </c>
      <c r="J4488" s="18" t="str">
        <f aca="false">LEFT(H4488,2)</f>
        <v>42</v>
      </c>
      <c r="K4488" s="18" t="str">
        <f aca="false">RIGHT(H4488,3)</f>
        <v>182</v>
      </c>
      <c r="M4488" s="8" t="n">
        <v>987</v>
      </c>
      <c r="T4488" s="2" t="str">
        <f aca="false">RIGHT(H4488,3)</f>
        <v>182</v>
      </c>
      <c r="X4488" s="2" t="str">
        <f aca="false">LEFT(H4488,2)</f>
        <v>42</v>
      </c>
    </row>
    <row r="4489" customFormat="false" ht="15" hidden="false" customHeight="false" outlineLevel="0" collapsed="false">
      <c r="B4489" s="2" t="s">
        <v>108</v>
      </c>
      <c r="C4489" s="66" t="s">
        <v>1997</v>
      </c>
      <c r="D4489" s="18" t="n">
        <v>619</v>
      </c>
      <c r="E4489" s="38" t="s">
        <v>2017</v>
      </c>
      <c r="F4489" s="75" t="s">
        <v>2017</v>
      </c>
      <c r="H4489" s="8" t="s">
        <v>1972</v>
      </c>
      <c r="I4489" s="27" t="str">
        <f aca="false">LEFT(H4489,2)</f>
        <v>43</v>
      </c>
      <c r="J4489" s="18" t="str">
        <f aca="false">LEFT(H4489,2)</f>
        <v>43</v>
      </c>
      <c r="K4489" s="18" t="str">
        <f aca="false">RIGHT(H4489,3)</f>
        <v>182</v>
      </c>
      <c r="M4489" s="8" t="n">
        <v>977</v>
      </c>
      <c r="T4489" s="2" t="str">
        <f aca="false">RIGHT(H4489,3)</f>
        <v>182</v>
      </c>
      <c r="X4489" s="2" t="str">
        <f aca="false">LEFT(H4489,2)</f>
        <v>43</v>
      </c>
    </row>
    <row r="4490" customFormat="false" ht="15" hidden="false" customHeight="false" outlineLevel="0" collapsed="false">
      <c r="B4490" s="2" t="s">
        <v>108</v>
      </c>
      <c r="C4490" s="66" t="s">
        <v>1997</v>
      </c>
      <c r="D4490" s="18" t="n">
        <v>620</v>
      </c>
      <c r="E4490" s="38" t="s">
        <v>742</v>
      </c>
      <c r="F4490" s="75" t="s">
        <v>742</v>
      </c>
      <c r="H4490" s="8" t="s">
        <v>1683</v>
      </c>
      <c r="I4490" s="27" t="str">
        <f aca="false">LEFT(H4490,2)</f>
        <v>44</v>
      </c>
      <c r="J4490" s="18" t="str">
        <f aca="false">LEFT(H4490,2)</f>
        <v>44</v>
      </c>
      <c r="K4490" s="18" t="str">
        <f aca="false">RIGHT(H4490,3)</f>
        <v>182</v>
      </c>
      <c r="M4490" s="8" t="n">
        <v>957</v>
      </c>
      <c r="T4490" s="2" t="str">
        <f aca="false">RIGHT(H4490,3)</f>
        <v>182</v>
      </c>
      <c r="X4490" s="2" t="str">
        <f aca="false">LEFT(H4490,2)</f>
        <v>44</v>
      </c>
    </row>
    <row r="4491" customFormat="false" ht="15" hidden="false" customHeight="false" outlineLevel="0" collapsed="false">
      <c r="B4491" s="2" t="s">
        <v>108</v>
      </c>
      <c r="C4491" s="66" t="s">
        <v>1997</v>
      </c>
      <c r="D4491" s="18" t="n">
        <v>621</v>
      </c>
      <c r="E4491" s="38" t="s">
        <v>2018</v>
      </c>
      <c r="F4491" s="75" t="s">
        <v>2018</v>
      </c>
      <c r="H4491" s="8" t="s">
        <v>1973</v>
      </c>
      <c r="I4491" s="27" t="str">
        <f aca="false">LEFT(H4491,2)</f>
        <v>45</v>
      </c>
      <c r="J4491" s="18" t="str">
        <f aca="false">LEFT(H4491,2)</f>
        <v>45</v>
      </c>
      <c r="K4491" s="18" t="str">
        <f aca="false">RIGHT(H4491,3)</f>
        <v>182</v>
      </c>
      <c r="M4491" s="8" t="n">
        <v>947</v>
      </c>
      <c r="T4491" s="2" t="str">
        <f aca="false">RIGHT(H4491,3)</f>
        <v>182</v>
      </c>
      <c r="X4491" s="2" t="str">
        <f aca="false">LEFT(H4491,2)</f>
        <v>45</v>
      </c>
    </row>
    <row r="4492" customFormat="false" ht="15" hidden="false" customHeight="false" outlineLevel="0" collapsed="false">
      <c r="B4492" s="2" t="s">
        <v>108</v>
      </c>
      <c r="C4492" s="66" t="s">
        <v>1997</v>
      </c>
      <c r="D4492" s="18" t="n">
        <v>622</v>
      </c>
      <c r="E4492" s="38" t="s">
        <v>743</v>
      </c>
      <c r="F4492" s="75" t="s">
        <v>743</v>
      </c>
      <c r="H4492" s="8" t="s">
        <v>1684</v>
      </c>
      <c r="I4492" s="27" t="str">
        <f aca="false">LEFT(H4492,2)</f>
        <v>46</v>
      </c>
      <c r="J4492" s="18" t="str">
        <f aca="false">LEFT(H4492,2)</f>
        <v>46</v>
      </c>
      <c r="K4492" s="18" t="str">
        <f aca="false">RIGHT(H4492,3)</f>
        <v>182</v>
      </c>
      <c r="M4492" s="8" t="n">
        <v>937</v>
      </c>
      <c r="T4492" s="2" t="str">
        <f aca="false">RIGHT(H4492,3)</f>
        <v>182</v>
      </c>
      <c r="X4492" s="2" t="str">
        <f aca="false">LEFT(H4492,2)</f>
        <v>46</v>
      </c>
    </row>
    <row r="4493" customFormat="false" ht="15" hidden="false" customHeight="false" outlineLevel="0" collapsed="false">
      <c r="B4493" s="2" t="s">
        <v>108</v>
      </c>
      <c r="C4493" s="66" t="s">
        <v>1997</v>
      </c>
      <c r="D4493" s="18" t="n">
        <v>623</v>
      </c>
      <c r="E4493" s="38" t="s">
        <v>2019</v>
      </c>
      <c r="F4493" s="75" t="s">
        <v>2019</v>
      </c>
      <c r="H4493" s="8" t="s">
        <v>1974</v>
      </c>
      <c r="I4493" s="27" t="str">
        <f aca="false">LEFT(H4493,2)</f>
        <v>47</v>
      </c>
      <c r="J4493" s="18" t="str">
        <f aca="false">LEFT(H4493,2)</f>
        <v>47</v>
      </c>
      <c r="K4493" s="18" t="str">
        <f aca="false">RIGHT(H4493,3)</f>
        <v>182</v>
      </c>
      <c r="M4493" s="8" t="n">
        <v>927</v>
      </c>
      <c r="T4493" s="2" t="str">
        <f aca="false">RIGHT(H4493,3)</f>
        <v>182</v>
      </c>
      <c r="X4493" s="2" t="str">
        <f aca="false">LEFT(H4493,2)</f>
        <v>47</v>
      </c>
    </row>
    <row r="4494" customFormat="false" ht="15" hidden="false" customHeight="false" outlineLevel="0" collapsed="false">
      <c r="B4494" s="2" t="s">
        <v>108</v>
      </c>
      <c r="C4494" s="66" t="s">
        <v>1997</v>
      </c>
      <c r="D4494" s="18" t="n">
        <v>624</v>
      </c>
      <c r="E4494" s="38" t="s">
        <v>1833</v>
      </c>
      <c r="F4494" s="75" t="s">
        <v>1833</v>
      </c>
      <c r="H4494" s="8" t="s">
        <v>1685</v>
      </c>
      <c r="I4494" s="27" t="str">
        <f aca="false">LEFT(H4494,2)</f>
        <v>48</v>
      </c>
      <c r="J4494" s="18" t="str">
        <f aca="false">LEFT(H4494,2)</f>
        <v>48</v>
      </c>
      <c r="K4494" s="18" t="str">
        <f aca="false">RIGHT(H4494,3)</f>
        <v>182</v>
      </c>
      <c r="M4494" s="8" t="n">
        <v>917</v>
      </c>
    </row>
    <row r="4495" customFormat="false" ht="15" hidden="false" customHeight="false" outlineLevel="0" collapsed="false">
      <c r="B4495" s="2" t="s">
        <v>108</v>
      </c>
      <c r="C4495" s="66" t="s">
        <v>1997</v>
      </c>
      <c r="D4495" s="18" t="n">
        <v>625</v>
      </c>
      <c r="E4495" s="38" t="s">
        <v>2020</v>
      </c>
      <c r="F4495" s="75" t="s">
        <v>2020</v>
      </c>
      <c r="H4495" s="8" t="s">
        <v>1975</v>
      </c>
      <c r="I4495" s="27" t="str">
        <f aca="false">LEFT(H4495,2)</f>
        <v>49</v>
      </c>
      <c r="J4495" s="18" t="str">
        <f aca="false">LEFT(H4495,2)</f>
        <v>49</v>
      </c>
      <c r="K4495" s="18" t="str">
        <f aca="false">RIGHT(H4495,3)</f>
        <v>182</v>
      </c>
      <c r="M4495" s="8" t="n">
        <v>907</v>
      </c>
    </row>
    <row r="4496" customFormat="false" ht="15" hidden="false" customHeight="false" outlineLevel="0" collapsed="false">
      <c r="B4496" s="2" t="s">
        <v>108</v>
      </c>
      <c r="C4496" s="66" t="s">
        <v>1997</v>
      </c>
      <c r="D4496" s="18" t="n">
        <v>626</v>
      </c>
      <c r="E4496" s="38" t="s">
        <v>1834</v>
      </c>
      <c r="F4496" s="75" t="s">
        <v>1834</v>
      </c>
      <c r="H4496" s="8" t="s">
        <v>1686</v>
      </c>
      <c r="I4496" s="27" t="str">
        <f aca="false">LEFT(H4496,2)</f>
        <v>50</v>
      </c>
      <c r="J4496" s="18" t="str">
        <f aca="false">LEFT(H4496,2)</f>
        <v>50</v>
      </c>
      <c r="K4496" s="18" t="str">
        <f aca="false">RIGHT(H4496,3)</f>
        <v>182</v>
      </c>
      <c r="M4496" s="8" t="n">
        <v>897</v>
      </c>
    </row>
    <row r="4497" customFormat="false" ht="15" hidden="false" customHeight="false" outlineLevel="0" collapsed="false">
      <c r="B4497" s="2" t="s">
        <v>108</v>
      </c>
      <c r="C4497" s="66" t="s">
        <v>1997</v>
      </c>
      <c r="D4497" s="18" t="n">
        <v>627</v>
      </c>
      <c r="E4497" s="38" t="s">
        <v>2021</v>
      </c>
      <c r="F4497" s="38" t="s">
        <v>2021</v>
      </c>
      <c r="H4497" s="8" t="s">
        <v>3254</v>
      </c>
      <c r="I4497" s="27" t="str">
        <f aca="false">LEFT(H4497,2)</f>
        <v>51</v>
      </c>
      <c r="J4497" s="18" t="str">
        <f aca="false">LEFT(H4497,2)</f>
        <v>51</v>
      </c>
      <c r="K4497" s="18" t="str">
        <f aca="false">RIGHT(H4497,3)</f>
        <v>182</v>
      </c>
      <c r="M4497" s="8" t="n">
        <v>887</v>
      </c>
    </row>
    <row r="4498" customFormat="false" ht="15" hidden="false" customHeight="false" outlineLevel="0" collapsed="false">
      <c r="B4498" s="2" t="s">
        <v>108</v>
      </c>
      <c r="C4498" s="66" t="s">
        <v>1997</v>
      </c>
      <c r="D4498" s="18" t="n">
        <v>628</v>
      </c>
      <c r="E4498" s="38" t="s">
        <v>1835</v>
      </c>
      <c r="F4498" s="38" t="s">
        <v>1835</v>
      </c>
      <c r="H4498" s="8" t="s">
        <v>1687</v>
      </c>
      <c r="I4498" s="27" t="str">
        <f aca="false">LEFT(H4498,2)</f>
        <v>52</v>
      </c>
      <c r="J4498" s="18" t="str">
        <f aca="false">LEFT(H4498,2)</f>
        <v>52</v>
      </c>
      <c r="K4498" s="18" t="str">
        <f aca="false">RIGHT(H4498,3)</f>
        <v>182</v>
      </c>
      <c r="M4498" s="8" t="n">
        <v>877</v>
      </c>
    </row>
    <row r="4500" customFormat="false" ht="15" hidden="false" customHeight="false" outlineLevel="0" collapsed="false">
      <c r="B4500" s="10" t="s">
        <v>271</v>
      </c>
      <c r="C4500" s="73" t="s">
        <v>2022</v>
      </c>
      <c r="D4500" s="10" t="n">
        <v>165</v>
      </c>
      <c r="E4500" s="20" t="s">
        <v>152</v>
      </c>
      <c r="F4500" s="10" t="str">
        <f aca="false">IFERROR(E4500*10,SUBSTITUTE(E4500,"/",""))</f>
        <v>4041</v>
      </c>
      <c r="G4500" s="73"/>
      <c r="H4500" s="81" t="str">
        <f aca="false">E4500</f>
        <v>40/41</v>
      </c>
      <c r="I4500" s="24" t="str">
        <f aca="false">J4500</f>
        <v>40;41</v>
      </c>
      <c r="J4500" s="24" t="str">
        <f aca="false">IF(LEN(E4500)&gt;2,LEFT(E4500,2)&amp;";"&amp;RIGHT(E4500,2),E4500)</f>
        <v>40;41</v>
      </c>
      <c r="K4500" s="24"/>
      <c r="L4500" s="24"/>
      <c r="M4500" s="24" t="n">
        <v>0</v>
      </c>
      <c r="X4500" s="2" t="str">
        <f aca="false">IF(LEN(H4500)&gt;2,LEFT(H4500,2)&amp;" - "&amp;RIGHT(H4500,2),H4500)</f>
        <v>40 - 41</v>
      </c>
    </row>
    <row r="4501" customFormat="false" ht="15" hidden="false" customHeight="false" outlineLevel="0" collapsed="false">
      <c r="B4501" s="10" t="s">
        <v>271</v>
      </c>
      <c r="C4501" s="73" t="s">
        <v>2022</v>
      </c>
      <c r="D4501" s="10" t="n">
        <v>185</v>
      </c>
      <c r="E4501" s="20" t="s">
        <v>154</v>
      </c>
      <c r="F4501" s="10" t="str">
        <f aca="false">IFERROR(E4501*10,SUBSTITUTE(E4501,"/",""))</f>
        <v>4243</v>
      </c>
      <c r="G4501" s="73"/>
      <c r="H4501" s="81" t="str">
        <f aca="false">E4501</f>
        <v>42/43</v>
      </c>
      <c r="I4501" s="24" t="str">
        <f aca="false">J4501</f>
        <v>42;43</v>
      </c>
      <c r="J4501" s="24" t="str">
        <f aca="false">IF(LEN(E4501)&gt;2,LEFT(E4501,2)&amp;";"&amp;RIGHT(E4501,2),E4501)</f>
        <v>42;43</v>
      </c>
      <c r="K4501" s="24"/>
      <c r="L4501" s="24"/>
      <c r="M4501" s="24" t="n">
        <v>0</v>
      </c>
      <c r="X4501" s="2" t="str">
        <f aca="false">IF(LEN(H4501)&gt;2,LEFT(H4501,2)&amp;" - "&amp;RIGHT(H4501,2),H4501)</f>
        <v>42 - 43</v>
      </c>
    </row>
    <row r="4502" customFormat="false" ht="15" hidden="false" customHeight="false" outlineLevel="0" collapsed="false">
      <c r="B4502" s="10" t="s">
        <v>271</v>
      </c>
      <c r="C4502" s="73" t="s">
        <v>2022</v>
      </c>
      <c r="D4502" s="10" t="n">
        <v>205</v>
      </c>
      <c r="E4502" s="20" t="s">
        <v>254</v>
      </c>
      <c r="F4502" s="10" t="str">
        <f aca="false">IFERROR(E4502*10,SUBSTITUTE(E4502,"/",""))</f>
        <v>4445</v>
      </c>
      <c r="G4502" s="73"/>
      <c r="H4502" s="81" t="str">
        <f aca="false">E4502</f>
        <v>44/45</v>
      </c>
      <c r="I4502" s="24" t="str">
        <f aca="false">J4502</f>
        <v>44;45</v>
      </c>
      <c r="J4502" s="24" t="str">
        <f aca="false">IF(LEN(E4502)&gt;2,LEFT(E4502,2)&amp;";"&amp;RIGHT(E4502,2),E4502)</f>
        <v>44;45</v>
      </c>
      <c r="K4502" s="24"/>
      <c r="L4502" s="24"/>
      <c r="M4502" s="24" t="n">
        <v>0</v>
      </c>
      <c r="X4502" s="2" t="str">
        <f aca="false">IF(LEN(H4502)&gt;2,LEFT(H4502,2)&amp;" - "&amp;RIGHT(H4502,2),H4502)</f>
        <v>44 - 45</v>
      </c>
    </row>
    <row r="4503" customFormat="false" ht="15" hidden="false" customHeight="false" outlineLevel="0" collapsed="false">
      <c r="B4503" s="10" t="s">
        <v>271</v>
      </c>
      <c r="C4503" s="73" t="s">
        <v>2022</v>
      </c>
      <c r="D4503" s="10" t="n">
        <v>220</v>
      </c>
      <c r="E4503" s="20" t="s">
        <v>241</v>
      </c>
      <c r="F4503" s="10" t="n">
        <f aca="false">IFERROR(E4503*10,SUBSTITUTE(E4503,"/",""))</f>
        <v>460</v>
      </c>
      <c r="G4503" s="73"/>
      <c r="H4503" s="81" t="str">
        <f aca="false">E4503</f>
        <v>46</v>
      </c>
      <c r="I4503" s="24" t="str">
        <f aca="false">J4503</f>
        <v>46</v>
      </c>
      <c r="J4503" s="24" t="str">
        <f aca="false">IF(LEN(E4503)&gt;2,LEFT(E4503,2)&amp;";"&amp;RIGHT(E4503,2),E4503)</f>
        <v>46</v>
      </c>
      <c r="K4503" s="24"/>
      <c r="L4503" s="24"/>
      <c r="M4503" s="24" t="n">
        <v>0</v>
      </c>
      <c r="X4503" s="2" t="str">
        <f aca="false">IF(LEN(H4503)&gt;2,LEFT(H4503,2)&amp;" - "&amp;RIGHT(H4503,2),H4503)</f>
        <v>46</v>
      </c>
    </row>
    <row r="4505" customFormat="false" ht="15" hidden="false" customHeight="false" outlineLevel="0" collapsed="false">
      <c r="B4505" s="2" t="s">
        <v>108</v>
      </c>
      <c r="C4505" s="66" t="s">
        <v>2024</v>
      </c>
      <c r="D4505" s="18" t="n">
        <v>140</v>
      </c>
      <c r="E4505" s="38" t="s">
        <v>277</v>
      </c>
      <c r="F4505" s="38" t="n">
        <f aca="false">E4505*10</f>
        <v>140</v>
      </c>
      <c r="H4505" s="8" t="s">
        <v>147</v>
      </c>
      <c r="I4505" s="8" t="str">
        <f aca="false">J4505</f>
        <v>35;36</v>
      </c>
      <c r="J4505" s="18" t="str">
        <f aca="false">IF(LEN(H4505)&gt;2,LEFT(H4505,2)&amp;";"&amp;RIGHT(H4505,2),H4505)</f>
        <v>35;36</v>
      </c>
      <c r="M4505" s="8" t="n">
        <v>848</v>
      </c>
    </row>
    <row r="4506" customFormat="false" ht="15" hidden="false" customHeight="false" outlineLevel="0" collapsed="false">
      <c r="B4506" s="2" t="s">
        <v>108</v>
      </c>
      <c r="C4506" s="66" t="s">
        <v>2024</v>
      </c>
      <c r="D4506" s="18" t="n">
        <f aca="false">D4505+5</f>
        <v>145</v>
      </c>
      <c r="E4506" s="38" t="s">
        <v>278</v>
      </c>
      <c r="F4506" s="38" t="n">
        <f aca="false">E4506*10</f>
        <v>145</v>
      </c>
      <c r="H4506" s="8" t="n">
        <v>37</v>
      </c>
      <c r="I4506" s="8" t="n">
        <f aca="false">J4506</f>
        <v>37</v>
      </c>
      <c r="J4506" s="18" t="n">
        <f aca="false">IF(LEN(H4506)&gt;2,LEFT(H4506,2)&amp;";"&amp;RIGHT(H4506,2),H4506)</f>
        <v>37</v>
      </c>
      <c r="M4506" s="8" t="n">
        <v>869</v>
      </c>
      <c r="X4506" s="2" t="n">
        <f aca="false">IF(LEN(H4506)&gt;2,LEFT(H4506,2)&amp;" - "&amp;RIGHT(H4506,2),H4506)</f>
        <v>37</v>
      </c>
    </row>
    <row r="4507" customFormat="false" ht="15" hidden="false" customHeight="false" outlineLevel="0" collapsed="false">
      <c r="B4507" s="2" t="s">
        <v>108</v>
      </c>
      <c r="C4507" s="66" t="s">
        <v>2024</v>
      </c>
      <c r="D4507" s="18" t="n">
        <f aca="false">D4506+5</f>
        <v>150</v>
      </c>
      <c r="E4507" s="38" t="s">
        <v>279</v>
      </c>
      <c r="F4507" s="38" t="n">
        <f aca="false">E4507*10</f>
        <v>150</v>
      </c>
      <c r="H4507" s="8" t="n">
        <v>38</v>
      </c>
      <c r="I4507" s="8" t="n">
        <f aca="false">J4507</f>
        <v>38</v>
      </c>
      <c r="J4507" s="18" t="n">
        <f aca="false">IF(LEN(H4507)&gt;2,LEFT(H4507,2)&amp;";"&amp;RIGHT(H4507,2),H4507)</f>
        <v>38</v>
      </c>
      <c r="M4507" s="8" t="n">
        <v>879</v>
      </c>
      <c r="X4507" s="2" t="n">
        <f aca="false">IF(LEN(H4507)&gt;2,LEFT(H4507,2)&amp;" - "&amp;RIGHT(H4507,2),H4507)</f>
        <v>38</v>
      </c>
    </row>
    <row r="4508" customFormat="false" ht="15" hidden="false" customHeight="false" outlineLevel="0" collapsed="false">
      <c r="B4508" s="2" t="s">
        <v>108</v>
      </c>
      <c r="C4508" s="66" t="s">
        <v>2024</v>
      </c>
      <c r="D4508" s="18" t="n">
        <f aca="false">D4507+5</f>
        <v>155</v>
      </c>
      <c r="E4508" s="38" t="s">
        <v>280</v>
      </c>
      <c r="F4508" s="38" t="n">
        <f aca="false">E4508*10</f>
        <v>155</v>
      </c>
      <c r="H4508" s="8" t="n">
        <v>39</v>
      </c>
      <c r="I4508" s="8" t="n">
        <f aca="false">J4508</f>
        <v>39</v>
      </c>
      <c r="J4508" s="18" t="n">
        <f aca="false">IF(LEN(H4508)&gt;2,LEFT(H4508,2)&amp;";"&amp;RIGHT(H4508,2),H4508)</f>
        <v>39</v>
      </c>
      <c r="M4508" s="8" t="n">
        <v>889</v>
      </c>
      <c r="X4508" s="2" t="n">
        <f aca="false">IF(LEN(H4508)&gt;2,LEFT(H4508,2)&amp;" - "&amp;RIGHT(H4508,2),H4508)</f>
        <v>39</v>
      </c>
    </row>
    <row r="4509" customFormat="false" ht="15" hidden="false" customHeight="false" outlineLevel="0" collapsed="false">
      <c r="B4509" s="2" t="s">
        <v>108</v>
      </c>
      <c r="C4509" s="66" t="s">
        <v>2024</v>
      </c>
      <c r="D4509" s="18" t="n">
        <f aca="false">D4508+5</f>
        <v>160</v>
      </c>
      <c r="E4509" s="38" t="s">
        <v>281</v>
      </c>
      <c r="F4509" s="38" t="n">
        <f aca="false">E4509*10</f>
        <v>160</v>
      </c>
      <c r="H4509" s="8" t="s">
        <v>152</v>
      </c>
      <c r="I4509" s="8" t="str">
        <f aca="false">J4509</f>
        <v>40;41</v>
      </c>
      <c r="J4509" s="18" t="str">
        <f aca="false">IF(LEN(H4509)&gt;2,LEFT(H4509,2)&amp;";"&amp;RIGHT(H4509,2),H4509)</f>
        <v>40;41</v>
      </c>
      <c r="M4509" s="8" t="n">
        <v>998</v>
      </c>
      <c r="X4509" s="2" t="str">
        <f aca="false">IF(LEN(H4509)&gt;2,LEFT(H4509,2)&amp;" - "&amp;RIGHT(H4509,2),H4509)</f>
        <v>40 - 41</v>
      </c>
    </row>
    <row r="4510" customFormat="false" ht="15" hidden="false" customHeight="false" outlineLevel="0" collapsed="false">
      <c r="B4510" s="2" t="s">
        <v>108</v>
      </c>
      <c r="C4510" s="66" t="s">
        <v>2024</v>
      </c>
      <c r="D4510" s="18" t="n">
        <f aca="false">D4509+5</f>
        <v>165</v>
      </c>
      <c r="E4510" s="38" t="s">
        <v>282</v>
      </c>
      <c r="F4510" s="38" t="n">
        <f aca="false">E4510*10</f>
        <v>165</v>
      </c>
      <c r="H4510" s="8" t="n">
        <v>42</v>
      </c>
      <c r="I4510" s="8" t="n">
        <f aca="false">J4510</f>
        <v>42</v>
      </c>
      <c r="J4510" s="18" t="n">
        <f aca="false">IF(LEN(H4510)&gt;2,LEFT(H4510,2)&amp;";"&amp;RIGHT(H4510,2),H4510)</f>
        <v>42</v>
      </c>
      <c r="M4510" s="8" t="n">
        <v>989</v>
      </c>
      <c r="X4510" s="2" t="n">
        <f aca="false">IF(LEN(H4510)&gt;2,LEFT(H4510,2)&amp;" - "&amp;RIGHT(H4510,2),H4510)</f>
        <v>42</v>
      </c>
    </row>
    <row r="4511" customFormat="false" ht="15" hidden="false" customHeight="false" outlineLevel="0" collapsed="false">
      <c r="B4511" s="2" t="s">
        <v>108</v>
      </c>
      <c r="C4511" s="66" t="s">
        <v>2024</v>
      </c>
      <c r="D4511" s="18" t="n">
        <f aca="false">D4510+5</f>
        <v>170</v>
      </c>
      <c r="E4511" s="38" t="s">
        <v>283</v>
      </c>
      <c r="F4511" s="38" t="n">
        <f aca="false">E4511*10</f>
        <v>170</v>
      </c>
      <c r="H4511" s="8" t="n">
        <v>43</v>
      </c>
      <c r="I4511" s="8" t="n">
        <f aca="false">J4511</f>
        <v>43</v>
      </c>
      <c r="J4511" s="18" t="n">
        <f aca="false">IF(LEN(H4511)&gt;2,LEFT(H4511,2)&amp;";"&amp;RIGHT(H4511,2),H4511)</f>
        <v>43</v>
      </c>
      <c r="M4511" s="8" t="n">
        <v>979</v>
      </c>
      <c r="X4511" s="2" t="n">
        <f aca="false">IF(LEN(H4511)&gt;2,LEFT(H4511,2)&amp;" - "&amp;RIGHT(H4511,2),H4511)</f>
        <v>43</v>
      </c>
    </row>
    <row r="4512" customFormat="false" ht="15" hidden="false" customHeight="false" outlineLevel="0" collapsed="false">
      <c r="B4512" s="2" t="s">
        <v>108</v>
      </c>
      <c r="C4512" s="66" t="s">
        <v>2024</v>
      </c>
      <c r="D4512" s="18" t="n">
        <f aca="false">D4511+5</f>
        <v>175</v>
      </c>
      <c r="E4512" s="38" t="s">
        <v>284</v>
      </c>
      <c r="F4512" s="38" t="n">
        <f aca="false">E4512*10</f>
        <v>175</v>
      </c>
      <c r="H4512" s="8" t="n">
        <v>44</v>
      </c>
      <c r="I4512" s="8" t="n">
        <f aca="false">J4512</f>
        <v>44</v>
      </c>
      <c r="J4512" s="18" t="n">
        <f aca="false">IF(LEN(H4512)&gt;2,LEFT(H4512,2)&amp;";"&amp;RIGHT(H4512,2),H4512)</f>
        <v>44</v>
      </c>
      <c r="M4512" s="8" t="n">
        <v>959</v>
      </c>
      <c r="X4512" s="2" t="n">
        <f aca="false">IF(LEN(H4512)&gt;2,LEFT(H4512,2)&amp;" - "&amp;RIGHT(H4512,2),H4512)</f>
        <v>44</v>
      </c>
    </row>
    <row r="4513" customFormat="false" ht="15" hidden="false" customHeight="false" outlineLevel="0" collapsed="false">
      <c r="B4513" s="2" t="s">
        <v>108</v>
      </c>
      <c r="C4513" s="66" t="s">
        <v>2024</v>
      </c>
      <c r="D4513" s="18" t="n">
        <f aca="false">D4512+5</f>
        <v>180</v>
      </c>
      <c r="E4513" s="38" t="s">
        <v>285</v>
      </c>
      <c r="F4513" s="38" t="n">
        <f aca="false">E4513*10</f>
        <v>180</v>
      </c>
      <c r="H4513" s="8" t="s">
        <v>255</v>
      </c>
      <c r="I4513" s="8" t="str">
        <f aca="false">J4513</f>
        <v>45;46</v>
      </c>
      <c r="J4513" s="18" t="str">
        <f aca="false">IF(LEN(H4513)&gt;2,LEFT(H4513,2)&amp;";"&amp;RIGHT(H4513,2),H4513)</f>
        <v>45;46</v>
      </c>
      <c r="M4513" s="8" t="n">
        <v>938</v>
      </c>
      <c r="X4513" s="2" t="str">
        <f aca="false">IF(LEN(H4513)&gt;2,LEFT(H4513,2)&amp;" - "&amp;RIGHT(H4513,2),H4513)</f>
        <v>45 - 46</v>
      </c>
    </row>
    <row r="4514" customFormat="false" ht="15" hidden="false" customHeight="false" outlineLevel="0" collapsed="false">
      <c r="B4514" s="2" t="s">
        <v>108</v>
      </c>
      <c r="C4514" s="66" t="s">
        <v>2024</v>
      </c>
      <c r="D4514" s="18" t="n">
        <f aca="false">D4513+5</f>
        <v>185</v>
      </c>
      <c r="E4514" s="38" t="s">
        <v>319</v>
      </c>
      <c r="F4514" s="38" t="n">
        <f aca="false">E4514*10</f>
        <v>185</v>
      </c>
      <c r="H4514" s="8" t="n">
        <v>47</v>
      </c>
      <c r="I4514" s="8" t="n">
        <f aca="false">J4514</f>
        <v>47</v>
      </c>
      <c r="J4514" s="18" t="n">
        <f aca="false">IF(LEN(H4514)&gt;2,LEFT(H4514,2)&amp;";"&amp;RIGHT(H4514,2),H4514)</f>
        <v>47</v>
      </c>
      <c r="M4514" s="8" t="n">
        <v>929</v>
      </c>
      <c r="X4514" s="2" t="n">
        <f aca="false">IF(LEN(H4514)&gt;2,LEFT(H4514,2)&amp;" - "&amp;RIGHT(H4514,2),H4514)</f>
        <v>47</v>
      </c>
    </row>
    <row r="4515" customFormat="false" ht="15" hidden="false" customHeight="false" outlineLevel="0" collapsed="false">
      <c r="B4515" s="2" t="s">
        <v>108</v>
      </c>
      <c r="C4515" s="66" t="s">
        <v>2024</v>
      </c>
      <c r="D4515" s="18" t="n">
        <f aca="false">D4514+5</f>
        <v>190</v>
      </c>
      <c r="E4515" s="38" t="s">
        <v>305</v>
      </c>
      <c r="F4515" s="38" t="n">
        <f aca="false">E4515*10</f>
        <v>190</v>
      </c>
      <c r="H4515" s="8" t="n">
        <v>48</v>
      </c>
      <c r="I4515" s="8" t="n">
        <f aca="false">J4515</f>
        <v>48</v>
      </c>
      <c r="J4515" s="18" t="n">
        <f aca="false">IF(LEN(H4515)&gt;2,LEFT(H4515,2)&amp;";"&amp;RIGHT(H4515,2),H4515)</f>
        <v>48</v>
      </c>
      <c r="M4515" s="8" t="n">
        <v>919</v>
      </c>
      <c r="X4515" s="2" t="n">
        <f aca="false">IF(LEN(H4515)&gt;2,LEFT(H4515,2)&amp;" - "&amp;RIGHT(H4515,2),H4515)</f>
        <v>48</v>
      </c>
    </row>
    <row r="4516" customFormat="false" ht="15" hidden="false" customHeight="false" outlineLevel="0" collapsed="false">
      <c r="B4516" s="2" t="s">
        <v>108</v>
      </c>
      <c r="C4516" s="66" t="s">
        <v>2024</v>
      </c>
      <c r="D4516" s="18" t="n">
        <f aca="false">D4515+5</f>
        <v>195</v>
      </c>
      <c r="E4516" s="38" t="s">
        <v>320</v>
      </c>
      <c r="F4516" s="38" t="n">
        <f aca="false">E4516*10</f>
        <v>195</v>
      </c>
      <c r="H4516" s="8" t="n">
        <v>49</v>
      </c>
      <c r="I4516" s="8" t="n">
        <f aca="false">J4516</f>
        <v>49</v>
      </c>
      <c r="J4516" s="18" t="n">
        <f aca="false">IF(LEN(H4516)&gt;2,LEFT(H4516,2)&amp;";"&amp;RIGHT(H4516,2),H4516)</f>
        <v>49</v>
      </c>
      <c r="M4516" s="8" t="n">
        <v>909</v>
      </c>
      <c r="X4516" s="2" t="n">
        <f aca="false">IF(LEN(H4516)&gt;2,LEFT(H4516,2)&amp;" - "&amp;RIGHT(H4516,2),H4516)</f>
        <v>49</v>
      </c>
    </row>
    <row r="4517" customFormat="false" ht="15" hidden="false" customHeight="false" outlineLevel="0" collapsed="false">
      <c r="B4517" s="2" t="s">
        <v>108</v>
      </c>
      <c r="C4517" s="66" t="s">
        <v>2024</v>
      </c>
      <c r="D4517" s="18" t="n">
        <f aca="false">D4516+5</f>
        <v>200</v>
      </c>
      <c r="E4517" s="38" t="s">
        <v>306</v>
      </c>
      <c r="F4517" s="38" t="n">
        <f aca="false">E4517*10</f>
        <v>200</v>
      </c>
      <c r="H4517" s="8" t="s">
        <v>3255</v>
      </c>
      <c r="I4517" s="8" t="str">
        <f aca="false">J4517</f>
        <v>50;51</v>
      </c>
      <c r="J4517" s="18" t="str">
        <f aca="false">IF(LEN(H4517)&gt;2,LEFT(H4517,2)&amp;";"&amp;RIGHT(H4517,2),H4517)</f>
        <v>50;51</v>
      </c>
      <c r="M4517" s="8" t="n">
        <v>888</v>
      </c>
    </row>
    <row r="4519" customFormat="false" ht="15" hidden="false" customHeight="false" outlineLevel="0" collapsed="false">
      <c r="B4519" s="2" t="s">
        <v>108</v>
      </c>
      <c r="C4519" s="66" t="s">
        <v>2035</v>
      </c>
      <c r="D4519" s="2" t="n">
        <v>110</v>
      </c>
      <c r="E4519" s="38" t="s">
        <v>119</v>
      </c>
      <c r="F4519" s="2" t="n">
        <f aca="false">IFERROR(E4519*10,SUBSTITUTE(E4519,"/",""))</f>
        <v>360</v>
      </c>
      <c r="H4519" s="8" t="str">
        <f aca="false">E4519</f>
        <v>36</v>
      </c>
      <c r="I4519" s="8" t="str">
        <f aca="false">J4519</f>
        <v>36</v>
      </c>
      <c r="J4519" s="18" t="str">
        <f aca="false">IF(LEN(H4519)&gt;2,LEFT(H4519,2)&amp;";"&amp;RIGHT(H4519,2),H4519)</f>
        <v>36</v>
      </c>
      <c r="M4519" s="8" t="n">
        <v>0</v>
      </c>
    </row>
    <row r="4520" customFormat="false" ht="15" hidden="false" customHeight="false" outlineLevel="0" collapsed="false">
      <c r="B4520" s="2" t="s">
        <v>108</v>
      </c>
      <c r="C4520" s="66" t="s">
        <v>2035</v>
      </c>
      <c r="D4520" s="2" t="n">
        <f aca="false">D4519+5</f>
        <v>115</v>
      </c>
      <c r="E4520" s="38" t="s">
        <v>148</v>
      </c>
      <c r="F4520" s="2" t="str">
        <f aca="false">IFERROR(E4520*10,SUBSTITUTE(E4520,"/",""))</f>
        <v>3637</v>
      </c>
      <c r="H4520" s="8" t="str">
        <f aca="false">E4520</f>
        <v>36/37</v>
      </c>
      <c r="I4520" s="8" t="str">
        <f aca="false">J4520</f>
        <v>36;37</v>
      </c>
      <c r="J4520" s="18" t="str">
        <f aca="false">IF(LEN(H4520)&gt;2,LEFT(H4520,2)&amp;";"&amp;RIGHT(H4520,2),H4520)</f>
        <v>36;37</v>
      </c>
      <c r="M4520" s="8" t="n">
        <v>0</v>
      </c>
    </row>
    <row r="4521" customFormat="false" ht="15" hidden="false" customHeight="false" outlineLevel="0" collapsed="false">
      <c r="B4521" s="2" t="s">
        <v>108</v>
      </c>
      <c r="C4521" s="66" t="s">
        <v>2035</v>
      </c>
      <c r="D4521" s="2" t="n">
        <f aca="false">D4520+5</f>
        <v>120</v>
      </c>
      <c r="E4521" s="38" t="s">
        <v>120</v>
      </c>
      <c r="F4521" s="2" t="n">
        <f aca="false">IFERROR(E4521*10,SUBSTITUTE(E4521,"/",""))</f>
        <v>370</v>
      </c>
      <c r="H4521" s="8" t="str">
        <f aca="false">E4521</f>
        <v>37</v>
      </c>
      <c r="I4521" s="8" t="str">
        <f aca="false">J4521</f>
        <v>37</v>
      </c>
      <c r="J4521" s="18" t="str">
        <f aca="false">IF(LEN(H4521)&gt;2,LEFT(H4521,2)&amp;";"&amp;RIGHT(H4521,2),H4521)</f>
        <v>37</v>
      </c>
      <c r="M4521" s="8" t="n">
        <v>0</v>
      </c>
    </row>
    <row r="4522" customFormat="false" ht="15" hidden="false" customHeight="false" outlineLevel="0" collapsed="false">
      <c r="B4522" s="2" t="s">
        <v>108</v>
      </c>
      <c r="C4522" s="66" t="s">
        <v>2035</v>
      </c>
      <c r="D4522" s="2" t="n">
        <f aca="false">D4521+5</f>
        <v>125</v>
      </c>
      <c r="E4522" s="38" t="s">
        <v>149</v>
      </c>
      <c r="F4522" s="2" t="str">
        <f aca="false">IFERROR(E4522*10,SUBSTITUTE(E4522,"/",""))</f>
        <v>3738</v>
      </c>
      <c r="H4522" s="8" t="str">
        <f aca="false">E4522</f>
        <v>37/38</v>
      </c>
      <c r="I4522" s="8" t="str">
        <f aca="false">J4522</f>
        <v>37;38</v>
      </c>
      <c r="J4522" s="18" t="str">
        <f aca="false">IF(LEN(H4522)&gt;2,LEFT(H4522,2)&amp;";"&amp;RIGHT(H4522,2),H4522)</f>
        <v>37;38</v>
      </c>
      <c r="M4522" s="8" t="n">
        <v>0</v>
      </c>
    </row>
    <row r="4523" customFormat="false" ht="15" hidden="false" customHeight="false" outlineLevel="0" collapsed="false">
      <c r="B4523" s="2" t="s">
        <v>108</v>
      </c>
      <c r="C4523" s="66" t="s">
        <v>2035</v>
      </c>
      <c r="D4523" s="2" t="n">
        <f aca="false">D4522+5</f>
        <v>130</v>
      </c>
      <c r="E4523" s="38" t="s">
        <v>121</v>
      </c>
      <c r="F4523" s="2" t="n">
        <f aca="false">IFERROR(E4523*10,SUBSTITUTE(E4523,"/",""))</f>
        <v>380</v>
      </c>
      <c r="H4523" s="8" t="str">
        <f aca="false">E4523</f>
        <v>38</v>
      </c>
      <c r="I4523" s="8" t="str">
        <f aca="false">J4523</f>
        <v>38</v>
      </c>
      <c r="J4523" s="18" t="str">
        <f aca="false">IF(LEN(H4523)&gt;2,LEFT(H4523,2)&amp;";"&amp;RIGHT(H4523,2),H4523)</f>
        <v>38</v>
      </c>
      <c r="M4523" s="8" t="n">
        <v>0</v>
      </c>
      <c r="N4523" s="2" t="n">
        <f aca="false">VLOOKUP(H4523,references!B:C,2,0)</f>
        <v>24.5</v>
      </c>
    </row>
    <row r="4524" customFormat="false" ht="15" hidden="false" customHeight="false" outlineLevel="0" collapsed="false">
      <c r="B4524" s="2" t="s">
        <v>108</v>
      </c>
      <c r="C4524" s="66" t="s">
        <v>2035</v>
      </c>
      <c r="D4524" s="2" t="n">
        <f aca="false">D4523+5</f>
        <v>135</v>
      </c>
      <c r="E4524" s="38" t="s">
        <v>150</v>
      </c>
      <c r="F4524" s="2" t="str">
        <f aca="false">IFERROR(E4524*10,SUBSTITUTE(E4524,"/",""))</f>
        <v>3839</v>
      </c>
      <c r="H4524" s="8" t="str">
        <f aca="false">E4524</f>
        <v>38/39</v>
      </c>
      <c r="I4524" s="8" t="str">
        <f aca="false">J4524</f>
        <v>38;39</v>
      </c>
      <c r="J4524" s="18" t="str">
        <f aca="false">IF(LEN(H4524)&gt;2,LEFT(H4524,2)&amp;";"&amp;RIGHT(H4524,2),H4524)</f>
        <v>38;39</v>
      </c>
      <c r="M4524" s="8" t="n">
        <v>0</v>
      </c>
    </row>
    <row r="4525" customFormat="false" ht="15" hidden="false" customHeight="false" outlineLevel="0" collapsed="false">
      <c r="B4525" s="2" t="s">
        <v>108</v>
      </c>
      <c r="C4525" s="66" t="s">
        <v>2035</v>
      </c>
      <c r="D4525" s="2" t="n">
        <f aca="false">D4524+5</f>
        <v>140</v>
      </c>
      <c r="E4525" s="38" t="s">
        <v>122</v>
      </c>
      <c r="F4525" s="2" t="n">
        <f aca="false">IFERROR(E4525*10,SUBSTITUTE(E4525,"/",""))</f>
        <v>390</v>
      </c>
      <c r="H4525" s="8" t="str">
        <f aca="false">E4525</f>
        <v>39</v>
      </c>
      <c r="I4525" s="8" t="str">
        <f aca="false">J4525</f>
        <v>39</v>
      </c>
      <c r="J4525" s="18" t="str">
        <f aca="false">IF(LEN(H4525)&gt;2,LEFT(H4525,2)&amp;";"&amp;RIGHT(H4525,2),H4525)</f>
        <v>39</v>
      </c>
      <c r="M4525" s="8" t="n">
        <v>0</v>
      </c>
      <c r="N4525" s="2" t="n">
        <f aca="false">VLOOKUP(H4525,references!B:C,2,0)</f>
        <v>25</v>
      </c>
    </row>
    <row r="4526" customFormat="false" ht="15" hidden="false" customHeight="false" outlineLevel="0" collapsed="false">
      <c r="B4526" s="2" t="s">
        <v>108</v>
      </c>
      <c r="C4526" s="66" t="s">
        <v>2035</v>
      </c>
      <c r="D4526" s="2" t="n">
        <f aca="false">D4525+5</f>
        <v>145</v>
      </c>
      <c r="E4526" s="38" t="s">
        <v>151</v>
      </c>
      <c r="F4526" s="2" t="str">
        <f aca="false">IFERROR(E4526*10,SUBSTITUTE(E4526,"/",""))</f>
        <v>3940</v>
      </c>
      <c r="H4526" s="8" t="str">
        <f aca="false">E4526</f>
        <v>39/40</v>
      </c>
      <c r="I4526" s="8" t="str">
        <f aca="false">J4526</f>
        <v>39;40</v>
      </c>
      <c r="J4526" s="18" t="str">
        <f aca="false">IF(LEN(H4526)&gt;2,LEFT(H4526,2)&amp;";"&amp;RIGHT(H4526,2),H4526)</f>
        <v>39;40</v>
      </c>
      <c r="M4526" s="8" t="n">
        <v>0</v>
      </c>
    </row>
    <row r="4527" customFormat="false" ht="15" hidden="false" customHeight="false" outlineLevel="0" collapsed="false">
      <c r="B4527" s="2" t="s">
        <v>108</v>
      </c>
      <c r="C4527" s="66" t="s">
        <v>2035</v>
      </c>
      <c r="D4527" s="2" t="n">
        <f aca="false">D4526+5</f>
        <v>150</v>
      </c>
      <c r="E4527" s="38" t="s">
        <v>123</v>
      </c>
      <c r="F4527" s="2" t="n">
        <f aca="false">IFERROR(E4527*10,SUBSTITUTE(E4527,"/",""))</f>
        <v>400</v>
      </c>
      <c r="H4527" s="8" t="str">
        <f aca="false">E4527</f>
        <v>40</v>
      </c>
      <c r="I4527" s="8" t="str">
        <f aca="false">J4527</f>
        <v>40</v>
      </c>
      <c r="J4527" s="18" t="str">
        <f aca="false">IF(LEN(H4527)&gt;2,LEFT(H4527,2)&amp;";"&amp;RIGHT(H4527,2),H4527)</f>
        <v>40</v>
      </c>
      <c r="M4527" s="8" t="n">
        <v>0</v>
      </c>
      <c r="N4527" s="2" t="n">
        <f aca="false">VLOOKUP(H4527,references!B:C,2,0)</f>
        <v>25.5</v>
      </c>
    </row>
    <row r="4528" customFormat="false" ht="15" hidden="false" customHeight="false" outlineLevel="0" collapsed="false">
      <c r="B4528" s="2" t="s">
        <v>108</v>
      </c>
      <c r="C4528" s="66" t="s">
        <v>2035</v>
      </c>
      <c r="D4528" s="2" t="n">
        <f aca="false">D4527+5</f>
        <v>155</v>
      </c>
      <c r="E4528" s="38" t="s">
        <v>152</v>
      </c>
      <c r="F4528" s="2" t="str">
        <f aca="false">IFERROR(E4528*10,SUBSTITUTE(E4528,"/",""))</f>
        <v>4041</v>
      </c>
      <c r="H4528" s="8" t="str">
        <f aca="false">E4528</f>
        <v>40/41</v>
      </c>
      <c r="I4528" s="8" t="str">
        <f aca="false">J4528</f>
        <v>40;41</v>
      </c>
      <c r="J4528" s="18" t="str">
        <f aca="false">IF(LEN(H4528)&gt;2,LEFT(H4528,2)&amp;";"&amp;RIGHT(H4528,2),H4528)</f>
        <v>40;41</v>
      </c>
      <c r="M4528" s="8" t="n">
        <v>0</v>
      </c>
    </row>
    <row r="4529" customFormat="false" ht="15" hidden="false" customHeight="false" outlineLevel="0" collapsed="false">
      <c r="B4529" s="2" t="s">
        <v>108</v>
      </c>
      <c r="C4529" s="66" t="s">
        <v>2035</v>
      </c>
      <c r="D4529" s="2" t="n">
        <f aca="false">D4528+5</f>
        <v>160</v>
      </c>
      <c r="E4529" s="38" t="s">
        <v>124</v>
      </c>
      <c r="F4529" s="2" t="n">
        <f aca="false">IFERROR(E4529*10,SUBSTITUTE(E4529,"/",""))</f>
        <v>410</v>
      </c>
      <c r="H4529" s="8" t="str">
        <f aca="false">E4529</f>
        <v>41</v>
      </c>
      <c r="I4529" s="8" t="str">
        <f aca="false">J4529</f>
        <v>41</v>
      </c>
      <c r="J4529" s="18" t="str">
        <f aca="false">IF(LEN(H4529)&gt;2,LEFT(H4529,2)&amp;";"&amp;RIGHT(H4529,2),H4529)</f>
        <v>41</v>
      </c>
      <c r="M4529" s="8" t="n">
        <v>0</v>
      </c>
      <c r="N4529" s="2" t="n">
        <f aca="false">VLOOKUP(H4529,references!B:C,2,0)</f>
        <v>26.5</v>
      </c>
    </row>
    <row r="4530" customFormat="false" ht="15" hidden="false" customHeight="false" outlineLevel="0" collapsed="false">
      <c r="B4530" s="2" t="s">
        <v>108</v>
      </c>
      <c r="C4530" s="66" t="s">
        <v>2035</v>
      </c>
      <c r="D4530" s="2" t="n">
        <f aca="false">D4529+5</f>
        <v>165</v>
      </c>
      <c r="E4530" s="38" t="s">
        <v>153</v>
      </c>
      <c r="F4530" s="2" t="str">
        <f aca="false">IFERROR(E4530*10,SUBSTITUTE(E4530,"/",""))</f>
        <v>4142</v>
      </c>
      <c r="H4530" s="8" t="str">
        <f aca="false">E4530</f>
        <v>41/42</v>
      </c>
      <c r="I4530" s="8" t="str">
        <f aca="false">J4530</f>
        <v>41;42</v>
      </c>
      <c r="J4530" s="18" t="str">
        <f aca="false">IF(LEN(H4530)&gt;2,LEFT(H4530,2)&amp;";"&amp;RIGHT(H4530,2),H4530)</f>
        <v>41;42</v>
      </c>
      <c r="M4530" s="8" t="n">
        <v>0</v>
      </c>
    </row>
    <row r="4531" customFormat="false" ht="15" hidden="false" customHeight="false" outlineLevel="0" collapsed="false">
      <c r="B4531" s="2" t="s">
        <v>108</v>
      </c>
      <c r="C4531" s="66" t="s">
        <v>2035</v>
      </c>
      <c r="D4531" s="2" t="n">
        <f aca="false">D4530+5</f>
        <v>170</v>
      </c>
      <c r="E4531" s="38" t="s">
        <v>125</v>
      </c>
      <c r="F4531" s="2" t="n">
        <f aca="false">IFERROR(E4531*10,SUBSTITUTE(E4531,"/",""))</f>
        <v>420</v>
      </c>
      <c r="H4531" s="8" t="str">
        <f aca="false">E4531</f>
        <v>42</v>
      </c>
      <c r="I4531" s="8" t="str">
        <f aca="false">J4531</f>
        <v>42</v>
      </c>
      <c r="J4531" s="18" t="str">
        <f aca="false">IF(LEN(H4531)&gt;2,LEFT(H4531,2)&amp;";"&amp;RIGHT(H4531,2),H4531)</f>
        <v>42</v>
      </c>
      <c r="M4531" s="8" t="n">
        <v>0</v>
      </c>
      <c r="N4531" s="2" t="n">
        <f aca="false">VLOOKUP(H4531,references!B:C,2,0)</f>
        <v>27</v>
      </c>
    </row>
    <row r="4532" customFormat="false" ht="15" hidden="false" customHeight="false" outlineLevel="0" collapsed="false">
      <c r="B4532" s="2" t="s">
        <v>108</v>
      </c>
      <c r="C4532" s="66" t="s">
        <v>2035</v>
      </c>
      <c r="D4532" s="2" t="n">
        <f aca="false">D4531+5</f>
        <v>175</v>
      </c>
      <c r="E4532" s="38" t="s">
        <v>154</v>
      </c>
      <c r="F4532" s="2" t="str">
        <f aca="false">IFERROR(E4532*10,SUBSTITUTE(E4532,"/",""))</f>
        <v>4243</v>
      </c>
      <c r="H4532" s="8" t="str">
        <f aca="false">E4532</f>
        <v>42/43</v>
      </c>
      <c r="I4532" s="8" t="str">
        <f aca="false">J4532</f>
        <v>42;43</v>
      </c>
      <c r="J4532" s="18" t="str">
        <f aca="false">IF(LEN(H4532)&gt;2,LEFT(H4532,2)&amp;";"&amp;RIGHT(H4532,2),H4532)</f>
        <v>42;43</v>
      </c>
      <c r="M4532" s="8" t="n">
        <v>0</v>
      </c>
    </row>
    <row r="4533" customFormat="false" ht="15" hidden="false" customHeight="false" outlineLevel="0" collapsed="false">
      <c r="B4533" s="2" t="s">
        <v>108</v>
      </c>
      <c r="C4533" s="66" t="s">
        <v>2035</v>
      </c>
      <c r="D4533" s="2" t="n">
        <f aca="false">D4532+5</f>
        <v>180</v>
      </c>
      <c r="E4533" s="38" t="s">
        <v>126</v>
      </c>
      <c r="F4533" s="2" t="n">
        <f aca="false">IFERROR(E4533*10,SUBSTITUTE(E4533,"/",""))</f>
        <v>430</v>
      </c>
      <c r="H4533" s="8" t="str">
        <f aca="false">E4533</f>
        <v>43</v>
      </c>
      <c r="I4533" s="8" t="str">
        <f aca="false">J4533</f>
        <v>43</v>
      </c>
      <c r="J4533" s="18" t="str">
        <f aca="false">IF(LEN(H4533)&gt;2,LEFT(H4533,2)&amp;";"&amp;RIGHT(H4533,2),H4533)</f>
        <v>43</v>
      </c>
      <c r="M4533" s="8" t="n">
        <v>0</v>
      </c>
      <c r="N4533" s="2" t="n">
        <f aca="false">VLOOKUP(H4533,references!B:C,2,0)</f>
        <v>27.5</v>
      </c>
    </row>
    <row r="4534" customFormat="false" ht="15" hidden="false" customHeight="false" outlineLevel="0" collapsed="false">
      <c r="B4534" s="2" t="s">
        <v>108</v>
      </c>
      <c r="C4534" s="66" t="s">
        <v>2035</v>
      </c>
      <c r="D4534" s="2" t="n">
        <f aca="false">D4533+5</f>
        <v>185</v>
      </c>
      <c r="E4534" s="38" t="s">
        <v>155</v>
      </c>
      <c r="F4534" s="2" t="str">
        <f aca="false">IFERROR(E4534*10,SUBSTITUTE(E4534,"/",""))</f>
        <v>4344</v>
      </c>
      <c r="H4534" s="8" t="str">
        <f aca="false">E4534</f>
        <v>43/44</v>
      </c>
      <c r="I4534" s="8" t="str">
        <f aca="false">J4534</f>
        <v>43;44</v>
      </c>
      <c r="J4534" s="18" t="str">
        <f aca="false">IF(LEN(H4534)&gt;2,LEFT(H4534,2)&amp;";"&amp;RIGHT(H4534,2),H4534)</f>
        <v>43;44</v>
      </c>
      <c r="M4534" s="8" t="n">
        <v>0</v>
      </c>
    </row>
    <row r="4535" customFormat="false" ht="15" hidden="false" customHeight="false" outlineLevel="0" collapsed="false">
      <c r="B4535" s="2" t="s">
        <v>108</v>
      </c>
      <c r="C4535" s="66" t="s">
        <v>2035</v>
      </c>
      <c r="D4535" s="2" t="n">
        <f aca="false">D4534+5</f>
        <v>190</v>
      </c>
      <c r="E4535" s="38" t="s">
        <v>127</v>
      </c>
      <c r="F4535" s="2" t="n">
        <f aca="false">IFERROR(E4535*10,SUBSTITUTE(E4535,"/",""))</f>
        <v>440</v>
      </c>
      <c r="H4535" s="8" t="str">
        <f aca="false">E4535</f>
        <v>44</v>
      </c>
      <c r="I4535" s="8" t="str">
        <f aca="false">J4535</f>
        <v>44</v>
      </c>
      <c r="J4535" s="18" t="str">
        <f aca="false">IF(LEN(H4535)&gt;2,LEFT(H4535,2)&amp;";"&amp;RIGHT(H4535,2),H4535)</f>
        <v>44</v>
      </c>
      <c r="M4535" s="8" t="n">
        <v>0</v>
      </c>
      <c r="N4535" s="2" t="n">
        <f aca="false">VLOOKUP(H4535,references!B:C,2,0)</f>
        <v>28.5</v>
      </c>
    </row>
    <row r="4536" customFormat="false" ht="15" hidden="false" customHeight="false" outlineLevel="0" collapsed="false">
      <c r="B4536" s="2" t="s">
        <v>108</v>
      </c>
      <c r="C4536" s="66" t="s">
        <v>2035</v>
      </c>
      <c r="D4536" s="2" t="n">
        <f aca="false">D4535+5</f>
        <v>195</v>
      </c>
      <c r="E4536" s="38" t="s">
        <v>254</v>
      </c>
      <c r="F4536" s="2" t="str">
        <f aca="false">IFERROR(E4536*10,SUBSTITUTE(E4536,"/",""))</f>
        <v>4445</v>
      </c>
      <c r="H4536" s="8" t="str">
        <f aca="false">E4536</f>
        <v>44/45</v>
      </c>
      <c r="I4536" s="8" t="str">
        <f aca="false">J4536</f>
        <v>44;45</v>
      </c>
      <c r="J4536" s="18" t="str">
        <f aca="false">IF(LEN(H4536)&gt;2,LEFT(H4536,2)&amp;";"&amp;RIGHT(H4536,2),H4536)</f>
        <v>44;45</v>
      </c>
      <c r="M4536" s="8" t="n">
        <v>0</v>
      </c>
    </row>
    <row r="4537" customFormat="false" ht="15" hidden="false" customHeight="false" outlineLevel="0" collapsed="false">
      <c r="B4537" s="2" t="s">
        <v>108</v>
      </c>
      <c r="C4537" s="66" t="s">
        <v>2035</v>
      </c>
      <c r="D4537" s="2" t="n">
        <f aca="false">D4536+5</f>
        <v>200</v>
      </c>
      <c r="E4537" s="38" t="s">
        <v>196</v>
      </c>
      <c r="F4537" s="2" t="n">
        <f aca="false">IFERROR(E4537*10,SUBSTITUTE(E4537,"/",""))</f>
        <v>450</v>
      </c>
      <c r="H4537" s="8" t="str">
        <f aca="false">E4537</f>
        <v>45</v>
      </c>
      <c r="I4537" s="8" t="str">
        <f aca="false">J4537</f>
        <v>45</v>
      </c>
      <c r="J4537" s="18" t="str">
        <f aca="false">IF(LEN(H4537)&gt;2,LEFT(H4537,2)&amp;";"&amp;RIGHT(H4537,2),H4537)</f>
        <v>45</v>
      </c>
      <c r="M4537" s="8" t="n">
        <v>0</v>
      </c>
      <c r="N4537" s="2" t="n">
        <f aca="false">VLOOKUP(H4537,references!B:C,2,0)</f>
        <v>29</v>
      </c>
    </row>
    <row r="4538" customFormat="false" ht="15" hidden="false" customHeight="false" outlineLevel="0" collapsed="false">
      <c r="B4538" s="2" t="s">
        <v>108</v>
      </c>
      <c r="C4538" s="66" t="s">
        <v>2035</v>
      </c>
      <c r="D4538" s="2" t="n">
        <f aca="false">D4537+5</f>
        <v>205</v>
      </c>
      <c r="E4538" s="38" t="s">
        <v>255</v>
      </c>
      <c r="F4538" s="2" t="str">
        <f aca="false">IFERROR(E4538*10,SUBSTITUTE(E4538,"/",""))</f>
        <v>4546</v>
      </c>
      <c r="H4538" s="8" t="str">
        <f aca="false">E4538</f>
        <v>45/46</v>
      </c>
      <c r="I4538" s="8" t="str">
        <f aca="false">J4538</f>
        <v>45;46</v>
      </c>
      <c r="J4538" s="18" t="str">
        <f aca="false">IF(LEN(H4538)&gt;2,LEFT(H4538,2)&amp;";"&amp;RIGHT(H4538,2),H4538)</f>
        <v>45;46</v>
      </c>
      <c r="M4538" s="8" t="n">
        <v>0</v>
      </c>
    </row>
    <row r="4539" customFormat="false" ht="15" hidden="false" customHeight="false" outlineLevel="0" collapsed="false">
      <c r="B4539" s="2" t="s">
        <v>108</v>
      </c>
      <c r="C4539" s="66" t="s">
        <v>2035</v>
      </c>
      <c r="D4539" s="2" t="n">
        <f aca="false">D4538+5</f>
        <v>210</v>
      </c>
      <c r="E4539" s="38" t="s">
        <v>241</v>
      </c>
      <c r="F4539" s="2" t="n">
        <f aca="false">IFERROR(E4539*10,SUBSTITUTE(E4539,"/",""))</f>
        <v>460</v>
      </c>
      <c r="H4539" s="8" t="str">
        <f aca="false">E4539</f>
        <v>46</v>
      </c>
      <c r="I4539" s="8" t="str">
        <f aca="false">J4539</f>
        <v>46</v>
      </c>
      <c r="J4539" s="18" t="str">
        <f aca="false">IF(LEN(H4539)&gt;2,LEFT(H4539,2)&amp;";"&amp;RIGHT(H4539,2),H4539)</f>
        <v>46</v>
      </c>
      <c r="M4539" s="8" t="n">
        <v>0</v>
      </c>
      <c r="N4539" s="2" t="n">
        <f aca="false">VLOOKUP(H4539,references!B:C,2,0)</f>
        <v>29.5</v>
      </c>
    </row>
    <row r="4540" customFormat="false" ht="15" hidden="false" customHeight="false" outlineLevel="0" collapsed="false">
      <c r="B4540" s="2" t="s">
        <v>108</v>
      </c>
      <c r="C4540" s="66" t="s">
        <v>2035</v>
      </c>
      <c r="D4540" s="2" t="n">
        <f aca="false">D4539+5</f>
        <v>215</v>
      </c>
      <c r="E4540" s="38" t="s">
        <v>256</v>
      </c>
      <c r="F4540" s="2" t="str">
        <f aca="false">IFERROR(E4540*10,SUBSTITUTE(E4540,"/",""))</f>
        <v>4647</v>
      </c>
      <c r="H4540" s="8" t="str">
        <f aca="false">E4540</f>
        <v>46/47</v>
      </c>
      <c r="I4540" s="8" t="str">
        <f aca="false">J4540</f>
        <v>46;47</v>
      </c>
      <c r="J4540" s="18" t="str">
        <f aca="false">IF(LEN(H4540)&gt;2,LEFT(H4540,2)&amp;";"&amp;RIGHT(H4540,2),H4540)</f>
        <v>46;47</v>
      </c>
      <c r="M4540" s="8" t="n">
        <v>0</v>
      </c>
    </row>
    <row r="4541" customFormat="false" ht="15" hidden="false" customHeight="false" outlineLevel="0" collapsed="false">
      <c r="B4541" s="2" t="s">
        <v>108</v>
      </c>
      <c r="C4541" s="66" t="s">
        <v>2035</v>
      </c>
      <c r="D4541" s="2" t="n">
        <f aca="false">D4540+5</f>
        <v>220</v>
      </c>
      <c r="E4541" s="38" t="s">
        <v>242</v>
      </c>
      <c r="F4541" s="2" t="n">
        <f aca="false">IFERROR(E4541*10,SUBSTITUTE(E4541,"/",""))</f>
        <v>470</v>
      </c>
      <c r="H4541" s="8" t="str">
        <f aca="false">E4541</f>
        <v>47</v>
      </c>
      <c r="I4541" s="8" t="str">
        <f aca="false">J4541</f>
        <v>47</v>
      </c>
      <c r="J4541" s="18" t="str">
        <f aca="false">IF(LEN(H4541)&gt;2,LEFT(H4541,2)&amp;";"&amp;RIGHT(H4541,2),H4541)</f>
        <v>47</v>
      </c>
      <c r="M4541" s="8" t="n">
        <v>0</v>
      </c>
    </row>
    <row r="4542" customFormat="false" ht="15" hidden="false" customHeight="false" outlineLevel="0" collapsed="false">
      <c r="B4542" s="2" t="s">
        <v>108</v>
      </c>
      <c r="C4542" s="66" t="s">
        <v>2035</v>
      </c>
      <c r="D4542" s="2" t="n">
        <f aca="false">D4541+5</f>
        <v>225</v>
      </c>
      <c r="E4542" s="38" t="s">
        <v>257</v>
      </c>
      <c r="F4542" s="2" t="str">
        <f aca="false">IFERROR(E4542*10,SUBSTITUTE(E4542,"/",""))</f>
        <v>4748</v>
      </c>
      <c r="H4542" s="8" t="str">
        <f aca="false">E4542</f>
        <v>47/48</v>
      </c>
      <c r="I4542" s="8" t="str">
        <f aca="false">J4542</f>
        <v>47;48</v>
      </c>
      <c r="J4542" s="18" t="str">
        <f aca="false">IF(LEN(H4542)&gt;2,LEFT(H4542,2)&amp;";"&amp;RIGHT(H4542,2),H4542)</f>
        <v>47;48</v>
      </c>
      <c r="M4542" s="8" t="n">
        <v>0</v>
      </c>
    </row>
    <row r="4543" customFormat="false" ht="15" hidden="false" customHeight="false" outlineLevel="0" collapsed="false">
      <c r="B4543" s="2" t="s">
        <v>108</v>
      </c>
      <c r="C4543" s="66" t="s">
        <v>2035</v>
      </c>
      <c r="D4543" s="2" t="n">
        <f aca="false">D4542+5</f>
        <v>230</v>
      </c>
      <c r="E4543" s="38" t="s">
        <v>243</v>
      </c>
      <c r="F4543" s="2" t="n">
        <f aca="false">IFERROR(E4543*10,SUBSTITUTE(E4543,"/",""))</f>
        <v>480</v>
      </c>
      <c r="H4543" s="8" t="str">
        <f aca="false">E4543</f>
        <v>48</v>
      </c>
      <c r="I4543" s="8" t="str">
        <f aca="false">J4543</f>
        <v>48</v>
      </c>
      <c r="J4543" s="18" t="str">
        <f aca="false">IF(LEN(H4543)&gt;2,LEFT(H4543,2)&amp;";"&amp;RIGHT(H4543,2),H4543)</f>
        <v>48</v>
      </c>
      <c r="M4543" s="8" t="n">
        <v>0</v>
      </c>
    </row>
    <row r="4544" customFormat="false" ht="15" hidden="false" customHeight="false" outlineLevel="0" collapsed="false">
      <c r="B4544" s="2" t="s">
        <v>108</v>
      </c>
      <c r="C4544" s="66" t="s">
        <v>2035</v>
      </c>
      <c r="D4544" s="2" t="n">
        <f aca="false">D4543+5</f>
        <v>235</v>
      </c>
      <c r="E4544" s="38" t="s">
        <v>258</v>
      </c>
      <c r="F4544" s="2" t="str">
        <f aca="false">IFERROR(E4544*10,SUBSTITUTE(E4544,"/",""))</f>
        <v>4849</v>
      </c>
      <c r="H4544" s="8" t="str">
        <f aca="false">E4544</f>
        <v>48/49</v>
      </c>
      <c r="I4544" s="8" t="str">
        <f aca="false">J4544</f>
        <v>48;49</v>
      </c>
      <c r="J4544" s="18" t="str">
        <f aca="false">IF(LEN(H4544)&gt;2,LEFT(H4544,2)&amp;";"&amp;RIGHT(H4544,2),H4544)</f>
        <v>48;49</v>
      </c>
      <c r="M4544" s="8" t="n">
        <v>0</v>
      </c>
    </row>
    <row r="4545" customFormat="false" ht="15" hidden="false" customHeight="false" outlineLevel="0" collapsed="false">
      <c r="B4545" s="2" t="s">
        <v>108</v>
      </c>
      <c r="C4545" s="66" t="s">
        <v>2035</v>
      </c>
      <c r="D4545" s="2" t="n">
        <f aca="false">D4544+5</f>
        <v>240</v>
      </c>
      <c r="E4545" s="38" t="s">
        <v>244</v>
      </c>
      <c r="F4545" s="2" t="n">
        <f aca="false">IFERROR(E4545*10,SUBSTITUTE(E4545,"/",""))</f>
        <v>490</v>
      </c>
      <c r="H4545" s="8" t="str">
        <f aca="false">E4545</f>
        <v>49</v>
      </c>
      <c r="I4545" s="8" t="str">
        <f aca="false">J4545</f>
        <v>49</v>
      </c>
      <c r="J4545" s="18" t="str">
        <f aca="false">IF(LEN(H4545)&gt;2,LEFT(H4545,2)&amp;";"&amp;RIGHT(H4545,2),H4545)</f>
        <v>49</v>
      </c>
      <c r="M4545" s="8" t="n">
        <v>0</v>
      </c>
    </row>
    <row r="4546" customFormat="false" ht="15" hidden="false" customHeight="false" outlineLevel="0" collapsed="false">
      <c r="B4546" s="2" t="s">
        <v>108</v>
      </c>
      <c r="C4546" s="66" t="s">
        <v>2035</v>
      </c>
      <c r="D4546" s="2" t="n">
        <f aca="false">D4545+5</f>
        <v>245</v>
      </c>
      <c r="E4546" s="38" t="s">
        <v>259</v>
      </c>
      <c r="F4546" s="2" t="str">
        <f aca="false">IFERROR(E4546*10,SUBSTITUTE(E4546,"/",""))</f>
        <v>4950</v>
      </c>
      <c r="H4546" s="8" t="str">
        <f aca="false">E4546</f>
        <v>49/50</v>
      </c>
      <c r="I4546" s="8" t="str">
        <f aca="false">J4546</f>
        <v>49;50</v>
      </c>
      <c r="J4546" s="18" t="str">
        <f aca="false">IF(LEN(H4546)&gt;2,LEFT(H4546,2)&amp;";"&amp;RIGHT(H4546,2),H4546)</f>
        <v>49;50</v>
      </c>
      <c r="M4546" s="8" t="n">
        <v>0</v>
      </c>
    </row>
    <row r="4547" customFormat="false" ht="15" hidden="false" customHeight="false" outlineLevel="0" collapsed="false">
      <c r="B4547" s="2" t="s">
        <v>108</v>
      </c>
      <c r="C4547" s="66" t="s">
        <v>2035</v>
      </c>
      <c r="D4547" s="2" t="n">
        <f aca="false">D4546+5</f>
        <v>250</v>
      </c>
      <c r="E4547" s="38" t="s">
        <v>245</v>
      </c>
      <c r="F4547" s="2" t="n">
        <f aca="false">IFERROR(E4547*10,SUBSTITUTE(E4547,"/",""))</f>
        <v>500</v>
      </c>
      <c r="H4547" s="8" t="str">
        <f aca="false">E4547</f>
        <v>50</v>
      </c>
      <c r="I4547" s="8" t="str">
        <f aca="false">J4547</f>
        <v>50</v>
      </c>
      <c r="J4547" s="18" t="str">
        <f aca="false">IF(LEN(H4547)&gt;2,LEFT(H4547,2)&amp;";"&amp;RIGHT(H4547,2),H4547)</f>
        <v>50</v>
      </c>
      <c r="M4547" s="8" t="n">
        <v>0</v>
      </c>
    </row>
    <row r="4548" customFormat="false" ht="15" hidden="false" customHeight="false" outlineLevel="0" collapsed="false">
      <c r="B4548" s="10" t="s">
        <v>271</v>
      </c>
      <c r="C4548" s="73" t="s">
        <v>2035</v>
      </c>
      <c r="D4548" s="10" t="n">
        <v>310</v>
      </c>
      <c r="E4548" s="20" t="s">
        <v>168</v>
      </c>
      <c r="F4548" s="10" t="str">
        <f aca="false">IFERROR(E4548*10,SUBSTITUTE(E4548,"/",""))</f>
        <v>3942</v>
      </c>
      <c r="G4548" s="73"/>
      <c r="H4548" s="24" t="str">
        <f aca="false">E4548</f>
        <v>39/42</v>
      </c>
      <c r="I4548" s="24" t="str">
        <f aca="false">J4548</f>
        <v>39;40;41;42</v>
      </c>
      <c r="J4548" s="24" t="s">
        <v>3256</v>
      </c>
      <c r="K4548" s="24"/>
      <c r="L4548" s="24"/>
      <c r="M4548" s="24" t="n">
        <v>0</v>
      </c>
    </row>
    <row r="4549" customFormat="false" ht="15" hidden="false" customHeight="false" outlineLevel="0" collapsed="false">
      <c r="B4549" s="10" t="s">
        <v>271</v>
      </c>
      <c r="C4549" s="73" t="s">
        <v>2035</v>
      </c>
      <c r="D4549" s="10" t="n">
        <v>320</v>
      </c>
      <c r="E4549" s="20" t="s">
        <v>2036</v>
      </c>
      <c r="F4549" s="10" t="str">
        <f aca="false">IFERROR(E4549*10,SUBSTITUTE(E4549,"/",""))</f>
        <v>4346</v>
      </c>
      <c r="G4549" s="73"/>
      <c r="H4549" s="24" t="str">
        <f aca="false">E4549</f>
        <v>43/46</v>
      </c>
      <c r="I4549" s="24" t="str">
        <f aca="false">J4549</f>
        <v>43;44;45;46</v>
      </c>
      <c r="J4549" s="24" t="s">
        <v>3257</v>
      </c>
      <c r="K4549" s="24"/>
      <c r="L4549" s="24"/>
      <c r="M4549" s="24" t="n">
        <v>0</v>
      </c>
    </row>
    <row r="4551" customFormat="false" ht="15" hidden="false" customHeight="false" outlineLevel="0" collapsed="false">
      <c r="B4551" s="10" t="s">
        <v>271</v>
      </c>
      <c r="C4551" s="73" t="s">
        <v>2037</v>
      </c>
      <c r="D4551" s="10" t="n">
        <v>110</v>
      </c>
      <c r="E4551" s="20" t="s">
        <v>163</v>
      </c>
      <c r="F4551" s="10" t="str">
        <f aca="false">IFERROR(E4551*10,SUBSTITUTE(E4551,"/",""))</f>
        <v>3638</v>
      </c>
      <c r="G4551" s="73"/>
      <c r="H4551" s="81" t="str">
        <f aca="false">E4551</f>
        <v>36/38</v>
      </c>
      <c r="I4551" s="24" t="str">
        <f aca="false">IF(LEN(H4551)&gt;2,LEFT(H4551,2)&amp;";"&amp;(LEFT(H4551,2)+1)&amp;";"&amp;RIGHT(H4551,2),H4551)</f>
        <v>36;37;38</v>
      </c>
      <c r="J4551" s="24" t="str">
        <f aca="false">IF(LEN(H4551)&gt;2,LEFT(H4551,2)&amp;";"&amp;(LEFT(H4551,2)+1)&amp;";"&amp;RIGHT(H4551,2),H4551)</f>
        <v>36;37;38</v>
      </c>
      <c r="K4551" s="24"/>
      <c r="L4551" s="24"/>
      <c r="M4551" s="24" t="n">
        <v>0</v>
      </c>
    </row>
    <row r="4552" customFormat="false" ht="15" hidden="false" customHeight="false" outlineLevel="0" collapsed="false">
      <c r="B4552" s="10" t="s">
        <v>271</v>
      </c>
      <c r="C4552" s="73" t="s">
        <v>2037</v>
      </c>
      <c r="D4552" s="10" t="n">
        <f aca="false">D4551+10</f>
        <v>120</v>
      </c>
      <c r="E4552" s="20" t="s">
        <v>165</v>
      </c>
      <c r="F4552" s="10" t="str">
        <f aca="false">IFERROR(E4552*10,SUBSTITUTE(E4552,"/",""))</f>
        <v>3739</v>
      </c>
      <c r="G4552" s="73"/>
      <c r="H4552" s="81" t="str">
        <f aca="false">E4552</f>
        <v>37/39</v>
      </c>
      <c r="I4552" s="24" t="str">
        <f aca="false">IF(LEN(H4552)&gt;2,LEFT(H4552,2)&amp;";"&amp;(LEFT(H4552,2)+1)&amp;";"&amp;RIGHT(H4552,2),H4552)</f>
        <v>37;38;39</v>
      </c>
      <c r="J4552" s="24" t="str">
        <f aca="false">IF(LEN(H4552)&gt;2,LEFT(H4552,2)&amp;";"&amp;(LEFT(H4552,2)+1)&amp;";"&amp;RIGHT(H4552,2),H4552)</f>
        <v>37;38;39</v>
      </c>
      <c r="K4552" s="24"/>
      <c r="L4552" s="24"/>
      <c r="M4552" s="24" t="n">
        <v>0</v>
      </c>
    </row>
    <row r="4553" customFormat="false" ht="15" hidden="false" customHeight="false" outlineLevel="0" collapsed="false">
      <c r="B4553" s="10" t="s">
        <v>271</v>
      </c>
      <c r="C4553" s="73" t="s">
        <v>2037</v>
      </c>
      <c r="D4553" s="10" t="n">
        <f aca="false">D4552+10</f>
        <v>130</v>
      </c>
      <c r="E4553" s="20" t="s">
        <v>166</v>
      </c>
      <c r="F4553" s="10" t="str">
        <f aca="false">IFERROR(E4553*10,SUBSTITUTE(E4553,"/",""))</f>
        <v>3840</v>
      </c>
      <c r="G4553" s="73"/>
      <c r="H4553" s="81" t="str">
        <f aca="false">E4553</f>
        <v>38/40</v>
      </c>
      <c r="I4553" s="24" t="str">
        <f aca="false">IF(LEN(H4553)&gt;2,LEFT(H4553,2)&amp;";"&amp;(LEFT(H4553,2)+1)&amp;";"&amp;RIGHT(H4553,2),H4553)</f>
        <v>38;39;40</v>
      </c>
      <c r="J4553" s="24" t="str">
        <f aca="false">IF(LEN(H4553)&gt;2,LEFT(H4553,2)&amp;";"&amp;(LEFT(H4553,2)+1)&amp;";"&amp;RIGHT(H4553,2),H4553)</f>
        <v>38;39;40</v>
      </c>
      <c r="K4553" s="24"/>
      <c r="L4553" s="24"/>
      <c r="M4553" s="24" t="n">
        <v>0</v>
      </c>
    </row>
    <row r="4554" customFormat="false" ht="15" hidden="false" customHeight="false" outlineLevel="0" collapsed="false">
      <c r="B4554" s="10" t="s">
        <v>271</v>
      </c>
      <c r="C4554" s="73" t="s">
        <v>2037</v>
      </c>
      <c r="D4554" s="10" t="n">
        <f aca="false">D4553+10</f>
        <v>140</v>
      </c>
      <c r="E4554" s="20" t="s">
        <v>167</v>
      </c>
      <c r="F4554" s="10" t="str">
        <f aca="false">IFERROR(E4554*10,SUBSTITUTE(E4554,"/",""))</f>
        <v>3941</v>
      </c>
      <c r="G4554" s="73"/>
      <c r="H4554" s="81" t="str">
        <f aca="false">E4554</f>
        <v>39/41</v>
      </c>
      <c r="I4554" s="24" t="str">
        <f aca="false">IF(LEN(H4554)&gt;2,LEFT(H4554,2)&amp;";"&amp;(LEFT(H4554,2)+1)&amp;";"&amp;RIGHT(H4554,2),H4554)</f>
        <v>39;40;41</v>
      </c>
      <c r="J4554" s="24" t="str">
        <f aca="false">IF(LEN(H4554)&gt;2,LEFT(H4554,2)&amp;";"&amp;(LEFT(H4554,2)+1)&amp;";"&amp;RIGHT(H4554,2),H4554)</f>
        <v>39;40;41</v>
      </c>
      <c r="K4554" s="24"/>
      <c r="L4554" s="24"/>
      <c r="M4554" s="24" t="n">
        <v>0</v>
      </c>
    </row>
    <row r="4555" customFormat="false" ht="15" hidden="false" customHeight="false" outlineLevel="0" collapsed="false">
      <c r="B4555" s="10" t="s">
        <v>271</v>
      </c>
      <c r="C4555" s="73" t="s">
        <v>2037</v>
      </c>
      <c r="D4555" s="10" t="n">
        <f aca="false">D4554+10</f>
        <v>150</v>
      </c>
      <c r="E4555" s="20" t="s">
        <v>169</v>
      </c>
      <c r="F4555" s="10" t="str">
        <f aca="false">IFERROR(E4555*10,SUBSTITUTE(E4555,"/",""))</f>
        <v>4042</v>
      </c>
      <c r="G4555" s="73"/>
      <c r="H4555" s="81" t="str">
        <f aca="false">E4555</f>
        <v>40/42</v>
      </c>
      <c r="I4555" s="24" t="str">
        <f aca="false">IF(LEN(H4555)&gt;2,LEFT(H4555,2)&amp;";"&amp;(LEFT(H4555,2)+1)&amp;";"&amp;RIGHT(H4555,2),H4555)</f>
        <v>40;41;42</v>
      </c>
      <c r="J4555" s="24" t="str">
        <f aca="false">IF(LEN(H4555)&gt;2,LEFT(H4555,2)&amp;";"&amp;(LEFT(H4555,2)+1)&amp;";"&amp;RIGHT(H4555,2),H4555)</f>
        <v>40;41;42</v>
      </c>
      <c r="K4555" s="24"/>
      <c r="L4555" s="24"/>
      <c r="M4555" s="24" t="n">
        <v>0</v>
      </c>
    </row>
    <row r="4556" customFormat="false" ht="15" hidden="false" customHeight="false" outlineLevel="0" collapsed="false">
      <c r="B4556" s="10" t="s">
        <v>271</v>
      </c>
      <c r="C4556" s="73" t="s">
        <v>2037</v>
      </c>
      <c r="D4556" s="10" t="n">
        <f aca="false">D4555+10</f>
        <v>160</v>
      </c>
      <c r="E4556" s="20" t="s">
        <v>170</v>
      </c>
      <c r="F4556" s="10" t="str">
        <f aca="false">IFERROR(E4556*10,SUBSTITUTE(E4556,"/",""))</f>
        <v>4143</v>
      </c>
      <c r="G4556" s="73"/>
      <c r="H4556" s="81" t="str">
        <f aca="false">E4556</f>
        <v>41/43</v>
      </c>
      <c r="I4556" s="24" t="str">
        <f aca="false">IF(LEN(H4556)&gt;2,LEFT(H4556,2)&amp;";"&amp;(LEFT(H4556,2)+1)&amp;";"&amp;RIGHT(H4556,2),H4556)</f>
        <v>41;42;43</v>
      </c>
      <c r="J4556" s="24" t="str">
        <f aca="false">IF(LEN(H4556)&gt;2,LEFT(H4556,2)&amp;";"&amp;(LEFT(H4556,2)+1)&amp;";"&amp;RIGHT(H4556,2),H4556)</f>
        <v>41;42;43</v>
      </c>
      <c r="K4556" s="24"/>
      <c r="L4556" s="24"/>
      <c r="M4556" s="24" t="n">
        <v>0</v>
      </c>
    </row>
    <row r="4557" customFormat="false" ht="15" hidden="false" customHeight="false" outlineLevel="0" collapsed="false">
      <c r="B4557" s="10" t="s">
        <v>271</v>
      </c>
      <c r="C4557" s="73" t="s">
        <v>2037</v>
      </c>
      <c r="D4557" s="10" t="n">
        <f aca="false">D4556+10</f>
        <v>170</v>
      </c>
      <c r="E4557" s="20" t="s">
        <v>171</v>
      </c>
      <c r="F4557" s="10" t="str">
        <f aca="false">IFERROR(E4557*10,SUBSTITUTE(E4557,"/",""))</f>
        <v>4244</v>
      </c>
      <c r="G4557" s="73"/>
      <c r="H4557" s="81" t="str">
        <f aca="false">E4557</f>
        <v>42/44</v>
      </c>
      <c r="I4557" s="24" t="str">
        <f aca="false">IF(LEN(H4557)&gt;2,LEFT(H4557,2)&amp;";"&amp;(LEFT(H4557,2)+1)&amp;";"&amp;RIGHT(H4557,2),H4557)</f>
        <v>42;43;44</v>
      </c>
      <c r="J4557" s="24" t="str">
        <f aca="false">IF(LEN(H4557)&gt;2,LEFT(H4557,2)&amp;";"&amp;(LEFT(H4557,2)+1)&amp;";"&amp;RIGHT(H4557,2),H4557)</f>
        <v>42;43;44</v>
      </c>
      <c r="K4557" s="24"/>
      <c r="L4557" s="24"/>
      <c r="M4557" s="24" t="n">
        <v>0</v>
      </c>
    </row>
    <row r="4558" customFormat="false" ht="15" hidden="false" customHeight="false" outlineLevel="0" collapsed="false">
      <c r="B4558" s="10" t="s">
        <v>271</v>
      </c>
      <c r="C4558" s="73" t="s">
        <v>2037</v>
      </c>
      <c r="D4558" s="10" t="n">
        <f aca="false">D4557+10</f>
        <v>180</v>
      </c>
      <c r="E4558" s="20" t="s">
        <v>261</v>
      </c>
      <c r="F4558" s="10" t="str">
        <f aca="false">IFERROR(E4558*10,SUBSTITUTE(E4558,"/",""))</f>
        <v>4345</v>
      </c>
      <c r="G4558" s="73"/>
      <c r="H4558" s="81" t="str">
        <f aca="false">E4558</f>
        <v>43/45</v>
      </c>
      <c r="I4558" s="24" t="str">
        <f aca="false">IF(LEN(H4558)&gt;2,LEFT(H4558,2)&amp;";"&amp;(LEFT(H4558,2)+1)&amp;";"&amp;RIGHT(H4558,2),H4558)</f>
        <v>43;44;45</v>
      </c>
      <c r="J4558" s="24" t="str">
        <f aca="false">IF(LEN(H4558)&gt;2,LEFT(H4558,2)&amp;";"&amp;(LEFT(H4558,2)+1)&amp;";"&amp;RIGHT(H4558,2),H4558)</f>
        <v>43;44;45</v>
      </c>
      <c r="K4558" s="24"/>
      <c r="L4558" s="24"/>
      <c r="M4558" s="24" t="n">
        <v>0</v>
      </c>
    </row>
    <row r="4559" customFormat="false" ht="15" hidden="false" customHeight="false" outlineLevel="0" collapsed="false">
      <c r="B4559" s="10" t="s">
        <v>271</v>
      </c>
      <c r="C4559" s="73" t="s">
        <v>2037</v>
      </c>
      <c r="D4559" s="10" t="n">
        <f aca="false">D4558+10</f>
        <v>190</v>
      </c>
      <c r="E4559" s="20" t="s">
        <v>262</v>
      </c>
      <c r="F4559" s="10" t="str">
        <f aca="false">IFERROR(E4559*10,SUBSTITUTE(E4559,"/",""))</f>
        <v>4446</v>
      </c>
      <c r="G4559" s="73"/>
      <c r="H4559" s="81" t="str">
        <f aca="false">E4559</f>
        <v>44/46</v>
      </c>
      <c r="I4559" s="24" t="str">
        <f aca="false">IF(LEN(H4559)&gt;2,LEFT(H4559,2)&amp;";"&amp;(LEFT(H4559,2)+1)&amp;";"&amp;RIGHT(H4559,2),H4559)</f>
        <v>44;45;46</v>
      </c>
      <c r="J4559" s="24" t="str">
        <f aca="false">IF(LEN(H4559)&gt;2,LEFT(H4559,2)&amp;";"&amp;(LEFT(H4559,2)+1)&amp;";"&amp;RIGHT(H4559,2),H4559)</f>
        <v>44;45;46</v>
      </c>
      <c r="K4559" s="24"/>
      <c r="L4559" s="24"/>
      <c r="M4559" s="24" t="n">
        <v>0</v>
      </c>
    </row>
    <row r="4560" customFormat="false" ht="15" hidden="false" customHeight="false" outlineLevel="0" collapsed="false">
      <c r="B4560" s="10" t="s">
        <v>271</v>
      </c>
      <c r="C4560" s="73" t="s">
        <v>2037</v>
      </c>
      <c r="D4560" s="10" t="n">
        <f aca="false">D4559+10</f>
        <v>200</v>
      </c>
      <c r="E4560" s="20" t="s">
        <v>263</v>
      </c>
      <c r="F4560" s="10" t="str">
        <f aca="false">IFERROR(E4560*10,SUBSTITUTE(E4560,"/",""))</f>
        <v>4547</v>
      </c>
      <c r="G4560" s="73"/>
      <c r="H4560" s="81" t="str">
        <f aca="false">E4560</f>
        <v>45/47</v>
      </c>
      <c r="I4560" s="24" t="str">
        <f aca="false">IF(LEN(H4560)&gt;2,LEFT(H4560,2)&amp;";"&amp;(LEFT(H4560,2)+1)&amp;";"&amp;RIGHT(H4560,2),H4560)</f>
        <v>45;46;47</v>
      </c>
      <c r="J4560" s="24" t="str">
        <f aca="false">IF(LEN(H4560)&gt;2,LEFT(H4560,2)&amp;";"&amp;(LEFT(H4560,2)+1)&amp;";"&amp;RIGHT(H4560,2),H4560)</f>
        <v>45;46;47</v>
      </c>
      <c r="K4560" s="24"/>
      <c r="L4560" s="24"/>
      <c r="M4560" s="24" t="n">
        <v>0</v>
      </c>
    </row>
    <row r="4561" customFormat="false" ht="15" hidden="false" customHeight="false" outlineLevel="0" collapsed="false">
      <c r="B4561" s="10" t="s">
        <v>271</v>
      </c>
      <c r="C4561" s="73" t="s">
        <v>2037</v>
      </c>
      <c r="D4561" s="10" t="n">
        <f aca="false">D4560+10</f>
        <v>210</v>
      </c>
      <c r="E4561" s="20" t="s">
        <v>264</v>
      </c>
      <c r="F4561" s="10" t="str">
        <f aca="false">IFERROR(E4561*10,SUBSTITUTE(E4561,"/",""))</f>
        <v>4648</v>
      </c>
      <c r="G4561" s="73"/>
      <c r="H4561" s="81" t="str">
        <f aca="false">E4561</f>
        <v>46/48</v>
      </c>
      <c r="I4561" s="24" t="str">
        <f aca="false">IF(LEN(H4561)&gt;2,LEFT(H4561,2)&amp;";"&amp;(LEFT(H4561,2)+1)&amp;";"&amp;RIGHT(H4561,2),H4561)</f>
        <v>46;47;48</v>
      </c>
      <c r="J4561" s="24" t="str">
        <f aca="false">IF(LEN(H4561)&gt;2,LEFT(H4561,2)&amp;";"&amp;(LEFT(H4561,2)+1)&amp;";"&amp;RIGHT(H4561,2),H4561)</f>
        <v>46;47;48</v>
      </c>
      <c r="K4561" s="24"/>
      <c r="L4561" s="24"/>
      <c r="M4561" s="24" t="n">
        <v>0</v>
      </c>
    </row>
    <row r="4562" customFormat="false" ht="15" hidden="false" customHeight="false" outlineLevel="0" collapsed="false">
      <c r="B4562" s="10" t="s">
        <v>271</v>
      </c>
      <c r="C4562" s="73" t="s">
        <v>2037</v>
      </c>
      <c r="D4562" s="10" t="n">
        <f aca="false">D4561+10</f>
        <v>220</v>
      </c>
      <c r="E4562" s="20" t="s">
        <v>265</v>
      </c>
      <c r="F4562" s="10" t="str">
        <f aca="false">IFERROR(E4562*10,SUBSTITUTE(E4562,"/",""))</f>
        <v>4749</v>
      </c>
      <c r="G4562" s="73"/>
      <c r="H4562" s="81" t="str">
        <f aca="false">E4562</f>
        <v>47/49</v>
      </c>
      <c r="I4562" s="24" t="str">
        <f aca="false">IF(LEN(H4562)&gt;2,LEFT(H4562,2)&amp;";"&amp;(LEFT(H4562,2)+1)&amp;";"&amp;RIGHT(H4562,2),H4562)</f>
        <v>47;48;49</v>
      </c>
      <c r="J4562" s="24" t="str">
        <f aca="false">IF(LEN(H4562)&gt;2,LEFT(H4562,2)&amp;";"&amp;(LEFT(H4562,2)+1)&amp;";"&amp;RIGHT(H4562,2),H4562)</f>
        <v>47;48;49</v>
      </c>
      <c r="K4562" s="24"/>
      <c r="L4562" s="24"/>
      <c r="M4562" s="24" t="n">
        <v>0</v>
      </c>
    </row>
    <row r="4563" customFormat="false" ht="15" hidden="false" customHeight="false" outlineLevel="0" collapsed="false">
      <c r="B4563" s="24" t="s">
        <v>271</v>
      </c>
      <c r="C4563" s="73" t="s">
        <v>2037</v>
      </c>
      <c r="D4563" s="10" t="n">
        <f aca="false">D4562+10</f>
        <v>230</v>
      </c>
      <c r="E4563" s="20" t="s">
        <v>266</v>
      </c>
      <c r="F4563" s="10" t="str">
        <f aca="false">IFERROR(E4563*10,SUBSTITUTE(E4563,"/",""))</f>
        <v>4850</v>
      </c>
      <c r="G4563" s="73"/>
      <c r="H4563" s="81" t="str">
        <f aca="false">E4563</f>
        <v>48/50</v>
      </c>
      <c r="I4563" s="24" t="str">
        <f aca="false">IF(LEN(H4563)&gt;2,LEFT(H4563,2)&amp;";"&amp;(LEFT(H4563,2)+1)&amp;";"&amp;RIGHT(H4563,2),H4563)</f>
        <v>48;49;50</v>
      </c>
      <c r="J4563" s="24" t="str">
        <f aca="false">IF(LEN(H4563)&gt;2,LEFT(H4563,2)&amp;";"&amp;(LEFT(H4563,2)+1)&amp;";"&amp;RIGHT(H4563,2),H4563)</f>
        <v>48;49;50</v>
      </c>
      <c r="K4563" s="24"/>
      <c r="L4563" s="24"/>
      <c r="M4563" s="24" t="n">
        <v>0</v>
      </c>
    </row>
    <row r="4564" customFormat="false" ht="15" hidden="false" customHeight="false" outlineLevel="0" collapsed="false">
      <c r="B4564" s="18"/>
    </row>
    <row r="4565" customFormat="false" ht="15" hidden="false" customHeight="false" outlineLevel="0" collapsed="false">
      <c r="B4565" s="18" t="s">
        <v>717</v>
      </c>
      <c r="C4565" s="76" t="s">
        <v>2038</v>
      </c>
      <c r="D4565" s="18" t="n">
        <v>110</v>
      </c>
      <c r="E4565" s="61" t="s">
        <v>164</v>
      </c>
      <c r="F4565" s="18" t="str">
        <f aca="false">IFERROR(E4565*10,SUBSTITUTE(E4565,"/",""))</f>
        <v>3639</v>
      </c>
      <c r="G4565" s="76"/>
      <c r="H4565" s="29" t="str">
        <f aca="false">E4565</f>
        <v>36/39</v>
      </c>
      <c r="I4565" s="29" t="str">
        <f aca="false">IF(LEN(H4565)&gt;2,LEFT(H4565,2)&amp;";"&amp;(LEFT(H4565,2)+1)&amp;";"&amp;(LEFT(H4565,2)+2)&amp;";"&amp;RIGHT(H4565,2),H4565)</f>
        <v>36;37;38;39</v>
      </c>
      <c r="J4565" s="18" t="str">
        <f aca="false">IF(LEN(H4565)&gt;2,LEFT(H4565,2)&amp;";"&amp;(LEFT(H4565,2)+1)&amp;";"&amp;(LEFT(H4565,2)+2)&amp;";"&amp;RIGHT(H4565,2),H4565)</f>
        <v>36;37;38;39</v>
      </c>
      <c r="M4565" s="29" t="n">
        <v>0</v>
      </c>
    </row>
    <row r="4566" customFormat="false" ht="15" hidden="false" customHeight="false" outlineLevel="0" collapsed="false">
      <c r="B4566" s="18" t="s">
        <v>717</v>
      </c>
      <c r="C4566" s="76" t="s">
        <v>2038</v>
      </c>
      <c r="D4566" s="18" t="n">
        <f aca="false">D4565+10</f>
        <v>120</v>
      </c>
      <c r="E4566" s="61" t="s">
        <v>1171</v>
      </c>
      <c r="F4566" s="18" t="str">
        <f aca="false">IFERROR(E4566*10,SUBSTITUTE(E4566,"/",""))</f>
        <v>3740</v>
      </c>
      <c r="G4566" s="76"/>
      <c r="H4566" s="29" t="str">
        <f aca="false">E4566</f>
        <v>37/40</v>
      </c>
      <c r="I4566" s="29" t="str">
        <f aca="false">IF(LEN(H4566)&gt;2,LEFT(H4566,2)&amp;";"&amp;(LEFT(H4566,2)+1)&amp;";"&amp;(LEFT(H4566,2)+2)&amp;";"&amp;RIGHT(H4566,2),H4566)</f>
        <v>37;38;39;40</v>
      </c>
      <c r="J4566" s="18" t="str">
        <f aca="false">IF(LEN(H4566)&gt;2,LEFT(H4566,2)&amp;";"&amp;(LEFT(H4566,2)+1)&amp;";"&amp;(LEFT(H4566,2)+2)&amp;";"&amp;RIGHT(H4566,2),H4566)</f>
        <v>37;38;39;40</v>
      </c>
      <c r="M4566" s="29" t="n">
        <v>0</v>
      </c>
    </row>
    <row r="4567" customFormat="false" ht="15" hidden="false" customHeight="false" outlineLevel="0" collapsed="false">
      <c r="B4567" s="18" t="s">
        <v>717</v>
      </c>
      <c r="C4567" s="76" t="s">
        <v>2038</v>
      </c>
      <c r="D4567" s="18" t="n">
        <f aca="false">D4566+10</f>
        <v>130</v>
      </c>
      <c r="E4567" s="61" t="s">
        <v>1172</v>
      </c>
      <c r="F4567" s="18" t="str">
        <f aca="false">IFERROR(E4567*10,SUBSTITUTE(E4567,"/",""))</f>
        <v>3841</v>
      </c>
      <c r="G4567" s="76"/>
      <c r="H4567" s="29" t="str">
        <f aca="false">E4567</f>
        <v>38/41</v>
      </c>
      <c r="I4567" s="29" t="str">
        <f aca="false">IF(LEN(H4567)&gt;2,LEFT(H4567,2)&amp;";"&amp;(LEFT(H4567,2)+1)&amp;";"&amp;(LEFT(H4567,2)+2)&amp;";"&amp;RIGHT(H4567,2),H4567)</f>
        <v>38;39;40;41</v>
      </c>
      <c r="J4567" s="18" t="str">
        <f aca="false">IF(LEN(H4567)&gt;2,LEFT(H4567,2)&amp;";"&amp;(LEFT(H4567,2)+1)&amp;";"&amp;(LEFT(H4567,2)+2)&amp;";"&amp;RIGHT(H4567,2),H4567)</f>
        <v>38;39;40;41</v>
      </c>
      <c r="M4567" s="29" t="n">
        <v>0</v>
      </c>
    </row>
    <row r="4568" customFormat="false" ht="15" hidden="false" customHeight="false" outlineLevel="0" collapsed="false">
      <c r="B4568" s="18" t="s">
        <v>717</v>
      </c>
      <c r="C4568" s="76" t="s">
        <v>2038</v>
      </c>
      <c r="D4568" s="18" t="n">
        <f aca="false">D4567+10</f>
        <v>140</v>
      </c>
      <c r="E4568" s="61" t="s">
        <v>168</v>
      </c>
      <c r="F4568" s="18" t="str">
        <f aca="false">IFERROR(E4568*10,SUBSTITUTE(E4568,"/",""))</f>
        <v>3942</v>
      </c>
      <c r="G4568" s="76"/>
      <c r="H4568" s="29" t="str">
        <f aca="false">E4568</f>
        <v>39/42</v>
      </c>
      <c r="I4568" s="29" t="str">
        <f aca="false">IF(LEN(H4568)&gt;2,LEFT(H4568,2)&amp;";"&amp;(LEFT(H4568,2)+1)&amp;";"&amp;(LEFT(H4568,2)+2)&amp;";"&amp;RIGHT(H4568,2),H4568)</f>
        <v>39;40;41;42</v>
      </c>
      <c r="J4568" s="18" t="str">
        <f aca="false">IF(LEN(H4568)&gt;2,LEFT(H4568,2)&amp;";"&amp;(LEFT(H4568,2)+1)&amp;";"&amp;(LEFT(H4568,2)+2)&amp;";"&amp;RIGHT(H4568,2),H4568)</f>
        <v>39;40;41;42</v>
      </c>
      <c r="M4568" s="29" t="n">
        <v>0</v>
      </c>
    </row>
    <row r="4569" customFormat="false" ht="15" hidden="false" customHeight="false" outlineLevel="0" collapsed="false">
      <c r="B4569" s="18" t="s">
        <v>717</v>
      </c>
      <c r="C4569" s="76" t="s">
        <v>2038</v>
      </c>
      <c r="D4569" s="18" t="n">
        <f aca="false">D4568+10</f>
        <v>150</v>
      </c>
      <c r="E4569" s="61" t="s">
        <v>1173</v>
      </c>
      <c r="F4569" s="18" t="str">
        <f aca="false">IFERROR(E4569*10,SUBSTITUTE(E4569,"/",""))</f>
        <v>4043</v>
      </c>
      <c r="G4569" s="76"/>
      <c r="H4569" s="29" t="str">
        <f aca="false">E4569</f>
        <v>40/43</v>
      </c>
      <c r="I4569" s="29" t="str">
        <f aca="false">IF(LEN(H4569)&gt;2,LEFT(H4569,2)&amp;";"&amp;(LEFT(H4569,2)+1)&amp;";"&amp;(LEFT(H4569,2)+2)&amp;";"&amp;RIGHT(H4569,2),H4569)</f>
        <v>40;41;42;43</v>
      </c>
      <c r="J4569" s="18" t="str">
        <f aca="false">IF(LEN(H4569)&gt;2,LEFT(H4569,2)&amp;";"&amp;(LEFT(H4569,2)+1)&amp;";"&amp;(LEFT(H4569,2)+2)&amp;";"&amp;RIGHT(H4569,2),H4569)</f>
        <v>40;41;42;43</v>
      </c>
      <c r="M4569" s="29" t="n">
        <v>0</v>
      </c>
    </row>
    <row r="4570" customFormat="false" ht="15" hidden="false" customHeight="false" outlineLevel="0" collapsed="false">
      <c r="B4570" s="18" t="s">
        <v>717</v>
      </c>
      <c r="C4570" s="76" t="s">
        <v>2038</v>
      </c>
      <c r="D4570" s="18" t="n">
        <f aca="false">D4569+10</f>
        <v>160</v>
      </c>
      <c r="E4570" s="61" t="s">
        <v>1174</v>
      </c>
      <c r="F4570" s="18" t="str">
        <f aca="false">IFERROR(E4570*10,SUBSTITUTE(E4570,"/",""))</f>
        <v>4144</v>
      </c>
      <c r="G4570" s="76"/>
      <c r="H4570" s="29" t="str">
        <f aca="false">E4570</f>
        <v>41/44</v>
      </c>
      <c r="I4570" s="29" t="str">
        <f aca="false">IF(LEN(H4570)&gt;2,LEFT(H4570,2)&amp;";"&amp;(LEFT(H4570,2)+1)&amp;";"&amp;(LEFT(H4570,2)+2)&amp;";"&amp;RIGHT(H4570,2),H4570)</f>
        <v>41;42;43;44</v>
      </c>
      <c r="J4570" s="18" t="str">
        <f aca="false">IF(LEN(H4570)&gt;2,LEFT(H4570,2)&amp;";"&amp;(LEFT(H4570,2)+1)&amp;";"&amp;(LEFT(H4570,2)+2)&amp;";"&amp;RIGHT(H4570,2),H4570)</f>
        <v>41;42;43;44</v>
      </c>
      <c r="M4570" s="29" t="n">
        <v>0</v>
      </c>
    </row>
    <row r="4571" customFormat="false" ht="15" hidden="false" customHeight="false" outlineLevel="0" collapsed="false">
      <c r="B4571" s="18" t="s">
        <v>717</v>
      </c>
      <c r="C4571" s="76" t="s">
        <v>2038</v>
      </c>
      <c r="D4571" s="18" t="n">
        <f aca="false">D4570+10</f>
        <v>170</v>
      </c>
      <c r="E4571" s="61" t="s">
        <v>2039</v>
      </c>
      <c r="F4571" s="18" t="str">
        <f aca="false">IFERROR(E4571*10,SUBSTITUTE(E4571,"/",""))</f>
        <v>4245</v>
      </c>
      <c r="G4571" s="76"/>
      <c r="H4571" s="29" t="str">
        <f aca="false">E4571</f>
        <v>42/45</v>
      </c>
      <c r="I4571" s="29" t="str">
        <f aca="false">IF(LEN(H4571)&gt;2,LEFT(H4571,2)&amp;";"&amp;(LEFT(H4571,2)+1)&amp;";"&amp;(LEFT(H4571,2)+2)&amp;";"&amp;RIGHT(H4571,2),H4571)</f>
        <v>42;43;44;45</v>
      </c>
      <c r="J4571" s="18" t="str">
        <f aca="false">IF(LEN(H4571)&gt;2,LEFT(H4571,2)&amp;";"&amp;(LEFT(H4571,2)+1)&amp;";"&amp;(LEFT(H4571,2)+2)&amp;";"&amp;RIGHT(H4571,2),H4571)</f>
        <v>42;43;44;45</v>
      </c>
      <c r="M4571" s="29" t="n">
        <v>0</v>
      </c>
    </row>
    <row r="4572" customFormat="false" ht="15" hidden="false" customHeight="false" outlineLevel="0" collapsed="false">
      <c r="B4572" s="18" t="s">
        <v>717</v>
      </c>
      <c r="C4572" s="76" t="s">
        <v>2038</v>
      </c>
      <c r="D4572" s="18" t="n">
        <f aca="false">D4571+5</f>
        <v>175</v>
      </c>
      <c r="E4572" s="61" t="s">
        <v>261</v>
      </c>
      <c r="F4572" s="18" t="str">
        <f aca="false">IFERROR(E4572*10,SUBSTITUTE(E4572,"/",""))</f>
        <v>4345</v>
      </c>
      <c r="G4572" s="76"/>
      <c r="H4572" s="29" t="str">
        <f aca="false">E4572</f>
        <v>43/45</v>
      </c>
      <c r="I4572" s="29" t="str">
        <f aca="false">IF(LEN(H4572)&gt;2,LEFT(H4572,2)&amp;";"&amp;(LEFT(H4572,2)+1)&amp;";"&amp;RIGHT(H4572,2),H4572)</f>
        <v>43;44;45</v>
      </c>
      <c r="J4572" s="18" t="str">
        <f aca="false">IF(LEN(H4572)&gt;2,LEFT(H4572,2)&amp;";"&amp;(LEFT(H4572,2)+1)&amp;";"&amp;RIGHT(H4572,2),H4572)</f>
        <v>43;44;45</v>
      </c>
      <c r="M4572" s="29" t="n">
        <v>0</v>
      </c>
    </row>
    <row r="4573" customFormat="false" ht="15" hidden="false" customHeight="false" outlineLevel="0" collapsed="false">
      <c r="B4573" s="18" t="s">
        <v>717</v>
      </c>
      <c r="C4573" s="76" t="s">
        <v>2038</v>
      </c>
      <c r="D4573" s="18" t="n">
        <f aca="false">D4572+5</f>
        <v>180</v>
      </c>
      <c r="E4573" s="61" t="s">
        <v>2036</v>
      </c>
      <c r="F4573" s="18" t="str">
        <f aca="false">IFERROR(E4573*10,SUBSTITUTE(E4573,"/",""))</f>
        <v>4346</v>
      </c>
      <c r="G4573" s="76"/>
      <c r="H4573" s="29" t="str">
        <f aca="false">E4573</f>
        <v>43/46</v>
      </c>
      <c r="I4573" s="29" t="str">
        <f aca="false">IF(LEN(H4573)&gt;2,LEFT(H4573,2)&amp;";"&amp;(LEFT(H4573,2)+1)&amp;";"&amp;(LEFT(H4573,2)+2)&amp;";"&amp;RIGHT(H4573,2),H4573)</f>
        <v>43;44;45;46</v>
      </c>
      <c r="J4573" s="18" t="str">
        <f aca="false">IF(LEN(H4573)&gt;2,LEFT(H4573,2)&amp;";"&amp;(LEFT(H4573,2)+1)&amp;";"&amp;(LEFT(H4573,2)+2)&amp;";"&amp;RIGHT(H4573,2),H4573)</f>
        <v>43;44;45;46</v>
      </c>
      <c r="M4573" s="29" t="n">
        <v>0</v>
      </c>
    </row>
    <row r="4574" customFormat="false" ht="15" hidden="false" customHeight="false" outlineLevel="0" collapsed="false">
      <c r="B4574" s="18" t="s">
        <v>717</v>
      </c>
      <c r="C4574" s="76" t="s">
        <v>2038</v>
      </c>
      <c r="D4574" s="18" t="n">
        <f aca="false">D4573+10</f>
        <v>190</v>
      </c>
      <c r="E4574" s="61" t="s">
        <v>2040</v>
      </c>
      <c r="F4574" s="18" t="str">
        <f aca="false">IFERROR(E4574*10,SUBSTITUTE(E4574,"/",""))</f>
        <v>4447</v>
      </c>
      <c r="G4574" s="76"/>
      <c r="H4574" s="29" t="str">
        <f aca="false">E4574</f>
        <v>44/47</v>
      </c>
      <c r="I4574" s="29" t="str">
        <f aca="false">IF(LEN(H4574)&gt;2,LEFT(H4574,2)&amp;";"&amp;(LEFT(H4574,2)+1)&amp;";"&amp;(LEFT(H4574,2)+2)&amp;";"&amp;RIGHT(H4574,2),H4574)</f>
        <v>44;45;46;47</v>
      </c>
      <c r="J4574" s="18" t="str">
        <f aca="false">IF(LEN(H4574)&gt;2,LEFT(H4574,2)&amp;";"&amp;(LEFT(H4574,2)+1)&amp;";"&amp;(LEFT(H4574,2)+2)&amp;";"&amp;RIGHT(H4574,2),H4574)</f>
        <v>44;45;46;47</v>
      </c>
      <c r="M4574" s="29" t="n">
        <v>0</v>
      </c>
    </row>
    <row r="4575" customFormat="false" ht="15" hidden="false" customHeight="false" outlineLevel="0" collapsed="false">
      <c r="B4575" s="18" t="s">
        <v>717</v>
      </c>
      <c r="C4575" s="76" t="s">
        <v>2038</v>
      </c>
      <c r="D4575" s="18" t="n">
        <f aca="false">D4574+10</f>
        <v>200</v>
      </c>
      <c r="E4575" s="61" t="s">
        <v>2041</v>
      </c>
      <c r="F4575" s="18" t="str">
        <f aca="false">IFERROR(E4575*10,SUBSTITUTE(E4575,"/",""))</f>
        <v>4548</v>
      </c>
      <c r="G4575" s="76"/>
      <c r="H4575" s="29" t="str">
        <f aca="false">E4575</f>
        <v>45/48</v>
      </c>
      <c r="I4575" s="29" t="str">
        <f aca="false">IF(LEN(H4575)&gt;2,LEFT(H4575,2)&amp;";"&amp;(LEFT(H4575,2)+1)&amp;";"&amp;(LEFT(H4575,2)+2)&amp;";"&amp;RIGHT(H4575,2),H4575)</f>
        <v>45;46;47;48</v>
      </c>
      <c r="J4575" s="18" t="str">
        <f aca="false">IF(LEN(H4575)&gt;2,LEFT(H4575,2)&amp;";"&amp;(LEFT(H4575,2)+1)&amp;";"&amp;(LEFT(H4575,2)+2)&amp;";"&amp;RIGHT(H4575,2),H4575)</f>
        <v>45;46;47;48</v>
      </c>
      <c r="M4575" s="29" t="n">
        <v>0</v>
      </c>
    </row>
    <row r="4576" customFormat="false" ht="15" hidden="false" customHeight="false" outlineLevel="0" collapsed="false">
      <c r="B4576" s="18" t="s">
        <v>717</v>
      </c>
      <c r="C4576" s="76" t="s">
        <v>2038</v>
      </c>
      <c r="D4576" s="18" t="n">
        <f aca="false">D4575+10</f>
        <v>210</v>
      </c>
      <c r="E4576" s="61" t="s">
        <v>2042</v>
      </c>
      <c r="F4576" s="18" t="str">
        <f aca="false">IFERROR(E4576*10,SUBSTITUTE(E4576,"/",""))</f>
        <v>4649</v>
      </c>
      <c r="G4576" s="76"/>
      <c r="H4576" s="29" t="str">
        <f aca="false">E4576</f>
        <v>46/49</v>
      </c>
      <c r="I4576" s="29" t="str">
        <f aca="false">IF(LEN(H4576)&gt;2,LEFT(H4576,2)&amp;";"&amp;(LEFT(H4576,2)+1)&amp;";"&amp;(LEFT(H4576,2)+2)&amp;";"&amp;RIGHT(H4576,2),H4576)</f>
        <v>46;47;48;49</v>
      </c>
      <c r="J4576" s="18" t="str">
        <f aca="false">IF(LEN(H4576)&gt;2,LEFT(H4576,2)&amp;";"&amp;(LEFT(H4576,2)+1)&amp;";"&amp;(LEFT(H4576,2)+2)&amp;";"&amp;RIGHT(H4576,2),H4576)</f>
        <v>46;47;48;49</v>
      </c>
      <c r="M4576" s="29" t="n">
        <v>0</v>
      </c>
    </row>
    <row r="4577" customFormat="false" ht="15" hidden="false" customHeight="false" outlineLevel="0" collapsed="false">
      <c r="B4577" s="18" t="s">
        <v>717</v>
      </c>
      <c r="C4577" s="76" t="s">
        <v>2038</v>
      </c>
      <c r="D4577" s="18" t="n">
        <f aca="false">D4576+10</f>
        <v>220</v>
      </c>
      <c r="E4577" s="61" t="s">
        <v>2043</v>
      </c>
      <c r="F4577" s="18" t="str">
        <f aca="false">IFERROR(E4577*10,SUBSTITUTE(E4577,"/",""))</f>
        <v>4750</v>
      </c>
      <c r="G4577" s="76"/>
      <c r="H4577" s="29" t="str">
        <f aca="false">E4577</f>
        <v>47/50</v>
      </c>
      <c r="I4577" s="29" t="str">
        <f aca="false">IF(LEN(H4577)&gt;2,LEFT(H4577,2)&amp;";"&amp;(LEFT(H4577,2)+1)&amp;";"&amp;(LEFT(H4577,2)+2)&amp;";"&amp;RIGHT(H4577,2),H4577)</f>
        <v>47;48;49;50</v>
      </c>
      <c r="J4577" s="18" t="str">
        <f aca="false">IF(LEN(H4577)&gt;2,LEFT(H4577,2)&amp;";"&amp;(LEFT(H4577,2)+1)&amp;";"&amp;(LEFT(H4577,2)+2)&amp;";"&amp;RIGHT(H4577,2),H4577)</f>
        <v>47;48;49;50</v>
      </c>
      <c r="M4577" s="29" t="n">
        <v>0</v>
      </c>
    </row>
    <row r="4579" customFormat="false" ht="15" hidden="false" customHeight="false" outlineLevel="0" collapsed="false">
      <c r="B4579" s="10" t="s">
        <v>271</v>
      </c>
      <c r="C4579" s="73" t="s">
        <v>2044</v>
      </c>
      <c r="D4579" s="10" t="n">
        <v>110</v>
      </c>
      <c r="E4579" s="20" t="s">
        <v>1180</v>
      </c>
      <c r="F4579" s="24" t="str">
        <f aca="false">IFERROR(E4579*10,SUBSTITUTE(E4579,"/",""))</f>
        <v>3640</v>
      </c>
      <c r="G4579" s="73"/>
      <c r="H4579" s="81" t="str">
        <f aca="false">E4579</f>
        <v>36/40</v>
      </c>
      <c r="I4579" s="24" t="str">
        <f aca="false">IF(LEN(H4579)&gt;2,LEFT(H4579,2)&amp;";"&amp;(LEFT(H4579,2)+1)&amp;";"&amp;(LEFT(H4579,2)+2)&amp;";"&amp;(LEFT(H4579,2)+3)&amp;";"&amp;RIGHT(H4579,2),H4579)</f>
        <v>36;37;38;39;40</v>
      </c>
      <c r="J4579" s="24" t="str">
        <f aca="false">IF(LEN(H4579)&gt;2,LEFT(H4579,2)&amp;";"&amp;(LEFT(H4579,2)+1)&amp;";"&amp;(LEFT(H4579,2)+2)&amp;";"&amp;(LEFT(H4579,2)+3)&amp;";"&amp;RIGHT(H4579,2),H4579)</f>
        <v>36;37;38;39;40</v>
      </c>
      <c r="K4579" s="24"/>
      <c r="L4579" s="24"/>
      <c r="M4579" s="24" t="n">
        <v>0</v>
      </c>
    </row>
    <row r="4580" customFormat="false" ht="15" hidden="false" customHeight="false" outlineLevel="0" collapsed="false">
      <c r="B4580" s="10" t="s">
        <v>271</v>
      </c>
      <c r="C4580" s="73" t="s">
        <v>2044</v>
      </c>
      <c r="D4580" s="10" t="n">
        <f aca="false">D4579+10</f>
        <v>120</v>
      </c>
      <c r="E4580" s="20" t="s">
        <v>1181</v>
      </c>
      <c r="F4580" s="24" t="str">
        <f aca="false">IFERROR(E4580*10,SUBSTITUTE(E4580,"/",""))</f>
        <v>3741</v>
      </c>
      <c r="G4580" s="73"/>
      <c r="H4580" s="81" t="str">
        <f aca="false">E4580</f>
        <v>37/41</v>
      </c>
      <c r="I4580" s="24" t="str">
        <f aca="false">IF(LEN(H4580)&gt;2,LEFT(H4580,2)&amp;";"&amp;(LEFT(H4580,2)+1)&amp;";"&amp;(LEFT(H4580,2)+2)&amp;";"&amp;(LEFT(H4580,2)+3)&amp;";"&amp;RIGHT(H4580,2),H4580)</f>
        <v>37;38;39;40;41</v>
      </c>
      <c r="J4580" s="24" t="str">
        <f aca="false">IF(LEN(H4580)&gt;2,LEFT(H4580,2)&amp;";"&amp;(LEFT(H4580,2)+1)&amp;";"&amp;(LEFT(H4580,2)+2)&amp;";"&amp;(LEFT(H4580,2)+3)&amp;";"&amp;RIGHT(H4580,2),H4580)</f>
        <v>37;38;39;40;41</v>
      </c>
      <c r="K4580" s="24"/>
      <c r="L4580" s="24"/>
      <c r="M4580" s="24" t="n">
        <v>0</v>
      </c>
    </row>
    <row r="4581" customFormat="false" ht="15" hidden="false" customHeight="false" outlineLevel="0" collapsed="false">
      <c r="B4581" s="10" t="s">
        <v>271</v>
      </c>
      <c r="C4581" s="73" t="s">
        <v>2044</v>
      </c>
      <c r="D4581" s="10" t="n">
        <f aca="false">D4580+10</f>
        <v>130</v>
      </c>
      <c r="E4581" s="20" t="s">
        <v>479</v>
      </c>
      <c r="F4581" s="24" t="str">
        <f aca="false">IFERROR(E4581*10,SUBSTITUTE(E4581,"/",""))</f>
        <v>3842</v>
      </c>
      <c r="G4581" s="73"/>
      <c r="H4581" s="81" t="str">
        <f aca="false">E4581</f>
        <v>38/42</v>
      </c>
      <c r="I4581" s="24" t="str">
        <f aca="false">IF(LEN(H4581)&gt;2,LEFT(H4581,2)&amp;";"&amp;(LEFT(H4581,2)+1)&amp;";"&amp;(LEFT(H4581,2)+2)&amp;";"&amp;(LEFT(H4581,2)+3)&amp;";"&amp;RIGHT(H4581,2),H4581)</f>
        <v>38;39;40;41;42</v>
      </c>
      <c r="J4581" s="24" t="str">
        <f aca="false">IF(LEN(H4581)&gt;2,LEFT(H4581,2)&amp;";"&amp;(LEFT(H4581,2)+1)&amp;";"&amp;(LEFT(H4581,2)+2)&amp;";"&amp;(LEFT(H4581,2)+3)&amp;";"&amp;RIGHT(H4581,2),H4581)</f>
        <v>38;39;40;41;42</v>
      </c>
      <c r="K4581" s="24"/>
      <c r="L4581" s="24"/>
      <c r="M4581" s="24" t="n">
        <v>0</v>
      </c>
    </row>
    <row r="4582" customFormat="false" ht="15" hidden="false" customHeight="false" outlineLevel="0" collapsed="false">
      <c r="B4582" s="10" t="s">
        <v>271</v>
      </c>
      <c r="C4582" s="73" t="s">
        <v>2044</v>
      </c>
      <c r="D4582" s="10" t="n">
        <f aca="false">D4581+10</f>
        <v>140</v>
      </c>
      <c r="E4582" s="20" t="s">
        <v>1182</v>
      </c>
      <c r="F4582" s="24" t="str">
        <f aca="false">IFERROR(E4582*10,SUBSTITUTE(E4582,"/",""))</f>
        <v>3943</v>
      </c>
      <c r="G4582" s="73"/>
      <c r="H4582" s="81" t="str">
        <f aca="false">E4582</f>
        <v>39/43</v>
      </c>
      <c r="I4582" s="24" t="str">
        <f aca="false">IF(LEN(H4582)&gt;2,LEFT(H4582,2)&amp;";"&amp;(LEFT(H4582,2)+1)&amp;";"&amp;(LEFT(H4582,2)+2)&amp;";"&amp;(LEFT(H4582,2)+3)&amp;";"&amp;RIGHT(H4582,2),H4582)</f>
        <v>39;40;41;42;43</v>
      </c>
      <c r="J4582" s="24" t="str">
        <f aca="false">IF(LEN(H4582)&gt;2,LEFT(H4582,2)&amp;";"&amp;(LEFT(H4582,2)+1)&amp;";"&amp;(LEFT(H4582,2)+2)&amp;";"&amp;(LEFT(H4582,2)+3)&amp;";"&amp;RIGHT(H4582,2),H4582)</f>
        <v>39;40;41;42;43</v>
      </c>
      <c r="K4582" s="24"/>
      <c r="L4582" s="24"/>
      <c r="M4582" s="24" t="n">
        <v>0</v>
      </c>
    </row>
    <row r="4583" customFormat="false" ht="15" hidden="false" customHeight="false" outlineLevel="0" collapsed="false">
      <c r="B4583" s="10" t="s">
        <v>271</v>
      </c>
      <c r="C4583" s="73" t="s">
        <v>2044</v>
      </c>
      <c r="D4583" s="10" t="n">
        <f aca="false">D4582+10</f>
        <v>150</v>
      </c>
      <c r="E4583" s="20" t="s">
        <v>480</v>
      </c>
      <c r="F4583" s="24" t="str">
        <f aca="false">IFERROR(E4583*10,SUBSTITUTE(E4583,"/",""))</f>
        <v>4044</v>
      </c>
      <c r="G4583" s="73"/>
      <c r="H4583" s="81" t="str">
        <f aca="false">E4583</f>
        <v>40/44</v>
      </c>
      <c r="I4583" s="24" t="str">
        <f aca="false">IF(LEN(H4583)&gt;2,LEFT(H4583,2)&amp;";"&amp;(LEFT(H4583,2)+1)&amp;";"&amp;(LEFT(H4583,2)+2)&amp;";"&amp;(LEFT(H4583,2)+3)&amp;";"&amp;RIGHT(H4583,2),H4583)</f>
        <v>40;41;42;43;44</v>
      </c>
      <c r="J4583" s="24" t="str">
        <f aca="false">IF(LEN(H4583)&gt;2,LEFT(H4583,2)&amp;";"&amp;(LEFT(H4583,2)+1)&amp;";"&amp;(LEFT(H4583,2)+2)&amp;";"&amp;(LEFT(H4583,2)+3)&amp;";"&amp;RIGHT(H4583,2),H4583)</f>
        <v>40;41;42;43;44</v>
      </c>
      <c r="K4583" s="24"/>
      <c r="L4583" s="24"/>
      <c r="M4583" s="24" t="n">
        <v>0</v>
      </c>
    </row>
    <row r="4584" customFormat="false" ht="15" hidden="false" customHeight="false" outlineLevel="0" collapsed="false">
      <c r="B4584" s="10" t="s">
        <v>271</v>
      </c>
      <c r="C4584" s="73" t="s">
        <v>2044</v>
      </c>
      <c r="D4584" s="10" t="n">
        <f aca="false">D4583+10</f>
        <v>160</v>
      </c>
      <c r="E4584" s="20" t="s">
        <v>2045</v>
      </c>
      <c r="F4584" s="24" t="str">
        <f aca="false">IFERROR(E4584*10,SUBSTITUTE(E4584,"/",""))</f>
        <v>4145</v>
      </c>
      <c r="G4584" s="73"/>
      <c r="H4584" s="81" t="str">
        <f aca="false">E4584</f>
        <v>41/45</v>
      </c>
      <c r="I4584" s="24" t="str">
        <f aca="false">IF(LEN(H4584)&gt;2,LEFT(H4584,2)&amp;";"&amp;(LEFT(H4584,2)+1)&amp;";"&amp;(LEFT(H4584,2)+2)&amp;";"&amp;(LEFT(H4584,2)+3)&amp;";"&amp;RIGHT(H4584,2),H4584)</f>
        <v>41;42;43;44;45</v>
      </c>
      <c r="J4584" s="24" t="str">
        <f aca="false">IF(LEN(H4584)&gt;2,LEFT(H4584,2)&amp;";"&amp;(LEFT(H4584,2)+1)&amp;";"&amp;(LEFT(H4584,2)+2)&amp;";"&amp;(LEFT(H4584,2)+3)&amp;";"&amp;RIGHT(H4584,2),H4584)</f>
        <v>41;42;43;44;45</v>
      </c>
      <c r="K4584" s="24"/>
      <c r="L4584" s="24"/>
      <c r="M4584" s="24" t="n">
        <v>0</v>
      </c>
    </row>
    <row r="4585" customFormat="false" ht="15" hidden="false" customHeight="false" outlineLevel="0" collapsed="false">
      <c r="B4585" s="10" t="s">
        <v>271</v>
      </c>
      <c r="C4585" s="73" t="s">
        <v>2044</v>
      </c>
      <c r="D4585" s="10" t="n">
        <f aca="false">D4584+10</f>
        <v>170</v>
      </c>
      <c r="E4585" s="20" t="s">
        <v>476</v>
      </c>
      <c r="F4585" s="24" t="str">
        <f aca="false">IFERROR(E4585*10,SUBSTITUTE(E4585,"/",""))</f>
        <v>4246</v>
      </c>
      <c r="G4585" s="73"/>
      <c r="H4585" s="81" t="str">
        <f aca="false">E4585</f>
        <v>42/46</v>
      </c>
      <c r="I4585" s="24" t="str">
        <f aca="false">IF(LEN(H4585)&gt;2,LEFT(H4585,2)&amp;";"&amp;(LEFT(H4585,2)+1)&amp;";"&amp;(LEFT(H4585,2)+2)&amp;";"&amp;(LEFT(H4585,2)+3)&amp;";"&amp;RIGHT(H4585,2),H4585)</f>
        <v>42;43;44;45;46</v>
      </c>
      <c r="J4585" s="24" t="str">
        <f aca="false">IF(LEN(H4585)&gt;2,LEFT(H4585,2)&amp;";"&amp;(LEFT(H4585,2)+1)&amp;";"&amp;(LEFT(H4585,2)+2)&amp;";"&amp;(LEFT(H4585,2)+3)&amp;";"&amp;RIGHT(H4585,2),H4585)</f>
        <v>42;43;44;45;46</v>
      </c>
      <c r="K4585" s="24"/>
      <c r="L4585" s="24"/>
      <c r="M4585" s="24" t="n">
        <v>0</v>
      </c>
    </row>
    <row r="4586" customFormat="false" ht="15" hidden="false" customHeight="false" outlineLevel="0" collapsed="false">
      <c r="B4586" s="10" t="s">
        <v>271</v>
      </c>
      <c r="C4586" s="73" t="s">
        <v>2044</v>
      </c>
      <c r="D4586" s="10" t="n">
        <f aca="false">D4585+10</f>
        <v>180</v>
      </c>
      <c r="E4586" s="20" t="s">
        <v>2046</v>
      </c>
      <c r="F4586" s="24" t="str">
        <f aca="false">IFERROR(E4586*10,SUBSTITUTE(E4586,"/",""))</f>
        <v>4347</v>
      </c>
      <c r="G4586" s="73"/>
      <c r="H4586" s="81" t="str">
        <f aca="false">E4586</f>
        <v>43/47</v>
      </c>
      <c r="I4586" s="24" t="str">
        <f aca="false">IF(LEN(H4586)&gt;2,LEFT(H4586,2)&amp;";"&amp;(LEFT(H4586,2)+1)&amp;";"&amp;(LEFT(H4586,2)+2)&amp;";"&amp;(LEFT(H4586,2)+3)&amp;";"&amp;RIGHT(H4586,2),H4586)</f>
        <v>43;44;45;46;47</v>
      </c>
      <c r="J4586" s="24" t="str">
        <f aca="false">IF(LEN(H4586)&gt;2,LEFT(H4586,2)&amp;";"&amp;(LEFT(H4586,2)+1)&amp;";"&amp;(LEFT(H4586,2)+2)&amp;";"&amp;(LEFT(H4586,2)+3)&amp;";"&amp;RIGHT(H4586,2),H4586)</f>
        <v>43;44;45;46;47</v>
      </c>
      <c r="K4586" s="24"/>
      <c r="L4586" s="24"/>
      <c r="M4586" s="24" t="n">
        <v>0</v>
      </c>
    </row>
    <row r="4587" customFormat="false" ht="15" hidden="false" customHeight="false" outlineLevel="0" collapsed="false">
      <c r="B4587" s="10" t="s">
        <v>271</v>
      </c>
      <c r="C4587" s="73" t="s">
        <v>2044</v>
      </c>
      <c r="D4587" s="10" t="n">
        <f aca="false">D4586+10</f>
        <v>190</v>
      </c>
      <c r="E4587" s="20" t="s">
        <v>481</v>
      </c>
      <c r="F4587" s="24" t="str">
        <f aca="false">IFERROR(E4587*10,SUBSTITUTE(E4587,"/",""))</f>
        <v>4448</v>
      </c>
      <c r="G4587" s="73"/>
      <c r="H4587" s="81" t="str">
        <f aca="false">E4587</f>
        <v>44/48</v>
      </c>
      <c r="I4587" s="24" t="str">
        <f aca="false">IF(LEN(H4587)&gt;2,LEFT(H4587,2)&amp;";"&amp;(LEFT(H4587,2)+1)&amp;";"&amp;(LEFT(H4587,2)+2)&amp;";"&amp;(LEFT(H4587,2)+3)&amp;";"&amp;RIGHT(H4587,2),H4587)</f>
        <v>44;45;46;47;48</v>
      </c>
      <c r="J4587" s="24" t="str">
        <f aca="false">IF(LEN(H4587)&gt;2,LEFT(H4587,2)&amp;";"&amp;(LEFT(H4587,2)+1)&amp;";"&amp;(LEFT(H4587,2)+2)&amp;";"&amp;(LEFT(H4587,2)+3)&amp;";"&amp;RIGHT(H4587,2),H4587)</f>
        <v>44;45;46;47;48</v>
      </c>
      <c r="K4587" s="24"/>
      <c r="L4587" s="24"/>
      <c r="M4587" s="24" t="n">
        <v>0</v>
      </c>
    </row>
    <row r="4588" customFormat="false" ht="15" hidden="false" customHeight="false" outlineLevel="0" collapsed="false">
      <c r="B4588" s="10" t="s">
        <v>271</v>
      </c>
      <c r="C4588" s="73" t="s">
        <v>2044</v>
      </c>
      <c r="D4588" s="10" t="n">
        <f aca="false">D4587+10</f>
        <v>200</v>
      </c>
      <c r="E4588" s="20" t="s">
        <v>2047</v>
      </c>
      <c r="F4588" s="24" t="str">
        <f aca="false">IFERROR(E4588*10,SUBSTITUTE(E4588,"/",""))</f>
        <v>4549</v>
      </c>
      <c r="G4588" s="73"/>
      <c r="H4588" s="81" t="str">
        <f aca="false">E4588</f>
        <v>45/49</v>
      </c>
      <c r="I4588" s="24" t="str">
        <f aca="false">IF(LEN(H4588)&gt;2,LEFT(H4588,2)&amp;";"&amp;(LEFT(H4588,2)+1)&amp;";"&amp;(LEFT(H4588,2)+2)&amp;";"&amp;(LEFT(H4588,2)+3)&amp;";"&amp;RIGHT(H4588,2),H4588)</f>
        <v>45;46;47;48;49</v>
      </c>
      <c r="J4588" s="24" t="str">
        <f aca="false">IF(LEN(H4588)&gt;2,LEFT(H4588,2)&amp;";"&amp;(LEFT(H4588,2)+1)&amp;";"&amp;(LEFT(H4588,2)+2)&amp;";"&amp;(LEFT(H4588,2)+3)&amp;";"&amp;RIGHT(H4588,2),H4588)</f>
        <v>45;46;47;48;49</v>
      </c>
      <c r="K4588" s="24"/>
      <c r="L4588" s="24"/>
      <c r="M4588" s="24" t="n">
        <v>0</v>
      </c>
    </row>
    <row r="4589" customFormat="false" ht="15" hidden="false" customHeight="false" outlineLevel="0" collapsed="false">
      <c r="B4589" s="10" t="s">
        <v>271</v>
      </c>
      <c r="C4589" s="73" t="s">
        <v>2044</v>
      </c>
      <c r="D4589" s="10" t="n">
        <f aca="false">D4588+10</f>
        <v>210</v>
      </c>
      <c r="E4589" s="20" t="s">
        <v>482</v>
      </c>
      <c r="F4589" s="24" t="str">
        <f aca="false">IFERROR(E4589*10,SUBSTITUTE(E4589,"/",""))</f>
        <v>4650</v>
      </c>
      <c r="G4589" s="73"/>
      <c r="H4589" s="81" t="str">
        <f aca="false">E4589</f>
        <v>46/50</v>
      </c>
      <c r="I4589" s="24" t="str">
        <f aca="false">IF(LEN(H4589)&gt;2,LEFT(H4589,2)&amp;";"&amp;(LEFT(H4589,2)+1)&amp;";"&amp;(LEFT(H4589,2)+2)&amp;";"&amp;(LEFT(H4589,2)+3)&amp;";"&amp;RIGHT(H4589,2),H4589)</f>
        <v>46;47;48;49;50</v>
      </c>
      <c r="J4589" s="24" t="str">
        <f aca="false">IF(LEN(H4589)&gt;2,LEFT(H4589,2)&amp;";"&amp;(LEFT(H4589,2)+1)&amp;";"&amp;(LEFT(H4589,2)+2)&amp;";"&amp;(LEFT(H4589,2)+3)&amp;";"&amp;RIGHT(H4589,2),H4589)</f>
        <v>46;47;48;49;50</v>
      </c>
      <c r="K4589" s="24"/>
      <c r="L4589" s="24"/>
      <c r="M4589" s="24" t="n">
        <v>0</v>
      </c>
    </row>
    <row r="4591" customFormat="false" ht="15" hidden="false" customHeight="false" outlineLevel="0" collapsed="false">
      <c r="B4591" s="2" t="s">
        <v>108</v>
      </c>
      <c r="C4591" s="66" t="s">
        <v>2049</v>
      </c>
      <c r="D4591" s="2" t="n">
        <v>110</v>
      </c>
      <c r="E4591" s="38" t="s">
        <v>2050</v>
      </c>
      <c r="F4591" s="2" t="str">
        <f aca="false">IFERROR(E4591*10,SUBSTITUTE(E4591,"/",""))</f>
        <v>3641</v>
      </c>
      <c r="H4591" s="14" t="str">
        <f aca="false">E4591</f>
        <v>36/41</v>
      </c>
      <c r="I4591" s="8" t="str">
        <f aca="false">IF(LEN(H4591)&gt;2,LEFT(H4591,2)&amp;";"&amp;(LEFT(H4591,2)+1)&amp;";"&amp;(LEFT(H4591,2)+2)&amp;";"&amp;(LEFT(H4591,2)+3)&amp;";"&amp;(LEFT(H4591,2)+4)&amp;";"&amp;RIGHT(H4591,2),H4591)</f>
        <v>36;37;38;39;40;41</v>
      </c>
      <c r="J4591" s="18" t="str">
        <f aca="false">IF(LEN(H4591)&gt;2,LEFT(H4591,2)&amp;";"&amp;(LEFT(H4591,2)+1)&amp;";"&amp;(LEFT(H4591,2)+2)&amp;";"&amp;(LEFT(H4591,2)+3)&amp;";"&amp;(LEFT(H4591,2)+4)&amp;";"&amp;RIGHT(H4591,2),H4591)</f>
        <v>36;37;38;39;40;41</v>
      </c>
      <c r="M4591" s="8" t="n">
        <v>0</v>
      </c>
    </row>
    <row r="4592" customFormat="false" ht="15" hidden="false" customHeight="false" outlineLevel="0" collapsed="false">
      <c r="B4592" s="2" t="s">
        <v>108</v>
      </c>
      <c r="C4592" s="66" t="s">
        <v>2049</v>
      </c>
      <c r="D4592" s="2" t="n">
        <v>115</v>
      </c>
      <c r="E4592" s="38" t="s">
        <v>1181</v>
      </c>
      <c r="F4592" s="2" t="str">
        <f aca="false">IFERROR(E4592*10,SUBSTITUTE(E4592,"/",""))</f>
        <v>3741</v>
      </c>
      <c r="H4592" s="14" t="str">
        <f aca="false">E4592</f>
        <v>37/41</v>
      </c>
      <c r="I4592" s="8" t="str">
        <f aca="false">IF(LEN(H4592)&gt;2,LEFT(H4592,2)&amp;";"&amp;(LEFT(H4592,2)+1)&amp;";"&amp;(LEFT(H4592,2)+2)&amp;";"&amp;(LEFT(H4592,2)+3)&amp;";"&amp;RIGHT(H4592,2),H4592)</f>
        <v>37;38;39;40;41</v>
      </c>
      <c r="J4592" s="18" t="str">
        <f aca="false">IF(LEN(H4592)&gt;2,LEFT(H4592,2)&amp;";"&amp;(LEFT(H4592,2)+1)&amp;";"&amp;(LEFT(H4592,2)+2)&amp;";"&amp;(LEFT(H4592,2)+3)&amp;";"&amp;RIGHT(H4592,2),H4592)</f>
        <v>37;38;39;40;41</v>
      </c>
      <c r="M4592" s="8" t="n">
        <v>0</v>
      </c>
    </row>
    <row r="4593" customFormat="false" ht="15" hidden="false" customHeight="false" outlineLevel="0" collapsed="false">
      <c r="B4593" s="10" t="s">
        <v>271</v>
      </c>
      <c r="C4593" s="73" t="s">
        <v>2049</v>
      </c>
      <c r="D4593" s="10" t="n">
        <f aca="false">D4591+10</f>
        <v>120</v>
      </c>
      <c r="E4593" s="20" t="s">
        <v>2069</v>
      </c>
      <c r="F4593" s="24" t="str">
        <f aca="false">IFERROR(E4593*10,SUBSTITUTE(E4593,"/",""))</f>
        <v>3742</v>
      </c>
      <c r="G4593" s="73"/>
      <c r="H4593" s="81" t="str">
        <f aca="false">E4593</f>
        <v>37/42</v>
      </c>
      <c r="I4593" s="24" t="str">
        <f aca="false">IF(LEN(H4593)&gt;2,LEFT(H4593,2)&amp;";"&amp;(LEFT(H4593,2)+1)&amp;";"&amp;(LEFT(H4593,2)+2)&amp;";"&amp;(LEFT(H4593,2)+3)&amp;";"&amp;(LEFT(H4593,2)+4)&amp;";"&amp;RIGHT(H4593,2),H4593)</f>
        <v>37;38;39;40;41;42</v>
      </c>
      <c r="J4593" s="24" t="str">
        <f aca="false">IF(LEN(H4593)&gt;2,LEFT(H4593,2)&amp;";"&amp;(LEFT(H4593,2)+1)&amp;";"&amp;(LEFT(H4593,2)+2)&amp;";"&amp;(LEFT(H4593,2)+3)&amp;";"&amp;(LEFT(H4593,2)+4)&amp;";"&amp;RIGHT(H4593,2),H4593)</f>
        <v>37;38;39;40;41;42</v>
      </c>
      <c r="K4593" s="24"/>
      <c r="L4593" s="24"/>
      <c r="M4593" s="24" t="n">
        <v>0</v>
      </c>
    </row>
    <row r="4594" customFormat="false" ht="15" hidden="false" customHeight="false" outlineLevel="0" collapsed="false">
      <c r="B4594" s="2" t="s">
        <v>108</v>
      </c>
      <c r="C4594" s="66" t="s">
        <v>2049</v>
      </c>
      <c r="D4594" s="2" t="n">
        <f aca="false">D4593+10</f>
        <v>130</v>
      </c>
      <c r="E4594" s="38" t="s">
        <v>2051</v>
      </c>
      <c r="F4594" s="2" t="str">
        <f aca="false">IFERROR(E4594*10,SUBSTITUTE(E4594,"/",""))</f>
        <v>3843</v>
      </c>
      <c r="H4594" s="14" t="str">
        <f aca="false">E4594</f>
        <v>38/43</v>
      </c>
      <c r="I4594" s="8" t="str">
        <f aca="false">IF(LEN(H4594)&gt;2,LEFT(H4594,2)&amp;";"&amp;(LEFT(H4594,2)+1)&amp;";"&amp;(LEFT(H4594,2)+2)&amp;";"&amp;(LEFT(H4594,2)+3)&amp;";"&amp;(LEFT(H4594,2)+4)&amp;";"&amp;RIGHT(H4594,2),H4594)</f>
        <v>38;39;40;41;42;43</v>
      </c>
      <c r="J4594" s="18" t="str">
        <f aca="false">IF(LEN(H4594)&gt;2,LEFT(H4594,2)&amp;";"&amp;(LEFT(H4594,2)+1)&amp;";"&amp;(LEFT(H4594,2)+2)&amp;";"&amp;(LEFT(H4594,2)+3)&amp;";"&amp;(LEFT(H4594,2)+4)&amp;";"&amp;RIGHT(H4594,2),H4594)</f>
        <v>38;39;40;41;42;43</v>
      </c>
      <c r="M4594" s="8" t="n">
        <v>0</v>
      </c>
    </row>
    <row r="4595" customFormat="false" ht="15" hidden="false" customHeight="false" outlineLevel="0" collapsed="false">
      <c r="B4595" s="2" t="s">
        <v>108</v>
      </c>
      <c r="C4595" s="66" t="s">
        <v>2049</v>
      </c>
      <c r="D4595" s="2" t="n">
        <f aca="false">D4594+10</f>
        <v>140</v>
      </c>
      <c r="E4595" s="38" t="s">
        <v>2052</v>
      </c>
      <c r="F4595" s="2" t="str">
        <f aca="false">IFERROR(E4595*10,SUBSTITUTE(E4595,"/",""))</f>
        <v>3944</v>
      </c>
      <c r="H4595" s="14" t="str">
        <f aca="false">E4595</f>
        <v>39/44</v>
      </c>
      <c r="I4595" s="8" t="str">
        <f aca="false">IF(LEN(H4595)&gt;2,LEFT(H4595,2)&amp;";"&amp;(LEFT(H4595,2)+1)&amp;";"&amp;(LEFT(H4595,2)+2)&amp;";"&amp;(LEFT(H4595,2)+3)&amp;";"&amp;(LEFT(H4595,2)+4)&amp;";"&amp;RIGHT(H4595,2),H4595)</f>
        <v>39;40;41;42;43;44</v>
      </c>
      <c r="J4595" s="18" t="str">
        <f aca="false">IF(LEN(H4595)&gt;2,LEFT(H4595,2)&amp;";"&amp;(LEFT(H4595,2)+1)&amp;";"&amp;(LEFT(H4595,2)+2)&amp;";"&amp;(LEFT(H4595,2)+3)&amp;";"&amp;(LEFT(H4595,2)+4)&amp;";"&amp;RIGHT(H4595,2),H4595)</f>
        <v>39;40;41;42;43;44</v>
      </c>
      <c r="M4595" s="8" t="n">
        <v>0</v>
      </c>
    </row>
    <row r="4596" customFormat="false" ht="15" hidden="false" customHeight="false" outlineLevel="0" collapsed="false">
      <c r="B4596" s="2" t="s">
        <v>108</v>
      </c>
      <c r="C4596" s="66" t="s">
        <v>2049</v>
      </c>
      <c r="D4596" s="2" t="n">
        <f aca="false">D4595+10</f>
        <v>150</v>
      </c>
      <c r="E4596" s="38" t="s">
        <v>2053</v>
      </c>
      <c r="F4596" s="2" t="str">
        <f aca="false">IFERROR(E4596*10,SUBSTITUTE(E4596,"/",""))</f>
        <v>4045</v>
      </c>
      <c r="H4596" s="14" t="str">
        <f aca="false">E4596</f>
        <v>40/45</v>
      </c>
      <c r="I4596" s="8" t="str">
        <f aca="false">IF(LEN(H4596)&gt;2,LEFT(H4596,2)&amp;";"&amp;(LEFT(H4596,2)+1)&amp;";"&amp;(LEFT(H4596,2)+2)&amp;";"&amp;(LEFT(H4596,2)+3)&amp;";"&amp;(LEFT(H4596,2)+4)&amp;";"&amp;RIGHT(H4596,2),H4596)</f>
        <v>40;41;42;43;44;45</v>
      </c>
      <c r="J4596" s="18" t="str">
        <f aca="false">IF(LEN(H4596)&gt;2,LEFT(H4596,2)&amp;";"&amp;(LEFT(H4596,2)+1)&amp;";"&amp;(LEFT(H4596,2)+2)&amp;";"&amp;(LEFT(H4596,2)+3)&amp;";"&amp;(LEFT(H4596,2)+4)&amp;";"&amp;RIGHT(H4596,2),H4596)</f>
        <v>40;41;42;43;44;45</v>
      </c>
      <c r="M4596" s="8" t="n">
        <v>0</v>
      </c>
    </row>
    <row r="4597" customFormat="false" ht="15" hidden="false" customHeight="false" outlineLevel="0" collapsed="false">
      <c r="B4597" s="2" t="s">
        <v>108</v>
      </c>
      <c r="C4597" s="66" t="s">
        <v>2049</v>
      </c>
      <c r="D4597" s="2" t="n">
        <f aca="false">D4596+10</f>
        <v>160</v>
      </c>
      <c r="E4597" s="38" t="s">
        <v>2054</v>
      </c>
      <c r="F4597" s="2" t="str">
        <f aca="false">IFERROR(E4597*10,SUBSTITUTE(E4597,"/",""))</f>
        <v>4146</v>
      </c>
      <c r="H4597" s="14" t="str">
        <f aca="false">E4597</f>
        <v>41/46</v>
      </c>
      <c r="I4597" s="8" t="str">
        <f aca="false">IF(LEN(H4597)&gt;2,LEFT(H4597,2)&amp;";"&amp;(LEFT(H4597,2)+1)&amp;";"&amp;(LEFT(H4597,2)+2)&amp;";"&amp;(LEFT(H4597,2)+3)&amp;";"&amp;(LEFT(H4597,2)+4)&amp;";"&amp;RIGHT(H4597,2),H4597)</f>
        <v>41;42;43;44;45;46</v>
      </c>
      <c r="J4597" s="18" t="str">
        <f aca="false">IF(LEN(H4597)&gt;2,LEFT(H4597,2)&amp;";"&amp;(LEFT(H4597,2)+1)&amp;";"&amp;(LEFT(H4597,2)+2)&amp;";"&amp;(LEFT(H4597,2)+3)&amp;";"&amp;(LEFT(H4597,2)+4)&amp;";"&amp;RIGHT(H4597,2),H4597)</f>
        <v>41;42;43;44;45;46</v>
      </c>
      <c r="M4597" s="8" t="n">
        <v>0</v>
      </c>
    </row>
    <row r="4598" customFormat="false" ht="15" hidden="false" customHeight="false" outlineLevel="0" collapsed="false">
      <c r="B4598" s="2" t="s">
        <v>108</v>
      </c>
      <c r="C4598" s="66" t="s">
        <v>2049</v>
      </c>
      <c r="D4598" s="2" t="n">
        <f aca="false">D4597+10</f>
        <v>170</v>
      </c>
      <c r="E4598" s="38" t="s">
        <v>2055</v>
      </c>
      <c r="F4598" s="2" t="str">
        <f aca="false">IFERROR(E4598*10,SUBSTITUTE(E4598,"/",""))</f>
        <v>4247</v>
      </c>
      <c r="H4598" s="14" t="str">
        <f aca="false">E4598</f>
        <v>42/47</v>
      </c>
      <c r="I4598" s="8" t="str">
        <f aca="false">IF(LEN(H4598)&gt;2,LEFT(H4598,2)&amp;";"&amp;(LEFT(H4598,2)+1)&amp;";"&amp;(LEFT(H4598,2)+2)&amp;";"&amp;(LEFT(H4598,2)+3)&amp;";"&amp;(LEFT(H4598,2)+4)&amp;";"&amp;RIGHT(H4598,2),H4598)</f>
        <v>42;43;44;45;46;47</v>
      </c>
      <c r="J4598" s="18" t="str">
        <f aca="false">IF(LEN(H4598)&gt;2,LEFT(H4598,2)&amp;";"&amp;(LEFT(H4598,2)+1)&amp;";"&amp;(LEFT(H4598,2)+2)&amp;";"&amp;(LEFT(H4598,2)+3)&amp;";"&amp;(LEFT(H4598,2)+4)&amp;";"&amp;RIGHT(H4598,2),H4598)</f>
        <v>42;43;44;45;46;47</v>
      </c>
      <c r="M4598" s="8" t="n">
        <v>0</v>
      </c>
    </row>
    <row r="4599" customFormat="false" ht="15" hidden="false" customHeight="false" outlineLevel="0" collapsed="false">
      <c r="B4599" s="2" t="s">
        <v>108</v>
      </c>
      <c r="C4599" s="66" t="s">
        <v>2049</v>
      </c>
      <c r="D4599" s="2" t="n">
        <f aca="false">D4598+10</f>
        <v>180</v>
      </c>
      <c r="E4599" s="38" t="s">
        <v>2056</v>
      </c>
      <c r="F4599" s="2" t="str">
        <f aca="false">IFERROR(E4599*10,SUBSTITUTE(E4599,"/",""))</f>
        <v>4348</v>
      </c>
      <c r="H4599" s="14" t="str">
        <f aca="false">E4599</f>
        <v>43/48</v>
      </c>
      <c r="I4599" s="8" t="str">
        <f aca="false">IF(LEN(H4599)&gt;2,LEFT(H4599,2)&amp;";"&amp;(LEFT(H4599,2)+1)&amp;";"&amp;(LEFT(H4599,2)+2)&amp;";"&amp;(LEFT(H4599,2)+3)&amp;";"&amp;(LEFT(H4599,2)+4)&amp;";"&amp;RIGHT(H4599,2),H4599)</f>
        <v>43;44;45;46;47;48</v>
      </c>
      <c r="J4599" s="18" t="str">
        <f aca="false">IF(LEN(H4599)&gt;2,LEFT(H4599,2)&amp;";"&amp;(LEFT(H4599,2)+1)&amp;";"&amp;(LEFT(H4599,2)+2)&amp;";"&amp;(LEFT(H4599,2)+3)&amp;";"&amp;(LEFT(H4599,2)+4)&amp;";"&amp;RIGHT(H4599,2),H4599)</f>
        <v>43;44;45;46;47;48</v>
      </c>
      <c r="M4599" s="8" t="n">
        <v>0</v>
      </c>
    </row>
    <row r="4600" customFormat="false" ht="15" hidden="false" customHeight="false" outlineLevel="0" collapsed="false">
      <c r="B4600" s="2" t="s">
        <v>108</v>
      </c>
      <c r="C4600" s="66" t="s">
        <v>2049</v>
      </c>
      <c r="D4600" s="2" t="n">
        <f aca="false">D4599+10</f>
        <v>190</v>
      </c>
      <c r="E4600" s="38" t="s">
        <v>2057</v>
      </c>
      <c r="F4600" s="2" t="str">
        <f aca="false">IFERROR(E4600*10,SUBSTITUTE(E4600,"/",""))</f>
        <v>4449</v>
      </c>
      <c r="H4600" s="14" t="str">
        <f aca="false">E4600</f>
        <v>44/49</v>
      </c>
      <c r="I4600" s="8" t="str">
        <f aca="false">IF(LEN(H4600)&gt;2,LEFT(H4600,2)&amp;";"&amp;(LEFT(H4600,2)+1)&amp;";"&amp;(LEFT(H4600,2)+2)&amp;";"&amp;(LEFT(H4600,2)+3)&amp;";"&amp;(LEFT(H4600,2)+4)&amp;";"&amp;RIGHT(H4600,2),H4600)</f>
        <v>44;45;46;47;48;49</v>
      </c>
      <c r="J4600" s="18" t="str">
        <f aca="false">IF(LEN(H4600)&gt;2,LEFT(H4600,2)&amp;";"&amp;(LEFT(H4600,2)+1)&amp;";"&amp;(LEFT(H4600,2)+2)&amp;";"&amp;(LEFT(H4600,2)+3)&amp;";"&amp;(LEFT(H4600,2)+4)&amp;";"&amp;RIGHT(H4600,2),H4600)</f>
        <v>44;45;46;47;48;49</v>
      </c>
      <c r="M4600" s="8" t="n">
        <v>0</v>
      </c>
    </row>
    <row r="4601" customFormat="false" ht="15" hidden="false" customHeight="false" outlineLevel="0" collapsed="false">
      <c r="B4601" s="2" t="s">
        <v>108</v>
      </c>
      <c r="C4601" s="66" t="s">
        <v>2049</v>
      </c>
      <c r="D4601" s="2" t="n">
        <f aca="false">D4600+10</f>
        <v>200</v>
      </c>
      <c r="E4601" s="38" t="s">
        <v>2058</v>
      </c>
      <c r="F4601" s="2" t="str">
        <f aca="false">IFERROR(E4601*10,SUBSTITUTE(E4601,"/",""))</f>
        <v>4550</v>
      </c>
      <c r="H4601" s="14" t="str">
        <f aca="false">E4601</f>
        <v>45/50</v>
      </c>
      <c r="I4601" s="8" t="str">
        <f aca="false">IF(LEN(H4601)&gt;2,LEFT(H4601,2)&amp;";"&amp;(LEFT(H4601,2)+1)&amp;";"&amp;(LEFT(H4601,2)+2)&amp;";"&amp;(LEFT(H4601,2)+3)&amp;";"&amp;(LEFT(H4601,2)+4)&amp;";"&amp;RIGHT(H4601,2),H4601)</f>
        <v>45;46;47;48;49;50</v>
      </c>
      <c r="J4601" s="18" t="str">
        <f aca="false">IF(LEN(H4601)&gt;2,LEFT(H4601,2)&amp;";"&amp;(LEFT(H4601,2)+1)&amp;";"&amp;(LEFT(H4601,2)+2)&amp;";"&amp;(LEFT(H4601,2)+3)&amp;";"&amp;(LEFT(H4601,2)+4)&amp;";"&amp;RIGHT(H4601,2),H4601)</f>
        <v>45;46;47;48;49;50</v>
      </c>
      <c r="M4601" s="8" t="n">
        <v>0</v>
      </c>
    </row>
    <row r="4603" customFormat="false" ht="15" hidden="false" customHeight="false" outlineLevel="0" collapsed="false">
      <c r="B4603" s="2" t="s">
        <v>108</v>
      </c>
      <c r="C4603" s="66" t="s">
        <v>2059</v>
      </c>
      <c r="D4603" s="2" t="n">
        <v>140</v>
      </c>
      <c r="E4603" s="38" t="s">
        <v>176</v>
      </c>
      <c r="F4603" s="2" t="str">
        <f aca="false">E4603</f>
        <v>XXS</v>
      </c>
      <c r="H4603" s="27"/>
      <c r="I4603" s="27"/>
      <c r="M4603" s="8" t="n">
        <v>0</v>
      </c>
    </row>
    <row r="4604" customFormat="false" ht="15" hidden="false" customHeight="false" outlineLevel="0" collapsed="false">
      <c r="B4604" s="2" t="s">
        <v>108</v>
      </c>
      <c r="C4604" s="66" t="s">
        <v>2059</v>
      </c>
      <c r="D4604" s="2" t="n">
        <f aca="false">D4603+10</f>
        <v>150</v>
      </c>
      <c r="E4604" s="38" t="s">
        <v>177</v>
      </c>
      <c r="F4604" s="2" t="str">
        <f aca="false">E4604</f>
        <v>XS</v>
      </c>
      <c r="H4604" s="27"/>
      <c r="I4604" s="27"/>
      <c r="M4604" s="8" t="n">
        <v>0</v>
      </c>
    </row>
    <row r="4605" customFormat="false" ht="15" hidden="false" customHeight="false" outlineLevel="0" collapsed="false">
      <c r="B4605" s="2" t="s">
        <v>108</v>
      </c>
      <c r="C4605" s="66" t="s">
        <v>2059</v>
      </c>
      <c r="D4605" s="2" t="n">
        <f aca="false">D4604+10</f>
        <v>160</v>
      </c>
      <c r="E4605" s="38" t="s">
        <v>178</v>
      </c>
      <c r="F4605" s="2" t="str">
        <f aca="false">E4605</f>
        <v>S</v>
      </c>
      <c r="H4605" s="27"/>
      <c r="I4605" s="27"/>
      <c r="M4605" s="8" t="n">
        <v>0</v>
      </c>
    </row>
    <row r="4606" customFormat="false" ht="15" hidden="false" customHeight="false" outlineLevel="0" collapsed="false">
      <c r="B4606" s="2" t="s">
        <v>108</v>
      </c>
      <c r="C4606" s="66" t="s">
        <v>2059</v>
      </c>
      <c r="D4606" s="2" t="n">
        <f aca="false">D4605+10</f>
        <v>170</v>
      </c>
      <c r="E4606" s="38" t="s">
        <v>179</v>
      </c>
      <c r="F4606" s="2" t="str">
        <f aca="false">E4606</f>
        <v>M</v>
      </c>
      <c r="H4606" s="27"/>
      <c r="I4606" s="27"/>
      <c r="M4606" s="8" t="n">
        <v>0</v>
      </c>
    </row>
    <row r="4607" customFormat="false" ht="15" hidden="false" customHeight="false" outlineLevel="0" collapsed="false">
      <c r="B4607" s="2" t="s">
        <v>108</v>
      </c>
      <c r="C4607" s="66" t="s">
        <v>2059</v>
      </c>
      <c r="D4607" s="2" t="n">
        <f aca="false">D4606+10</f>
        <v>180</v>
      </c>
      <c r="E4607" s="38" t="s">
        <v>180</v>
      </c>
      <c r="F4607" s="2" t="str">
        <f aca="false">E4607</f>
        <v>L</v>
      </c>
      <c r="H4607" s="27"/>
      <c r="I4607" s="27"/>
      <c r="M4607" s="8" t="n">
        <v>0</v>
      </c>
    </row>
    <row r="4608" customFormat="false" ht="15" hidden="false" customHeight="false" outlineLevel="0" collapsed="false">
      <c r="B4608" s="2" t="s">
        <v>108</v>
      </c>
      <c r="C4608" s="66" t="s">
        <v>2059</v>
      </c>
      <c r="D4608" s="2" t="n">
        <f aca="false">D4607+10</f>
        <v>190</v>
      </c>
      <c r="E4608" s="38" t="s">
        <v>181</v>
      </c>
      <c r="F4608" s="2" t="str">
        <f aca="false">E4608</f>
        <v>XL</v>
      </c>
      <c r="H4608" s="27"/>
      <c r="I4608" s="27"/>
      <c r="M4608" s="8" t="n">
        <v>0</v>
      </c>
    </row>
    <row r="4609" customFormat="false" ht="15" hidden="false" customHeight="false" outlineLevel="0" collapsed="false">
      <c r="B4609" s="2" t="s">
        <v>108</v>
      </c>
      <c r="C4609" s="66" t="s">
        <v>2059</v>
      </c>
      <c r="D4609" s="2" t="n">
        <f aca="false">D4608+10</f>
        <v>200</v>
      </c>
      <c r="E4609" s="38" t="s">
        <v>182</v>
      </c>
      <c r="F4609" s="2" t="str">
        <f aca="false">E4609</f>
        <v>XXL</v>
      </c>
      <c r="H4609" s="27"/>
      <c r="I4609" s="27"/>
      <c r="M4609" s="8" t="n">
        <v>0</v>
      </c>
    </row>
    <row r="4611" customFormat="false" ht="15" hidden="false" customHeight="false" outlineLevel="0" collapsed="false">
      <c r="B4611" s="2" t="s">
        <v>108</v>
      </c>
      <c r="C4611" s="66" t="s">
        <v>2060</v>
      </c>
      <c r="D4611" s="2" t="n">
        <v>145</v>
      </c>
      <c r="E4611" s="38" t="s">
        <v>587</v>
      </c>
      <c r="F4611" s="2" t="s">
        <v>3016</v>
      </c>
      <c r="H4611" s="27"/>
      <c r="I4611" s="27"/>
      <c r="M4611" s="8" t="n">
        <v>0</v>
      </c>
    </row>
    <row r="4612" customFormat="false" ht="15" hidden="false" customHeight="false" outlineLevel="0" collapsed="false">
      <c r="B4612" s="2" t="s">
        <v>108</v>
      </c>
      <c r="C4612" s="66" t="s">
        <v>2060</v>
      </c>
      <c r="D4612" s="2" t="n">
        <v>155</v>
      </c>
      <c r="E4612" s="38" t="s">
        <v>588</v>
      </c>
      <c r="F4612" s="2" t="s">
        <v>3017</v>
      </c>
      <c r="H4612" s="27"/>
      <c r="I4612" s="27"/>
      <c r="M4612" s="8" t="n">
        <v>0</v>
      </c>
    </row>
    <row r="4613" customFormat="false" ht="15" hidden="false" customHeight="false" outlineLevel="0" collapsed="false">
      <c r="B4613" s="2" t="s">
        <v>108</v>
      </c>
      <c r="C4613" s="66" t="s">
        <v>2060</v>
      </c>
      <c r="D4613" s="2" t="n">
        <v>165</v>
      </c>
      <c r="E4613" s="38" t="s">
        <v>589</v>
      </c>
      <c r="F4613" s="2" t="s">
        <v>3021</v>
      </c>
      <c r="H4613" s="27"/>
      <c r="I4613" s="27"/>
      <c r="M4613" s="8" t="n">
        <v>0</v>
      </c>
    </row>
    <row r="4614" customFormat="false" ht="15" hidden="false" customHeight="false" outlineLevel="0" collapsed="false">
      <c r="B4614" s="2" t="s">
        <v>108</v>
      </c>
      <c r="C4614" s="66" t="s">
        <v>2060</v>
      </c>
      <c r="D4614" s="2" t="n">
        <v>175</v>
      </c>
      <c r="E4614" s="38" t="s">
        <v>590</v>
      </c>
      <c r="F4614" s="2" t="s">
        <v>3025</v>
      </c>
      <c r="H4614" s="27"/>
      <c r="I4614" s="27"/>
      <c r="M4614" s="8" t="n">
        <v>0</v>
      </c>
    </row>
    <row r="4615" customFormat="false" ht="15" hidden="false" customHeight="false" outlineLevel="0" collapsed="false">
      <c r="B4615" s="2" t="s">
        <v>108</v>
      </c>
      <c r="C4615" s="66" t="s">
        <v>2060</v>
      </c>
      <c r="D4615" s="2" t="n">
        <v>185</v>
      </c>
      <c r="E4615" s="38" t="s">
        <v>591</v>
      </c>
      <c r="F4615" s="2" t="s">
        <v>3029</v>
      </c>
      <c r="H4615" s="27"/>
      <c r="I4615" s="27"/>
      <c r="M4615" s="8" t="n">
        <v>0</v>
      </c>
    </row>
    <row r="4616" customFormat="false" ht="15" hidden="false" customHeight="false" outlineLevel="0" collapsed="false">
      <c r="B4616" s="2" t="s">
        <v>108</v>
      </c>
      <c r="C4616" s="66" t="s">
        <v>2060</v>
      </c>
      <c r="D4616" s="2" t="n">
        <v>195</v>
      </c>
      <c r="E4616" s="38" t="s">
        <v>592</v>
      </c>
      <c r="F4616" s="2" t="s">
        <v>3032</v>
      </c>
      <c r="H4616" s="27"/>
      <c r="I4616" s="27"/>
      <c r="M4616" s="8" t="n">
        <v>0</v>
      </c>
    </row>
    <row r="4618" customFormat="false" ht="15" hidden="false" customHeight="false" outlineLevel="0" collapsed="false">
      <c r="B4618" s="10" t="s">
        <v>271</v>
      </c>
      <c r="C4618" s="73" t="s">
        <v>2061</v>
      </c>
      <c r="D4618" s="10" t="n">
        <v>160</v>
      </c>
      <c r="E4618" s="20" t="s">
        <v>178</v>
      </c>
      <c r="F4618" s="10" t="str">
        <f aca="false">E4618</f>
        <v>S</v>
      </c>
      <c r="G4618" s="73"/>
      <c r="H4618" s="24"/>
      <c r="I4618" s="24"/>
      <c r="J4618" s="24"/>
      <c r="K4618" s="24"/>
      <c r="L4618" s="24"/>
      <c r="M4618" s="24" t="n">
        <v>0</v>
      </c>
    </row>
    <row r="4619" customFormat="false" ht="15" hidden="false" customHeight="false" outlineLevel="0" collapsed="false">
      <c r="B4619" s="10" t="s">
        <v>271</v>
      </c>
      <c r="C4619" s="73" t="s">
        <v>2061</v>
      </c>
      <c r="D4619" s="10" t="n">
        <v>170</v>
      </c>
      <c r="E4619" s="20" t="s">
        <v>179</v>
      </c>
      <c r="F4619" s="10" t="str">
        <f aca="false">E4619</f>
        <v>M</v>
      </c>
      <c r="G4619" s="73"/>
      <c r="H4619" s="24"/>
      <c r="I4619" s="24"/>
      <c r="J4619" s="24"/>
      <c r="K4619" s="24"/>
      <c r="L4619" s="24"/>
      <c r="M4619" s="24" t="n">
        <v>0</v>
      </c>
    </row>
    <row r="4620" customFormat="false" ht="15" hidden="false" customHeight="false" outlineLevel="0" collapsed="false">
      <c r="B4620" s="10" t="s">
        <v>271</v>
      </c>
      <c r="C4620" s="73" t="s">
        <v>2061</v>
      </c>
      <c r="D4620" s="10" t="n">
        <v>180</v>
      </c>
      <c r="E4620" s="20" t="s">
        <v>180</v>
      </c>
      <c r="F4620" s="10" t="str">
        <f aca="false">E4620</f>
        <v>L</v>
      </c>
      <c r="G4620" s="73"/>
      <c r="H4620" s="24"/>
      <c r="I4620" s="24"/>
      <c r="J4620" s="24"/>
      <c r="K4620" s="24"/>
      <c r="L4620" s="24"/>
      <c r="M4620" s="24" t="n">
        <v>0</v>
      </c>
    </row>
    <row r="4621" customFormat="false" ht="15" hidden="false" customHeight="false" outlineLevel="0" collapsed="false">
      <c r="B4621" s="10" t="s">
        <v>271</v>
      </c>
      <c r="C4621" s="73" t="s">
        <v>2061</v>
      </c>
      <c r="D4621" s="10" t="n">
        <v>190</v>
      </c>
      <c r="E4621" s="20" t="s">
        <v>181</v>
      </c>
      <c r="F4621" s="10" t="str">
        <f aca="false">E4621</f>
        <v>XL</v>
      </c>
      <c r="G4621" s="73"/>
      <c r="H4621" s="24"/>
      <c r="I4621" s="24"/>
      <c r="J4621" s="24"/>
      <c r="K4621" s="24"/>
      <c r="L4621" s="24"/>
      <c r="M4621" s="24" t="n">
        <v>0</v>
      </c>
    </row>
    <row r="4622" customFormat="false" ht="15" hidden="false" customHeight="false" outlineLevel="0" collapsed="false">
      <c r="B4622" s="10" t="s">
        <v>271</v>
      </c>
      <c r="C4622" s="73" t="s">
        <v>2061</v>
      </c>
      <c r="D4622" s="10" t="n">
        <v>200</v>
      </c>
      <c r="E4622" s="20" t="s">
        <v>182</v>
      </c>
      <c r="F4622" s="10" t="str">
        <f aca="false">E4622</f>
        <v>XXL</v>
      </c>
      <c r="G4622" s="73"/>
      <c r="H4622" s="24"/>
      <c r="I4622" s="24"/>
      <c r="J4622" s="24"/>
      <c r="K4622" s="24"/>
      <c r="L4622" s="24"/>
      <c r="M4622" s="24" t="n">
        <v>0</v>
      </c>
    </row>
    <row r="4624" customFormat="false" ht="15" hidden="false" customHeight="false" outlineLevel="0" collapsed="false">
      <c r="B4624" s="2" t="s">
        <v>108</v>
      </c>
      <c r="C4624" s="66" t="s">
        <v>2062</v>
      </c>
      <c r="D4624" s="2" t="n">
        <v>130</v>
      </c>
      <c r="E4624" s="38" t="s">
        <v>185</v>
      </c>
      <c r="F4624" s="38" t="s">
        <v>2601</v>
      </c>
      <c r="H4624" s="27"/>
      <c r="I4624" s="27"/>
      <c r="M4624" s="8" t="n">
        <v>0</v>
      </c>
    </row>
    <row r="4625" customFormat="false" ht="15" hidden="false" customHeight="false" outlineLevel="0" collapsed="false">
      <c r="B4625" s="2" t="s">
        <v>108</v>
      </c>
      <c r="C4625" s="66" t="s">
        <v>2062</v>
      </c>
      <c r="D4625" s="2" t="n">
        <f aca="false">D4624+10</f>
        <v>140</v>
      </c>
      <c r="E4625" s="38" t="s">
        <v>186</v>
      </c>
      <c r="F4625" s="2" t="s">
        <v>2907</v>
      </c>
      <c r="H4625" s="27"/>
      <c r="I4625" s="27"/>
      <c r="M4625" s="8" t="n">
        <v>0</v>
      </c>
    </row>
    <row r="4626" customFormat="false" ht="15" hidden="false" customHeight="false" outlineLevel="0" collapsed="false">
      <c r="B4626" s="2" t="s">
        <v>108</v>
      </c>
      <c r="C4626" s="66" t="s">
        <v>2062</v>
      </c>
      <c r="D4626" s="2" t="n">
        <f aca="false">D4625+10</f>
        <v>150</v>
      </c>
      <c r="E4626" s="38" t="s">
        <v>187</v>
      </c>
      <c r="F4626" s="2" t="s">
        <v>2908</v>
      </c>
      <c r="H4626" s="27"/>
      <c r="I4626" s="27"/>
      <c r="M4626" s="8" t="n">
        <v>0</v>
      </c>
    </row>
    <row r="4627" customFormat="false" ht="15" hidden="false" customHeight="false" outlineLevel="0" collapsed="false">
      <c r="B4627" s="2" t="s">
        <v>108</v>
      </c>
      <c r="C4627" s="66" t="s">
        <v>2062</v>
      </c>
      <c r="D4627" s="2" t="n">
        <f aca="false">D4626+10</f>
        <v>160</v>
      </c>
      <c r="E4627" s="38" t="s">
        <v>188</v>
      </c>
      <c r="F4627" s="2" t="s">
        <v>2909</v>
      </c>
      <c r="H4627" s="27"/>
      <c r="I4627" s="27"/>
      <c r="M4627" s="8" t="n">
        <v>0</v>
      </c>
    </row>
    <row r="4628" customFormat="false" ht="15" hidden="false" customHeight="false" outlineLevel="0" collapsed="false">
      <c r="B4628" s="2" t="s">
        <v>108</v>
      </c>
      <c r="C4628" s="66" t="s">
        <v>2062</v>
      </c>
      <c r="D4628" s="2" t="n">
        <f aca="false">D4627+10</f>
        <v>170</v>
      </c>
      <c r="E4628" s="38" t="s">
        <v>189</v>
      </c>
      <c r="F4628" s="2" t="s">
        <v>2910</v>
      </c>
      <c r="H4628" s="27"/>
      <c r="I4628" s="27"/>
      <c r="M4628" s="8" t="n">
        <v>0</v>
      </c>
    </row>
    <row r="4629" customFormat="false" ht="15" hidden="false" customHeight="false" outlineLevel="0" collapsed="false">
      <c r="B4629" s="2" t="s">
        <v>108</v>
      </c>
      <c r="C4629" s="66" t="s">
        <v>2062</v>
      </c>
      <c r="D4629" s="2" t="n">
        <f aca="false">D4628+10</f>
        <v>180</v>
      </c>
      <c r="E4629" s="38" t="s">
        <v>190</v>
      </c>
      <c r="F4629" s="2" t="s">
        <v>2911</v>
      </c>
      <c r="H4629" s="27"/>
      <c r="I4629" s="27"/>
      <c r="M4629" s="8" t="n">
        <v>0</v>
      </c>
    </row>
    <row r="4630" customFormat="false" ht="15" hidden="false" customHeight="false" outlineLevel="0" collapsed="false">
      <c r="B4630" s="2" t="s">
        <v>108</v>
      </c>
      <c r="C4630" s="66" t="s">
        <v>2062</v>
      </c>
      <c r="D4630" s="2" t="n">
        <f aca="false">D4629+10</f>
        <v>190</v>
      </c>
      <c r="E4630" s="38" t="s">
        <v>191</v>
      </c>
      <c r="F4630" s="38" t="s">
        <v>2912</v>
      </c>
      <c r="H4630" s="27"/>
      <c r="I4630" s="27"/>
      <c r="M4630" s="8" t="n">
        <v>0</v>
      </c>
    </row>
    <row r="4632" customFormat="false" ht="15" hidden="false" customHeight="false" outlineLevel="0" collapsed="false">
      <c r="B4632" s="2" t="s">
        <v>108</v>
      </c>
      <c r="C4632" s="76" t="s">
        <v>2063</v>
      </c>
      <c r="D4632" s="18" t="n">
        <v>110</v>
      </c>
      <c r="E4632" s="61" t="s">
        <v>119</v>
      </c>
      <c r="F4632" s="18" t="n">
        <f aca="false">IFERROR(E4632*10,SUBSTITUTE(E4632,"/",""))</f>
        <v>360</v>
      </c>
      <c r="G4632" s="76"/>
      <c r="H4632" s="71" t="n">
        <f aca="false">IFERROR(E4632-1,(LEFT(E4632,2)-1)&amp;"/"&amp;(RIGHT(E4632,2)-1))</f>
        <v>35</v>
      </c>
      <c r="I4632" s="8" t="n">
        <f aca="false">J4632</f>
        <v>35</v>
      </c>
      <c r="J4632" s="18" t="n">
        <f aca="false">IF(LEN(H4632)&gt;2,LEFT(H4632,2)&amp;";"&amp;RIGHT(H4632,2),H4632)</f>
        <v>35</v>
      </c>
      <c r="M4632" s="8" t="n">
        <v>0</v>
      </c>
    </row>
    <row r="4633" customFormat="false" ht="15" hidden="false" customHeight="false" outlineLevel="0" collapsed="false">
      <c r="B4633" s="2" t="s">
        <v>108</v>
      </c>
      <c r="C4633" s="76" t="s">
        <v>2063</v>
      </c>
      <c r="D4633" s="18" t="n">
        <f aca="false">D4632+5</f>
        <v>115</v>
      </c>
      <c r="E4633" s="61" t="s">
        <v>148</v>
      </c>
      <c r="F4633" s="18" t="str">
        <f aca="false">IFERROR(E4633*10,SUBSTITUTE(E4633,"/",""))</f>
        <v>3637</v>
      </c>
      <c r="G4633" s="76"/>
      <c r="H4633" s="71" t="str">
        <f aca="false">IFERROR(E4633-1,(LEFT(E4633,2)-1)&amp;"/"&amp;(RIGHT(E4633,2)-1))</f>
        <v>35/36</v>
      </c>
      <c r="I4633" s="8" t="str">
        <f aca="false">J4633</f>
        <v>35;36</v>
      </c>
      <c r="J4633" s="18" t="str">
        <f aca="false">IF(LEN(H4633)&gt;2,LEFT(H4633,2)&amp;";"&amp;RIGHT(H4633,2),H4633)</f>
        <v>35;36</v>
      </c>
      <c r="M4633" s="8" t="n">
        <v>0</v>
      </c>
    </row>
    <row r="4634" customFormat="false" ht="15" hidden="false" customHeight="false" outlineLevel="0" collapsed="false">
      <c r="B4634" s="2" t="s">
        <v>108</v>
      </c>
      <c r="C4634" s="76" t="s">
        <v>2063</v>
      </c>
      <c r="D4634" s="18" t="n">
        <f aca="false">D4633+5</f>
        <v>120</v>
      </c>
      <c r="E4634" s="61" t="s">
        <v>120</v>
      </c>
      <c r="F4634" s="18" t="n">
        <f aca="false">IFERROR(E4634*10,SUBSTITUTE(E4634,"/",""))</f>
        <v>370</v>
      </c>
      <c r="G4634" s="76"/>
      <c r="H4634" s="71" t="n">
        <f aca="false">IFERROR(E4634-1,(LEFT(E4634,2)-1)&amp;"/"&amp;(RIGHT(E4634,2)-1))</f>
        <v>36</v>
      </c>
      <c r="I4634" s="8" t="n">
        <f aca="false">J4634</f>
        <v>36</v>
      </c>
      <c r="J4634" s="18" t="n">
        <f aca="false">IF(LEN(H4634)&gt;2,LEFT(H4634,2)&amp;";"&amp;RIGHT(H4634,2),H4634)</f>
        <v>36</v>
      </c>
      <c r="M4634" s="8" t="n">
        <v>0</v>
      </c>
    </row>
    <row r="4635" customFormat="false" ht="15" hidden="false" customHeight="false" outlineLevel="0" collapsed="false">
      <c r="B4635" s="2" t="s">
        <v>108</v>
      </c>
      <c r="C4635" s="76" t="s">
        <v>2063</v>
      </c>
      <c r="D4635" s="18" t="n">
        <f aca="false">D4634+5</f>
        <v>125</v>
      </c>
      <c r="E4635" s="61" t="s">
        <v>149</v>
      </c>
      <c r="F4635" s="18" t="str">
        <f aca="false">IFERROR(E4635*10,SUBSTITUTE(E4635,"/",""))</f>
        <v>3738</v>
      </c>
      <c r="G4635" s="76"/>
      <c r="H4635" s="71" t="str">
        <f aca="false">IFERROR(E4635-1,(LEFT(E4635,2)-1)&amp;"/"&amp;(RIGHT(E4635,2)-1))</f>
        <v>36/37</v>
      </c>
      <c r="I4635" s="8" t="str">
        <f aca="false">J4635</f>
        <v>36;37</v>
      </c>
      <c r="J4635" s="18" t="str">
        <f aca="false">IF(LEN(H4635)&gt;2,LEFT(H4635,2)&amp;";"&amp;RIGHT(H4635,2),H4635)</f>
        <v>36;37</v>
      </c>
      <c r="M4635" s="8" t="n">
        <v>0</v>
      </c>
    </row>
    <row r="4636" customFormat="false" ht="15" hidden="false" customHeight="false" outlineLevel="0" collapsed="false">
      <c r="B4636" s="2" t="s">
        <v>108</v>
      </c>
      <c r="C4636" s="76" t="s">
        <v>2063</v>
      </c>
      <c r="D4636" s="18" t="n">
        <f aca="false">D4635+5</f>
        <v>130</v>
      </c>
      <c r="E4636" s="61" t="s">
        <v>121</v>
      </c>
      <c r="F4636" s="18" t="n">
        <f aca="false">IFERROR(E4636*10,SUBSTITUTE(E4636,"/",""))</f>
        <v>380</v>
      </c>
      <c r="G4636" s="76"/>
      <c r="H4636" s="71" t="n">
        <f aca="false">IFERROR(E4636-1,(LEFT(E4636,2)-1)&amp;"/"&amp;(RIGHT(E4636,2)-1))</f>
        <v>37</v>
      </c>
      <c r="I4636" s="8" t="n">
        <f aca="false">J4636</f>
        <v>37</v>
      </c>
      <c r="J4636" s="18" t="n">
        <f aca="false">IF(LEN(H4636)&gt;2,LEFT(H4636,2)&amp;";"&amp;RIGHT(H4636,2),H4636)</f>
        <v>37</v>
      </c>
      <c r="M4636" s="8" t="n">
        <v>0</v>
      </c>
    </row>
    <row r="4637" customFormat="false" ht="15" hidden="false" customHeight="false" outlineLevel="0" collapsed="false">
      <c r="B4637" s="2" t="s">
        <v>108</v>
      </c>
      <c r="C4637" s="76" t="s">
        <v>2063</v>
      </c>
      <c r="D4637" s="18" t="n">
        <f aca="false">D4636+5</f>
        <v>135</v>
      </c>
      <c r="E4637" s="61" t="s">
        <v>150</v>
      </c>
      <c r="F4637" s="18" t="str">
        <f aca="false">IFERROR(E4637*10,SUBSTITUTE(E4637,"/",""))</f>
        <v>3839</v>
      </c>
      <c r="G4637" s="76"/>
      <c r="H4637" s="71" t="str">
        <f aca="false">IFERROR(E4637-1,(LEFT(E4637,2)-1)&amp;"/"&amp;(RIGHT(E4637,2)-1))</f>
        <v>37/38</v>
      </c>
      <c r="I4637" s="8" t="str">
        <f aca="false">J4637</f>
        <v>37;38</v>
      </c>
      <c r="J4637" s="18" t="str">
        <f aca="false">IF(LEN(H4637)&gt;2,LEFT(H4637,2)&amp;";"&amp;RIGHT(H4637,2),H4637)</f>
        <v>37;38</v>
      </c>
      <c r="M4637" s="8" t="n">
        <v>0</v>
      </c>
    </row>
    <row r="4638" customFormat="false" ht="15" hidden="false" customHeight="false" outlineLevel="0" collapsed="false">
      <c r="B4638" s="2" t="s">
        <v>108</v>
      </c>
      <c r="C4638" s="76" t="s">
        <v>2063</v>
      </c>
      <c r="D4638" s="18" t="n">
        <f aca="false">D4637+5</f>
        <v>140</v>
      </c>
      <c r="E4638" s="61" t="s">
        <v>122</v>
      </c>
      <c r="F4638" s="18" t="n">
        <f aca="false">IFERROR(E4638*10,SUBSTITUTE(E4638,"/",""))</f>
        <v>390</v>
      </c>
      <c r="G4638" s="76"/>
      <c r="H4638" s="71" t="n">
        <f aca="false">IFERROR(E4638-1,(LEFT(E4638,2)-1)&amp;"/"&amp;(RIGHT(E4638,2)-1))</f>
        <v>38</v>
      </c>
      <c r="I4638" s="8" t="n">
        <f aca="false">J4638</f>
        <v>38</v>
      </c>
      <c r="J4638" s="18" t="n">
        <f aca="false">IF(LEN(H4638)&gt;2,LEFT(H4638,2)&amp;";"&amp;RIGHT(H4638,2),H4638)</f>
        <v>38</v>
      </c>
      <c r="M4638" s="8" t="n">
        <v>0</v>
      </c>
      <c r="N4638" s="2" t="n">
        <f aca="false">VLOOKUP(TRIM(H4638),references!B:C,2,0)</f>
        <v>24.5</v>
      </c>
    </row>
    <row r="4639" customFormat="false" ht="15" hidden="false" customHeight="false" outlineLevel="0" collapsed="false">
      <c r="B4639" s="2" t="s">
        <v>108</v>
      </c>
      <c r="C4639" s="76" t="s">
        <v>2063</v>
      </c>
      <c r="D4639" s="18" t="n">
        <f aca="false">D4638+5</f>
        <v>145</v>
      </c>
      <c r="E4639" s="61" t="s">
        <v>151</v>
      </c>
      <c r="F4639" s="18" t="str">
        <f aca="false">IFERROR(E4639*10,SUBSTITUTE(E4639,"/",""))</f>
        <v>3940</v>
      </c>
      <c r="G4639" s="76"/>
      <c r="H4639" s="71" t="str">
        <f aca="false">IFERROR(E4639-1,(LEFT(E4639,2)-1)&amp;"/"&amp;(RIGHT(E4639,2)-1))</f>
        <v>38/39</v>
      </c>
      <c r="I4639" s="8" t="str">
        <f aca="false">J4639</f>
        <v>38;39</v>
      </c>
      <c r="J4639" s="18" t="str">
        <f aca="false">IF(LEN(H4639)&gt;2,LEFT(H4639,2)&amp;";"&amp;RIGHT(H4639,2),H4639)</f>
        <v>38;39</v>
      </c>
      <c r="M4639" s="8" t="n">
        <v>0</v>
      </c>
    </row>
    <row r="4640" customFormat="false" ht="15" hidden="false" customHeight="false" outlineLevel="0" collapsed="false">
      <c r="B4640" s="2" t="s">
        <v>108</v>
      </c>
      <c r="C4640" s="76" t="s">
        <v>2063</v>
      </c>
      <c r="D4640" s="18" t="n">
        <f aca="false">D4639+5</f>
        <v>150</v>
      </c>
      <c r="E4640" s="61" t="s">
        <v>123</v>
      </c>
      <c r="F4640" s="18" t="n">
        <f aca="false">IFERROR(E4640*10,SUBSTITUTE(E4640,"/",""))</f>
        <v>400</v>
      </c>
      <c r="G4640" s="76"/>
      <c r="H4640" s="71" t="n">
        <f aca="false">IFERROR(E4640-1,(LEFT(E4640,2)-1)&amp;"/"&amp;(RIGHT(E4640,2)-1))</f>
        <v>39</v>
      </c>
      <c r="I4640" s="8" t="n">
        <f aca="false">J4640</f>
        <v>39</v>
      </c>
      <c r="J4640" s="18" t="n">
        <f aca="false">IF(LEN(H4640)&gt;2,LEFT(H4640,2)&amp;";"&amp;RIGHT(H4640,2),H4640)</f>
        <v>39</v>
      </c>
      <c r="M4640" s="8" t="n">
        <v>0</v>
      </c>
      <c r="N4640" s="2" t="n">
        <f aca="false">VLOOKUP(TRIM(H4640),references!B:C,2,0)</f>
        <v>25</v>
      </c>
    </row>
    <row r="4641" customFormat="false" ht="15" hidden="false" customHeight="false" outlineLevel="0" collapsed="false">
      <c r="B4641" s="2" t="s">
        <v>108</v>
      </c>
      <c r="C4641" s="76" t="s">
        <v>2063</v>
      </c>
      <c r="D4641" s="18" t="n">
        <f aca="false">D4640+5</f>
        <v>155</v>
      </c>
      <c r="E4641" s="61" t="s">
        <v>152</v>
      </c>
      <c r="F4641" s="18" t="str">
        <f aca="false">IFERROR(E4641*10,SUBSTITUTE(E4641,"/",""))</f>
        <v>4041</v>
      </c>
      <c r="G4641" s="76"/>
      <c r="H4641" s="71" t="str">
        <f aca="false">IFERROR(E4641-1,(LEFT(E4641,2)-1)&amp;"/"&amp;(RIGHT(E4641,2)-1))</f>
        <v>39/40</v>
      </c>
      <c r="I4641" s="8" t="str">
        <f aca="false">J4641</f>
        <v>39;40</v>
      </c>
      <c r="J4641" s="18" t="str">
        <f aca="false">IF(LEN(H4641)&gt;2,LEFT(H4641,2)&amp;";"&amp;RIGHT(H4641,2),H4641)</f>
        <v>39;40</v>
      </c>
      <c r="M4641" s="8" t="n">
        <v>0</v>
      </c>
    </row>
    <row r="4642" customFormat="false" ht="15" hidden="false" customHeight="false" outlineLevel="0" collapsed="false">
      <c r="B4642" s="2" t="s">
        <v>108</v>
      </c>
      <c r="C4642" s="76" t="s">
        <v>2063</v>
      </c>
      <c r="D4642" s="18" t="n">
        <f aca="false">D4641+5</f>
        <v>160</v>
      </c>
      <c r="E4642" s="61" t="s">
        <v>124</v>
      </c>
      <c r="F4642" s="18" t="n">
        <f aca="false">IFERROR(E4642*10,SUBSTITUTE(E4642,"/",""))</f>
        <v>410</v>
      </c>
      <c r="G4642" s="76"/>
      <c r="H4642" s="71" t="n">
        <f aca="false">IFERROR(E4642-1,(LEFT(E4642,2)-1)&amp;"/"&amp;(RIGHT(E4642,2)-1))</f>
        <v>40</v>
      </c>
      <c r="I4642" s="8" t="n">
        <f aca="false">J4642</f>
        <v>40</v>
      </c>
      <c r="J4642" s="18" t="n">
        <f aca="false">IF(LEN(H4642)&gt;2,LEFT(H4642,2)&amp;";"&amp;RIGHT(H4642,2),H4642)</f>
        <v>40</v>
      </c>
      <c r="M4642" s="8" t="n">
        <v>0</v>
      </c>
      <c r="N4642" s="2" t="n">
        <f aca="false">VLOOKUP(TRIM(H4642),references!B:C,2,0)</f>
        <v>25.5</v>
      </c>
    </row>
    <row r="4643" customFormat="false" ht="15" hidden="false" customHeight="false" outlineLevel="0" collapsed="false">
      <c r="B4643" s="2" t="s">
        <v>108</v>
      </c>
      <c r="C4643" s="76" t="s">
        <v>2063</v>
      </c>
      <c r="D4643" s="18" t="n">
        <f aca="false">D4642+5</f>
        <v>165</v>
      </c>
      <c r="E4643" s="61" t="s">
        <v>153</v>
      </c>
      <c r="F4643" s="18" t="str">
        <f aca="false">IFERROR(E4643*10,SUBSTITUTE(E4643,"/",""))</f>
        <v>4142</v>
      </c>
      <c r="G4643" s="76"/>
      <c r="H4643" s="71" t="str">
        <f aca="false">IFERROR(E4643-1,(LEFT(E4643,2)-1)&amp;"/"&amp;(RIGHT(E4643,2)-1))</f>
        <v>40/41</v>
      </c>
      <c r="I4643" s="8" t="str">
        <f aca="false">J4643</f>
        <v>40;41</v>
      </c>
      <c r="J4643" s="18" t="str">
        <f aca="false">IF(LEN(H4643)&gt;2,LEFT(H4643,2)&amp;";"&amp;RIGHT(H4643,2),H4643)</f>
        <v>40;41</v>
      </c>
      <c r="M4643" s="8" t="n">
        <v>0</v>
      </c>
    </row>
    <row r="4644" customFormat="false" ht="15" hidden="false" customHeight="false" outlineLevel="0" collapsed="false">
      <c r="B4644" s="2" t="s">
        <v>108</v>
      </c>
      <c r="C4644" s="76" t="s">
        <v>2063</v>
      </c>
      <c r="D4644" s="18" t="n">
        <f aca="false">D4643+5</f>
        <v>170</v>
      </c>
      <c r="E4644" s="61" t="s">
        <v>125</v>
      </c>
      <c r="F4644" s="18" t="n">
        <f aca="false">IFERROR(E4644*10,SUBSTITUTE(E4644,"/",""))</f>
        <v>420</v>
      </c>
      <c r="G4644" s="76"/>
      <c r="H4644" s="71" t="n">
        <f aca="false">IFERROR(E4644-1,(LEFT(E4644,2)-1)&amp;"/"&amp;(RIGHT(E4644,2)-1))</f>
        <v>41</v>
      </c>
      <c r="I4644" s="8" t="n">
        <f aca="false">J4644</f>
        <v>41</v>
      </c>
      <c r="J4644" s="18" t="n">
        <f aca="false">IF(LEN(H4644)&gt;2,LEFT(H4644,2)&amp;";"&amp;RIGHT(H4644,2),H4644)</f>
        <v>41</v>
      </c>
      <c r="M4644" s="8" t="n">
        <v>0</v>
      </c>
      <c r="N4644" s="2" t="n">
        <f aca="false">VLOOKUP(TRIM(H4644),references!B:C,2,0)</f>
        <v>26.5</v>
      </c>
    </row>
    <row r="4645" customFormat="false" ht="15" hidden="false" customHeight="false" outlineLevel="0" collapsed="false">
      <c r="B4645" s="2" t="s">
        <v>108</v>
      </c>
      <c r="C4645" s="76" t="s">
        <v>2063</v>
      </c>
      <c r="D4645" s="18" t="n">
        <f aca="false">D4644+5</f>
        <v>175</v>
      </c>
      <c r="E4645" s="61" t="s">
        <v>154</v>
      </c>
      <c r="F4645" s="18" t="str">
        <f aca="false">IFERROR(E4645*10,SUBSTITUTE(E4645,"/",""))</f>
        <v>4243</v>
      </c>
      <c r="G4645" s="76"/>
      <c r="H4645" s="71" t="str">
        <f aca="false">IFERROR(E4645-1,(LEFT(E4645,2)-1)&amp;"/"&amp;(RIGHT(E4645,2)-1))</f>
        <v>41/42</v>
      </c>
      <c r="I4645" s="8" t="str">
        <f aca="false">J4645</f>
        <v>41;42</v>
      </c>
      <c r="J4645" s="18" t="str">
        <f aca="false">IF(LEN(H4645)&gt;2,LEFT(H4645,2)&amp;";"&amp;RIGHT(H4645,2),H4645)</f>
        <v>41;42</v>
      </c>
      <c r="M4645" s="8" t="n">
        <v>0</v>
      </c>
    </row>
    <row r="4646" customFormat="false" ht="15" hidden="false" customHeight="false" outlineLevel="0" collapsed="false">
      <c r="B4646" s="2" t="s">
        <v>108</v>
      </c>
      <c r="C4646" s="76" t="s">
        <v>2063</v>
      </c>
      <c r="D4646" s="18" t="n">
        <f aca="false">D4645+5</f>
        <v>180</v>
      </c>
      <c r="E4646" s="61" t="s">
        <v>126</v>
      </c>
      <c r="F4646" s="18" t="n">
        <f aca="false">IFERROR(E4646*10,SUBSTITUTE(E4646,"/",""))</f>
        <v>430</v>
      </c>
      <c r="G4646" s="76"/>
      <c r="H4646" s="71" t="n">
        <f aca="false">IFERROR(E4646-1,(LEFT(E4646,2)-1)&amp;"/"&amp;(RIGHT(E4646,2)-1))</f>
        <v>42</v>
      </c>
      <c r="I4646" s="8" t="n">
        <f aca="false">J4646</f>
        <v>42</v>
      </c>
      <c r="J4646" s="18" t="n">
        <f aca="false">IF(LEN(H4646)&gt;2,LEFT(H4646,2)&amp;";"&amp;RIGHT(H4646,2),H4646)</f>
        <v>42</v>
      </c>
      <c r="M4646" s="8" t="n">
        <v>0</v>
      </c>
      <c r="N4646" s="2" t="n">
        <f aca="false">VLOOKUP(TRIM(H4646),references!B:C,2,0)</f>
        <v>27</v>
      </c>
    </row>
    <row r="4647" customFormat="false" ht="15" hidden="false" customHeight="false" outlineLevel="0" collapsed="false">
      <c r="B4647" s="2" t="s">
        <v>108</v>
      </c>
      <c r="C4647" s="76" t="s">
        <v>2063</v>
      </c>
      <c r="D4647" s="18" t="n">
        <f aca="false">D4646+5</f>
        <v>185</v>
      </c>
      <c r="E4647" s="61" t="s">
        <v>155</v>
      </c>
      <c r="F4647" s="18" t="str">
        <f aca="false">IFERROR(E4647*10,SUBSTITUTE(E4647,"/",""))</f>
        <v>4344</v>
      </c>
      <c r="G4647" s="76"/>
      <c r="H4647" s="71" t="str">
        <f aca="false">IFERROR(E4647-1,(LEFT(E4647,2)-1)&amp;"/"&amp;(RIGHT(E4647,2)-1))</f>
        <v>42/43</v>
      </c>
      <c r="I4647" s="8" t="str">
        <f aca="false">J4647</f>
        <v>42;43</v>
      </c>
      <c r="J4647" s="18" t="str">
        <f aca="false">IF(LEN(H4647)&gt;2,LEFT(H4647,2)&amp;";"&amp;RIGHT(H4647,2),H4647)</f>
        <v>42;43</v>
      </c>
      <c r="M4647" s="8" t="n">
        <v>0</v>
      </c>
    </row>
    <row r="4648" customFormat="false" ht="15" hidden="false" customHeight="false" outlineLevel="0" collapsed="false">
      <c r="B4648" s="2" t="s">
        <v>108</v>
      </c>
      <c r="C4648" s="76" t="s">
        <v>2063</v>
      </c>
      <c r="D4648" s="18" t="n">
        <f aca="false">D4647+5</f>
        <v>190</v>
      </c>
      <c r="E4648" s="61" t="s">
        <v>127</v>
      </c>
      <c r="F4648" s="18" t="n">
        <f aca="false">IFERROR(E4648*10,SUBSTITUTE(E4648,"/",""))</f>
        <v>440</v>
      </c>
      <c r="G4648" s="76"/>
      <c r="H4648" s="71" t="n">
        <f aca="false">IFERROR(E4648-1,(LEFT(E4648,2)-1)&amp;"/"&amp;(RIGHT(E4648,2)-1))</f>
        <v>43</v>
      </c>
      <c r="I4648" s="8" t="n">
        <f aca="false">J4648</f>
        <v>43</v>
      </c>
      <c r="J4648" s="18" t="n">
        <f aca="false">IF(LEN(H4648)&gt;2,LEFT(H4648,2)&amp;";"&amp;RIGHT(H4648,2),H4648)</f>
        <v>43</v>
      </c>
      <c r="M4648" s="8" t="n">
        <v>0</v>
      </c>
      <c r="N4648" s="2" t="n">
        <f aca="false">VLOOKUP(TRIM(H4648),references!B:C,2,0)</f>
        <v>27.5</v>
      </c>
    </row>
    <row r="4649" customFormat="false" ht="15" hidden="false" customHeight="false" outlineLevel="0" collapsed="false">
      <c r="B4649" s="2" t="s">
        <v>108</v>
      </c>
      <c r="C4649" s="76" t="s">
        <v>2063</v>
      </c>
      <c r="D4649" s="18" t="n">
        <f aca="false">D4648+5</f>
        <v>195</v>
      </c>
      <c r="E4649" s="61" t="s">
        <v>254</v>
      </c>
      <c r="F4649" s="18" t="str">
        <f aca="false">IFERROR(E4649*10,SUBSTITUTE(E4649,"/",""))</f>
        <v>4445</v>
      </c>
      <c r="G4649" s="76"/>
      <c r="H4649" s="71" t="str">
        <f aca="false">IFERROR(E4649-1,(LEFT(E4649,2)-1)&amp;"/"&amp;(RIGHT(E4649,2)-1))</f>
        <v>43/44</v>
      </c>
      <c r="I4649" s="8" t="str">
        <f aca="false">J4649</f>
        <v>43;44</v>
      </c>
      <c r="J4649" s="18" t="str">
        <f aca="false">IF(LEN(H4649)&gt;2,LEFT(H4649,2)&amp;";"&amp;RIGHT(H4649,2),H4649)</f>
        <v>43;44</v>
      </c>
      <c r="M4649" s="8" t="n">
        <v>0</v>
      </c>
    </row>
    <row r="4650" customFormat="false" ht="15" hidden="false" customHeight="false" outlineLevel="0" collapsed="false">
      <c r="B4650" s="2" t="s">
        <v>108</v>
      </c>
      <c r="C4650" s="76" t="s">
        <v>2063</v>
      </c>
      <c r="D4650" s="18" t="n">
        <f aca="false">D4649+5</f>
        <v>200</v>
      </c>
      <c r="E4650" s="61" t="s">
        <v>196</v>
      </c>
      <c r="F4650" s="18" t="n">
        <f aca="false">IFERROR(E4650*10,SUBSTITUTE(E4650,"/",""))</f>
        <v>450</v>
      </c>
      <c r="G4650" s="76"/>
      <c r="H4650" s="71" t="n">
        <f aca="false">IFERROR(E4650-1,(LEFT(E4650,2)-1)&amp;"/"&amp;(RIGHT(E4650,2)-1))</f>
        <v>44</v>
      </c>
      <c r="I4650" s="8" t="n">
        <f aca="false">J4650</f>
        <v>44</v>
      </c>
      <c r="J4650" s="18" t="n">
        <f aca="false">IF(LEN(H4650)&gt;2,LEFT(H4650,2)&amp;";"&amp;RIGHT(H4650,2),H4650)</f>
        <v>44</v>
      </c>
      <c r="M4650" s="8" t="n">
        <v>0</v>
      </c>
      <c r="N4650" s="2" t="n">
        <f aca="false">VLOOKUP(TRIM(H4650),references!B:C,2,0)</f>
        <v>28.5</v>
      </c>
    </row>
    <row r="4651" customFormat="false" ht="15" hidden="false" customHeight="false" outlineLevel="0" collapsed="false">
      <c r="B4651" s="2" t="s">
        <v>108</v>
      </c>
      <c r="C4651" s="76" t="s">
        <v>2063</v>
      </c>
      <c r="D4651" s="18" t="n">
        <f aca="false">D4650+5</f>
        <v>205</v>
      </c>
      <c r="E4651" s="61" t="s">
        <v>255</v>
      </c>
      <c r="F4651" s="18" t="str">
        <f aca="false">IFERROR(E4651*10,SUBSTITUTE(E4651,"/",""))</f>
        <v>4546</v>
      </c>
      <c r="G4651" s="76"/>
      <c r="H4651" s="71" t="str">
        <f aca="false">IFERROR(E4651-1,(LEFT(E4651,2)-1)&amp;"/"&amp;(RIGHT(E4651,2)-1))</f>
        <v>44/45</v>
      </c>
      <c r="I4651" s="8" t="str">
        <f aca="false">J4651</f>
        <v>44;45</v>
      </c>
      <c r="J4651" s="18" t="str">
        <f aca="false">IF(LEN(H4651)&gt;2,LEFT(H4651,2)&amp;";"&amp;RIGHT(H4651,2),H4651)</f>
        <v>44;45</v>
      </c>
      <c r="M4651" s="8" t="n">
        <v>0</v>
      </c>
    </row>
    <row r="4652" customFormat="false" ht="15" hidden="false" customHeight="false" outlineLevel="0" collapsed="false">
      <c r="B4652" s="2" t="s">
        <v>108</v>
      </c>
      <c r="C4652" s="76" t="s">
        <v>2063</v>
      </c>
      <c r="D4652" s="18" t="n">
        <f aca="false">D4651+5</f>
        <v>210</v>
      </c>
      <c r="E4652" s="61" t="s">
        <v>241</v>
      </c>
      <c r="F4652" s="18" t="n">
        <f aca="false">IFERROR(E4652*10,SUBSTITUTE(E4652,"/",""))</f>
        <v>460</v>
      </c>
      <c r="G4652" s="76"/>
      <c r="H4652" s="71" t="n">
        <f aca="false">IFERROR(E4652-1,(LEFT(E4652,2)-1)&amp;"/"&amp;(RIGHT(E4652,2)-1))</f>
        <v>45</v>
      </c>
      <c r="I4652" s="8" t="n">
        <f aca="false">J4652</f>
        <v>45</v>
      </c>
      <c r="J4652" s="18" t="n">
        <f aca="false">IF(LEN(H4652)&gt;2,LEFT(H4652,2)&amp;";"&amp;RIGHT(H4652,2),H4652)</f>
        <v>45</v>
      </c>
      <c r="M4652" s="8" t="n">
        <v>0</v>
      </c>
      <c r="N4652" s="2" t="n">
        <f aca="false">VLOOKUP(TRIM(H4652),references!B:C,2,0)</f>
        <v>29</v>
      </c>
    </row>
    <row r="4653" customFormat="false" ht="15" hidden="false" customHeight="false" outlineLevel="0" collapsed="false">
      <c r="B4653" s="2" t="s">
        <v>108</v>
      </c>
      <c r="C4653" s="76" t="s">
        <v>2063</v>
      </c>
      <c r="D4653" s="18" t="n">
        <f aca="false">D4652+5</f>
        <v>215</v>
      </c>
      <c r="E4653" s="61" t="s">
        <v>256</v>
      </c>
      <c r="F4653" s="18" t="str">
        <f aca="false">IFERROR(E4653*10,SUBSTITUTE(E4653,"/",""))</f>
        <v>4647</v>
      </c>
      <c r="G4653" s="76"/>
      <c r="H4653" s="71" t="str">
        <f aca="false">IFERROR(E4653-1,(LEFT(E4653,2)-1)&amp;"/"&amp;(RIGHT(E4653,2)-1))</f>
        <v>45/46</v>
      </c>
      <c r="I4653" s="8" t="str">
        <f aca="false">J4653</f>
        <v>45;46</v>
      </c>
      <c r="J4653" s="18" t="str">
        <f aca="false">IF(LEN(H4653)&gt;2,LEFT(H4653,2)&amp;";"&amp;RIGHT(H4653,2),H4653)</f>
        <v>45;46</v>
      </c>
      <c r="M4653" s="8" t="n">
        <v>0</v>
      </c>
    </row>
    <row r="4654" customFormat="false" ht="15" hidden="false" customHeight="false" outlineLevel="0" collapsed="false">
      <c r="B4654" s="2" t="s">
        <v>108</v>
      </c>
      <c r="C4654" s="76" t="s">
        <v>2063</v>
      </c>
      <c r="D4654" s="18" t="n">
        <f aca="false">D4653+5</f>
        <v>220</v>
      </c>
      <c r="E4654" s="61" t="s">
        <v>242</v>
      </c>
      <c r="F4654" s="18" t="n">
        <f aca="false">IFERROR(E4654*10,SUBSTITUTE(E4654,"/",""))</f>
        <v>470</v>
      </c>
      <c r="G4654" s="76"/>
      <c r="H4654" s="71" t="n">
        <f aca="false">IFERROR(E4654-1,(LEFT(E4654,2)-1)&amp;"/"&amp;(RIGHT(E4654,2)-1))</f>
        <v>46</v>
      </c>
      <c r="I4654" s="8" t="n">
        <f aca="false">J4654</f>
        <v>46</v>
      </c>
      <c r="J4654" s="18" t="n">
        <f aca="false">IF(LEN(H4654)&gt;2,LEFT(H4654,2)&amp;";"&amp;RIGHT(H4654,2),H4654)</f>
        <v>46</v>
      </c>
      <c r="M4654" s="8" t="n">
        <v>0</v>
      </c>
      <c r="N4654" s="2" t="n">
        <f aca="false">VLOOKUP(TRIM(H4654),references!B:C,2,0)</f>
        <v>29.5</v>
      </c>
    </row>
    <row r="4655" customFormat="false" ht="15" hidden="false" customHeight="false" outlineLevel="0" collapsed="false">
      <c r="B4655" s="2" t="s">
        <v>108</v>
      </c>
      <c r="C4655" s="76" t="s">
        <v>2063</v>
      </c>
      <c r="D4655" s="18" t="n">
        <f aca="false">D4654+5</f>
        <v>225</v>
      </c>
      <c r="E4655" s="61" t="s">
        <v>257</v>
      </c>
      <c r="F4655" s="18" t="str">
        <f aca="false">IFERROR(E4655*10,SUBSTITUTE(E4655,"/",""))</f>
        <v>4748</v>
      </c>
      <c r="G4655" s="76"/>
      <c r="H4655" s="71" t="str">
        <f aca="false">IFERROR(E4655-1,(LEFT(E4655,2)-1)&amp;"/"&amp;(RIGHT(E4655,2)-1))</f>
        <v>46/47</v>
      </c>
      <c r="I4655" s="8" t="str">
        <f aca="false">J4655</f>
        <v>46;47</v>
      </c>
      <c r="J4655" s="18" t="str">
        <f aca="false">IF(LEN(H4655)&gt;2,LEFT(H4655,2)&amp;";"&amp;RIGHT(H4655,2),H4655)</f>
        <v>46;47</v>
      </c>
      <c r="M4655" s="8" t="n">
        <v>0</v>
      </c>
    </row>
    <row r="4656" customFormat="false" ht="15" hidden="false" customHeight="false" outlineLevel="0" collapsed="false">
      <c r="B4656" s="2" t="s">
        <v>108</v>
      </c>
      <c r="C4656" s="76" t="s">
        <v>2063</v>
      </c>
      <c r="D4656" s="18" t="n">
        <f aca="false">D4655+5</f>
        <v>230</v>
      </c>
      <c r="E4656" s="61" t="s">
        <v>243</v>
      </c>
      <c r="F4656" s="18" t="n">
        <f aca="false">IFERROR(E4656*10,SUBSTITUTE(E4656,"/",""))</f>
        <v>480</v>
      </c>
      <c r="G4656" s="76"/>
      <c r="H4656" s="71" t="n">
        <f aca="false">IFERROR(E4656-1,(LEFT(E4656,2)-1)&amp;"/"&amp;(RIGHT(E4656,2)-1))</f>
        <v>47</v>
      </c>
      <c r="I4656" s="8" t="n">
        <f aca="false">J4656</f>
        <v>47</v>
      </c>
      <c r="J4656" s="18" t="n">
        <f aca="false">IF(LEN(H4656)&gt;2,LEFT(H4656,2)&amp;";"&amp;RIGHT(H4656,2),H4656)</f>
        <v>47</v>
      </c>
      <c r="M4656" s="8" t="n">
        <v>0</v>
      </c>
    </row>
    <row r="4657" customFormat="false" ht="15" hidden="false" customHeight="false" outlineLevel="0" collapsed="false">
      <c r="B4657" s="2" t="s">
        <v>108</v>
      </c>
      <c r="C4657" s="76" t="s">
        <v>2063</v>
      </c>
      <c r="D4657" s="18" t="n">
        <f aca="false">D4656+5</f>
        <v>235</v>
      </c>
      <c r="E4657" s="61" t="s">
        <v>258</v>
      </c>
      <c r="F4657" s="18" t="str">
        <f aca="false">IFERROR(E4657*10,SUBSTITUTE(E4657,"/",""))</f>
        <v>4849</v>
      </c>
      <c r="G4657" s="76"/>
      <c r="H4657" s="71" t="str">
        <f aca="false">IFERROR(E4657-1,(LEFT(E4657,2)-1)&amp;"/"&amp;(RIGHT(E4657,2)-1))</f>
        <v>47/48</v>
      </c>
      <c r="I4657" s="8" t="str">
        <f aca="false">J4657</f>
        <v>47;48</v>
      </c>
      <c r="J4657" s="18" t="str">
        <f aca="false">IF(LEN(H4657)&gt;2,LEFT(H4657,2)&amp;";"&amp;RIGHT(H4657,2),H4657)</f>
        <v>47;48</v>
      </c>
      <c r="M4657" s="8" t="n">
        <v>0</v>
      </c>
    </row>
    <row r="4658" customFormat="false" ht="15" hidden="false" customHeight="false" outlineLevel="0" collapsed="false">
      <c r="B4658" s="2" t="s">
        <v>108</v>
      </c>
      <c r="C4658" s="76" t="s">
        <v>2063</v>
      </c>
      <c r="D4658" s="18" t="n">
        <f aca="false">D4657+5</f>
        <v>240</v>
      </c>
      <c r="E4658" s="61" t="s">
        <v>244</v>
      </c>
      <c r="F4658" s="18" t="n">
        <f aca="false">IFERROR(E4658*10,SUBSTITUTE(E4658,"/",""))</f>
        <v>490</v>
      </c>
      <c r="G4658" s="76"/>
      <c r="H4658" s="71" t="n">
        <f aca="false">IFERROR(E4658-1,(LEFT(E4658,2)-1)&amp;"/"&amp;(RIGHT(E4658,2)-1))</f>
        <v>48</v>
      </c>
      <c r="I4658" s="8" t="n">
        <f aca="false">J4658</f>
        <v>48</v>
      </c>
      <c r="J4658" s="18" t="n">
        <f aca="false">IF(LEN(H4658)&gt;2,LEFT(H4658,2)&amp;";"&amp;RIGHT(H4658,2),H4658)</f>
        <v>48</v>
      </c>
      <c r="M4658" s="8" t="n">
        <v>0</v>
      </c>
    </row>
    <row r="4659" customFormat="false" ht="15" hidden="false" customHeight="false" outlineLevel="0" collapsed="false">
      <c r="B4659" s="2" t="s">
        <v>108</v>
      </c>
      <c r="C4659" s="76" t="s">
        <v>2063</v>
      </c>
      <c r="D4659" s="18" t="n">
        <f aca="false">D4658+5</f>
        <v>245</v>
      </c>
      <c r="E4659" s="61" t="s">
        <v>259</v>
      </c>
      <c r="F4659" s="18" t="str">
        <f aca="false">IFERROR(E4659*10,SUBSTITUTE(E4659,"/",""))</f>
        <v>4950</v>
      </c>
      <c r="G4659" s="76"/>
      <c r="H4659" s="71" t="str">
        <f aca="false">IFERROR(E4659-1,(LEFT(E4659,2)-1)&amp;"/"&amp;(RIGHT(E4659,2)-1))</f>
        <v>48/49</v>
      </c>
      <c r="I4659" s="8" t="str">
        <f aca="false">J4659</f>
        <v>48;49</v>
      </c>
      <c r="J4659" s="18" t="str">
        <f aca="false">IF(LEN(H4659)&gt;2,LEFT(H4659,2)&amp;";"&amp;RIGHT(H4659,2),H4659)</f>
        <v>48;49</v>
      </c>
      <c r="M4659" s="8" t="n">
        <v>0</v>
      </c>
    </row>
    <row r="4660" customFormat="false" ht="15" hidden="false" customHeight="false" outlineLevel="0" collapsed="false">
      <c r="B4660" s="2" t="s">
        <v>108</v>
      </c>
      <c r="C4660" s="76" t="s">
        <v>2063</v>
      </c>
      <c r="D4660" s="18" t="n">
        <f aca="false">D4659+5</f>
        <v>250</v>
      </c>
      <c r="E4660" s="61" t="s">
        <v>245</v>
      </c>
      <c r="F4660" s="18" t="n">
        <f aca="false">IFERROR(E4660*10,SUBSTITUTE(E4660,"/",""))</f>
        <v>500</v>
      </c>
      <c r="G4660" s="76"/>
      <c r="H4660" s="71" t="n">
        <f aca="false">IFERROR(E4660-1,(LEFT(E4660,2)-1)&amp;"/"&amp;(RIGHT(E4660,2)-1))</f>
        <v>49</v>
      </c>
      <c r="I4660" s="8" t="n">
        <f aca="false">J4660</f>
        <v>49</v>
      </c>
      <c r="J4660" s="18" t="n">
        <f aca="false">IF(LEN(H4660)&gt;2,LEFT(H4660,2)&amp;";"&amp;RIGHT(H4660,2),H4660)</f>
        <v>49</v>
      </c>
      <c r="M4660" s="8" t="n">
        <v>0</v>
      </c>
    </row>
    <row r="4662" customFormat="false" ht="15" hidden="false" customHeight="false" outlineLevel="0" collapsed="false">
      <c r="B4662" s="2" t="s">
        <v>108</v>
      </c>
      <c r="C4662" s="76" t="s">
        <v>2064</v>
      </c>
      <c r="D4662" s="2" t="n">
        <v>110</v>
      </c>
      <c r="E4662" s="38" t="s">
        <v>163</v>
      </c>
      <c r="F4662" s="2" t="str">
        <f aca="false">IFERROR(E4662*10,SUBSTITUTE(E4662,"/",""))</f>
        <v>3638</v>
      </c>
      <c r="H4662" s="71" t="str">
        <f aca="false">IFERROR(E4662-1,(LEFT(E4662,2)-1)&amp;"/"&amp;(RIGHT(E4662,2)-1))</f>
        <v>35/37</v>
      </c>
      <c r="I4662" s="8" t="str">
        <f aca="false">J4662</f>
        <v>35;36;37</v>
      </c>
      <c r="J4662" s="18" t="str">
        <f aca="false">IF(LEN(H4662)&gt;2,LEFT(H4662,2)&amp;";"&amp;(LEFT(H4662,2)+1)&amp;";"&amp;RIGHT(H4662,2),H4662)</f>
        <v>35;36;37</v>
      </c>
      <c r="M4662" s="8" t="n">
        <v>0</v>
      </c>
      <c r="N4662" s="18"/>
      <c r="O4662" s="18"/>
    </row>
    <row r="4663" customFormat="false" ht="15" hidden="false" customHeight="false" outlineLevel="0" collapsed="false">
      <c r="B4663" s="2" t="s">
        <v>108</v>
      </c>
      <c r="C4663" s="76" t="s">
        <v>2064</v>
      </c>
      <c r="D4663" s="2" t="n">
        <f aca="false">D4662+10</f>
        <v>120</v>
      </c>
      <c r="E4663" s="38" t="s">
        <v>165</v>
      </c>
      <c r="F4663" s="2" t="str">
        <f aca="false">IFERROR(E4663*10,SUBSTITUTE(E4663,"/",""))</f>
        <v>3739</v>
      </c>
      <c r="H4663" s="71" t="str">
        <f aca="false">IFERROR(E4663-1,(LEFT(E4663,2)-1)&amp;"/"&amp;(RIGHT(E4663,2)-1))</f>
        <v>36/38</v>
      </c>
      <c r="I4663" s="8" t="str">
        <f aca="false">J4663</f>
        <v>36;37;38</v>
      </c>
      <c r="J4663" s="18" t="str">
        <f aca="false">IF(LEN(H4663)&gt;2,LEFT(H4663,2)&amp;";"&amp;(LEFT(H4663,2)+1)&amp;";"&amp;RIGHT(H4663,2),H4663)</f>
        <v>36;37;38</v>
      </c>
      <c r="M4663" s="8" t="n">
        <v>0</v>
      </c>
      <c r="N4663" s="18"/>
      <c r="O4663" s="18"/>
    </row>
    <row r="4664" customFormat="false" ht="15" hidden="false" customHeight="false" outlineLevel="0" collapsed="false">
      <c r="B4664" s="2" t="s">
        <v>108</v>
      </c>
      <c r="C4664" s="76" t="s">
        <v>2064</v>
      </c>
      <c r="D4664" s="2" t="n">
        <f aca="false">D4663+10</f>
        <v>130</v>
      </c>
      <c r="E4664" s="38" t="s">
        <v>166</v>
      </c>
      <c r="F4664" s="2" t="str">
        <f aca="false">IFERROR(E4664*10,SUBSTITUTE(E4664,"/",""))</f>
        <v>3840</v>
      </c>
      <c r="H4664" s="71" t="str">
        <f aca="false">IFERROR(E4664-1,(LEFT(E4664,2)-1)&amp;"/"&amp;(RIGHT(E4664,2)-1))</f>
        <v>37/39</v>
      </c>
      <c r="I4664" s="8" t="str">
        <f aca="false">J4664</f>
        <v>37;38;39</v>
      </c>
      <c r="J4664" s="18" t="str">
        <f aca="false">IF(LEN(H4664)&gt;2,LEFT(H4664,2)&amp;";"&amp;(LEFT(H4664,2)+1)&amp;";"&amp;RIGHT(H4664,2),H4664)</f>
        <v>37;38;39</v>
      </c>
      <c r="M4664" s="8" t="n">
        <v>0</v>
      </c>
      <c r="N4664" s="18"/>
      <c r="O4664" s="18"/>
    </row>
    <row r="4665" customFormat="false" ht="15" hidden="false" customHeight="false" outlineLevel="0" collapsed="false">
      <c r="B4665" s="2" t="s">
        <v>108</v>
      </c>
      <c r="C4665" s="76" t="s">
        <v>2064</v>
      </c>
      <c r="D4665" s="2" t="n">
        <f aca="false">D4664+10</f>
        <v>140</v>
      </c>
      <c r="E4665" s="38" t="s">
        <v>167</v>
      </c>
      <c r="F4665" s="2" t="str">
        <f aca="false">IFERROR(E4665*10,SUBSTITUTE(E4665,"/",""))</f>
        <v>3941</v>
      </c>
      <c r="H4665" s="71" t="str">
        <f aca="false">IFERROR(E4665-1,(LEFT(E4665,2)-1)&amp;"/"&amp;(RIGHT(E4665,2)-1))</f>
        <v>38/40</v>
      </c>
      <c r="I4665" s="8" t="str">
        <f aca="false">J4665</f>
        <v>38;39;40</v>
      </c>
      <c r="J4665" s="18" t="str">
        <f aca="false">IF(LEN(H4665)&gt;2,LEFT(H4665,2)&amp;";"&amp;(LEFT(H4665,2)+1)&amp;";"&amp;RIGHT(H4665,2),H4665)</f>
        <v>38;39;40</v>
      </c>
      <c r="M4665" s="8" t="n">
        <v>0</v>
      </c>
      <c r="N4665" s="2" t="str">
        <f aca="false">VLOOKUP(LEFT(H4665,2),references!B:C,2,0)&amp;" - "&amp;VLOOKUP(RIGHT(H4665,2),references!B:C,2,0)</f>
        <v>24,5 - 25,5</v>
      </c>
    </row>
    <row r="4666" customFormat="false" ht="15" hidden="false" customHeight="false" outlineLevel="0" collapsed="false">
      <c r="B4666" s="2" t="s">
        <v>108</v>
      </c>
      <c r="C4666" s="76" t="s">
        <v>2064</v>
      </c>
      <c r="D4666" s="2" t="n">
        <f aca="false">D4665+10</f>
        <v>150</v>
      </c>
      <c r="E4666" s="38" t="s">
        <v>169</v>
      </c>
      <c r="F4666" s="2" t="str">
        <f aca="false">IFERROR(E4666*10,SUBSTITUTE(E4666,"/",""))</f>
        <v>4042</v>
      </c>
      <c r="H4666" s="71" t="str">
        <f aca="false">IFERROR(E4666-1,(LEFT(E4666,2)-1)&amp;"/"&amp;(RIGHT(E4666,2)-1))</f>
        <v>39/41</v>
      </c>
      <c r="I4666" s="8" t="str">
        <f aca="false">J4666</f>
        <v>39;40;41</v>
      </c>
      <c r="J4666" s="18" t="str">
        <f aca="false">IF(LEN(H4666)&gt;2,LEFT(H4666,2)&amp;";"&amp;(LEFT(H4666,2)+1)&amp;";"&amp;RIGHT(H4666,2),H4666)</f>
        <v>39;40;41</v>
      </c>
      <c r="M4666" s="8" t="n">
        <v>0</v>
      </c>
      <c r="N4666" s="18"/>
      <c r="O4666" s="18"/>
    </row>
    <row r="4667" customFormat="false" ht="15" hidden="false" customHeight="false" outlineLevel="0" collapsed="false">
      <c r="B4667" s="2" t="s">
        <v>108</v>
      </c>
      <c r="C4667" s="76" t="s">
        <v>2064</v>
      </c>
      <c r="D4667" s="2" t="n">
        <f aca="false">D4666+10</f>
        <v>160</v>
      </c>
      <c r="E4667" s="38" t="s">
        <v>170</v>
      </c>
      <c r="F4667" s="2" t="str">
        <f aca="false">IFERROR(E4667*10,SUBSTITUTE(E4667,"/",""))</f>
        <v>4143</v>
      </c>
      <c r="H4667" s="71" t="str">
        <f aca="false">IFERROR(E4667-1,(LEFT(E4667,2)-1)&amp;"/"&amp;(RIGHT(E4667,2)-1))</f>
        <v>40/42</v>
      </c>
      <c r="I4667" s="8" t="str">
        <f aca="false">J4667</f>
        <v>40;41;42</v>
      </c>
      <c r="J4667" s="18" t="str">
        <f aca="false">IF(LEN(H4667)&gt;2,LEFT(H4667,2)&amp;";"&amp;(LEFT(H4667,2)+1)&amp;";"&amp;RIGHT(H4667,2),H4667)</f>
        <v>40;41;42</v>
      </c>
      <c r="M4667" s="8" t="n">
        <v>0</v>
      </c>
      <c r="N4667" s="2" t="str">
        <f aca="false">VLOOKUP(LEFT(H4667,2),references!B:C,2,0)&amp;" - "&amp;VLOOKUP(RIGHT(H4667,2),references!B:C,2,0)</f>
        <v>25,5 - 27</v>
      </c>
    </row>
    <row r="4668" customFormat="false" ht="15" hidden="false" customHeight="false" outlineLevel="0" collapsed="false">
      <c r="B4668" s="2" t="s">
        <v>108</v>
      </c>
      <c r="C4668" s="76" t="s">
        <v>2064</v>
      </c>
      <c r="D4668" s="2" t="n">
        <f aca="false">D4667+5</f>
        <v>165</v>
      </c>
      <c r="E4668" s="38" t="s">
        <v>154</v>
      </c>
      <c r="F4668" s="2" t="str">
        <f aca="false">IFERROR(E4668*10,SUBSTITUTE(E4668,"/",""))</f>
        <v>4243</v>
      </c>
      <c r="H4668" s="71" t="str">
        <f aca="false">IFERROR(E4668-1,(LEFT(E4668,2)-1)&amp;"/"&amp;(RIGHT(E4668,2)-1))</f>
        <v>41/42</v>
      </c>
      <c r="I4668" s="8" t="str">
        <f aca="false">J4668</f>
        <v>41;42</v>
      </c>
      <c r="J4668" s="18" t="str">
        <f aca="false">IF(LEN(H4668)&gt;2,LEFT(H4668,2)&amp;";"&amp;RIGHT(H4668,2),H4668)</f>
        <v>41;42</v>
      </c>
      <c r="M4668" s="8" t="n">
        <v>0</v>
      </c>
      <c r="N4668" s="18"/>
      <c r="O4668" s="18"/>
    </row>
    <row r="4669" customFormat="false" ht="15" hidden="false" customHeight="false" outlineLevel="0" collapsed="false">
      <c r="B4669" s="2" t="s">
        <v>108</v>
      </c>
      <c r="C4669" s="76" t="s">
        <v>2064</v>
      </c>
      <c r="D4669" s="2" t="n">
        <f aca="false">D4668+5</f>
        <v>170</v>
      </c>
      <c r="E4669" s="38" t="s">
        <v>171</v>
      </c>
      <c r="F4669" s="2" t="str">
        <f aca="false">IFERROR(E4669*10,SUBSTITUTE(E4669,"/",""))</f>
        <v>4244</v>
      </c>
      <c r="H4669" s="71" t="str">
        <f aca="false">IFERROR(E4669-1,(LEFT(E4669,2)-1)&amp;"/"&amp;(RIGHT(E4669,2)-1))</f>
        <v>41/43</v>
      </c>
      <c r="I4669" s="8" t="str">
        <f aca="false">J4669</f>
        <v>41;42;43</v>
      </c>
      <c r="J4669" s="18" t="str">
        <f aca="false">IF(LEN(H4669)&gt;2,LEFT(H4669,2)&amp;";"&amp;(LEFT(H4669,2)+1)&amp;";"&amp;RIGHT(H4669,2),H4669)</f>
        <v>41;42;43</v>
      </c>
      <c r="M4669" s="8" t="n">
        <v>0</v>
      </c>
      <c r="N4669" s="18"/>
      <c r="O4669" s="18"/>
    </row>
    <row r="4670" customFormat="false" ht="15" hidden="false" customHeight="false" outlineLevel="0" collapsed="false">
      <c r="B4670" s="2" t="s">
        <v>108</v>
      </c>
      <c r="C4670" s="76" t="s">
        <v>2064</v>
      </c>
      <c r="D4670" s="2" t="n">
        <f aca="false">D4669+10</f>
        <v>180</v>
      </c>
      <c r="E4670" s="38" t="s">
        <v>261</v>
      </c>
      <c r="F4670" s="2" t="str">
        <f aca="false">IFERROR(E4670*10,SUBSTITUTE(E4670,"/",""))</f>
        <v>4345</v>
      </c>
      <c r="H4670" s="71" t="str">
        <f aca="false">IFERROR(E4670-1,(LEFT(E4670,2)-1)&amp;"/"&amp;(RIGHT(E4670,2)-1))</f>
        <v>42/44</v>
      </c>
      <c r="I4670" s="8" t="str">
        <f aca="false">J4670</f>
        <v>42;43;44</v>
      </c>
      <c r="J4670" s="18" t="str">
        <f aca="false">IF(LEN(H4670)&gt;2,LEFT(H4670,2)&amp;";"&amp;(LEFT(H4670,2)+1)&amp;";"&amp;RIGHT(H4670,2),H4670)</f>
        <v>42;43;44</v>
      </c>
      <c r="M4670" s="8" t="n">
        <v>0</v>
      </c>
      <c r="N4670" s="2" t="str">
        <f aca="false">VLOOKUP(LEFT(H4670,2),references!B:C,2,0)&amp;" - "&amp;VLOOKUP(RIGHT(H4670,2),references!B:C,2,0)</f>
        <v>27 - 28,5</v>
      </c>
    </row>
    <row r="4671" customFormat="false" ht="15" hidden="false" customHeight="false" outlineLevel="0" collapsed="false">
      <c r="B4671" s="2" t="s">
        <v>108</v>
      </c>
      <c r="C4671" s="76" t="s">
        <v>2064</v>
      </c>
      <c r="D4671" s="2" t="n">
        <f aca="false">D4670+10</f>
        <v>190</v>
      </c>
      <c r="E4671" s="38" t="s">
        <v>262</v>
      </c>
      <c r="F4671" s="2" t="str">
        <f aca="false">IFERROR(E4671*10,SUBSTITUTE(E4671,"/",""))</f>
        <v>4446</v>
      </c>
      <c r="H4671" s="71" t="str">
        <f aca="false">IFERROR(E4671-1,(LEFT(E4671,2)-1)&amp;"/"&amp;(RIGHT(E4671,2)-1))</f>
        <v>43/45</v>
      </c>
      <c r="I4671" s="8" t="str">
        <f aca="false">J4671</f>
        <v>43;44;45</v>
      </c>
      <c r="J4671" s="18" t="str">
        <f aca="false">IF(LEN(H4671)&gt;2,LEFT(H4671,2)&amp;";"&amp;(LEFT(H4671,2)+1)&amp;";"&amp;RIGHT(H4671,2),H4671)</f>
        <v>43;44;45</v>
      </c>
      <c r="M4671" s="8" t="n">
        <v>0</v>
      </c>
      <c r="N4671" s="18"/>
      <c r="O4671" s="18"/>
    </row>
    <row r="4672" customFormat="false" ht="15" hidden="false" customHeight="false" outlineLevel="0" collapsed="false">
      <c r="B4672" s="2" t="s">
        <v>108</v>
      </c>
      <c r="C4672" s="76" t="s">
        <v>2064</v>
      </c>
      <c r="D4672" s="2" t="n">
        <f aca="false">D4671+10</f>
        <v>200</v>
      </c>
      <c r="E4672" s="38" t="s">
        <v>263</v>
      </c>
      <c r="F4672" s="2" t="str">
        <f aca="false">IFERROR(E4672*10,SUBSTITUTE(E4672,"/",""))</f>
        <v>4547</v>
      </c>
      <c r="H4672" s="71" t="str">
        <f aca="false">IFERROR(E4672-1,(LEFT(E4672,2)-1)&amp;"/"&amp;(RIGHT(E4672,2)-1))</f>
        <v>44/46</v>
      </c>
      <c r="I4672" s="8" t="str">
        <f aca="false">J4672</f>
        <v>44;45;46</v>
      </c>
      <c r="J4672" s="18" t="str">
        <f aca="false">IF(LEN(H4672)&gt;2,LEFT(H4672,2)&amp;";"&amp;(LEFT(H4672,2)+1)&amp;";"&amp;RIGHT(H4672,2),H4672)</f>
        <v>44;45;46</v>
      </c>
      <c r="M4672" s="8" t="n">
        <v>0</v>
      </c>
      <c r="N4672" s="2" t="str">
        <f aca="false">VLOOKUP(LEFT(H4672,2),references!B:C,2,0)&amp;" - "&amp;VLOOKUP(RIGHT(H4672,2),references!B:C,2,0)</f>
        <v>28,5 - 29,5</v>
      </c>
    </row>
    <row r="4673" customFormat="false" ht="15" hidden="false" customHeight="false" outlineLevel="0" collapsed="false">
      <c r="B4673" s="2" t="s">
        <v>108</v>
      </c>
      <c r="C4673" s="76" t="s">
        <v>2064</v>
      </c>
      <c r="D4673" s="2" t="n">
        <f aca="false">D4672+10</f>
        <v>210</v>
      </c>
      <c r="E4673" s="38" t="s">
        <v>264</v>
      </c>
      <c r="F4673" s="2" t="str">
        <f aca="false">IFERROR(E4673*10,SUBSTITUTE(E4673,"/",""))</f>
        <v>4648</v>
      </c>
      <c r="H4673" s="71" t="str">
        <f aca="false">IFERROR(E4673-1,(LEFT(E4673,2)-1)&amp;"/"&amp;(RIGHT(E4673,2)-1))</f>
        <v>45/47</v>
      </c>
      <c r="I4673" s="8" t="str">
        <f aca="false">J4673</f>
        <v>45;46;47</v>
      </c>
      <c r="J4673" s="18" t="str">
        <f aca="false">IF(LEN(H4673)&gt;2,LEFT(H4673,2)&amp;";"&amp;(LEFT(H4673,2)+1)&amp;";"&amp;RIGHT(H4673,2),H4673)</f>
        <v>45;46;47</v>
      </c>
      <c r="M4673" s="8" t="n">
        <v>0</v>
      </c>
      <c r="N4673" s="18"/>
      <c r="O4673" s="18"/>
    </row>
    <row r="4674" customFormat="false" ht="15" hidden="false" customHeight="false" outlineLevel="0" collapsed="false">
      <c r="B4674" s="2" t="s">
        <v>108</v>
      </c>
      <c r="C4674" s="76" t="s">
        <v>2064</v>
      </c>
      <c r="D4674" s="2" t="n">
        <f aca="false">D4673+10</f>
        <v>220</v>
      </c>
      <c r="E4674" s="38" t="s">
        <v>265</v>
      </c>
      <c r="F4674" s="2" t="str">
        <f aca="false">IFERROR(E4674*10,SUBSTITUTE(E4674,"/",""))</f>
        <v>4749</v>
      </c>
      <c r="H4674" s="71" t="str">
        <f aca="false">IFERROR(E4674-1,(LEFT(E4674,2)-1)&amp;"/"&amp;(RIGHT(E4674,2)-1))</f>
        <v>46/48</v>
      </c>
      <c r="I4674" s="8" t="str">
        <f aca="false">J4674</f>
        <v>46;47;48</v>
      </c>
      <c r="J4674" s="18" t="str">
        <f aca="false">IF(LEN(H4674)&gt;2,LEFT(H4674,2)&amp;";"&amp;(LEFT(H4674,2)+1)&amp;";"&amp;RIGHT(H4674,2),H4674)</f>
        <v>46;47;48</v>
      </c>
      <c r="M4674" s="8" t="n">
        <v>0</v>
      </c>
      <c r="N4674" s="18"/>
      <c r="O4674" s="18"/>
    </row>
    <row r="4675" customFormat="false" ht="15" hidden="false" customHeight="false" outlineLevel="0" collapsed="false">
      <c r="B4675" s="2" t="s">
        <v>108</v>
      </c>
      <c r="C4675" s="76" t="s">
        <v>2064</v>
      </c>
      <c r="D4675" s="2" t="n">
        <f aca="false">D4674+10</f>
        <v>230</v>
      </c>
      <c r="E4675" s="38" t="s">
        <v>266</v>
      </c>
      <c r="F4675" s="2" t="str">
        <f aca="false">IFERROR(E4675*10,SUBSTITUTE(E4675,"/",""))</f>
        <v>4850</v>
      </c>
      <c r="H4675" s="71" t="str">
        <f aca="false">IFERROR(E4675-1,(LEFT(E4675,2)-1)&amp;"/"&amp;(RIGHT(E4675,2)-1))</f>
        <v>47/49</v>
      </c>
      <c r="I4675" s="8" t="str">
        <f aca="false">J4675</f>
        <v>47;48;49</v>
      </c>
      <c r="J4675" s="18" t="str">
        <f aca="false">IF(LEN(H4675)&gt;2,LEFT(H4675,2)&amp;";"&amp;(LEFT(H4675,2)+1)&amp;";"&amp;RIGHT(H4675,2),H4675)</f>
        <v>47;48;49</v>
      </c>
      <c r="M4675" s="8" t="n">
        <v>0</v>
      </c>
      <c r="N4675" s="18"/>
      <c r="O4675" s="18"/>
    </row>
    <row r="4676" customFormat="false" ht="15" hidden="false" customHeight="false" outlineLevel="0" collapsed="false">
      <c r="B4676" s="10" t="s">
        <v>271</v>
      </c>
      <c r="C4676" s="82" t="s">
        <v>2064</v>
      </c>
      <c r="D4676" s="10" t="n">
        <v>145</v>
      </c>
      <c r="E4676" s="20" t="s">
        <v>168</v>
      </c>
      <c r="F4676" s="10" t="str">
        <f aca="false">IFERROR(E4676*10,SUBSTITUTE(E4676,"/",""))</f>
        <v>3942</v>
      </c>
      <c r="G4676" s="73"/>
      <c r="H4676" s="74" t="str">
        <f aca="false">IFERROR(E4676-1,(LEFT(E4676,2)-1)&amp;"/"&amp;(RIGHT(E4676,2)-1))</f>
        <v>38/41</v>
      </c>
      <c r="I4676" s="24" t="str">
        <f aca="false">J4676</f>
        <v>38;39;40;41</v>
      </c>
      <c r="J4676" s="24" t="s">
        <v>3001</v>
      </c>
      <c r="K4676" s="24"/>
      <c r="L4676" s="24"/>
      <c r="M4676" s="24" t="n">
        <v>0</v>
      </c>
    </row>
    <row r="4677" customFormat="false" ht="15" hidden="false" customHeight="false" outlineLevel="0" collapsed="false">
      <c r="B4677" s="10" t="s">
        <v>271</v>
      </c>
      <c r="C4677" s="82" t="s">
        <v>2064</v>
      </c>
      <c r="D4677" s="10" t="n">
        <v>155</v>
      </c>
      <c r="E4677" s="20" t="s">
        <v>1173</v>
      </c>
      <c r="F4677" s="10" t="str">
        <f aca="false">IFERROR(E4677*10,SUBSTITUTE(E4677,"/",""))</f>
        <v>4043</v>
      </c>
      <c r="G4677" s="73"/>
      <c r="H4677" s="74" t="str">
        <f aca="false">IFERROR(E4677-1,(LEFT(E4677,2)-1)&amp;"/"&amp;(RIGHT(E4677,2)-1))</f>
        <v>39/42</v>
      </c>
      <c r="I4677" s="24" t="str">
        <f aca="false">J4677</f>
        <v>39;40;41;42</v>
      </c>
      <c r="J4677" s="24" t="s">
        <v>3256</v>
      </c>
      <c r="K4677" s="24"/>
      <c r="L4677" s="24"/>
      <c r="M4677" s="24" t="n">
        <v>0</v>
      </c>
    </row>
    <row r="4678" customFormat="false" ht="15" hidden="false" customHeight="false" outlineLevel="0" collapsed="false">
      <c r="B4678" s="10" t="s">
        <v>271</v>
      </c>
      <c r="C4678" s="82" t="s">
        <v>2064</v>
      </c>
      <c r="D4678" s="10" t="n">
        <v>185</v>
      </c>
      <c r="E4678" s="20" t="s">
        <v>2036</v>
      </c>
      <c r="F4678" s="10" t="str">
        <f aca="false">IFERROR(E4678*10,SUBSTITUTE(E4678,"/",""))</f>
        <v>4346</v>
      </c>
      <c r="G4678" s="73"/>
      <c r="H4678" s="74" t="str">
        <f aca="false">IFERROR(E4678-1,(LEFT(E4678,2)-1)&amp;"/"&amp;(RIGHT(E4678,2)-1))</f>
        <v>42/45</v>
      </c>
      <c r="I4678" s="24" t="str">
        <f aca="false">J4678</f>
        <v>42;43;44;45</v>
      </c>
      <c r="J4678" s="24" t="s">
        <v>3258</v>
      </c>
      <c r="K4678" s="24"/>
      <c r="L4678" s="24"/>
      <c r="M4678" s="24" t="n">
        <v>0</v>
      </c>
    </row>
    <row r="4680" customFormat="false" ht="15" hidden="false" customHeight="false" outlineLevel="0" collapsed="false">
      <c r="B4680" s="2" t="s">
        <v>108</v>
      </c>
      <c r="C4680" s="66" t="s">
        <v>2065</v>
      </c>
      <c r="D4680" s="2" t="n">
        <v>110</v>
      </c>
      <c r="E4680" s="38" t="s">
        <v>164</v>
      </c>
      <c r="F4680" s="2" t="str">
        <f aca="false">IFERROR(E4680*10,SUBSTITUTE(E4680,"/",""))</f>
        <v>3639</v>
      </c>
      <c r="H4680" s="71" t="str">
        <f aca="false">IFERROR(E4680-1,(LEFT(E4680,2)-1)&amp;"/"&amp;(RIGHT(E4680,2)-1))</f>
        <v>35/38</v>
      </c>
      <c r="I4680" s="8" t="str">
        <f aca="false">J4680</f>
        <v>35;36;37;38</v>
      </c>
      <c r="J4680" s="18" t="str">
        <f aca="false">IF(LEN(H4680)&gt;2,LEFT(H4680,2)&amp;";"&amp;(LEFT(H4680,2)+1)&amp;";"&amp;(LEFT(H4680,2)+2)&amp;";"&amp;RIGHT(H4680,2),H4680)</f>
        <v>35;36;37;38</v>
      </c>
      <c r="M4680" s="8" t="n">
        <v>0</v>
      </c>
    </row>
    <row r="4681" customFormat="false" ht="15" hidden="false" customHeight="false" outlineLevel="0" collapsed="false">
      <c r="B4681" s="2" t="s">
        <v>108</v>
      </c>
      <c r="C4681" s="66" t="s">
        <v>2065</v>
      </c>
      <c r="D4681" s="2" t="n">
        <f aca="false">D4680+10</f>
        <v>120</v>
      </c>
      <c r="E4681" s="38" t="s">
        <v>1171</v>
      </c>
      <c r="F4681" s="2" t="str">
        <f aca="false">IFERROR(E4681*10,SUBSTITUTE(E4681,"/",""))</f>
        <v>3740</v>
      </c>
      <c r="H4681" s="71" t="str">
        <f aca="false">IFERROR(E4681-1,(LEFT(E4681,2)-1)&amp;"/"&amp;(RIGHT(E4681,2)-1))</f>
        <v>36/39</v>
      </c>
      <c r="I4681" s="8" t="str">
        <f aca="false">J4681</f>
        <v>36;37;38;39</v>
      </c>
      <c r="J4681" s="18" t="str">
        <f aca="false">IF(LEN(H4681)&gt;2,LEFT(H4681,2)&amp;";"&amp;(LEFT(H4681,2)+1)&amp;";"&amp;(LEFT(H4681,2)+2)&amp;";"&amp;RIGHT(H4681,2),H4681)</f>
        <v>36;37;38;39</v>
      </c>
      <c r="M4681" s="8" t="n">
        <v>0</v>
      </c>
    </row>
    <row r="4682" customFormat="false" ht="15" hidden="false" customHeight="false" outlineLevel="0" collapsed="false">
      <c r="B4682" s="2" t="s">
        <v>108</v>
      </c>
      <c r="C4682" s="66" t="s">
        <v>2065</v>
      </c>
      <c r="D4682" s="2" t="n">
        <f aca="false">D4681+10</f>
        <v>130</v>
      </c>
      <c r="E4682" s="38" t="s">
        <v>1172</v>
      </c>
      <c r="F4682" s="2" t="str">
        <f aca="false">IFERROR(E4682*10,SUBSTITUTE(E4682,"/",""))</f>
        <v>3841</v>
      </c>
      <c r="H4682" s="71" t="str">
        <f aca="false">IFERROR(E4682-1,(LEFT(E4682,2)-1)&amp;"/"&amp;(RIGHT(E4682,2)-1))</f>
        <v>37/40</v>
      </c>
      <c r="I4682" s="8" t="str">
        <f aca="false">J4682</f>
        <v>37;38;39;40</v>
      </c>
      <c r="J4682" s="18" t="str">
        <f aca="false">IF(LEN(H4682)&gt;2,LEFT(H4682,2)&amp;";"&amp;(LEFT(H4682,2)+1)&amp;";"&amp;(LEFT(H4682,2)+2)&amp;";"&amp;RIGHT(H4682,2),H4682)</f>
        <v>37;38;39;40</v>
      </c>
      <c r="M4682" s="8" t="n">
        <v>0</v>
      </c>
    </row>
    <row r="4683" customFormat="false" ht="15" hidden="false" customHeight="false" outlineLevel="0" collapsed="false">
      <c r="B4683" s="2" t="s">
        <v>108</v>
      </c>
      <c r="C4683" s="66" t="s">
        <v>2065</v>
      </c>
      <c r="D4683" s="2" t="n">
        <f aca="false">D4682+10</f>
        <v>140</v>
      </c>
      <c r="E4683" s="38" t="s">
        <v>168</v>
      </c>
      <c r="F4683" s="2" t="str">
        <f aca="false">IFERROR(E4683*10,SUBSTITUTE(E4683,"/",""))</f>
        <v>3942</v>
      </c>
      <c r="H4683" s="71" t="str">
        <f aca="false">IFERROR(E4683-1,(LEFT(E4683,2)-1)&amp;"/"&amp;(RIGHT(E4683,2)-1))</f>
        <v>38/41</v>
      </c>
      <c r="I4683" s="8" t="str">
        <f aca="false">J4683</f>
        <v>38;39;40;41</v>
      </c>
      <c r="J4683" s="18" t="str">
        <f aca="false">IF(LEN(H4683)&gt;2,LEFT(H4683,2)&amp;";"&amp;(LEFT(H4683,2)+1)&amp;";"&amp;(LEFT(H4683,2)+2)&amp;";"&amp;RIGHT(H4683,2),H4683)</f>
        <v>38;39;40;41</v>
      </c>
      <c r="M4683" s="8" t="n">
        <v>0</v>
      </c>
    </row>
    <row r="4684" customFormat="false" ht="15" hidden="false" customHeight="false" outlineLevel="0" collapsed="false">
      <c r="B4684" s="2" t="s">
        <v>108</v>
      </c>
      <c r="C4684" s="66" t="s">
        <v>2065</v>
      </c>
      <c r="D4684" s="2" t="n">
        <f aca="false">D4683+10</f>
        <v>150</v>
      </c>
      <c r="E4684" s="38" t="s">
        <v>1173</v>
      </c>
      <c r="F4684" s="2" t="str">
        <f aca="false">IFERROR(E4684*10,SUBSTITUTE(E4684,"/",""))</f>
        <v>4043</v>
      </c>
      <c r="H4684" s="71" t="str">
        <f aca="false">IFERROR(E4684-1,(LEFT(E4684,2)-1)&amp;"/"&amp;(RIGHT(E4684,2)-1))</f>
        <v>39/42</v>
      </c>
      <c r="I4684" s="8" t="str">
        <f aca="false">J4684</f>
        <v>39;40;41;42</v>
      </c>
      <c r="J4684" s="18" t="str">
        <f aca="false">IF(LEN(H4684)&gt;2,LEFT(H4684,2)&amp;";"&amp;(LEFT(H4684,2)+1)&amp;";"&amp;(LEFT(H4684,2)+2)&amp;";"&amp;RIGHT(H4684,2),H4684)</f>
        <v>39;40;41;42</v>
      </c>
      <c r="M4684" s="8" t="n">
        <v>0</v>
      </c>
      <c r="N4684" s="2" t="str">
        <f aca="false">VLOOKUP(LEFT(H4684,2),references!B:C,2,0)&amp;" - "&amp;VLOOKUP(RIGHT(H4684,2),references!B:C,2,0)</f>
        <v>25 - 27</v>
      </c>
    </row>
    <row r="4685" customFormat="false" ht="15" hidden="false" customHeight="false" outlineLevel="0" collapsed="false">
      <c r="B4685" s="2" t="s">
        <v>108</v>
      </c>
      <c r="C4685" s="66" t="s">
        <v>2065</v>
      </c>
      <c r="D4685" s="2" t="n">
        <f aca="false">D4684+10</f>
        <v>160</v>
      </c>
      <c r="E4685" s="38" t="s">
        <v>1174</v>
      </c>
      <c r="F4685" s="2" t="str">
        <f aca="false">IFERROR(E4685*10,SUBSTITUTE(E4685,"/",""))</f>
        <v>4144</v>
      </c>
      <c r="H4685" s="71" t="str">
        <f aca="false">IFERROR(E4685-1,(LEFT(E4685,2)-1)&amp;"/"&amp;(RIGHT(E4685,2)-1))</f>
        <v>40/43</v>
      </c>
      <c r="I4685" s="8" t="str">
        <f aca="false">J4685</f>
        <v>40;41;42;43</v>
      </c>
      <c r="J4685" s="18" t="str">
        <f aca="false">IF(LEN(H4685)&gt;2,LEFT(H4685,2)&amp;";"&amp;(LEFT(H4685,2)+1)&amp;";"&amp;(LEFT(H4685,2)+2)&amp;";"&amp;RIGHT(H4685,2),H4685)</f>
        <v>40;41;42;43</v>
      </c>
      <c r="M4685" s="8" t="n">
        <v>0</v>
      </c>
    </row>
    <row r="4686" customFormat="false" ht="15" hidden="false" customHeight="false" outlineLevel="0" collapsed="false">
      <c r="B4686" s="2" t="s">
        <v>108</v>
      </c>
      <c r="C4686" s="66" t="s">
        <v>2065</v>
      </c>
      <c r="D4686" s="2" t="n">
        <f aca="false">D4685+10</f>
        <v>170</v>
      </c>
      <c r="E4686" s="38" t="s">
        <v>2039</v>
      </c>
      <c r="F4686" s="2" t="str">
        <f aca="false">IFERROR(E4686*10,SUBSTITUTE(E4686,"/",""))</f>
        <v>4245</v>
      </c>
      <c r="H4686" s="71" t="str">
        <f aca="false">IFERROR(E4686-1,(LEFT(E4686,2)-1)&amp;"/"&amp;(RIGHT(E4686,2)-1))</f>
        <v>41/44</v>
      </c>
      <c r="I4686" s="8" t="str">
        <f aca="false">J4686</f>
        <v>41;42;43;44</v>
      </c>
      <c r="J4686" s="18" t="str">
        <f aca="false">IF(LEN(H4686)&gt;2,LEFT(H4686,2)&amp;";"&amp;(LEFT(H4686,2)+1)&amp;";"&amp;(LEFT(H4686,2)+2)&amp;";"&amp;RIGHT(H4686,2),H4686)</f>
        <v>41;42;43;44</v>
      </c>
      <c r="M4686" s="8" t="n">
        <v>0</v>
      </c>
    </row>
    <row r="4687" customFormat="false" ht="15" hidden="false" customHeight="false" outlineLevel="0" collapsed="false">
      <c r="B4687" s="2" t="s">
        <v>108</v>
      </c>
      <c r="C4687" s="66" t="s">
        <v>2065</v>
      </c>
      <c r="D4687" s="2" t="n">
        <f aca="false">D4686+10</f>
        <v>180</v>
      </c>
      <c r="E4687" s="38" t="s">
        <v>2036</v>
      </c>
      <c r="F4687" s="2" t="str">
        <f aca="false">IFERROR(E4687*10,SUBSTITUTE(E4687,"/",""))</f>
        <v>4346</v>
      </c>
      <c r="H4687" s="71" t="str">
        <f aca="false">IFERROR(E4687-1,(LEFT(E4687,2)-1)&amp;"/"&amp;(RIGHT(E4687,2)-1))</f>
        <v>42/45</v>
      </c>
      <c r="I4687" s="8" t="str">
        <f aca="false">J4687</f>
        <v>42;43;44;45</v>
      </c>
      <c r="J4687" s="18" t="str">
        <f aca="false">IF(LEN(H4687)&gt;2,LEFT(H4687,2)&amp;";"&amp;(LEFT(H4687,2)+1)&amp;";"&amp;(LEFT(H4687,2)+2)&amp;";"&amp;RIGHT(H4687,2),H4687)</f>
        <v>42;43;44;45</v>
      </c>
      <c r="M4687" s="8" t="n">
        <v>0</v>
      </c>
    </row>
    <row r="4688" customFormat="false" ht="15" hidden="false" customHeight="false" outlineLevel="0" collapsed="false">
      <c r="B4688" s="2" t="s">
        <v>108</v>
      </c>
      <c r="C4688" s="66" t="s">
        <v>2065</v>
      </c>
      <c r="D4688" s="2" t="n">
        <f aca="false">D4687+10</f>
        <v>190</v>
      </c>
      <c r="E4688" s="38" t="s">
        <v>2040</v>
      </c>
      <c r="F4688" s="2" t="str">
        <f aca="false">IFERROR(E4688*10,SUBSTITUTE(E4688,"/",""))</f>
        <v>4447</v>
      </c>
      <c r="H4688" s="71" t="str">
        <f aca="false">IFERROR(E4688-1,(LEFT(E4688,2)-1)&amp;"/"&amp;(RIGHT(E4688,2)-1))</f>
        <v>43/46</v>
      </c>
      <c r="I4688" s="8" t="str">
        <f aca="false">J4688</f>
        <v>43;44;45;46</v>
      </c>
      <c r="J4688" s="18" t="str">
        <f aca="false">IF(LEN(H4688)&gt;2,LEFT(H4688,2)&amp;";"&amp;(LEFT(H4688,2)+1)&amp;";"&amp;(LEFT(H4688,2)+2)&amp;";"&amp;RIGHT(H4688,2),H4688)</f>
        <v>43;44;45;46</v>
      </c>
      <c r="M4688" s="8" t="n">
        <v>0</v>
      </c>
      <c r="N4688" s="2" t="str">
        <f aca="false">VLOOKUP(LEFT(H4688,2),references!B:C,2,0)&amp;" - "&amp;VLOOKUP(RIGHT(H4688,2),references!B:C,2,0)</f>
        <v>27,5 - 29,5</v>
      </c>
    </row>
    <row r="4689" customFormat="false" ht="15" hidden="false" customHeight="false" outlineLevel="0" collapsed="false">
      <c r="B4689" s="2" t="s">
        <v>108</v>
      </c>
      <c r="C4689" s="66" t="s">
        <v>2065</v>
      </c>
      <c r="D4689" s="2" t="n">
        <f aca="false">D4688+10</f>
        <v>200</v>
      </c>
      <c r="E4689" s="38" t="s">
        <v>2041</v>
      </c>
      <c r="F4689" s="2" t="str">
        <f aca="false">IFERROR(E4689*10,SUBSTITUTE(E4689,"/",""))</f>
        <v>4548</v>
      </c>
      <c r="H4689" s="71" t="str">
        <f aca="false">IFERROR(E4689-1,(LEFT(E4689,2)-1)&amp;"/"&amp;(RIGHT(E4689,2)-1))</f>
        <v>44/47</v>
      </c>
      <c r="I4689" s="8" t="str">
        <f aca="false">J4689</f>
        <v>44;45;46;47</v>
      </c>
      <c r="J4689" s="18" t="str">
        <f aca="false">IF(LEN(H4689)&gt;2,LEFT(H4689,2)&amp;";"&amp;(LEFT(H4689,2)+1)&amp;";"&amp;(LEFT(H4689,2)+2)&amp;";"&amp;RIGHT(H4689,2),H4689)</f>
        <v>44;45;46;47</v>
      </c>
      <c r="M4689" s="8" t="n">
        <v>0</v>
      </c>
    </row>
    <row r="4690" customFormat="false" ht="15" hidden="false" customHeight="false" outlineLevel="0" collapsed="false">
      <c r="B4690" s="2" t="s">
        <v>108</v>
      </c>
      <c r="C4690" s="66" t="s">
        <v>2065</v>
      </c>
      <c r="D4690" s="2" t="n">
        <f aca="false">D4689+10</f>
        <v>210</v>
      </c>
      <c r="E4690" s="38" t="s">
        <v>2042</v>
      </c>
      <c r="F4690" s="2" t="str">
        <f aca="false">IFERROR(E4690*10,SUBSTITUTE(E4690,"/",""))</f>
        <v>4649</v>
      </c>
      <c r="H4690" s="71" t="str">
        <f aca="false">IFERROR(E4690-1,(LEFT(E4690,2)-1)&amp;"/"&amp;(RIGHT(E4690,2)-1))</f>
        <v>45/48</v>
      </c>
      <c r="I4690" s="8" t="str">
        <f aca="false">J4690</f>
        <v>45;46;47;48</v>
      </c>
      <c r="J4690" s="18" t="str">
        <f aca="false">IF(LEN(H4690)&gt;2,LEFT(H4690,2)&amp;";"&amp;(LEFT(H4690,2)+1)&amp;";"&amp;(LEFT(H4690,2)+2)&amp;";"&amp;RIGHT(H4690,2),H4690)</f>
        <v>45;46;47;48</v>
      </c>
      <c r="M4690" s="8" t="n">
        <v>0</v>
      </c>
    </row>
    <row r="4691" customFormat="false" ht="15" hidden="false" customHeight="false" outlineLevel="0" collapsed="false">
      <c r="B4691" s="2" t="s">
        <v>108</v>
      </c>
      <c r="C4691" s="66" t="s">
        <v>2065</v>
      </c>
      <c r="D4691" s="2" t="n">
        <f aca="false">D4690+10</f>
        <v>220</v>
      </c>
      <c r="E4691" s="38" t="s">
        <v>2043</v>
      </c>
      <c r="F4691" s="2" t="str">
        <f aca="false">IFERROR(E4691*10,SUBSTITUTE(E4691,"/",""))</f>
        <v>4750</v>
      </c>
      <c r="H4691" s="71" t="str">
        <f aca="false">IFERROR(E4691-1,(LEFT(E4691,2)-1)&amp;"/"&amp;(RIGHT(E4691,2)-1))</f>
        <v>46/49</v>
      </c>
      <c r="I4691" s="8" t="str">
        <f aca="false">J4691</f>
        <v>46;47;48;49</v>
      </c>
      <c r="J4691" s="18" t="str">
        <f aca="false">IF(LEN(H4691)&gt;2,LEFT(H4691,2)&amp;";"&amp;(LEFT(H4691,2)+1)&amp;";"&amp;(LEFT(H4691,2)+2)&amp;";"&amp;RIGHT(H4691,2),H4691)</f>
        <v>46;47;48;49</v>
      </c>
      <c r="M4691" s="8" t="n">
        <v>0</v>
      </c>
    </row>
    <row r="4692" customFormat="false" ht="15" hidden="false" customHeight="false" outlineLevel="0" collapsed="false">
      <c r="B4692" s="10" t="s">
        <v>271</v>
      </c>
      <c r="C4692" s="73" t="s">
        <v>2065</v>
      </c>
      <c r="D4692" s="10" t="n">
        <v>155</v>
      </c>
      <c r="E4692" s="20" t="s">
        <v>778</v>
      </c>
      <c r="F4692" s="10" t="str">
        <f aca="false">IFERROR(E4692*10,SUBSTITUTE(E4692,"/",""))</f>
        <v>4046</v>
      </c>
      <c r="G4692" s="73"/>
      <c r="H4692" s="74" t="str">
        <f aca="false">IFERROR(E4692-1,(LEFT(E4692,2)-1)&amp;"/"&amp;(RIGHT(E4692,2)-1))</f>
        <v>39/45</v>
      </c>
      <c r="I4692" s="24" t="str">
        <f aca="false">J4692</f>
        <v>39;40;41;42;43;44;45</v>
      </c>
      <c r="J4692" s="24" t="s">
        <v>3259</v>
      </c>
      <c r="K4692" s="24"/>
      <c r="L4692" s="24"/>
      <c r="M4692" s="24" t="n">
        <v>0</v>
      </c>
    </row>
    <row r="4693" customFormat="false" ht="15" hidden="false" customHeight="false" outlineLevel="0" collapsed="false">
      <c r="B4693" s="10" t="s">
        <v>271</v>
      </c>
      <c r="C4693" s="73" t="s">
        <v>2065</v>
      </c>
      <c r="D4693" s="10" t="n">
        <v>165</v>
      </c>
      <c r="E4693" s="20" t="s">
        <v>2054</v>
      </c>
      <c r="F4693" s="10" t="str">
        <f aca="false">IFERROR(E4693*10,SUBSTITUTE(E4693,"/",""))</f>
        <v>4146</v>
      </c>
      <c r="G4693" s="73"/>
      <c r="H4693" s="74" t="str">
        <f aca="false">IFERROR(E4693-1,(LEFT(E4693,2)-1)&amp;"/"&amp;(RIGHT(E4693,2)-1))</f>
        <v>40/45</v>
      </c>
      <c r="I4693" s="24" t="str">
        <f aca="false">J4693</f>
        <v>40;41;42;43;44;45</v>
      </c>
      <c r="J4693" s="24" t="s">
        <v>3260</v>
      </c>
      <c r="K4693" s="24"/>
      <c r="L4693" s="24"/>
      <c r="M4693" s="24" t="n">
        <v>0</v>
      </c>
    </row>
    <row r="4695" customFormat="false" ht="15" hidden="false" customHeight="false" outlineLevel="0" collapsed="false">
      <c r="B4695" s="10" t="s">
        <v>271</v>
      </c>
      <c r="C4695" s="73" t="s">
        <v>2066</v>
      </c>
      <c r="D4695" s="10" t="n">
        <v>110</v>
      </c>
      <c r="E4695" s="20" t="s">
        <v>1180</v>
      </c>
      <c r="F4695" s="10" t="str">
        <f aca="false">IFERROR(E4695*10,SUBSTITUTE(E4695,"/",""))</f>
        <v>3640</v>
      </c>
      <c r="G4695" s="73"/>
      <c r="H4695" s="74" t="str">
        <f aca="false">IFERROR(E4695-1,(LEFT(E4695,2)-1)&amp;"/"&amp;(RIGHT(E4695,2)-1))</f>
        <v>35/39</v>
      </c>
      <c r="I4695" s="24" t="str">
        <f aca="false">IF(LEN(H4695)&gt;2,LEFT(H4695,2)&amp;";"&amp;(LEFT(H4695,2)+1)&amp;";"&amp;(LEFT(H4695,2)+2)&amp;";"&amp;(LEFT(H4695,2)+3)&amp;";"&amp;RIGHT(H4695,2),H4695)</f>
        <v>35;36;37;38;39</v>
      </c>
      <c r="J4695" s="24" t="str">
        <f aca="false">IF(LEN(H4695)&gt;2,LEFT(H4695,2)&amp;";"&amp;(LEFT(H4695,2)+1)&amp;";"&amp;(LEFT(H4695,2)+2)&amp;";"&amp;(LEFT(H4695,2)+3)&amp;";"&amp;RIGHT(H4695,2),H4695)</f>
        <v>35;36;37;38;39</v>
      </c>
      <c r="K4695" s="24"/>
      <c r="L4695" s="24"/>
      <c r="M4695" s="24" t="n">
        <v>0</v>
      </c>
    </row>
    <row r="4696" customFormat="false" ht="15" hidden="false" customHeight="false" outlineLevel="0" collapsed="false">
      <c r="B4696" s="10" t="s">
        <v>271</v>
      </c>
      <c r="C4696" s="73" t="s">
        <v>2066</v>
      </c>
      <c r="D4696" s="10" t="n">
        <f aca="false">D4695+10</f>
        <v>120</v>
      </c>
      <c r="E4696" s="20" t="s">
        <v>1181</v>
      </c>
      <c r="F4696" s="10" t="str">
        <f aca="false">IFERROR(E4696*10,SUBSTITUTE(E4696,"/",""))</f>
        <v>3741</v>
      </c>
      <c r="G4696" s="73"/>
      <c r="H4696" s="74" t="str">
        <f aca="false">IFERROR(E4696-1,(LEFT(E4696,2)-1)&amp;"/"&amp;(RIGHT(E4696,2)-1))</f>
        <v>36/40</v>
      </c>
      <c r="I4696" s="24" t="str">
        <f aca="false">IF(LEN(H4696)&gt;2,LEFT(H4696,2)&amp;";"&amp;(LEFT(H4696,2)+1)&amp;";"&amp;(LEFT(H4696,2)+2)&amp;";"&amp;(LEFT(H4696,2)+3)&amp;";"&amp;RIGHT(H4696,2),H4696)</f>
        <v>36;37;38;39;40</v>
      </c>
      <c r="J4696" s="24" t="str">
        <f aca="false">IF(LEN(H4696)&gt;2,LEFT(H4696,2)&amp;";"&amp;(LEFT(H4696,2)+1)&amp;";"&amp;(LEFT(H4696,2)+2)&amp;";"&amp;(LEFT(H4696,2)+3)&amp;";"&amp;RIGHT(H4696,2),H4696)</f>
        <v>36;37;38;39;40</v>
      </c>
      <c r="K4696" s="24"/>
      <c r="L4696" s="24"/>
      <c r="M4696" s="24" t="n">
        <v>0</v>
      </c>
    </row>
    <row r="4697" customFormat="false" ht="15" hidden="false" customHeight="false" outlineLevel="0" collapsed="false">
      <c r="B4697" s="10" t="s">
        <v>271</v>
      </c>
      <c r="C4697" s="73" t="s">
        <v>2066</v>
      </c>
      <c r="D4697" s="10" t="n">
        <f aca="false">D4696+10</f>
        <v>130</v>
      </c>
      <c r="E4697" s="20" t="s">
        <v>479</v>
      </c>
      <c r="F4697" s="10" t="str">
        <f aca="false">IFERROR(E4697*10,SUBSTITUTE(E4697,"/",""))</f>
        <v>3842</v>
      </c>
      <c r="G4697" s="73"/>
      <c r="H4697" s="74" t="str">
        <f aca="false">IFERROR(E4697-1,(LEFT(E4697,2)-1)&amp;"/"&amp;(RIGHT(E4697,2)-1))</f>
        <v>37/41</v>
      </c>
      <c r="I4697" s="24" t="str">
        <f aca="false">IF(LEN(H4697)&gt;2,LEFT(H4697,2)&amp;";"&amp;(LEFT(H4697,2)+1)&amp;";"&amp;(LEFT(H4697,2)+2)&amp;";"&amp;(LEFT(H4697,2)+3)&amp;";"&amp;RIGHT(H4697,2),H4697)</f>
        <v>37;38;39;40;41</v>
      </c>
      <c r="J4697" s="24" t="str">
        <f aca="false">IF(LEN(H4697)&gt;2,LEFT(H4697,2)&amp;";"&amp;(LEFT(H4697,2)+1)&amp;";"&amp;(LEFT(H4697,2)+2)&amp;";"&amp;(LEFT(H4697,2)+3)&amp;";"&amp;RIGHT(H4697,2),H4697)</f>
        <v>37;38;39;40;41</v>
      </c>
      <c r="K4697" s="24"/>
      <c r="L4697" s="24"/>
      <c r="M4697" s="24" t="n">
        <v>0</v>
      </c>
    </row>
    <row r="4698" customFormat="false" ht="15" hidden="false" customHeight="false" outlineLevel="0" collapsed="false">
      <c r="B4698" s="10" t="s">
        <v>271</v>
      </c>
      <c r="C4698" s="73" t="s">
        <v>2066</v>
      </c>
      <c r="D4698" s="10" t="n">
        <f aca="false">D4697+10</f>
        <v>140</v>
      </c>
      <c r="E4698" s="20" t="s">
        <v>1182</v>
      </c>
      <c r="F4698" s="10" t="str">
        <f aca="false">IFERROR(E4698*10,SUBSTITUTE(E4698,"/",""))</f>
        <v>3943</v>
      </c>
      <c r="G4698" s="73"/>
      <c r="H4698" s="74" t="str">
        <f aca="false">IFERROR(E4698-1,(LEFT(E4698,2)-1)&amp;"/"&amp;(RIGHT(E4698,2)-1))</f>
        <v>38/42</v>
      </c>
      <c r="I4698" s="24" t="str">
        <f aca="false">IF(LEN(H4698)&gt;2,LEFT(H4698,2)&amp;";"&amp;(LEFT(H4698,2)+1)&amp;";"&amp;(LEFT(H4698,2)+2)&amp;";"&amp;(LEFT(H4698,2)+3)&amp;";"&amp;RIGHT(H4698,2),H4698)</f>
        <v>38;39;40;41;42</v>
      </c>
      <c r="J4698" s="24" t="str">
        <f aca="false">IF(LEN(H4698)&gt;2,LEFT(H4698,2)&amp;";"&amp;(LEFT(H4698,2)+1)&amp;";"&amp;(LEFT(H4698,2)+2)&amp;";"&amp;(LEFT(H4698,2)+3)&amp;";"&amp;RIGHT(H4698,2),H4698)</f>
        <v>38;39;40;41;42</v>
      </c>
      <c r="K4698" s="24"/>
      <c r="L4698" s="24"/>
      <c r="M4698" s="24" t="n">
        <v>0</v>
      </c>
    </row>
    <row r="4699" customFormat="false" ht="15" hidden="false" customHeight="false" outlineLevel="0" collapsed="false">
      <c r="B4699" s="10" t="s">
        <v>271</v>
      </c>
      <c r="C4699" s="73" t="s">
        <v>2066</v>
      </c>
      <c r="D4699" s="10" t="n">
        <f aca="false">D4698+10</f>
        <v>150</v>
      </c>
      <c r="E4699" s="20" t="s">
        <v>480</v>
      </c>
      <c r="F4699" s="10" t="str">
        <f aca="false">IFERROR(E4699*10,SUBSTITUTE(E4699,"/",""))</f>
        <v>4044</v>
      </c>
      <c r="G4699" s="73"/>
      <c r="H4699" s="74" t="str">
        <f aca="false">IFERROR(E4699-1,(LEFT(E4699,2)-1)&amp;"/"&amp;(RIGHT(E4699,2)-1))</f>
        <v>39/43</v>
      </c>
      <c r="I4699" s="24" t="str">
        <f aca="false">IF(LEN(H4699)&gt;2,LEFT(H4699,2)&amp;";"&amp;(LEFT(H4699,2)+1)&amp;";"&amp;(LEFT(H4699,2)+2)&amp;";"&amp;(LEFT(H4699,2)+3)&amp;";"&amp;RIGHT(H4699,2),H4699)</f>
        <v>39;40;41;42;43</v>
      </c>
      <c r="J4699" s="24" t="str">
        <f aca="false">IF(LEN(H4699)&gt;2,LEFT(H4699,2)&amp;";"&amp;(LEFT(H4699,2)+1)&amp;";"&amp;(LEFT(H4699,2)+2)&amp;";"&amp;(LEFT(H4699,2)+3)&amp;";"&amp;RIGHT(H4699,2),H4699)</f>
        <v>39;40;41;42;43</v>
      </c>
      <c r="K4699" s="24"/>
      <c r="L4699" s="24"/>
      <c r="M4699" s="24" t="n">
        <v>0</v>
      </c>
    </row>
    <row r="4700" customFormat="false" ht="15" hidden="false" customHeight="false" outlineLevel="0" collapsed="false">
      <c r="B4700" s="10" t="s">
        <v>271</v>
      </c>
      <c r="C4700" s="73" t="s">
        <v>2066</v>
      </c>
      <c r="D4700" s="10" t="n">
        <f aca="false">D4699+10</f>
        <v>160</v>
      </c>
      <c r="E4700" s="20" t="s">
        <v>2045</v>
      </c>
      <c r="F4700" s="10" t="str">
        <f aca="false">IFERROR(E4700*10,SUBSTITUTE(E4700,"/",""))</f>
        <v>4145</v>
      </c>
      <c r="G4700" s="73"/>
      <c r="H4700" s="74" t="str">
        <f aca="false">IFERROR(E4700-1,(LEFT(E4700,2)-1)&amp;"/"&amp;(RIGHT(E4700,2)-1))</f>
        <v>40/44</v>
      </c>
      <c r="I4700" s="24" t="str">
        <f aca="false">IF(LEN(H4700)&gt;2,LEFT(H4700,2)&amp;";"&amp;(LEFT(H4700,2)+1)&amp;";"&amp;(LEFT(H4700,2)+2)&amp;";"&amp;(LEFT(H4700,2)+3)&amp;";"&amp;RIGHT(H4700,2),H4700)</f>
        <v>40;41;42;43;44</v>
      </c>
      <c r="J4700" s="24" t="str">
        <f aca="false">IF(LEN(H4700)&gt;2,LEFT(H4700,2)&amp;";"&amp;(LEFT(H4700,2)+1)&amp;";"&amp;(LEFT(H4700,2)+2)&amp;";"&amp;(LEFT(H4700,2)+3)&amp;";"&amp;RIGHT(H4700,2),H4700)</f>
        <v>40;41;42;43;44</v>
      </c>
      <c r="K4700" s="24"/>
      <c r="L4700" s="24"/>
      <c r="M4700" s="24" t="n">
        <v>0</v>
      </c>
    </row>
    <row r="4701" customFormat="false" ht="15" hidden="false" customHeight="false" outlineLevel="0" collapsed="false">
      <c r="B4701" s="10" t="s">
        <v>271</v>
      </c>
      <c r="C4701" s="73" t="s">
        <v>2066</v>
      </c>
      <c r="D4701" s="10" t="n">
        <f aca="false">D4700+10</f>
        <v>170</v>
      </c>
      <c r="E4701" s="20" t="s">
        <v>476</v>
      </c>
      <c r="F4701" s="10" t="str">
        <f aca="false">IFERROR(E4701*10,SUBSTITUTE(E4701,"/",""))</f>
        <v>4246</v>
      </c>
      <c r="G4701" s="73"/>
      <c r="H4701" s="74" t="str">
        <f aca="false">IFERROR(E4701-1,(LEFT(E4701,2)-1)&amp;"/"&amp;(RIGHT(E4701,2)-1))</f>
        <v>41/45</v>
      </c>
      <c r="I4701" s="24" t="str">
        <f aca="false">IF(LEN(H4701)&gt;2,LEFT(H4701,2)&amp;";"&amp;(LEFT(H4701,2)+1)&amp;";"&amp;(LEFT(H4701,2)+2)&amp;";"&amp;(LEFT(H4701,2)+3)&amp;";"&amp;RIGHT(H4701,2),H4701)</f>
        <v>41;42;43;44;45</v>
      </c>
      <c r="J4701" s="24" t="str">
        <f aca="false">IF(LEN(H4701)&gt;2,LEFT(H4701,2)&amp;";"&amp;(LEFT(H4701,2)+1)&amp;";"&amp;(LEFT(H4701,2)+2)&amp;";"&amp;(LEFT(H4701,2)+3)&amp;";"&amp;RIGHT(H4701,2),H4701)</f>
        <v>41;42;43;44;45</v>
      </c>
      <c r="K4701" s="24"/>
      <c r="L4701" s="24"/>
      <c r="M4701" s="24" t="n">
        <v>0</v>
      </c>
    </row>
    <row r="4702" customFormat="false" ht="15" hidden="false" customHeight="false" outlineLevel="0" collapsed="false">
      <c r="B4702" s="10" t="s">
        <v>271</v>
      </c>
      <c r="C4702" s="73" t="s">
        <v>2066</v>
      </c>
      <c r="D4702" s="10" t="n">
        <f aca="false">D4701+10</f>
        <v>180</v>
      </c>
      <c r="E4702" s="20" t="s">
        <v>2046</v>
      </c>
      <c r="F4702" s="10" t="str">
        <f aca="false">IFERROR(E4702*10,SUBSTITUTE(E4702,"/",""))</f>
        <v>4347</v>
      </c>
      <c r="G4702" s="73"/>
      <c r="H4702" s="74" t="str">
        <f aca="false">IFERROR(E4702-1,(LEFT(E4702,2)-1)&amp;"/"&amp;(RIGHT(E4702,2)-1))</f>
        <v>42/46</v>
      </c>
      <c r="I4702" s="24" t="str">
        <f aca="false">IF(LEN(H4702)&gt;2,LEFT(H4702,2)&amp;";"&amp;(LEFT(H4702,2)+1)&amp;";"&amp;(LEFT(H4702,2)+2)&amp;";"&amp;(LEFT(H4702,2)+3)&amp;";"&amp;RIGHT(H4702,2),H4702)</f>
        <v>42;43;44;45;46</v>
      </c>
      <c r="J4702" s="24" t="str">
        <f aca="false">IF(LEN(H4702)&gt;2,LEFT(H4702,2)&amp;";"&amp;(LEFT(H4702,2)+1)&amp;";"&amp;(LEFT(H4702,2)+2)&amp;";"&amp;(LEFT(H4702,2)+3)&amp;";"&amp;RIGHT(H4702,2),H4702)</f>
        <v>42;43;44;45;46</v>
      </c>
      <c r="K4702" s="24"/>
      <c r="L4702" s="24"/>
      <c r="M4702" s="24" t="n">
        <v>0</v>
      </c>
    </row>
    <row r="4703" customFormat="false" ht="15" hidden="false" customHeight="false" outlineLevel="0" collapsed="false">
      <c r="B4703" s="10" t="s">
        <v>271</v>
      </c>
      <c r="C4703" s="73" t="s">
        <v>2066</v>
      </c>
      <c r="D4703" s="10" t="n">
        <f aca="false">D4702+10</f>
        <v>190</v>
      </c>
      <c r="E4703" s="20" t="s">
        <v>481</v>
      </c>
      <c r="F4703" s="10" t="str">
        <f aca="false">IFERROR(E4703*10,SUBSTITUTE(E4703,"/",""))</f>
        <v>4448</v>
      </c>
      <c r="G4703" s="73"/>
      <c r="H4703" s="74" t="str">
        <f aca="false">IFERROR(E4703-1,(LEFT(E4703,2)-1)&amp;"/"&amp;(RIGHT(E4703,2)-1))</f>
        <v>43/47</v>
      </c>
      <c r="I4703" s="24" t="str">
        <f aca="false">IF(LEN(H4703)&gt;2,LEFT(H4703,2)&amp;";"&amp;(LEFT(H4703,2)+1)&amp;";"&amp;(LEFT(H4703,2)+2)&amp;";"&amp;(LEFT(H4703,2)+3)&amp;";"&amp;RIGHT(H4703,2),H4703)</f>
        <v>43;44;45;46;47</v>
      </c>
      <c r="J4703" s="24" t="str">
        <f aca="false">IF(LEN(H4703)&gt;2,LEFT(H4703,2)&amp;";"&amp;(LEFT(H4703,2)+1)&amp;";"&amp;(LEFT(H4703,2)+2)&amp;";"&amp;(LEFT(H4703,2)+3)&amp;";"&amp;RIGHT(H4703,2),H4703)</f>
        <v>43;44;45;46;47</v>
      </c>
      <c r="K4703" s="24"/>
      <c r="L4703" s="24"/>
      <c r="M4703" s="24" t="n">
        <v>0</v>
      </c>
    </row>
    <row r="4704" customFormat="false" ht="15" hidden="false" customHeight="false" outlineLevel="0" collapsed="false">
      <c r="B4704" s="10" t="s">
        <v>271</v>
      </c>
      <c r="C4704" s="73" t="s">
        <v>2066</v>
      </c>
      <c r="D4704" s="10" t="n">
        <f aca="false">D4703+10</f>
        <v>200</v>
      </c>
      <c r="E4704" s="20" t="s">
        <v>2047</v>
      </c>
      <c r="F4704" s="10" t="str">
        <f aca="false">IFERROR(E4704*10,SUBSTITUTE(E4704,"/",""))</f>
        <v>4549</v>
      </c>
      <c r="G4704" s="73"/>
      <c r="H4704" s="74" t="str">
        <f aca="false">IFERROR(E4704-1,(LEFT(E4704,2)-1)&amp;"/"&amp;(RIGHT(E4704,2)-1))</f>
        <v>44/48</v>
      </c>
      <c r="I4704" s="24" t="str">
        <f aca="false">IF(LEN(H4704)&gt;2,LEFT(H4704,2)&amp;";"&amp;(LEFT(H4704,2)+1)&amp;";"&amp;(LEFT(H4704,2)+2)&amp;";"&amp;(LEFT(H4704,2)+3)&amp;";"&amp;RIGHT(H4704,2),H4704)</f>
        <v>44;45;46;47;48</v>
      </c>
      <c r="J4704" s="24" t="str">
        <f aca="false">IF(LEN(H4704)&gt;2,LEFT(H4704,2)&amp;";"&amp;(LEFT(H4704,2)+1)&amp;";"&amp;(LEFT(H4704,2)+2)&amp;";"&amp;(LEFT(H4704,2)+3)&amp;";"&amp;RIGHT(H4704,2),H4704)</f>
        <v>44;45;46;47;48</v>
      </c>
      <c r="K4704" s="24"/>
      <c r="L4704" s="24"/>
      <c r="M4704" s="24" t="n">
        <v>0</v>
      </c>
    </row>
    <row r="4705" customFormat="false" ht="15" hidden="false" customHeight="false" outlineLevel="0" collapsed="false">
      <c r="B4705" s="10" t="s">
        <v>271</v>
      </c>
      <c r="C4705" s="73" t="s">
        <v>2066</v>
      </c>
      <c r="D4705" s="10" t="n">
        <f aca="false">D4704+10</f>
        <v>210</v>
      </c>
      <c r="E4705" s="20" t="s">
        <v>482</v>
      </c>
      <c r="F4705" s="10" t="str">
        <f aca="false">IFERROR(E4705*10,SUBSTITUTE(E4705,"/",""))</f>
        <v>4650</v>
      </c>
      <c r="G4705" s="73"/>
      <c r="H4705" s="74" t="str">
        <f aca="false">IFERROR(E4705-1,(LEFT(E4705,2)-1)&amp;"/"&amp;(RIGHT(E4705,2)-1))</f>
        <v>45/49</v>
      </c>
      <c r="I4705" s="24" t="str">
        <f aca="false">IF(LEN(H4705)&gt;2,LEFT(H4705,2)&amp;";"&amp;(LEFT(H4705,2)+1)&amp;";"&amp;(LEFT(H4705,2)+2)&amp;";"&amp;(LEFT(H4705,2)+3)&amp;";"&amp;RIGHT(H4705,2),H4705)</f>
        <v>45;46;47;48;49</v>
      </c>
      <c r="J4705" s="24" t="str">
        <f aca="false">IF(LEN(H4705)&gt;2,LEFT(H4705,2)&amp;";"&amp;(LEFT(H4705,2)+1)&amp;";"&amp;(LEFT(H4705,2)+2)&amp;";"&amp;(LEFT(H4705,2)+3)&amp;";"&amp;RIGHT(H4705,2),H4705)</f>
        <v>45;46;47;48;49</v>
      </c>
      <c r="K4705" s="24"/>
      <c r="L4705" s="24"/>
      <c r="M4705" s="24" t="n">
        <v>0</v>
      </c>
    </row>
    <row r="4707" customFormat="false" ht="15" hidden="false" customHeight="false" outlineLevel="0" collapsed="false">
      <c r="B4707" s="2" t="s">
        <v>108</v>
      </c>
      <c r="C4707" s="66" t="s">
        <v>2068</v>
      </c>
      <c r="D4707" s="2" t="n">
        <v>110</v>
      </c>
      <c r="E4707" s="38" t="s">
        <v>2050</v>
      </c>
      <c r="F4707" s="2" t="str">
        <f aca="false">IFERROR(E4707*10,SUBSTITUTE(E4707,"/",""))</f>
        <v>3641</v>
      </c>
      <c r="H4707" s="71" t="str">
        <f aca="false">IFERROR(E4707-1,(LEFT(E4707,2)-1)&amp;"/"&amp;(RIGHT(E4707,2)-1))</f>
        <v>35/40</v>
      </c>
      <c r="I4707" s="8" t="str">
        <f aca="false">J4707</f>
        <v>35;36;37;38;39;40</v>
      </c>
      <c r="J4707" s="18" t="str">
        <f aca="false">IF(LEN(H4707)&gt;2,LEFT(H4707,2)&amp;";"&amp;(LEFT(H4707,2)+1)&amp;";"&amp;(LEFT(H4707,2)+2)&amp;";"&amp;(LEFT(H4707,2)+3)&amp;";"&amp;(LEFT(H4707,2)+4)&amp;";"&amp;RIGHT(H4707,2),H4707)</f>
        <v>35;36;37;38;39;40</v>
      </c>
      <c r="M4707" s="8" t="n">
        <v>0</v>
      </c>
    </row>
    <row r="4708" customFormat="false" ht="15" hidden="false" customHeight="false" outlineLevel="0" collapsed="false">
      <c r="B4708" s="2" t="s">
        <v>108</v>
      </c>
      <c r="C4708" s="66" t="s">
        <v>2068</v>
      </c>
      <c r="D4708" s="2" t="n">
        <f aca="false">D4707+10</f>
        <v>120</v>
      </c>
      <c r="E4708" s="38" t="s">
        <v>2069</v>
      </c>
      <c r="F4708" s="2" t="str">
        <f aca="false">IFERROR(E4708*10,SUBSTITUTE(E4708,"/",""))</f>
        <v>3742</v>
      </c>
      <c r="H4708" s="71" t="str">
        <f aca="false">IFERROR(E4708-1,(LEFT(E4708,2)-1)&amp;"/"&amp;(RIGHT(E4708,2)-1))</f>
        <v>36/41</v>
      </c>
      <c r="I4708" s="8" t="str">
        <f aca="false">J4708</f>
        <v>36;37;38;39;40;41</v>
      </c>
      <c r="J4708" s="18" t="str">
        <f aca="false">IF(LEN(H4708)&gt;2,LEFT(H4708,2)&amp;";"&amp;(LEFT(H4708,2)+1)&amp;";"&amp;(LEFT(H4708,2)+2)&amp;";"&amp;(LEFT(H4708,2)+3)&amp;";"&amp;(LEFT(H4708,2)+4)&amp;";"&amp;RIGHT(H4708,2),H4708)</f>
        <v>36;37;38;39;40;41</v>
      </c>
      <c r="M4708" s="8" t="n">
        <v>0</v>
      </c>
    </row>
    <row r="4709" customFormat="false" ht="15" hidden="false" customHeight="false" outlineLevel="0" collapsed="false">
      <c r="B4709" s="2" t="s">
        <v>108</v>
      </c>
      <c r="C4709" s="66" t="s">
        <v>2068</v>
      </c>
      <c r="D4709" s="2" t="n">
        <f aca="false">D4708+10</f>
        <v>130</v>
      </c>
      <c r="E4709" s="38" t="s">
        <v>2051</v>
      </c>
      <c r="F4709" s="2" t="str">
        <f aca="false">IFERROR(E4709*10,SUBSTITUTE(E4709,"/",""))</f>
        <v>3843</v>
      </c>
      <c r="H4709" s="71" t="str">
        <f aca="false">IFERROR(E4709-1,(LEFT(E4709,2)-1)&amp;"/"&amp;(RIGHT(E4709,2)-1))</f>
        <v>37/42</v>
      </c>
      <c r="I4709" s="8" t="str">
        <f aca="false">J4709</f>
        <v>37;38;39;40;41;42</v>
      </c>
      <c r="J4709" s="18" t="str">
        <f aca="false">IF(LEN(H4709)&gt;2,LEFT(H4709,2)&amp;";"&amp;(LEFT(H4709,2)+1)&amp;";"&amp;(LEFT(H4709,2)+2)&amp;";"&amp;(LEFT(H4709,2)+3)&amp;";"&amp;(LEFT(H4709,2)+4)&amp;";"&amp;RIGHT(H4709,2),H4709)</f>
        <v>37;38;39;40;41;42</v>
      </c>
      <c r="M4709" s="8" t="n">
        <v>0</v>
      </c>
    </row>
    <row r="4710" customFormat="false" ht="15" hidden="false" customHeight="false" outlineLevel="0" collapsed="false">
      <c r="B4710" s="2" t="s">
        <v>108</v>
      </c>
      <c r="C4710" s="66" t="s">
        <v>2068</v>
      </c>
      <c r="D4710" s="2" t="n">
        <f aca="false">D4709+10</f>
        <v>140</v>
      </c>
      <c r="E4710" s="38" t="s">
        <v>2052</v>
      </c>
      <c r="F4710" s="2" t="str">
        <f aca="false">IFERROR(E4710*10,SUBSTITUTE(E4710,"/",""))</f>
        <v>3944</v>
      </c>
      <c r="H4710" s="71" t="str">
        <f aca="false">IFERROR(E4710-1,(LEFT(E4710,2)-1)&amp;"/"&amp;(RIGHT(E4710,2)-1))</f>
        <v>38/43</v>
      </c>
      <c r="I4710" s="8" t="str">
        <f aca="false">J4710</f>
        <v>38;39;40;41;42;43</v>
      </c>
      <c r="J4710" s="18" t="str">
        <f aca="false">IF(LEN(H4710)&gt;2,LEFT(H4710,2)&amp;";"&amp;(LEFT(H4710,2)+1)&amp;";"&amp;(LEFT(H4710,2)+2)&amp;";"&amp;(LEFT(H4710,2)+3)&amp;";"&amp;(LEFT(H4710,2)+4)&amp;";"&amp;RIGHT(H4710,2),H4710)</f>
        <v>38;39;40;41;42;43</v>
      </c>
      <c r="M4710" s="8" t="n">
        <v>0</v>
      </c>
    </row>
    <row r="4711" customFormat="false" ht="15" hidden="false" customHeight="false" outlineLevel="0" collapsed="false">
      <c r="B4711" s="2" t="s">
        <v>108</v>
      </c>
      <c r="C4711" s="66" t="s">
        <v>2068</v>
      </c>
      <c r="D4711" s="2" t="n">
        <f aca="false">D4710+10</f>
        <v>150</v>
      </c>
      <c r="E4711" s="38" t="s">
        <v>2053</v>
      </c>
      <c r="F4711" s="2" t="str">
        <f aca="false">IFERROR(E4711*10,SUBSTITUTE(E4711,"/",""))</f>
        <v>4045</v>
      </c>
      <c r="H4711" s="71" t="str">
        <f aca="false">IFERROR(E4711-1,(LEFT(E4711,2)-1)&amp;"/"&amp;(RIGHT(E4711,2)-1))</f>
        <v>39/44</v>
      </c>
      <c r="I4711" s="8" t="str">
        <f aca="false">J4711</f>
        <v>39;40;41;42;43;44</v>
      </c>
      <c r="J4711" s="18" t="str">
        <f aca="false">IF(LEN(H4711)&gt;2,LEFT(H4711,2)&amp;";"&amp;(LEFT(H4711,2)+1)&amp;";"&amp;(LEFT(H4711,2)+2)&amp;";"&amp;(LEFT(H4711,2)+3)&amp;";"&amp;(LEFT(H4711,2)+4)&amp;";"&amp;RIGHT(H4711,2),H4711)</f>
        <v>39;40;41;42;43;44</v>
      </c>
      <c r="M4711" s="8" t="n">
        <v>0</v>
      </c>
    </row>
    <row r="4712" customFormat="false" ht="15" hidden="false" customHeight="false" outlineLevel="0" collapsed="false">
      <c r="B4712" s="2" t="s">
        <v>108</v>
      </c>
      <c r="C4712" s="66" t="s">
        <v>2068</v>
      </c>
      <c r="D4712" s="2" t="n">
        <f aca="false">D4711+10</f>
        <v>160</v>
      </c>
      <c r="E4712" s="38" t="s">
        <v>2054</v>
      </c>
      <c r="F4712" s="2" t="str">
        <f aca="false">IFERROR(E4712*10,SUBSTITUTE(E4712,"/",""))</f>
        <v>4146</v>
      </c>
      <c r="H4712" s="71" t="str">
        <f aca="false">IFERROR(E4712-1,(LEFT(E4712,2)-1)&amp;"/"&amp;(RIGHT(E4712,2)-1))</f>
        <v>40/45</v>
      </c>
      <c r="I4712" s="8" t="str">
        <f aca="false">J4712</f>
        <v>40;41;42;43;44;45</v>
      </c>
      <c r="J4712" s="18" t="str">
        <f aca="false">IF(LEN(H4712)&gt;2,LEFT(H4712,2)&amp;";"&amp;(LEFT(H4712,2)+1)&amp;";"&amp;(LEFT(H4712,2)+2)&amp;";"&amp;(LEFT(H4712,2)+3)&amp;";"&amp;(LEFT(H4712,2)+4)&amp;";"&amp;RIGHT(H4712,2),H4712)</f>
        <v>40;41;42;43;44;45</v>
      </c>
      <c r="M4712" s="8" t="n">
        <v>0</v>
      </c>
      <c r="N4712" s="2" t="str">
        <f aca="false">VLOOKUP(LEFT(H4712,2),references!B:C,2,0)&amp;" - "&amp;VLOOKUP(RIGHT(H4712,2),references!B:C,2,0)</f>
        <v>25,5 - 29</v>
      </c>
    </row>
    <row r="4713" customFormat="false" ht="15" hidden="false" customHeight="false" outlineLevel="0" collapsed="false">
      <c r="B4713" s="2" t="s">
        <v>108</v>
      </c>
      <c r="C4713" s="66" t="s">
        <v>2068</v>
      </c>
      <c r="D4713" s="2" t="n">
        <f aca="false">D4712+10</f>
        <v>170</v>
      </c>
      <c r="E4713" s="38" t="s">
        <v>2055</v>
      </c>
      <c r="F4713" s="2" t="str">
        <f aca="false">IFERROR(E4713*10,SUBSTITUTE(E4713,"/",""))</f>
        <v>4247</v>
      </c>
      <c r="H4713" s="71" t="str">
        <f aca="false">IFERROR(E4713-1,(LEFT(E4713,2)-1)&amp;"/"&amp;(RIGHT(E4713,2)-1))</f>
        <v>41/46</v>
      </c>
      <c r="I4713" s="8" t="str">
        <f aca="false">J4713</f>
        <v>41;42;43;44;45;46</v>
      </c>
      <c r="J4713" s="18" t="str">
        <f aca="false">IF(LEN(H4713)&gt;2,LEFT(H4713,2)&amp;";"&amp;(LEFT(H4713,2)+1)&amp;";"&amp;(LEFT(H4713,2)+2)&amp;";"&amp;(LEFT(H4713,2)+3)&amp;";"&amp;(LEFT(H4713,2)+4)&amp;";"&amp;RIGHT(H4713,2),H4713)</f>
        <v>41;42;43;44;45;46</v>
      </c>
      <c r="M4713" s="8" t="n">
        <v>0</v>
      </c>
    </row>
    <row r="4714" customFormat="false" ht="15" hidden="false" customHeight="false" outlineLevel="0" collapsed="false">
      <c r="B4714" s="2" t="s">
        <v>108</v>
      </c>
      <c r="C4714" s="66" t="s">
        <v>2068</v>
      </c>
      <c r="D4714" s="2" t="n">
        <f aca="false">D4713+10</f>
        <v>180</v>
      </c>
      <c r="E4714" s="38" t="s">
        <v>2056</v>
      </c>
      <c r="F4714" s="2" t="str">
        <f aca="false">IFERROR(E4714*10,SUBSTITUTE(E4714,"/",""))</f>
        <v>4348</v>
      </c>
      <c r="H4714" s="71" t="str">
        <f aca="false">IFERROR(E4714-1,(LEFT(E4714,2)-1)&amp;"/"&amp;(RIGHT(E4714,2)-1))</f>
        <v>42/47</v>
      </c>
      <c r="I4714" s="8" t="str">
        <f aca="false">J4714</f>
        <v>42;43;44;45;46;47</v>
      </c>
      <c r="J4714" s="18" t="str">
        <f aca="false">IF(LEN(H4714)&gt;2,LEFT(H4714,2)&amp;";"&amp;(LEFT(H4714,2)+1)&amp;";"&amp;(LEFT(H4714,2)+2)&amp;";"&amp;(LEFT(H4714,2)+3)&amp;";"&amp;(LEFT(H4714,2)+4)&amp;";"&amp;RIGHT(H4714,2),H4714)</f>
        <v>42;43;44;45;46;47</v>
      </c>
      <c r="M4714" s="8" t="n">
        <v>0</v>
      </c>
    </row>
    <row r="4715" customFormat="false" ht="15" hidden="false" customHeight="false" outlineLevel="0" collapsed="false">
      <c r="B4715" s="2" t="s">
        <v>108</v>
      </c>
      <c r="C4715" s="66" t="s">
        <v>2068</v>
      </c>
      <c r="D4715" s="2" t="n">
        <f aca="false">D4714+10</f>
        <v>190</v>
      </c>
      <c r="E4715" s="38" t="s">
        <v>2057</v>
      </c>
      <c r="F4715" s="2" t="str">
        <f aca="false">IFERROR(E4715*10,SUBSTITUTE(E4715,"/",""))</f>
        <v>4449</v>
      </c>
      <c r="H4715" s="71" t="str">
        <f aca="false">IFERROR(E4715-1,(LEFT(E4715,2)-1)&amp;"/"&amp;(RIGHT(E4715,2)-1))</f>
        <v>43/48</v>
      </c>
      <c r="I4715" s="8" t="str">
        <f aca="false">J4715</f>
        <v>43;44;45;46;47;48</v>
      </c>
      <c r="J4715" s="18" t="str">
        <f aca="false">IF(LEN(H4715)&gt;2,LEFT(H4715,2)&amp;";"&amp;(LEFT(H4715,2)+1)&amp;";"&amp;(LEFT(H4715,2)+2)&amp;";"&amp;(LEFT(H4715,2)+3)&amp;";"&amp;(LEFT(H4715,2)+4)&amp;";"&amp;RIGHT(H4715,2),H4715)</f>
        <v>43;44;45;46;47;48</v>
      </c>
      <c r="M4715" s="8" t="n">
        <v>0</v>
      </c>
    </row>
    <row r="4716" customFormat="false" ht="15" hidden="false" customHeight="false" outlineLevel="0" collapsed="false">
      <c r="B4716" s="2" t="s">
        <v>108</v>
      </c>
      <c r="C4716" s="66" t="s">
        <v>2068</v>
      </c>
      <c r="D4716" s="2" t="n">
        <f aca="false">D4715+10</f>
        <v>200</v>
      </c>
      <c r="E4716" s="38" t="s">
        <v>2058</v>
      </c>
      <c r="F4716" s="2" t="str">
        <f aca="false">IFERROR(E4716*10,SUBSTITUTE(E4716,"/",""))</f>
        <v>4550</v>
      </c>
      <c r="H4716" s="71" t="str">
        <f aca="false">IFERROR(E4716-1,(LEFT(E4716,2)-1)&amp;"/"&amp;(RIGHT(E4716,2)-1))</f>
        <v>44/49</v>
      </c>
      <c r="I4716" s="8" t="str">
        <f aca="false">J4716</f>
        <v>44;45;46;47;48;49</v>
      </c>
      <c r="J4716" s="18" t="str">
        <f aca="false">IF(LEN(H4716)&gt;2,LEFT(H4716,2)&amp;";"&amp;(LEFT(H4716,2)+1)&amp;";"&amp;(LEFT(H4716,2)+2)&amp;";"&amp;(LEFT(H4716,2)+3)&amp;";"&amp;(LEFT(H4716,2)+4)&amp;";"&amp;RIGHT(H4716,2),H4716)</f>
        <v>44;45;46;47;48;49</v>
      </c>
      <c r="M4716" s="8" t="n">
        <v>0</v>
      </c>
    </row>
    <row r="4718" customFormat="false" ht="15" hidden="false" customHeight="false" outlineLevel="0" collapsed="false">
      <c r="B4718" s="2" t="s">
        <v>108</v>
      </c>
      <c r="C4718" s="66" t="s">
        <v>2071</v>
      </c>
      <c r="D4718" s="2" t="n">
        <v>110</v>
      </c>
      <c r="E4718" s="38" t="s">
        <v>2072</v>
      </c>
      <c r="F4718" s="2" t="str">
        <f aca="false">IFERROR(E4718*10,SUBSTITUTE(E4718,"/",""))</f>
        <v>3642</v>
      </c>
      <c r="H4718" s="71" t="str">
        <f aca="false">IFERROR(E4718-1,(LEFT(E4718,2)-1)&amp;"/"&amp;(RIGHT(E4718,2)-1))</f>
        <v>35/41</v>
      </c>
      <c r="I4718" s="8" t="str">
        <f aca="false">J4718</f>
        <v>35;36;37;38;39;40;41</v>
      </c>
      <c r="J4718" s="18" t="str">
        <f aca="false">IF(LEN(H4718)&gt;2,LEFT(H4718,2)&amp;";"&amp;(LEFT(H4718,2)+1)&amp;";"&amp;(LEFT(H4718,2)+2)&amp;";"&amp;(LEFT(H4718,2)+3)&amp;";"&amp;(LEFT(H4718,2)+4)&amp;";"&amp;(LEFT(H4718,2)+5)&amp;";"&amp;RIGHT(H4718,2),H4718)</f>
        <v>35;36;37;38;39;40;41</v>
      </c>
      <c r="M4718" s="8" t="n">
        <v>0</v>
      </c>
    </row>
    <row r="4719" customFormat="false" ht="15" hidden="false" customHeight="false" outlineLevel="0" collapsed="false">
      <c r="B4719" s="2" t="s">
        <v>108</v>
      </c>
      <c r="C4719" s="66" t="s">
        <v>2071</v>
      </c>
      <c r="D4719" s="2" t="n">
        <f aca="false">D4718+10</f>
        <v>120</v>
      </c>
      <c r="E4719" s="38" t="s">
        <v>2073</v>
      </c>
      <c r="F4719" s="2" t="str">
        <f aca="false">IFERROR(E4719*10,SUBSTITUTE(E4719,"/",""))</f>
        <v>3743</v>
      </c>
      <c r="H4719" s="71" t="str">
        <f aca="false">IFERROR(E4719-1,(LEFT(E4719,2)-1)&amp;"/"&amp;(RIGHT(E4719,2)-1))</f>
        <v>36/42</v>
      </c>
      <c r="I4719" s="8" t="str">
        <f aca="false">J4719</f>
        <v>36;37;38;39;40;41;42</v>
      </c>
      <c r="J4719" s="18" t="str">
        <f aca="false">IF(LEN(H4719)&gt;2,LEFT(H4719,2)&amp;";"&amp;(LEFT(H4719,2)+1)&amp;";"&amp;(LEFT(H4719,2)+2)&amp;";"&amp;(LEFT(H4719,2)+3)&amp;";"&amp;(LEFT(H4719,2)+4)&amp;";"&amp;(LEFT(H4719,2)+5)&amp;";"&amp;RIGHT(H4719,2),H4719)</f>
        <v>36;37;38;39;40;41;42</v>
      </c>
      <c r="M4719" s="8" t="n">
        <v>0</v>
      </c>
    </row>
    <row r="4720" customFormat="false" ht="15" hidden="false" customHeight="false" outlineLevel="0" collapsed="false">
      <c r="B4720" s="2" t="s">
        <v>108</v>
      </c>
      <c r="C4720" s="66" t="s">
        <v>2071</v>
      </c>
      <c r="D4720" s="2" t="n">
        <f aca="false">D4719+10</f>
        <v>130</v>
      </c>
      <c r="E4720" s="38" t="s">
        <v>2074</v>
      </c>
      <c r="F4720" s="2" t="str">
        <f aca="false">IFERROR(E4720*10,SUBSTITUTE(E4720,"/",""))</f>
        <v>3844</v>
      </c>
      <c r="H4720" s="71" t="str">
        <f aca="false">IFERROR(E4720-1,(LEFT(E4720,2)-1)&amp;"/"&amp;(RIGHT(E4720,2)-1))</f>
        <v>37/43</v>
      </c>
      <c r="I4720" s="8" t="str">
        <f aca="false">J4720</f>
        <v>37;38;39;40;41;42;43</v>
      </c>
      <c r="J4720" s="18" t="str">
        <f aca="false">IF(LEN(H4720)&gt;2,LEFT(H4720,2)&amp;";"&amp;(LEFT(H4720,2)+1)&amp;";"&amp;(LEFT(H4720,2)+2)&amp;";"&amp;(LEFT(H4720,2)+3)&amp;";"&amp;(LEFT(H4720,2)+4)&amp;";"&amp;(LEFT(H4720,2)+5)&amp;";"&amp;RIGHT(H4720,2),H4720)</f>
        <v>37;38;39;40;41;42;43</v>
      </c>
      <c r="M4720" s="8" t="n">
        <v>0</v>
      </c>
    </row>
    <row r="4721" customFormat="false" ht="15" hidden="false" customHeight="false" outlineLevel="0" collapsed="false">
      <c r="B4721" s="2" t="s">
        <v>108</v>
      </c>
      <c r="C4721" s="66" t="s">
        <v>2071</v>
      </c>
      <c r="D4721" s="2" t="n">
        <f aca="false">D4720+10</f>
        <v>140</v>
      </c>
      <c r="E4721" s="38" t="s">
        <v>2075</v>
      </c>
      <c r="F4721" s="2" t="str">
        <f aca="false">IFERROR(E4721*10,SUBSTITUTE(E4721,"/",""))</f>
        <v>3945</v>
      </c>
      <c r="H4721" s="71" t="str">
        <f aca="false">IFERROR(E4721-1,(LEFT(E4721,2)-1)&amp;"/"&amp;(RIGHT(E4721,2)-1))</f>
        <v>38/44</v>
      </c>
      <c r="I4721" s="8" t="str">
        <f aca="false">J4721</f>
        <v>38;39;40;41;42;43;44</v>
      </c>
      <c r="J4721" s="18" t="str">
        <f aca="false">IF(LEN(H4721)&gt;2,LEFT(H4721,2)&amp;";"&amp;(LEFT(H4721,2)+1)&amp;";"&amp;(LEFT(H4721,2)+2)&amp;";"&amp;(LEFT(H4721,2)+3)&amp;";"&amp;(LEFT(H4721,2)+4)&amp;";"&amp;(LEFT(H4721,2)+5)&amp;";"&amp;RIGHT(H4721,2),H4721)</f>
        <v>38;39;40;41;42;43;44</v>
      </c>
      <c r="M4721" s="8" t="n">
        <v>0</v>
      </c>
    </row>
    <row r="4722" customFormat="false" ht="15" hidden="false" customHeight="false" outlineLevel="0" collapsed="false">
      <c r="B4722" s="2" t="s">
        <v>108</v>
      </c>
      <c r="C4722" s="66" t="s">
        <v>2071</v>
      </c>
      <c r="D4722" s="2" t="n">
        <f aca="false">D4721+10</f>
        <v>150</v>
      </c>
      <c r="E4722" s="38" t="s">
        <v>778</v>
      </c>
      <c r="F4722" s="2" t="str">
        <f aca="false">IFERROR(E4722*10,SUBSTITUTE(E4722,"/",""))</f>
        <v>4046</v>
      </c>
      <c r="H4722" s="71" t="str">
        <f aca="false">IFERROR(E4722-1,(LEFT(E4722,2)-1)&amp;"/"&amp;(RIGHT(E4722,2)-1))</f>
        <v>39/45</v>
      </c>
      <c r="I4722" s="8" t="str">
        <f aca="false">J4722</f>
        <v>39;40;41;42;43;44;45</v>
      </c>
      <c r="J4722" s="18" t="str">
        <f aca="false">IF(LEN(H4722)&gt;2,LEFT(H4722,2)&amp;";"&amp;(LEFT(H4722,2)+1)&amp;";"&amp;(LEFT(H4722,2)+2)&amp;";"&amp;(LEFT(H4722,2)+3)&amp;";"&amp;(LEFT(H4722,2)+4)&amp;";"&amp;(LEFT(H4722,2)+5)&amp;";"&amp;RIGHT(H4722,2),H4722)</f>
        <v>39;40;41;42;43;44;45</v>
      </c>
      <c r="M4722" s="8" t="n">
        <v>0</v>
      </c>
      <c r="N4722" s="2" t="str">
        <f aca="false">VLOOKUP(LEFT(H4722,2),references!B:C,2,0)&amp;" - "&amp;VLOOKUP(RIGHT(H4722,2),references!B:C,2,0)</f>
        <v>25 - 29</v>
      </c>
    </row>
    <row r="4723" customFormat="false" ht="15" hidden="false" customHeight="false" outlineLevel="0" collapsed="false">
      <c r="B4723" s="2" t="s">
        <v>108</v>
      </c>
      <c r="C4723" s="66" t="s">
        <v>2071</v>
      </c>
      <c r="D4723" s="2" t="n">
        <f aca="false">D4722+10</f>
        <v>160</v>
      </c>
      <c r="E4723" s="38" t="s">
        <v>2076</v>
      </c>
      <c r="F4723" s="2" t="str">
        <f aca="false">IFERROR(E4723*10,SUBSTITUTE(E4723,"/",""))</f>
        <v>4147</v>
      </c>
      <c r="H4723" s="71" t="str">
        <f aca="false">IFERROR(E4723-1,(LEFT(E4723,2)-1)&amp;"/"&amp;(RIGHT(E4723,2)-1))</f>
        <v>40/46</v>
      </c>
      <c r="I4723" s="8" t="str">
        <f aca="false">J4723</f>
        <v>40;41;42;43;44;45;46</v>
      </c>
      <c r="J4723" s="18" t="str">
        <f aca="false">IF(LEN(H4723)&gt;2,LEFT(H4723,2)&amp;";"&amp;(LEFT(H4723,2)+1)&amp;";"&amp;(LEFT(H4723,2)+2)&amp;";"&amp;(LEFT(H4723,2)+3)&amp;";"&amp;(LEFT(H4723,2)+4)&amp;";"&amp;(LEFT(H4723,2)+5)&amp;";"&amp;RIGHT(H4723,2),H4723)</f>
        <v>40;41;42;43;44;45;46</v>
      </c>
      <c r="M4723" s="8" t="n">
        <v>0</v>
      </c>
    </row>
    <row r="4724" customFormat="false" ht="15" hidden="false" customHeight="false" outlineLevel="0" collapsed="false">
      <c r="B4724" s="2" t="s">
        <v>108</v>
      </c>
      <c r="C4724" s="66" t="s">
        <v>2071</v>
      </c>
      <c r="D4724" s="2" t="n">
        <f aca="false">D4723+10</f>
        <v>170</v>
      </c>
      <c r="E4724" s="38" t="s">
        <v>494</v>
      </c>
      <c r="F4724" s="2" t="str">
        <f aca="false">IFERROR(E4724*10,SUBSTITUTE(E4724,"/",""))</f>
        <v>4248</v>
      </c>
      <c r="H4724" s="71" t="str">
        <f aca="false">IFERROR(E4724-1,(LEFT(E4724,2)-1)&amp;"/"&amp;(RIGHT(E4724,2)-1))</f>
        <v>41/47</v>
      </c>
      <c r="I4724" s="8" t="str">
        <f aca="false">J4724</f>
        <v>41;42;43;44;45;46;47</v>
      </c>
      <c r="J4724" s="18" t="str">
        <f aca="false">IF(LEN(H4724)&gt;2,LEFT(H4724,2)&amp;";"&amp;(LEFT(H4724,2)+1)&amp;";"&amp;(LEFT(H4724,2)+2)&amp;";"&amp;(LEFT(H4724,2)+3)&amp;";"&amp;(LEFT(H4724,2)+4)&amp;";"&amp;(LEFT(H4724,2)+5)&amp;";"&amp;RIGHT(H4724,2),H4724)</f>
        <v>41;42;43;44;45;46;47</v>
      </c>
      <c r="M4724" s="8" t="n">
        <v>0</v>
      </c>
    </row>
    <row r="4725" customFormat="false" ht="15" hidden="false" customHeight="false" outlineLevel="0" collapsed="false">
      <c r="B4725" s="2" t="s">
        <v>108</v>
      </c>
      <c r="C4725" s="66" t="s">
        <v>2071</v>
      </c>
      <c r="D4725" s="2" t="n">
        <f aca="false">D4724+10</f>
        <v>180</v>
      </c>
      <c r="E4725" s="38" t="s">
        <v>2077</v>
      </c>
      <c r="F4725" s="2" t="str">
        <f aca="false">IFERROR(E4725*10,SUBSTITUTE(E4725,"/",""))</f>
        <v>4349</v>
      </c>
      <c r="H4725" s="71" t="str">
        <f aca="false">IFERROR(E4725-1,(LEFT(E4725,2)-1)&amp;"/"&amp;(RIGHT(E4725,2)-1))</f>
        <v>42/48</v>
      </c>
      <c r="I4725" s="8" t="str">
        <f aca="false">J4725</f>
        <v>42;43;44;45;46;47;48</v>
      </c>
      <c r="J4725" s="18" t="str">
        <f aca="false">IF(LEN(H4725)&gt;2,LEFT(H4725,2)&amp;";"&amp;(LEFT(H4725,2)+1)&amp;";"&amp;(LEFT(H4725,2)+2)&amp;";"&amp;(LEFT(H4725,2)+3)&amp;";"&amp;(LEFT(H4725,2)+4)&amp;";"&amp;(LEFT(H4725,2)+5)&amp;";"&amp;RIGHT(H4725,2),H4725)</f>
        <v>42;43;44;45;46;47;48</v>
      </c>
      <c r="M4725" s="8" t="n">
        <v>0</v>
      </c>
    </row>
    <row r="4726" customFormat="false" ht="15" hidden="false" customHeight="false" outlineLevel="0" collapsed="false">
      <c r="B4726" s="2" t="s">
        <v>108</v>
      </c>
      <c r="C4726" s="66" t="s">
        <v>2071</v>
      </c>
      <c r="D4726" s="2" t="n">
        <f aca="false">D4725+10</f>
        <v>190</v>
      </c>
      <c r="E4726" s="38" t="s">
        <v>2078</v>
      </c>
      <c r="F4726" s="2" t="str">
        <f aca="false">IFERROR(E4726*10,SUBSTITUTE(E4726,"/",""))</f>
        <v>4450</v>
      </c>
      <c r="H4726" s="71" t="str">
        <f aca="false">IFERROR(E4726-1,(LEFT(E4726,2)-1)&amp;"/"&amp;(RIGHT(E4726,2)-1))</f>
        <v>43/49</v>
      </c>
      <c r="I4726" s="8" t="str">
        <f aca="false">J4726</f>
        <v>43;44;45;46;47;48;49</v>
      </c>
      <c r="J4726" s="18" t="str">
        <f aca="false">IF(LEN(H4726)&gt;2,LEFT(H4726,2)&amp;";"&amp;(LEFT(H4726,2)+1)&amp;";"&amp;(LEFT(H4726,2)+2)&amp;";"&amp;(LEFT(H4726,2)+3)&amp;";"&amp;(LEFT(H4726,2)+4)&amp;";"&amp;(LEFT(H4726,2)+5)&amp;";"&amp;RIGHT(H4726,2),H4726)</f>
        <v>43;44;45;46;47;48;49</v>
      </c>
      <c r="M4726" s="8" t="n">
        <v>0</v>
      </c>
    </row>
    <row r="4728" customFormat="false" ht="15" hidden="false" customHeight="false" outlineLevel="0" collapsed="false">
      <c r="B4728" s="2" t="s">
        <v>108</v>
      </c>
      <c r="C4728" s="66" t="s">
        <v>2080</v>
      </c>
      <c r="D4728" s="2" t="n">
        <v>170</v>
      </c>
      <c r="E4728" s="38" t="s">
        <v>2081</v>
      </c>
      <c r="F4728" s="2" t="str">
        <f aca="false">SUBSTITUTE(E4728,"/","")</f>
        <v>1013</v>
      </c>
      <c r="H4728" s="8" t="s">
        <v>2036</v>
      </c>
      <c r="I4728" s="8" t="str">
        <f aca="false">J4728</f>
        <v>43;44;45;46</v>
      </c>
      <c r="J4728" s="18" t="str">
        <f aca="false">IF(LEN(H4728)&gt;2,LEFT(H4728,2)&amp;";"&amp;(LEFT(H4728,2)+1)&amp;";"&amp;(LEFT(H4728,2)+2)&amp;";"&amp;RIGHT(H4728,2),H4728)</f>
        <v>43;44;45;46</v>
      </c>
      <c r="M4728" s="8" t="n">
        <v>0</v>
      </c>
      <c r="N4728" s="2" t="str">
        <f aca="false">VLOOKUP(LEFT(H4728,2),references!B:C,2,0)&amp;" - "&amp;VLOOKUP(RIGHT(H4728,2),references!B:C,2,0)</f>
        <v>27,5 - 29,5</v>
      </c>
    </row>
    <row r="4730" customFormat="false" ht="15" hidden="false" customHeight="false" outlineLevel="0" collapsed="false">
      <c r="B4730" s="2" t="s">
        <v>108</v>
      </c>
      <c r="C4730" s="76" t="s">
        <v>2082</v>
      </c>
      <c r="D4730" s="18" t="n">
        <v>130</v>
      </c>
      <c r="E4730" s="61" t="s">
        <v>309</v>
      </c>
      <c r="F4730" s="18" t="n">
        <f aca="false">IFERROR(E4730*10,SUBSTITUTE(E4730,"/",""))</f>
        <v>230</v>
      </c>
      <c r="G4730" s="76"/>
      <c r="H4730" s="8" t="n">
        <v>36</v>
      </c>
      <c r="I4730" s="8" t="n">
        <f aca="false">J4730</f>
        <v>36</v>
      </c>
      <c r="J4730" s="18" t="n">
        <f aca="false">IF(LEN(H4730)&gt;2,LEFT(H4730,2)&amp;";"&amp;(LEFT(H4730,2)+1)&amp;";"&amp;(LEFT(H4730,2)+2)&amp;";"&amp;RIGHT(H4730,2),H4730)</f>
        <v>36</v>
      </c>
      <c r="M4730" s="8" t="n">
        <v>0</v>
      </c>
      <c r="N4730" s="38" t="str">
        <f aca="false">E4730</f>
        <v>23</v>
      </c>
      <c r="O4730" s="38"/>
    </row>
    <row r="4731" customFormat="false" ht="15" hidden="false" customHeight="false" outlineLevel="0" collapsed="false">
      <c r="B4731" s="2" t="s">
        <v>108</v>
      </c>
      <c r="C4731" s="76" t="s">
        <v>2082</v>
      </c>
      <c r="D4731" s="18" t="n">
        <f aca="false">D4730+5</f>
        <v>135</v>
      </c>
      <c r="E4731" s="61" t="s">
        <v>359</v>
      </c>
      <c r="F4731" s="18" t="str">
        <f aca="false">IFERROR(E4731*10,SUBSTITUTE(E4731,"/",""))</f>
        <v>2325</v>
      </c>
      <c r="G4731" s="76"/>
      <c r="H4731" s="8" t="str">
        <f aca="false">H4730&amp;"/"&amp;H4732</f>
        <v>36/39</v>
      </c>
      <c r="I4731" s="8" t="str">
        <f aca="false">J4731</f>
        <v>36;37;38;39</v>
      </c>
      <c r="J4731" s="18" t="str">
        <f aca="false">IF(LEN(H4731)&gt;2,LEFT(H4731,2)&amp;";"&amp;(LEFT(H4731,2)+1)&amp;";"&amp;(LEFT(H4731,2)+2)&amp;";"&amp;RIGHT(H4731,2),H4731)</f>
        <v>36;37;38;39</v>
      </c>
      <c r="M4731" s="8" t="n">
        <v>0</v>
      </c>
    </row>
    <row r="4732" customFormat="false" ht="15" hidden="false" customHeight="false" outlineLevel="0" collapsed="false">
      <c r="B4732" s="2" t="s">
        <v>108</v>
      </c>
      <c r="C4732" s="76" t="s">
        <v>2082</v>
      </c>
      <c r="D4732" s="18" t="n">
        <f aca="false">D4731+5</f>
        <v>140</v>
      </c>
      <c r="E4732" s="61" t="s">
        <v>311</v>
      </c>
      <c r="F4732" s="18" t="n">
        <f aca="false">IFERROR(E4732*10,SUBSTITUTE(E4732,"/",""))</f>
        <v>250</v>
      </c>
      <c r="G4732" s="76"/>
      <c r="H4732" s="8" t="n">
        <v>39</v>
      </c>
      <c r="I4732" s="8" t="n">
        <f aca="false">J4732</f>
        <v>39</v>
      </c>
      <c r="J4732" s="18" t="n">
        <f aca="false">IF(LEN(H4732)&gt;2,LEFT(H4732,2)&amp;";"&amp;(LEFT(H4732,2)+1)&amp;";"&amp;(LEFT(H4732,2)+2)&amp;";"&amp;RIGHT(H4732,2),H4732)</f>
        <v>39</v>
      </c>
      <c r="M4732" s="8" t="n">
        <v>0</v>
      </c>
      <c r="N4732" s="38" t="str">
        <f aca="false">E4732</f>
        <v>25</v>
      </c>
      <c r="O4732" s="38"/>
    </row>
    <row r="4733" customFormat="false" ht="15" hidden="false" customHeight="false" outlineLevel="0" collapsed="false">
      <c r="B4733" s="2" t="s">
        <v>108</v>
      </c>
      <c r="C4733" s="76" t="s">
        <v>2082</v>
      </c>
      <c r="D4733" s="18" t="n">
        <f aca="false">D4732+5</f>
        <v>145</v>
      </c>
      <c r="E4733" s="61" t="s">
        <v>361</v>
      </c>
      <c r="F4733" s="18" t="str">
        <f aca="false">IFERROR(E4733*10,SUBSTITUTE(E4733,"/",""))</f>
        <v>2527</v>
      </c>
      <c r="G4733" s="76"/>
      <c r="H4733" s="8" t="str">
        <f aca="false">H4732&amp;"/"&amp;H4734</f>
        <v>39/42</v>
      </c>
      <c r="I4733" s="8" t="str">
        <f aca="false">J4733</f>
        <v>39;40;41;42</v>
      </c>
      <c r="J4733" s="18" t="str">
        <f aca="false">IF(LEN(H4733)&gt;2,LEFT(H4733,2)&amp;";"&amp;(LEFT(H4733,2)+1)&amp;";"&amp;(LEFT(H4733,2)+2)&amp;";"&amp;RIGHT(H4733,2),H4733)</f>
        <v>39;40;41;42</v>
      </c>
      <c r="M4733" s="8" t="n">
        <v>0</v>
      </c>
    </row>
    <row r="4734" customFormat="false" ht="15" hidden="false" customHeight="false" outlineLevel="0" collapsed="false">
      <c r="B4734" s="2" t="s">
        <v>108</v>
      </c>
      <c r="C4734" s="76" t="s">
        <v>2082</v>
      </c>
      <c r="D4734" s="18" t="n">
        <f aca="false">D4733+5</f>
        <v>150</v>
      </c>
      <c r="E4734" s="61" t="s">
        <v>313</v>
      </c>
      <c r="F4734" s="18" t="n">
        <f aca="false">IFERROR(E4734*10,SUBSTITUTE(E4734,"/",""))</f>
        <v>270</v>
      </c>
      <c r="G4734" s="76"/>
      <c r="H4734" s="8" t="n">
        <v>42</v>
      </c>
      <c r="I4734" s="8" t="n">
        <f aca="false">J4734</f>
        <v>42</v>
      </c>
      <c r="J4734" s="18" t="n">
        <f aca="false">IF(LEN(H4734)&gt;2,LEFT(H4734,2)&amp;";"&amp;(LEFT(H4734,2)+1)&amp;";"&amp;(LEFT(H4734,2)+2)&amp;";"&amp;RIGHT(H4734,2),H4734)</f>
        <v>42</v>
      </c>
      <c r="M4734" s="8" t="n">
        <v>0</v>
      </c>
      <c r="N4734" s="38" t="str">
        <f aca="false">E4734</f>
        <v>27</v>
      </c>
      <c r="O4734" s="38"/>
    </row>
    <row r="4735" customFormat="false" ht="15" hidden="false" customHeight="false" outlineLevel="0" collapsed="false">
      <c r="B4735" s="2" t="s">
        <v>108</v>
      </c>
      <c r="C4735" s="76" t="s">
        <v>2082</v>
      </c>
      <c r="D4735" s="18" t="n">
        <f aca="false">D4734+5</f>
        <v>155</v>
      </c>
      <c r="E4735" s="61" t="s">
        <v>363</v>
      </c>
      <c r="F4735" s="18" t="str">
        <f aca="false">IFERROR(E4735*10,SUBSTITUTE(E4735,"/",""))</f>
        <v>2729</v>
      </c>
      <c r="G4735" s="76"/>
      <c r="H4735" s="8" t="str">
        <f aca="false">H4734&amp;"/"&amp;H4736</f>
        <v>42/45</v>
      </c>
      <c r="I4735" s="8" t="str">
        <f aca="false">J4735</f>
        <v>42;43;44;45</v>
      </c>
      <c r="J4735" s="18" t="str">
        <f aca="false">IF(LEN(H4735)&gt;2,LEFT(H4735,2)&amp;";"&amp;(LEFT(H4735,2)+1)&amp;";"&amp;(LEFT(H4735,2)+2)&amp;";"&amp;RIGHT(H4735,2),H4735)</f>
        <v>42;43;44;45</v>
      </c>
      <c r="M4735" s="8" t="n">
        <v>0</v>
      </c>
    </row>
    <row r="4736" customFormat="false" ht="15" hidden="false" customHeight="false" outlineLevel="0" collapsed="false">
      <c r="B4736" s="2" t="s">
        <v>108</v>
      </c>
      <c r="C4736" s="76" t="s">
        <v>2082</v>
      </c>
      <c r="D4736" s="18" t="n">
        <f aca="false">D4735+5</f>
        <v>160</v>
      </c>
      <c r="E4736" s="61" t="s">
        <v>315</v>
      </c>
      <c r="F4736" s="18" t="n">
        <f aca="false">IFERROR(E4736*10,SUBSTITUTE(E4736,"/",""))</f>
        <v>290</v>
      </c>
      <c r="G4736" s="76"/>
      <c r="H4736" s="8" t="n">
        <v>45</v>
      </c>
      <c r="I4736" s="8" t="n">
        <f aca="false">J4736</f>
        <v>45</v>
      </c>
      <c r="J4736" s="18" t="n">
        <f aca="false">IF(LEN(H4736)&gt;2,LEFT(H4736,2)&amp;";"&amp;(LEFT(H4736,2)+1)&amp;";"&amp;(LEFT(H4736,2)+2)&amp;";"&amp;RIGHT(H4736,2),H4736)</f>
        <v>45</v>
      </c>
      <c r="M4736" s="8" t="n">
        <v>0</v>
      </c>
      <c r="N4736" s="38" t="str">
        <f aca="false">E4736</f>
        <v>29</v>
      </c>
      <c r="O4736" s="38"/>
    </row>
    <row r="4737" customFormat="false" ht="15" hidden="false" customHeight="false" outlineLevel="0" collapsed="false">
      <c r="B4737" s="2" t="s">
        <v>108</v>
      </c>
      <c r="C4737" s="76" t="s">
        <v>2082</v>
      </c>
      <c r="D4737" s="18" t="n">
        <f aca="false">D4736+5</f>
        <v>165</v>
      </c>
      <c r="E4737" s="61" t="s">
        <v>350</v>
      </c>
      <c r="F4737" s="18" t="str">
        <f aca="false">IFERROR(E4737*10,SUBSTITUTE(E4737,"/",""))</f>
        <v>2931</v>
      </c>
      <c r="G4737" s="76"/>
      <c r="H4737" s="8" t="str">
        <f aca="false">H4736&amp;"/"&amp;H4738</f>
        <v>45/48</v>
      </c>
      <c r="I4737" s="8" t="str">
        <f aca="false">J4737</f>
        <v>45;46;47;48</v>
      </c>
      <c r="J4737" s="18" t="str">
        <f aca="false">IF(LEN(H4737)&gt;2,LEFT(H4737,2)&amp;";"&amp;(LEFT(H4737,2)+1)&amp;";"&amp;(LEFT(H4737,2)+2)&amp;";"&amp;RIGHT(H4737,2),H4737)</f>
        <v>45;46;47;48</v>
      </c>
      <c r="M4737" s="8" t="n">
        <v>0</v>
      </c>
    </row>
    <row r="4738" customFormat="false" ht="15" hidden="false" customHeight="false" outlineLevel="0" collapsed="false">
      <c r="B4738" s="2" t="s">
        <v>108</v>
      </c>
      <c r="C4738" s="76" t="s">
        <v>2082</v>
      </c>
      <c r="D4738" s="18" t="n">
        <f aca="false">D4737+5</f>
        <v>170</v>
      </c>
      <c r="E4738" s="61" t="s">
        <v>317</v>
      </c>
      <c r="F4738" s="18" t="n">
        <f aca="false">IFERROR(E4738*10,SUBSTITUTE(E4738,"/",""))</f>
        <v>310</v>
      </c>
      <c r="G4738" s="76"/>
      <c r="H4738" s="8" t="n">
        <v>48</v>
      </c>
      <c r="I4738" s="8" t="n">
        <f aca="false">J4738</f>
        <v>48</v>
      </c>
      <c r="J4738" s="18" t="n">
        <f aca="false">IF(LEN(H4738)&gt;2,LEFT(H4738,2)&amp;";"&amp;(LEFT(H4738,2)+1)&amp;";"&amp;(LEFT(H4738,2)+2)&amp;";"&amp;RIGHT(H4738,2),H4738)</f>
        <v>48</v>
      </c>
      <c r="M4738" s="8" t="n">
        <v>0</v>
      </c>
      <c r="N4738" s="38" t="str">
        <f aca="false">E4738</f>
        <v>31</v>
      </c>
      <c r="O4738" s="38"/>
    </row>
    <row r="4739" customFormat="false" ht="15" hidden="false" customHeight="false" outlineLevel="0" collapsed="false">
      <c r="B4739" s="2" t="s">
        <v>108</v>
      </c>
      <c r="C4739" s="76" t="s">
        <v>2082</v>
      </c>
      <c r="D4739" s="18" t="n">
        <f aca="false">D4738+5</f>
        <v>175</v>
      </c>
      <c r="E4739" s="61" t="s">
        <v>366</v>
      </c>
      <c r="F4739" s="18" t="str">
        <f aca="false">IFERROR(E4739*10,SUBSTITUTE(E4739,"/",""))</f>
        <v>3133</v>
      </c>
      <c r="G4739" s="76"/>
      <c r="H4739" s="8" t="str">
        <f aca="false">H4738&amp;"/"&amp;H4740</f>
        <v>48/51</v>
      </c>
      <c r="I4739" s="8" t="str">
        <f aca="false">J4739</f>
        <v>48;49;50;51</v>
      </c>
      <c r="J4739" s="18" t="str">
        <f aca="false">IF(LEN(H4739)&gt;2,LEFT(H4739,2)&amp;";"&amp;(LEFT(H4739,2)+1)&amp;";"&amp;(LEFT(H4739,2)+2)&amp;";"&amp;RIGHT(H4739,2),H4739)</f>
        <v>48;49;50;51</v>
      </c>
      <c r="M4739" s="8" t="n">
        <v>0</v>
      </c>
    </row>
    <row r="4740" customFormat="false" ht="15" hidden="false" customHeight="false" outlineLevel="0" collapsed="false">
      <c r="B4740" s="2" t="s">
        <v>108</v>
      </c>
      <c r="C4740" s="76" t="s">
        <v>2082</v>
      </c>
      <c r="D4740" s="18" t="n">
        <f aca="false">D4739+5</f>
        <v>180</v>
      </c>
      <c r="E4740" s="61" t="s">
        <v>116</v>
      </c>
      <c r="F4740" s="18" t="n">
        <f aca="false">IFERROR(E4740*10,SUBSTITUTE(E4740,"/",""))</f>
        <v>330</v>
      </c>
      <c r="G4740" s="76"/>
      <c r="H4740" s="8" t="n">
        <v>51</v>
      </c>
      <c r="I4740" s="8" t="n">
        <f aca="false">J4740</f>
        <v>51</v>
      </c>
      <c r="J4740" s="18" t="n">
        <f aca="false">IF(LEN(H4740)&gt;2,LEFT(H4740,2)&amp;";"&amp;(LEFT(H4740,2)+1)&amp;";"&amp;(LEFT(H4740,2)+2)&amp;";"&amp;RIGHT(H4740,2),H4740)</f>
        <v>51</v>
      </c>
      <c r="M4740" s="8" t="n">
        <v>0</v>
      </c>
      <c r="N4740" s="38" t="str">
        <f aca="false">E4740</f>
        <v>33</v>
      </c>
      <c r="O4740" s="38"/>
    </row>
    <row r="4742" customFormat="false" ht="15" hidden="false" customHeight="false" outlineLevel="0" collapsed="false">
      <c r="B4742" s="2" t="s">
        <v>108</v>
      </c>
      <c r="C4742" s="66" t="s">
        <v>2083</v>
      </c>
      <c r="D4742" s="2" t="n">
        <v>110</v>
      </c>
      <c r="E4742" s="38" t="s">
        <v>238</v>
      </c>
      <c r="F4742" s="38" t="s">
        <v>2913</v>
      </c>
      <c r="H4742" s="8" t="s">
        <v>1174</v>
      </c>
      <c r="I4742" s="8" t="str">
        <f aca="false">J4742</f>
        <v>41;42;43;44</v>
      </c>
      <c r="J4742" s="18" t="str">
        <f aca="false">IF(LEN(H4742)&gt;2,LEFT(H4742,2)&amp;";"&amp;(LEFT(H4742,2)+1)&amp;";"&amp;(LEFT(H4742,2)+2)&amp;";"&amp;RIGHT(H4742,2),H4742)</f>
        <v>41;42;43;44</v>
      </c>
      <c r="M4742" s="8" t="n">
        <v>0</v>
      </c>
      <c r="N4742" s="2" t="str">
        <f aca="false">VLOOKUP(LEFT(H4742,2),references!B:C,2,0)&amp;" - "&amp;VLOOKUP(RIGHT(H4742,2),references!B:C,2,0)</f>
        <v>26,5 - 28,5</v>
      </c>
    </row>
    <row r="4744" customFormat="false" ht="15" hidden="false" customHeight="false" outlineLevel="0" collapsed="false">
      <c r="B4744" s="2" t="s">
        <v>108</v>
      </c>
      <c r="C4744" s="66" t="s">
        <v>2085</v>
      </c>
      <c r="D4744" s="2" t="n">
        <v>140</v>
      </c>
      <c r="E4744" s="38" t="s">
        <v>186</v>
      </c>
      <c r="F4744" s="2" t="str">
        <f aca="false">IFERROR(RIGHT("00"&amp;E4744*10,3),E4744)</f>
        <v>010</v>
      </c>
      <c r="H4744" s="8" t="s">
        <v>127</v>
      </c>
      <c r="I4744" s="8" t="str">
        <f aca="false">J4744</f>
        <v>44</v>
      </c>
      <c r="J4744" s="18" t="str">
        <f aca="false">H4744</f>
        <v>44</v>
      </c>
      <c r="M4744" s="8" t="n">
        <v>957</v>
      </c>
      <c r="P4744" s="18" t="str">
        <f aca="false">VLOOKUP(1*H4744,references!AL:AP,3,0)</f>
        <v>86 - 90</v>
      </c>
      <c r="Q4744" s="18" t="str">
        <f aca="false">VLOOKUP(1*H4744,references!AL:AP,5,0)</f>
        <v>74 - 78</v>
      </c>
    </row>
    <row r="4745" customFormat="false" ht="15" hidden="false" customHeight="false" outlineLevel="0" collapsed="false">
      <c r="B4745" s="2" t="s">
        <v>108</v>
      </c>
      <c r="C4745" s="66" t="s">
        <v>2085</v>
      </c>
      <c r="D4745" s="2" t="n">
        <f aca="false">D4744+10</f>
        <v>150</v>
      </c>
      <c r="E4745" s="38" t="s">
        <v>187</v>
      </c>
      <c r="F4745" s="2" t="str">
        <f aca="false">IFERROR(RIGHT("00"&amp;E4745*10,3),E4745)</f>
        <v>020</v>
      </c>
      <c r="H4745" s="8" t="s">
        <v>241</v>
      </c>
      <c r="I4745" s="8" t="str">
        <f aca="false">J4745</f>
        <v>46</v>
      </c>
      <c r="J4745" s="18" t="str">
        <f aca="false">H4745</f>
        <v>46</v>
      </c>
      <c r="M4745" s="8" t="n">
        <v>977</v>
      </c>
      <c r="P4745" s="18" t="str">
        <f aca="false">VLOOKUP(1*H4745,references!AL:AP,3,0)</f>
        <v>90 - 94</v>
      </c>
      <c r="Q4745" s="18" t="str">
        <f aca="false">VLOOKUP(1*H4745,references!AL:AP,5,0)</f>
        <v>78 - 82</v>
      </c>
    </row>
    <row r="4746" customFormat="false" ht="15" hidden="false" customHeight="false" outlineLevel="0" collapsed="false">
      <c r="B4746" s="2" t="s">
        <v>108</v>
      </c>
      <c r="C4746" s="66" t="s">
        <v>2085</v>
      </c>
      <c r="D4746" s="2" t="n">
        <f aca="false">D4745+10</f>
        <v>160</v>
      </c>
      <c r="E4746" s="38" t="s">
        <v>188</v>
      </c>
      <c r="F4746" s="2" t="str">
        <f aca="false">IFERROR(RIGHT("00"&amp;E4746*10,3),E4746)</f>
        <v>030</v>
      </c>
      <c r="H4746" s="8" t="s">
        <v>243</v>
      </c>
      <c r="I4746" s="8" t="str">
        <f aca="false">J4746</f>
        <v>48</v>
      </c>
      <c r="J4746" s="18" t="str">
        <f aca="false">H4746</f>
        <v>48</v>
      </c>
      <c r="M4746" s="8" t="n">
        <v>997</v>
      </c>
      <c r="P4746" s="18" t="str">
        <f aca="false">VLOOKUP(1*H4746,references!AL:AP,3,0)</f>
        <v>94 - 98</v>
      </c>
      <c r="Q4746" s="18" t="str">
        <f aca="false">VLOOKUP(1*H4746,references!AL:AP,5,0)</f>
        <v>82 - 86</v>
      </c>
    </row>
    <row r="4747" customFormat="false" ht="15" hidden="false" customHeight="false" outlineLevel="0" collapsed="false">
      <c r="B4747" s="2" t="s">
        <v>108</v>
      </c>
      <c r="C4747" s="66" t="s">
        <v>2085</v>
      </c>
      <c r="D4747" s="2" t="n">
        <f aca="false">D4746+10</f>
        <v>170</v>
      </c>
      <c r="E4747" s="38" t="s">
        <v>189</v>
      </c>
      <c r="F4747" s="2" t="str">
        <f aca="false">IFERROR(RIGHT("00"&amp;E4747*10,3),E4747)</f>
        <v>040</v>
      </c>
      <c r="H4747" s="8" t="s">
        <v>245</v>
      </c>
      <c r="I4747" s="8" t="str">
        <f aca="false">J4747</f>
        <v>50</v>
      </c>
      <c r="J4747" s="18" t="str">
        <f aca="false">H4747</f>
        <v>50</v>
      </c>
      <c r="M4747" s="8" t="n">
        <v>987</v>
      </c>
      <c r="P4747" s="18" t="str">
        <f aca="false">VLOOKUP(1*H4747,references!AL:AP,3,0)</f>
        <v>98 - 102</v>
      </c>
      <c r="Q4747" s="18" t="str">
        <f aca="false">VLOOKUP(1*H4747,references!AL:AP,5,0)</f>
        <v>86 - 90</v>
      </c>
    </row>
    <row r="4748" customFormat="false" ht="15" hidden="false" customHeight="false" outlineLevel="0" collapsed="false">
      <c r="B4748" s="2" t="s">
        <v>108</v>
      </c>
      <c r="C4748" s="66" t="s">
        <v>2085</v>
      </c>
      <c r="D4748" s="2" t="n">
        <f aca="false">D4747+10</f>
        <v>180</v>
      </c>
      <c r="E4748" s="38" t="s">
        <v>190</v>
      </c>
      <c r="F4748" s="2" t="str">
        <f aca="false">IFERROR(RIGHT("00"&amp;E4748*10,3),E4748)</f>
        <v>050</v>
      </c>
      <c r="H4748" s="8" t="s">
        <v>452</v>
      </c>
      <c r="I4748" s="8" t="str">
        <f aca="false">J4748</f>
        <v>52</v>
      </c>
      <c r="J4748" s="18" t="str">
        <f aca="false">H4748</f>
        <v>52</v>
      </c>
      <c r="M4748" s="8" t="n">
        <v>967</v>
      </c>
      <c r="P4748" s="18" t="str">
        <f aca="false">VLOOKUP(1*H4748,references!AL:AP,3,0)</f>
        <v>102 - 106</v>
      </c>
      <c r="Q4748" s="18" t="str">
        <f aca="false">VLOOKUP(1*H4748,references!AL:AP,5,0)</f>
        <v>90 - 94</v>
      </c>
    </row>
    <row r="4749" customFormat="false" ht="15" hidden="false" customHeight="false" outlineLevel="0" collapsed="false">
      <c r="B4749" s="2" t="s">
        <v>108</v>
      </c>
      <c r="C4749" s="66" t="s">
        <v>2085</v>
      </c>
      <c r="D4749" s="2" t="n">
        <f aca="false">D4748+10</f>
        <v>190</v>
      </c>
      <c r="E4749" s="38" t="s">
        <v>191</v>
      </c>
      <c r="F4749" s="2" t="str">
        <f aca="false">IFERROR(RIGHT("00"&amp;E4749*10,3),E4749)</f>
        <v>060</v>
      </c>
      <c r="H4749" s="8" t="s">
        <v>453</v>
      </c>
      <c r="I4749" s="8" t="str">
        <f aca="false">J4749</f>
        <v>54</v>
      </c>
      <c r="J4749" s="18" t="str">
        <f aca="false">H4749</f>
        <v>54</v>
      </c>
      <c r="M4749" s="8" t="n">
        <v>947</v>
      </c>
      <c r="P4749" s="18" t="str">
        <f aca="false">VLOOKUP(1*H4749,references!AL:AP,3,0)</f>
        <v>106 - 110</v>
      </c>
      <c r="Q4749" s="18" t="str">
        <f aca="false">VLOOKUP(1*H4749,references!AL:AP,5,0)</f>
        <v>94 - 98</v>
      </c>
    </row>
    <row r="4750" customFormat="false" ht="15" hidden="false" customHeight="false" outlineLevel="0" collapsed="false">
      <c r="B4750" s="2" t="s">
        <v>108</v>
      </c>
      <c r="C4750" s="66" t="s">
        <v>2085</v>
      </c>
      <c r="D4750" s="2" t="n">
        <f aca="false">D4749+10</f>
        <v>200</v>
      </c>
      <c r="E4750" s="38" t="s">
        <v>218</v>
      </c>
      <c r="F4750" s="2" t="str">
        <f aca="false">IFERROR(RIGHT("00"&amp;E4750*10,3),E4750)</f>
        <v>070</v>
      </c>
      <c r="H4750" s="8" t="s">
        <v>454</v>
      </c>
      <c r="I4750" s="8" t="str">
        <f aca="false">J4750</f>
        <v>56</v>
      </c>
      <c r="J4750" s="18" t="str">
        <f aca="false">H4750</f>
        <v>56</v>
      </c>
      <c r="M4750" s="8" t="n">
        <v>927</v>
      </c>
      <c r="P4750" s="18" t="str">
        <f aca="false">VLOOKUP(1*H4750,references!AL:AP,3,0)</f>
        <v>110 - 114</v>
      </c>
      <c r="Q4750" s="18" t="str">
        <f aca="false">VLOOKUP(1*H4750,references!AL:AP,5,0)</f>
        <v>98 - 102</v>
      </c>
    </row>
    <row r="4751" customFormat="false" ht="15" hidden="false" customHeight="false" outlineLevel="0" collapsed="false">
      <c r="B4751" s="2" t="s">
        <v>108</v>
      </c>
      <c r="C4751" s="66" t="s">
        <v>2085</v>
      </c>
      <c r="D4751" s="2" t="n">
        <f aca="false">D4750+10</f>
        <v>210</v>
      </c>
      <c r="E4751" s="38" t="s">
        <v>220</v>
      </c>
      <c r="F4751" s="2" t="str">
        <f aca="false">IFERROR(RIGHT("00"&amp;E4751*10,3),E4751)</f>
        <v>080</v>
      </c>
      <c r="H4751" s="8" t="s">
        <v>455</v>
      </c>
      <c r="I4751" s="8" t="str">
        <f aca="false">J4751</f>
        <v>58</v>
      </c>
      <c r="J4751" s="18" t="str">
        <f aca="false">H4751</f>
        <v>58</v>
      </c>
      <c r="M4751" s="8" t="n">
        <v>907</v>
      </c>
      <c r="P4751" s="18" t="str">
        <f aca="false">VLOOKUP(1*H4751,references!AL:AP,3,0)</f>
        <v>114 - 118</v>
      </c>
      <c r="Q4751" s="18" t="str">
        <f aca="false">VLOOKUP(1*H4751,references!AL:AP,5,0)</f>
        <v>102 - 106</v>
      </c>
    </row>
    <row r="4752" customFormat="false" ht="15" hidden="false" customHeight="false" outlineLevel="0" collapsed="false">
      <c r="B4752" s="2" t="s">
        <v>108</v>
      </c>
      <c r="C4752" s="66" t="s">
        <v>2085</v>
      </c>
      <c r="D4752" s="2" t="n">
        <f aca="false">D4751+10</f>
        <v>220</v>
      </c>
      <c r="E4752" s="38" t="s">
        <v>222</v>
      </c>
      <c r="F4752" s="2" t="str">
        <f aca="false">IFERROR(RIGHT("00"&amp;E4752*10,3),E4752)</f>
        <v>090</v>
      </c>
      <c r="H4752" s="8" t="s">
        <v>456</v>
      </c>
      <c r="I4752" s="8" t="str">
        <f aca="false">J4752</f>
        <v>60</v>
      </c>
      <c r="J4752" s="18" t="str">
        <f aca="false">H4752</f>
        <v>60</v>
      </c>
      <c r="M4752" s="8" t="n">
        <v>887</v>
      </c>
      <c r="P4752" s="18" t="str">
        <f aca="false">VLOOKUP(1*H4752,references!AL:AP,3,0)</f>
        <v>118 - 122</v>
      </c>
      <c r="Q4752" s="18" t="str">
        <f aca="false">VLOOKUP(1*H4752,references!AL:AP,5,0)</f>
        <v>106 - 110</v>
      </c>
    </row>
    <row r="4753" customFormat="false" ht="15" hidden="false" customHeight="false" outlineLevel="0" collapsed="false">
      <c r="B4753" s="2" t="s">
        <v>108</v>
      </c>
      <c r="C4753" s="66" t="s">
        <v>2085</v>
      </c>
      <c r="D4753" s="2" t="n">
        <f aca="false">D4752+10</f>
        <v>230</v>
      </c>
      <c r="E4753" s="38" t="s">
        <v>224</v>
      </c>
      <c r="F4753" s="38" t="str">
        <f aca="false">IFERROR(RIGHT("00"&amp;E4753*10,3),E4753)</f>
        <v>100</v>
      </c>
      <c r="H4753" s="8" t="s">
        <v>457</v>
      </c>
      <c r="I4753" s="8" t="str">
        <f aca="false">J4753</f>
        <v>62</v>
      </c>
      <c r="J4753" s="18" t="str">
        <f aca="false">H4753</f>
        <v>62</v>
      </c>
      <c r="M4753" s="8" t="n">
        <v>867</v>
      </c>
      <c r="P4753" s="18" t="str">
        <f aca="false">VLOOKUP(1*H4753,references!AL:AP,3,0)</f>
        <v>122 - 126</v>
      </c>
      <c r="Q4753" s="18" t="str">
        <f aca="false">VLOOKUP(1*H4753,references!AL:AP,5,0)</f>
        <v>110 - 114</v>
      </c>
    </row>
    <row r="4754" customFormat="false" ht="15" hidden="false" customHeight="false" outlineLevel="0" collapsed="false">
      <c r="B4754" s="10" t="s">
        <v>271</v>
      </c>
      <c r="C4754" s="73" t="s">
        <v>2085</v>
      </c>
      <c r="D4754" s="10" t="n">
        <f aca="false">D4753+10</f>
        <v>240</v>
      </c>
      <c r="E4754" s="20" t="s">
        <v>226</v>
      </c>
      <c r="F4754" s="10" t="str">
        <f aca="false">IFERROR(RIGHT("00"&amp;E4754*10,3),E4754)</f>
        <v>110</v>
      </c>
      <c r="G4754" s="73"/>
      <c r="H4754" s="81" t="s">
        <v>458</v>
      </c>
      <c r="I4754" s="24" t="str">
        <f aca="false">J4754</f>
        <v>64</v>
      </c>
      <c r="J4754" s="24" t="str">
        <f aca="false">H4754</f>
        <v>64</v>
      </c>
      <c r="K4754" s="24"/>
      <c r="L4754" s="24"/>
      <c r="M4754" s="24" t="n">
        <v>847</v>
      </c>
    </row>
    <row r="4755" customFormat="false" ht="15" hidden="false" customHeight="false" outlineLevel="0" collapsed="false">
      <c r="B4755" s="10" t="s">
        <v>271</v>
      </c>
      <c r="C4755" s="73" t="s">
        <v>2085</v>
      </c>
      <c r="D4755" s="10" t="n">
        <f aca="false">D4754+10</f>
        <v>250</v>
      </c>
      <c r="E4755" s="20" t="s">
        <v>232</v>
      </c>
      <c r="F4755" s="10" t="str">
        <f aca="false">IFERROR(RIGHT("00"&amp;E4755*10,3),E4755)</f>
        <v>120</v>
      </c>
      <c r="G4755" s="73"/>
      <c r="H4755" s="81" t="s">
        <v>459</v>
      </c>
      <c r="I4755" s="24" t="str">
        <f aca="false">J4755</f>
        <v>66</v>
      </c>
      <c r="J4755" s="24" t="str">
        <f aca="false">H4755</f>
        <v>66</v>
      </c>
      <c r="K4755" s="24"/>
      <c r="L4755" s="24"/>
      <c r="M4755" s="24" t="n">
        <v>817</v>
      </c>
    </row>
    <row r="4756" customFormat="false" ht="15" hidden="false" customHeight="false" outlineLevel="0" collapsed="false">
      <c r="B4756" s="10" t="s">
        <v>271</v>
      </c>
      <c r="C4756" s="73" t="s">
        <v>2085</v>
      </c>
      <c r="D4756" s="10" t="n">
        <f aca="false">D4755+10</f>
        <v>260</v>
      </c>
      <c r="E4756" s="20" t="s">
        <v>234</v>
      </c>
      <c r="F4756" s="10" t="str">
        <f aca="false">IFERROR(RIGHT("00"&amp;E4756*10,3),E4756)</f>
        <v>130</v>
      </c>
      <c r="G4756" s="73"/>
      <c r="H4756" s="81" t="s">
        <v>460</v>
      </c>
      <c r="I4756" s="24" t="str">
        <f aca="false">J4756</f>
        <v>68</v>
      </c>
      <c r="J4756" s="24" t="str">
        <f aca="false">H4756</f>
        <v>68</v>
      </c>
      <c r="K4756" s="24"/>
      <c r="L4756" s="24"/>
      <c r="M4756" s="24" t="n">
        <v>807</v>
      </c>
    </row>
    <row r="4757" customFormat="false" ht="15" hidden="false" customHeight="false" outlineLevel="0" collapsed="false">
      <c r="B4757" s="10" t="s">
        <v>271</v>
      </c>
      <c r="C4757" s="73" t="s">
        <v>2085</v>
      </c>
      <c r="D4757" s="10" t="n">
        <f aca="false">D4756+10</f>
        <v>270</v>
      </c>
      <c r="E4757" s="20" t="s">
        <v>277</v>
      </c>
      <c r="F4757" s="10" t="str">
        <f aca="false">IFERROR(RIGHT("00"&amp;E4757*10,3),E4757)</f>
        <v>140</v>
      </c>
      <c r="G4757" s="73"/>
      <c r="H4757" s="81" t="s">
        <v>461</v>
      </c>
      <c r="I4757" s="24" t="str">
        <f aca="false">J4757</f>
        <v>70</v>
      </c>
      <c r="J4757" s="24" t="str">
        <f aca="false">H4757</f>
        <v>70</v>
      </c>
      <c r="K4757" s="24"/>
      <c r="L4757" s="24"/>
      <c r="M4757" s="24" t="n">
        <v>797</v>
      </c>
    </row>
    <row r="4758" customFormat="false" ht="15" hidden="false" customHeight="false" outlineLevel="0" collapsed="false">
      <c r="B4758" s="10" t="s">
        <v>271</v>
      </c>
      <c r="C4758" s="73" t="s">
        <v>2085</v>
      </c>
      <c r="D4758" s="10" t="n">
        <f aca="false">D4757+10</f>
        <v>280</v>
      </c>
      <c r="E4758" s="20" t="s">
        <v>279</v>
      </c>
      <c r="F4758" s="10" t="str">
        <f aca="false">IFERROR(RIGHT("00"&amp;E4758*10,3),E4758)</f>
        <v>150</v>
      </c>
      <c r="G4758" s="73"/>
      <c r="H4758" s="81" t="s">
        <v>462</v>
      </c>
      <c r="I4758" s="24" t="str">
        <f aca="false">J4758</f>
        <v>72</v>
      </c>
      <c r="J4758" s="24" t="str">
        <f aca="false">H4758</f>
        <v>72</v>
      </c>
      <c r="K4758" s="24"/>
      <c r="L4758" s="24"/>
      <c r="M4758" s="24" t="n">
        <v>787</v>
      </c>
    </row>
    <row r="4759" customFormat="false" ht="15" hidden="false" customHeight="false" outlineLevel="0" collapsed="false">
      <c r="B4759" s="10" t="s">
        <v>271</v>
      </c>
      <c r="C4759" s="73" t="s">
        <v>2085</v>
      </c>
      <c r="D4759" s="10" t="n">
        <f aca="false">D4758+10</f>
        <v>290</v>
      </c>
      <c r="E4759" s="20" t="s">
        <v>281</v>
      </c>
      <c r="F4759" s="10" t="str">
        <f aca="false">IFERROR(RIGHT("00"&amp;E4759*10,3),E4759)</f>
        <v>160</v>
      </c>
      <c r="G4759" s="73"/>
      <c r="H4759" s="81" t="s">
        <v>2137</v>
      </c>
      <c r="I4759" s="24" t="str">
        <f aca="false">J4759</f>
        <v>74</v>
      </c>
      <c r="J4759" s="24" t="str">
        <f aca="false">H4759</f>
        <v>74</v>
      </c>
      <c r="K4759" s="24"/>
      <c r="L4759" s="24"/>
      <c r="M4759" s="24" t="n">
        <v>777</v>
      </c>
    </row>
    <row r="4761" customFormat="false" ht="15" hidden="false" customHeight="false" outlineLevel="0" collapsed="false">
      <c r="B4761" s="10" t="s">
        <v>271</v>
      </c>
      <c r="C4761" s="73" t="s">
        <v>2087</v>
      </c>
      <c r="D4761" s="10" t="n">
        <v>150</v>
      </c>
      <c r="E4761" s="20" t="s">
        <v>245</v>
      </c>
      <c r="F4761" s="10" t="n">
        <f aca="false">IFERROR(E4761*10,SUBSTITUTE(E4761,"/",""))</f>
        <v>500</v>
      </c>
      <c r="G4761" s="73"/>
      <c r="H4761" s="24" t="s">
        <v>262</v>
      </c>
      <c r="I4761" s="24" t="str">
        <f aca="false">J4761</f>
        <v>44;46</v>
      </c>
      <c r="J4761" s="24" t="str">
        <f aca="false">IF(LEN(H4761)&gt;2,LEFT(H4761,2)&amp;";"&amp;RIGHT(H4761,2),H4761)</f>
        <v>44;46</v>
      </c>
      <c r="K4761" s="24"/>
      <c r="L4761" s="24"/>
      <c r="M4761" s="24" t="n">
        <v>0</v>
      </c>
    </row>
    <row r="4762" customFormat="false" ht="15" hidden="false" customHeight="false" outlineLevel="0" collapsed="false">
      <c r="B4762" s="10" t="s">
        <v>271</v>
      </c>
      <c r="C4762" s="73" t="s">
        <v>2087</v>
      </c>
      <c r="D4762" s="10" t="n">
        <f aca="false">D4761+5</f>
        <v>155</v>
      </c>
      <c r="E4762" s="20" t="s">
        <v>855</v>
      </c>
      <c r="F4762" s="10" t="n">
        <f aca="false">IFERROR(E4762*10,SUBSTITUTE(E4762,"/",""))</f>
        <v>510</v>
      </c>
      <c r="G4762" s="73"/>
      <c r="H4762" s="24" t="s">
        <v>264</v>
      </c>
      <c r="I4762" s="24" t="str">
        <f aca="false">J4762</f>
        <v>46;48</v>
      </c>
      <c r="J4762" s="24" t="str">
        <f aca="false">IF(LEN(H4762)&gt;2,LEFT(H4762,2)&amp;";"&amp;RIGHT(H4762,2),H4762)</f>
        <v>46;48</v>
      </c>
      <c r="K4762" s="24"/>
      <c r="L4762" s="24"/>
      <c r="M4762" s="24" t="n">
        <v>0</v>
      </c>
    </row>
    <row r="4763" customFormat="false" ht="15" hidden="false" customHeight="false" outlineLevel="0" collapsed="false">
      <c r="B4763" s="10" t="s">
        <v>271</v>
      </c>
      <c r="C4763" s="73" t="s">
        <v>2087</v>
      </c>
      <c r="D4763" s="10" t="n">
        <f aca="false">D4762+5</f>
        <v>160</v>
      </c>
      <c r="E4763" s="20" t="s">
        <v>452</v>
      </c>
      <c r="F4763" s="10" t="n">
        <f aca="false">IFERROR(E4763*10,SUBSTITUTE(E4763,"/",""))</f>
        <v>520</v>
      </c>
      <c r="G4763" s="73"/>
      <c r="H4763" s="24" t="s">
        <v>266</v>
      </c>
      <c r="I4763" s="24" t="str">
        <f aca="false">J4763</f>
        <v>48;50</v>
      </c>
      <c r="J4763" s="24" t="str">
        <f aca="false">IF(LEN(H4763)&gt;2,LEFT(H4763,2)&amp;";"&amp;RIGHT(H4763,2),H4763)</f>
        <v>48;50</v>
      </c>
      <c r="K4763" s="24"/>
      <c r="L4763" s="24"/>
      <c r="M4763" s="24" t="n">
        <v>0</v>
      </c>
    </row>
    <row r="4764" customFormat="false" ht="15" hidden="false" customHeight="false" outlineLevel="0" collapsed="false">
      <c r="B4764" s="10" t="s">
        <v>271</v>
      </c>
      <c r="C4764" s="73" t="s">
        <v>2087</v>
      </c>
      <c r="D4764" s="10" t="n">
        <f aca="false">D4763+5</f>
        <v>165</v>
      </c>
      <c r="E4764" s="20" t="s">
        <v>856</v>
      </c>
      <c r="F4764" s="10" t="n">
        <f aca="false">IFERROR(E4764*10,SUBSTITUTE(E4764,"/",""))</f>
        <v>530</v>
      </c>
      <c r="G4764" s="73"/>
      <c r="H4764" s="24" t="s">
        <v>465</v>
      </c>
      <c r="I4764" s="24" t="str">
        <f aca="false">J4764</f>
        <v>50;52</v>
      </c>
      <c r="J4764" s="24" t="str">
        <f aca="false">IF(LEN(H4764)&gt;2,LEFT(H4764,2)&amp;";"&amp;RIGHT(H4764,2),H4764)</f>
        <v>50;52</v>
      </c>
      <c r="K4764" s="24"/>
      <c r="L4764" s="24"/>
      <c r="M4764" s="24" t="n">
        <v>0</v>
      </c>
    </row>
    <row r="4765" customFormat="false" ht="15" hidden="false" customHeight="false" outlineLevel="0" collapsed="false">
      <c r="B4765" s="10" t="s">
        <v>271</v>
      </c>
      <c r="C4765" s="73" t="s">
        <v>2087</v>
      </c>
      <c r="D4765" s="10" t="n">
        <f aca="false">D4764+5</f>
        <v>170</v>
      </c>
      <c r="E4765" s="20" t="s">
        <v>453</v>
      </c>
      <c r="F4765" s="10" t="n">
        <f aca="false">IFERROR(E4765*10,SUBSTITUTE(E4765,"/",""))</f>
        <v>540</v>
      </c>
      <c r="G4765" s="73"/>
      <c r="H4765" s="24" t="s">
        <v>466</v>
      </c>
      <c r="I4765" s="24" t="str">
        <f aca="false">J4765</f>
        <v>52;54</v>
      </c>
      <c r="J4765" s="24" t="str">
        <f aca="false">IF(LEN(H4765)&gt;2,LEFT(H4765,2)&amp;";"&amp;RIGHT(H4765,2),H4765)</f>
        <v>52;54</v>
      </c>
      <c r="K4765" s="24"/>
      <c r="L4765" s="24"/>
      <c r="M4765" s="24" t="n">
        <v>0</v>
      </c>
    </row>
    <row r="4766" customFormat="false" ht="15" hidden="false" customHeight="false" outlineLevel="0" collapsed="false">
      <c r="B4766" s="10" t="s">
        <v>271</v>
      </c>
      <c r="C4766" s="73" t="s">
        <v>2087</v>
      </c>
      <c r="D4766" s="10" t="n">
        <f aca="false">D4765+5</f>
        <v>175</v>
      </c>
      <c r="E4766" s="20" t="s">
        <v>2088</v>
      </c>
      <c r="F4766" s="10" t="n">
        <f aca="false">IFERROR(E4766*10,SUBSTITUTE(E4766,"/",""))</f>
        <v>550</v>
      </c>
      <c r="G4766" s="73"/>
      <c r="H4766" s="24" t="s">
        <v>467</v>
      </c>
      <c r="I4766" s="24" t="str">
        <f aca="false">J4766</f>
        <v>54;56</v>
      </c>
      <c r="J4766" s="24" t="str">
        <f aca="false">IF(LEN(H4766)&gt;2,LEFT(H4766,2)&amp;";"&amp;RIGHT(H4766,2),H4766)</f>
        <v>54;56</v>
      </c>
      <c r="K4766" s="24"/>
      <c r="L4766" s="24"/>
      <c r="M4766" s="24" t="n">
        <v>0</v>
      </c>
    </row>
    <row r="4768" customFormat="false" ht="15" hidden="false" customHeight="false" outlineLevel="0" collapsed="false">
      <c r="B4768" s="2" t="s">
        <v>108</v>
      </c>
      <c r="C4768" s="78" t="s">
        <v>2090</v>
      </c>
      <c r="D4768" s="2" t="n">
        <v>140</v>
      </c>
      <c r="E4768" s="38" t="s">
        <v>117</v>
      </c>
      <c r="F4768" s="2" t="n">
        <f aca="false">IFERROR(E4768*10,SUBSTITUTE(E4768,"/",""))</f>
        <v>340</v>
      </c>
      <c r="H4768" s="14" t="n">
        <f aca="false">E4768+6</f>
        <v>40</v>
      </c>
      <c r="I4768" s="8" t="n">
        <f aca="false">J4768</f>
        <v>40</v>
      </c>
      <c r="J4768" s="61" t="n">
        <f aca="false">H4768</f>
        <v>40</v>
      </c>
      <c r="M4768" s="8" t="n">
        <v>837</v>
      </c>
    </row>
    <row r="4769" customFormat="false" ht="15" hidden="false" customHeight="false" outlineLevel="0" collapsed="false">
      <c r="B4769" s="2" t="s">
        <v>108</v>
      </c>
      <c r="C4769" s="66" t="s">
        <v>2090</v>
      </c>
      <c r="D4769" s="2" t="n">
        <f aca="false">D4768+10</f>
        <v>150</v>
      </c>
      <c r="E4769" s="38" t="s">
        <v>119</v>
      </c>
      <c r="F4769" s="2" t="n">
        <f aca="false">IFERROR(E4769*10,SUBSTITUTE(E4769,"/",""))</f>
        <v>360</v>
      </c>
      <c r="H4769" s="14" t="n">
        <f aca="false">E4769+6</f>
        <v>42</v>
      </c>
      <c r="I4769" s="8" t="n">
        <f aca="false">J4769</f>
        <v>42</v>
      </c>
      <c r="J4769" s="61" t="n">
        <f aca="false">H4769</f>
        <v>42</v>
      </c>
      <c r="M4769" s="8" t="n">
        <v>937</v>
      </c>
      <c r="P4769" s="18"/>
      <c r="Q4769" s="18"/>
    </row>
    <row r="4770" customFormat="false" ht="15" hidden="false" customHeight="false" outlineLevel="0" collapsed="false">
      <c r="B4770" s="2" t="s">
        <v>108</v>
      </c>
      <c r="C4770" s="66" t="s">
        <v>2090</v>
      </c>
      <c r="D4770" s="2" t="n">
        <f aca="false">D4769+10</f>
        <v>160</v>
      </c>
      <c r="E4770" s="38" t="s">
        <v>121</v>
      </c>
      <c r="F4770" s="2" t="n">
        <f aca="false">IFERROR(E4770*10,SUBSTITUTE(E4770,"/",""))</f>
        <v>380</v>
      </c>
      <c r="H4770" s="14" t="n">
        <f aca="false">E4770+6</f>
        <v>44</v>
      </c>
      <c r="I4770" s="8" t="n">
        <f aca="false">J4770</f>
        <v>44</v>
      </c>
      <c r="J4770" s="61" t="n">
        <f aca="false">H4770</f>
        <v>44</v>
      </c>
      <c r="M4770" s="8" t="n">
        <v>957</v>
      </c>
      <c r="P4770" s="18" t="str">
        <f aca="false">VLOOKUP(1*H4770,references!AL:AP,3,0)</f>
        <v>86 - 90</v>
      </c>
      <c r="Q4770" s="18" t="str">
        <f aca="false">VLOOKUP(1*H4770,references!AL:AP,5,0)</f>
        <v>74 - 78</v>
      </c>
    </row>
    <row r="4771" customFormat="false" ht="15" hidden="false" customHeight="false" outlineLevel="0" collapsed="false">
      <c r="B4771" s="2" t="s">
        <v>108</v>
      </c>
      <c r="C4771" s="66" t="s">
        <v>2090</v>
      </c>
      <c r="D4771" s="2" t="n">
        <f aca="false">D4770+10</f>
        <v>170</v>
      </c>
      <c r="E4771" s="38" t="s">
        <v>123</v>
      </c>
      <c r="F4771" s="2" t="n">
        <f aca="false">IFERROR(E4771*10,SUBSTITUTE(E4771,"/",""))</f>
        <v>400</v>
      </c>
      <c r="H4771" s="14" t="n">
        <f aca="false">E4771+6</f>
        <v>46</v>
      </c>
      <c r="I4771" s="8" t="n">
        <f aca="false">J4771</f>
        <v>46</v>
      </c>
      <c r="J4771" s="61" t="n">
        <f aca="false">H4771</f>
        <v>46</v>
      </c>
      <c r="M4771" s="8" t="n">
        <v>977</v>
      </c>
      <c r="P4771" s="18" t="str">
        <f aca="false">VLOOKUP(1*H4771,references!AL:AP,3,0)</f>
        <v>90 - 94</v>
      </c>
      <c r="Q4771" s="18" t="str">
        <f aca="false">VLOOKUP(1*H4771,references!AL:AP,5,0)</f>
        <v>78 - 82</v>
      </c>
    </row>
    <row r="4772" customFormat="false" ht="15" hidden="false" customHeight="false" outlineLevel="0" collapsed="false">
      <c r="B4772" s="2" t="s">
        <v>108</v>
      </c>
      <c r="C4772" s="66" t="s">
        <v>2090</v>
      </c>
      <c r="D4772" s="2" t="n">
        <f aca="false">D4771+10</f>
        <v>180</v>
      </c>
      <c r="E4772" s="38" t="s">
        <v>125</v>
      </c>
      <c r="F4772" s="2" t="n">
        <f aca="false">IFERROR(E4772*10,SUBSTITUTE(E4772,"/",""))</f>
        <v>420</v>
      </c>
      <c r="H4772" s="14" t="n">
        <f aca="false">E4772+6</f>
        <v>48</v>
      </c>
      <c r="I4772" s="8" t="n">
        <f aca="false">J4772</f>
        <v>48</v>
      </c>
      <c r="J4772" s="61" t="n">
        <f aca="false">H4772</f>
        <v>48</v>
      </c>
      <c r="M4772" s="8" t="n">
        <v>997</v>
      </c>
      <c r="P4772" s="18" t="str">
        <f aca="false">VLOOKUP(1*H4772,references!AL:AP,3,0)</f>
        <v>94 - 98</v>
      </c>
      <c r="Q4772" s="18" t="str">
        <f aca="false">VLOOKUP(1*H4772,references!AL:AP,5,0)</f>
        <v>82 - 86</v>
      </c>
    </row>
    <row r="4773" customFormat="false" ht="15" hidden="false" customHeight="false" outlineLevel="0" collapsed="false">
      <c r="B4773" s="2" t="s">
        <v>108</v>
      </c>
      <c r="C4773" s="66" t="s">
        <v>2090</v>
      </c>
      <c r="D4773" s="2" t="n">
        <f aca="false">D4772+10</f>
        <v>190</v>
      </c>
      <c r="E4773" s="38" t="s">
        <v>127</v>
      </c>
      <c r="F4773" s="2" t="n">
        <f aca="false">IFERROR(E4773*10,SUBSTITUTE(E4773,"/",""))</f>
        <v>440</v>
      </c>
      <c r="H4773" s="14" t="n">
        <f aca="false">E4773+6</f>
        <v>50</v>
      </c>
      <c r="I4773" s="8" t="n">
        <f aca="false">J4773</f>
        <v>50</v>
      </c>
      <c r="J4773" s="61" t="n">
        <f aca="false">H4773</f>
        <v>50</v>
      </c>
      <c r="M4773" s="8" t="n">
        <v>987</v>
      </c>
      <c r="P4773" s="18" t="str">
        <f aca="false">VLOOKUP(1*H4773,references!AL:AP,3,0)</f>
        <v>98 - 102</v>
      </c>
      <c r="Q4773" s="18" t="str">
        <f aca="false">VLOOKUP(1*H4773,references!AL:AP,5,0)</f>
        <v>86 - 90</v>
      </c>
    </row>
    <row r="4774" customFormat="false" ht="15" hidden="false" customHeight="false" outlineLevel="0" collapsed="false">
      <c r="B4774" s="2" t="s">
        <v>108</v>
      </c>
      <c r="C4774" s="66" t="s">
        <v>2090</v>
      </c>
      <c r="D4774" s="2" t="n">
        <f aca="false">D4773+10</f>
        <v>200</v>
      </c>
      <c r="E4774" s="38" t="s">
        <v>241</v>
      </c>
      <c r="F4774" s="2" t="n">
        <f aca="false">IFERROR(E4774*10,SUBSTITUTE(E4774,"/",""))</f>
        <v>460</v>
      </c>
      <c r="H4774" s="14" t="n">
        <f aca="false">E4774+6</f>
        <v>52</v>
      </c>
      <c r="I4774" s="8" t="n">
        <f aca="false">J4774</f>
        <v>52</v>
      </c>
      <c r="J4774" s="61" t="n">
        <f aca="false">H4774</f>
        <v>52</v>
      </c>
      <c r="M4774" s="8" t="n">
        <v>967</v>
      </c>
      <c r="P4774" s="18" t="str">
        <f aca="false">VLOOKUP(1*H4774,references!AL:AP,3,0)</f>
        <v>102 - 106</v>
      </c>
      <c r="Q4774" s="18" t="str">
        <f aca="false">VLOOKUP(1*H4774,references!AL:AP,5,0)</f>
        <v>90 - 94</v>
      </c>
    </row>
    <row r="4775" customFormat="false" ht="15" hidden="false" customHeight="false" outlineLevel="0" collapsed="false">
      <c r="B4775" s="2" t="s">
        <v>108</v>
      </c>
      <c r="C4775" s="66" t="s">
        <v>2090</v>
      </c>
      <c r="D4775" s="2" t="n">
        <f aca="false">D4774+10</f>
        <v>210</v>
      </c>
      <c r="E4775" s="38" t="s">
        <v>243</v>
      </c>
      <c r="F4775" s="2" t="n">
        <f aca="false">IFERROR(E4775*10,SUBSTITUTE(E4775,"/",""))</f>
        <v>480</v>
      </c>
      <c r="H4775" s="14" t="n">
        <f aca="false">E4775+6</f>
        <v>54</v>
      </c>
      <c r="I4775" s="8" t="n">
        <f aca="false">J4775</f>
        <v>54</v>
      </c>
      <c r="J4775" s="61" t="n">
        <f aca="false">H4775</f>
        <v>54</v>
      </c>
      <c r="M4775" s="8" t="n">
        <v>947</v>
      </c>
      <c r="P4775" s="18" t="str">
        <f aca="false">VLOOKUP(1*H4775,references!AL:AP,3,0)</f>
        <v>106 - 110</v>
      </c>
      <c r="Q4775" s="18" t="str">
        <f aca="false">VLOOKUP(1*H4775,references!AL:AP,5,0)</f>
        <v>94 - 98</v>
      </c>
    </row>
    <row r="4777" customFormat="false" ht="15" hidden="false" customHeight="false" outlineLevel="0" collapsed="false">
      <c r="B4777" s="2" t="s">
        <v>108</v>
      </c>
      <c r="C4777" s="78" t="s">
        <v>2091</v>
      </c>
      <c r="D4777" s="2" t="n">
        <v>140</v>
      </c>
      <c r="E4777" s="38" t="s">
        <v>117</v>
      </c>
      <c r="F4777" s="2" t="n">
        <f aca="false">IFERROR(E4777*10,SUBSTITUTE(E4777,"/",""))</f>
        <v>340</v>
      </c>
      <c r="H4777" s="14" t="n">
        <f aca="false">E4777+6</f>
        <v>40</v>
      </c>
      <c r="I4777" s="8" t="n">
        <f aca="false">J4777</f>
        <v>40</v>
      </c>
      <c r="J4777" s="61" t="n">
        <f aca="false">H4777</f>
        <v>40</v>
      </c>
      <c r="M4777" s="8" t="n">
        <v>837</v>
      </c>
    </row>
    <row r="4778" customFormat="false" ht="15" hidden="false" customHeight="false" outlineLevel="0" collapsed="false">
      <c r="B4778" s="2" t="s">
        <v>108</v>
      </c>
      <c r="C4778" s="78" t="s">
        <v>2091</v>
      </c>
      <c r="D4778" s="2" t="n">
        <f aca="false">D4777+10</f>
        <v>150</v>
      </c>
      <c r="E4778" s="38" t="s">
        <v>119</v>
      </c>
      <c r="F4778" s="2" t="n">
        <f aca="false">IFERROR(E4778*10,SUBSTITUTE(E4778,"/",""))</f>
        <v>360</v>
      </c>
      <c r="H4778" s="14" t="n">
        <f aca="false">E4778+6</f>
        <v>42</v>
      </c>
      <c r="I4778" s="8" t="n">
        <f aca="false">J4778</f>
        <v>42</v>
      </c>
      <c r="J4778" s="61" t="n">
        <f aca="false">H4778</f>
        <v>42</v>
      </c>
      <c r="M4778" s="8" t="n">
        <v>937</v>
      </c>
    </row>
    <row r="4779" customFormat="false" ht="15" hidden="false" customHeight="false" outlineLevel="0" collapsed="false">
      <c r="B4779" s="2" t="s">
        <v>108</v>
      </c>
      <c r="C4779" s="78" t="s">
        <v>2091</v>
      </c>
      <c r="D4779" s="2" t="n">
        <f aca="false">D4778+10</f>
        <v>160</v>
      </c>
      <c r="E4779" s="38" t="s">
        <v>121</v>
      </c>
      <c r="F4779" s="2" t="n">
        <f aca="false">IFERROR(E4779*10,SUBSTITUTE(E4779,"/",""))</f>
        <v>380</v>
      </c>
      <c r="H4779" s="14" t="n">
        <f aca="false">E4779+6</f>
        <v>44</v>
      </c>
      <c r="I4779" s="8" t="n">
        <f aca="false">J4779</f>
        <v>44</v>
      </c>
      <c r="J4779" s="61" t="n">
        <f aca="false">H4779</f>
        <v>44</v>
      </c>
      <c r="M4779" s="8" t="n">
        <v>957</v>
      </c>
      <c r="P4779" s="18" t="str">
        <f aca="false">VLOOKUP(1*H4779,references!AL:AP,3,0)</f>
        <v>86 - 90</v>
      </c>
      <c r="Q4779" s="18" t="str">
        <f aca="false">VLOOKUP(1*H4779,references!AL:AP,5,0)</f>
        <v>74 - 78</v>
      </c>
    </row>
    <row r="4780" customFormat="false" ht="15" hidden="false" customHeight="false" outlineLevel="0" collapsed="false">
      <c r="B4780" s="2" t="s">
        <v>108</v>
      </c>
      <c r="C4780" s="78" t="s">
        <v>2091</v>
      </c>
      <c r="D4780" s="2" t="n">
        <f aca="false">D4779+10</f>
        <v>170</v>
      </c>
      <c r="E4780" s="38" t="s">
        <v>123</v>
      </c>
      <c r="F4780" s="2" t="n">
        <f aca="false">IFERROR(E4780*10,SUBSTITUTE(E4780,"/",""))</f>
        <v>400</v>
      </c>
      <c r="H4780" s="14" t="n">
        <f aca="false">E4780+6</f>
        <v>46</v>
      </c>
      <c r="I4780" s="8" t="n">
        <f aca="false">J4780</f>
        <v>46</v>
      </c>
      <c r="J4780" s="61" t="n">
        <f aca="false">H4780</f>
        <v>46</v>
      </c>
      <c r="M4780" s="8" t="n">
        <v>977</v>
      </c>
      <c r="P4780" s="18" t="str">
        <f aca="false">VLOOKUP(1*H4780,references!AL:AP,3,0)</f>
        <v>90 - 94</v>
      </c>
      <c r="Q4780" s="18" t="str">
        <f aca="false">VLOOKUP(1*H4780,references!AL:AP,5,0)</f>
        <v>78 - 82</v>
      </c>
    </row>
    <row r="4781" customFormat="false" ht="15" hidden="false" customHeight="false" outlineLevel="0" collapsed="false">
      <c r="B4781" s="2" t="s">
        <v>108</v>
      </c>
      <c r="C4781" s="78" t="s">
        <v>2091</v>
      </c>
      <c r="D4781" s="2" t="n">
        <f aca="false">D4780+10</f>
        <v>180</v>
      </c>
      <c r="E4781" s="38" t="s">
        <v>125</v>
      </c>
      <c r="F4781" s="2" t="n">
        <f aca="false">IFERROR(E4781*10,SUBSTITUTE(E4781,"/",""))</f>
        <v>420</v>
      </c>
      <c r="H4781" s="14" t="n">
        <f aca="false">E4781+6</f>
        <v>48</v>
      </c>
      <c r="I4781" s="8" t="n">
        <f aca="false">J4781</f>
        <v>48</v>
      </c>
      <c r="J4781" s="61" t="n">
        <f aca="false">H4781</f>
        <v>48</v>
      </c>
      <c r="M4781" s="8" t="n">
        <v>997</v>
      </c>
      <c r="P4781" s="18" t="str">
        <f aca="false">VLOOKUP(1*H4781,references!AL:AP,3,0)</f>
        <v>94 - 98</v>
      </c>
      <c r="Q4781" s="18" t="str">
        <f aca="false">VLOOKUP(1*H4781,references!AL:AP,5,0)</f>
        <v>82 - 86</v>
      </c>
    </row>
    <row r="4782" customFormat="false" ht="15" hidden="false" customHeight="false" outlineLevel="0" collapsed="false">
      <c r="B4782" s="2" t="s">
        <v>108</v>
      </c>
      <c r="C4782" s="78" t="s">
        <v>2091</v>
      </c>
      <c r="D4782" s="2" t="n">
        <f aca="false">D4781+10</f>
        <v>190</v>
      </c>
      <c r="E4782" s="38" t="s">
        <v>127</v>
      </c>
      <c r="F4782" s="2" t="n">
        <f aca="false">IFERROR(E4782*10,SUBSTITUTE(E4782,"/",""))</f>
        <v>440</v>
      </c>
      <c r="H4782" s="14" t="n">
        <f aca="false">E4782+6</f>
        <v>50</v>
      </c>
      <c r="I4782" s="8" t="n">
        <f aca="false">J4782</f>
        <v>50</v>
      </c>
      <c r="J4782" s="61" t="n">
        <f aca="false">H4782</f>
        <v>50</v>
      </c>
      <c r="M4782" s="8" t="n">
        <v>987</v>
      </c>
      <c r="P4782" s="18" t="str">
        <f aca="false">VLOOKUP(1*H4782,references!AL:AP,3,0)</f>
        <v>98 - 102</v>
      </c>
      <c r="Q4782" s="18" t="str">
        <f aca="false">VLOOKUP(1*H4782,references!AL:AP,5,0)</f>
        <v>86 - 90</v>
      </c>
    </row>
    <row r="4783" customFormat="false" ht="15" hidden="false" customHeight="false" outlineLevel="0" collapsed="false">
      <c r="B4783" s="2" t="s">
        <v>108</v>
      </c>
      <c r="C4783" s="78" t="s">
        <v>2091</v>
      </c>
      <c r="D4783" s="2" t="n">
        <f aca="false">D4782+10</f>
        <v>200</v>
      </c>
      <c r="E4783" s="38" t="s">
        <v>241</v>
      </c>
      <c r="F4783" s="2" t="n">
        <f aca="false">IFERROR(E4783*10,SUBSTITUTE(E4783,"/",""))</f>
        <v>460</v>
      </c>
      <c r="H4783" s="14" t="n">
        <f aca="false">E4783+6</f>
        <v>52</v>
      </c>
      <c r="I4783" s="8" t="n">
        <f aca="false">J4783</f>
        <v>52</v>
      </c>
      <c r="J4783" s="61" t="n">
        <f aca="false">H4783</f>
        <v>52</v>
      </c>
      <c r="M4783" s="8" t="n">
        <v>967</v>
      </c>
      <c r="P4783" s="18" t="str">
        <f aca="false">VLOOKUP(1*H4783,references!AL:AP,3,0)</f>
        <v>102 - 106</v>
      </c>
      <c r="Q4783" s="18" t="str">
        <f aca="false">VLOOKUP(1*H4783,references!AL:AP,5,0)</f>
        <v>90 - 94</v>
      </c>
    </row>
    <row r="4784" customFormat="false" ht="15" hidden="false" customHeight="false" outlineLevel="0" collapsed="false">
      <c r="B4784" s="2" t="s">
        <v>108</v>
      </c>
      <c r="C4784" s="78" t="s">
        <v>2091</v>
      </c>
      <c r="D4784" s="2" t="n">
        <f aca="false">D4783+10</f>
        <v>210</v>
      </c>
      <c r="E4784" s="38" t="s">
        <v>243</v>
      </c>
      <c r="F4784" s="2" t="n">
        <f aca="false">IFERROR(E4784*10,SUBSTITUTE(E4784,"/",""))</f>
        <v>480</v>
      </c>
      <c r="H4784" s="14" t="n">
        <f aca="false">E4784+6</f>
        <v>54</v>
      </c>
      <c r="I4784" s="8" t="n">
        <f aca="false">J4784</f>
        <v>54</v>
      </c>
      <c r="J4784" s="61" t="n">
        <f aca="false">H4784</f>
        <v>54</v>
      </c>
      <c r="M4784" s="8" t="n">
        <v>947</v>
      </c>
      <c r="P4784" s="18" t="str">
        <f aca="false">VLOOKUP(1*H4784,references!AL:AP,3,0)</f>
        <v>106 - 110</v>
      </c>
      <c r="Q4784" s="18" t="str">
        <f aca="false">VLOOKUP(1*H4784,references!AL:AP,5,0)</f>
        <v>94 - 98</v>
      </c>
    </row>
    <row r="4786" customFormat="false" ht="15" hidden="false" customHeight="false" outlineLevel="0" collapsed="false">
      <c r="B4786" s="2" t="s">
        <v>108</v>
      </c>
      <c r="C4786" s="78" t="s">
        <v>2092</v>
      </c>
      <c r="D4786" s="2" t="n">
        <v>140</v>
      </c>
      <c r="E4786" s="38" t="s">
        <v>117</v>
      </c>
      <c r="F4786" s="2" t="n">
        <f aca="false">IFERROR(E4786*10,SUBSTITUTE(E4786,"/",""))</f>
        <v>340</v>
      </c>
      <c r="H4786" s="14" t="n">
        <f aca="false">E4786+6</f>
        <v>40</v>
      </c>
      <c r="I4786" s="8" t="n">
        <f aca="false">J4786</f>
        <v>40</v>
      </c>
      <c r="J4786" s="61" t="n">
        <f aca="false">H4786</f>
        <v>40</v>
      </c>
      <c r="M4786" s="8" t="n">
        <v>837</v>
      </c>
    </row>
    <row r="4787" customFormat="false" ht="15" hidden="false" customHeight="false" outlineLevel="0" collapsed="false">
      <c r="B4787" s="2" t="s">
        <v>108</v>
      </c>
      <c r="C4787" s="78" t="s">
        <v>2092</v>
      </c>
      <c r="D4787" s="2" t="n">
        <f aca="false">D4786+10</f>
        <v>150</v>
      </c>
      <c r="E4787" s="38" t="s">
        <v>119</v>
      </c>
      <c r="F4787" s="2" t="n">
        <f aca="false">IFERROR(E4787*10,SUBSTITUTE(E4787,"/",""))</f>
        <v>360</v>
      </c>
      <c r="H4787" s="14" t="n">
        <f aca="false">E4787+6</f>
        <v>42</v>
      </c>
      <c r="I4787" s="8" t="n">
        <f aca="false">J4787</f>
        <v>42</v>
      </c>
      <c r="J4787" s="61" t="n">
        <f aca="false">H4787</f>
        <v>42</v>
      </c>
      <c r="M4787" s="8" t="n">
        <v>937</v>
      </c>
    </row>
    <row r="4788" customFormat="false" ht="15" hidden="false" customHeight="false" outlineLevel="0" collapsed="false">
      <c r="B4788" s="2" t="s">
        <v>108</v>
      </c>
      <c r="C4788" s="78" t="s">
        <v>2092</v>
      </c>
      <c r="D4788" s="2" t="n">
        <f aca="false">D4787+10</f>
        <v>160</v>
      </c>
      <c r="E4788" s="38" t="s">
        <v>121</v>
      </c>
      <c r="F4788" s="2" t="n">
        <f aca="false">IFERROR(E4788*10,SUBSTITUTE(E4788,"/",""))</f>
        <v>380</v>
      </c>
      <c r="H4788" s="14" t="n">
        <f aca="false">E4788+6</f>
        <v>44</v>
      </c>
      <c r="I4788" s="8" t="n">
        <f aca="false">J4788</f>
        <v>44</v>
      </c>
      <c r="J4788" s="61" t="n">
        <f aca="false">H4788</f>
        <v>44</v>
      </c>
      <c r="M4788" s="8" t="n">
        <v>957</v>
      </c>
      <c r="P4788" s="18" t="str">
        <f aca="false">VLOOKUP(1*H4788,references!AL:AP,3,0)</f>
        <v>86 - 90</v>
      </c>
      <c r="Q4788" s="18" t="str">
        <f aca="false">VLOOKUP(1*H4788,references!AL:AP,5,0)</f>
        <v>74 - 78</v>
      </c>
    </row>
    <row r="4789" customFormat="false" ht="15" hidden="false" customHeight="false" outlineLevel="0" collapsed="false">
      <c r="B4789" s="2" t="s">
        <v>108</v>
      </c>
      <c r="C4789" s="78" t="s">
        <v>2092</v>
      </c>
      <c r="D4789" s="2" t="n">
        <f aca="false">D4788+10</f>
        <v>170</v>
      </c>
      <c r="E4789" s="38" t="s">
        <v>123</v>
      </c>
      <c r="F4789" s="2" t="n">
        <f aca="false">IFERROR(E4789*10,SUBSTITUTE(E4789,"/",""))</f>
        <v>400</v>
      </c>
      <c r="H4789" s="14" t="n">
        <f aca="false">E4789+6</f>
        <v>46</v>
      </c>
      <c r="I4789" s="8" t="n">
        <f aca="false">J4789</f>
        <v>46</v>
      </c>
      <c r="J4789" s="61" t="n">
        <f aca="false">H4789</f>
        <v>46</v>
      </c>
      <c r="M4789" s="8" t="n">
        <v>977</v>
      </c>
      <c r="P4789" s="18" t="str">
        <f aca="false">VLOOKUP(1*H4789,references!AL:AP,3,0)</f>
        <v>90 - 94</v>
      </c>
      <c r="Q4789" s="18" t="str">
        <f aca="false">VLOOKUP(1*H4789,references!AL:AP,5,0)</f>
        <v>78 - 82</v>
      </c>
    </row>
    <row r="4790" customFormat="false" ht="15" hidden="false" customHeight="false" outlineLevel="0" collapsed="false">
      <c r="B4790" s="2" t="s">
        <v>108</v>
      </c>
      <c r="C4790" s="78" t="s">
        <v>2092</v>
      </c>
      <c r="D4790" s="2" t="n">
        <f aca="false">D4789+10</f>
        <v>180</v>
      </c>
      <c r="E4790" s="38" t="s">
        <v>125</v>
      </c>
      <c r="F4790" s="2" t="n">
        <f aca="false">IFERROR(E4790*10,SUBSTITUTE(E4790,"/",""))</f>
        <v>420</v>
      </c>
      <c r="H4790" s="14" t="n">
        <f aca="false">E4790+6</f>
        <v>48</v>
      </c>
      <c r="I4790" s="8" t="n">
        <f aca="false">J4790</f>
        <v>48</v>
      </c>
      <c r="J4790" s="61" t="n">
        <f aca="false">H4790</f>
        <v>48</v>
      </c>
      <c r="M4790" s="8" t="n">
        <v>997</v>
      </c>
      <c r="P4790" s="18" t="str">
        <f aca="false">VLOOKUP(1*H4790,references!AL:AP,3,0)</f>
        <v>94 - 98</v>
      </c>
      <c r="Q4790" s="18" t="str">
        <f aca="false">VLOOKUP(1*H4790,references!AL:AP,5,0)</f>
        <v>82 - 86</v>
      </c>
    </row>
    <row r="4791" customFormat="false" ht="15" hidden="false" customHeight="false" outlineLevel="0" collapsed="false">
      <c r="B4791" s="2" t="s">
        <v>108</v>
      </c>
      <c r="C4791" s="78" t="s">
        <v>2092</v>
      </c>
      <c r="D4791" s="2" t="n">
        <f aca="false">D4790+10</f>
        <v>190</v>
      </c>
      <c r="E4791" s="38" t="s">
        <v>127</v>
      </c>
      <c r="F4791" s="2" t="n">
        <f aca="false">IFERROR(E4791*10,SUBSTITUTE(E4791,"/",""))</f>
        <v>440</v>
      </c>
      <c r="H4791" s="14" t="n">
        <f aca="false">E4791+6</f>
        <v>50</v>
      </c>
      <c r="I4791" s="8" t="n">
        <f aca="false">J4791</f>
        <v>50</v>
      </c>
      <c r="J4791" s="61" t="n">
        <f aca="false">H4791</f>
        <v>50</v>
      </c>
      <c r="M4791" s="8" t="n">
        <v>987</v>
      </c>
      <c r="P4791" s="18" t="str">
        <f aca="false">VLOOKUP(1*H4791,references!AL:AP,3,0)</f>
        <v>98 - 102</v>
      </c>
      <c r="Q4791" s="18" t="str">
        <f aca="false">VLOOKUP(1*H4791,references!AL:AP,5,0)</f>
        <v>86 - 90</v>
      </c>
    </row>
    <row r="4792" customFormat="false" ht="15" hidden="false" customHeight="false" outlineLevel="0" collapsed="false">
      <c r="B4792" s="2" t="s">
        <v>108</v>
      </c>
      <c r="C4792" s="78" t="s">
        <v>2092</v>
      </c>
      <c r="D4792" s="2" t="n">
        <f aca="false">D4791+10</f>
        <v>200</v>
      </c>
      <c r="E4792" s="38" t="s">
        <v>241</v>
      </c>
      <c r="F4792" s="2" t="n">
        <f aca="false">IFERROR(E4792*10,SUBSTITUTE(E4792,"/",""))</f>
        <v>460</v>
      </c>
      <c r="H4792" s="14" t="n">
        <f aca="false">E4792+6</f>
        <v>52</v>
      </c>
      <c r="I4792" s="8" t="n">
        <f aca="false">J4792</f>
        <v>52</v>
      </c>
      <c r="J4792" s="61" t="n">
        <f aca="false">H4792</f>
        <v>52</v>
      </c>
      <c r="M4792" s="8" t="n">
        <v>967</v>
      </c>
      <c r="P4792" s="18" t="str">
        <f aca="false">VLOOKUP(1*H4792,references!AL:AP,3,0)</f>
        <v>102 - 106</v>
      </c>
      <c r="Q4792" s="18" t="str">
        <f aca="false">VLOOKUP(1*H4792,references!AL:AP,5,0)</f>
        <v>90 - 94</v>
      </c>
    </row>
    <row r="4793" customFormat="false" ht="15" hidden="false" customHeight="false" outlineLevel="0" collapsed="false">
      <c r="B4793" s="2" t="s">
        <v>108</v>
      </c>
      <c r="C4793" s="78" t="s">
        <v>2092</v>
      </c>
      <c r="D4793" s="2" t="n">
        <f aca="false">D4792+10</f>
        <v>210</v>
      </c>
      <c r="E4793" s="38" t="s">
        <v>243</v>
      </c>
      <c r="F4793" s="2" t="n">
        <f aca="false">IFERROR(E4793*10,SUBSTITUTE(E4793,"/",""))</f>
        <v>480</v>
      </c>
      <c r="H4793" s="14" t="n">
        <f aca="false">E4793+6</f>
        <v>54</v>
      </c>
      <c r="I4793" s="8" t="n">
        <f aca="false">J4793</f>
        <v>54</v>
      </c>
      <c r="J4793" s="61" t="n">
        <f aca="false">H4793</f>
        <v>54</v>
      </c>
      <c r="M4793" s="8" t="n">
        <v>947</v>
      </c>
      <c r="P4793" s="18" t="str">
        <f aca="false">VLOOKUP(1*H4793,references!AL:AP,3,0)</f>
        <v>106 - 110</v>
      </c>
      <c r="Q4793" s="18" t="str">
        <f aca="false">VLOOKUP(1*H4793,references!AL:AP,5,0)</f>
        <v>94 - 98</v>
      </c>
    </row>
    <row r="4795" customFormat="false" ht="15" hidden="false" customHeight="false" outlineLevel="0" collapsed="false">
      <c r="B4795" s="2" t="s">
        <v>108</v>
      </c>
      <c r="C4795" s="66" t="s">
        <v>2093</v>
      </c>
      <c r="D4795" s="2" t="n">
        <v>110</v>
      </c>
      <c r="E4795" s="38" t="s">
        <v>238</v>
      </c>
      <c r="F4795" s="38" t="s">
        <v>2913</v>
      </c>
      <c r="H4795" s="35"/>
      <c r="I4795" s="35"/>
      <c r="J4795" s="61"/>
      <c r="M4795" s="8" t="n">
        <v>0</v>
      </c>
    </row>
    <row r="4797" customFormat="false" ht="15" hidden="false" customHeight="false" outlineLevel="0" collapsed="false">
      <c r="B4797" s="18" t="s">
        <v>717</v>
      </c>
      <c r="C4797" s="76" t="s">
        <v>2094</v>
      </c>
      <c r="D4797" s="18" t="n">
        <v>110</v>
      </c>
      <c r="E4797" s="61" t="s">
        <v>1671</v>
      </c>
      <c r="F4797" s="61" t="str">
        <f aca="false">E4797</f>
        <v>Y</v>
      </c>
      <c r="G4797" s="76"/>
      <c r="H4797" s="29" t="s">
        <v>123</v>
      </c>
      <c r="I4797" s="29" t="str">
        <f aca="false">H4797</f>
        <v>40</v>
      </c>
      <c r="J4797" s="18" t="str">
        <f aca="false">H4797</f>
        <v>40</v>
      </c>
      <c r="M4797" s="29" t="n">
        <v>837</v>
      </c>
    </row>
    <row r="4798" customFormat="false" ht="15" hidden="false" customHeight="false" outlineLevel="0" collapsed="false">
      <c r="B4798" s="18" t="s">
        <v>717</v>
      </c>
      <c r="C4798" s="76" t="s">
        <v>2094</v>
      </c>
      <c r="D4798" s="18" t="n">
        <f aca="false">D4797+10</f>
        <v>120</v>
      </c>
      <c r="E4798" s="61" t="s">
        <v>1611</v>
      </c>
      <c r="F4798" s="61" t="str">
        <f aca="false">E4798</f>
        <v>C</v>
      </c>
      <c r="G4798" s="76"/>
      <c r="H4798" s="29" t="s">
        <v>125</v>
      </c>
      <c r="I4798" s="29" t="str">
        <f aca="false">H4798</f>
        <v>42</v>
      </c>
      <c r="J4798" s="18" t="str">
        <f aca="false">H4798</f>
        <v>42</v>
      </c>
      <c r="M4798" s="29" t="n">
        <v>937</v>
      </c>
    </row>
    <row r="4799" customFormat="false" ht="15" hidden="false" customHeight="false" outlineLevel="0" collapsed="false">
      <c r="B4799" s="18" t="s">
        <v>717</v>
      </c>
      <c r="C4799" s="76" t="s">
        <v>2094</v>
      </c>
      <c r="D4799" s="18" t="n">
        <f aca="false">D4798+10</f>
        <v>130</v>
      </c>
      <c r="E4799" s="61" t="s">
        <v>1672</v>
      </c>
      <c r="F4799" s="61" t="str">
        <f aca="false">E4799</f>
        <v>H</v>
      </c>
      <c r="G4799" s="76"/>
      <c r="H4799" s="29" t="s">
        <v>127</v>
      </c>
      <c r="I4799" s="29" t="str">
        <f aca="false">H4799</f>
        <v>44</v>
      </c>
      <c r="J4799" s="18" t="str">
        <f aca="false">H4799</f>
        <v>44</v>
      </c>
      <c r="M4799" s="29" t="n">
        <v>957</v>
      </c>
    </row>
    <row r="4800" customFormat="false" ht="15" hidden="false" customHeight="false" outlineLevel="0" collapsed="false">
      <c r="B4800" s="18" t="s">
        <v>717</v>
      </c>
      <c r="C4800" s="76" t="s">
        <v>2094</v>
      </c>
      <c r="D4800" s="18" t="n">
        <f aca="false">D4799+10</f>
        <v>140</v>
      </c>
      <c r="E4800" s="61" t="s">
        <v>229</v>
      </c>
      <c r="F4800" s="61" t="str">
        <f aca="false">E4800</f>
        <v>A</v>
      </c>
      <c r="G4800" s="76"/>
      <c r="H4800" s="29" t="s">
        <v>241</v>
      </c>
      <c r="I4800" s="29" t="str">
        <f aca="false">H4800</f>
        <v>46</v>
      </c>
      <c r="J4800" s="18" t="str">
        <f aca="false">H4800</f>
        <v>46</v>
      </c>
      <c r="M4800" s="29" t="n">
        <v>977</v>
      </c>
    </row>
    <row r="4801" customFormat="false" ht="15" hidden="false" customHeight="false" outlineLevel="0" collapsed="false">
      <c r="B4801" s="18" t="s">
        <v>717</v>
      </c>
      <c r="C4801" s="76" t="s">
        <v>2094</v>
      </c>
      <c r="D4801" s="18" t="n">
        <f aca="false">D4800+10</f>
        <v>150</v>
      </c>
      <c r="E4801" s="61" t="s">
        <v>179</v>
      </c>
      <c r="F4801" s="61" t="str">
        <f aca="false">E4801</f>
        <v>M</v>
      </c>
      <c r="G4801" s="76"/>
      <c r="H4801" s="29" t="s">
        <v>243</v>
      </c>
      <c r="I4801" s="29" t="str">
        <f aca="false">H4801</f>
        <v>48</v>
      </c>
      <c r="J4801" s="18" t="str">
        <f aca="false">H4801</f>
        <v>48</v>
      </c>
      <c r="M4801" s="29" t="n">
        <v>997</v>
      </c>
    </row>
    <row r="4802" customFormat="false" ht="15" hidden="false" customHeight="false" outlineLevel="0" collapsed="false">
      <c r="B4802" s="18" t="s">
        <v>717</v>
      </c>
      <c r="C4802" s="76" t="s">
        <v>2094</v>
      </c>
      <c r="D4802" s="18" t="n">
        <f aca="false">D4801+10</f>
        <v>160</v>
      </c>
      <c r="E4802" s="61" t="s">
        <v>180</v>
      </c>
      <c r="F4802" s="61" t="str">
        <f aca="false">E4802</f>
        <v>L</v>
      </c>
      <c r="G4802" s="76"/>
      <c r="H4802" s="29" t="s">
        <v>245</v>
      </c>
      <c r="I4802" s="29" t="str">
        <f aca="false">H4802</f>
        <v>50</v>
      </c>
      <c r="J4802" s="18" t="str">
        <f aca="false">H4802</f>
        <v>50</v>
      </c>
      <c r="M4802" s="29" t="n">
        <v>987</v>
      </c>
    </row>
    <row r="4803" customFormat="false" ht="15" hidden="false" customHeight="false" outlineLevel="0" collapsed="false">
      <c r="B4803" s="18" t="s">
        <v>717</v>
      </c>
      <c r="C4803" s="76" t="s">
        <v>2094</v>
      </c>
      <c r="D4803" s="18" t="n">
        <f aca="false">D4802+10</f>
        <v>170</v>
      </c>
      <c r="E4803" s="61" t="s">
        <v>841</v>
      </c>
      <c r="F4803" s="61" t="str">
        <f aca="false">E4803</f>
        <v>I</v>
      </c>
      <c r="G4803" s="76"/>
      <c r="H4803" s="29" t="s">
        <v>452</v>
      </c>
      <c r="I4803" s="29" t="str">
        <f aca="false">H4803</f>
        <v>52</v>
      </c>
      <c r="J4803" s="18" t="str">
        <f aca="false">H4803</f>
        <v>52</v>
      </c>
      <c r="M4803" s="29" t="n">
        <v>967</v>
      </c>
    </row>
    <row r="4804" customFormat="false" ht="15" hidden="false" customHeight="false" outlineLevel="0" collapsed="false">
      <c r="B4804" s="18" t="s">
        <v>717</v>
      </c>
      <c r="C4804" s="76" t="s">
        <v>2094</v>
      </c>
      <c r="D4804" s="18" t="n">
        <f aca="false">D4803+10</f>
        <v>180</v>
      </c>
      <c r="E4804" s="61" t="s">
        <v>1612</v>
      </c>
      <c r="F4804" s="61" t="str">
        <f aca="false">E4804</f>
        <v>D</v>
      </c>
      <c r="G4804" s="76"/>
      <c r="H4804" s="29" t="s">
        <v>453</v>
      </c>
      <c r="I4804" s="29" t="str">
        <f aca="false">H4804</f>
        <v>54</v>
      </c>
      <c r="J4804" s="18" t="str">
        <f aca="false">H4804</f>
        <v>54</v>
      </c>
      <c r="M4804" s="29" t="n">
        <v>947</v>
      </c>
    </row>
    <row r="4806" customFormat="false" ht="15" hidden="false" customHeight="false" outlineLevel="0" collapsed="false">
      <c r="B4806" s="2" t="s">
        <v>108</v>
      </c>
      <c r="C4806" s="78" t="s">
        <v>2095</v>
      </c>
      <c r="D4806" s="2" t="n">
        <v>110</v>
      </c>
      <c r="E4806" s="38" t="s">
        <v>238</v>
      </c>
      <c r="F4806" s="38" t="s">
        <v>2913</v>
      </c>
      <c r="H4806" s="8" t="s">
        <v>483</v>
      </c>
      <c r="I4806" s="8" t="str">
        <f aca="false">J4806</f>
        <v>48;50;52</v>
      </c>
      <c r="J4806" s="18" t="str">
        <f aca="false">IF(LEN(H4806)&gt;2,LEFT(H4806,2)&amp;";"&amp;(LEFT(H4806,2)+2)&amp;";"&amp;RIGHT(H4806,2),H4806)</f>
        <v>48;50;52</v>
      </c>
      <c r="M4806" s="8" t="n">
        <v>993</v>
      </c>
      <c r="P4806" s="18" t="str">
        <f aca="false">VLOOKUP(1*LEFT(H4806,2),references!AL:AP,2,0)&amp;" - "&amp;VLOOKUP(1*RIGHT(H4806,2),references!AL:AP,2,0)</f>
        <v>96 - 104</v>
      </c>
      <c r="Q4806" s="18" t="str">
        <f aca="false">VLOOKUP(1*LEFT(H4806,2),references!AL:AP,4,0)&amp;" - "&amp;VLOOKUP(1*RIGHT(H4806,2),references!AL:AP,4,0)</f>
        <v>84 - 92</v>
      </c>
    </row>
    <row r="4808" customFormat="false" ht="15" hidden="false" customHeight="false" outlineLevel="0" collapsed="false">
      <c r="B4808" s="2" t="s">
        <v>108</v>
      </c>
      <c r="C4808" s="66" t="s">
        <v>2096</v>
      </c>
      <c r="D4808" s="2" t="n">
        <v>140</v>
      </c>
      <c r="E4808" s="38" t="s">
        <v>176</v>
      </c>
      <c r="F4808" s="2" t="str">
        <f aca="false">E4808</f>
        <v>XXS</v>
      </c>
      <c r="H4808" s="8" t="s">
        <v>171</v>
      </c>
      <c r="I4808" s="8" t="str">
        <f aca="false">J4808</f>
        <v>42;44</v>
      </c>
      <c r="J4808" s="18" t="str">
        <f aca="false">IF(LEN(H4808)&gt;2,LEFT(H4808,2)&amp;";"&amp;RIGHT(H4808,2),H4808)</f>
        <v>42;44</v>
      </c>
      <c r="M4808" s="8" t="n">
        <v>975</v>
      </c>
    </row>
    <row r="4809" customFormat="false" ht="15" hidden="false" customHeight="false" outlineLevel="0" collapsed="false">
      <c r="B4809" s="2" t="s">
        <v>108</v>
      </c>
      <c r="C4809" s="66" t="s">
        <v>2096</v>
      </c>
      <c r="D4809" s="2" t="n">
        <f aca="false">D4808+10</f>
        <v>150</v>
      </c>
      <c r="E4809" s="38" t="s">
        <v>177</v>
      </c>
      <c r="F4809" s="2" t="str">
        <f aca="false">E4809</f>
        <v>XS</v>
      </c>
      <c r="H4809" s="8" t="s">
        <v>262</v>
      </c>
      <c r="I4809" s="8" t="str">
        <f aca="false">J4809</f>
        <v>44;46</v>
      </c>
      <c r="J4809" s="18" t="str">
        <f aca="false">IF(LEN(H4809)&gt;2,LEFT(H4809,2)&amp;";"&amp;RIGHT(H4809,2),H4809)</f>
        <v>44;46</v>
      </c>
      <c r="M4809" s="8" t="n">
        <v>995</v>
      </c>
      <c r="P4809" s="2" t="str">
        <f aca="false">VLOOKUP(1*LEFT(H4809,2),references!AL:AP,2,0)&amp;" - "&amp;VLOOKUP(1*RIGHT(H4809,2),references!AL:AP,2,0)</f>
        <v>88 - 92</v>
      </c>
      <c r="Q4809" s="2" t="str">
        <f aca="false">VLOOKUP(1*LEFT(H4809,2),references!AL:AP,4,0)&amp;" - "&amp;VLOOKUP(1*RIGHT(H4809,2),references!AL:AP,4,0)</f>
        <v>76 - 80</v>
      </c>
    </row>
    <row r="4810" customFormat="false" ht="15" hidden="false" customHeight="false" outlineLevel="0" collapsed="false">
      <c r="B4810" s="2" t="s">
        <v>108</v>
      </c>
      <c r="C4810" s="66" t="s">
        <v>2096</v>
      </c>
      <c r="D4810" s="2" t="n">
        <f aca="false">D4809+10</f>
        <v>160</v>
      </c>
      <c r="E4810" s="38" t="s">
        <v>178</v>
      </c>
      <c r="F4810" s="2" t="str">
        <f aca="false">E4810</f>
        <v>S</v>
      </c>
      <c r="H4810" s="8" t="s">
        <v>264</v>
      </c>
      <c r="I4810" s="8" t="str">
        <f aca="false">J4810</f>
        <v>46;48</v>
      </c>
      <c r="J4810" s="18" t="str">
        <f aca="false">IF(LEN(H4810)&gt;2,LEFT(H4810,2)&amp;";"&amp;RIGHT(H4810,2),H4810)</f>
        <v>46;48</v>
      </c>
      <c r="M4810" s="8" t="n">
        <v>985</v>
      </c>
      <c r="P4810" s="2" t="str">
        <f aca="false">VLOOKUP(1*LEFT(H4810,2),references!AL:AP,2,0)&amp;" - "&amp;VLOOKUP(1*RIGHT(H4810,2),references!AL:AP,2,0)</f>
        <v>92 - 96</v>
      </c>
      <c r="Q4810" s="2" t="str">
        <f aca="false">VLOOKUP(1*LEFT(H4810,2),references!AL:AP,4,0)&amp;" - "&amp;VLOOKUP(1*RIGHT(H4810,2),references!AL:AP,4,0)</f>
        <v>80 - 84</v>
      </c>
    </row>
    <row r="4811" customFormat="false" ht="15" hidden="false" customHeight="false" outlineLevel="0" collapsed="false">
      <c r="B4811" s="2" t="s">
        <v>108</v>
      </c>
      <c r="C4811" s="66" t="s">
        <v>2096</v>
      </c>
      <c r="D4811" s="2" t="n">
        <f aca="false">D4810+10</f>
        <v>170</v>
      </c>
      <c r="E4811" s="38" t="s">
        <v>179</v>
      </c>
      <c r="F4811" s="2" t="str">
        <f aca="false">E4811</f>
        <v>M</v>
      </c>
      <c r="H4811" s="8" t="s">
        <v>266</v>
      </c>
      <c r="I4811" s="8" t="str">
        <f aca="false">J4811</f>
        <v>48;50</v>
      </c>
      <c r="J4811" s="18" t="str">
        <f aca="false">IF(LEN(H4811)&gt;2,LEFT(H4811,2)&amp;";"&amp;RIGHT(H4811,2),H4811)</f>
        <v>48;50</v>
      </c>
      <c r="M4811" s="8" t="n">
        <v>965</v>
      </c>
      <c r="P4811" s="2" t="str">
        <f aca="false">VLOOKUP(1*LEFT(H4811,2),references!AL:AP,2,0)&amp;" - "&amp;VLOOKUP(1*RIGHT(H4811,2),references!AL:AP,2,0)</f>
        <v>96 - 100</v>
      </c>
      <c r="Q4811" s="2" t="str">
        <f aca="false">VLOOKUP(1*LEFT(H4811,2),references!AL:AP,4,0)&amp;" - "&amp;VLOOKUP(1*RIGHT(H4811,2),references!AL:AP,4,0)</f>
        <v>84 - 88</v>
      </c>
    </row>
    <row r="4812" customFormat="false" ht="15" hidden="false" customHeight="false" outlineLevel="0" collapsed="false">
      <c r="B4812" s="2" t="s">
        <v>108</v>
      </c>
      <c r="C4812" s="66" t="s">
        <v>2096</v>
      </c>
      <c r="D4812" s="2" t="n">
        <f aca="false">D4811+10</f>
        <v>180</v>
      </c>
      <c r="E4812" s="38" t="s">
        <v>180</v>
      </c>
      <c r="F4812" s="2" t="str">
        <f aca="false">E4812</f>
        <v>L</v>
      </c>
      <c r="H4812" s="8" t="s">
        <v>465</v>
      </c>
      <c r="I4812" s="8" t="str">
        <f aca="false">J4812</f>
        <v>50;52</v>
      </c>
      <c r="J4812" s="18" t="str">
        <f aca="false">IF(LEN(H4812)&gt;2,LEFT(H4812,2)&amp;";"&amp;RIGHT(H4812,2),H4812)</f>
        <v>50;52</v>
      </c>
      <c r="M4812" s="8" t="n">
        <v>955</v>
      </c>
      <c r="P4812" s="2" t="str">
        <f aca="false">VLOOKUP(1*LEFT(H4812,2),references!AL:AP,2,0)&amp;" - "&amp;VLOOKUP(1*RIGHT(H4812,2),references!AL:AP,2,0)</f>
        <v>100 - 104</v>
      </c>
      <c r="Q4812" s="2" t="str">
        <f aca="false">VLOOKUP(1*LEFT(H4812,2),references!AL:AP,4,0)&amp;" - "&amp;VLOOKUP(1*RIGHT(H4812,2),references!AL:AP,4,0)</f>
        <v>88 - 92</v>
      </c>
    </row>
    <row r="4813" customFormat="false" ht="15" hidden="false" customHeight="false" outlineLevel="0" collapsed="false">
      <c r="B4813" s="2" t="s">
        <v>108</v>
      </c>
      <c r="C4813" s="66" t="s">
        <v>2096</v>
      </c>
      <c r="D4813" s="2" t="n">
        <f aca="false">D4812+10</f>
        <v>190</v>
      </c>
      <c r="E4813" s="38" t="s">
        <v>181</v>
      </c>
      <c r="F4813" s="2" t="str">
        <f aca="false">E4813</f>
        <v>XL</v>
      </c>
      <c r="H4813" s="8" t="s">
        <v>466</v>
      </c>
      <c r="I4813" s="8" t="str">
        <f aca="false">J4813</f>
        <v>52;54</v>
      </c>
      <c r="J4813" s="18" t="str">
        <f aca="false">IF(LEN(H4813)&gt;2,LEFT(H4813,2)&amp;";"&amp;RIGHT(H4813,2),H4813)</f>
        <v>52;54</v>
      </c>
      <c r="M4813" s="8" t="n">
        <v>945</v>
      </c>
      <c r="P4813" s="2" t="str">
        <f aca="false">VLOOKUP(1*LEFT(H4813,2),references!AL:AP,2,0)&amp;" - "&amp;VLOOKUP(1*RIGHT(H4813,2),references!AL:AP,2,0)</f>
        <v>104 - 108</v>
      </c>
      <c r="Q4813" s="2" t="str">
        <f aca="false">VLOOKUP(1*LEFT(H4813,2),references!AL:AP,4,0)&amp;" - "&amp;VLOOKUP(1*RIGHT(H4813,2),references!AL:AP,4,0)</f>
        <v>92 - 96</v>
      </c>
    </row>
    <row r="4814" customFormat="false" ht="15" hidden="false" customHeight="false" outlineLevel="0" collapsed="false">
      <c r="B4814" s="2" t="s">
        <v>108</v>
      </c>
      <c r="C4814" s="66" t="s">
        <v>2096</v>
      </c>
      <c r="D4814" s="2" t="n">
        <f aca="false">D4813+10</f>
        <v>200</v>
      </c>
      <c r="E4814" s="38" t="s">
        <v>182</v>
      </c>
      <c r="F4814" s="2" t="str">
        <f aca="false">E4814</f>
        <v>XXL</v>
      </c>
      <c r="H4814" s="8" t="s">
        <v>467</v>
      </c>
      <c r="I4814" s="8" t="str">
        <f aca="false">J4814</f>
        <v>54;56</v>
      </c>
      <c r="J4814" s="18" t="str">
        <f aca="false">IF(LEN(H4814)&gt;2,LEFT(H4814,2)&amp;";"&amp;RIGHT(H4814,2),H4814)</f>
        <v>54;56</v>
      </c>
      <c r="M4814" s="8" t="n">
        <v>935</v>
      </c>
      <c r="P4814" s="2" t="str">
        <f aca="false">VLOOKUP(1*LEFT(H4814,2),references!AL:AP,2,0)&amp;" - "&amp;VLOOKUP(1*RIGHT(H4814,2),references!AL:AP,2,0)</f>
        <v>108 - 112</v>
      </c>
      <c r="Q4814" s="2" t="str">
        <f aca="false">VLOOKUP(1*LEFT(H4814,2),references!AL:AP,4,0)&amp;" - "&amp;VLOOKUP(1*RIGHT(H4814,2),references!AL:AP,4,0)</f>
        <v>96 - 100</v>
      </c>
    </row>
    <row r="4815" customFormat="false" ht="15" hidden="false" customHeight="false" outlineLevel="0" collapsed="false">
      <c r="B4815" s="2" t="s">
        <v>108</v>
      </c>
      <c r="C4815" s="66" t="s">
        <v>2096</v>
      </c>
      <c r="D4815" s="2" t="n">
        <f aca="false">D4814+10</f>
        <v>210</v>
      </c>
      <c r="E4815" s="38" t="s">
        <v>579</v>
      </c>
      <c r="F4815" s="2" t="str">
        <f aca="false">E4815</f>
        <v>3XL</v>
      </c>
      <c r="H4815" s="8" t="s">
        <v>468</v>
      </c>
      <c r="I4815" s="8" t="str">
        <f aca="false">J4815</f>
        <v>56;58</v>
      </c>
      <c r="J4815" s="18" t="str">
        <f aca="false">IF(LEN(H4815)&gt;2,LEFT(H4815,2)&amp;";"&amp;RIGHT(H4815,2),H4815)</f>
        <v>56;58</v>
      </c>
      <c r="M4815" s="8" t="n">
        <v>925</v>
      </c>
      <c r="P4815" s="2" t="str">
        <f aca="false">VLOOKUP(1*LEFT(H4815,2),references!AL:AP,2,0)&amp;" - "&amp;VLOOKUP(1*RIGHT(H4815,2),references!AL:AP,2,0)</f>
        <v>112 - 116</v>
      </c>
      <c r="Q4815" s="2" t="str">
        <f aca="false">VLOOKUP(1*LEFT(H4815,2),references!AL:AP,4,0)&amp;" - "&amp;VLOOKUP(1*RIGHT(H4815,2),references!AL:AP,4,0)</f>
        <v>100 - 104</v>
      </c>
    </row>
    <row r="4816" customFormat="false" ht="15" hidden="false" customHeight="false" outlineLevel="0" collapsed="false">
      <c r="B4816" s="2" t="s">
        <v>108</v>
      </c>
      <c r="C4816" s="66" t="s">
        <v>2096</v>
      </c>
      <c r="D4816" s="2" t="n">
        <f aca="false">D4815+10</f>
        <v>220</v>
      </c>
      <c r="E4816" s="38" t="s">
        <v>580</v>
      </c>
      <c r="F4816" s="2" t="str">
        <f aca="false">E4816</f>
        <v>4XL</v>
      </c>
      <c r="H4816" s="8" t="s">
        <v>469</v>
      </c>
      <c r="I4816" s="8" t="str">
        <f aca="false">J4816</f>
        <v>58;60</v>
      </c>
      <c r="J4816" s="18" t="str">
        <f aca="false">IF(LEN(H4816)&gt;2,LEFT(H4816,2)&amp;";"&amp;RIGHT(H4816,2),H4816)</f>
        <v>58;60</v>
      </c>
      <c r="M4816" s="8" t="n">
        <v>915</v>
      </c>
    </row>
    <row r="4818" customFormat="false" ht="15" hidden="false" customHeight="false" outlineLevel="0" collapsed="false">
      <c r="B4818" s="10" t="s">
        <v>271</v>
      </c>
      <c r="C4818" s="73" t="s">
        <v>2097</v>
      </c>
      <c r="D4818" s="10" t="n">
        <v>145</v>
      </c>
      <c r="E4818" s="20" t="s">
        <v>587</v>
      </c>
      <c r="F4818" s="10" t="s">
        <v>3016</v>
      </c>
      <c r="G4818" s="73"/>
      <c r="H4818" s="24" t="s">
        <v>171</v>
      </c>
      <c r="I4818" s="24" t="str">
        <f aca="false">J4818</f>
        <v>42;44</v>
      </c>
      <c r="J4818" s="24" t="str">
        <f aca="false">IF(LEN(H4818)&gt;2,LEFT(H4818,2)&amp;";"&amp;RIGHT(H4818,2),H4818)</f>
        <v>42;44</v>
      </c>
      <c r="K4818" s="24"/>
      <c r="L4818" s="24"/>
      <c r="M4818" s="24" t="n">
        <v>0</v>
      </c>
    </row>
    <row r="4819" customFormat="false" ht="15" hidden="false" customHeight="false" outlineLevel="0" collapsed="false">
      <c r="B4819" s="10" t="s">
        <v>271</v>
      </c>
      <c r="C4819" s="73" t="s">
        <v>2097</v>
      </c>
      <c r="D4819" s="10" t="n">
        <v>165</v>
      </c>
      <c r="E4819" s="20" t="s">
        <v>589</v>
      </c>
      <c r="F4819" s="10" t="s">
        <v>3021</v>
      </c>
      <c r="G4819" s="73"/>
      <c r="H4819" s="24" t="s">
        <v>264</v>
      </c>
      <c r="I4819" s="24" t="str">
        <f aca="false">J4819</f>
        <v>46;48</v>
      </c>
      <c r="J4819" s="24" t="str">
        <f aca="false">IF(LEN(H4819)&gt;2,LEFT(H4819,2)&amp;";"&amp;RIGHT(H4819,2),H4819)</f>
        <v>46;48</v>
      </c>
      <c r="K4819" s="24"/>
      <c r="L4819" s="24"/>
      <c r="M4819" s="24" t="n">
        <v>0</v>
      </c>
    </row>
    <row r="4820" customFormat="false" ht="15" hidden="false" customHeight="false" outlineLevel="0" collapsed="false">
      <c r="B4820" s="10" t="s">
        <v>271</v>
      </c>
      <c r="C4820" s="73" t="s">
        <v>2097</v>
      </c>
      <c r="D4820" s="10" t="n">
        <v>185</v>
      </c>
      <c r="E4820" s="20" t="s">
        <v>591</v>
      </c>
      <c r="F4820" s="10" t="s">
        <v>3029</v>
      </c>
      <c r="G4820" s="73"/>
      <c r="H4820" s="24" t="s">
        <v>465</v>
      </c>
      <c r="I4820" s="24" t="str">
        <f aca="false">J4820</f>
        <v>50;52</v>
      </c>
      <c r="J4820" s="24" t="str">
        <f aca="false">IF(LEN(H4820)&gt;2,LEFT(H4820,2)&amp;";"&amp;RIGHT(H4820,2),H4820)</f>
        <v>50;52</v>
      </c>
      <c r="K4820" s="24"/>
      <c r="L4820" s="24"/>
      <c r="M4820" s="24" t="n">
        <v>0</v>
      </c>
    </row>
    <row r="4821" customFormat="false" ht="15" hidden="false" customHeight="false" outlineLevel="0" collapsed="false">
      <c r="B4821" s="10" t="s">
        <v>271</v>
      </c>
      <c r="C4821" s="73" t="s">
        <v>2097</v>
      </c>
      <c r="D4821" s="10" t="n">
        <v>205</v>
      </c>
      <c r="E4821" s="20" t="s">
        <v>593</v>
      </c>
      <c r="F4821" s="10" t="s">
        <v>3261</v>
      </c>
      <c r="G4821" s="73"/>
      <c r="H4821" s="24" t="s">
        <v>467</v>
      </c>
      <c r="I4821" s="24" t="str">
        <f aca="false">J4821</f>
        <v>54;56</v>
      </c>
      <c r="J4821" s="24" t="str">
        <f aca="false">IF(LEN(H4821)&gt;2,LEFT(H4821,2)&amp;";"&amp;RIGHT(H4821,2),H4821)</f>
        <v>54;56</v>
      </c>
      <c r="K4821" s="24"/>
      <c r="L4821" s="24"/>
      <c r="M4821" s="24" t="n">
        <v>0</v>
      </c>
    </row>
    <row r="4823" customFormat="false" ht="15" hidden="false" customHeight="false" outlineLevel="0" collapsed="false">
      <c r="B4823" s="2" t="s">
        <v>108</v>
      </c>
      <c r="C4823" s="66" t="s">
        <v>2098</v>
      </c>
      <c r="D4823" s="75" t="n">
        <v>100</v>
      </c>
      <c r="E4823" s="38" t="s">
        <v>1621</v>
      </c>
      <c r="F4823" s="38" t="str">
        <f aca="false">E4823</f>
        <v>100</v>
      </c>
      <c r="H4823" s="14" t="str">
        <f aca="false">E4823</f>
        <v>100</v>
      </c>
      <c r="I4823" s="8" t="str">
        <f aca="false">J4823</f>
        <v>100</v>
      </c>
      <c r="J4823" s="61" t="str">
        <f aca="false">H4823</f>
        <v>100</v>
      </c>
      <c r="K4823" s="6"/>
      <c r="M4823" s="8" t="n">
        <v>879</v>
      </c>
      <c r="T4823" s="38" t="str">
        <f aca="false">H4823</f>
        <v>100</v>
      </c>
    </row>
    <row r="4824" customFormat="false" ht="15" hidden="false" customHeight="false" outlineLevel="0" collapsed="false">
      <c r="B4824" s="2" t="s">
        <v>108</v>
      </c>
      <c r="C4824" s="66" t="s">
        <v>2098</v>
      </c>
      <c r="D4824" s="75" t="n">
        <v>110</v>
      </c>
      <c r="E4824" s="38" t="s">
        <v>1002</v>
      </c>
      <c r="F4824" s="38" t="str">
        <f aca="false">E4824</f>
        <v>110</v>
      </c>
      <c r="H4824" s="14" t="str">
        <f aca="false">E4824</f>
        <v>110</v>
      </c>
      <c r="I4824" s="8" t="str">
        <f aca="false">J4824</f>
        <v>110</v>
      </c>
      <c r="J4824" s="61" t="str">
        <f aca="false">H4824</f>
        <v>110</v>
      </c>
      <c r="K4824" s="6"/>
      <c r="M4824" s="8" t="n">
        <v>889</v>
      </c>
      <c r="T4824" s="38" t="str">
        <f aca="false">H4824</f>
        <v>110</v>
      </c>
    </row>
    <row r="4825" customFormat="false" ht="15" hidden="false" customHeight="false" outlineLevel="0" collapsed="false">
      <c r="B4825" s="2" t="s">
        <v>108</v>
      </c>
      <c r="C4825" s="66" t="s">
        <v>2098</v>
      </c>
      <c r="D4825" s="75" t="n">
        <v>120</v>
      </c>
      <c r="E4825" s="38" t="s">
        <v>1624</v>
      </c>
      <c r="F4825" s="38" t="str">
        <f aca="false">E4825</f>
        <v>120</v>
      </c>
      <c r="H4825" s="14" t="str">
        <f aca="false">E4825</f>
        <v>120</v>
      </c>
      <c r="I4825" s="8" t="str">
        <f aca="false">J4825</f>
        <v>120</v>
      </c>
      <c r="J4825" s="61" t="str">
        <f aca="false">H4825</f>
        <v>120</v>
      </c>
      <c r="K4825" s="6"/>
      <c r="M4825" s="8" t="n">
        <v>899</v>
      </c>
      <c r="T4825" s="38" t="str">
        <f aca="false">H4825</f>
        <v>120</v>
      </c>
    </row>
    <row r="4826" customFormat="false" ht="15" hidden="false" customHeight="false" outlineLevel="0" collapsed="false">
      <c r="B4826" s="2" t="s">
        <v>108</v>
      </c>
      <c r="C4826" s="66" t="s">
        <v>2098</v>
      </c>
      <c r="D4826" s="75" t="n">
        <v>130</v>
      </c>
      <c r="E4826" s="38" t="s">
        <v>1631</v>
      </c>
      <c r="F4826" s="38" t="str">
        <f aca="false">E4826</f>
        <v>130</v>
      </c>
      <c r="H4826" s="14" t="str">
        <f aca="false">E4826</f>
        <v>130</v>
      </c>
      <c r="I4826" s="8" t="str">
        <f aca="false">J4826</f>
        <v>130</v>
      </c>
      <c r="J4826" s="61" t="str">
        <f aca="false">H4826</f>
        <v>130</v>
      </c>
      <c r="K4826" s="6"/>
      <c r="M4826" s="8" t="n">
        <v>909</v>
      </c>
      <c r="T4826" s="38" t="str">
        <f aca="false">H4826</f>
        <v>130</v>
      </c>
    </row>
    <row r="4827" customFormat="false" ht="15" hidden="false" customHeight="false" outlineLevel="0" collapsed="false">
      <c r="B4827" s="2" t="s">
        <v>108</v>
      </c>
      <c r="C4827" s="66" t="s">
        <v>2098</v>
      </c>
      <c r="D4827" s="75" t="n">
        <v>140</v>
      </c>
      <c r="E4827" s="38" t="s">
        <v>1633</v>
      </c>
      <c r="F4827" s="38" t="str">
        <f aca="false">E4827</f>
        <v>140</v>
      </c>
      <c r="H4827" s="14" t="str">
        <f aca="false">E4827</f>
        <v>140</v>
      </c>
      <c r="I4827" s="8" t="str">
        <f aca="false">J4827</f>
        <v>140</v>
      </c>
      <c r="J4827" s="61" t="str">
        <f aca="false">H4827</f>
        <v>140</v>
      </c>
      <c r="K4827" s="6"/>
      <c r="M4827" s="8" t="n">
        <v>919</v>
      </c>
      <c r="T4827" s="38" t="str">
        <f aca="false">H4827</f>
        <v>140</v>
      </c>
    </row>
    <row r="4828" customFormat="false" ht="15" hidden="false" customHeight="false" outlineLevel="0" collapsed="false">
      <c r="B4828" s="2" t="s">
        <v>108</v>
      </c>
      <c r="C4828" s="66" t="s">
        <v>2098</v>
      </c>
      <c r="D4828" s="75" t="n">
        <v>150</v>
      </c>
      <c r="E4828" s="38" t="s">
        <v>2099</v>
      </c>
      <c r="F4828" s="38" t="str">
        <f aca="false">E4828</f>
        <v>150</v>
      </c>
      <c r="H4828" s="14" t="str">
        <f aca="false">E4828</f>
        <v>150</v>
      </c>
      <c r="I4828" s="8" t="str">
        <f aca="false">J4828</f>
        <v>150</v>
      </c>
      <c r="J4828" s="61" t="str">
        <f aca="false">H4828</f>
        <v>150</v>
      </c>
      <c r="K4828" s="6"/>
      <c r="M4828" s="8" t="n">
        <v>929</v>
      </c>
      <c r="T4828" s="38" t="str">
        <f aca="false">H4828</f>
        <v>150</v>
      </c>
    </row>
    <row r="4829" customFormat="false" ht="15" hidden="false" customHeight="false" outlineLevel="0" collapsed="false">
      <c r="B4829" s="2" t="s">
        <v>108</v>
      </c>
      <c r="C4829" s="66" t="s">
        <v>2098</v>
      </c>
      <c r="D4829" s="75" t="n">
        <v>160</v>
      </c>
      <c r="E4829" s="38" t="s">
        <v>2100</v>
      </c>
      <c r="F4829" s="38" t="str">
        <f aca="false">E4829</f>
        <v>160</v>
      </c>
      <c r="H4829" s="14" t="str">
        <f aca="false">E4829</f>
        <v>160</v>
      </c>
      <c r="I4829" s="8" t="str">
        <f aca="false">J4829</f>
        <v>160</v>
      </c>
      <c r="J4829" s="61" t="str">
        <f aca="false">H4829</f>
        <v>160</v>
      </c>
      <c r="K4829" s="6"/>
      <c r="M4829" s="8" t="n">
        <v>939</v>
      </c>
      <c r="T4829" s="38" t="str">
        <f aca="false">H4829</f>
        <v>160</v>
      </c>
    </row>
    <row r="4830" customFormat="false" ht="15" hidden="false" customHeight="false" outlineLevel="0" collapsed="false">
      <c r="B4830" s="2" t="s">
        <v>108</v>
      </c>
      <c r="C4830" s="66" t="s">
        <v>2098</v>
      </c>
      <c r="D4830" s="75" t="n">
        <v>165</v>
      </c>
      <c r="E4830" s="38" t="s">
        <v>2101</v>
      </c>
      <c r="F4830" s="38" t="str">
        <f aca="false">E4830</f>
        <v>165</v>
      </c>
      <c r="H4830" s="14" t="str">
        <f aca="false">E4830</f>
        <v>165</v>
      </c>
      <c r="I4830" s="8" t="str">
        <f aca="false">J4830</f>
        <v>165</v>
      </c>
      <c r="J4830" s="61" t="str">
        <f aca="false">H4830</f>
        <v>165</v>
      </c>
      <c r="K4830" s="6"/>
      <c r="M4830" s="8" t="n">
        <v>949</v>
      </c>
      <c r="T4830" s="38" t="str">
        <f aca="false">H4830</f>
        <v>165</v>
      </c>
    </row>
    <row r="4831" customFormat="false" ht="15" hidden="false" customHeight="false" outlineLevel="0" collapsed="false">
      <c r="B4831" s="2" t="s">
        <v>108</v>
      </c>
      <c r="C4831" s="66" t="s">
        <v>2098</v>
      </c>
      <c r="D4831" s="75" t="n">
        <v>170</v>
      </c>
      <c r="E4831" s="38" t="s">
        <v>2102</v>
      </c>
      <c r="F4831" s="38" t="str">
        <f aca="false">E4831</f>
        <v>170</v>
      </c>
      <c r="H4831" s="14" t="str">
        <f aca="false">E4831</f>
        <v>170</v>
      </c>
      <c r="I4831" s="8" t="str">
        <f aca="false">J4831</f>
        <v>170</v>
      </c>
      <c r="J4831" s="61" t="str">
        <f aca="false">H4831</f>
        <v>170</v>
      </c>
      <c r="K4831" s="6"/>
      <c r="M4831" s="8" t="n">
        <v>959</v>
      </c>
      <c r="T4831" s="38" t="str">
        <f aca="false">H4831</f>
        <v>170</v>
      </c>
    </row>
    <row r="4832" customFormat="false" ht="15" hidden="false" customHeight="false" outlineLevel="0" collapsed="false">
      <c r="B4832" s="2" t="s">
        <v>108</v>
      </c>
      <c r="C4832" s="66" t="s">
        <v>2098</v>
      </c>
      <c r="D4832" s="75" t="n">
        <v>175</v>
      </c>
      <c r="E4832" s="38" t="s">
        <v>2103</v>
      </c>
      <c r="F4832" s="38" t="str">
        <f aca="false">E4832</f>
        <v>175</v>
      </c>
      <c r="H4832" s="14" t="str">
        <f aca="false">E4832</f>
        <v>175</v>
      </c>
      <c r="I4832" s="8" t="str">
        <f aca="false">J4832</f>
        <v>175</v>
      </c>
      <c r="J4832" s="61" t="str">
        <f aca="false">H4832</f>
        <v>175</v>
      </c>
      <c r="K4832" s="6"/>
      <c r="M4832" s="8" t="n">
        <v>979</v>
      </c>
      <c r="T4832" s="38" t="str">
        <f aca="false">H4832</f>
        <v>175</v>
      </c>
    </row>
    <row r="4833" customFormat="false" ht="15" hidden="false" customHeight="false" outlineLevel="0" collapsed="false">
      <c r="B4833" s="2" t="s">
        <v>108</v>
      </c>
      <c r="C4833" s="66" t="s">
        <v>2098</v>
      </c>
      <c r="D4833" s="75" t="n">
        <v>180</v>
      </c>
      <c r="E4833" s="38" t="s">
        <v>2104</v>
      </c>
      <c r="F4833" s="38" t="str">
        <f aca="false">E4833</f>
        <v>180</v>
      </c>
      <c r="H4833" s="14" t="str">
        <f aca="false">E4833</f>
        <v>180</v>
      </c>
      <c r="I4833" s="8" t="str">
        <f aca="false">J4833</f>
        <v>180</v>
      </c>
      <c r="J4833" s="61" t="str">
        <f aca="false">H4833</f>
        <v>180</v>
      </c>
      <c r="K4833" s="6"/>
      <c r="M4833" s="8" t="n">
        <v>999</v>
      </c>
      <c r="T4833" s="38" t="str">
        <f aca="false">H4833</f>
        <v>180</v>
      </c>
    </row>
    <row r="4834" customFormat="false" ht="15" hidden="false" customHeight="false" outlineLevel="0" collapsed="false">
      <c r="B4834" s="2" t="s">
        <v>108</v>
      </c>
      <c r="C4834" s="66" t="s">
        <v>2098</v>
      </c>
      <c r="D4834" s="75" t="n">
        <v>185</v>
      </c>
      <c r="E4834" s="38" t="s">
        <v>2105</v>
      </c>
      <c r="F4834" s="38" t="str">
        <f aca="false">E4834</f>
        <v>185</v>
      </c>
      <c r="H4834" s="14" t="str">
        <f aca="false">E4834</f>
        <v>185</v>
      </c>
      <c r="I4834" s="8" t="str">
        <f aca="false">J4834</f>
        <v>185</v>
      </c>
      <c r="J4834" s="61" t="str">
        <f aca="false">H4834</f>
        <v>185</v>
      </c>
      <c r="K4834" s="6"/>
      <c r="M4834" s="8" t="n">
        <v>989</v>
      </c>
      <c r="T4834" s="38" t="str">
        <f aca="false">H4834</f>
        <v>185</v>
      </c>
    </row>
    <row r="4835" customFormat="false" ht="15" hidden="false" customHeight="false" outlineLevel="0" collapsed="false">
      <c r="B4835" s="2" t="s">
        <v>108</v>
      </c>
      <c r="C4835" s="66" t="s">
        <v>2098</v>
      </c>
      <c r="D4835" s="75" t="n">
        <v>190</v>
      </c>
      <c r="E4835" s="38" t="s">
        <v>2106</v>
      </c>
      <c r="F4835" s="38" t="str">
        <f aca="false">E4835</f>
        <v>190</v>
      </c>
      <c r="H4835" s="14" t="str">
        <f aca="false">E4835</f>
        <v>190</v>
      </c>
      <c r="I4835" s="8" t="str">
        <f aca="false">J4835</f>
        <v>190</v>
      </c>
      <c r="J4835" s="61" t="str">
        <f aca="false">H4835</f>
        <v>190</v>
      </c>
      <c r="K4835" s="6"/>
      <c r="M4835" s="8" t="n">
        <v>969</v>
      </c>
      <c r="T4835" s="38" t="str">
        <f aca="false">H4835</f>
        <v>190</v>
      </c>
    </row>
    <row r="4836" customFormat="false" ht="15" hidden="false" customHeight="false" outlineLevel="0" collapsed="false">
      <c r="B4836" s="2" t="s">
        <v>108</v>
      </c>
      <c r="C4836" s="66" t="s">
        <v>2098</v>
      </c>
      <c r="D4836" s="75" t="n">
        <v>200</v>
      </c>
      <c r="E4836" s="38" t="s">
        <v>2107</v>
      </c>
      <c r="F4836" s="38" t="str">
        <f aca="false">E4836</f>
        <v>200</v>
      </c>
      <c r="H4836" s="14" t="str">
        <f aca="false">E4836</f>
        <v>200</v>
      </c>
      <c r="I4836" s="8" t="str">
        <f aca="false">J4836</f>
        <v>200</v>
      </c>
      <c r="J4836" s="61" t="str">
        <f aca="false">H4836</f>
        <v>200</v>
      </c>
      <c r="K4836" s="6"/>
      <c r="M4836" s="8" t="n">
        <v>869</v>
      </c>
      <c r="T4836" s="38" t="str">
        <f aca="false">H4836</f>
        <v>200</v>
      </c>
    </row>
    <row r="4837" customFormat="false" ht="15" hidden="false" customHeight="false" outlineLevel="0" collapsed="false">
      <c r="B4837" s="2" t="s">
        <v>108</v>
      </c>
      <c r="C4837" s="66" t="s">
        <v>2098</v>
      </c>
      <c r="D4837" s="75" t="n">
        <v>210</v>
      </c>
      <c r="E4837" s="38" t="s">
        <v>2108</v>
      </c>
      <c r="F4837" s="38" t="str">
        <f aca="false">E4837</f>
        <v>210</v>
      </c>
      <c r="H4837" s="14" t="str">
        <f aca="false">E4837</f>
        <v>210</v>
      </c>
      <c r="I4837" s="8" t="str">
        <f aca="false">J4837</f>
        <v>210</v>
      </c>
      <c r="J4837" s="61" t="str">
        <f aca="false">H4837</f>
        <v>210</v>
      </c>
      <c r="K4837" s="6"/>
      <c r="M4837" s="8" t="n">
        <v>859</v>
      </c>
      <c r="T4837" s="38" t="str">
        <f aca="false">H4837</f>
        <v>210</v>
      </c>
    </row>
    <row r="4839" customFormat="false" ht="15" hidden="false" customHeight="false" outlineLevel="0" collapsed="false">
      <c r="B4839" s="10" t="s">
        <v>271</v>
      </c>
      <c r="C4839" s="73" t="s">
        <v>2109</v>
      </c>
      <c r="D4839" s="10" t="n">
        <v>110</v>
      </c>
      <c r="E4839" s="20" t="s">
        <v>115</v>
      </c>
      <c r="F4839" s="10" t="n">
        <f aca="false">IFERROR(E4839*10,SUBSTITUTE(E4839,"/",""))</f>
        <v>320</v>
      </c>
      <c r="G4839" s="73"/>
      <c r="H4839" s="81" t="str">
        <f aca="false">E4839</f>
        <v>32</v>
      </c>
      <c r="I4839" s="24" t="str">
        <f aca="false">IF(LEN(H4839)&gt;2,LEFT(H4839,2)&amp;";"&amp;RIGHT(H4839,2),H4839)</f>
        <v>32</v>
      </c>
      <c r="J4839" s="24" t="str">
        <f aca="false">IF(LEN(H4839)&gt;2,LEFT(H4839,2)&amp;";"&amp;RIGHT(H4839,2),H4839)</f>
        <v>32</v>
      </c>
      <c r="K4839" s="24"/>
      <c r="L4839" s="24"/>
      <c r="M4839" s="24" t="n">
        <v>0</v>
      </c>
    </row>
    <row r="4840" customFormat="false" ht="15" hidden="false" customHeight="false" outlineLevel="0" collapsed="false">
      <c r="B4840" s="10" t="s">
        <v>271</v>
      </c>
      <c r="C4840" s="73" t="s">
        <v>2109</v>
      </c>
      <c r="D4840" s="10" t="n">
        <f aca="false">D4839+5</f>
        <v>115</v>
      </c>
      <c r="E4840" s="20" t="s">
        <v>144</v>
      </c>
      <c r="F4840" s="10" t="str">
        <f aca="false">IFERROR(E4840*10,SUBSTITUTE(E4840,"/",""))</f>
        <v>3233</v>
      </c>
      <c r="G4840" s="73"/>
      <c r="H4840" s="81" t="str">
        <f aca="false">E4840</f>
        <v>32/33</v>
      </c>
      <c r="I4840" s="24" t="str">
        <f aca="false">IF(LEN(H4840)&gt;2,LEFT(H4840,2)&amp;";"&amp;RIGHT(H4840,2),H4840)</f>
        <v>32;33</v>
      </c>
      <c r="J4840" s="24" t="str">
        <f aca="false">IF(LEN(H4840)&gt;2,LEFT(H4840,2)&amp;";"&amp;RIGHT(H4840,2),H4840)</f>
        <v>32;33</v>
      </c>
      <c r="K4840" s="24"/>
      <c r="L4840" s="24"/>
      <c r="M4840" s="24" t="n">
        <v>0</v>
      </c>
    </row>
    <row r="4841" customFormat="false" ht="15" hidden="false" customHeight="false" outlineLevel="0" collapsed="false">
      <c r="B4841" s="10" t="s">
        <v>271</v>
      </c>
      <c r="C4841" s="73" t="s">
        <v>2109</v>
      </c>
      <c r="D4841" s="10" t="n">
        <f aca="false">D4840+5</f>
        <v>120</v>
      </c>
      <c r="E4841" s="20" t="s">
        <v>116</v>
      </c>
      <c r="F4841" s="10" t="n">
        <f aca="false">IFERROR(E4841*10,SUBSTITUTE(E4841,"/",""))</f>
        <v>330</v>
      </c>
      <c r="G4841" s="73"/>
      <c r="H4841" s="81" t="str">
        <f aca="false">E4841</f>
        <v>33</v>
      </c>
      <c r="I4841" s="24" t="str">
        <f aca="false">IF(LEN(H4841)&gt;2,LEFT(H4841,2)&amp;";"&amp;RIGHT(H4841,2),H4841)</f>
        <v>33</v>
      </c>
      <c r="J4841" s="24" t="str">
        <f aca="false">IF(LEN(H4841)&gt;2,LEFT(H4841,2)&amp;";"&amp;RIGHT(H4841,2),H4841)</f>
        <v>33</v>
      </c>
      <c r="K4841" s="24"/>
      <c r="L4841" s="24"/>
      <c r="M4841" s="24" t="n">
        <v>0</v>
      </c>
    </row>
    <row r="4842" customFormat="false" ht="15" hidden="false" customHeight="false" outlineLevel="0" collapsed="false">
      <c r="B4842" s="10" t="s">
        <v>271</v>
      </c>
      <c r="C4842" s="73" t="s">
        <v>2109</v>
      </c>
      <c r="D4842" s="10" t="n">
        <f aca="false">D4841+5</f>
        <v>125</v>
      </c>
      <c r="E4842" s="20" t="s">
        <v>145</v>
      </c>
      <c r="F4842" s="10" t="str">
        <f aca="false">IFERROR(E4842*10,SUBSTITUTE(E4842,"/",""))</f>
        <v>3334</v>
      </c>
      <c r="G4842" s="73"/>
      <c r="H4842" s="81" t="str">
        <f aca="false">E4842</f>
        <v>33/34</v>
      </c>
      <c r="I4842" s="24" t="str">
        <f aca="false">IF(LEN(H4842)&gt;2,LEFT(H4842,2)&amp;";"&amp;RIGHT(H4842,2),H4842)</f>
        <v>33;34</v>
      </c>
      <c r="J4842" s="24" t="str">
        <f aca="false">IF(LEN(H4842)&gt;2,LEFT(H4842,2)&amp;";"&amp;RIGHT(H4842,2),H4842)</f>
        <v>33;34</v>
      </c>
      <c r="K4842" s="24"/>
      <c r="L4842" s="24"/>
      <c r="M4842" s="24" t="n">
        <v>0</v>
      </c>
    </row>
    <row r="4843" customFormat="false" ht="15" hidden="false" customHeight="false" outlineLevel="0" collapsed="false">
      <c r="B4843" s="10" t="s">
        <v>271</v>
      </c>
      <c r="C4843" s="73" t="s">
        <v>2109</v>
      </c>
      <c r="D4843" s="10" t="n">
        <f aca="false">D4842+5</f>
        <v>130</v>
      </c>
      <c r="E4843" s="20" t="s">
        <v>117</v>
      </c>
      <c r="F4843" s="10" t="n">
        <f aca="false">IFERROR(E4843*10,SUBSTITUTE(E4843,"/",""))</f>
        <v>340</v>
      </c>
      <c r="G4843" s="73"/>
      <c r="H4843" s="81" t="str">
        <f aca="false">E4843</f>
        <v>34</v>
      </c>
      <c r="I4843" s="24" t="str">
        <f aca="false">IF(LEN(H4843)&gt;2,LEFT(H4843,2)&amp;";"&amp;RIGHT(H4843,2),H4843)</f>
        <v>34</v>
      </c>
      <c r="J4843" s="24" t="str">
        <f aca="false">IF(LEN(H4843)&gt;2,LEFT(H4843,2)&amp;";"&amp;RIGHT(H4843,2),H4843)</f>
        <v>34</v>
      </c>
      <c r="K4843" s="24"/>
      <c r="L4843" s="24"/>
      <c r="M4843" s="24" t="n">
        <v>0</v>
      </c>
    </row>
    <row r="4844" customFormat="false" ht="15" hidden="false" customHeight="false" outlineLevel="0" collapsed="false">
      <c r="B4844" s="10" t="s">
        <v>271</v>
      </c>
      <c r="C4844" s="73" t="s">
        <v>2109</v>
      </c>
      <c r="D4844" s="10" t="n">
        <f aca="false">D4843+5</f>
        <v>135</v>
      </c>
      <c r="E4844" s="20" t="s">
        <v>146</v>
      </c>
      <c r="F4844" s="10" t="str">
        <f aca="false">IFERROR(E4844*10,SUBSTITUTE(E4844,"/",""))</f>
        <v>3435</v>
      </c>
      <c r="G4844" s="73"/>
      <c r="H4844" s="81" t="str">
        <f aca="false">E4844</f>
        <v>34/35</v>
      </c>
      <c r="I4844" s="24" t="str">
        <f aca="false">IF(LEN(H4844)&gt;2,LEFT(H4844,2)&amp;";"&amp;RIGHT(H4844,2),H4844)</f>
        <v>34;35</v>
      </c>
      <c r="J4844" s="24" t="str">
        <f aca="false">IF(LEN(H4844)&gt;2,LEFT(H4844,2)&amp;";"&amp;RIGHT(H4844,2),H4844)</f>
        <v>34;35</v>
      </c>
      <c r="K4844" s="24"/>
      <c r="L4844" s="24"/>
      <c r="M4844" s="24" t="n">
        <v>0</v>
      </c>
    </row>
    <row r="4845" customFormat="false" ht="15" hidden="false" customHeight="false" outlineLevel="0" collapsed="false">
      <c r="B4845" s="10" t="s">
        <v>271</v>
      </c>
      <c r="C4845" s="73" t="s">
        <v>2109</v>
      </c>
      <c r="D4845" s="10" t="n">
        <f aca="false">D4844+5</f>
        <v>140</v>
      </c>
      <c r="E4845" s="20" t="s">
        <v>118</v>
      </c>
      <c r="F4845" s="10" t="n">
        <f aca="false">IFERROR(E4845*10,SUBSTITUTE(E4845,"/",""))</f>
        <v>350</v>
      </c>
      <c r="G4845" s="73"/>
      <c r="H4845" s="81" t="str">
        <f aca="false">E4845</f>
        <v>35</v>
      </c>
      <c r="I4845" s="24" t="str">
        <f aca="false">IF(LEN(H4845)&gt;2,LEFT(H4845,2)&amp;";"&amp;RIGHT(H4845,2),H4845)</f>
        <v>35</v>
      </c>
      <c r="J4845" s="24" t="str">
        <f aca="false">IF(LEN(H4845)&gt;2,LEFT(H4845,2)&amp;";"&amp;RIGHT(H4845,2),H4845)</f>
        <v>35</v>
      </c>
      <c r="K4845" s="24"/>
      <c r="L4845" s="24"/>
      <c r="M4845" s="24" t="n">
        <v>0</v>
      </c>
    </row>
    <row r="4846" customFormat="false" ht="15" hidden="false" customHeight="false" outlineLevel="0" collapsed="false">
      <c r="B4846" s="10" t="s">
        <v>271</v>
      </c>
      <c r="C4846" s="73" t="s">
        <v>2109</v>
      </c>
      <c r="D4846" s="10" t="n">
        <f aca="false">D4845+5</f>
        <v>145</v>
      </c>
      <c r="E4846" s="20" t="s">
        <v>147</v>
      </c>
      <c r="F4846" s="10" t="str">
        <f aca="false">IFERROR(E4846*10,SUBSTITUTE(E4846,"/",""))</f>
        <v>3536</v>
      </c>
      <c r="G4846" s="73"/>
      <c r="H4846" s="81" t="str">
        <f aca="false">E4846</f>
        <v>35/36</v>
      </c>
      <c r="I4846" s="24" t="str">
        <f aca="false">IF(LEN(H4846)&gt;2,LEFT(H4846,2)&amp;";"&amp;RIGHT(H4846,2),H4846)</f>
        <v>35;36</v>
      </c>
      <c r="J4846" s="24" t="str">
        <f aca="false">IF(LEN(H4846)&gt;2,LEFT(H4846,2)&amp;";"&amp;RIGHT(H4846,2),H4846)</f>
        <v>35;36</v>
      </c>
      <c r="K4846" s="24"/>
      <c r="L4846" s="24"/>
      <c r="M4846" s="24" t="n">
        <v>0</v>
      </c>
    </row>
    <row r="4847" customFormat="false" ht="15" hidden="false" customHeight="false" outlineLevel="0" collapsed="false">
      <c r="B4847" s="10" t="s">
        <v>271</v>
      </c>
      <c r="C4847" s="73" t="s">
        <v>2109</v>
      </c>
      <c r="D4847" s="10" t="n">
        <f aca="false">D4846+5</f>
        <v>150</v>
      </c>
      <c r="E4847" s="20" t="s">
        <v>119</v>
      </c>
      <c r="F4847" s="10" t="n">
        <f aca="false">IFERROR(E4847*10,SUBSTITUTE(E4847,"/",""))</f>
        <v>360</v>
      </c>
      <c r="G4847" s="73"/>
      <c r="H4847" s="81" t="str">
        <f aca="false">E4847</f>
        <v>36</v>
      </c>
      <c r="I4847" s="24" t="str">
        <f aca="false">IF(LEN(H4847)&gt;2,LEFT(H4847,2)&amp;";"&amp;RIGHT(H4847,2),H4847)</f>
        <v>36</v>
      </c>
      <c r="J4847" s="24" t="str">
        <f aca="false">IF(LEN(H4847)&gt;2,LEFT(H4847,2)&amp;";"&amp;RIGHT(H4847,2),H4847)</f>
        <v>36</v>
      </c>
      <c r="K4847" s="24"/>
      <c r="L4847" s="24"/>
      <c r="M4847" s="24" t="n">
        <v>0</v>
      </c>
    </row>
    <row r="4848" customFormat="false" ht="15" hidden="false" customHeight="false" outlineLevel="0" collapsed="false">
      <c r="B4848" s="10" t="s">
        <v>271</v>
      </c>
      <c r="C4848" s="73" t="s">
        <v>2109</v>
      </c>
      <c r="D4848" s="10" t="n">
        <f aca="false">D4847+5</f>
        <v>155</v>
      </c>
      <c r="E4848" s="20" t="s">
        <v>148</v>
      </c>
      <c r="F4848" s="10" t="str">
        <f aca="false">IFERROR(E4848*10,SUBSTITUTE(E4848,"/",""))</f>
        <v>3637</v>
      </c>
      <c r="G4848" s="73"/>
      <c r="H4848" s="81" t="str">
        <f aca="false">E4848</f>
        <v>36/37</v>
      </c>
      <c r="I4848" s="24" t="str">
        <f aca="false">IF(LEN(H4848)&gt;2,LEFT(H4848,2)&amp;";"&amp;RIGHT(H4848,2),H4848)</f>
        <v>36;37</v>
      </c>
      <c r="J4848" s="24" t="str">
        <f aca="false">IF(LEN(H4848)&gt;2,LEFT(H4848,2)&amp;";"&amp;RIGHT(H4848,2),H4848)</f>
        <v>36;37</v>
      </c>
      <c r="K4848" s="24"/>
      <c r="L4848" s="24"/>
      <c r="M4848" s="24" t="n">
        <v>0</v>
      </c>
    </row>
    <row r="4849" customFormat="false" ht="15" hidden="false" customHeight="false" outlineLevel="0" collapsed="false">
      <c r="B4849" s="10" t="s">
        <v>271</v>
      </c>
      <c r="C4849" s="73" t="s">
        <v>2109</v>
      </c>
      <c r="D4849" s="10" t="n">
        <f aca="false">D4848+5</f>
        <v>160</v>
      </c>
      <c r="E4849" s="20" t="s">
        <v>120</v>
      </c>
      <c r="F4849" s="10" t="n">
        <f aca="false">IFERROR(E4849*10,SUBSTITUTE(E4849,"/",""))</f>
        <v>370</v>
      </c>
      <c r="G4849" s="73"/>
      <c r="H4849" s="81" t="str">
        <f aca="false">E4849</f>
        <v>37</v>
      </c>
      <c r="I4849" s="24" t="str">
        <f aca="false">IF(LEN(H4849)&gt;2,LEFT(H4849,2)&amp;";"&amp;RIGHT(H4849,2),H4849)</f>
        <v>37</v>
      </c>
      <c r="J4849" s="24" t="str">
        <f aca="false">IF(LEN(H4849)&gt;2,LEFT(H4849,2)&amp;";"&amp;RIGHT(H4849,2),H4849)</f>
        <v>37</v>
      </c>
      <c r="K4849" s="24"/>
      <c r="L4849" s="24"/>
      <c r="M4849" s="24" t="n">
        <v>0</v>
      </c>
    </row>
    <row r="4850" customFormat="false" ht="15" hidden="false" customHeight="false" outlineLevel="0" collapsed="false">
      <c r="B4850" s="10" t="s">
        <v>271</v>
      </c>
      <c r="C4850" s="73" t="s">
        <v>2109</v>
      </c>
      <c r="D4850" s="10" t="n">
        <f aca="false">D4849+5</f>
        <v>165</v>
      </c>
      <c r="E4850" s="20" t="s">
        <v>149</v>
      </c>
      <c r="F4850" s="10" t="str">
        <f aca="false">IFERROR(E4850*10,SUBSTITUTE(E4850,"/",""))</f>
        <v>3738</v>
      </c>
      <c r="G4850" s="73"/>
      <c r="H4850" s="81" t="str">
        <f aca="false">E4850</f>
        <v>37/38</v>
      </c>
      <c r="I4850" s="24" t="str">
        <f aca="false">IF(LEN(H4850)&gt;2,LEFT(H4850,2)&amp;";"&amp;RIGHT(H4850,2),H4850)</f>
        <v>37;38</v>
      </c>
      <c r="J4850" s="24" t="str">
        <f aca="false">IF(LEN(H4850)&gt;2,LEFT(H4850,2)&amp;";"&amp;RIGHT(H4850,2),H4850)</f>
        <v>37;38</v>
      </c>
      <c r="K4850" s="24"/>
      <c r="L4850" s="24"/>
      <c r="M4850" s="24" t="n">
        <v>0</v>
      </c>
    </row>
    <row r="4851" customFormat="false" ht="15" hidden="false" customHeight="false" outlineLevel="0" collapsed="false">
      <c r="B4851" s="10" t="s">
        <v>271</v>
      </c>
      <c r="C4851" s="73" t="s">
        <v>2109</v>
      </c>
      <c r="D4851" s="10" t="n">
        <f aca="false">D4850+5</f>
        <v>170</v>
      </c>
      <c r="E4851" s="20" t="s">
        <v>121</v>
      </c>
      <c r="F4851" s="10" t="n">
        <f aca="false">IFERROR(E4851*10,SUBSTITUTE(E4851,"/",""))</f>
        <v>380</v>
      </c>
      <c r="G4851" s="73"/>
      <c r="H4851" s="81" t="str">
        <f aca="false">E4851</f>
        <v>38</v>
      </c>
      <c r="I4851" s="24" t="str">
        <f aca="false">IF(LEN(H4851)&gt;2,LEFT(H4851,2)&amp;";"&amp;RIGHT(H4851,2),H4851)</f>
        <v>38</v>
      </c>
      <c r="J4851" s="24" t="str">
        <f aca="false">IF(LEN(H4851)&gt;2,LEFT(H4851,2)&amp;";"&amp;RIGHT(H4851,2),H4851)</f>
        <v>38</v>
      </c>
      <c r="K4851" s="24"/>
      <c r="L4851" s="24"/>
      <c r="M4851" s="24" t="n">
        <v>0</v>
      </c>
    </row>
    <row r="4852" customFormat="false" ht="15" hidden="false" customHeight="false" outlineLevel="0" collapsed="false">
      <c r="B4852" s="10" t="s">
        <v>271</v>
      </c>
      <c r="C4852" s="73" t="s">
        <v>2109</v>
      </c>
      <c r="D4852" s="10" t="n">
        <f aca="false">D4851+5</f>
        <v>175</v>
      </c>
      <c r="E4852" s="20" t="s">
        <v>150</v>
      </c>
      <c r="F4852" s="10" t="str">
        <f aca="false">IFERROR(E4852*10,SUBSTITUTE(E4852,"/",""))</f>
        <v>3839</v>
      </c>
      <c r="G4852" s="73"/>
      <c r="H4852" s="81" t="str">
        <f aca="false">E4852</f>
        <v>38/39</v>
      </c>
      <c r="I4852" s="24" t="str">
        <f aca="false">IF(LEN(H4852)&gt;2,LEFT(H4852,2)&amp;";"&amp;RIGHT(H4852,2),H4852)</f>
        <v>38;39</v>
      </c>
      <c r="J4852" s="24" t="str">
        <f aca="false">IF(LEN(H4852)&gt;2,LEFT(H4852,2)&amp;";"&amp;RIGHT(H4852,2),H4852)</f>
        <v>38;39</v>
      </c>
      <c r="K4852" s="24"/>
      <c r="L4852" s="24"/>
      <c r="M4852" s="24" t="n">
        <v>0</v>
      </c>
    </row>
    <row r="4853" customFormat="false" ht="15" hidden="false" customHeight="false" outlineLevel="0" collapsed="false">
      <c r="B4853" s="10" t="s">
        <v>271</v>
      </c>
      <c r="C4853" s="73" t="s">
        <v>2109</v>
      </c>
      <c r="D4853" s="10" t="n">
        <f aca="false">D4852+5</f>
        <v>180</v>
      </c>
      <c r="E4853" s="20" t="s">
        <v>122</v>
      </c>
      <c r="F4853" s="10" t="n">
        <f aca="false">IFERROR(E4853*10,SUBSTITUTE(E4853,"/",""))</f>
        <v>390</v>
      </c>
      <c r="G4853" s="73"/>
      <c r="H4853" s="81" t="str">
        <f aca="false">E4853</f>
        <v>39</v>
      </c>
      <c r="I4853" s="24" t="str">
        <f aca="false">IF(LEN(H4853)&gt;2,LEFT(H4853,2)&amp;";"&amp;RIGHT(H4853,2),H4853)</f>
        <v>39</v>
      </c>
      <c r="J4853" s="24" t="str">
        <f aca="false">IF(LEN(H4853)&gt;2,LEFT(H4853,2)&amp;";"&amp;RIGHT(H4853,2),H4853)</f>
        <v>39</v>
      </c>
      <c r="K4853" s="24"/>
      <c r="L4853" s="24"/>
      <c r="M4853" s="24" t="n">
        <v>0</v>
      </c>
    </row>
    <row r="4854" customFormat="false" ht="15" hidden="false" customHeight="false" outlineLevel="0" collapsed="false">
      <c r="B4854" s="10" t="s">
        <v>271</v>
      </c>
      <c r="C4854" s="73" t="s">
        <v>2109</v>
      </c>
      <c r="D4854" s="10" t="n">
        <f aca="false">D4853+5</f>
        <v>185</v>
      </c>
      <c r="E4854" s="20" t="s">
        <v>151</v>
      </c>
      <c r="F4854" s="10" t="str">
        <f aca="false">IFERROR(E4854*10,SUBSTITUTE(E4854,"/",""))</f>
        <v>3940</v>
      </c>
      <c r="G4854" s="73"/>
      <c r="H4854" s="81" t="str">
        <f aca="false">E4854</f>
        <v>39/40</v>
      </c>
      <c r="I4854" s="24" t="str">
        <f aca="false">IF(LEN(H4854)&gt;2,LEFT(H4854,2)&amp;";"&amp;RIGHT(H4854,2),H4854)</f>
        <v>39;40</v>
      </c>
      <c r="J4854" s="24" t="str">
        <f aca="false">IF(LEN(H4854)&gt;2,LEFT(H4854,2)&amp;";"&amp;RIGHT(H4854,2),H4854)</f>
        <v>39;40</v>
      </c>
      <c r="K4854" s="24"/>
      <c r="L4854" s="24"/>
      <c r="M4854" s="24" t="n">
        <v>0</v>
      </c>
    </row>
    <row r="4855" customFormat="false" ht="15" hidden="false" customHeight="false" outlineLevel="0" collapsed="false">
      <c r="B4855" s="10" t="s">
        <v>271</v>
      </c>
      <c r="C4855" s="73" t="s">
        <v>2109</v>
      </c>
      <c r="D4855" s="10" t="n">
        <f aca="false">D4854+5</f>
        <v>190</v>
      </c>
      <c r="E4855" s="20" t="s">
        <v>123</v>
      </c>
      <c r="F4855" s="10" t="n">
        <f aca="false">IFERROR(E4855*10,SUBSTITUTE(E4855,"/",""))</f>
        <v>400</v>
      </c>
      <c r="G4855" s="73"/>
      <c r="H4855" s="81" t="str">
        <f aca="false">E4855</f>
        <v>40</v>
      </c>
      <c r="I4855" s="24" t="str">
        <f aca="false">IF(LEN(H4855)&gt;2,LEFT(H4855,2)&amp;";"&amp;RIGHT(H4855,2),H4855)</f>
        <v>40</v>
      </c>
      <c r="J4855" s="24" t="str">
        <f aca="false">IF(LEN(H4855)&gt;2,LEFT(H4855,2)&amp;";"&amp;RIGHT(H4855,2),H4855)</f>
        <v>40</v>
      </c>
      <c r="K4855" s="24"/>
      <c r="L4855" s="24"/>
      <c r="M4855" s="24" t="n">
        <v>0</v>
      </c>
    </row>
    <row r="4856" customFormat="false" ht="15" hidden="false" customHeight="false" outlineLevel="0" collapsed="false">
      <c r="B4856" s="10" t="s">
        <v>271</v>
      </c>
      <c r="C4856" s="73" t="s">
        <v>2109</v>
      </c>
      <c r="D4856" s="10" t="n">
        <f aca="false">D4855+5</f>
        <v>195</v>
      </c>
      <c r="E4856" s="20" t="s">
        <v>152</v>
      </c>
      <c r="F4856" s="10" t="str">
        <f aca="false">IFERROR(E4856*10,SUBSTITUTE(E4856,"/",""))</f>
        <v>4041</v>
      </c>
      <c r="G4856" s="73"/>
      <c r="H4856" s="81" t="str">
        <f aca="false">E4856</f>
        <v>40/41</v>
      </c>
      <c r="I4856" s="24" t="str">
        <f aca="false">IF(LEN(H4856)&gt;2,LEFT(H4856,2)&amp;";"&amp;RIGHT(H4856,2),H4856)</f>
        <v>40;41</v>
      </c>
      <c r="J4856" s="24" t="str">
        <f aca="false">IF(LEN(H4856)&gt;2,LEFT(H4856,2)&amp;";"&amp;RIGHT(H4856,2),H4856)</f>
        <v>40;41</v>
      </c>
      <c r="K4856" s="24"/>
      <c r="L4856" s="24"/>
      <c r="M4856" s="24" t="n">
        <v>0</v>
      </c>
    </row>
    <row r="4857" customFormat="false" ht="15" hidden="false" customHeight="false" outlineLevel="0" collapsed="false">
      <c r="B4857" s="10" t="s">
        <v>271</v>
      </c>
      <c r="C4857" s="73" t="s">
        <v>2109</v>
      </c>
      <c r="D4857" s="10" t="n">
        <f aca="false">D4856+5</f>
        <v>200</v>
      </c>
      <c r="E4857" s="20" t="s">
        <v>124</v>
      </c>
      <c r="F4857" s="10" t="n">
        <f aca="false">IFERROR(E4857*10,SUBSTITUTE(E4857,"/",""))</f>
        <v>410</v>
      </c>
      <c r="G4857" s="73"/>
      <c r="H4857" s="81" t="str">
        <f aca="false">E4857</f>
        <v>41</v>
      </c>
      <c r="I4857" s="24" t="str">
        <f aca="false">IF(LEN(H4857)&gt;2,LEFT(H4857,2)&amp;";"&amp;RIGHT(H4857,2),H4857)</f>
        <v>41</v>
      </c>
      <c r="J4857" s="24" t="str">
        <f aca="false">IF(LEN(H4857)&gt;2,LEFT(H4857,2)&amp;";"&amp;RIGHT(H4857,2),H4857)</f>
        <v>41</v>
      </c>
      <c r="K4857" s="24"/>
      <c r="L4857" s="24"/>
      <c r="M4857" s="24" t="n">
        <v>0</v>
      </c>
    </row>
    <row r="4858" customFormat="false" ht="15" hidden="false" customHeight="false" outlineLevel="0" collapsed="false">
      <c r="B4858" s="10" t="s">
        <v>271</v>
      </c>
      <c r="C4858" s="73" t="s">
        <v>2109</v>
      </c>
      <c r="D4858" s="10" t="n">
        <f aca="false">D4857+5</f>
        <v>205</v>
      </c>
      <c r="E4858" s="20" t="s">
        <v>153</v>
      </c>
      <c r="F4858" s="10" t="str">
        <f aca="false">IFERROR(E4858*10,SUBSTITUTE(E4858,"/",""))</f>
        <v>4142</v>
      </c>
      <c r="G4858" s="73"/>
      <c r="H4858" s="81" t="str">
        <f aca="false">E4858</f>
        <v>41/42</v>
      </c>
      <c r="I4858" s="24" t="str">
        <f aca="false">IF(LEN(H4858)&gt;2,LEFT(H4858,2)&amp;";"&amp;RIGHT(H4858,2),H4858)</f>
        <v>41;42</v>
      </c>
      <c r="J4858" s="24" t="str">
        <f aca="false">IF(LEN(H4858)&gt;2,LEFT(H4858,2)&amp;";"&amp;RIGHT(H4858,2),H4858)</f>
        <v>41;42</v>
      </c>
      <c r="K4858" s="24"/>
      <c r="L4858" s="24"/>
      <c r="M4858" s="24" t="n">
        <v>0</v>
      </c>
    </row>
    <row r="4859" customFormat="false" ht="15" hidden="false" customHeight="false" outlineLevel="0" collapsed="false">
      <c r="B4859" s="10" t="s">
        <v>271</v>
      </c>
      <c r="C4859" s="73" t="s">
        <v>2109</v>
      </c>
      <c r="D4859" s="10" t="n">
        <f aca="false">D4858+5</f>
        <v>210</v>
      </c>
      <c r="E4859" s="20" t="s">
        <v>125</v>
      </c>
      <c r="F4859" s="10" t="n">
        <f aca="false">IFERROR(E4859*10,SUBSTITUTE(E4859,"/",""))</f>
        <v>420</v>
      </c>
      <c r="G4859" s="73"/>
      <c r="H4859" s="81" t="str">
        <f aca="false">E4859</f>
        <v>42</v>
      </c>
      <c r="I4859" s="24" t="str">
        <f aca="false">IF(LEN(H4859)&gt;2,LEFT(H4859,2)&amp;";"&amp;RIGHT(H4859,2),H4859)</f>
        <v>42</v>
      </c>
      <c r="J4859" s="24" t="str">
        <f aca="false">IF(LEN(H4859)&gt;2,LEFT(H4859,2)&amp;";"&amp;RIGHT(H4859,2),H4859)</f>
        <v>42</v>
      </c>
      <c r="K4859" s="24"/>
      <c r="L4859" s="24"/>
      <c r="M4859" s="24" t="n">
        <v>0</v>
      </c>
    </row>
    <row r="4860" customFormat="false" ht="15" hidden="false" customHeight="false" outlineLevel="0" collapsed="false">
      <c r="B4860" s="10" t="s">
        <v>271</v>
      </c>
      <c r="C4860" s="73" t="s">
        <v>2109</v>
      </c>
      <c r="D4860" s="10" t="n">
        <f aca="false">D4859+5</f>
        <v>215</v>
      </c>
      <c r="E4860" s="20" t="s">
        <v>154</v>
      </c>
      <c r="F4860" s="10" t="str">
        <f aca="false">IFERROR(E4860*10,SUBSTITUTE(E4860,"/",""))</f>
        <v>4243</v>
      </c>
      <c r="G4860" s="73"/>
      <c r="H4860" s="81" t="str">
        <f aca="false">E4860</f>
        <v>42/43</v>
      </c>
      <c r="I4860" s="24" t="str">
        <f aca="false">IF(LEN(H4860)&gt;2,LEFT(H4860,2)&amp;";"&amp;RIGHT(H4860,2),H4860)</f>
        <v>42;43</v>
      </c>
      <c r="J4860" s="24" t="str">
        <f aca="false">IF(LEN(H4860)&gt;2,LEFT(H4860,2)&amp;";"&amp;RIGHT(H4860,2),H4860)</f>
        <v>42;43</v>
      </c>
      <c r="K4860" s="24"/>
      <c r="L4860" s="24"/>
      <c r="M4860" s="24" t="n">
        <v>0</v>
      </c>
    </row>
    <row r="4861" customFormat="false" ht="15" hidden="false" customHeight="false" outlineLevel="0" collapsed="false">
      <c r="B4861" s="10" t="s">
        <v>271</v>
      </c>
      <c r="C4861" s="73" t="s">
        <v>2109</v>
      </c>
      <c r="D4861" s="10" t="n">
        <f aca="false">D4860+5</f>
        <v>220</v>
      </c>
      <c r="E4861" s="20" t="s">
        <v>126</v>
      </c>
      <c r="F4861" s="10" t="n">
        <f aca="false">IFERROR(E4861*10,SUBSTITUTE(E4861,"/",""))</f>
        <v>430</v>
      </c>
      <c r="G4861" s="73"/>
      <c r="H4861" s="81" t="str">
        <f aca="false">E4861</f>
        <v>43</v>
      </c>
      <c r="I4861" s="24" t="str">
        <f aca="false">IF(LEN(H4861)&gt;2,LEFT(H4861,2)&amp;";"&amp;RIGHT(H4861,2),H4861)</f>
        <v>43</v>
      </c>
      <c r="J4861" s="24" t="str">
        <f aca="false">IF(LEN(H4861)&gt;2,LEFT(H4861,2)&amp;";"&amp;RIGHT(H4861,2),H4861)</f>
        <v>43</v>
      </c>
      <c r="K4861" s="24"/>
      <c r="L4861" s="24"/>
      <c r="M4861" s="24" t="n">
        <v>0</v>
      </c>
    </row>
    <row r="4862" customFormat="false" ht="15" hidden="false" customHeight="false" outlineLevel="0" collapsed="false">
      <c r="B4862" s="10" t="s">
        <v>271</v>
      </c>
      <c r="C4862" s="73" t="s">
        <v>2109</v>
      </c>
      <c r="D4862" s="10" t="n">
        <f aca="false">D4861+5</f>
        <v>225</v>
      </c>
      <c r="E4862" s="20" t="s">
        <v>155</v>
      </c>
      <c r="F4862" s="10" t="str">
        <f aca="false">IFERROR(E4862*10,SUBSTITUTE(E4862,"/",""))</f>
        <v>4344</v>
      </c>
      <c r="G4862" s="73"/>
      <c r="H4862" s="81" t="str">
        <f aca="false">E4862</f>
        <v>43/44</v>
      </c>
      <c r="I4862" s="24" t="str">
        <f aca="false">IF(LEN(H4862)&gt;2,LEFT(H4862,2)&amp;";"&amp;RIGHT(H4862,2),H4862)</f>
        <v>43;44</v>
      </c>
      <c r="J4862" s="24" t="str">
        <f aca="false">IF(LEN(H4862)&gt;2,LEFT(H4862,2)&amp;";"&amp;RIGHT(H4862,2),H4862)</f>
        <v>43;44</v>
      </c>
      <c r="K4862" s="24"/>
      <c r="L4862" s="24"/>
      <c r="M4862" s="24" t="n">
        <v>0</v>
      </c>
    </row>
    <row r="4863" customFormat="false" ht="15" hidden="false" customHeight="false" outlineLevel="0" collapsed="false">
      <c r="B4863" s="10" t="s">
        <v>271</v>
      </c>
      <c r="C4863" s="73" t="s">
        <v>2109</v>
      </c>
      <c r="D4863" s="10" t="n">
        <f aca="false">D4862+5</f>
        <v>230</v>
      </c>
      <c r="E4863" s="20" t="s">
        <v>127</v>
      </c>
      <c r="F4863" s="10" t="n">
        <f aca="false">IFERROR(E4863*10,SUBSTITUTE(E4863,"/",""))</f>
        <v>440</v>
      </c>
      <c r="G4863" s="73"/>
      <c r="H4863" s="81" t="str">
        <f aca="false">E4863</f>
        <v>44</v>
      </c>
      <c r="I4863" s="24" t="str">
        <f aca="false">IF(LEN(H4863)&gt;2,LEFT(H4863,2)&amp;";"&amp;RIGHT(H4863,2),H4863)</f>
        <v>44</v>
      </c>
      <c r="J4863" s="24" t="str">
        <f aca="false">IF(LEN(H4863)&gt;2,LEFT(H4863,2)&amp;";"&amp;RIGHT(H4863,2),H4863)</f>
        <v>44</v>
      </c>
      <c r="K4863" s="24"/>
      <c r="L4863" s="24"/>
      <c r="M4863" s="24" t="n">
        <v>0</v>
      </c>
    </row>
    <row r="4864" customFormat="false" ht="15" hidden="false" customHeight="false" outlineLevel="0" collapsed="false">
      <c r="B4864" s="10" t="s">
        <v>271</v>
      </c>
      <c r="C4864" s="73" t="s">
        <v>2109</v>
      </c>
      <c r="D4864" s="10" t="n">
        <f aca="false">D4863+5</f>
        <v>235</v>
      </c>
      <c r="E4864" s="20" t="s">
        <v>254</v>
      </c>
      <c r="F4864" s="10" t="str">
        <f aca="false">IFERROR(E4864*10,SUBSTITUTE(E4864,"/",""))</f>
        <v>4445</v>
      </c>
      <c r="G4864" s="73"/>
      <c r="H4864" s="81" t="str">
        <f aca="false">E4864</f>
        <v>44/45</v>
      </c>
      <c r="I4864" s="24" t="str">
        <f aca="false">IF(LEN(H4864)&gt;2,LEFT(H4864,2)&amp;";"&amp;RIGHT(H4864,2),H4864)</f>
        <v>44;45</v>
      </c>
      <c r="J4864" s="24" t="str">
        <f aca="false">IF(LEN(H4864)&gt;2,LEFT(H4864,2)&amp;";"&amp;RIGHT(H4864,2),H4864)</f>
        <v>44;45</v>
      </c>
      <c r="K4864" s="24"/>
      <c r="L4864" s="24"/>
      <c r="M4864" s="24" t="n">
        <v>0</v>
      </c>
    </row>
    <row r="4865" customFormat="false" ht="15" hidden="false" customHeight="false" outlineLevel="0" collapsed="false">
      <c r="B4865" s="10" t="s">
        <v>271</v>
      </c>
      <c r="C4865" s="73" t="s">
        <v>2109</v>
      </c>
      <c r="D4865" s="10" t="n">
        <f aca="false">D4864+5</f>
        <v>240</v>
      </c>
      <c r="E4865" s="20" t="s">
        <v>196</v>
      </c>
      <c r="F4865" s="10" t="n">
        <f aca="false">IFERROR(E4865*10,SUBSTITUTE(E4865,"/",""))</f>
        <v>450</v>
      </c>
      <c r="G4865" s="73"/>
      <c r="H4865" s="81" t="str">
        <f aca="false">E4865</f>
        <v>45</v>
      </c>
      <c r="I4865" s="24" t="str">
        <f aca="false">IF(LEN(H4865)&gt;2,LEFT(H4865,2)&amp;";"&amp;RIGHT(H4865,2),H4865)</f>
        <v>45</v>
      </c>
      <c r="J4865" s="24" t="str">
        <f aca="false">IF(LEN(H4865)&gt;2,LEFT(H4865,2)&amp;";"&amp;RIGHT(H4865,2),H4865)</f>
        <v>45</v>
      </c>
      <c r="K4865" s="24"/>
      <c r="L4865" s="24"/>
      <c r="M4865" s="24" t="n">
        <v>0</v>
      </c>
    </row>
    <row r="4866" customFormat="false" ht="15" hidden="false" customHeight="false" outlineLevel="0" collapsed="false">
      <c r="B4866" s="10" t="s">
        <v>271</v>
      </c>
      <c r="C4866" s="73" t="s">
        <v>2109</v>
      </c>
      <c r="D4866" s="10" t="n">
        <f aca="false">D4865+5</f>
        <v>245</v>
      </c>
      <c r="E4866" s="20" t="s">
        <v>255</v>
      </c>
      <c r="F4866" s="10" t="str">
        <f aca="false">IFERROR(E4866*10,SUBSTITUTE(E4866,"/",""))</f>
        <v>4546</v>
      </c>
      <c r="G4866" s="73"/>
      <c r="H4866" s="81" t="str">
        <f aca="false">E4866</f>
        <v>45/46</v>
      </c>
      <c r="I4866" s="24" t="str">
        <f aca="false">IF(LEN(H4866)&gt;2,LEFT(H4866,2)&amp;";"&amp;RIGHT(H4866,2),H4866)</f>
        <v>45;46</v>
      </c>
      <c r="J4866" s="24" t="str">
        <f aca="false">IF(LEN(H4866)&gt;2,LEFT(H4866,2)&amp;";"&amp;RIGHT(H4866,2),H4866)</f>
        <v>45;46</v>
      </c>
      <c r="K4866" s="24"/>
      <c r="L4866" s="24"/>
      <c r="M4866" s="24" t="n">
        <v>0</v>
      </c>
    </row>
    <row r="4867" customFormat="false" ht="15" hidden="false" customHeight="false" outlineLevel="0" collapsed="false">
      <c r="B4867" s="10" t="s">
        <v>271</v>
      </c>
      <c r="C4867" s="73" t="s">
        <v>2109</v>
      </c>
      <c r="D4867" s="10" t="n">
        <f aca="false">D4866+5</f>
        <v>250</v>
      </c>
      <c r="E4867" s="20" t="s">
        <v>241</v>
      </c>
      <c r="F4867" s="10" t="n">
        <f aca="false">IFERROR(E4867*10,SUBSTITUTE(E4867,"/",""))</f>
        <v>460</v>
      </c>
      <c r="G4867" s="73"/>
      <c r="H4867" s="81" t="str">
        <f aca="false">E4867</f>
        <v>46</v>
      </c>
      <c r="I4867" s="24" t="str">
        <f aca="false">IF(LEN(H4867)&gt;2,LEFT(H4867,2)&amp;";"&amp;RIGHT(H4867,2),H4867)</f>
        <v>46</v>
      </c>
      <c r="J4867" s="24" t="str">
        <f aca="false">IF(LEN(H4867)&gt;2,LEFT(H4867,2)&amp;";"&amp;RIGHT(H4867,2),H4867)</f>
        <v>46</v>
      </c>
      <c r="K4867" s="24"/>
      <c r="L4867" s="24"/>
      <c r="M4867" s="24" t="n">
        <v>0</v>
      </c>
    </row>
    <row r="4868" customFormat="false" ht="15" hidden="false" customHeight="false" outlineLevel="0" collapsed="false">
      <c r="B4868" s="10" t="s">
        <v>271</v>
      </c>
      <c r="C4868" s="73" t="s">
        <v>2109</v>
      </c>
      <c r="D4868" s="10" t="n">
        <f aca="false">D4867+5</f>
        <v>255</v>
      </c>
      <c r="E4868" s="20" t="s">
        <v>256</v>
      </c>
      <c r="F4868" s="10" t="str">
        <f aca="false">IFERROR(E4868*10,SUBSTITUTE(E4868,"/",""))</f>
        <v>4647</v>
      </c>
      <c r="G4868" s="73"/>
      <c r="H4868" s="81" t="str">
        <f aca="false">E4868</f>
        <v>46/47</v>
      </c>
      <c r="I4868" s="24" t="str">
        <f aca="false">IF(LEN(H4868)&gt;2,LEFT(H4868,2)&amp;";"&amp;RIGHT(H4868,2),H4868)</f>
        <v>46;47</v>
      </c>
      <c r="J4868" s="24" t="str">
        <f aca="false">IF(LEN(H4868)&gt;2,LEFT(H4868,2)&amp;";"&amp;RIGHT(H4868,2),H4868)</f>
        <v>46;47</v>
      </c>
      <c r="K4868" s="24"/>
      <c r="L4868" s="24"/>
      <c r="M4868" s="24" t="n">
        <v>0</v>
      </c>
    </row>
    <row r="4869" customFormat="false" ht="15" hidden="false" customHeight="false" outlineLevel="0" collapsed="false">
      <c r="B4869" s="10" t="s">
        <v>271</v>
      </c>
      <c r="C4869" s="73" t="s">
        <v>2109</v>
      </c>
      <c r="D4869" s="10" t="n">
        <f aca="false">D4868+5</f>
        <v>260</v>
      </c>
      <c r="E4869" s="20" t="s">
        <v>242</v>
      </c>
      <c r="F4869" s="10" t="n">
        <f aca="false">IFERROR(E4869*10,SUBSTITUTE(E4869,"/",""))</f>
        <v>470</v>
      </c>
      <c r="G4869" s="73"/>
      <c r="H4869" s="81" t="str">
        <f aca="false">E4869</f>
        <v>47</v>
      </c>
      <c r="I4869" s="24" t="str">
        <f aca="false">IF(LEN(H4869)&gt;2,LEFT(H4869,2)&amp;";"&amp;RIGHT(H4869,2),H4869)</f>
        <v>47</v>
      </c>
      <c r="J4869" s="24" t="str">
        <f aca="false">IF(LEN(H4869)&gt;2,LEFT(H4869,2)&amp;";"&amp;RIGHT(H4869,2),H4869)</f>
        <v>47</v>
      </c>
      <c r="K4869" s="24"/>
      <c r="L4869" s="24"/>
      <c r="M4869" s="24" t="n">
        <v>0</v>
      </c>
    </row>
    <row r="4870" customFormat="false" ht="15" hidden="false" customHeight="false" outlineLevel="0" collapsed="false">
      <c r="B4870" s="10" t="s">
        <v>271</v>
      </c>
      <c r="C4870" s="73" t="s">
        <v>2109</v>
      </c>
      <c r="D4870" s="10" t="n">
        <f aca="false">D4869+5</f>
        <v>265</v>
      </c>
      <c r="E4870" s="20" t="s">
        <v>257</v>
      </c>
      <c r="F4870" s="10" t="str">
        <f aca="false">IFERROR(E4870*10,SUBSTITUTE(E4870,"/",""))</f>
        <v>4748</v>
      </c>
      <c r="G4870" s="73"/>
      <c r="H4870" s="81" t="str">
        <f aca="false">E4870</f>
        <v>47/48</v>
      </c>
      <c r="I4870" s="24" t="str">
        <f aca="false">IF(LEN(H4870)&gt;2,LEFT(H4870,2)&amp;";"&amp;RIGHT(H4870,2),H4870)</f>
        <v>47;48</v>
      </c>
      <c r="J4870" s="24" t="str">
        <f aca="false">IF(LEN(H4870)&gt;2,LEFT(H4870,2)&amp;";"&amp;RIGHT(H4870,2),H4870)</f>
        <v>47;48</v>
      </c>
      <c r="K4870" s="24"/>
      <c r="L4870" s="24"/>
      <c r="M4870" s="24" t="n">
        <v>0</v>
      </c>
    </row>
    <row r="4871" customFormat="false" ht="15" hidden="false" customHeight="false" outlineLevel="0" collapsed="false">
      <c r="B4871" s="10" t="s">
        <v>271</v>
      </c>
      <c r="C4871" s="73" t="s">
        <v>2109</v>
      </c>
      <c r="D4871" s="10" t="n">
        <f aca="false">D4870+5</f>
        <v>270</v>
      </c>
      <c r="E4871" s="20" t="s">
        <v>243</v>
      </c>
      <c r="F4871" s="10" t="n">
        <f aca="false">IFERROR(E4871*10,SUBSTITUTE(E4871,"/",""))</f>
        <v>480</v>
      </c>
      <c r="G4871" s="73"/>
      <c r="H4871" s="81" t="str">
        <f aca="false">E4871</f>
        <v>48</v>
      </c>
      <c r="I4871" s="24" t="str">
        <f aca="false">IF(LEN(H4871)&gt;2,LEFT(H4871,2)&amp;";"&amp;RIGHT(H4871,2),H4871)</f>
        <v>48</v>
      </c>
      <c r="J4871" s="24" t="str">
        <f aca="false">IF(LEN(H4871)&gt;2,LEFT(H4871,2)&amp;";"&amp;RIGHT(H4871,2),H4871)</f>
        <v>48</v>
      </c>
      <c r="K4871" s="24"/>
      <c r="L4871" s="24"/>
      <c r="M4871" s="24" t="n">
        <v>0</v>
      </c>
    </row>
    <row r="4872" customFormat="false" ht="15" hidden="false" customHeight="false" outlineLevel="0" collapsed="false">
      <c r="B4872" s="10" t="s">
        <v>271</v>
      </c>
      <c r="C4872" s="73" t="s">
        <v>2109</v>
      </c>
      <c r="D4872" s="10" t="n">
        <f aca="false">D4871+5</f>
        <v>275</v>
      </c>
      <c r="E4872" s="20" t="s">
        <v>258</v>
      </c>
      <c r="F4872" s="10" t="str">
        <f aca="false">IFERROR(E4872*10,SUBSTITUTE(E4872,"/",""))</f>
        <v>4849</v>
      </c>
      <c r="G4872" s="73"/>
      <c r="H4872" s="81" t="str">
        <f aca="false">E4872</f>
        <v>48/49</v>
      </c>
      <c r="I4872" s="24" t="str">
        <f aca="false">IF(LEN(H4872)&gt;2,LEFT(H4872,2)&amp;";"&amp;RIGHT(H4872,2),H4872)</f>
        <v>48;49</v>
      </c>
      <c r="J4872" s="24" t="str">
        <f aca="false">IF(LEN(H4872)&gt;2,LEFT(H4872,2)&amp;";"&amp;RIGHT(H4872,2),H4872)</f>
        <v>48;49</v>
      </c>
      <c r="K4872" s="24"/>
      <c r="L4872" s="24"/>
      <c r="M4872" s="24" t="n">
        <v>0</v>
      </c>
    </row>
    <row r="4873" customFormat="false" ht="15" hidden="false" customHeight="false" outlineLevel="0" collapsed="false">
      <c r="B4873" s="10" t="s">
        <v>271</v>
      </c>
      <c r="C4873" s="73" t="s">
        <v>2109</v>
      </c>
      <c r="D4873" s="10" t="n">
        <f aca="false">D4872+5</f>
        <v>280</v>
      </c>
      <c r="E4873" s="20" t="s">
        <v>244</v>
      </c>
      <c r="F4873" s="10" t="n">
        <f aca="false">IFERROR(E4873*10,SUBSTITUTE(E4873,"/",""))</f>
        <v>490</v>
      </c>
      <c r="G4873" s="73"/>
      <c r="H4873" s="81" t="str">
        <f aca="false">E4873</f>
        <v>49</v>
      </c>
      <c r="I4873" s="24" t="str">
        <f aca="false">IF(LEN(H4873)&gt;2,LEFT(H4873,2)&amp;";"&amp;RIGHT(H4873,2),H4873)</f>
        <v>49</v>
      </c>
      <c r="J4873" s="24" t="str">
        <f aca="false">IF(LEN(H4873)&gt;2,LEFT(H4873,2)&amp;";"&amp;RIGHT(H4873,2),H4873)</f>
        <v>49</v>
      </c>
      <c r="K4873" s="24"/>
      <c r="L4873" s="24"/>
      <c r="M4873" s="24" t="n">
        <v>0</v>
      </c>
    </row>
    <row r="4874" customFormat="false" ht="15" hidden="false" customHeight="false" outlineLevel="0" collapsed="false">
      <c r="B4874" s="10" t="s">
        <v>271</v>
      </c>
      <c r="C4874" s="73" t="s">
        <v>2109</v>
      </c>
      <c r="D4874" s="10" t="n">
        <f aca="false">D4873+5</f>
        <v>285</v>
      </c>
      <c r="E4874" s="20" t="s">
        <v>259</v>
      </c>
      <c r="F4874" s="10" t="str">
        <f aca="false">IFERROR(E4874*10,SUBSTITUTE(E4874,"/",""))</f>
        <v>4950</v>
      </c>
      <c r="G4874" s="73"/>
      <c r="H4874" s="81" t="str">
        <f aca="false">E4874</f>
        <v>49/50</v>
      </c>
      <c r="I4874" s="24" t="str">
        <f aca="false">IF(LEN(H4874)&gt;2,LEFT(H4874,2)&amp;";"&amp;RIGHT(H4874,2),H4874)</f>
        <v>49;50</v>
      </c>
      <c r="J4874" s="24" t="str">
        <f aca="false">IF(LEN(H4874)&gt;2,LEFT(H4874,2)&amp;";"&amp;RIGHT(H4874,2),H4874)</f>
        <v>49;50</v>
      </c>
      <c r="K4874" s="24"/>
      <c r="L4874" s="24"/>
      <c r="M4874" s="24" t="n">
        <v>0</v>
      </c>
    </row>
    <row r="4875" customFormat="false" ht="15" hidden="false" customHeight="false" outlineLevel="0" collapsed="false">
      <c r="B4875" s="10" t="s">
        <v>271</v>
      </c>
      <c r="C4875" s="73" t="s">
        <v>2109</v>
      </c>
      <c r="D4875" s="10" t="n">
        <f aca="false">D4874+5</f>
        <v>290</v>
      </c>
      <c r="E4875" s="20" t="s">
        <v>245</v>
      </c>
      <c r="F4875" s="10" t="n">
        <f aca="false">IFERROR(E4875*10,SUBSTITUTE(E4875,"/",""))</f>
        <v>500</v>
      </c>
      <c r="G4875" s="73"/>
      <c r="H4875" s="81" t="str">
        <f aca="false">E4875</f>
        <v>50</v>
      </c>
      <c r="I4875" s="24" t="str">
        <f aca="false">IF(LEN(H4875)&gt;2,LEFT(H4875,2)&amp;";"&amp;RIGHT(H4875,2),H4875)</f>
        <v>50</v>
      </c>
      <c r="J4875" s="24" t="str">
        <f aca="false">IF(LEN(H4875)&gt;2,LEFT(H4875,2)&amp;";"&amp;RIGHT(H4875,2),H4875)</f>
        <v>50</v>
      </c>
      <c r="K4875" s="24"/>
      <c r="L4875" s="24"/>
      <c r="M4875" s="24" t="n">
        <v>0</v>
      </c>
    </row>
    <row r="4877" customFormat="false" ht="15" hidden="false" customHeight="false" outlineLevel="0" collapsed="false">
      <c r="B4877" s="2" t="s">
        <v>108</v>
      </c>
      <c r="C4877" s="66" t="s">
        <v>2110</v>
      </c>
      <c r="D4877" s="2" t="n">
        <v>110</v>
      </c>
      <c r="E4877" s="38" t="s">
        <v>158</v>
      </c>
      <c r="F4877" s="2" t="str">
        <f aca="false">IFERROR(E4877*10,SUBSTITUTE(E4877,"/",""))</f>
        <v>3234</v>
      </c>
      <c r="H4877" s="14" t="str">
        <f aca="false">E4877</f>
        <v>32/34</v>
      </c>
      <c r="I4877" s="8" t="str">
        <f aca="false">J4877</f>
        <v>32;33;34</v>
      </c>
      <c r="J4877" s="18" t="str">
        <f aca="false">IF(LEN(H4877)&gt;2,LEFT(H4877,2)&amp;";"&amp;(LEFT(H4877,2)+1)&amp;";"&amp;RIGHT(H4877,2),H4877)</f>
        <v>32;33;34</v>
      </c>
      <c r="M4877" s="8" t="n">
        <v>0</v>
      </c>
    </row>
    <row r="4878" customFormat="false" ht="15" hidden="false" customHeight="false" outlineLevel="0" collapsed="false">
      <c r="B4878" s="2" t="s">
        <v>108</v>
      </c>
      <c r="C4878" s="66" t="s">
        <v>2110</v>
      </c>
      <c r="D4878" s="2" t="n">
        <f aca="false">D4877+10</f>
        <v>120</v>
      </c>
      <c r="E4878" s="38" t="s">
        <v>159</v>
      </c>
      <c r="F4878" s="2" t="str">
        <f aca="false">IFERROR(E4878*10,SUBSTITUTE(E4878,"/",""))</f>
        <v>3335</v>
      </c>
      <c r="H4878" s="14" t="str">
        <f aca="false">E4878</f>
        <v>33/35</v>
      </c>
      <c r="I4878" s="8" t="str">
        <f aca="false">J4878</f>
        <v>33;34;35</v>
      </c>
      <c r="J4878" s="18" t="str">
        <f aca="false">IF(LEN(H4878)&gt;2,LEFT(H4878,2)&amp;";"&amp;(LEFT(H4878,2)+1)&amp;";"&amp;RIGHT(H4878,2),H4878)</f>
        <v>33;34;35</v>
      </c>
      <c r="M4878" s="8" t="n">
        <v>0</v>
      </c>
      <c r="N4878" s="2" t="str">
        <f aca="false">VLOOKUP(LEFT(H4878,2),references!B:C,2,0)&amp;" - "&amp;VLOOKUP(RIGHT(H4878,2),references!B:C,2,0)</f>
        <v>21 - 22,5</v>
      </c>
    </row>
    <row r="4879" customFormat="false" ht="15" hidden="false" customHeight="false" outlineLevel="0" collapsed="false">
      <c r="B4879" s="2" t="s">
        <v>108</v>
      </c>
      <c r="C4879" s="66" t="s">
        <v>2110</v>
      </c>
      <c r="D4879" s="2" t="n">
        <f aca="false">D4878+10</f>
        <v>130</v>
      </c>
      <c r="E4879" s="38" t="s">
        <v>160</v>
      </c>
      <c r="F4879" s="2" t="str">
        <f aca="false">IFERROR(E4879*10,SUBSTITUTE(E4879,"/",""))</f>
        <v>3436</v>
      </c>
      <c r="H4879" s="14" t="str">
        <f aca="false">E4879</f>
        <v>34/36</v>
      </c>
      <c r="I4879" s="8" t="str">
        <f aca="false">J4879</f>
        <v>34;35;36</v>
      </c>
      <c r="J4879" s="18" t="str">
        <f aca="false">IF(LEN(H4879)&gt;2,LEFT(H4879,2)&amp;";"&amp;(LEFT(H4879,2)+1)&amp;";"&amp;RIGHT(H4879,2),H4879)</f>
        <v>34;35;36</v>
      </c>
      <c r="M4879" s="8" t="n">
        <v>0</v>
      </c>
    </row>
    <row r="4880" customFormat="false" ht="15" hidden="false" customHeight="false" outlineLevel="0" collapsed="false">
      <c r="B4880" s="2" t="s">
        <v>108</v>
      </c>
      <c r="C4880" s="66" t="s">
        <v>2110</v>
      </c>
      <c r="D4880" s="2" t="n">
        <f aca="false">D4879+10</f>
        <v>140</v>
      </c>
      <c r="E4880" s="38" t="s">
        <v>161</v>
      </c>
      <c r="F4880" s="2" t="str">
        <f aca="false">IFERROR(E4880*10,SUBSTITUTE(E4880,"/",""))</f>
        <v>3537</v>
      </c>
      <c r="H4880" s="14" t="str">
        <f aca="false">E4880</f>
        <v>35/37</v>
      </c>
      <c r="I4880" s="8" t="str">
        <f aca="false">J4880</f>
        <v>35;36;37</v>
      </c>
      <c r="J4880" s="18" t="str">
        <f aca="false">IF(LEN(H4880)&gt;2,LEFT(H4880,2)&amp;";"&amp;(LEFT(H4880,2)+1)&amp;";"&amp;RIGHT(H4880,2),H4880)</f>
        <v>35;36;37</v>
      </c>
      <c r="M4880" s="8" t="n">
        <v>0</v>
      </c>
      <c r="N4880" s="2" t="str">
        <f aca="false">VLOOKUP(LEFT(H4880,2),references!B:C,2,0)&amp;" - "&amp;VLOOKUP(RIGHT(H4880,2),references!B:C,2,0)</f>
        <v>22,5 - 23,5</v>
      </c>
    </row>
    <row r="4881" customFormat="false" ht="15" hidden="false" customHeight="false" outlineLevel="0" collapsed="false">
      <c r="B4881" s="2" t="s">
        <v>108</v>
      </c>
      <c r="C4881" s="66" t="s">
        <v>2110</v>
      </c>
      <c r="D4881" s="2" t="n">
        <f aca="false">D4880+10</f>
        <v>150</v>
      </c>
      <c r="E4881" s="38" t="s">
        <v>163</v>
      </c>
      <c r="F4881" s="2" t="str">
        <f aca="false">IFERROR(E4881*10,SUBSTITUTE(E4881,"/",""))</f>
        <v>3638</v>
      </c>
      <c r="H4881" s="14" t="str">
        <f aca="false">E4881</f>
        <v>36/38</v>
      </c>
      <c r="I4881" s="8" t="str">
        <f aca="false">J4881</f>
        <v>36;37;38</v>
      </c>
      <c r="J4881" s="18" t="str">
        <f aca="false">IF(LEN(H4881)&gt;2,LEFT(H4881,2)&amp;";"&amp;(LEFT(H4881,2)+1)&amp;";"&amp;RIGHT(H4881,2),H4881)</f>
        <v>36;37;38</v>
      </c>
      <c r="M4881" s="8" t="n">
        <v>0</v>
      </c>
    </row>
    <row r="4882" customFormat="false" ht="15" hidden="false" customHeight="false" outlineLevel="0" collapsed="false">
      <c r="B4882" s="2" t="s">
        <v>108</v>
      </c>
      <c r="C4882" s="66" t="s">
        <v>2110</v>
      </c>
      <c r="D4882" s="2" t="n">
        <f aca="false">D4881+10</f>
        <v>160</v>
      </c>
      <c r="E4882" s="38" t="s">
        <v>165</v>
      </c>
      <c r="F4882" s="2" t="str">
        <f aca="false">IFERROR(E4882*10,SUBSTITUTE(E4882,"/",""))</f>
        <v>3739</v>
      </c>
      <c r="H4882" s="14" t="str">
        <f aca="false">E4882</f>
        <v>37/39</v>
      </c>
      <c r="I4882" s="8" t="str">
        <f aca="false">J4882</f>
        <v>37;38;39</v>
      </c>
      <c r="J4882" s="18" t="str">
        <f aca="false">IF(LEN(H4882)&gt;2,LEFT(H4882,2)&amp;";"&amp;(LEFT(H4882,2)+1)&amp;";"&amp;RIGHT(H4882,2),H4882)</f>
        <v>37;38;39</v>
      </c>
      <c r="M4882" s="8" t="n">
        <v>0</v>
      </c>
      <c r="N4882" s="2" t="str">
        <f aca="false">VLOOKUP(LEFT(H4882,2),references!B:C,2,0)&amp;" - "&amp;VLOOKUP(RIGHT(H4882,2),references!B:C,2,0)</f>
        <v>23,5 - 25</v>
      </c>
    </row>
    <row r="4883" customFormat="false" ht="15" hidden="false" customHeight="false" outlineLevel="0" collapsed="false">
      <c r="B4883" s="2" t="s">
        <v>108</v>
      </c>
      <c r="C4883" s="66" t="s">
        <v>2110</v>
      </c>
      <c r="D4883" s="2" t="n">
        <f aca="false">D4882+10</f>
        <v>170</v>
      </c>
      <c r="E4883" s="38" t="s">
        <v>166</v>
      </c>
      <c r="F4883" s="2" t="str">
        <f aca="false">IFERROR(E4883*10,SUBSTITUTE(E4883,"/",""))</f>
        <v>3840</v>
      </c>
      <c r="H4883" s="14" t="str">
        <f aca="false">E4883</f>
        <v>38/40</v>
      </c>
      <c r="I4883" s="8" t="str">
        <f aca="false">J4883</f>
        <v>38;39;40</v>
      </c>
      <c r="J4883" s="18" t="str">
        <f aca="false">IF(LEN(H4883)&gt;2,LEFT(H4883,2)&amp;";"&amp;(LEFT(H4883,2)+1)&amp;";"&amp;RIGHT(H4883,2),H4883)</f>
        <v>38;39;40</v>
      </c>
      <c r="M4883" s="8" t="n">
        <v>0</v>
      </c>
    </row>
    <row r="4884" customFormat="false" ht="15" hidden="false" customHeight="false" outlineLevel="0" collapsed="false">
      <c r="B4884" s="2" t="s">
        <v>108</v>
      </c>
      <c r="C4884" s="66" t="s">
        <v>2110</v>
      </c>
      <c r="D4884" s="2" t="n">
        <f aca="false">D4883+10</f>
        <v>180</v>
      </c>
      <c r="E4884" s="38" t="s">
        <v>167</v>
      </c>
      <c r="F4884" s="2" t="str">
        <f aca="false">IFERROR(E4884*10,SUBSTITUTE(E4884,"/",""))</f>
        <v>3941</v>
      </c>
      <c r="H4884" s="14" t="str">
        <f aca="false">E4884</f>
        <v>39/41</v>
      </c>
      <c r="I4884" s="8" t="str">
        <f aca="false">J4884</f>
        <v>39;40;41</v>
      </c>
      <c r="J4884" s="18" t="str">
        <f aca="false">IF(LEN(H4884)&gt;2,LEFT(H4884,2)&amp;";"&amp;(LEFT(H4884,2)+1)&amp;";"&amp;RIGHT(H4884,2),H4884)</f>
        <v>39;40;41</v>
      </c>
      <c r="M4884" s="8" t="n">
        <v>0</v>
      </c>
      <c r="N4884" s="2" t="str">
        <f aca="false">VLOOKUP(LEFT(H4884,2),references!B:C,2,0)&amp;" - "&amp;VLOOKUP(RIGHT(H4884,2),references!B:C,2,0)</f>
        <v>25 - 26,5</v>
      </c>
    </row>
    <row r="4885" customFormat="false" ht="15" hidden="false" customHeight="false" outlineLevel="0" collapsed="false">
      <c r="B4885" s="2" t="s">
        <v>108</v>
      </c>
      <c r="C4885" s="66" t="s">
        <v>2110</v>
      </c>
      <c r="D4885" s="2" t="n">
        <f aca="false">D4884+10</f>
        <v>190</v>
      </c>
      <c r="E4885" s="38" t="s">
        <v>169</v>
      </c>
      <c r="F4885" s="2" t="str">
        <f aca="false">IFERROR(E4885*10,SUBSTITUTE(E4885,"/",""))</f>
        <v>4042</v>
      </c>
      <c r="H4885" s="14" t="str">
        <f aca="false">E4885</f>
        <v>40/42</v>
      </c>
      <c r="I4885" s="8" t="str">
        <f aca="false">J4885</f>
        <v>40;41;42</v>
      </c>
      <c r="J4885" s="18" t="str">
        <f aca="false">IF(LEN(H4885)&gt;2,LEFT(H4885,2)&amp;";"&amp;(LEFT(H4885,2)+1)&amp;";"&amp;RIGHT(H4885,2),H4885)</f>
        <v>40;41;42</v>
      </c>
      <c r="M4885" s="8" t="n">
        <v>0</v>
      </c>
    </row>
    <row r="4886" customFormat="false" ht="15" hidden="false" customHeight="false" outlineLevel="0" collapsed="false">
      <c r="B4886" s="2" t="s">
        <v>108</v>
      </c>
      <c r="C4886" s="66" t="s">
        <v>2110</v>
      </c>
      <c r="D4886" s="2" t="n">
        <f aca="false">D4885+10</f>
        <v>200</v>
      </c>
      <c r="E4886" s="38" t="s">
        <v>170</v>
      </c>
      <c r="F4886" s="2" t="str">
        <f aca="false">IFERROR(E4886*10,SUBSTITUTE(E4886,"/",""))</f>
        <v>4143</v>
      </c>
      <c r="H4886" s="14" t="str">
        <f aca="false">E4886</f>
        <v>41/43</v>
      </c>
      <c r="I4886" s="8" t="str">
        <f aca="false">J4886</f>
        <v>41;42;43</v>
      </c>
      <c r="J4886" s="18" t="str">
        <f aca="false">IF(LEN(H4886)&gt;2,LEFT(H4886,2)&amp;";"&amp;(LEFT(H4886,2)+1)&amp;";"&amp;RIGHT(H4886,2),H4886)</f>
        <v>41;42;43</v>
      </c>
      <c r="M4886" s="8" t="n">
        <v>0</v>
      </c>
      <c r="N4886" s="2" t="str">
        <f aca="false">VLOOKUP(LEFT(H4886,2),references!B:C,2,0)&amp;" - "&amp;VLOOKUP(RIGHT(H4886,2),references!B:C,2,0)</f>
        <v>26,5 - 27,5</v>
      </c>
    </row>
    <row r="4887" customFormat="false" ht="15" hidden="false" customHeight="false" outlineLevel="0" collapsed="false">
      <c r="B4887" s="2" t="s">
        <v>108</v>
      </c>
      <c r="C4887" s="66" t="s">
        <v>2110</v>
      </c>
      <c r="D4887" s="2" t="n">
        <f aca="false">D4886+10</f>
        <v>210</v>
      </c>
      <c r="E4887" s="38" t="s">
        <v>171</v>
      </c>
      <c r="F4887" s="2" t="str">
        <f aca="false">IFERROR(E4887*10,SUBSTITUTE(E4887,"/",""))</f>
        <v>4244</v>
      </c>
      <c r="H4887" s="14" t="str">
        <f aca="false">E4887</f>
        <v>42/44</v>
      </c>
      <c r="I4887" s="8" t="str">
        <f aca="false">J4887</f>
        <v>42;43;44</v>
      </c>
      <c r="J4887" s="18" t="str">
        <f aca="false">IF(LEN(H4887)&gt;2,LEFT(H4887,2)&amp;";"&amp;(LEFT(H4887,2)+1)&amp;";"&amp;RIGHT(H4887,2),H4887)</f>
        <v>42;43;44</v>
      </c>
      <c r="M4887" s="8" t="n">
        <v>0</v>
      </c>
    </row>
    <row r="4888" customFormat="false" ht="15" hidden="false" customHeight="false" outlineLevel="0" collapsed="false">
      <c r="B4888" s="2" t="s">
        <v>108</v>
      </c>
      <c r="C4888" s="66" t="s">
        <v>2110</v>
      </c>
      <c r="D4888" s="2" t="n">
        <f aca="false">D4887+10</f>
        <v>220</v>
      </c>
      <c r="E4888" s="38" t="s">
        <v>261</v>
      </c>
      <c r="F4888" s="2" t="str">
        <f aca="false">IFERROR(E4888*10,SUBSTITUTE(E4888,"/",""))</f>
        <v>4345</v>
      </c>
      <c r="H4888" s="14" t="str">
        <f aca="false">E4888</f>
        <v>43/45</v>
      </c>
      <c r="I4888" s="8" t="str">
        <f aca="false">J4888</f>
        <v>43;44;45</v>
      </c>
      <c r="J4888" s="18" t="str">
        <f aca="false">IF(LEN(H4888)&gt;2,LEFT(H4888,2)&amp;";"&amp;(LEFT(H4888,2)+1)&amp;";"&amp;RIGHT(H4888,2),H4888)</f>
        <v>43;44;45</v>
      </c>
      <c r="M4888" s="8" t="n">
        <v>0</v>
      </c>
      <c r="N4888" s="2" t="str">
        <f aca="false">VLOOKUP(LEFT(H4888,2),references!B:C,2,0)&amp;" - "&amp;VLOOKUP(RIGHT(H4888,2),references!B:C,2,0)</f>
        <v>27,5 - 29</v>
      </c>
    </row>
    <row r="4889" customFormat="false" ht="15" hidden="false" customHeight="false" outlineLevel="0" collapsed="false">
      <c r="B4889" s="2" t="s">
        <v>108</v>
      </c>
      <c r="C4889" s="66" t="s">
        <v>2110</v>
      </c>
      <c r="D4889" s="2" t="n">
        <f aca="false">D4888+10</f>
        <v>230</v>
      </c>
      <c r="E4889" s="38" t="s">
        <v>262</v>
      </c>
      <c r="F4889" s="2" t="str">
        <f aca="false">IFERROR(E4889*10,SUBSTITUTE(E4889,"/",""))</f>
        <v>4446</v>
      </c>
      <c r="H4889" s="14" t="str">
        <f aca="false">E4889</f>
        <v>44/46</v>
      </c>
      <c r="I4889" s="8" t="str">
        <f aca="false">J4889</f>
        <v>44;45;46</v>
      </c>
      <c r="J4889" s="18" t="str">
        <f aca="false">IF(LEN(H4889)&gt;2,LEFT(H4889,2)&amp;";"&amp;(LEFT(H4889,2)+1)&amp;";"&amp;RIGHT(H4889,2),H4889)</f>
        <v>44;45;46</v>
      </c>
      <c r="M4889" s="8" t="n">
        <v>0</v>
      </c>
    </row>
    <row r="4890" customFormat="false" ht="15" hidden="false" customHeight="false" outlineLevel="0" collapsed="false">
      <c r="B4890" s="2" t="s">
        <v>108</v>
      </c>
      <c r="C4890" s="66" t="s">
        <v>2110</v>
      </c>
      <c r="D4890" s="2" t="n">
        <f aca="false">D4889+10</f>
        <v>240</v>
      </c>
      <c r="E4890" s="38" t="s">
        <v>263</v>
      </c>
      <c r="F4890" s="2" t="str">
        <f aca="false">IFERROR(E4890*10,SUBSTITUTE(E4890,"/",""))</f>
        <v>4547</v>
      </c>
      <c r="H4890" s="14" t="str">
        <f aca="false">E4890</f>
        <v>45/47</v>
      </c>
      <c r="I4890" s="8" t="str">
        <f aca="false">J4890</f>
        <v>45;46;47</v>
      </c>
      <c r="J4890" s="18" t="str">
        <f aca="false">IF(LEN(H4890)&gt;2,LEFT(H4890,2)&amp;";"&amp;(LEFT(H4890,2)+1)&amp;";"&amp;RIGHT(H4890,2),H4890)</f>
        <v>45;46;47</v>
      </c>
      <c r="M4890" s="8" t="n">
        <v>0</v>
      </c>
      <c r="N4890" s="2" t="str">
        <f aca="false">VLOOKUP(LEFT(H4890,2),references!B:C,2,0)&amp;" - "&amp;VLOOKUP(RIGHT(H4890,2),references!B:C,2,0)</f>
        <v>29 - 30,5</v>
      </c>
    </row>
    <row r="4891" customFormat="false" ht="15" hidden="false" customHeight="false" outlineLevel="0" collapsed="false">
      <c r="B4891" s="2" t="s">
        <v>108</v>
      </c>
      <c r="C4891" s="66" t="s">
        <v>2110</v>
      </c>
      <c r="D4891" s="2" t="n">
        <f aca="false">D4890+10</f>
        <v>250</v>
      </c>
      <c r="E4891" s="38" t="s">
        <v>264</v>
      </c>
      <c r="F4891" s="2" t="str">
        <f aca="false">IFERROR(E4891*10,SUBSTITUTE(E4891,"/",""))</f>
        <v>4648</v>
      </c>
      <c r="H4891" s="14" t="str">
        <f aca="false">E4891</f>
        <v>46/48</v>
      </c>
      <c r="I4891" s="8" t="str">
        <f aca="false">J4891</f>
        <v>46;47;48</v>
      </c>
      <c r="J4891" s="18" t="str">
        <f aca="false">IF(LEN(H4891)&gt;2,LEFT(H4891,2)&amp;";"&amp;(LEFT(H4891,2)+1)&amp;";"&amp;RIGHT(H4891,2),H4891)</f>
        <v>46;47;48</v>
      </c>
      <c r="M4891" s="8" t="n">
        <v>0</v>
      </c>
    </row>
    <row r="4892" customFormat="false" ht="15" hidden="false" customHeight="false" outlineLevel="0" collapsed="false">
      <c r="B4892" s="2" t="s">
        <v>108</v>
      </c>
      <c r="C4892" s="66" t="s">
        <v>2110</v>
      </c>
      <c r="D4892" s="2" t="n">
        <f aca="false">D4891+10</f>
        <v>260</v>
      </c>
      <c r="E4892" s="38" t="s">
        <v>265</v>
      </c>
      <c r="F4892" s="2" t="str">
        <f aca="false">IFERROR(E4892*10,SUBSTITUTE(E4892,"/",""))</f>
        <v>4749</v>
      </c>
      <c r="H4892" s="14" t="str">
        <f aca="false">E4892</f>
        <v>47/49</v>
      </c>
      <c r="I4892" s="8" t="str">
        <f aca="false">J4892</f>
        <v>47;48;49</v>
      </c>
      <c r="J4892" s="18" t="str">
        <f aca="false">IF(LEN(H4892)&gt;2,LEFT(H4892,2)&amp;";"&amp;(LEFT(H4892,2)+1)&amp;";"&amp;RIGHT(H4892,2),H4892)</f>
        <v>47;48;49</v>
      </c>
      <c r="M4892" s="8" t="n">
        <v>0</v>
      </c>
    </row>
    <row r="4893" customFormat="false" ht="15" hidden="false" customHeight="false" outlineLevel="0" collapsed="false">
      <c r="B4893" s="2" t="s">
        <v>108</v>
      </c>
      <c r="C4893" s="66" t="s">
        <v>2110</v>
      </c>
      <c r="D4893" s="2" t="n">
        <f aca="false">D4892+10</f>
        <v>270</v>
      </c>
      <c r="E4893" s="38" t="s">
        <v>266</v>
      </c>
      <c r="F4893" s="2" t="str">
        <f aca="false">IFERROR(E4893*10,SUBSTITUTE(E4893,"/",""))</f>
        <v>4850</v>
      </c>
      <c r="H4893" s="14" t="str">
        <f aca="false">E4893</f>
        <v>48/50</v>
      </c>
      <c r="I4893" s="8" t="str">
        <f aca="false">J4893</f>
        <v>48;49;50</v>
      </c>
      <c r="J4893" s="18" t="str">
        <f aca="false">IF(LEN(H4893)&gt;2,LEFT(H4893,2)&amp;";"&amp;(LEFT(H4893,2)+1)&amp;";"&amp;RIGHT(H4893,2),H4893)</f>
        <v>48;49;50</v>
      </c>
      <c r="M4893" s="8" t="n">
        <v>0</v>
      </c>
    </row>
    <row r="4895" customFormat="false" ht="15" hidden="false" customHeight="false" outlineLevel="0" collapsed="false">
      <c r="B4895" s="10" t="s">
        <v>271</v>
      </c>
      <c r="C4895" s="73" t="s">
        <v>2111</v>
      </c>
      <c r="D4895" s="10" t="n">
        <v>110</v>
      </c>
      <c r="E4895" s="20" t="s">
        <v>1169</v>
      </c>
      <c r="F4895" s="10" t="str">
        <f aca="false">IFERROR(E4895*10,SUBSTITUTE(E4895,"/",""))</f>
        <v>3235</v>
      </c>
      <c r="G4895" s="73"/>
      <c r="H4895" s="81" t="str">
        <f aca="false">E4895</f>
        <v>32/35</v>
      </c>
      <c r="I4895" s="24" t="str">
        <f aca="false">IF(LEN(H4895)&gt;2,LEFT(H4895,2)&amp;";"&amp;(LEFT(H4895,2)+1)&amp;";"&amp;(LEFT(H4895,2)+2)&amp;";"&amp;RIGHT(H4895,2),H4895)</f>
        <v>32;33;34;35</v>
      </c>
      <c r="J4895" s="24" t="str">
        <f aca="false">IF(LEN(H4895)&gt;2,LEFT(H4895,2)&amp;";"&amp;(LEFT(H4895,2)+1)&amp;";"&amp;(LEFT(H4895,2)+2)&amp;";"&amp;RIGHT(H4895,2),H4895)</f>
        <v>32;33;34;35</v>
      </c>
      <c r="K4895" s="24"/>
      <c r="L4895" s="24"/>
      <c r="M4895" s="24" t="n">
        <v>0</v>
      </c>
    </row>
    <row r="4896" customFormat="false" ht="15" hidden="false" customHeight="false" outlineLevel="0" collapsed="false">
      <c r="B4896" s="10" t="s">
        <v>271</v>
      </c>
      <c r="C4896" s="73" t="s">
        <v>2111</v>
      </c>
      <c r="D4896" s="10" t="n">
        <f aca="false">D4895+10</f>
        <v>120</v>
      </c>
      <c r="E4896" s="20" t="s">
        <v>1072</v>
      </c>
      <c r="F4896" s="10" t="str">
        <f aca="false">IFERROR(E4896*10,SUBSTITUTE(E4896,"/",""))</f>
        <v>3336</v>
      </c>
      <c r="G4896" s="73"/>
      <c r="H4896" s="81" t="str">
        <f aca="false">E4896</f>
        <v>33/36</v>
      </c>
      <c r="I4896" s="24" t="str">
        <f aca="false">IF(LEN(H4896)&gt;2,LEFT(H4896,2)&amp;";"&amp;(LEFT(H4896,2)+1)&amp;";"&amp;(LEFT(H4896,2)+2)&amp;";"&amp;RIGHT(H4896,2),H4896)</f>
        <v>33;34;35;36</v>
      </c>
      <c r="J4896" s="24" t="str">
        <f aca="false">IF(LEN(H4896)&gt;2,LEFT(H4896,2)&amp;";"&amp;(LEFT(H4896,2)+1)&amp;";"&amp;(LEFT(H4896,2)+2)&amp;";"&amp;RIGHT(H4896,2),H4896)</f>
        <v>33;34;35;36</v>
      </c>
      <c r="K4896" s="24"/>
      <c r="L4896" s="24"/>
      <c r="M4896" s="24" t="n">
        <v>0</v>
      </c>
    </row>
    <row r="4897" customFormat="false" ht="15" hidden="false" customHeight="false" outlineLevel="0" collapsed="false">
      <c r="B4897" s="10" t="s">
        <v>271</v>
      </c>
      <c r="C4897" s="73" t="s">
        <v>2111</v>
      </c>
      <c r="D4897" s="10" t="n">
        <f aca="false">D4896+10</f>
        <v>130</v>
      </c>
      <c r="E4897" s="20" t="s">
        <v>1170</v>
      </c>
      <c r="F4897" s="10" t="str">
        <f aca="false">IFERROR(E4897*10,SUBSTITUTE(E4897,"/",""))</f>
        <v>3437</v>
      </c>
      <c r="G4897" s="73"/>
      <c r="H4897" s="81" t="str">
        <f aca="false">E4897</f>
        <v>34/37</v>
      </c>
      <c r="I4897" s="24" t="str">
        <f aca="false">IF(LEN(H4897)&gt;2,LEFT(H4897,2)&amp;";"&amp;(LEFT(H4897,2)+1)&amp;";"&amp;(LEFT(H4897,2)+2)&amp;";"&amp;RIGHT(H4897,2),H4897)</f>
        <v>34;35;36;37</v>
      </c>
      <c r="J4897" s="24" t="str">
        <f aca="false">IF(LEN(H4897)&gt;2,LEFT(H4897,2)&amp;";"&amp;(LEFT(H4897,2)+1)&amp;";"&amp;(LEFT(H4897,2)+2)&amp;";"&amp;RIGHT(H4897,2),H4897)</f>
        <v>34;35;36;37</v>
      </c>
      <c r="K4897" s="24"/>
      <c r="L4897" s="24"/>
      <c r="M4897" s="24" t="n">
        <v>0</v>
      </c>
    </row>
    <row r="4898" customFormat="false" ht="15" hidden="false" customHeight="false" outlineLevel="0" collapsed="false">
      <c r="B4898" s="10" t="s">
        <v>271</v>
      </c>
      <c r="C4898" s="73" t="s">
        <v>2111</v>
      </c>
      <c r="D4898" s="10" t="n">
        <f aca="false">D4897+10</f>
        <v>140</v>
      </c>
      <c r="E4898" s="20" t="s">
        <v>162</v>
      </c>
      <c r="F4898" s="10" t="str">
        <f aca="false">IFERROR(E4898*10,SUBSTITUTE(E4898,"/",""))</f>
        <v>3538</v>
      </c>
      <c r="G4898" s="73"/>
      <c r="H4898" s="81" t="str">
        <f aca="false">E4898</f>
        <v>35/38</v>
      </c>
      <c r="I4898" s="24" t="str">
        <f aca="false">IF(LEN(H4898)&gt;2,LEFT(H4898,2)&amp;";"&amp;(LEFT(H4898,2)+1)&amp;";"&amp;(LEFT(H4898,2)+2)&amp;";"&amp;RIGHT(H4898,2),H4898)</f>
        <v>35;36;37;38</v>
      </c>
      <c r="J4898" s="24" t="str">
        <f aca="false">IF(LEN(H4898)&gt;2,LEFT(H4898,2)&amp;";"&amp;(LEFT(H4898,2)+1)&amp;";"&amp;(LEFT(H4898,2)+2)&amp;";"&amp;RIGHT(H4898,2),H4898)</f>
        <v>35;36;37;38</v>
      </c>
      <c r="K4898" s="24"/>
      <c r="L4898" s="24"/>
      <c r="M4898" s="24" t="n">
        <v>0</v>
      </c>
    </row>
    <row r="4899" customFormat="false" ht="15" hidden="false" customHeight="false" outlineLevel="0" collapsed="false">
      <c r="B4899" s="10" t="s">
        <v>271</v>
      </c>
      <c r="C4899" s="73" t="s">
        <v>2111</v>
      </c>
      <c r="D4899" s="10" t="n">
        <f aca="false">D4898+10</f>
        <v>150</v>
      </c>
      <c r="E4899" s="20" t="s">
        <v>164</v>
      </c>
      <c r="F4899" s="10" t="str">
        <f aca="false">IFERROR(E4899*10,SUBSTITUTE(E4899,"/",""))</f>
        <v>3639</v>
      </c>
      <c r="G4899" s="73"/>
      <c r="H4899" s="81" t="str">
        <f aca="false">E4899</f>
        <v>36/39</v>
      </c>
      <c r="I4899" s="24" t="str">
        <f aca="false">IF(LEN(H4899)&gt;2,LEFT(H4899,2)&amp;";"&amp;(LEFT(H4899,2)+1)&amp;";"&amp;(LEFT(H4899,2)+2)&amp;";"&amp;RIGHT(H4899,2),H4899)</f>
        <v>36;37;38;39</v>
      </c>
      <c r="J4899" s="24" t="str">
        <f aca="false">IF(LEN(H4899)&gt;2,LEFT(H4899,2)&amp;";"&amp;(LEFT(H4899,2)+1)&amp;";"&amp;(LEFT(H4899,2)+2)&amp;";"&amp;RIGHT(H4899,2),H4899)</f>
        <v>36;37;38;39</v>
      </c>
      <c r="K4899" s="24"/>
      <c r="L4899" s="24"/>
      <c r="M4899" s="24" t="n">
        <v>0</v>
      </c>
    </row>
    <row r="4900" customFormat="false" ht="15" hidden="false" customHeight="false" outlineLevel="0" collapsed="false">
      <c r="B4900" s="10" t="s">
        <v>271</v>
      </c>
      <c r="C4900" s="73" t="s">
        <v>2111</v>
      </c>
      <c r="D4900" s="10" t="n">
        <f aca="false">D4899+10</f>
        <v>160</v>
      </c>
      <c r="E4900" s="20" t="s">
        <v>1171</v>
      </c>
      <c r="F4900" s="10" t="str">
        <f aca="false">IFERROR(E4900*10,SUBSTITUTE(E4900,"/",""))</f>
        <v>3740</v>
      </c>
      <c r="G4900" s="73"/>
      <c r="H4900" s="81" t="str">
        <f aca="false">E4900</f>
        <v>37/40</v>
      </c>
      <c r="I4900" s="24" t="str">
        <f aca="false">IF(LEN(H4900)&gt;2,LEFT(H4900,2)&amp;";"&amp;(LEFT(H4900,2)+1)&amp;";"&amp;(LEFT(H4900,2)+2)&amp;";"&amp;RIGHT(H4900,2),H4900)</f>
        <v>37;38;39;40</v>
      </c>
      <c r="J4900" s="24" t="str">
        <f aca="false">IF(LEN(H4900)&gt;2,LEFT(H4900,2)&amp;";"&amp;(LEFT(H4900,2)+1)&amp;";"&amp;(LEFT(H4900,2)+2)&amp;";"&amp;RIGHT(H4900,2),H4900)</f>
        <v>37;38;39;40</v>
      </c>
      <c r="K4900" s="24"/>
      <c r="L4900" s="24"/>
      <c r="M4900" s="24" t="n">
        <v>0</v>
      </c>
    </row>
    <row r="4901" customFormat="false" ht="15" hidden="false" customHeight="false" outlineLevel="0" collapsed="false">
      <c r="B4901" s="77" t="s">
        <v>717</v>
      </c>
      <c r="C4901" s="78" t="s">
        <v>2111</v>
      </c>
      <c r="D4901" s="77" t="n">
        <f aca="false">D4900+10</f>
        <v>170</v>
      </c>
      <c r="E4901" s="79" t="s">
        <v>1172</v>
      </c>
      <c r="F4901" s="77" t="str">
        <f aca="false">IFERROR(E4901*10,SUBSTITUTE(E4901,"/",""))</f>
        <v>3841</v>
      </c>
      <c r="G4901" s="78"/>
      <c r="H4901" s="43" t="str">
        <f aca="false">E4901</f>
        <v>38/41</v>
      </c>
      <c r="I4901" s="53" t="str">
        <f aca="false">IF(LEN(H4901)&gt;2,LEFT(H4901,2)&amp;";"&amp;(LEFT(H4901,2)+1)&amp;";"&amp;(LEFT(H4901,2)+2)&amp;";"&amp;RIGHT(H4901,2),H4901)</f>
        <v>38;39;40;41</v>
      </c>
      <c r="J4901" s="58" t="str">
        <f aca="false">IF(LEN(H4901)&gt;2,LEFT(H4901,2)&amp;";"&amp;(LEFT(H4901,2)+1)&amp;";"&amp;(LEFT(H4901,2)+2)&amp;";"&amp;RIGHT(H4901,2),H4901)</f>
        <v>38;39;40;41</v>
      </c>
      <c r="K4901" s="58"/>
      <c r="L4901" s="58"/>
      <c r="M4901" s="53" t="n">
        <v>0</v>
      </c>
    </row>
    <row r="4902" customFormat="false" ht="15" hidden="false" customHeight="false" outlineLevel="0" collapsed="false">
      <c r="B4902" s="10" t="s">
        <v>271</v>
      </c>
      <c r="C4902" s="73" t="s">
        <v>2111</v>
      </c>
      <c r="D4902" s="10" t="n">
        <f aca="false">D4901+10</f>
        <v>180</v>
      </c>
      <c r="E4902" s="20" t="s">
        <v>168</v>
      </c>
      <c r="F4902" s="10" t="str">
        <f aca="false">IFERROR(E4902*10,SUBSTITUTE(E4902,"/",""))</f>
        <v>3942</v>
      </c>
      <c r="G4902" s="73"/>
      <c r="H4902" s="81" t="str">
        <f aca="false">E4902</f>
        <v>39/42</v>
      </c>
      <c r="I4902" s="24" t="str">
        <f aca="false">IF(LEN(H4902)&gt;2,LEFT(H4902,2)&amp;";"&amp;(LEFT(H4902,2)+1)&amp;";"&amp;(LEFT(H4902,2)+2)&amp;";"&amp;RIGHT(H4902,2),H4902)</f>
        <v>39;40;41;42</v>
      </c>
      <c r="J4902" s="24" t="str">
        <f aca="false">IF(LEN(H4902)&gt;2,LEFT(H4902,2)&amp;";"&amp;(LEFT(H4902,2)+1)&amp;";"&amp;(LEFT(H4902,2)+2)&amp;";"&amp;RIGHT(H4902,2),H4902)</f>
        <v>39;40;41;42</v>
      </c>
      <c r="K4902" s="24"/>
      <c r="L4902" s="24"/>
      <c r="M4902" s="24" t="n">
        <v>0</v>
      </c>
    </row>
    <row r="4903" customFormat="false" ht="15" hidden="false" customHeight="false" outlineLevel="0" collapsed="false">
      <c r="B4903" s="10" t="s">
        <v>271</v>
      </c>
      <c r="C4903" s="73" t="s">
        <v>2111</v>
      </c>
      <c r="D4903" s="10" t="n">
        <f aca="false">D4902+10</f>
        <v>190</v>
      </c>
      <c r="E4903" s="20" t="s">
        <v>1173</v>
      </c>
      <c r="F4903" s="10" t="str">
        <f aca="false">IFERROR(E4903*10,SUBSTITUTE(E4903,"/",""))</f>
        <v>4043</v>
      </c>
      <c r="G4903" s="73"/>
      <c r="H4903" s="81" t="str">
        <f aca="false">E4903</f>
        <v>40/43</v>
      </c>
      <c r="I4903" s="24" t="str">
        <f aca="false">IF(LEN(H4903)&gt;2,LEFT(H4903,2)&amp;";"&amp;(LEFT(H4903,2)+1)&amp;";"&amp;(LEFT(H4903,2)+2)&amp;";"&amp;RIGHT(H4903,2),H4903)</f>
        <v>40;41;42;43</v>
      </c>
      <c r="J4903" s="24" t="str">
        <f aca="false">IF(LEN(H4903)&gt;2,LEFT(H4903,2)&amp;";"&amp;(LEFT(H4903,2)+1)&amp;";"&amp;(LEFT(H4903,2)+2)&amp;";"&amp;RIGHT(H4903,2),H4903)</f>
        <v>40;41;42;43</v>
      </c>
      <c r="K4903" s="24"/>
      <c r="L4903" s="24"/>
      <c r="M4903" s="24" t="n">
        <v>0</v>
      </c>
    </row>
    <row r="4904" customFormat="false" ht="15" hidden="false" customHeight="false" outlineLevel="0" collapsed="false">
      <c r="B4904" s="10" t="s">
        <v>271</v>
      </c>
      <c r="C4904" s="73" t="s">
        <v>2111</v>
      </c>
      <c r="D4904" s="10" t="n">
        <f aca="false">D4903+10</f>
        <v>200</v>
      </c>
      <c r="E4904" s="20" t="s">
        <v>1174</v>
      </c>
      <c r="F4904" s="10" t="str">
        <f aca="false">IFERROR(E4904*10,SUBSTITUTE(E4904,"/",""))</f>
        <v>4144</v>
      </c>
      <c r="G4904" s="73"/>
      <c r="H4904" s="81" t="str">
        <f aca="false">E4904</f>
        <v>41/44</v>
      </c>
      <c r="I4904" s="24" t="str">
        <f aca="false">IF(LEN(H4904)&gt;2,LEFT(H4904,2)&amp;";"&amp;(LEFT(H4904,2)+1)&amp;";"&amp;(LEFT(H4904,2)+2)&amp;";"&amp;RIGHT(H4904,2),H4904)</f>
        <v>41;42;43;44</v>
      </c>
      <c r="J4904" s="24" t="str">
        <f aca="false">IF(LEN(H4904)&gt;2,LEFT(H4904,2)&amp;";"&amp;(LEFT(H4904,2)+1)&amp;";"&amp;(LEFT(H4904,2)+2)&amp;";"&amp;RIGHT(H4904,2),H4904)</f>
        <v>41;42;43;44</v>
      </c>
      <c r="K4904" s="24"/>
      <c r="L4904" s="24"/>
      <c r="M4904" s="24" t="n">
        <v>0</v>
      </c>
    </row>
    <row r="4905" customFormat="false" ht="15" hidden="false" customHeight="false" outlineLevel="0" collapsed="false">
      <c r="B4905" s="10" t="s">
        <v>271</v>
      </c>
      <c r="C4905" s="73" t="s">
        <v>2111</v>
      </c>
      <c r="D4905" s="10" t="n">
        <f aca="false">D4904+10</f>
        <v>210</v>
      </c>
      <c r="E4905" s="20" t="s">
        <v>2039</v>
      </c>
      <c r="F4905" s="10" t="str">
        <f aca="false">IFERROR(E4905*10,SUBSTITUTE(E4905,"/",""))</f>
        <v>4245</v>
      </c>
      <c r="G4905" s="73"/>
      <c r="H4905" s="81" t="str">
        <f aca="false">E4905</f>
        <v>42/45</v>
      </c>
      <c r="I4905" s="24" t="str">
        <f aca="false">IF(LEN(H4905)&gt;2,LEFT(H4905,2)&amp;";"&amp;(LEFT(H4905,2)+1)&amp;";"&amp;(LEFT(H4905,2)+2)&amp;";"&amp;RIGHT(H4905,2),H4905)</f>
        <v>42;43;44;45</v>
      </c>
      <c r="J4905" s="24" t="str">
        <f aca="false">IF(LEN(H4905)&gt;2,LEFT(H4905,2)&amp;";"&amp;(LEFT(H4905,2)+1)&amp;";"&amp;(LEFT(H4905,2)+2)&amp;";"&amp;RIGHT(H4905,2),H4905)</f>
        <v>42;43;44;45</v>
      </c>
      <c r="K4905" s="24"/>
      <c r="L4905" s="24"/>
      <c r="M4905" s="24" t="n">
        <v>0</v>
      </c>
    </row>
    <row r="4906" customFormat="false" ht="15" hidden="false" customHeight="false" outlineLevel="0" collapsed="false">
      <c r="B4906" s="77" t="s">
        <v>717</v>
      </c>
      <c r="C4906" s="78" t="s">
        <v>2111</v>
      </c>
      <c r="D4906" s="77" t="n">
        <f aca="false">D4905+5</f>
        <v>215</v>
      </c>
      <c r="E4906" s="79" t="s">
        <v>476</v>
      </c>
      <c r="F4906" s="77" t="str">
        <f aca="false">IFERROR(E4906*10,SUBSTITUTE(E4906,"/",""))</f>
        <v>4246</v>
      </c>
      <c r="G4906" s="78"/>
      <c r="H4906" s="43" t="str">
        <f aca="false">E4906</f>
        <v>42/46</v>
      </c>
      <c r="I4906" s="53" t="str">
        <f aca="false">IF(LEN(H4906)&gt;2,LEFT(H4906,2)&amp;";"&amp;(LEFT(H4906,2)+1)&amp;";"&amp;(LEFT(H4906,2)+2)&amp;";"&amp;(LEFT(H4906,2)+3)&amp;";"&amp;RIGHT(H4906,2),H4906)</f>
        <v>42;43;44;45;46</v>
      </c>
      <c r="J4906" s="58" t="str">
        <f aca="false">IF(LEN(H4906)&gt;2,LEFT(H4906,2)&amp;";"&amp;(LEFT(H4906,2)+1)&amp;";"&amp;(LEFT(H4906,2)+2)&amp;";"&amp;(LEFT(H4906,2)+3)&amp;";"&amp;RIGHT(H4906,2),H4906)</f>
        <v>42;43;44;45;46</v>
      </c>
      <c r="K4906" s="58"/>
      <c r="L4906" s="58"/>
      <c r="M4906" s="53" t="n">
        <v>0</v>
      </c>
    </row>
    <row r="4907" customFormat="false" ht="15" hidden="false" customHeight="false" outlineLevel="0" collapsed="false">
      <c r="B4907" s="10" t="s">
        <v>271</v>
      </c>
      <c r="C4907" s="73" t="s">
        <v>2111</v>
      </c>
      <c r="D4907" s="10" t="n">
        <f aca="false">D4905+10</f>
        <v>220</v>
      </c>
      <c r="E4907" s="20" t="s">
        <v>2036</v>
      </c>
      <c r="F4907" s="10" t="str">
        <f aca="false">IFERROR(E4907*10,SUBSTITUTE(E4907,"/",""))</f>
        <v>4346</v>
      </c>
      <c r="G4907" s="73"/>
      <c r="H4907" s="81" t="str">
        <f aca="false">E4907</f>
        <v>43/46</v>
      </c>
      <c r="I4907" s="24" t="str">
        <f aca="false">IF(LEN(H4907)&gt;2,LEFT(H4907,2)&amp;";"&amp;(LEFT(H4907,2)+1)&amp;";"&amp;(LEFT(H4907,2)+2)&amp;";"&amp;RIGHT(H4907,2),H4907)</f>
        <v>43;44;45;46</v>
      </c>
      <c r="J4907" s="24" t="str">
        <f aca="false">IF(LEN(H4907)&gt;2,LEFT(H4907,2)&amp;";"&amp;(LEFT(H4907,2)+1)&amp;";"&amp;(LEFT(H4907,2)+2)&amp;";"&amp;RIGHT(H4907,2),H4907)</f>
        <v>43;44;45;46</v>
      </c>
      <c r="K4907" s="24"/>
      <c r="L4907" s="24"/>
      <c r="M4907" s="24" t="n">
        <v>0</v>
      </c>
    </row>
    <row r="4908" customFormat="false" ht="15" hidden="false" customHeight="false" outlineLevel="0" collapsed="false">
      <c r="B4908" s="10" t="s">
        <v>271</v>
      </c>
      <c r="C4908" s="73" t="s">
        <v>2111</v>
      </c>
      <c r="D4908" s="10" t="n">
        <f aca="false">D4907+10</f>
        <v>230</v>
      </c>
      <c r="E4908" s="20" t="s">
        <v>2040</v>
      </c>
      <c r="F4908" s="10" t="str">
        <f aca="false">IFERROR(E4908*10,SUBSTITUTE(E4908,"/",""))</f>
        <v>4447</v>
      </c>
      <c r="G4908" s="73"/>
      <c r="H4908" s="81" t="str">
        <f aca="false">E4908</f>
        <v>44/47</v>
      </c>
      <c r="I4908" s="24" t="str">
        <f aca="false">IF(LEN(H4908)&gt;2,LEFT(H4908,2)&amp;";"&amp;(LEFT(H4908,2)+1)&amp;";"&amp;(LEFT(H4908,2)+2)&amp;";"&amp;RIGHT(H4908,2),H4908)</f>
        <v>44;45;46;47</v>
      </c>
      <c r="J4908" s="24" t="str">
        <f aca="false">IF(LEN(H4908)&gt;2,LEFT(H4908,2)&amp;";"&amp;(LEFT(H4908,2)+1)&amp;";"&amp;(LEFT(H4908,2)+2)&amp;";"&amp;RIGHT(H4908,2),H4908)</f>
        <v>44;45;46;47</v>
      </c>
      <c r="K4908" s="24"/>
      <c r="L4908" s="24"/>
      <c r="M4908" s="24" t="n">
        <v>0</v>
      </c>
    </row>
    <row r="4909" customFormat="false" ht="15" hidden="false" customHeight="false" outlineLevel="0" collapsed="false">
      <c r="B4909" s="10" t="s">
        <v>271</v>
      </c>
      <c r="C4909" s="73" t="s">
        <v>2111</v>
      </c>
      <c r="D4909" s="10" t="n">
        <f aca="false">D4908+10</f>
        <v>240</v>
      </c>
      <c r="E4909" s="20" t="s">
        <v>2041</v>
      </c>
      <c r="F4909" s="10" t="str">
        <f aca="false">IFERROR(E4909*10,SUBSTITUTE(E4909,"/",""))</f>
        <v>4548</v>
      </c>
      <c r="G4909" s="73"/>
      <c r="H4909" s="81" t="str">
        <f aca="false">E4909</f>
        <v>45/48</v>
      </c>
      <c r="I4909" s="24" t="str">
        <f aca="false">IF(LEN(H4909)&gt;2,LEFT(H4909,2)&amp;";"&amp;(LEFT(H4909,2)+1)&amp;";"&amp;(LEFT(H4909,2)+2)&amp;";"&amp;RIGHT(H4909,2),H4909)</f>
        <v>45;46;47;48</v>
      </c>
      <c r="J4909" s="24" t="str">
        <f aca="false">IF(LEN(H4909)&gt;2,LEFT(H4909,2)&amp;";"&amp;(LEFT(H4909,2)+1)&amp;";"&amp;(LEFT(H4909,2)+2)&amp;";"&amp;RIGHT(H4909,2),H4909)</f>
        <v>45;46;47;48</v>
      </c>
      <c r="K4909" s="24"/>
      <c r="L4909" s="24"/>
      <c r="M4909" s="24" t="n">
        <v>0</v>
      </c>
    </row>
    <row r="4910" customFormat="false" ht="15" hidden="false" customHeight="false" outlineLevel="0" collapsed="false">
      <c r="B4910" s="10" t="s">
        <v>271</v>
      </c>
      <c r="C4910" s="73" t="s">
        <v>2111</v>
      </c>
      <c r="D4910" s="10" t="n">
        <f aca="false">D4909+10</f>
        <v>250</v>
      </c>
      <c r="E4910" s="20" t="s">
        <v>2042</v>
      </c>
      <c r="F4910" s="10" t="str">
        <f aca="false">IFERROR(E4910*10,SUBSTITUTE(E4910,"/",""))</f>
        <v>4649</v>
      </c>
      <c r="G4910" s="73"/>
      <c r="H4910" s="81" t="str">
        <f aca="false">E4910</f>
        <v>46/49</v>
      </c>
      <c r="I4910" s="24" t="str">
        <f aca="false">IF(LEN(H4910)&gt;2,LEFT(H4910,2)&amp;";"&amp;(LEFT(H4910,2)+1)&amp;";"&amp;(LEFT(H4910,2)+2)&amp;";"&amp;RIGHT(H4910,2),H4910)</f>
        <v>46;47;48;49</v>
      </c>
      <c r="J4910" s="24" t="str">
        <f aca="false">IF(LEN(H4910)&gt;2,LEFT(H4910,2)&amp;";"&amp;(LEFT(H4910,2)+1)&amp;";"&amp;(LEFT(H4910,2)+2)&amp;";"&amp;RIGHT(H4910,2),H4910)</f>
        <v>46;47;48;49</v>
      </c>
      <c r="K4910" s="24"/>
      <c r="L4910" s="24"/>
      <c r="M4910" s="24" t="n">
        <v>0</v>
      </c>
    </row>
    <row r="4911" customFormat="false" ht="15" hidden="false" customHeight="false" outlineLevel="0" collapsed="false">
      <c r="B4911" s="10" t="s">
        <v>271</v>
      </c>
      <c r="C4911" s="73" t="s">
        <v>2111</v>
      </c>
      <c r="D4911" s="10" t="n">
        <f aca="false">D4910+10</f>
        <v>260</v>
      </c>
      <c r="E4911" s="20" t="s">
        <v>2043</v>
      </c>
      <c r="F4911" s="10" t="str">
        <f aca="false">IFERROR(E4911*10,SUBSTITUTE(E4911,"/",""))</f>
        <v>4750</v>
      </c>
      <c r="G4911" s="73"/>
      <c r="H4911" s="81" t="str">
        <f aca="false">E4911</f>
        <v>47/50</v>
      </c>
      <c r="I4911" s="24" t="str">
        <f aca="false">IF(LEN(H4911)&gt;2,LEFT(H4911,2)&amp;";"&amp;(LEFT(H4911,2)+1)&amp;";"&amp;(LEFT(H4911,2)+2)&amp;";"&amp;RIGHT(H4911,2),H4911)</f>
        <v>47;48;49;50</v>
      </c>
      <c r="J4911" s="24" t="str">
        <f aca="false">IF(LEN(H4911)&gt;2,LEFT(H4911,2)&amp;";"&amp;(LEFT(H4911,2)+1)&amp;";"&amp;(LEFT(H4911,2)+2)&amp;";"&amp;RIGHT(H4911,2),H4911)</f>
        <v>47;48;49;50</v>
      </c>
      <c r="K4911" s="24"/>
      <c r="L4911" s="24"/>
      <c r="M4911" s="24" t="n">
        <v>0</v>
      </c>
    </row>
    <row r="4913" s="50" customFormat="true" ht="15" hidden="false" customHeight="false" outlineLevel="0" collapsed="false">
      <c r="B4913" s="77" t="s">
        <v>717</v>
      </c>
      <c r="C4913" s="78" t="s">
        <v>2112</v>
      </c>
      <c r="D4913" s="77" t="n">
        <v>150</v>
      </c>
      <c r="E4913" s="79" t="s">
        <v>1180</v>
      </c>
      <c r="F4913" s="77" t="str">
        <f aca="false">IFERROR(E4913*10,SUBSTITUTE(E4913,"/",""))</f>
        <v>3640</v>
      </c>
      <c r="G4913" s="78"/>
      <c r="H4913" s="43" t="str">
        <f aca="false">E4913</f>
        <v>36/40</v>
      </c>
      <c r="I4913" s="53" t="str">
        <f aca="false">J4913</f>
        <v>36;37;38;39;40</v>
      </c>
      <c r="J4913" s="58" t="str">
        <f aca="false">IF(LEN(H4913)&gt;2,LEFT(H4913,2)&amp;";"&amp;(LEFT(H4913,2)+1)&amp;";"&amp;(LEFT(H4913,2)+2)&amp;";"&amp;(LEFT(H4913,2)+3)&amp;";"&amp;RIGHT(H4913,2),H4913)</f>
        <v>36;37;38;39;40</v>
      </c>
      <c r="K4913" s="58"/>
      <c r="L4913" s="58"/>
      <c r="M4913" s="53" t="n">
        <v>0</v>
      </c>
      <c r="N4913" s="77"/>
      <c r="O4913" s="77"/>
      <c r="P4913" s="77"/>
      <c r="Q4913" s="77"/>
      <c r="R4913" s="77"/>
      <c r="S4913" s="77"/>
      <c r="T4913" s="77"/>
      <c r="U4913" s="77"/>
      <c r="V4913" s="77"/>
      <c r="W4913" s="77"/>
      <c r="X4913" s="77"/>
      <c r="Y4913" s="77"/>
      <c r="Z4913" s="77"/>
      <c r="AA4913" s="77"/>
      <c r="AB4913" s="77"/>
      <c r="AC4913" s="77"/>
      <c r="AD4913" s="77"/>
      <c r="AE4913" s="77"/>
      <c r="AF4913" s="77"/>
      <c r="AG4913" s="77"/>
      <c r="AH4913" s="77"/>
      <c r="AI4913" s="77"/>
      <c r="AJ4913" s="77"/>
      <c r="AK4913" s="77"/>
    </row>
    <row r="4914" s="50" customFormat="true" ht="15" hidden="false" customHeight="false" outlineLevel="0" collapsed="false">
      <c r="B4914" s="77" t="s">
        <v>717</v>
      </c>
      <c r="C4914" s="78" t="s">
        <v>2112</v>
      </c>
      <c r="D4914" s="77" t="n">
        <v>190</v>
      </c>
      <c r="E4914" s="79" t="s">
        <v>778</v>
      </c>
      <c r="F4914" s="77" t="str">
        <f aca="false">IFERROR(E4914*10,SUBSTITUTE(E4914,"/",""))</f>
        <v>4046</v>
      </c>
      <c r="G4914" s="78"/>
      <c r="H4914" s="43" t="str">
        <f aca="false">E4914</f>
        <v>40/46</v>
      </c>
      <c r="I4914" s="53" t="str">
        <f aca="false">J4914</f>
        <v>40;41;42;43;44;45;46</v>
      </c>
      <c r="J4914" s="58" t="str">
        <f aca="false">IF(LEN(H4914)&gt;2,LEFT(H4914,2)&amp;";"&amp;(LEFT(H4914,2)+1)&amp;";"&amp;(LEFT(H4914,2)+2)&amp;";"&amp;(LEFT(H4914,2)+3)&amp;";"&amp;(LEFT(H4914,2)+4)&amp;";"&amp;(LEFT(H4914,2)+5)&amp;";"&amp;RIGHT(H4914,2),H4914)</f>
        <v>40;41;42;43;44;45;46</v>
      </c>
      <c r="K4914" s="58"/>
      <c r="L4914" s="58"/>
      <c r="M4914" s="53" t="n">
        <v>0</v>
      </c>
      <c r="N4914" s="77"/>
      <c r="O4914" s="77"/>
      <c r="P4914" s="77"/>
      <c r="Q4914" s="77"/>
      <c r="R4914" s="77"/>
      <c r="S4914" s="77"/>
      <c r="T4914" s="77"/>
      <c r="U4914" s="77"/>
      <c r="V4914" s="77"/>
      <c r="W4914" s="77"/>
      <c r="X4914" s="77"/>
      <c r="Y4914" s="77"/>
      <c r="Z4914" s="77"/>
      <c r="AA4914" s="77"/>
      <c r="AB4914" s="77"/>
      <c r="AC4914" s="77"/>
      <c r="AD4914" s="77"/>
      <c r="AE4914" s="77"/>
      <c r="AF4914" s="77"/>
      <c r="AG4914" s="77"/>
      <c r="AH4914" s="77"/>
      <c r="AI4914" s="77"/>
      <c r="AJ4914" s="77"/>
      <c r="AK4914" s="77"/>
    </row>
    <row r="4916" customFormat="false" ht="15" hidden="false" customHeight="false" outlineLevel="0" collapsed="false">
      <c r="B4916" s="2" t="s">
        <v>108</v>
      </c>
      <c r="C4916" s="66" t="s">
        <v>2116</v>
      </c>
      <c r="D4916" s="2" t="n">
        <v>140</v>
      </c>
      <c r="E4916" s="38" t="s">
        <v>176</v>
      </c>
      <c r="F4916" s="2" t="str">
        <f aca="false">E4916</f>
        <v>XXS</v>
      </c>
      <c r="H4916" s="27"/>
      <c r="I4916" s="27"/>
      <c r="M4916" s="8" t="n">
        <v>0</v>
      </c>
    </row>
    <row r="4917" customFormat="false" ht="15" hidden="false" customHeight="false" outlineLevel="0" collapsed="false">
      <c r="B4917" s="2" t="s">
        <v>108</v>
      </c>
      <c r="C4917" s="66" t="s">
        <v>2116</v>
      </c>
      <c r="D4917" s="2" t="n">
        <f aca="false">D4916+10</f>
        <v>150</v>
      </c>
      <c r="E4917" s="38" t="s">
        <v>177</v>
      </c>
      <c r="F4917" s="2" t="str">
        <f aca="false">E4917</f>
        <v>XS</v>
      </c>
      <c r="H4917" s="27"/>
      <c r="I4917" s="27"/>
      <c r="M4917" s="8" t="n">
        <v>0</v>
      </c>
    </row>
    <row r="4918" customFormat="false" ht="15" hidden="false" customHeight="false" outlineLevel="0" collapsed="false">
      <c r="B4918" s="2" t="s">
        <v>108</v>
      </c>
      <c r="C4918" s="66" t="s">
        <v>2116</v>
      </c>
      <c r="D4918" s="2" t="n">
        <f aca="false">D4917+10</f>
        <v>160</v>
      </c>
      <c r="E4918" s="38" t="s">
        <v>178</v>
      </c>
      <c r="F4918" s="2" t="str">
        <f aca="false">E4918</f>
        <v>S</v>
      </c>
      <c r="H4918" s="27"/>
      <c r="I4918" s="27"/>
      <c r="M4918" s="8" t="n">
        <v>0</v>
      </c>
    </row>
    <row r="4919" customFormat="false" ht="15" hidden="false" customHeight="false" outlineLevel="0" collapsed="false">
      <c r="B4919" s="2" t="s">
        <v>108</v>
      </c>
      <c r="C4919" s="66" t="s">
        <v>2116</v>
      </c>
      <c r="D4919" s="2" t="n">
        <f aca="false">D4918+10</f>
        <v>170</v>
      </c>
      <c r="E4919" s="38" t="s">
        <v>179</v>
      </c>
      <c r="F4919" s="2" t="str">
        <f aca="false">E4919</f>
        <v>M</v>
      </c>
      <c r="H4919" s="27"/>
      <c r="I4919" s="27"/>
      <c r="M4919" s="8" t="n">
        <v>0</v>
      </c>
    </row>
    <row r="4920" customFormat="false" ht="15" hidden="false" customHeight="false" outlineLevel="0" collapsed="false">
      <c r="B4920" s="2" t="s">
        <v>108</v>
      </c>
      <c r="C4920" s="66" t="s">
        <v>2116</v>
      </c>
      <c r="D4920" s="2" t="n">
        <f aca="false">D4919+10</f>
        <v>180</v>
      </c>
      <c r="E4920" s="38" t="s">
        <v>180</v>
      </c>
      <c r="F4920" s="2" t="str">
        <f aca="false">E4920</f>
        <v>L</v>
      </c>
      <c r="H4920" s="27"/>
      <c r="I4920" s="27"/>
      <c r="M4920" s="8" t="n">
        <v>0</v>
      </c>
    </row>
    <row r="4921" customFormat="false" ht="15" hidden="false" customHeight="false" outlineLevel="0" collapsed="false">
      <c r="B4921" s="2" t="s">
        <v>108</v>
      </c>
      <c r="C4921" s="66" t="s">
        <v>2116</v>
      </c>
      <c r="D4921" s="2" t="n">
        <f aca="false">D4920+10</f>
        <v>190</v>
      </c>
      <c r="E4921" s="38" t="s">
        <v>181</v>
      </c>
      <c r="F4921" s="2" t="str">
        <f aca="false">E4921</f>
        <v>XL</v>
      </c>
      <c r="H4921" s="27"/>
      <c r="I4921" s="27"/>
      <c r="M4921" s="8" t="n">
        <v>0</v>
      </c>
    </row>
    <row r="4922" customFormat="false" ht="15" hidden="false" customHeight="false" outlineLevel="0" collapsed="false">
      <c r="B4922" s="2" t="s">
        <v>108</v>
      </c>
      <c r="C4922" s="66" t="s">
        <v>2116</v>
      </c>
      <c r="D4922" s="2" t="n">
        <f aca="false">D4921+10</f>
        <v>200</v>
      </c>
      <c r="E4922" s="38" t="s">
        <v>182</v>
      </c>
      <c r="F4922" s="2" t="str">
        <f aca="false">E4922</f>
        <v>XXL</v>
      </c>
      <c r="H4922" s="27"/>
      <c r="I4922" s="27"/>
      <c r="M4922" s="8" t="n">
        <v>0</v>
      </c>
    </row>
    <row r="4924" customFormat="false" ht="15" hidden="false" customHeight="false" outlineLevel="0" collapsed="false">
      <c r="B4924" s="2" t="s">
        <v>108</v>
      </c>
      <c r="C4924" s="66" t="s">
        <v>2118</v>
      </c>
      <c r="D4924" s="2" t="n">
        <v>130</v>
      </c>
      <c r="E4924" s="38" t="s">
        <v>185</v>
      </c>
      <c r="F4924" s="38" t="s">
        <v>2601</v>
      </c>
      <c r="H4924" s="27"/>
      <c r="I4924" s="27"/>
      <c r="M4924" s="8" t="n">
        <v>0</v>
      </c>
    </row>
    <row r="4925" customFormat="false" ht="15" hidden="false" customHeight="false" outlineLevel="0" collapsed="false">
      <c r="B4925" s="2" t="s">
        <v>108</v>
      </c>
      <c r="C4925" s="66" t="s">
        <v>2118</v>
      </c>
      <c r="D4925" s="2" t="n">
        <f aca="false">D4924+10</f>
        <v>140</v>
      </c>
      <c r="E4925" s="38" t="s">
        <v>186</v>
      </c>
      <c r="F4925" s="2" t="s">
        <v>2907</v>
      </c>
      <c r="H4925" s="27"/>
      <c r="I4925" s="27"/>
      <c r="M4925" s="8" t="n">
        <v>0</v>
      </c>
    </row>
    <row r="4926" customFormat="false" ht="15" hidden="false" customHeight="false" outlineLevel="0" collapsed="false">
      <c r="B4926" s="2" t="s">
        <v>108</v>
      </c>
      <c r="C4926" s="66" t="s">
        <v>2118</v>
      </c>
      <c r="D4926" s="2" t="n">
        <f aca="false">D4925+10</f>
        <v>150</v>
      </c>
      <c r="E4926" s="38" t="s">
        <v>187</v>
      </c>
      <c r="F4926" s="2" t="s">
        <v>2908</v>
      </c>
      <c r="H4926" s="27"/>
      <c r="I4926" s="27"/>
      <c r="M4926" s="8" t="n">
        <v>0</v>
      </c>
    </row>
    <row r="4927" customFormat="false" ht="15" hidden="false" customHeight="false" outlineLevel="0" collapsed="false">
      <c r="B4927" s="2" t="s">
        <v>108</v>
      </c>
      <c r="C4927" s="66" t="s">
        <v>2118</v>
      </c>
      <c r="D4927" s="2" t="n">
        <f aca="false">D4926+10</f>
        <v>160</v>
      </c>
      <c r="E4927" s="38" t="s">
        <v>188</v>
      </c>
      <c r="F4927" s="2" t="s">
        <v>2909</v>
      </c>
      <c r="H4927" s="27"/>
      <c r="I4927" s="27"/>
      <c r="M4927" s="8" t="n">
        <v>0</v>
      </c>
    </row>
    <row r="4928" customFormat="false" ht="15" hidden="false" customHeight="false" outlineLevel="0" collapsed="false">
      <c r="B4928" s="2" t="s">
        <v>108</v>
      </c>
      <c r="C4928" s="66" t="s">
        <v>2118</v>
      </c>
      <c r="D4928" s="2" t="n">
        <f aca="false">D4927+10</f>
        <v>170</v>
      </c>
      <c r="E4928" s="38" t="s">
        <v>189</v>
      </c>
      <c r="F4928" s="2" t="s">
        <v>2910</v>
      </c>
      <c r="H4928" s="27"/>
      <c r="I4928" s="27"/>
      <c r="M4928" s="8" t="n">
        <v>0</v>
      </c>
    </row>
    <row r="4929" customFormat="false" ht="15" hidden="false" customHeight="false" outlineLevel="0" collapsed="false">
      <c r="B4929" s="2" t="s">
        <v>108</v>
      </c>
      <c r="C4929" s="66" t="s">
        <v>2118</v>
      </c>
      <c r="D4929" s="2" t="n">
        <f aca="false">D4928+10</f>
        <v>180</v>
      </c>
      <c r="E4929" s="38" t="s">
        <v>190</v>
      </c>
      <c r="F4929" s="2" t="s">
        <v>2911</v>
      </c>
      <c r="H4929" s="27"/>
      <c r="I4929" s="27"/>
      <c r="M4929" s="8" t="n">
        <v>0</v>
      </c>
    </row>
    <row r="4930" customFormat="false" ht="15" hidden="false" customHeight="false" outlineLevel="0" collapsed="false">
      <c r="B4930" s="2" t="s">
        <v>108</v>
      </c>
      <c r="C4930" s="66" t="s">
        <v>2118</v>
      </c>
      <c r="D4930" s="2" t="n">
        <f aca="false">D4929+10</f>
        <v>190</v>
      </c>
      <c r="E4930" s="38" t="s">
        <v>191</v>
      </c>
      <c r="F4930" s="38" t="s">
        <v>2912</v>
      </c>
      <c r="H4930" s="27"/>
      <c r="I4930" s="27"/>
      <c r="M4930" s="8" t="n">
        <v>0</v>
      </c>
    </row>
    <row r="4932" customFormat="false" ht="15" hidden="false" customHeight="false" outlineLevel="0" collapsed="false">
      <c r="B4932" s="10" t="s">
        <v>271</v>
      </c>
      <c r="C4932" s="73" t="s">
        <v>2119</v>
      </c>
      <c r="D4932" s="10" t="n">
        <v>110</v>
      </c>
      <c r="E4932" s="20" t="s">
        <v>115</v>
      </c>
      <c r="F4932" s="10" t="n">
        <f aca="false">IFERROR(E4932*10,SUBSTITUTE(E4932,"/",""))</f>
        <v>320</v>
      </c>
      <c r="G4932" s="73"/>
      <c r="H4932" s="74" t="n">
        <f aca="false">IFERROR(E4932-1,(LEFT(E4932,2)-1)&amp;"/"&amp;(RIGHT(E4932,2)-1))</f>
        <v>31</v>
      </c>
      <c r="I4932" s="24" t="n">
        <f aca="false">IF(LEN(H4932)&gt;2,LEFT(H4932,2)&amp;";"&amp;RIGHT(H4932,2),H4932)</f>
        <v>31</v>
      </c>
      <c r="J4932" s="24" t="n">
        <f aca="false">IF(LEN(H4932)&gt;2,LEFT(H4932,2)&amp;";"&amp;RIGHT(H4932,2),H4932)</f>
        <v>31</v>
      </c>
      <c r="K4932" s="24"/>
      <c r="L4932" s="24"/>
      <c r="M4932" s="24" t="n">
        <v>0</v>
      </c>
    </row>
    <row r="4933" customFormat="false" ht="15" hidden="false" customHeight="false" outlineLevel="0" collapsed="false">
      <c r="B4933" s="10" t="s">
        <v>271</v>
      </c>
      <c r="C4933" s="73" t="s">
        <v>2119</v>
      </c>
      <c r="D4933" s="10" t="n">
        <f aca="false">D4932+10</f>
        <v>120</v>
      </c>
      <c r="E4933" s="20" t="s">
        <v>144</v>
      </c>
      <c r="F4933" s="10" t="str">
        <f aca="false">IFERROR(E4933*10,SUBSTITUTE(E4933,"/",""))</f>
        <v>3233</v>
      </c>
      <c r="G4933" s="73"/>
      <c r="H4933" s="74" t="str">
        <f aca="false">IFERROR(E4933-1,(LEFT(E4933,2)-1)&amp;"/"&amp;(RIGHT(E4933,2)-1))</f>
        <v>31/32</v>
      </c>
      <c r="I4933" s="24" t="str">
        <f aca="false">IF(LEN(H4933)&gt;2,LEFT(H4933,2)&amp;";"&amp;RIGHT(H4933,2),H4933)</f>
        <v>31;32</v>
      </c>
      <c r="J4933" s="24" t="str">
        <f aca="false">IF(LEN(H4933)&gt;2,LEFT(H4933,2)&amp;";"&amp;RIGHT(H4933,2),H4933)</f>
        <v>31;32</v>
      </c>
      <c r="K4933" s="24"/>
      <c r="L4933" s="24"/>
      <c r="M4933" s="24" t="n">
        <v>0</v>
      </c>
    </row>
    <row r="4934" customFormat="false" ht="15" hidden="false" customHeight="false" outlineLevel="0" collapsed="false">
      <c r="B4934" s="10" t="s">
        <v>271</v>
      </c>
      <c r="C4934" s="73" t="s">
        <v>2119</v>
      </c>
      <c r="D4934" s="10" t="n">
        <f aca="false">D4933+10</f>
        <v>130</v>
      </c>
      <c r="E4934" s="20" t="s">
        <v>116</v>
      </c>
      <c r="F4934" s="10" t="n">
        <f aca="false">IFERROR(E4934*10,SUBSTITUTE(E4934,"/",""))</f>
        <v>330</v>
      </c>
      <c r="G4934" s="73"/>
      <c r="H4934" s="74" t="n">
        <f aca="false">IFERROR(E4934-1,(LEFT(E4934,2)-1)&amp;"/"&amp;(RIGHT(E4934,2)-1))</f>
        <v>32</v>
      </c>
      <c r="I4934" s="24" t="n">
        <f aca="false">IF(LEN(H4934)&gt;2,LEFT(H4934,2)&amp;";"&amp;RIGHT(H4934,2),H4934)</f>
        <v>32</v>
      </c>
      <c r="J4934" s="24" t="n">
        <f aca="false">IF(LEN(H4934)&gt;2,LEFT(H4934,2)&amp;";"&amp;RIGHT(H4934,2),H4934)</f>
        <v>32</v>
      </c>
      <c r="K4934" s="24"/>
      <c r="L4934" s="24"/>
      <c r="M4934" s="24" t="n">
        <v>0</v>
      </c>
    </row>
    <row r="4935" customFormat="false" ht="15" hidden="false" customHeight="false" outlineLevel="0" collapsed="false">
      <c r="B4935" s="10" t="s">
        <v>271</v>
      </c>
      <c r="C4935" s="73" t="s">
        <v>2119</v>
      </c>
      <c r="D4935" s="10" t="n">
        <f aca="false">D4934+10</f>
        <v>140</v>
      </c>
      <c r="E4935" s="20" t="s">
        <v>145</v>
      </c>
      <c r="F4935" s="10" t="str">
        <f aca="false">IFERROR(E4935*10,SUBSTITUTE(E4935,"/",""))</f>
        <v>3334</v>
      </c>
      <c r="G4935" s="73"/>
      <c r="H4935" s="74" t="str">
        <f aca="false">IFERROR(E4935-1,(LEFT(E4935,2)-1)&amp;"/"&amp;(RIGHT(E4935,2)-1))</f>
        <v>32/33</v>
      </c>
      <c r="I4935" s="24" t="str">
        <f aca="false">IF(LEN(H4935)&gt;2,LEFT(H4935,2)&amp;";"&amp;RIGHT(H4935,2),H4935)</f>
        <v>32;33</v>
      </c>
      <c r="J4935" s="24" t="str">
        <f aca="false">IF(LEN(H4935)&gt;2,LEFT(H4935,2)&amp;";"&amp;RIGHT(H4935,2),H4935)</f>
        <v>32;33</v>
      </c>
      <c r="K4935" s="24"/>
      <c r="L4935" s="24"/>
      <c r="M4935" s="24" t="n">
        <v>0</v>
      </c>
    </row>
    <row r="4936" customFormat="false" ht="15" hidden="false" customHeight="false" outlineLevel="0" collapsed="false">
      <c r="B4936" s="10" t="s">
        <v>271</v>
      </c>
      <c r="C4936" s="73" t="s">
        <v>2119</v>
      </c>
      <c r="D4936" s="10" t="n">
        <f aca="false">D4935+10</f>
        <v>150</v>
      </c>
      <c r="E4936" s="20" t="s">
        <v>117</v>
      </c>
      <c r="F4936" s="10" t="n">
        <f aca="false">IFERROR(E4936*10,SUBSTITUTE(E4936,"/",""))</f>
        <v>340</v>
      </c>
      <c r="G4936" s="73"/>
      <c r="H4936" s="74" t="n">
        <f aca="false">IFERROR(E4936-1,(LEFT(E4936,2)-1)&amp;"/"&amp;(RIGHT(E4936,2)-1))</f>
        <v>33</v>
      </c>
      <c r="I4936" s="24" t="n">
        <f aca="false">IF(LEN(H4936)&gt;2,LEFT(H4936,2)&amp;";"&amp;RIGHT(H4936,2),H4936)</f>
        <v>33</v>
      </c>
      <c r="J4936" s="24" t="n">
        <f aca="false">IF(LEN(H4936)&gt;2,LEFT(H4936,2)&amp;";"&amp;RIGHT(H4936,2),H4936)</f>
        <v>33</v>
      </c>
      <c r="K4936" s="24"/>
      <c r="L4936" s="24"/>
      <c r="M4936" s="24" t="n">
        <v>0</v>
      </c>
    </row>
    <row r="4937" customFormat="false" ht="15" hidden="false" customHeight="false" outlineLevel="0" collapsed="false">
      <c r="B4937" s="10" t="s">
        <v>271</v>
      </c>
      <c r="C4937" s="73" t="s">
        <v>2119</v>
      </c>
      <c r="D4937" s="10" t="n">
        <f aca="false">D4936+10</f>
        <v>160</v>
      </c>
      <c r="E4937" s="20" t="s">
        <v>146</v>
      </c>
      <c r="F4937" s="10" t="str">
        <f aca="false">IFERROR(E4937*10,SUBSTITUTE(E4937,"/",""))</f>
        <v>3435</v>
      </c>
      <c r="G4937" s="73"/>
      <c r="H4937" s="74" t="str">
        <f aca="false">IFERROR(E4937-1,(LEFT(E4937,2)-1)&amp;"/"&amp;(RIGHT(E4937,2)-1))</f>
        <v>33/34</v>
      </c>
      <c r="I4937" s="24" t="str">
        <f aca="false">IF(LEN(H4937)&gt;2,LEFT(H4937,2)&amp;";"&amp;RIGHT(H4937,2),H4937)</f>
        <v>33;34</v>
      </c>
      <c r="J4937" s="24" t="str">
        <f aca="false">IF(LEN(H4937)&gt;2,LEFT(H4937,2)&amp;";"&amp;RIGHT(H4937,2),H4937)</f>
        <v>33;34</v>
      </c>
      <c r="K4937" s="24"/>
      <c r="L4937" s="24"/>
      <c r="M4937" s="24" t="n">
        <v>0</v>
      </c>
    </row>
    <row r="4938" customFormat="false" ht="15" hidden="false" customHeight="false" outlineLevel="0" collapsed="false">
      <c r="B4938" s="10" t="s">
        <v>271</v>
      </c>
      <c r="C4938" s="73" t="s">
        <v>2119</v>
      </c>
      <c r="D4938" s="10" t="n">
        <f aca="false">D4937+10</f>
        <v>170</v>
      </c>
      <c r="E4938" s="20" t="s">
        <v>118</v>
      </c>
      <c r="F4938" s="10" t="n">
        <f aca="false">IFERROR(E4938*10,SUBSTITUTE(E4938,"/",""))</f>
        <v>350</v>
      </c>
      <c r="G4938" s="73"/>
      <c r="H4938" s="74" t="n">
        <f aca="false">IFERROR(E4938-1,(LEFT(E4938,2)-1)&amp;"/"&amp;(RIGHT(E4938,2)-1))</f>
        <v>34</v>
      </c>
      <c r="I4938" s="24" t="n">
        <f aca="false">IF(LEN(H4938)&gt;2,LEFT(H4938,2)&amp;";"&amp;RIGHT(H4938,2),H4938)</f>
        <v>34</v>
      </c>
      <c r="J4938" s="24" t="n">
        <f aca="false">IF(LEN(H4938)&gt;2,LEFT(H4938,2)&amp;";"&amp;RIGHT(H4938,2),H4938)</f>
        <v>34</v>
      </c>
      <c r="K4938" s="24"/>
      <c r="L4938" s="24"/>
      <c r="M4938" s="24" t="n">
        <v>0</v>
      </c>
    </row>
    <row r="4939" customFormat="false" ht="15" hidden="false" customHeight="false" outlineLevel="0" collapsed="false">
      <c r="B4939" s="10" t="s">
        <v>271</v>
      </c>
      <c r="C4939" s="73" t="s">
        <v>2119</v>
      </c>
      <c r="D4939" s="10" t="n">
        <f aca="false">D4938+10</f>
        <v>180</v>
      </c>
      <c r="E4939" s="20" t="s">
        <v>147</v>
      </c>
      <c r="F4939" s="10" t="str">
        <f aca="false">IFERROR(E4939*10,SUBSTITUTE(E4939,"/",""))</f>
        <v>3536</v>
      </c>
      <c r="G4939" s="73"/>
      <c r="H4939" s="74" t="str">
        <f aca="false">IFERROR(E4939-1,(LEFT(E4939,2)-1)&amp;"/"&amp;(RIGHT(E4939,2)-1))</f>
        <v>34/35</v>
      </c>
      <c r="I4939" s="24" t="str">
        <f aca="false">IF(LEN(H4939)&gt;2,LEFT(H4939,2)&amp;";"&amp;RIGHT(H4939,2),H4939)</f>
        <v>34;35</v>
      </c>
      <c r="J4939" s="24" t="str">
        <f aca="false">IF(LEN(H4939)&gt;2,LEFT(H4939,2)&amp;";"&amp;RIGHT(H4939,2),H4939)</f>
        <v>34;35</v>
      </c>
      <c r="K4939" s="24"/>
      <c r="L4939" s="24"/>
      <c r="M4939" s="24" t="n">
        <v>0</v>
      </c>
    </row>
    <row r="4940" customFormat="false" ht="15" hidden="false" customHeight="false" outlineLevel="0" collapsed="false">
      <c r="B4940" s="10" t="s">
        <v>271</v>
      </c>
      <c r="C4940" s="73" t="s">
        <v>2119</v>
      </c>
      <c r="D4940" s="10" t="n">
        <f aca="false">D4939+10</f>
        <v>190</v>
      </c>
      <c r="E4940" s="20" t="s">
        <v>119</v>
      </c>
      <c r="F4940" s="10" t="n">
        <f aca="false">IFERROR(E4940*10,SUBSTITUTE(E4940,"/",""))</f>
        <v>360</v>
      </c>
      <c r="G4940" s="73"/>
      <c r="H4940" s="74" t="n">
        <f aca="false">IFERROR(E4940-1,(LEFT(E4940,2)-1)&amp;"/"&amp;(RIGHT(E4940,2)-1))</f>
        <v>35</v>
      </c>
      <c r="I4940" s="24" t="n">
        <f aca="false">IF(LEN(H4940)&gt;2,LEFT(H4940,2)&amp;";"&amp;RIGHT(H4940,2),H4940)</f>
        <v>35</v>
      </c>
      <c r="J4940" s="24" t="n">
        <f aca="false">IF(LEN(H4940)&gt;2,LEFT(H4940,2)&amp;";"&amp;RIGHT(H4940,2),H4940)</f>
        <v>35</v>
      </c>
      <c r="K4940" s="24"/>
      <c r="L4940" s="24"/>
      <c r="M4940" s="24" t="n">
        <v>0</v>
      </c>
    </row>
    <row r="4941" customFormat="false" ht="15" hidden="false" customHeight="false" outlineLevel="0" collapsed="false">
      <c r="B4941" s="10" t="s">
        <v>271</v>
      </c>
      <c r="C4941" s="73" t="s">
        <v>2119</v>
      </c>
      <c r="D4941" s="10" t="n">
        <f aca="false">D4940+10</f>
        <v>200</v>
      </c>
      <c r="E4941" s="20" t="s">
        <v>148</v>
      </c>
      <c r="F4941" s="10" t="str">
        <f aca="false">IFERROR(E4941*10,SUBSTITUTE(E4941,"/",""))</f>
        <v>3637</v>
      </c>
      <c r="G4941" s="73"/>
      <c r="H4941" s="74" t="str">
        <f aca="false">IFERROR(E4941-1,(LEFT(E4941,2)-1)&amp;"/"&amp;(RIGHT(E4941,2)-1))</f>
        <v>35/36</v>
      </c>
      <c r="I4941" s="24" t="str">
        <f aca="false">IF(LEN(H4941)&gt;2,LEFT(H4941,2)&amp;";"&amp;RIGHT(H4941,2),H4941)</f>
        <v>35;36</v>
      </c>
      <c r="J4941" s="24" t="str">
        <f aca="false">IF(LEN(H4941)&gt;2,LEFT(H4941,2)&amp;";"&amp;RIGHT(H4941,2),H4941)</f>
        <v>35;36</v>
      </c>
      <c r="K4941" s="24"/>
      <c r="L4941" s="24"/>
      <c r="M4941" s="24" t="n">
        <v>0</v>
      </c>
    </row>
    <row r="4942" customFormat="false" ht="15" hidden="false" customHeight="false" outlineLevel="0" collapsed="false">
      <c r="B4942" s="10" t="s">
        <v>271</v>
      </c>
      <c r="C4942" s="73" t="s">
        <v>2119</v>
      </c>
      <c r="D4942" s="10" t="n">
        <f aca="false">D4941+10</f>
        <v>210</v>
      </c>
      <c r="E4942" s="20" t="s">
        <v>120</v>
      </c>
      <c r="F4942" s="10" t="n">
        <f aca="false">IFERROR(E4942*10,SUBSTITUTE(E4942,"/",""))</f>
        <v>370</v>
      </c>
      <c r="G4942" s="73"/>
      <c r="H4942" s="74" t="n">
        <f aca="false">IFERROR(E4942-1,(LEFT(E4942,2)-1)&amp;"/"&amp;(RIGHT(E4942,2)-1))</f>
        <v>36</v>
      </c>
      <c r="I4942" s="24" t="n">
        <f aca="false">IF(LEN(H4942)&gt;2,LEFT(H4942,2)&amp;";"&amp;RIGHT(H4942,2),H4942)</f>
        <v>36</v>
      </c>
      <c r="J4942" s="24" t="n">
        <f aca="false">IF(LEN(H4942)&gt;2,LEFT(H4942,2)&amp;";"&amp;RIGHT(H4942,2),H4942)</f>
        <v>36</v>
      </c>
      <c r="K4942" s="24"/>
      <c r="L4942" s="24"/>
      <c r="M4942" s="24" t="n">
        <v>0</v>
      </c>
    </row>
    <row r="4943" customFormat="false" ht="15" hidden="false" customHeight="false" outlineLevel="0" collapsed="false">
      <c r="B4943" s="10" t="s">
        <v>271</v>
      </c>
      <c r="C4943" s="73" t="s">
        <v>2119</v>
      </c>
      <c r="D4943" s="10" t="n">
        <f aca="false">D4942+10</f>
        <v>220</v>
      </c>
      <c r="E4943" s="20" t="s">
        <v>149</v>
      </c>
      <c r="F4943" s="10" t="str">
        <f aca="false">IFERROR(E4943*10,SUBSTITUTE(E4943,"/",""))</f>
        <v>3738</v>
      </c>
      <c r="G4943" s="73"/>
      <c r="H4943" s="74" t="str">
        <f aca="false">IFERROR(E4943-1,(LEFT(E4943,2)-1)&amp;"/"&amp;(RIGHT(E4943,2)-1))</f>
        <v>36/37</v>
      </c>
      <c r="I4943" s="24" t="str">
        <f aca="false">IF(LEN(H4943)&gt;2,LEFT(H4943,2)&amp;";"&amp;RIGHT(H4943,2),H4943)</f>
        <v>36;37</v>
      </c>
      <c r="J4943" s="24" t="str">
        <f aca="false">IF(LEN(H4943)&gt;2,LEFT(H4943,2)&amp;";"&amp;RIGHT(H4943,2),H4943)</f>
        <v>36;37</v>
      </c>
      <c r="K4943" s="24"/>
      <c r="L4943" s="24"/>
      <c r="M4943" s="24" t="n">
        <v>0</v>
      </c>
    </row>
    <row r="4944" customFormat="false" ht="15" hidden="false" customHeight="false" outlineLevel="0" collapsed="false">
      <c r="B4944" s="10" t="s">
        <v>271</v>
      </c>
      <c r="C4944" s="73" t="s">
        <v>2119</v>
      </c>
      <c r="D4944" s="10" t="n">
        <f aca="false">D4943+10</f>
        <v>230</v>
      </c>
      <c r="E4944" s="20" t="s">
        <v>121</v>
      </c>
      <c r="F4944" s="10" t="n">
        <f aca="false">IFERROR(E4944*10,SUBSTITUTE(E4944,"/",""))</f>
        <v>380</v>
      </c>
      <c r="G4944" s="73"/>
      <c r="H4944" s="74" t="n">
        <f aca="false">IFERROR(E4944-1,(LEFT(E4944,2)-1)&amp;"/"&amp;(RIGHT(E4944,2)-1))</f>
        <v>37</v>
      </c>
      <c r="I4944" s="24" t="n">
        <f aca="false">IF(LEN(H4944)&gt;2,LEFT(H4944,2)&amp;";"&amp;RIGHT(H4944,2),H4944)</f>
        <v>37</v>
      </c>
      <c r="J4944" s="24" t="n">
        <f aca="false">IF(LEN(H4944)&gt;2,LEFT(H4944,2)&amp;";"&amp;RIGHT(H4944,2),H4944)</f>
        <v>37</v>
      </c>
      <c r="K4944" s="24"/>
      <c r="L4944" s="24"/>
      <c r="M4944" s="24" t="n">
        <v>0</v>
      </c>
    </row>
    <row r="4945" customFormat="false" ht="15" hidden="false" customHeight="false" outlineLevel="0" collapsed="false">
      <c r="B4945" s="10" t="s">
        <v>271</v>
      </c>
      <c r="C4945" s="73" t="s">
        <v>2119</v>
      </c>
      <c r="D4945" s="10" t="n">
        <f aca="false">D4944+10</f>
        <v>240</v>
      </c>
      <c r="E4945" s="20" t="s">
        <v>150</v>
      </c>
      <c r="F4945" s="10" t="str">
        <f aca="false">IFERROR(E4945*10,SUBSTITUTE(E4945,"/",""))</f>
        <v>3839</v>
      </c>
      <c r="G4945" s="73"/>
      <c r="H4945" s="74" t="str">
        <f aca="false">IFERROR(E4945-1,(LEFT(E4945,2)-1)&amp;"/"&amp;(RIGHT(E4945,2)-1))</f>
        <v>37/38</v>
      </c>
      <c r="I4945" s="24" t="str">
        <f aca="false">IF(LEN(H4945)&gt;2,LEFT(H4945,2)&amp;";"&amp;RIGHT(H4945,2),H4945)</f>
        <v>37;38</v>
      </c>
      <c r="J4945" s="24" t="str">
        <f aca="false">IF(LEN(H4945)&gt;2,LEFT(H4945,2)&amp;";"&amp;RIGHT(H4945,2),H4945)</f>
        <v>37;38</v>
      </c>
      <c r="K4945" s="24"/>
      <c r="L4945" s="24"/>
      <c r="M4945" s="24" t="n">
        <v>0</v>
      </c>
    </row>
    <row r="4946" customFormat="false" ht="15" hidden="false" customHeight="false" outlineLevel="0" collapsed="false">
      <c r="B4946" s="10" t="s">
        <v>271</v>
      </c>
      <c r="C4946" s="73" t="s">
        <v>2119</v>
      </c>
      <c r="D4946" s="10" t="n">
        <f aca="false">D4945+10</f>
        <v>250</v>
      </c>
      <c r="E4946" s="20" t="s">
        <v>122</v>
      </c>
      <c r="F4946" s="10" t="n">
        <f aca="false">IFERROR(E4946*10,SUBSTITUTE(E4946,"/",""))</f>
        <v>390</v>
      </c>
      <c r="G4946" s="73"/>
      <c r="H4946" s="74" t="n">
        <f aca="false">IFERROR(E4946-1,(LEFT(E4946,2)-1)&amp;"/"&amp;(RIGHT(E4946,2)-1))</f>
        <v>38</v>
      </c>
      <c r="I4946" s="24" t="n">
        <f aca="false">IF(LEN(H4946)&gt;2,LEFT(H4946,2)&amp;";"&amp;RIGHT(H4946,2),H4946)</f>
        <v>38</v>
      </c>
      <c r="J4946" s="24" t="n">
        <f aca="false">IF(LEN(H4946)&gt;2,LEFT(H4946,2)&amp;";"&amp;RIGHT(H4946,2),H4946)</f>
        <v>38</v>
      </c>
      <c r="K4946" s="24"/>
      <c r="L4946" s="24"/>
      <c r="M4946" s="24" t="n">
        <v>0</v>
      </c>
    </row>
    <row r="4947" customFormat="false" ht="15" hidden="false" customHeight="false" outlineLevel="0" collapsed="false">
      <c r="B4947" s="10" t="s">
        <v>271</v>
      </c>
      <c r="C4947" s="73" t="s">
        <v>2119</v>
      </c>
      <c r="D4947" s="10" t="n">
        <f aca="false">D4946+10</f>
        <v>260</v>
      </c>
      <c r="E4947" s="20" t="s">
        <v>151</v>
      </c>
      <c r="F4947" s="10" t="str">
        <f aca="false">IFERROR(E4947*10,SUBSTITUTE(E4947,"/",""))</f>
        <v>3940</v>
      </c>
      <c r="G4947" s="73"/>
      <c r="H4947" s="74" t="str">
        <f aca="false">IFERROR(E4947-1,(LEFT(E4947,2)-1)&amp;"/"&amp;(RIGHT(E4947,2)-1))</f>
        <v>38/39</v>
      </c>
      <c r="I4947" s="24" t="str">
        <f aca="false">IF(LEN(H4947)&gt;2,LEFT(H4947,2)&amp;";"&amp;RIGHT(H4947,2),H4947)</f>
        <v>38;39</v>
      </c>
      <c r="J4947" s="24" t="str">
        <f aca="false">IF(LEN(H4947)&gt;2,LEFT(H4947,2)&amp;";"&amp;RIGHT(H4947,2),H4947)</f>
        <v>38;39</v>
      </c>
      <c r="K4947" s="24"/>
      <c r="L4947" s="24"/>
      <c r="M4947" s="24" t="n">
        <v>0</v>
      </c>
    </row>
    <row r="4948" customFormat="false" ht="15" hidden="false" customHeight="false" outlineLevel="0" collapsed="false">
      <c r="B4948" s="10" t="s">
        <v>271</v>
      </c>
      <c r="C4948" s="73" t="s">
        <v>2119</v>
      </c>
      <c r="D4948" s="10" t="n">
        <f aca="false">D4947+10</f>
        <v>270</v>
      </c>
      <c r="E4948" s="20" t="s">
        <v>123</v>
      </c>
      <c r="F4948" s="10" t="n">
        <f aca="false">IFERROR(E4948*10,SUBSTITUTE(E4948,"/",""))</f>
        <v>400</v>
      </c>
      <c r="G4948" s="73"/>
      <c r="H4948" s="74" t="n">
        <f aca="false">IFERROR(E4948-1,(LEFT(E4948,2)-1)&amp;"/"&amp;(RIGHT(E4948,2)-1))</f>
        <v>39</v>
      </c>
      <c r="I4948" s="24" t="n">
        <f aca="false">IF(LEN(H4948)&gt;2,LEFT(H4948,2)&amp;";"&amp;RIGHT(H4948,2),H4948)</f>
        <v>39</v>
      </c>
      <c r="J4948" s="24" t="n">
        <f aca="false">IF(LEN(H4948)&gt;2,LEFT(H4948,2)&amp;";"&amp;RIGHT(H4948,2),H4948)</f>
        <v>39</v>
      </c>
      <c r="K4948" s="24"/>
      <c r="L4948" s="24"/>
      <c r="M4948" s="24" t="n">
        <v>0</v>
      </c>
    </row>
    <row r="4949" customFormat="false" ht="15" hidden="false" customHeight="false" outlineLevel="0" collapsed="false">
      <c r="B4949" s="10" t="s">
        <v>271</v>
      </c>
      <c r="C4949" s="73" t="s">
        <v>2119</v>
      </c>
      <c r="D4949" s="10" t="n">
        <f aca="false">D4948+10</f>
        <v>280</v>
      </c>
      <c r="E4949" s="20" t="s">
        <v>152</v>
      </c>
      <c r="F4949" s="10" t="str">
        <f aca="false">IFERROR(E4949*10,SUBSTITUTE(E4949,"/",""))</f>
        <v>4041</v>
      </c>
      <c r="G4949" s="73"/>
      <c r="H4949" s="74" t="str">
        <f aca="false">IFERROR(E4949-1,(LEFT(E4949,2)-1)&amp;"/"&amp;(RIGHT(E4949,2)-1))</f>
        <v>39/40</v>
      </c>
      <c r="I4949" s="24" t="str">
        <f aca="false">IF(LEN(H4949)&gt;2,LEFT(H4949,2)&amp;";"&amp;RIGHT(H4949,2),H4949)</f>
        <v>39;40</v>
      </c>
      <c r="J4949" s="24" t="str">
        <f aca="false">IF(LEN(H4949)&gt;2,LEFT(H4949,2)&amp;";"&amp;RIGHT(H4949,2),H4949)</f>
        <v>39;40</v>
      </c>
      <c r="K4949" s="24"/>
      <c r="L4949" s="24"/>
      <c r="M4949" s="24" t="n">
        <v>0</v>
      </c>
    </row>
    <row r="4950" customFormat="false" ht="15" hidden="false" customHeight="false" outlineLevel="0" collapsed="false">
      <c r="B4950" s="10" t="s">
        <v>271</v>
      </c>
      <c r="C4950" s="73" t="s">
        <v>2119</v>
      </c>
      <c r="D4950" s="10" t="n">
        <f aca="false">D4949+10</f>
        <v>290</v>
      </c>
      <c r="E4950" s="20" t="s">
        <v>124</v>
      </c>
      <c r="F4950" s="10" t="n">
        <f aca="false">IFERROR(E4950*10,SUBSTITUTE(E4950,"/",""))</f>
        <v>410</v>
      </c>
      <c r="G4950" s="73"/>
      <c r="H4950" s="74" t="n">
        <f aca="false">IFERROR(E4950-1,(LEFT(E4950,2)-1)&amp;"/"&amp;(RIGHT(E4950,2)-1))</f>
        <v>40</v>
      </c>
      <c r="I4950" s="24" t="n">
        <f aca="false">IF(LEN(H4950)&gt;2,LEFT(H4950,2)&amp;";"&amp;RIGHT(H4950,2),H4950)</f>
        <v>40</v>
      </c>
      <c r="J4950" s="24" t="n">
        <f aca="false">IF(LEN(H4950)&gt;2,LEFT(H4950,2)&amp;";"&amp;RIGHT(H4950,2),H4950)</f>
        <v>40</v>
      </c>
      <c r="K4950" s="24"/>
      <c r="L4950" s="24"/>
      <c r="M4950" s="24" t="n">
        <v>0</v>
      </c>
    </row>
    <row r="4951" customFormat="false" ht="15" hidden="false" customHeight="false" outlineLevel="0" collapsed="false">
      <c r="B4951" s="10" t="s">
        <v>271</v>
      </c>
      <c r="C4951" s="73" t="s">
        <v>2119</v>
      </c>
      <c r="D4951" s="10" t="n">
        <f aca="false">D4950+10</f>
        <v>300</v>
      </c>
      <c r="E4951" s="20" t="s">
        <v>153</v>
      </c>
      <c r="F4951" s="10" t="str">
        <f aca="false">IFERROR(E4951*10,SUBSTITUTE(E4951,"/",""))</f>
        <v>4142</v>
      </c>
      <c r="G4951" s="73"/>
      <c r="H4951" s="74" t="str">
        <f aca="false">IFERROR(E4951-1,(LEFT(E4951,2)-1)&amp;"/"&amp;(RIGHT(E4951,2)-1))</f>
        <v>40/41</v>
      </c>
      <c r="I4951" s="24" t="str">
        <f aca="false">IF(LEN(H4951)&gt;2,LEFT(H4951,2)&amp;";"&amp;RIGHT(H4951,2),H4951)</f>
        <v>40;41</v>
      </c>
      <c r="J4951" s="24" t="str">
        <f aca="false">IF(LEN(H4951)&gt;2,LEFT(H4951,2)&amp;";"&amp;RIGHT(H4951,2),H4951)</f>
        <v>40;41</v>
      </c>
      <c r="K4951" s="24"/>
      <c r="L4951" s="24"/>
      <c r="M4951" s="24" t="n">
        <v>0</v>
      </c>
    </row>
    <row r="4952" customFormat="false" ht="15" hidden="false" customHeight="false" outlineLevel="0" collapsed="false">
      <c r="B4952" s="10" t="s">
        <v>271</v>
      </c>
      <c r="C4952" s="73" t="s">
        <v>2119</v>
      </c>
      <c r="D4952" s="10" t="n">
        <f aca="false">D4951+10</f>
        <v>310</v>
      </c>
      <c r="E4952" s="20" t="s">
        <v>125</v>
      </c>
      <c r="F4952" s="10" t="n">
        <f aca="false">IFERROR(E4952*10,SUBSTITUTE(E4952,"/",""))</f>
        <v>420</v>
      </c>
      <c r="G4952" s="73"/>
      <c r="H4952" s="74" t="n">
        <f aca="false">IFERROR(E4952-1,(LEFT(E4952,2)-1)&amp;"/"&amp;(RIGHT(E4952,2)-1))</f>
        <v>41</v>
      </c>
      <c r="I4952" s="24" t="n">
        <f aca="false">IF(LEN(H4952)&gt;2,LEFT(H4952,2)&amp;";"&amp;RIGHT(H4952,2),H4952)</f>
        <v>41</v>
      </c>
      <c r="J4952" s="24" t="n">
        <f aca="false">IF(LEN(H4952)&gt;2,LEFT(H4952,2)&amp;";"&amp;RIGHT(H4952,2),H4952)</f>
        <v>41</v>
      </c>
      <c r="K4952" s="24"/>
      <c r="L4952" s="24"/>
      <c r="M4952" s="24" t="n">
        <v>0</v>
      </c>
    </row>
    <row r="4953" customFormat="false" ht="15" hidden="false" customHeight="false" outlineLevel="0" collapsed="false">
      <c r="B4953" s="10" t="s">
        <v>271</v>
      </c>
      <c r="C4953" s="73" t="s">
        <v>2119</v>
      </c>
      <c r="D4953" s="10" t="n">
        <f aca="false">D4952+10</f>
        <v>320</v>
      </c>
      <c r="E4953" s="20" t="s">
        <v>154</v>
      </c>
      <c r="F4953" s="10" t="str">
        <f aca="false">IFERROR(E4953*10,SUBSTITUTE(E4953,"/",""))</f>
        <v>4243</v>
      </c>
      <c r="G4953" s="73"/>
      <c r="H4953" s="74" t="str">
        <f aca="false">IFERROR(E4953-1,(LEFT(E4953,2)-1)&amp;"/"&amp;(RIGHT(E4953,2)-1))</f>
        <v>41/42</v>
      </c>
      <c r="I4953" s="24" t="str">
        <f aca="false">IF(LEN(H4953)&gt;2,LEFT(H4953,2)&amp;";"&amp;RIGHT(H4953,2),H4953)</f>
        <v>41;42</v>
      </c>
      <c r="J4953" s="24" t="str">
        <f aca="false">IF(LEN(H4953)&gt;2,LEFT(H4953,2)&amp;";"&amp;RIGHT(H4953,2),H4953)</f>
        <v>41;42</v>
      </c>
      <c r="K4953" s="24"/>
      <c r="L4953" s="24"/>
      <c r="M4953" s="24" t="n">
        <v>0</v>
      </c>
    </row>
    <row r="4954" customFormat="false" ht="15" hidden="false" customHeight="false" outlineLevel="0" collapsed="false">
      <c r="B4954" s="10" t="s">
        <v>271</v>
      </c>
      <c r="C4954" s="73" t="s">
        <v>2119</v>
      </c>
      <c r="D4954" s="10" t="n">
        <f aca="false">D4953+10</f>
        <v>330</v>
      </c>
      <c r="E4954" s="20" t="s">
        <v>126</v>
      </c>
      <c r="F4954" s="10" t="n">
        <f aca="false">IFERROR(E4954*10,SUBSTITUTE(E4954,"/",""))</f>
        <v>430</v>
      </c>
      <c r="G4954" s="73"/>
      <c r="H4954" s="74" t="n">
        <f aca="false">IFERROR(E4954-1,(LEFT(E4954,2)-1)&amp;"/"&amp;(RIGHT(E4954,2)-1))</f>
        <v>42</v>
      </c>
      <c r="I4954" s="24" t="n">
        <f aca="false">IF(LEN(H4954)&gt;2,LEFT(H4954,2)&amp;";"&amp;RIGHT(H4954,2),H4954)</f>
        <v>42</v>
      </c>
      <c r="J4954" s="24" t="n">
        <f aca="false">IF(LEN(H4954)&gt;2,LEFT(H4954,2)&amp;";"&amp;RIGHT(H4954,2),H4954)</f>
        <v>42</v>
      </c>
      <c r="K4954" s="24"/>
      <c r="L4954" s="24"/>
      <c r="M4954" s="24" t="n">
        <v>0</v>
      </c>
    </row>
    <row r="4955" customFormat="false" ht="15" hidden="false" customHeight="false" outlineLevel="0" collapsed="false">
      <c r="B4955" s="10" t="s">
        <v>271</v>
      </c>
      <c r="C4955" s="73" t="s">
        <v>2119</v>
      </c>
      <c r="D4955" s="10" t="n">
        <f aca="false">D4954+10</f>
        <v>340</v>
      </c>
      <c r="E4955" s="20" t="s">
        <v>155</v>
      </c>
      <c r="F4955" s="10" t="str">
        <f aca="false">IFERROR(E4955*10,SUBSTITUTE(E4955,"/",""))</f>
        <v>4344</v>
      </c>
      <c r="G4955" s="73"/>
      <c r="H4955" s="74" t="str">
        <f aca="false">IFERROR(E4955-1,(LEFT(E4955,2)-1)&amp;"/"&amp;(RIGHT(E4955,2)-1))</f>
        <v>42/43</v>
      </c>
      <c r="I4955" s="24" t="str">
        <f aca="false">IF(LEN(H4955)&gt;2,LEFT(H4955,2)&amp;";"&amp;RIGHT(H4955,2),H4955)</f>
        <v>42;43</v>
      </c>
      <c r="J4955" s="24" t="str">
        <f aca="false">IF(LEN(H4955)&gt;2,LEFT(H4955,2)&amp;";"&amp;RIGHT(H4955,2),H4955)</f>
        <v>42;43</v>
      </c>
      <c r="K4955" s="24"/>
      <c r="L4955" s="24"/>
      <c r="M4955" s="24" t="n">
        <v>0</v>
      </c>
    </row>
    <row r="4956" customFormat="false" ht="15" hidden="false" customHeight="false" outlineLevel="0" collapsed="false">
      <c r="B4956" s="10" t="s">
        <v>271</v>
      </c>
      <c r="C4956" s="73" t="s">
        <v>2119</v>
      </c>
      <c r="D4956" s="10" t="n">
        <f aca="false">D4955+10</f>
        <v>350</v>
      </c>
      <c r="E4956" s="20" t="s">
        <v>127</v>
      </c>
      <c r="F4956" s="10" t="n">
        <f aca="false">IFERROR(E4956*10,SUBSTITUTE(E4956,"/",""))</f>
        <v>440</v>
      </c>
      <c r="G4956" s="73"/>
      <c r="H4956" s="74" t="n">
        <f aca="false">IFERROR(E4956-1,(LEFT(E4956,2)-1)&amp;"/"&amp;(RIGHT(E4956,2)-1))</f>
        <v>43</v>
      </c>
      <c r="I4956" s="24" t="n">
        <f aca="false">IF(LEN(H4956)&gt;2,LEFT(H4956,2)&amp;";"&amp;RIGHT(H4956,2),H4956)</f>
        <v>43</v>
      </c>
      <c r="J4956" s="24" t="n">
        <f aca="false">IF(LEN(H4956)&gt;2,LEFT(H4956,2)&amp;";"&amp;RIGHT(H4956,2),H4956)</f>
        <v>43</v>
      </c>
      <c r="K4956" s="24"/>
      <c r="L4956" s="24"/>
      <c r="M4956" s="24" t="n">
        <v>0</v>
      </c>
    </row>
    <row r="4957" customFormat="false" ht="15" hidden="false" customHeight="false" outlineLevel="0" collapsed="false">
      <c r="B4957" s="10" t="s">
        <v>271</v>
      </c>
      <c r="C4957" s="73" t="s">
        <v>2119</v>
      </c>
      <c r="D4957" s="10" t="n">
        <f aca="false">D4956+10</f>
        <v>360</v>
      </c>
      <c r="E4957" s="20" t="s">
        <v>254</v>
      </c>
      <c r="F4957" s="10" t="str">
        <f aca="false">IFERROR(E4957*10,SUBSTITUTE(E4957,"/",""))</f>
        <v>4445</v>
      </c>
      <c r="G4957" s="73"/>
      <c r="H4957" s="74" t="str">
        <f aca="false">IFERROR(E4957-1,(LEFT(E4957,2)-1)&amp;"/"&amp;(RIGHT(E4957,2)-1))</f>
        <v>43/44</v>
      </c>
      <c r="I4957" s="24" t="str">
        <f aca="false">IF(LEN(H4957)&gt;2,LEFT(H4957,2)&amp;";"&amp;RIGHT(H4957,2),H4957)</f>
        <v>43;44</v>
      </c>
      <c r="J4957" s="24" t="str">
        <f aca="false">IF(LEN(H4957)&gt;2,LEFT(H4957,2)&amp;";"&amp;RIGHT(H4957,2),H4957)</f>
        <v>43;44</v>
      </c>
      <c r="K4957" s="24"/>
      <c r="L4957" s="24"/>
      <c r="M4957" s="24" t="n">
        <v>0</v>
      </c>
    </row>
    <row r="4958" customFormat="false" ht="15" hidden="false" customHeight="false" outlineLevel="0" collapsed="false">
      <c r="B4958" s="10" t="s">
        <v>271</v>
      </c>
      <c r="C4958" s="73" t="s">
        <v>2119</v>
      </c>
      <c r="D4958" s="10" t="n">
        <f aca="false">D4957+10</f>
        <v>370</v>
      </c>
      <c r="E4958" s="20" t="s">
        <v>196</v>
      </c>
      <c r="F4958" s="10" t="n">
        <f aca="false">IFERROR(E4958*10,SUBSTITUTE(E4958,"/",""))</f>
        <v>450</v>
      </c>
      <c r="G4958" s="73"/>
      <c r="H4958" s="74" t="n">
        <f aca="false">IFERROR(E4958-1,(LEFT(E4958,2)-1)&amp;"/"&amp;(RIGHT(E4958,2)-1))</f>
        <v>44</v>
      </c>
      <c r="I4958" s="24" t="n">
        <f aca="false">IF(LEN(H4958)&gt;2,LEFT(H4958,2)&amp;";"&amp;RIGHT(H4958,2),H4958)</f>
        <v>44</v>
      </c>
      <c r="J4958" s="24" t="n">
        <f aca="false">IF(LEN(H4958)&gt;2,LEFT(H4958,2)&amp;";"&amp;RIGHT(H4958,2),H4958)</f>
        <v>44</v>
      </c>
      <c r="K4958" s="24"/>
      <c r="L4958" s="24"/>
      <c r="M4958" s="24" t="n">
        <v>0</v>
      </c>
    </row>
    <row r="4959" customFormat="false" ht="15" hidden="false" customHeight="false" outlineLevel="0" collapsed="false">
      <c r="B4959" s="10" t="s">
        <v>271</v>
      </c>
      <c r="C4959" s="73" t="s">
        <v>2119</v>
      </c>
      <c r="D4959" s="10" t="n">
        <f aca="false">D4958+10</f>
        <v>380</v>
      </c>
      <c r="E4959" s="20" t="s">
        <v>255</v>
      </c>
      <c r="F4959" s="10" t="str">
        <f aca="false">IFERROR(E4959*10,SUBSTITUTE(E4959,"/",""))</f>
        <v>4546</v>
      </c>
      <c r="G4959" s="73"/>
      <c r="H4959" s="74" t="str">
        <f aca="false">IFERROR(E4959-1,(LEFT(E4959,2)-1)&amp;"/"&amp;(RIGHT(E4959,2)-1))</f>
        <v>44/45</v>
      </c>
      <c r="I4959" s="24" t="str">
        <f aca="false">IF(LEN(H4959)&gt;2,LEFT(H4959,2)&amp;";"&amp;RIGHT(H4959,2),H4959)</f>
        <v>44;45</v>
      </c>
      <c r="J4959" s="24" t="str">
        <f aca="false">IF(LEN(H4959)&gt;2,LEFT(H4959,2)&amp;";"&amp;RIGHT(H4959,2),H4959)</f>
        <v>44;45</v>
      </c>
      <c r="K4959" s="24"/>
      <c r="L4959" s="24"/>
      <c r="M4959" s="24" t="n">
        <v>0</v>
      </c>
    </row>
    <row r="4960" customFormat="false" ht="15" hidden="false" customHeight="false" outlineLevel="0" collapsed="false">
      <c r="B4960" s="10" t="s">
        <v>271</v>
      </c>
      <c r="C4960" s="73" t="s">
        <v>2119</v>
      </c>
      <c r="D4960" s="10" t="n">
        <f aca="false">D4959+10</f>
        <v>390</v>
      </c>
      <c r="E4960" s="20" t="s">
        <v>241</v>
      </c>
      <c r="F4960" s="10" t="n">
        <f aca="false">IFERROR(E4960*10,SUBSTITUTE(E4960,"/",""))</f>
        <v>460</v>
      </c>
      <c r="G4960" s="73"/>
      <c r="H4960" s="74" t="n">
        <f aca="false">IFERROR(E4960-1,(LEFT(E4960,2)-1)&amp;"/"&amp;(RIGHT(E4960,2)-1))</f>
        <v>45</v>
      </c>
      <c r="I4960" s="24" t="n">
        <f aca="false">IF(LEN(H4960)&gt;2,LEFT(H4960,2)&amp;";"&amp;RIGHT(H4960,2),H4960)</f>
        <v>45</v>
      </c>
      <c r="J4960" s="24" t="n">
        <f aca="false">IF(LEN(H4960)&gt;2,LEFT(H4960,2)&amp;";"&amp;RIGHT(H4960,2),H4960)</f>
        <v>45</v>
      </c>
      <c r="K4960" s="24"/>
      <c r="L4960" s="24"/>
      <c r="M4960" s="24" t="n">
        <v>0</v>
      </c>
    </row>
    <row r="4961" customFormat="false" ht="15" hidden="false" customHeight="false" outlineLevel="0" collapsed="false">
      <c r="B4961" s="10" t="s">
        <v>271</v>
      </c>
      <c r="C4961" s="73" t="s">
        <v>2119</v>
      </c>
      <c r="D4961" s="10" t="n">
        <f aca="false">D4960+10</f>
        <v>400</v>
      </c>
      <c r="E4961" s="20" t="s">
        <v>256</v>
      </c>
      <c r="F4961" s="10" t="str">
        <f aca="false">IFERROR(E4961*10,SUBSTITUTE(E4961,"/",""))</f>
        <v>4647</v>
      </c>
      <c r="G4961" s="73"/>
      <c r="H4961" s="74" t="str">
        <f aca="false">IFERROR(E4961-1,(LEFT(E4961,2)-1)&amp;"/"&amp;(RIGHT(E4961,2)-1))</f>
        <v>45/46</v>
      </c>
      <c r="I4961" s="24" t="str">
        <f aca="false">IF(LEN(H4961)&gt;2,LEFT(H4961,2)&amp;";"&amp;RIGHT(H4961,2),H4961)</f>
        <v>45;46</v>
      </c>
      <c r="J4961" s="24" t="str">
        <f aca="false">IF(LEN(H4961)&gt;2,LEFT(H4961,2)&amp;";"&amp;RIGHT(H4961,2),H4961)</f>
        <v>45;46</v>
      </c>
      <c r="K4961" s="24"/>
      <c r="L4961" s="24"/>
      <c r="M4961" s="24" t="n">
        <v>0</v>
      </c>
    </row>
    <row r="4962" customFormat="false" ht="15" hidden="false" customHeight="false" outlineLevel="0" collapsed="false">
      <c r="B4962" s="10" t="s">
        <v>271</v>
      </c>
      <c r="C4962" s="73" t="s">
        <v>2119</v>
      </c>
      <c r="D4962" s="10" t="n">
        <f aca="false">D4961+10</f>
        <v>410</v>
      </c>
      <c r="E4962" s="20" t="s">
        <v>242</v>
      </c>
      <c r="F4962" s="10" t="n">
        <f aca="false">IFERROR(E4962*10,SUBSTITUTE(E4962,"/",""))</f>
        <v>470</v>
      </c>
      <c r="G4962" s="73"/>
      <c r="H4962" s="74" t="n">
        <f aca="false">IFERROR(E4962-1,(LEFT(E4962,2)-1)&amp;"/"&amp;(RIGHT(E4962,2)-1))</f>
        <v>46</v>
      </c>
      <c r="I4962" s="24" t="n">
        <f aca="false">IF(LEN(H4962)&gt;2,LEFT(H4962,2)&amp;";"&amp;RIGHT(H4962,2),H4962)</f>
        <v>46</v>
      </c>
      <c r="J4962" s="24" t="n">
        <f aca="false">IF(LEN(H4962)&gt;2,LEFT(H4962,2)&amp;";"&amp;RIGHT(H4962,2),H4962)</f>
        <v>46</v>
      </c>
      <c r="K4962" s="24"/>
      <c r="L4962" s="24"/>
      <c r="M4962" s="24" t="n">
        <v>0</v>
      </c>
    </row>
    <row r="4963" customFormat="false" ht="15" hidden="false" customHeight="false" outlineLevel="0" collapsed="false">
      <c r="B4963" s="10" t="s">
        <v>271</v>
      </c>
      <c r="C4963" s="73" t="s">
        <v>2119</v>
      </c>
      <c r="D4963" s="10" t="n">
        <f aca="false">D4962+10</f>
        <v>420</v>
      </c>
      <c r="E4963" s="20" t="s">
        <v>257</v>
      </c>
      <c r="F4963" s="10" t="str">
        <f aca="false">IFERROR(E4963*10,SUBSTITUTE(E4963,"/",""))</f>
        <v>4748</v>
      </c>
      <c r="G4963" s="73"/>
      <c r="H4963" s="74" t="str">
        <f aca="false">IFERROR(E4963-1,(LEFT(E4963,2)-1)&amp;"/"&amp;(RIGHT(E4963,2)-1))</f>
        <v>46/47</v>
      </c>
      <c r="I4963" s="24" t="str">
        <f aca="false">IF(LEN(H4963)&gt;2,LEFT(H4963,2)&amp;";"&amp;RIGHT(H4963,2),H4963)</f>
        <v>46;47</v>
      </c>
      <c r="J4963" s="24" t="str">
        <f aca="false">IF(LEN(H4963)&gt;2,LEFT(H4963,2)&amp;";"&amp;RIGHT(H4963,2),H4963)</f>
        <v>46;47</v>
      </c>
      <c r="K4963" s="24"/>
      <c r="L4963" s="24"/>
      <c r="M4963" s="24" t="n">
        <v>0</v>
      </c>
    </row>
    <row r="4964" customFormat="false" ht="15" hidden="false" customHeight="false" outlineLevel="0" collapsed="false">
      <c r="B4964" s="10" t="s">
        <v>271</v>
      </c>
      <c r="C4964" s="73" t="s">
        <v>2119</v>
      </c>
      <c r="D4964" s="10" t="n">
        <f aca="false">D4963+10</f>
        <v>430</v>
      </c>
      <c r="E4964" s="20" t="s">
        <v>243</v>
      </c>
      <c r="F4964" s="10" t="n">
        <f aca="false">IFERROR(E4964*10,SUBSTITUTE(E4964,"/",""))</f>
        <v>480</v>
      </c>
      <c r="G4964" s="73"/>
      <c r="H4964" s="74" t="n">
        <f aca="false">IFERROR(E4964-1,(LEFT(E4964,2)-1)&amp;"/"&amp;(RIGHT(E4964,2)-1))</f>
        <v>47</v>
      </c>
      <c r="I4964" s="24" t="n">
        <f aca="false">IF(LEN(H4964)&gt;2,LEFT(H4964,2)&amp;";"&amp;RIGHT(H4964,2),H4964)</f>
        <v>47</v>
      </c>
      <c r="J4964" s="24" t="n">
        <f aca="false">IF(LEN(H4964)&gt;2,LEFT(H4964,2)&amp;";"&amp;RIGHT(H4964,2),H4964)</f>
        <v>47</v>
      </c>
      <c r="K4964" s="24"/>
      <c r="L4964" s="24"/>
      <c r="M4964" s="24" t="n">
        <v>0</v>
      </c>
    </row>
    <row r="4965" customFormat="false" ht="15" hidden="false" customHeight="false" outlineLevel="0" collapsed="false">
      <c r="B4965" s="10" t="s">
        <v>271</v>
      </c>
      <c r="C4965" s="73" t="s">
        <v>2119</v>
      </c>
      <c r="D4965" s="10" t="n">
        <f aca="false">D4964+10</f>
        <v>440</v>
      </c>
      <c r="E4965" s="20" t="s">
        <v>258</v>
      </c>
      <c r="F4965" s="10" t="str">
        <f aca="false">IFERROR(E4965*10,SUBSTITUTE(E4965,"/",""))</f>
        <v>4849</v>
      </c>
      <c r="G4965" s="73"/>
      <c r="H4965" s="74" t="str">
        <f aca="false">IFERROR(E4965-1,(LEFT(E4965,2)-1)&amp;"/"&amp;(RIGHT(E4965,2)-1))</f>
        <v>47/48</v>
      </c>
      <c r="I4965" s="24" t="str">
        <f aca="false">IF(LEN(H4965)&gt;2,LEFT(H4965,2)&amp;";"&amp;RIGHT(H4965,2),H4965)</f>
        <v>47;48</v>
      </c>
      <c r="J4965" s="24" t="str">
        <f aca="false">IF(LEN(H4965)&gt;2,LEFT(H4965,2)&amp;";"&amp;RIGHT(H4965,2),H4965)</f>
        <v>47;48</v>
      </c>
      <c r="K4965" s="24"/>
      <c r="L4965" s="24"/>
      <c r="M4965" s="24" t="n">
        <v>0</v>
      </c>
    </row>
    <row r="4966" customFormat="false" ht="15" hidden="false" customHeight="false" outlineLevel="0" collapsed="false">
      <c r="B4966" s="10" t="s">
        <v>271</v>
      </c>
      <c r="C4966" s="73" t="s">
        <v>2119</v>
      </c>
      <c r="D4966" s="10" t="n">
        <f aca="false">D4965+10</f>
        <v>450</v>
      </c>
      <c r="E4966" s="20" t="s">
        <v>244</v>
      </c>
      <c r="F4966" s="10" t="n">
        <f aca="false">IFERROR(E4966*10,SUBSTITUTE(E4966,"/",""))</f>
        <v>490</v>
      </c>
      <c r="G4966" s="73"/>
      <c r="H4966" s="74" t="n">
        <f aca="false">IFERROR(E4966-1,(LEFT(E4966,2)-1)&amp;"/"&amp;(RIGHT(E4966,2)-1))</f>
        <v>48</v>
      </c>
      <c r="I4966" s="24" t="n">
        <f aca="false">IF(LEN(H4966)&gt;2,LEFT(H4966,2)&amp;";"&amp;RIGHT(H4966,2),H4966)</f>
        <v>48</v>
      </c>
      <c r="J4966" s="24" t="n">
        <f aca="false">IF(LEN(H4966)&gt;2,LEFT(H4966,2)&amp;";"&amp;RIGHT(H4966,2),H4966)</f>
        <v>48</v>
      </c>
      <c r="K4966" s="24"/>
      <c r="L4966" s="24"/>
      <c r="M4966" s="24" t="n">
        <v>0</v>
      </c>
    </row>
    <row r="4967" customFormat="false" ht="15" hidden="false" customHeight="false" outlineLevel="0" collapsed="false">
      <c r="B4967" s="10" t="s">
        <v>271</v>
      </c>
      <c r="C4967" s="73" t="s">
        <v>2119</v>
      </c>
      <c r="D4967" s="10" t="n">
        <f aca="false">D4966+10</f>
        <v>460</v>
      </c>
      <c r="E4967" s="20" t="s">
        <v>259</v>
      </c>
      <c r="F4967" s="10" t="str">
        <f aca="false">IFERROR(E4967*10,SUBSTITUTE(E4967,"/",""))</f>
        <v>4950</v>
      </c>
      <c r="G4967" s="73"/>
      <c r="H4967" s="74" t="str">
        <f aca="false">IFERROR(E4967-1,(LEFT(E4967,2)-1)&amp;"/"&amp;(RIGHT(E4967,2)-1))</f>
        <v>48/49</v>
      </c>
      <c r="I4967" s="24" t="str">
        <f aca="false">IF(LEN(H4967)&gt;2,LEFT(H4967,2)&amp;";"&amp;RIGHT(H4967,2),H4967)</f>
        <v>48;49</v>
      </c>
      <c r="J4967" s="24" t="str">
        <f aca="false">IF(LEN(H4967)&gt;2,LEFT(H4967,2)&amp;";"&amp;RIGHT(H4967,2),H4967)</f>
        <v>48;49</v>
      </c>
      <c r="K4967" s="24"/>
      <c r="L4967" s="24"/>
      <c r="M4967" s="24" t="n">
        <v>0</v>
      </c>
    </row>
    <row r="4968" customFormat="false" ht="15" hidden="false" customHeight="false" outlineLevel="0" collapsed="false">
      <c r="B4968" s="10" t="s">
        <v>271</v>
      </c>
      <c r="C4968" s="73" t="s">
        <v>2119</v>
      </c>
      <c r="D4968" s="10" t="n">
        <f aca="false">D4967+10</f>
        <v>470</v>
      </c>
      <c r="E4968" s="20" t="s">
        <v>245</v>
      </c>
      <c r="F4968" s="10" t="n">
        <f aca="false">IFERROR(E4968*10,SUBSTITUTE(E4968,"/",""))</f>
        <v>500</v>
      </c>
      <c r="G4968" s="73"/>
      <c r="H4968" s="74" t="n">
        <f aca="false">IFERROR(E4968-1,(LEFT(E4968,2)-1)&amp;"/"&amp;(RIGHT(E4968,2)-1))</f>
        <v>49</v>
      </c>
      <c r="I4968" s="24" t="n">
        <f aca="false">IF(LEN(H4968)&gt;2,LEFT(H4968,2)&amp;";"&amp;RIGHT(H4968,2),H4968)</f>
        <v>49</v>
      </c>
      <c r="J4968" s="24" t="n">
        <f aca="false">IF(LEN(H4968)&gt;2,LEFT(H4968,2)&amp;";"&amp;RIGHT(H4968,2),H4968)</f>
        <v>49</v>
      </c>
      <c r="K4968" s="24"/>
      <c r="L4968" s="24"/>
      <c r="M4968" s="24" t="n">
        <v>0</v>
      </c>
    </row>
    <row r="4970" customFormat="false" ht="15" hidden="false" customHeight="false" outlineLevel="0" collapsed="false">
      <c r="B4970" s="2" t="s">
        <v>108</v>
      </c>
      <c r="C4970" s="66" t="s">
        <v>2120</v>
      </c>
      <c r="D4970" s="2" t="n">
        <v>100</v>
      </c>
      <c r="E4970" s="38" t="s">
        <v>375</v>
      </c>
      <c r="F4970" s="2" t="str">
        <f aca="false">IFERROR(E4970*10,SUBSTITUTE(E4970,"/",""))</f>
        <v>2730</v>
      </c>
      <c r="H4970" s="71" t="str">
        <f aca="false">IFERROR(E4970-1,(LEFT(E4970,2)-1)&amp;"/"&amp;(RIGHT(E4970,2)-1))</f>
        <v>26/29</v>
      </c>
      <c r="I4970" s="8" t="str">
        <f aca="false">J4970</f>
        <v>26;27;28;29</v>
      </c>
      <c r="J4970" s="18" t="str">
        <f aca="false">IF(LEN(H4970)&gt;2,LEFT(H4970,2)&amp;";"&amp;(LEFT(H4970,2)+1)&amp;";"&amp;(LEFT(H4970,2)+2)&amp;";"&amp;RIGHT(H4970,2),H4970)</f>
        <v>26;27;28;29</v>
      </c>
      <c r="M4970" s="8" t="n">
        <v>0</v>
      </c>
    </row>
    <row r="4971" customFormat="false" ht="15" hidden="false" customHeight="false" outlineLevel="0" collapsed="false">
      <c r="B4971" s="2" t="s">
        <v>108</v>
      </c>
      <c r="C4971" s="66" t="s">
        <v>2120</v>
      </c>
      <c r="D4971" s="2" t="n">
        <v>105</v>
      </c>
      <c r="E4971" s="38" t="s">
        <v>366</v>
      </c>
      <c r="F4971" s="2" t="str">
        <f aca="false">IFERROR(E4971*10,SUBSTITUTE(E4971,"/",""))</f>
        <v>3133</v>
      </c>
      <c r="H4971" s="71" t="str">
        <f aca="false">IFERROR(E4971-1,(LEFT(E4971,2)-1)&amp;"/"&amp;(RIGHT(E4971,2)-1))</f>
        <v>30/32</v>
      </c>
      <c r="I4971" s="8" t="str">
        <f aca="false">J4971</f>
        <v>30;31;32</v>
      </c>
      <c r="J4971" s="18" t="str">
        <f aca="false">IF(LEN(H4971)&gt;2,LEFT(H4971,2)&amp;";"&amp;(LEFT(H4971,2)+1)&amp;";"&amp;RIGHT(H4971,2),H4971)</f>
        <v>30;31;32</v>
      </c>
      <c r="M4971" s="8" t="n">
        <v>0</v>
      </c>
    </row>
    <row r="4972" customFormat="false" ht="15" hidden="false" customHeight="false" outlineLevel="0" collapsed="false">
      <c r="B4972" s="2" t="s">
        <v>108</v>
      </c>
      <c r="C4972" s="66" t="s">
        <v>2120</v>
      </c>
      <c r="D4972" s="2" t="n">
        <v>110</v>
      </c>
      <c r="E4972" s="38" t="s">
        <v>158</v>
      </c>
      <c r="F4972" s="2" t="str">
        <f aca="false">IFERROR(E4972*10,SUBSTITUTE(E4972,"/",""))</f>
        <v>3234</v>
      </c>
      <c r="H4972" s="71" t="str">
        <f aca="false">IFERROR(E4972-1,(LEFT(E4972,2)-1)&amp;"/"&amp;(RIGHT(E4972,2)-1))</f>
        <v>31/33</v>
      </c>
      <c r="I4972" s="8" t="str">
        <f aca="false">J4972</f>
        <v>31;32;33</v>
      </c>
      <c r="J4972" s="18" t="str">
        <f aca="false">IF(LEN(H4972)&gt;2,LEFT(H4972,2)&amp;";"&amp;(LEFT(H4972,2)+1)&amp;";"&amp;RIGHT(H4972,2),H4972)</f>
        <v>31;32;33</v>
      </c>
      <c r="M4972" s="8" t="n">
        <v>0</v>
      </c>
    </row>
    <row r="4973" customFormat="false" ht="15" hidden="false" customHeight="false" outlineLevel="0" collapsed="false">
      <c r="B4973" s="2" t="s">
        <v>108</v>
      </c>
      <c r="C4973" s="66" t="s">
        <v>2120</v>
      </c>
      <c r="D4973" s="2" t="n">
        <f aca="false">D4972+10</f>
        <v>120</v>
      </c>
      <c r="E4973" s="38" t="s">
        <v>159</v>
      </c>
      <c r="F4973" s="2" t="str">
        <f aca="false">IFERROR(E4973*10,SUBSTITUTE(E4973,"/",""))</f>
        <v>3335</v>
      </c>
      <c r="H4973" s="71" t="str">
        <f aca="false">IFERROR(E4973-1,(LEFT(E4973,2)-1)&amp;"/"&amp;(RIGHT(E4973,2)-1))</f>
        <v>32/34</v>
      </c>
      <c r="I4973" s="8" t="str">
        <f aca="false">J4973</f>
        <v>32;33;34</v>
      </c>
      <c r="J4973" s="18" t="str">
        <f aca="false">IF(LEN(H4973)&gt;2,LEFT(H4973,2)&amp;";"&amp;(LEFT(H4973,2)+1)&amp;";"&amp;RIGHT(H4973,2),H4973)</f>
        <v>32;33;34</v>
      </c>
      <c r="M4973" s="8" t="n">
        <v>0</v>
      </c>
    </row>
    <row r="4974" customFormat="false" ht="15" hidden="false" customHeight="false" outlineLevel="0" collapsed="false">
      <c r="B4974" s="2" t="s">
        <v>108</v>
      </c>
      <c r="C4974" s="66" t="s">
        <v>2120</v>
      </c>
      <c r="D4974" s="2" t="n">
        <f aca="false">D4973+10</f>
        <v>130</v>
      </c>
      <c r="E4974" s="38" t="s">
        <v>160</v>
      </c>
      <c r="F4974" s="2" t="str">
        <f aca="false">IFERROR(E4974*10,SUBSTITUTE(E4974,"/",""))</f>
        <v>3436</v>
      </c>
      <c r="H4974" s="71" t="str">
        <f aca="false">IFERROR(E4974-1,(LEFT(E4974,2)-1)&amp;"/"&amp;(RIGHT(E4974,2)-1))</f>
        <v>33/35</v>
      </c>
      <c r="I4974" s="8" t="str">
        <f aca="false">J4974</f>
        <v>33;34;35</v>
      </c>
      <c r="J4974" s="18" t="str">
        <f aca="false">IF(LEN(H4974)&gt;2,LEFT(H4974,2)&amp;";"&amp;(LEFT(H4974,2)+1)&amp;";"&amp;RIGHT(H4974,2),H4974)</f>
        <v>33;34;35</v>
      </c>
      <c r="M4974" s="8" t="n">
        <v>0</v>
      </c>
      <c r="N4974" s="2" t="str">
        <f aca="false">VLOOKUP(LEFT(H4974,2),references!B:C,2,0)&amp;" - "&amp;VLOOKUP(RIGHT(H4974,2),references!B:C,2,0)</f>
        <v>21 - 22,5</v>
      </c>
    </row>
    <row r="4975" customFormat="false" ht="15" hidden="false" customHeight="false" outlineLevel="0" collapsed="false">
      <c r="B4975" s="2" t="s">
        <v>108</v>
      </c>
      <c r="C4975" s="66" t="s">
        <v>2120</v>
      </c>
      <c r="D4975" s="2" t="n">
        <f aca="false">D4974+10</f>
        <v>140</v>
      </c>
      <c r="E4975" s="38" t="s">
        <v>161</v>
      </c>
      <c r="F4975" s="2" t="str">
        <f aca="false">IFERROR(E4975*10,SUBSTITUTE(E4975,"/",""))</f>
        <v>3537</v>
      </c>
      <c r="H4975" s="71" t="str">
        <f aca="false">IFERROR(E4975-1,(LEFT(E4975,2)-1)&amp;"/"&amp;(RIGHT(E4975,2)-1))</f>
        <v>34/36</v>
      </c>
      <c r="I4975" s="8" t="str">
        <f aca="false">J4975</f>
        <v>34;35;36</v>
      </c>
      <c r="J4975" s="18" t="str">
        <f aca="false">IF(LEN(H4975)&gt;2,LEFT(H4975,2)&amp;";"&amp;(LEFT(H4975,2)+1)&amp;";"&amp;RIGHT(H4975,2),H4975)</f>
        <v>34;35;36</v>
      </c>
      <c r="M4975" s="8" t="n">
        <v>0</v>
      </c>
    </row>
    <row r="4976" customFormat="false" ht="15" hidden="false" customHeight="false" outlineLevel="0" collapsed="false">
      <c r="B4976" s="2" t="s">
        <v>108</v>
      </c>
      <c r="C4976" s="66" t="s">
        <v>2120</v>
      </c>
      <c r="D4976" s="2" t="n">
        <f aca="false">D4975+10</f>
        <v>150</v>
      </c>
      <c r="E4976" s="38" t="s">
        <v>163</v>
      </c>
      <c r="F4976" s="2" t="str">
        <f aca="false">IFERROR(E4976*10,SUBSTITUTE(E4976,"/",""))</f>
        <v>3638</v>
      </c>
      <c r="H4976" s="71" t="str">
        <f aca="false">IFERROR(E4976-1,(LEFT(E4976,2)-1)&amp;"/"&amp;(RIGHT(E4976,2)-1))</f>
        <v>35/37</v>
      </c>
      <c r="I4976" s="8" t="str">
        <f aca="false">J4976</f>
        <v>35;36;37</v>
      </c>
      <c r="J4976" s="18" t="str">
        <f aca="false">IF(LEN(H4976)&gt;2,LEFT(H4976,2)&amp;";"&amp;(LEFT(H4976,2)+1)&amp;";"&amp;RIGHT(H4976,2),H4976)</f>
        <v>35;36;37</v>
      </c>
      <c r="M4976" s="8" t="n">
        <v>0</v>
      </c>
      <c r="N4976" s="2" t="str">
        <f aca="false">VLOOKUP(LEFT(H4976,2),references!B:C,2,0)&amp;" - "&amp;VLOOKUP(RIGHT(H4976,2),references!B:C,2,0)</f>
        <v>22,5 - 23,5</v>
      </c>
    </row>
    <row r="4977" customFormat="false" ht="15" hidden="false" customHeight="false" outlineLevel="0" collapsed="false">
      <c r="B4977" s="2" t="s">
        <v>108</v>
      </c>
      <c r="C4977" s="66" t="s">
        <v>2120</v>
      </c>
      <c r="D4977" s="2" t="n">
        <f aca="false">D4976+10</f>
        <v>160</v>
      </c>
      <c r="E4977" s="38" t="s">
        <v>165</v>
      </c>
      <c r="F4977" s="2" t="str">
        <f aca="false">IFERROR(E4977*10,SUBSTITUTE(E4977,"/",""))</f>
        <v>3739</v>
      </c>
      <c r="H4977" s="71" t="str">
        <f aca="false">IFERROR(E4977-1,(LEFT(E4977,2)-1)&amp;"/"&amp;(RIGHT(E4977,2)-1))</f>
        <v>36/38</v>
      </c>
      <c r="I4977" s="8" t="str">
        <f aca="false">J4977</f>
        <v>36;37;38</v>
      </c>
      <c r="J4977" s="18" t="str">
        <f aca="false">IF(LEN(H4977)&gt;2,LEFT(H4977,2)&amp;";"&amp;(LEFT(H4977,2)+1)&amp;";"&amp;RIGHT(H4977,2),H4977)</f>
        <v>36;37;38</v>
      </c>
      <c r="M4977" s="8" t="n">
        <v>0</v>
      </c>
    </row>
    <row r="4978" customFormat="false" ht="15" hidden="false" customHeight="false" outlineLevel="0" collapsed="false">
      <c r="B4978" s="2" t="s">
        <v>108</v>
      </c>
      <c r="C4978" s="66" t="s">
        <v>2120</v>
      </c>
      <c r="D4978" s="2" t="n">
        <f aca="false">D4977+10</f>
        <v>170</v>
      </c>
      <c r="E4978" s="38" t="s">
        <v>166</v>
      </c>
      <c r="F4978" s="2" t="str">
        <f aca="false">IFERROR(E4978*10,SUBSTITUTE(E4978,"/",""))</f>
        <v>3840</v>
      </c>
      <c r="H4978" s="71" t="str">
        <f aca="false">IFERROR(E4978-1,(LEFT(E4978,2)-1)&amp;"/"&amp;(RIGHT(E4978,2)-1))</f>
        <v>37/39</v>
      </c>
      <c r="I4978" s="8" t="str">
        <f aca="false">J4978</f>
        <v>37;38;39</v>
      </c>
      <c r="J4978" s="18" t="str">
        <f aca="false">IF(LEN(H4978)&gt;2,LEFT(H4978,2)&amp;";"&amp;(LEFT(H4978,2)+1)&amp;";"&amp;RIGHT(H4978,2),H4978)</f>
        <v>37;38;39</v>
      </c>
      <c r="M4978" s="8" t="n">
        <v>0</v>
      </c>
      <c r="N4978" s="2" t="str">
        <f aca="false">VLOOKUP(LEFT(H4978,2),references!B:C,2,0)&amp;" - "&amp;VLOOKUP(RIGHT(H4978,2),references!B:C,2,0)</f>
        <v>23,5 - 25</v>
      </c>
    </row>
    <row r="4979" customFormat="false" ht="15" hidden="false" customHeight="false" outlineLevel="0" collapsed="false">
      <c r="B4979" s="2" t="s">
        <v>108</v>
      </c>
      <c r="C4979" s="66" t="s">
        <v>2120</v>
      </c>
      <c r="D4979" s="2" t="n">
        <f aca="false">D4978+10</f>
        <v>180</v>
      </c>
      <c r="E4979" s="38" t="s">
        <v>167</v>
      </c>
      <c r="F4979" s="2" t="str">
        <f aca="false">IFERROR(E4979*10,SUBSTITUTE(E4979,"/",""))</f>
        <v>3941</v>
      </c>
      <c r="H4979" s="71" t="str">
        <f aca="false">IFERROR(E4979-1,(LEFT(E4979,2)-1)&amp;"/"&amp;(RIGHT(E4979,2)-1))</f>
        <v>38/40</v>
      </c>
      <c r="I4979" s="8" t="str">
        <f aca="false">J4979</f>
        <v>38;39;40</v>
      </c>
      <c r="J4979" s="18" t="str">
        <f aca="false">IF(LEN(H4979)&gt;2,LEFT(H4979,2)&amp;";"&amp;(LEFT(H4979,2)+1)&amp;";"&amp;RIGHT(H4979,2),H4979)</f>
        <v>38;39;40</v>
      </c>
      <c r="M4979" s="8" t="n">
        <v>0</v>
      </c>
    </row>
    <row r="4980" customFormat="false" ht="15" hidden="false" customHeight="false" outlineLevel="0" collapsed="false">
      <c r="B4980" s="2" t="s">
        <v>108</v>
      </c>
      <c r="C4980" s="66" t="s">
        <v>2120</v>
      </c>
      <c r="D4980" s="2" t="n">
        <f aca="false">D4979+10</f>
        <v>190</v>
      </c>
      <c r="E4980" s="38" t="s">
        <v>169</v>
      </c>
      <c r="F4980" s="2" t="str">
        <f aca="false">IFERROR(E4980*10,SUBSTITUTE(E4980,"/",""))</f>
        <v>4042</v>
      </c>
      <c r="H4980" s="71" t="str">
        <f aca="false">IFERROR(E4980-1,(LEFT(E4980,2)-1)&amp;"/"&amp;(RIGHT(E4980,2)-1))</f>
        <v>39/41</v>
      </c>
      <c r="I4980" s="8" t="str">
        <f aca="false">J4980</f>
        <v>39;40;41</v>
      </c>
      <c r="J4980" s="18" t="str">
        <f aca="false">IF(LEN(H4980)&gt;2,LEFT(H4980,2)&amp;";"&amp;(LEFT(H4980,2)+1)&amp;";"&amp;RIGHT(H4980,2),H4980)</f>
        <v>39;40;41</v>
      </c>
      <c r="M4980" s="8" t="n">
        <v>0</v>
      </c>
      <c r="N4980" s="2" t="str">
        <f aca="false">VLOOKUP(LEFT(H4980,2),references!B:C,2,0)&amp;" - "&amp;VLOOKUP(RIGHT(H4980,2),references!B:C,2,0)</f>
        <v>25 - 26,5</v>
      </c>
    </row>
    <row r="4981" customFormat="false" ht="15" hidden="false" customHeight="false" outlineLevel="0" collapsed="false">
      <c r="B4981" s="2" t="s">
        <v>108</v>
      </c>
      <c r="C4981" s="66" t="s">
        <v>2120</v>
      </c>
      <c r="D4981" s="2" t="n">
        <f aca="false">D4980+10</f>
        <v>200</v>
      </c>
      <c r="E4981" s="38" t="s">
        <v>170</v>
      </c>
      <c r="F4981" s="2" t="str">
        <f aca="false">IFERROR(E4981*10,SUBSTITUTE(E4981,"/",""))</f>
        <v>4143</v>
      </c>
      <c r="H4981" s="71" t="str">
        <f aca="false">IFERROR(E4981-1,(LEFT(E4981,2)-1)&amp;"/"&amp;(RIGHT(E4981,2)-1))</f>
        <v>40/42</v>
      </c>
      <c r="I4981" s="8" t="str">
        <f aca="false">J4981</f>
        <v>40;41;42</v>
      </c>
      <c r="J4981" s="18" t="str">
        <f aca="false">IF(LEN(H4981)&gt;2,LEFT(H4981,2)&amp;";"&amp;(LEFT(H4981,2)+1)&amp;";"&amp;RIGHT(H4981,2),H4981)</f>
        <v>40;41;42</v>
      </c>
      <c r="M4981" s="8" t="n">
        <v>0</v>
      </c>
    </row>
    <row r="4982" customFormat="false" ht="15" hidden="false" customHeight="false" outlineLevel="0" collapsed="false">
      <c r="B4982" s="2" t="s">
        <v>108</v>
      </c>
      <c r="C4982" s="66" t="s">
        <v>2120</v>
      </c>
      <c r="D4982" s="2" t="n">
        <f aca="false">D4981+10</f>
        <v>210</v>
      </c>
      <c r="E4982" s="38" t="s">
        <v>171</v>
      </c>
      <c r="F4982" s="2" t="str">
        <f aca="false">IFERROR(E4982*10,SUBSTITUTE(E4982,"/",""))</f>
        <v>4244</v>
      </c>
      <c r="H4982" s="71" t="str">
        <f aca="false">IFERROR(E4982-1,(LEFT(E4982,2)-1)&amp;"/"&amp;(RIGHT(E4982,2)-1))</f>
        <v>41/43</v>
      </c>
      <c r="I4982" s="8" t="str">
        <f aca="false">J4982</f>
        <v>41;42;43</v>
      </c>
      <c r="J4982" s="18" t="str">
        <f aca="false">IF(LEN(H4982)&gt;2,LEFT(H4982,2)&amp;";"&amp;(LEFT(H4982,2)+1)&amp;";"&amp;RIGHT(H4982,2),H4982)</f>
        <v>41;42;43</v>
      </c>
      <c r="M4982" s="8" t="n">
        <v>0</v>
      </c>
      <c r="N4982" s="2" t="str">
        <f aca="false">VLOOKUP(LEFT(H4982,2),references!B:C,2,0)&amp;" - "&amp;VLOOKUP(RIGHT(H4982,2),references!B:C,2,0)</f>
        <v>26,5 - 27,5</v>
      </c>
    </row>
    <row r="4983" customFormat="false" ht="15" hidden="false" customHeight="false" outlineLevel="0" collapsed="false">
      <c r="B4983" s="2" t="s">
        <v>108</v>
      </c>
      <c r="C4983" s="66" t="s">
        <v>2120</v>
      </c>
      <c r="D4983" s="2" t="n">
        <f aca="false">D4982+10</f>
        <v>220</v>
      </c>
      <c r="E4983" s="38" t="s">
        <v>261</v>
      </c>
      <c r="F4983" s="2" t="str">
        <f aca="false">IFERROR(E4983*10,SUBSTITUTE(E4983,"/",""))</f>
        <v>4345</v>
      </c>
      <c r="H4983" s="71" t="str">
        <f aca="false">IFERROR(E4983-1,(LEFT(E4983,2)-1)&amp;"/"&amp;(RIGHT(E4983,2)-1))</f>
        <v>42/44</v>
      </c>
      <c r="I4983" s="8" t="str">
        <f aca="false">J4983</f>
        <v>42;43;44</v>
      </c>
      <c r="J4983" s="18" t="str">
        <f aca="false">IF(LEN(H4983)&gt;2,LEFT(H4983,2)&amp;";"&amp;(LEFT(H4983,2)+1)&amp;";"&amp;RIGHT(H4983,2),H4983)</f>
        <v>42;43;44</v>
      </c>
      <c r="M4983" s="8" t="n">
        <v>0</v>
      </c>
    </row>
    <row r="4984" customFormat="false" ht="15" hidden="false" customHeight="false" outlineLevel="0" collapsed="false">
      <c r="B4984" s="2" t="s">
        <v>108</v>
      </c>
      <c r="C4984" s="66" t="s">
        <v>2120</v>
      </c>
      <c r="D4984" s="2" t="n">
        <f aca="false">D4983+10</f>
        <v>230</v>
      </c>
      <c r="E4984" s="38" t="s">
        <v>262</v>
      </c>
      <c r="F4984" s="2" t="str">
        <f aca="false">IFERROR(E4984*10,SUBSTITUTE(E4984,"/",""))</f>
        <v>4446</v>
      </c>
      <c r="H4984" s="71" t="str">
        <f aca="false">IFERROR(E4984-1,(LEFT(E4984,2)-1)&amp;"/"&amp;(RIGHT(E4984,2)-1))</f>
        <v>43/45</v>
      </c>
      <c r="I4984" s="8" t="str">
        <f aca="false">J4984</f>
        <v>43;44;45</v>
      </c>
      <c r="J4984" s="18" t="str">
        <f aca="false">IF(LEN(H4984)&gt;2,LEFT(H4984,2)&amp;";"&amp;(LEFT(H4984,2)+1)&amp;";"&amp;RIGHT(H4984,2),H4984)</f>
        <v>43;44;45</v>
      </c>
      <c r="M4984" s="8" t="n">
        <v>0</v>
      </c>
      <c r="N4984" s="2" t="str">
        <f aca="false">VLOOKUP(LEFT(H4984,2),references!B:C,2,0)&amp;" - "&amp;VLOOKUP(RIGHT(H4984,2),references!B:C,2,0)</f>
        <v>27,5 - 29</v>
      </c>
    </row>
    <row r="4985" customFormat="false" ht="15" hidden="false" customHeight="false" outlineLevel="0" collapsed="false">
      <c r="B4985" s="2" t="s">
        <v>108</v>
      </c>
      <c r="C4985" s="66" t="s">
        <v>2120</v>
      </c>
      <c r="D4985" s="2" t="n">
        <f aca="false">D4984+10</f>
        <v>240</v>
      </c>
      <c r="E4985" s="38" t="s">
        <v>263</v>
      </c>
      <c r="F4985" s="2" t="str">
        <f aca="false">IFERROR(E4985*10,SUBSTITUTE(E4985,"/",""))</f>
        <v>4547</v>
      </c>
      <c r="H4985" s="71" t="str">
        <f aca="false">IFERROR(E4985-1,(LEFT(E4985,2)-1)&amp;"/"&amp;(RIGHT(E4985,2)-1))</f>
        <v>44/46</v>
      </c>
      <c r="I4985" s="8" t="str">
        <f aca="false">J4985</f>
        <v>44;45;46</v>
      </c>
      <c r="J4985" s="18" t="str">
        <f aca="false">IF(LEN(H4985)&gt;2,LEFT(H4985,2)&amp;";"&amp;(LEFT(H4985,2)+1)&amp;";"&amp;RIGHT(H4985,2),H4985)</f>
        <v>44;45;46</v>
      </c>
      <c r="M4985" s="8" t="n">
        <v>0</v>
      </c>
    </row>
    <row r="4986" customFormat="false" ht="15" hidden="false" customHeight="false" outlineLevel="0" collapsed="false">
      <c r="B4986" s="2" t="s">
        <v>108</v>
      </c>
      <c r="C4986" s="66" t="s">
        <v>2120</v>
      </c>
      <c r="D4986" s="2" t="n">
        <f aca="false">D4985+10</f>
        <v>250</v>
      </c>
      <c r="E4986" s="38" t="s">
        <v>264</v>
      </c>
      <c r="F4986" s="2" t="str">
        <f aca="false">IFERROR(E4986*10,SUBSTITUTE(E4986,"/",""))</f>
        <v>4648</v>
      </c>
      <c r="H4986" s="71" t="str">
        <f aca="false">IFERROR(E4986-1,(LEFT(E4986,2)-1)&amp;"/"&amp;(RIGHT(E4986,2)-1))</f>
        <v>45/47</v>
      </c>
      <c r="I4986" s="8" t="str">
        <f aca="false">J4986</f>
        <v>45;46;47</v>
      </c>
      <c r="J4986" s="18" t="str">
        <f aca="false">IF(LEN(H4986)&gt;2,LEFT(H4986,2)&amp;";"&amp;(LEFT(H4986,2)+1)&amp;";"&amp;RIGHT(H4986,2),H4986)</f>
        <v>45;46;47</v>
      </c>
      <c r="M4986" s="8" t="n">
        <v>0</v>
      </c>
      <c r="N4986" s="2" t="str">
        <f aca="false">VLOOKUP(LEFT(H4986,2),references!B:C,2,0)&amp;" - "&amp;VLOOKUP(RIGHT(H4986,2),references!B:C,2,0)</f>
        <v>29 - 30,5</v>
      </c>
    </row>
    <row r="4987" customFormat="false" ht="15" hidden="false" customHeight="false" outlineLevel="0" collapsed="false">
      <c r="B4987" s="2" t="s">
        <v>108</v>
      </c>
      <c r="C4987" s="66" t="s">
        <v>2120</v>
      </c>
      <c r="D4987" s="2" t="n">
        <f aca="false">D4986+10</f>
        <v>260</v>
      </c>
      <c r="E4987" s="38" t="s">
        <v>265</v>
      </c>
      <c r="F4987" s="2" t="str">
        <f aca="false">IFERROR(E4987*10,SUBSTITUTE(E4987,"/",""))</f>
        <v>4749</v>
      </c>
      <c r="H4987" s="71" t="str">
        <f aca="false">IFERROR(E4987-1,(LEFT(E4987,2)-1)&amp;"/"&amp;(RIGHT(E4987,2)-1))</f>
        <v>46/48</v>
      </c>
      <c r="I4987" s="8" t="str">
        <f aca="false">J4987</f>
        <v>46;47;48</v>
      </c>
      <c r="J4987" s="18" t="str">
        <f aca="false">IF(LEN(H4987)&gt;2,LEFT(H4987,2)&amp;";"&amp;(LEFT(H4987,2)+1)&amp;";"&amp;RIGHT(H4987,2),H4987)</f>
        <v>46;47;48</v>
      </c>
      <c r="M4987" s="8" t="n">
        <v>0</v>
      </c>
    </row>
    <row r="4988" customFormat="false" ht="15" hidden="false" customHeight="false" outlineLevel="0" collapsed="false">
      <c r="B4988" s="2" t="s">
        <v>108</v>
      </c>
      <c r="C4988" s="66" t="s">
        <v>2120</v>
      </c>
      <c r="D4988" s="2" t="n">
        <f aca="false">D4987+10</f>
        <v>270</v>
      </c>
      <c r="E4988" s="38" t="s">
        <v>266</v>
      </c>
      <c r="F4988" s="2" t="str">
        <f aca="false">IFERROR(E4988*10,SUBSTITUTE(E4988,"/",""))</f>
        <v>4850</v>
      </c>
      <c r="H4988" s="71" t="str">
        <f aca="false">IFERROR(E4988-1,(LEFT(E4988,2)-1)&amp;"/"&amp;(RIGHT(E4988,2)-1))</f>
        <v>47/49</v>
      </c>
      <c r="I4988" s="8" t="str">
        <f aca="false">J4988</f>
        <v>47;48;49</v>
      </c>
      <c r="J4988" s="18" t="str">
        <f aca="false">IF(LEN(H4988)&gt;2,LEFT(H4988,2)&amp;";"&amp;(LEFT(H4988,2)+1)&amp;";"&amp;RIGHT(H4988,2),H4988)</f>
        <v>47;48;49</v>
      </c>
      <c r="M4988" s="8" t="n">
        <v>0</v>
      </c>
    </row>
    <row r="4990" customFormat="false" ht="15" hidden="false" customHeight="false" outlineLevel="0" collapsed="false">
      <c r="B4990" s="2" t="s">
        <v>108</v>
      </c>
      <c r="C4990" s="66" t="s">
        <v>2121</v>
      </c>
      <c r="D4990" s="2" t="n">
        <v>100</v>
      </c>
      <c r="E4990" s="38" t="s">
        <v>375</v>
      </c>
      <c r="F4990" s="2" t="str">
        <f aca="false">IFERROR(E4990*10,SUBSTITUTE(E4990,"/",""))</f>
        <v>2730</v>
      </c>
      <c r="H4990" s="71" t="str">
        <f aca="false">IFERROR(E4990-1,(LEFT(E4990,2)-1)&amp;"/"&amp;(RIGHT(E4990,2)-1))</f>
        <v>26/29</v>
      </c>
      <c r="I4990" s="8" t="str">
        <f aca="false">J4990</f>
        <v>26;27;28;29</v>
      </c>
      <c r="J4990" s="18" t="str">
        <f aca="false">IF(LEN(H4990)&gt;2,LEFT(H4990,2)&amp;";"&amp;(LEFT(H4990,2)+1)&amp;";"&amp;(LEFT(H4990,2)+2)&amp;";"&amp;RIGHT(H4990,2),H4990)</f>
        <v>26;27;28;29</v>
      </c>
      <c r="M4990" s="8" t="n">
        <v>0</v>
      </c>
    </row>
    <row r="4991" customFormat="false" ht="15" hidden="false" customHeight="false" outlineLevel="0" collapsed="false">
      <c r="B4991" s="2" t="s">
        <v>108</v>
      </c>
      <c r="C4991" s="66" t="s">
        <v>2121</v>
      </c>
      <c r="D4991" s="2" t="n">
        <v>105</v>
      </c>
      <c r="E4991" s="38" t="s">
        <v>376</v>
      </c>
      <c r="F4991" s="2" t="str">
        <f aca="false">IFERROR(E4991*10,SUBSTITUTE(E4991,"/",""))</f>
        <v>3134</v>
      </c>
      <c r="H4991" s="71" t="str">
        <f aca="false">IFERROR(E4991-1,(LEFT(E4991,2)-1)&amp;"/"&amp;(RIGHT(E4991,2)-1))</f>
        <v>30/33</v>
      </c>
      <c r="I4991" s="8" t="str">
        <f aca="false">J4991</f>
        <v>30;31;32;33</v>
      </c>
      <c r="J4991" s="18" t="str">
        <f aca="false">IF(LEN(H4991)&gt;2,LEFT(H4991,2)&amp;";"&amp;(LEFT(H4991,2)+1)&amp;";"&amp;(LEFT(H4991,2)+2)&amp;";"&amp;RIGHT(H4991,2),H4991)</f>
        <v>30;31;32;33</v>
      </c>
      <c r="M4991" s="8" t="n">
        <v>0</v>
      </c>
    </row>
    <row r="4992" customFormat="false" ht="15" hidden="false" customHeight="false" outlineLevel="0" collapsed="false">
      <c r="B4992" s="2" t="s">
        <v>108</v>
      </c>
      <c r="C4992" s="66" t="s">
        <v>2121</v>
      </c>
      <c r="D4992" s="2" t="n">
        <v>110</v>
      </c>
      <c r="E4992" s="38" t="s">
        <v>1169</v>
      </c>
      <c r="F4992" s="2" t="str">
        <f aca="false">IFERROR(E4992*10,SUBSTITUTE(E4992,"/",""))</f>
        <v>3235</v>
      </c>
      <c r="H4992" s="71" t="str">
        <f aca="false">IFERROR(E4992-1,(LEFT(E4992,2)-1)&amp;"/"&amp;(RIGHT(E4992,2)-1))</f>
        <v>31/34</v>
      </c>
      <c r="I4992" s="8" t="str">
        <f aca="false">J4992</f>
        <v>31;32;33;34</v>
      </c>
      <c r="J4992" s="18" t="str">
        <f aca="false">IF(LEN(H4992)&gt;2,LEFT(H4992,2)&amp;";"&amp;(LEFT(H4992,2)+1)&amp;";"&amp;(LEFT(H4992,2)+2)&amp;";"&amp;RIGHT(H4992,2),H4992)</f>
        <v>31;32;33;34</v>
      </c>
      <c r="M4992" s="8" t="n">
        <v>0</v>
      </c>
    </row>
    <row r="4993" customFormat="false" ht="15" hidden="false" customHeight="false" outlineLevel="0" collapsed="false">
      <c r="B4993" s="2" t="s">
        <v>108</v>
      </c>
      <c r="C4993" s="66" t="s">
        <v>2121</v>
      </c>
      <c r="D4993" s="2" t="n">
        <f aca="false">D4992+10</f>
        <v>120</v>
      </c>
      <c r="E4993" s="38" t="s">
        <v>1072</v>
      </c>
      <c r="F4993" s="2" t="str">
        <f aca="false">IFERROR(E4993*10,SUBSTITUTE(E4993,"/",""))</f>
        <v>3336</v>
      </c>
      <c r="H4993" s="71" t="str">
        <f aca="false">IFERROR(E4993-1,(LEFT(E4993,2)-1)&amp;"/"&amp;(RIGHT(E4993,2)-1))</f>
        <v>32/35</v>
      </c>
      <c r="I4993" s="8" t="str">
        <f aca="false">J4993</f>
        <v>32;33;34;35</v>
      </c>
      <c r="J4993" s="18" t="str">
        <f aca="false">IF(LEN(H4993)&gt;2,LEFT(H4993,2)&amp;";"&amp;(LEFT(H4993,2)+1)&amp;";"&amp;(LEFT(H4993,2)+2)&amp;";"&amp;RIGHT(H4993,2),H4993)</f>
        <v>32;33;34;35</v>
      </c>
      <c r="M4993" s="8" t="n">
        <v>0</v>
      </c>
    </row>
    <row r="4994" customFormat="false" ht="15" hidden="false" customHeight="false" outlineLevel="0" collapsed="false">
      <c r="B4994" s="2" t="s">
        <v>108</v>
      </c>
      <c r="C4994" s="66" t="s">
        <v>2121</v>
      </c>
      <c r="D4994" s="2" t="n">
        <f aca="false">D4993+10</f>
        <v>130</v>
      </c>
      <c r="E4994" s="38" t="s">
        <v>1170</v>
      </c>
      <c r="F4994" s="2" t="str">
        <f aca="false">IFERROR(E4994*10,SUBSTITUTE(E4994,"/",""))</f>
        <v>3437</v>
      </c>
      <c r="H4994" s="71" t="str">
        <f aca="false">IFERROR(E4994-1,(LEFT(E4994,2)-1)&amp;"/"&amp;(RIGHT(E4994,2)-1))</f>
        <v>33/36</v>
      </c>
      <c r="I4994" s="8" t="str">
        <f aca="false">J4994</f>
        <v>33;34;35;36</v>
      </c>
      <c r="J4994" s="18" t="str">
        <f aca="false">IF(LEN(H4994)&gt;2,LEFT(H4994,2)&amp;";"&amp;(LEFT(H4994,2)+1)&amp;";"&amp;(LEFT(H4994,2)+2)&amp;";"&amp;RIGHT(H4994,2),H4994)</f>
        <v>33;34;35;36</v>
      </c>
      <c r="M4994" s="8" t="n">
        <v>0</v>
      </c>
    </row>
    <row r="4995" customFormat="false" ht="15" hidden="false" customHeight="false" outlineLevel="0" collapsed="false">
      <c r="B4995" s="2" t="s">
        <v>108</v>
      </c>
      <c r="C4995" s="66" t="s">
        <v>2121</v>
      </c>
      <c r="D4995" s="2" t="n">
        <f aca="false">D4994+10</f>
        <v>140</v>
      </c>
      <c r="E4995" s="38" t="s">
        <v>162</v>
      </c>
      <c r="F4995" s="2" t="str">
        <f aca="false">IFERROR(E4995*10,SUBSTITUTE(E4995,"/",""))</f>
        <v>3538</v>
      </c>
      <c r="H4995" s="71" t="str">
        <f aca="false">IFERROR(E4995-1,(LEFT(E4995,2)-1)&amp;"/"&amp;(RIGHT(E4995,2)-1))</f>
        <v>34/37</v>
      </c>
      <c r="I4995" s="8" t="str">
        <f aca="false">J4995</f>
        <v>34;35;36;37</v>
      </c>
      <c r="J4995" s="18" t="str">
        <f aca="false">IF(LEN(H4995)&gt;2,LEFT(H4995,2)&amp;";"&amp;(LEFT(H4995,2)+1)&amp;";"&amp;(LEFT(H4995,2)+2)&amp;";"&amp;RIGHT(H4995,2),H4995)</f>
        <v>34;35;36;37</v>
      </c>
      <c r="M4995" s="8" t="n">
        <v>0</v>
      </c>
      <c r="N4995" s="2" t="str">
        <f aca="false">VLOOKUP(LEFT(H4995,2),references!B:C,2,0)&amp;" - "&amp;VLOOKUP(RIGHT(H4995,2),references!B:C,2,0)</f>
        <v>21,5 - 23,5</v>
      </c>
    </row>
    <row r="4996" customFormat="false" ht="15" hidden="false" customHeight="false" outlineLevel="0" collapsed="false">
      <c r="B4996" s="2" t="s">
        <v>108</v>
      </c>
      <c r="C4996" s="66" t="s">
        <v>2121</v>
      </c>
      <c r="D4996" s="2" t="n">
        <f aca="false">D4995+10</f>
        <v>150</v>
      </c>
      <c r="E4996" s="38" t="s">
        <v>164</v>
      </c>
      <c r="F4996" s="2" t="str">
        <f aca="false">IFERROR(E4996*10,SUBSTITUTE(E4996,"/",""))</f>
        <v>3639</v>
      </c>
      <c r="H4996" s="71" t="str">
        <f aca="false">IFERROR(E4996-1,(LEFT(E4996,2)-1)&amp;"/"&amp;(RIGHT(E4996,2)-1))</f>
        <v>35/38</v>
      </c>
      <c r="I4996" s="8" t="str">
        <f aca="false">J4996</f>
        <v>35;36;37;38</v>
      </c>
      <c r="J4996" s="18" t="str">
        <f aca="false">IF(LEN(H4996)&gt;2,LEFT(H4996,2)&amp;";"&amp;(LEFT(H4996,2)+1)&amp;";"&amp;(LEFT(H4996,2)+2)&amp;";"&amp;RIGHT(H4996,2),H4996)</f>
        <v>35;36;37;38</v>
      </c>
      <c r="M4996" s="8" t="n">
        <v>0</v>
      </c>
    </row>
    <row r="4997" customFormat="false" ht="15" hidden="false" customHeight="false" outlineLevel="0" collapsed="false">
      <c r="B4997" s="2" t="s">
        <v>108</v>
      </c>
      <c r="C4997" s="66" t="s">
        <v>2121</v>
      </c>
      <c r="D4997" s="2" t="n">
        <f aca="false">D4996+10</f>
        <v>160</v>
      </c>
      <c r="E4997" s="38" t="s">
        <v>1171</v>
      </c>
      <c r="F4997" s="2" t="str">
        <f aca="false">IFERROR(E4997*10,SUBSTITUTE(E4997,"/",""))</f>
        <v>3740</v>
      </c>
      <c r="H4997" s="71" t="str">
        <f aca="false">IFERROR(E4997-1,(LEFT(E4997,2)-1)&amp;"/"&amp;(RIGHT(E4997,2)-1))</f>
        <v>36/39</v>
      </c>
      <c r="I4997" s="8" t="str">
        <f aca="false">J4997</f>
        <v>36;37;38;39</v>
      </c>
      <c r="J4997" s="18" t="str">
        <f aca="false">IF(LEN(H4997)&gt;2,LEFT(H4997,2)&amp;";"&amp;(LEFT(H4997,2)+1)&amp;";"&amp;(LEFT(H4997,2)+2)&amp;";"&amp;RIGHT(H4997,2),H4997)</f>
        <v>36;37;38;39</v>
      </c>
      <c r="M4997" s="8" t="n">
        <v>0</v>
      </c>
    </row>
    <row r="4998" customFormat="false" ht="15" hidden="false" customHeight="false" outlineLevel="0" collapsed="false">
      <c r="B4998" s="2" t="s">
        <v>108</v>
      </c>
      <c r="C4998" s="66" t="s">
        <v>2121</v>
      </c>
      <c r="D4998" s="2" t="n">
        <f aca="false">D4997+10</f>
        <v>170</v>
      </c>
      <c r="E4998" s="38" t="s">
        <v>1172</v>
      </c>
      <c r="F4998" s="2" t="str">
        <f aca="false">IFERROR(E4998*10,SUBSTITUTE(E4998,"/",""))</f>
        <v>3841</v>
      </c>
      <c r="H4998" s="71" t="str">
        <f aca="false">IFERROR(E4998-1,(LEFT(E4998,2)-1)&amp;"/"&amp;(RIGHT(E4998,2)-1))</f>
        <v>37/40</v>
      </c>
      <c r="I4998" s="8" t="str">
        <f aca="false">J4998</f>
        <v>37;38;39;40</v>
      </c>
      <c r="J4998" s="18" t="str">
        <f aca="false">IF(LEN(H4998)&gt;2,LEFT(H4998,2)&amp;";"&amp;(LEFT(H4998,2)+1)&amp;";"&amp;(LEFT(H4998,2)+2)&amp;";"&amp;RIGHT(H4998,2),H4998)</f>
        <v>37;38;39;40</v>
      </c>
      <c r="M4998" s="8" t="n">
        <v>0</v>
      </c>
    </row>
    <row r="4999" customFormat="false" ht="15" hidden="false" customHeight="false" outlineLevel="0" collapsed="false">
      <c r="B4999" s="2" t="s">
        <v>108</v>
      </c>
      <c r="C4999" s="66" t="s">
        <v>2121</v>
      </c>
      <c r="D4999" s="2" t="n">
        <f aca="false">D4998+10</f>
        <v>180</v>
      </c>
      <c r="E4999" s="38" t="s">
        <v>168</v>
      </c>
      <c r="F4999" s="2" t="str">
        <f aca="false">IFERROR(E4999*10,SUBSTITUTE(E4999,"/",""))</f>
        <v>3942</v>
      </c>
      <c r="H4999" s="71" t="str">
        <f aca="false">IFERROR(E4999-1,(LEFT(E4999,2)-1)&amp;"/"&amp;(RIGHT(E4999,2)-1))</f>
        <v>38/41</v>
      </c>
      <c r="I4999" s="8" t="str">
        <f aca="false">J4999</f>
        <v>38;39;40;41</v>
      </c>
      <c r="J4999" s="18" t="str">
        <f aca="false">IF(LEN(H4999)&gt;2,LEFT(H4999,2)&amp;";"&amp;(LEFT(H4999,2)+1)&amp;";"&amp;(LEFT(H4999,2)+2)&amp;";"&amp;RIGHT(H4999,2),H4999)</f>
        <v>38;39;40;41</v>
      </c>
      <c r="M4999" s="8" t="n">
        <v>0</v>
      </c>
      <c r="N4999" s="2" t="str">
        <f aca="false">VLOOKUP(LEFT(H4999,2),references!B:C,2,0)&amp;" - "&amp;VLOOKUP(RIGHT(H4999,2),references!B:C,2,0)</f>
        <v>24,5 - 26,5</v>
      </c>
    </row>
    <row r="5000" customFormat="false" ht="15" hidden="false" customHeight="false" outlineLevel="0" collapsed="false">
      <c r="B5000" s="2" t="s">
        <v>108</v>
      </c>
      <c r="C5000" s="66" t="s">
        <v>2121</v>
      </c>
      <c r="D5000" s="2" t="n">
        <f aca="false">D4999+10</f>
        <v>190</v>
      </c>
      <c r="E5000" s="38" t="s">
        <v>1173</v>
      </c>
      <c r="F5000" s="2" t="str">
        <f aca="false">IFERROR(E5000*10,SUBSTITUTE(E5000,"/",""))</f>
        <v>4043</v>
      </c>
      <c r="H5000" s="71" t="str">
        <f aca="false">IFERROR(E5000-1,(LEFT(E5000,2)-1)&amp;"/"&amp;(RIGHT(E5000,2)-1))</f>
        <v>39/42</v>
      </c>
      <c r="I5000" s="8" t="str">
        <f aca="false">J5000</f>
        <v>39;40;41;42</v>
      </c>
      <c r="J5000" s="18" t="str">
        <f aca="false">IF(LEN(H5000)&gt;2,LEFT(H5000,2)&amp;";"&amp;(LEFT(H5000,2)+1)&amp;";"&amp;(LEFT(H5000,2)+2)&amp;";"&amp;RIGHT(H5000,2),H5000)</f>
        <v>39;40;41;42</v>
      </c>
      <c r="M5000" s="8" t="n">
        <v>0</v>
      </c>
    </row>
    <row r="5001" customFormat="false" ht="15" hidden="false" customHeight="false" outlineLevel="0" collapsed="false">
      <c r="B5001" s="2" t="s">
        <v>108</v>
      </c>
      <c r="C5001" s="66" t="s">
        <v>2121</v>
      </c>
      <c r="D5001" s="2" t="n">
        <f aca="false">D5000+10</f>
        <v>200</v>
      </c>
      <c r="E5001" s="38" t="s">
        <v>1174</v>
      </c>
      <c r="F5001" s="2" t="str">
        <f aca="false">IFERROR(E5001*10,SUBSTITUTE(E5001,"/",""))</f>
        <v>4144</v>
      </c>
      <c r="H5001" s="71" t="str">
        <f aca="false">IFERROR(E5001-1,(LEFT(E5001,2)-1)&amp;"/"&amp;(RIGHT(E5001,2)-1))</f>
        <v>40/43</v>
      </c>
      <c r="I5001" s="8" t="str">
        <f aca="false">J5001</f>
        <v>40;41;42;43</v>
      </c>
      <c r="J5001" s="18" t="str">
        <f aca="false">IF(LEN(H5001)&gt;2,LEFT(H5001,2)&amp;";"&amp;(LEFT(H5001,2)+1)&amp;";"&amp;(LEFT(H5001,2)+2)&amp;";"&amp;RIGHT(H5001,2),H5001)</f>
        <v>40;41;42;43</v>
      </c>
      <c r="M5001" s="8" t="n">
        <v>0</v>
      </c>
    </row>
    <row r="5002" customFormat="false" ht="15" hidden="false" customHeight="false" outlineLevel="0" collapsed="false">
      <c r="B5002" s="2" t="s">
        <v>108</v>
      </c>
      <c r="C5002" s="66" t="s">
        <v>2121</v>
      </c>
      <c r="D5002" s="2" t="n">
        <f aca="false">D5001+10</f>
        <v>210</v>
      </c>
      <c r="E5002" s="38" t="s">
        <v>2039</v>
      </c>
      <c r="F5002" s="2" t="str">
        <f aca="false">IFERROR(E5002*10,SUBSTITUTE(E5002,"/",""))</f>
        <v>4245</v>
      </c>
      <c r="H5002" s="71" t="str">
        <f aca="false">IFERROR(E5002-1,(LEFT(E5002,2)-1)&amp;"/"&amp;(RIGHT(E5002,2)-1))</f>
        <v>41/44</v>
      </c>
      <c r="I5002" s="8" t="str">
        <f aca="false">J5002</f>
        <v>41;42;43;44</v>
      </c>
      <c r="J5002" s="18" t="str">
        <f aca="false">IF(LEN(H5002)&gt;2,LEFT(H5002,2)&amp;";"&amp;(LEFT(H5002,2)+1)&amp;";"&amp;(LEFT(H5002,2)+2)&amp;";"&amp;RIGHT(H5002,2),H5002)</f>
        <v>41;42;43;44</v>
      </c>
      <c r="M5002" s="8" t="n">
        <v>0</v>
      </c>
    </row>
    <row r="5003" customFormat="false" ht="15" hidden="false" customHeight="false" outlineLevel="0" collapsed="false">
      <c r="B5003" s="2" t="s">
        <v>108</v>
      </c>
      <c r="C5003" s="66" t="s">
        <v>2121</v>
      </c>
      <c r="D5003" s="2" t="n">
        <f aca="false">D5002+10</f>
        <v>220</v>
      </c>
      <c r="E5003" s="38" t="s">
        <v>2036</v>
      </c>
      <c r="F5003" s="2" t="str">
        <f aca="false">IFERROR(E5003*10,SUBSTITUTE(E5003,"/",""))</f>
        <v>4346</v>
      </c>
      <c r="H5003" s="71" t="str">
        <f aca="false">IFERROR(E5003-1,(LEFT(E5003,2)-1)&amp;"/"&amp;(RIGHT(E5003,2)-1))</f>
        <v>42/45</v>
      </c>
      <c r="I5003" s="8" t="str">
        <f aca="false">J5003</f>
        <v>42;43;44;45</v>
      </c>
      <c r="J5003" s="18" t="str">
        <f aca="false">IF(LEN(H5003)&gt;2,LEFT(H5003,2)&amp;";"&amp;(LEFT(H5003,2)+1)&amp;";"&amp;(LEFT(H5003,2)+2)&amp;";"&amp;RIGHT(H5003,2),H5003)</f>
        <v>42;43;44;45</v>
      </c>
      <c r="M5003" s="8" t="n">
        <v>0</v>
      </c>
      <c r="N5003" s="2" t="str">
        <f aca="false">VLOOKUP(LEFT(H5003,2),references!B:C,2,0)&amp;" - "&amp;VLOOKUP(RIGHT(H5003,2),references!B:C,2,0)</f>
        <v>27 - 29</v>
      </c>
    </row>
    <row r="5004" customFormat="false" ht="15" hidden="false" customHeight="false" outlineLevel="0" collapsed="false">
      <c r="B5004" s="2" t="s">
        <v>108</v>
      </c>
      <c r="C5004" s="66" t="s">
        <v>2121</v>
      </c>
      <c r="D5004" s="2" t="n">
        <f aca="false">D5003+10</f>
        <v>230</v>
      </c>
      <c r="E5004" s="38" t="s">
        <v>2040</v>
      </c>
      <c r="F5004" s="2" t="str">
        <f aca="false">IFERROR(E5004*10,SUBSTITUTE(E5004,"/",""))</f>
        <v>4447</v>
      </c>
      <c r="H5004" s="71" t="str">
        <f aca="false">IFERROR(E5004-1,(LEFT(E5004,2)-1)&amp;"/"&amp;(RIGHT(E5004,2)-1))</f>
        <v>43/46</v>
      </c>
      <c r="I5004" s="8" t="str">
        <f aca="false">J5004</f>
        <v>43;44;45;46</v>
      </c>
      <c r="J5004" s="18" t="str">
        <f aca="false">IF(LEN(H5004)&gt;2,LEFT(H5004,2)&amp;";"&amp;(LEFT(H5004,2)+1)&amp;";"&amp;(LEFT(H5004,2)+2)&amp;";"&amp;RIGHT(H5004,2),H5004)</f>
        <v>43;44;45;46</v>
      </c>
      <c r="M5004" s="8" t="n">
        <v>0</v>
      </c>
    </row>
    <row r="5005" customFormat="false" ht="15" hidden="false" customHeight="false" outlineLevel="0" collapsed="false">
      <c r="B5005" s="2" t="s">
        <v>108</v>
      </c>
      <c r="C5005" s="66" t="s">
        <v>2121</v>
      </c>
      <c r="D5005" s="2" t="n">
        <f aca="false">D5004+10</f>
        <v>240</v>
      </c>
      <c r="E5005" s="38" t="s">
        <v>2041</v>
      </c>
      <c r="F5005" s="2" t="str">
        <f aca="false">IFERROR(E5005*10,SUBSTITUTE(E5005,"/",""))</f>
        <v>4548</v>
      </c>
      <c r="H5005" s="71" t="str">
        <f aca="false">IFERROR(E5005-1,(LEFT(E5005,2)-1)&amp;"/"&amp;(RIGHT(E5005,2)-1))</f>
        <v>44/47</v>
      </c>
      <c r="I5005" s="8" t="str">
        <f aca="false">J5005</f>
        <v>44;45;46;47</v>
      </c>
      <c r="J5005" s="18" t="str">
        <f aca="false">IF(LEN(H5005)&gt;2,LEFT(H5005,2)&amp;";"&amp;(LEFT(H5005,2)+1)&amp;";"&amp;(LEFT(H5005,2)+2)&amp;";"&amp;RIGHT(H5005,2),H5005)</f>
        <v>44;45;46;47</v>
      </c>
      <c r="M5005" s="8" t="n">
        <v>0</v>
      </c>
    </row>
    <row r="5006" customFormat="false" ht="15" hidden="false" customHeight="false" outlineLevel="0" collapsed="false">
      <c r="B5006" s="2" t="s">
        <v>108</v>
      </c>
      <c r="C5006" s="66" t="s">
        <v>2121</v>
      </c>
      <c r="D5006" s="2" t="n">
        <f aca="false">D5005+10</f>
        <v>250</v>
      </c>
      <c r="E5006" s="38" t="s">
        <v>2042</v>
      </c>
      <c r="F5006" s="2" t="str">
        <f aca="false">IFERROR(E5006*10,SUBSTITUTE(E5006,"/",""))</f>
        <v>4649</v>
      </c>
      <c r="H5006" s="71" t="str">
        <f aca="false">IFERROR(E5006-1,(LEFT(E5006,2)-1)&amp;"/"&amp;(RIGHT(E5006,2)-1))</f>
        <v>45/48</v>
      </c>
      <c r="I5006" s="8" t="str">
        <f aca="false">J5006</f>
        <v>45;46;47;48</v>
      </c>
      <c r="J5006" s="18" t="str">
        <f aca="false">IF(LEN(H5006)&gt;2,LEFT(H5006,2)&amp;";"&amp;(LEFT(H5006,2)+1)&amp;";"&amp;(LEFT(H5006,2)+2)&amp;";"&amp;RIGHT(H5006,2),H5006)</f>
        <v>45;46;47;48</v>
      </c>
      <c r="M5006" s="8" t="n">
        <v>0</v>
      </c>
    </row>
    <row r="5007" customFormat="false" ht="15" hidden="false" customHeight="false" outlineLevel="0" collapsed="false">
      <c r="B5007" s="2" t="s">
        <v>108</v>
      </c>
      <c r="C5007" s="66" t="s">
        <v>2121</v>
      </c>
      <c r="D5007" s="2" t="n">
        <f aca="false">D5006+5</f>
        <v>255</v>
      </c>
      <c r="E5007" s="38" t="s">
        <v>265</v>
      </c>
      <c r="F5007" s="2" t="str">
        <f aca="false">IFERROR(E5007*10,SUBSTITUTE(E5007,"/",""))</f>
        <v>4749</v>
      </c>
      <c r="H5007" s="71" t="str">
        <f aca="false">IFERROR(E5007-1,(LEFT(E5007,2)-1)&amp;"/"&amp;(RIGHT(E5007,2)-1))</f>
        <v>46/48</v>
      </c>
      <c r="I5007" s="8" t="str">
        <f aca="false">J5007</f>
        <v>46;47;48</v>
      </c>
      <c r="J5007" s="18" t="str">
        <f aca="false">IF(LEN(H5007)&gt;2,LEFT(H5007,2)&amp;";"&amp;(LEFT(H5007,2)+1)&amp;";"&amp;RIGHT(H5007,2),H5007)</f>
        <v>46;47;48</v>
      </c>
      <c r="M5007" s="8" t="n">
        <v>0</v>
      </c>
    </row>
    <row r="5008" customFormat="false" ht="15" hidden="false" customHeight="false" outlineLevel="0" collapsed="false">
      <c r="B5008" s="2" t="s">
        <v>108</v>
      </c>
      <c r="C5008" s="66" t="s">
        <v>2121</v>
      </c>
      <c r="D5008" s="2" t="n">
        <f aca="false">D5007+5</f>
        <v>260</v>
      </c>
      <c r="E5008" s="38" t="s">
        <v>2043</v>
      </c>
      <c r="F5008" s="2" t="str">
        <f aca="false">IFERROR(E5008*10,SUBSTITUTE(E5008,"/",""))</f>
        <v>4750</v>
      </c>
      <c r="H5008" s="71" t="str">
        <f aca="false">IFERROR(E5008-1,(LEFT(E5008,2)-1)&amp;"/"&amp;(RIGHT(E5008,2)-1))</f>
        <v>46/49</v>
      </c>
      <c r="I5008" s="8" t="str">
        <f aca="false">J5008</f>
        <v>46;47;48;49</v>
      </c>
      <c r="J5008" s="18" t="str">
        <f aca="false">IF(LEN(H5008)&gt;2,LEFT(H5008,2)&amp;";"&amp;(LEFT(H5008,2)+1)&amp;";"&amp;(LEFT(H5008,2)+2)&amp;";"&amp;RIGHT(H5008,2),H5008)</f>
        <v>46;47;48;49</v>
      </c>
      <c r="M5008" s="8" t="n">
        <v>0</v>
      </c>
    </row>
    <row r="5009" customFormat="false" ht="15" hidden="false" customHeight="false" outlineLevel="0" collapsed="false">
      <c r="B5009" s="10" t="s">
        <v>271</v>
      </c>
      <c r="C5009" s="73" t="s">
        <v>2121</v>
      </c>
      <c r="D5009" s="10" t="n">
        <v>300</v>
      </c>
      <c r="E5009" s="20" t="s">
        <v>2069</v>
      </c>
      <c r="F5009" s="10" t="str">
        <f aca="false">IFERROR(E5009*10,SUBSTITUTE(E5009,"/",""))</f>
        <v>3742</v>
      </c>
      <c r="G5009" s="73"/>
      <c r="H5009" s="74" t="str">
        <f aca="false">IFERROR(E5009-1,(LEFT(E5009,2)-1)&amp;"/"&amp;(RIGHT(E5009,2)-1))</f>
        <v>36/41</v>
      </c>
      <c r="I5009" s="24" t="str">
        <f aca="false">J5009</f>
        <v>36;37;38;39;40;41</v>
      </c>
      <c r="J5009" s="24" t="s">
        <v>3262</v>
      </c>
      <c r="K5009" s="24"/>
      <c r="L5009" s="24"/>
      <c r="M5009" s="24" t="n">
        <v>0</v>
      </c>
    </row>
    <row r="5010" customFormat="false" ht="15" hidden="false" customHeight="false" outlineLevel="0" collapsed="false">
      <c r="B5010" s="10" t="s">
        <v>271</v>
      </c>
      <c r="C5010" s="73" t="s">
        <v>2121</v>
      </c>
      <c r="D5010" s="10" t="n">
        <v>310</v>
      </c>
      <c r="E5010" s="20" t="s">
        <v>2122</v>
      </c>
      <c r="F5010" s="10" t="str">
        <f aca="false">IFERROR(E5010*10,SUBSTITUTE(E5010,"/",""))</f>
        <v>3946</v>
      </c>
      <c r="G5010" s="73"/>
      <c r="H5010" s="74" t="str">
        <f aca="false">IFERROR(E5010-1,(LEFT(E5010,2)-1)&amp;"/"&amp;(RIGHT(E5010,2)-1))</f>
        <v>38/45</v>
      </c>
      <c r="I5010" s="24" t="str">
        <f aca="false">J5010</f>
        <v>38;39;40;41;42;43;44;45</v>
      </c>
      <c r="J5010" s="24" t="s">
        <v>3263</v>
      </c>
      <c r="K5010" s="24"/>
      <c r="L5010" s="24"/>
      <c r="M5010" s="24" t="n">
        <v>0</v>
      </c>
    </row>
    <row r="5012" customFormat="false" ht="15" hidden="false" customHeight="false" outlineLevel="0" collapsed="false">
      <c r="B5012" s="2" t="s">
        <v>108</v>
      </c>
      <c r="C5012" s="66" t="s">
        <v>2123</v>
      </c>
      <c r="D5012" s="2" t="n">
        <v>110</v>
      </c>
      <c r="E5012" s="38" t="s">
        <v>1071</v>
      </c>
      <c r="F5012" s="2" t="str">
        <f aca="false">IFERROR(E5012*10,SUBSTITUTE(E5012,"/",""))</f>
        <v>3236</v>
      </c>
      <c r="H5012" s="71" t="str">
        <f aca="false">IFERROR(E5012-1,(LEFT(E5012,2)-1)&amp;"/"&amp;(RIGHT(E5012,2)-1))</f>
        <v>31/35</v>
      </c>
      <c r="I5012" s="8" t="str">
        <f aca="false">IF(LEN(H5012)&gt;2,LEFT(H5012,2)&amp;";"&amp;(LEFT(H5012,2)+1)&amp;";"&amp;(LEFT(H5012,2)+2)&amp;";"&amp;(LEFT(H5012,2)+3)&amp;";"&amp;RIGHT(H5012,2),H5012)</f>
        <v>31;32;33;34;35</v>
      </c>
      <c r="J5012" s="18" t="str">
        <f aca="false">IF(LEN(H5012)&gt;2,LEFT(H5012,2)&amp;";"&amp;(LEFT(H5012,2)+1)&amp;";"&amp;(LEFT(H5012,2)+2)&amp;";"&amp;(LEFT(H5012,2)+3)&amp;";"&amp;RIGHT(H5012,2),H5012)</f>
        <v>31;32;33;34;35</v>
      </c>
      <c r="M5012" s="8" t="n">
        <v>0</v>
      </c>
    </row>
    <row r="5013" customFormat="false" ht="15" hidden="false" customHeight="false" outlineLevel="0" collapsed="false">
      <c r="B5013" s="2" t="s">
        <v>108</v>
      </c>
      <c r="C5013" s="66" t="s">
        <v>2123</v>
      </c>
      <c r="D5013" s="2" t="n">
        <f aca="false">D5012+10</f>
        <v>120</v>
      </c>
      <c r="E5013" s="38" t="s">
        <v>1177</v>
      </c>
      <c r="F5013" s="2" t="str">
        <f aca="false">IFERROR(E5013*10,SUBSTITUTE(E5013,"/",""))</f>
        <v>3337</v>
      </c>
      <c r="H5013" s="71" t="str">
        <f aca="false">IFERROR(E5013-1,(LEFT(E5013,2)-1)&amp;"/"&amp;(RIGHT(E5013,2)-1))</f>
        <v>32/36</v>
      </c>
      <c r="I5013" s="8" t="str">
        <f aca="false">IF(LEN(H5013)&gt;2,LEFT(H5013,2)&amp;";"&amp;(LEFT(H5013,2)+1)&amp;";"&amp;(LEFT(H5013,2)+2)&amp;";"&amp;(LEFT(H5013,2)+3)&amp;";"&amp;RIGHT(H5013,2),H5013)</f>
        <v>32;33;34;35;36</v>
      </c>
      <c r="J5013" s="18" t="str">
        <f aca="false">IF(LEN(H5013)&gt;2,LEFT(H5013,2)&amp;";"&amp;(LEFT(H5013,2)+1)&amp;";"&amp;(LEFT(H5013,2)+2)&amp;";"&amp;(LEFT(H5013,2)+3)&amp;";"&amp;RIGHT(H5013,2),H5013)</f>
        <v>32;33;34;35;36</v>
      </c>
      <c r="M5013" s="8" t="n">
        <v>0</v>
      </c>
    </row>
    <row r="5014" customFormat="false" ht="15" hidden="false" customHeight="false" outlineLevel="0" collapsed="false">
      <c r="B5014" s="2" t="s">
        <v>108</v>
      </c>
      <c r="C5014" s="66" t="s">
        <v>2123</v>
      </c>
      <c r="D5014" s="2" t="n">
        <f aca="false">D5013+10</f>
        <v>130</v>
      </c>
      <c r="E5014" s="38" t="s">
        <v>1178</v>
      </c>
      <c r="F5014" s="2" t="str">
        <f aca="false">IFERROR(E5014*10,SUBSTITUTE(E5014,"/",""))</f>
        <v>3438</v>
      </c>
      <c r="H5014" s="71" t="str">
        <f aca="false">IFERROR(E5014-1,(LEFT(E5014,2)-1)&amp;"/"&amp;(RIGHT(E5014,2)-1))</f>
        <v>33/37</v>
      </c>
      <c r="I5014" s="8" t="str">
        <f aca="false">IF(LEN(H5014)&gt;2,LEFT(H5014,2)&amp;";"&amp;(LEFT(H5014,2)+1)&amp;";"&amp;(LEFT(H5014,2)+2)&amp;";"&amp;(LEFT(H5014,2)+3)&amp;";"&amp;RIGHT(H5014,2),H5014)</f>
        <v>33;34;35;36;37</v>
      </c>
      <c r="J5014" s="18" t="str">
        <f aca="false">IF(LEN(H5014)&gt;2,LEFT(H5014,2)&amp;";"&amp;(LEFT(H5014,2)+1)&amp;";"&amp;(LEFT(H5014,2)+2)&amp;";"&amp;(LEFT(H5014,2)+3)&amp;";"&amp;RIGHT(H5014,2),H5014)</f>
        <v>33;34;35;36;37</v>
      </c>
      <c r="M5014" s="8" t="n">
        <v>0</v>
      </c>
    </row>
    <row r="5015" customFormat="false" ht="15" hidden="false" customHeight="false" outlineLevel="0" collapsed="false">
      <c r="B5015" s="2" t="s">
        <v>108</v>
      </c>
      <c r="C5015" s="66" t="s">
        <v>2123</v>
      </c>
      <c r="D5015" s="2" t="n">
        <f aca="false">D5014+10</f>
        <v>140</v>
      </c>
      <c r="E5015" s="38" t="s">
        <v>1179</v>
      </c>
      <c r="F5015" s="2" t="str">
        <f aca="false">IFERROR(E5015*10,SUBSTITUTE(E5015,"/",""))</f>
        <v>3539</v>
      </c>
      <c r="H5015" s="71" t="str">
        <f aca="false">IFERROR(E5015-1,(LEFT(E5015,2)-1)&amp;"/"&amp;(RIGHT(E5015,2)-1))</f>
        <v>34/38</v>
      </c>
      <c r="I5015" s="8" t="str">
        <f aca="false">IF(LEN(H5015)&gt;2,LEFT(H5015,2)&amp;";"&amp;(LEFT(H5015,2)+1)&amp;";"&amp;(LEFT(H5015,2)+2)&amp;";"&amp;(LEFT(H5015,2)+3)&amp;";"&amp;RIGHT(H5015,2),H5015)</f>
        <v>34;35;36;37;38</v>
      </c>
      <c r="J5015" s="18" t="str">
        <f aca="false">IF(LEN(H5015)&gt;2,LEFT(H5015,2)&amp;";"&amp;(LEFT(H5015,2)+1)&amp;";"&amp;(LEFT(H5015,2)+2)&amp;";"&amp;(LEFT(H5015,2)+3)&amp;";"&amp;RIGHT(H5015,2),H5015)</f>
        <v>34;35;36;37;38</v>
      </c>
      <c r="M5015" s="8" t="n">
        <v>0</v>
      </c>
    </row>
    <row r="5016" customFormat="false" ht="15" hidden="false" customHeight="false" outlineLevel="0" collapsed="false">
      <c r="B5016" s="2" t="s">
        <v>108</v>
      </c>
      <c r="C5016" s="66" t="s">
        <v>2123</v>
      </c>
      <c r="D5016" s="2" t="n">
        <f aca="false">D5015+10</f>
        <v>150</v>
      </c>
      <c r="E5016" s="38" t="s">
        <v>1180</v>
      </c>
      <c r="F5016" s="2" t="str">
        <f aca="false">IFERROR(E5016*10,SUBSTITUTE(E5016,"/",""))</f>
        <v>3640</v>
      </c>
      <c r="H5016" s="71" t="str">
        <f aca="false">IFERROR(E5016-1,(LEFT(E5016,2)-1)&amp;"/"&amp;(RIGHT(E5016,2)-1))</f>
        <v>35/39</v>
      </c>
      <c r="I5016" s="8" t="str">
        <f aca="false">IF(LEN(H5016)&gt;2,LEFT(H5016,2)&amp;";"&amp;(LEFT(H5016,2)+1)&amp;";"&amp;(LEFT(H5016,2)+2)&amp;";"&amp;(LEFT(H5016,2)+3)&amp;";"&amp;RIGHT(H5016,2),H5016)</f>
        <v>35;36;37;38;39</v>
      </c>
      <c r="J5016" s="18" t="str">
        <f aca="false">IF(LEN(H5016)&gt;2,LEFT(H5016,2)&amp;";"&amp;(LEFT(H5016,2)+1)&amp;";"&amp;(LEFT(H5016,2)+2)&amp;";"&amp;(LEFT(H5016,2)+3)&amp;";"&amp;RIGHT(H5016,2),H5016)</f>
        <v>35;36;37;38;39</v>
      </c>
      <c r="M5016" s="8" t="n">
        <v>0</v>
      </c>
    </row>
    <row r="5017" customFormat="false" ht="15" hidden="false" customHeight="false" outlineLevel="0" collapsed="false">
      <c r="B5017" s="2" t="s">
        <v>108</v>
      </c>
      <c r="C5017" s="66" t="s">
        <v>2123</v>
      </c>
      <c r="D5017" s="2" t="n">
        <f aca="false">D5016+10</f>
        <v>160</v>
      </c>
      <c r="E5017" s="38" t="s">
        <v>1181</v>
      </c>
      <c r="F5017" s="2" t="str">
        <f aca="false">IFERROR(E5017*10,SUBSTITUTE(E5017,"/",""))</f>
        <v>3741</v>
      </c>
      <c r="H5017" s="71" t="str">
        <f aca="false">IFERROR(E5017-1,(LEFT(E5017,2)-1)&amp;"/"&amp;(RIGHT(E5017,2)-1))</f>
        <v>36/40</v>
      </c>
      <c r="I5017" s="8" t="str">
        <f aca="false">IF(LEN(H5017)&gt;2,LEFT(H5017,2)&amp;";"&amp;(LEFT(H5017,2)+1)&amp;";"&amp;(LEFT(H5017,2)+2)&amp;";"&amp;(LEFT(H5017,2)+3)&amp;";"&amp;RIGHT(H5017,2),H5017)</f>
        <v>36;37;38;39;40</v>
      </c>
      <c r="J5017" s="18" t="str">
        <f aca="false">IF(LEN(H5017)&gt;2,LEFT(H5017,2)&amp;";"&amp;(LEFT(H5017,2)+1)&amp;";"&amp;(LEFT(H5017,2)+2)&amp;";"&amp;(LEFT(H5017,2)+3)&amp;";"&amp;RIGHT(H5017,2),H5017)</f>
        <v>36;37;38;39;40</v>
      </c>
      <c r="M5017" s="8" t="n">
        <v>0</v>
      </c>
    </row>
    <row r="5018" customFormat="false" ht="15" hidden="false" customHeight="false" outlineLevel="0" collapsed="false">
      <c r="B5018" s="2" t="s">
        <v>108</v>
      </c>
      <c r="C5018" s="66" t="s">
        <v>2123</v>
      </c>
      <c r="D5018" s="2" t="n">
        <f aca="false">D5017+10</f>
        <v>170</v>
      </c>
      <c r="E5018" s="38" t="s">
        <v>479</v>
      </c>
      <c r="F5018" s="2" t="str">
        <f aca="false">IFERROR(E5018*10,SUBSTITUTE(E5018,"/",""))</f>
        <v>3842</v>
      </c>
      <c r="H5018" s="71" t="str">
        <f aca="false">IFERROR(E5018-1,(LEFT(E5018,2)-1)&amp;"/"&amp;(RIGHT(E5018,2)-1))</f>
        <v>37/41</v>
      </c>
      <c r="I5018" s="8" t="str">
        <f aca="false">IF(LEN(H5018)&gt;2,LEFT(H5018,2)&amp;";"&amp;(LEFT(H5018,2)+1)&amp;";"&amp;(LEFT(H5018,2)+2)&amp;";"&amp;(LEFT(H5018,2)+3)&amp;";"&amp;RIGHT(H5018,2),H5018)</f>
        <v>37;38;39;40;41</v>
      </c>
      <c r="J5018" s="18" t="str">
        <f aca="false">IF(LEN(H5018)&gt;2,LEFT(H5018,2)&amp;";"&amp;(LEFT(H5018,2)+1)&amp;";"&amp;(LEFT(H5018,2)+2)&amp;";"&amp;(LEFT(H5018,2)+3)&amp;";"&amp;RIGHT(H5018,2),H5018)</f>
        <v>37;38;39;40;41</v>
      </c>
      <c r="M5018" s="8" t="n">
        <v>0</v>
      </c>
    </row>
    <row r="5019" customFormat="false" ht="15" hidden="false" customHeight="false" outlineLevel="0" collapsed="false">
      <c r="B5019" s="2" t="s">
        <v>108</v>
      </c>
      <c r="C5019" s="66" t="s">
        <v>2123</v>
      </c>
      <c r="D5019" s="2" t="n">
        <f aca="false">D5018+10</f>
        <v>180</v>
      </c>
      <c r="E5019" s="38" t="s">
        <v>1182</v>
      </c>
      <c r="F5019" s="2" t="str">
        <f aca="false">IFERROR(E5019*10,SUBSTITUTE(E5019,"/",""))</f>
        <v>3943</v>
      </c>
      <c r="H5019" s="71" t="str">
        <f aca="false">IFERROR(E5019-1,(LEFT(E5019,2)-1)&amp;"/"&amp;(RIGHT(E5019,2)-1))</f>
        <v>38/42</v>
      </c>
      <c r="I5019" s="8" t="str">
        <f aca="false">IF(LEN(H5019)&gt;2,LEFT(H5019,2)&amp;";"&amp;(LEFT(H5019,2)+1)&amp;";"&amp;(LEFT(H5019,2)+2)&amp;";"&amp;(LEFT(H5019,2)+3)&amp;";"&amp;RIGHT(H5019,2),H5019)</f>
        <v>38;39;40;41;42</v>
      </c>
      <c r="J5019" s="18" t="str">
        <f aca="false">IF(LEN(H5019)&gt;2,LEFT(H5019,2)&amp;";"&amp;(LEFT(H5019,2)+1)&amp;";"&amp;(LEFT(H5019,2)+2)&amp;";"&amp;(LEFT(H5019,2)+3)&amp;";"&amp;RIGHT(H5019,2),H5019)</f>
        <v>38;39;40;41;42</v>
      </c>
      <c r="M5019" s="8" t="n">
        <v>0</v>
      </c>
    </row>
    <row r="5020" customFormat="false" ht="15" hidden="false" customHeight="false" outlineLevel="0" collapsed="false">
      <c r="B5020" s="2" t="s">
        <v>108</v>
      </c>
      <c r="C5020" s="66" t="s">
        <v>2123</v>
      </c>
      <c r="D5020" s="2" t="n">
        <f aca="false">D5019+10</f>
        <v>190</v>
      </c>
      <c r="E5020" s="38" t="s">
        <v>480</v>
      </c>
      <c r="F5020" s="2" t="str">
        <f aca="false">IFERROR(E5020*10,SUBSTITUTE(E5020,"/",""))</f>
        <v>4044</v>
      </c>
      <c r="H5020" s="71" t="str">
        <f aca="false">IFERROR(E5020-1,(LEFT(E5020,2)-1)&amp;"/"&amp;(RIGHT(E5020,2)-1))</f>
        <v>39/43</v>
      </c>
      <c r="I5020" s="8" t="str">
        <f aca="false">IF(LEN(H5020)&gt;2,LEFT(H5020,2)&amp;";"&amp;(LEFT(H5020,2)+1)&amp;";"&amp;(LEFT(H5020,2)+2)&amp;";"&amp;(LEFT(H5020,2)+3)&amp;";"&amp;RIGHT(H5020,2),H5020)</f>
        <v>39;40;41;42;43</v>
      </c>
      <c r="J5020" s="18" t="str">
        <f aca="false">IF(LEN(H5020)&gt;2,LEFT(H5020,2)&amp;";"&amp;(LEFT(H5020,2)+1)&amp;";"&amp;(LEFT(H5020,2)+2)&amp;";"&amp;(LEFT(H5020,2)+3)&amp;";"&amp;RIGHT(H5020,2),H5020)</f>
        <v>39;40;41;42;43</v>
      </c>
      <c r="M5020" s="8" t="n">
        <v>0</v>
      </c>
    </row>
    <row r="5021" customFormat="false" ht="15" hidden="false" customHeight="false" outlineLevel="0" collapsed="false">
      <c r="B5021" s="2" t="s">
        <v>108</v>
      </c>
      <c r="C5021" s="66" t="s">
        <v>2123</v>
      </c>
      <c r="D5021" s="2" t="n">
        <f aca="false">D5020+10</f>
        <v>200</v>
      </c>
      <c r="E5021" s="38" t="s">
        <v>2045</v>
      </c>
      <c r="F5021" s="2" t="str">
        <f aca="false">IFERROR(E5021*10,SUBSTITUTE(E5021,"/",""))</f>
        <v>4145</v>
      </c>
      <c r="H5021" s="71" t="str">
        <f aca="false">IFERROR(E5021-1,(LEFT(E5021,2)-1)&amp;"/"&amp;(RIGHT(E5021,2)-1))</f>
        <v>40/44</v>
      </c>
      <c r="I5021" s="8" t="str">
        <f aca="false">IF(LEN(H5021)&gt;2,LEFT(H5021,2)&amp;";"&amp;(LEFT(H5021,2)+1)&amp;";"&amp;(LEFT(H5021,2)+2)&amp;";"&amp;(LEFT(H5021,2)+3)&amp;";"&amp;RIGHT(H5021,2),H5021)</f>
        <v>40;41;42;43;44</v>
      </c>
      <c r="J5021" s="18" t="str">
        <f aca="false">IF(LEN(H5021)&gt;2,LEFT(H5021,2)&amp;";"&amp;(LEFT(H5021,2)+1)&amp;";"&amp;(LEFT(H5021,2)+2)&amp;";"&amp;(LEFT(H5021,2)+3)&amp;";"&amp;RIGHT(H5021,2),H5021)</f>
        <v>40;41;42;43;44</v>
      </c>
      <c r="M5021" s="8" t="n">
        <v>0</v>
      </c>
    </row>
    <row r="5022" customFormat="false" ht="15" hidden="false" customHeight="false" outlineLevel="0" collapsed="false">
      <c r="B5022" s="2" t="s">
        <v>108</v>
      </c>
      <c r="C5022" s="66" t="s">
        <v>2123</v>
      </c>
      <c r="D5022" s="2" t="n">
        <f aca="false">D5021+10</f>
        <v>210</v>
      </c>
      <c r="E5022" s="38" t="s">
        <v>476</v>
      </c>
      <c r="F5022" s="2" t="str">
        <f aca="false">IFERROR(E5022*10,SUBSTITUTE(E5022,"/",""))</f>
        <v>4246</v>
      </c>
      <c r="H5022" s="71" t="str">
        <f aca="false">IFERROR(E5022-1,(LEFT(E5022,2)-1)&amp;"/"&amp;(RIGHT(E5022,2)-1))</f>
        <v>41/45</v>
      </c>
      <c r="I5022" s="8" t="str">
        <f aca="false">IF(LEN(H5022)&gt;2,LEFT(H5022,2)&amp;";"&amp;(LEFT(H5022,2)+1)&amp;";"&amp;(LEFT(H5022,2)+2)&amp;";"&amp;(LEFT(H5022,2)+3)&amp;";"&amp;RIGHT(H5022,2),H5022)</f>
        <v>41;42;43;44;45</v>
      </c>
      <c r="J5022" s="18" t="str">
        <f aca="false">IF(LEN(H5022)&gt;2,LEFT(H5022,2)&amp;";"&amp;(LEFT(H5022,2)+1)&amp;";"&amp;(LEFT(H5022,2)+2)&amp;";"&amp;(LEFT(H5022,2)+3)&amp;";"&amp;RIGHT(H5022,2),H5022)</f>
        <v>41;42;43;44;45</v>
      </c>
      <c r="M5022" s="8" t="n">
        <v>0</v>
      </c>
    </row>
    <row r="5023" customFormat="false" ht="15" hidden="false" customHeight="false" outlineLevel="0" collapsed="false">
      <c r="B5023" s="2" t="s">
        <v>108</v>
      </c>
      <c r="C5023" s="66" t="s">
        <v>2123</v>
      </c>
      <c r="D5023" s="2" t="n">
        <f aca="false">D5022+10</f>
        <v>220</v>
      </c>
      <c r="E5023" s="38" t="s">
        <v>2046</v>
      </c>
      <c r="F5023" s="2" t="str">
        <f aca="false">IFERROR(E5023*10,SUBSTITUTE(E5023,"/",""))</f>
        <v>4347</v>
      </c>
      <c r="H5023" s="71" t="str">
        <f aca="false">IFERROR(E5023-1,(LEFT(E5023,2)-1)&amp;"/"&amp;(RIGHT(E5023,2)-1))</f>
        <v>42/46</v>
      </c>
      <c r="I5023" s="8" t="str">
        <f aca="false">IF(LEN(H5023)&gt;2,LEFT(H5023,2)&amp;";"&amp;(LEFT(H5023,2)+1)&amp;";"&amp;(LEFT(H5023,2)+2)&amp;";"&amp;(LEFT(H5023,2)+3)&amp;";"&amp;RIGHT(H5023,2),H5023)</f>
        <v>42;43;44;45;46</v>
      </c>
      <c r="J5023" s="18" t="str">
        <f aca="false">IF(LEN(H5023)&gt;2,LEFT(H5023,2)&amp;";"&amp;(LEFT(H5023,2)+1)&amp;";"&amp;(LEFT(H5023,2)+2)&amp;";"&amp;(LEFT(H5023,2)+3)&amp;";"&amp;RIGHT(H5023,2),H5023)</f>
        <v>42;43;44;45;46</v>
      </c>
      <c r="M5023" s="8" t="n">
        <v>0</v>
      </c>
    </row>
    <row r="5024" customFormat="false" ht="15" hidden="false" customHeight="false" outlineLevel="0" collapsed="false">
      <c r="B5024" s="2" t="s">
        <v>108</v>
      </c>
      <c r="C5024" s="66" t="s">
        <v>2123</v>
      </c>
      <c r="D5024" s="2" t="n">
        <f aca="false">D5023+10</f>
        <v>230</v>
      </c>
      <c r="E5024" s="38" t="s">
        <v>481</v>
      </c>
      <c r="F5024" s="2" t="str">
        <f aca="false">IFERROR(E5024*10,SUBSTITUTE(E5024,"/",""))</f>
        <v>4448</v>
      </c>
      <c r="H5024" s="71" t="str">
        <f aca="false">IFERROR(E5024-1,(LEFT(E5024,2)-1)&amp;"/"&amp;(RIGHT(E5024,2)-1))</f>
        <v>43/47</v>
      </c>
      <c r="I5024" s="8" t="str">
        <f aca="false">IF(LEN(H5024)&gt;2,LEFT(H5024,2)&amp;";"&amp;(LEFT(H5024,2)+1)&amp;";"&amp;(LEFT(H5024,2)+2)&amp;";"&amp;(LEFT(H5024,2)+3)&amp;";"&amp;RIGHT(H5024,2),H5024)</f>
        <v>43;44;45;46;47</v>
      </c>
      <c r="J5024" s="18" t="str">
        <f aca="false">IF(LEN(H5024)&gt;2,LEFT(H5024,2)&amp;";"&amp;(LEFT(H5024,2)+1)&amp;";"&amp;(LEFT(H5024,2)+2)&amp;";"&amp;(LEFT(H5024,2)+3)&amp;";"&amp;RIGHT(H5024,2),H5024)</f>
        <v>43;44;45;46;47</v>
      </c>
      <c r="M5024" s="8" t="n">
        <v>0</v>
      </c>
    </row>
    <row r="5025" customFormat="false" ht="15" hidden="false" customHeight="false" outlineLevel="0" collapsed="false">
      <c r="B5025" s="2" t="s">
        <v>108</v>
      </c>
      <c r="C5025" s="66" t="s">
        <v>2123</v>
      </c>
      <c r="D5025" s="2" t="n">
        <f aca="false">D5024+10</f>
        <v>240</v>
      </c>
      <c r="E5025" s="38" t="s">
        <v>2047</v>
      </c>
      <c r="F5025" s="2" t="str">
        <f aca="false">IFERROR(E5025*10,SUBSTITUTE(E5025,"/",""))</f>
        <v>4549</v>
      </c>
      <c r="H5025" s="71" t="str">
        <f aca="false">IFERROR(E5025-1,(LEFT(E5025,2)-1)&amp;"/"&amp;(RIGHT(E5025,2)-1))</f>
        <v>44/48</v>
      </c>
      <c r="I5025" s="8" t="str">
        <f aca="false">IF(LEN(H5025)&gt;2,LEFT(H5025,2)&amp;";"&amp;(LEFT(H5025,2)+1)&amp;";"&amp;(LEFT(H5025,2)+2)&amp;";"&amp;(LEFT(H5025,2)+3)&amp;";"&amp;RIGHT(H5025,2),H5025)</f>
        <v>44;45;46;47;48</v>
      </c>
      <c r="J5025" s="18" t="str">
        <f aca="false">IF(LEN(H5025)&gt;2,LEFT(H5025,2)&amp;";"&amp;(LEFT(H5025,2)+1)&amp;";"&amp;(LEFT(H5025,2)+2)&amp;";"&amp;(LEFT(H5025,2)+3)&amp;";"&amp;RIGHT(H5025,2),H5025)</f>
        <v>44;45;46;47;48</v>
      </c>
      <c r="M5025" s="8" t="n">
        <v>0</v>
      </c>
    </row>
    <row r="5026" customFormat="false" ht="15" hidden="false" customHeight="false" outlineLevel="0" collapsed="false">
      <c r="B5026" s="2" t="s">
        <v>108</v>
      </c>
      <c r="C5026" s="66" t="s">
        <v>2123</v>
      </c>
      <c r="D5026" s="2" t="n">
        <f aca="false">D5025+10</f>
        <v>250</v>
      </c>
      <c r="E5026" s="38" t="s">
        <v>482</v>
      </c>
      <c r="F5026" s="2" t="str">
        <f aca="false">IFERROR(E5026*10,SUBSTITUTE(E5026,"/",""))</f>
        <v>4650</v>
      </c>
      <c r="H5026" s="71" t="str">
        <f aca="false">IFERROR(E5026-1,(LEFT(E5026,2)-1)&amp;"/"&amp;(RIGHT(E5026,2)-1))</f>
        <v>45/49</v>
      </c>
      <c r="I5026" s="8" t="str">
        <f aca="false">IF(LEN(H5026)&gt;2,LEFT(H5026,2)&amp;";"&amp;(LEFT(H5026,2)+1)&amp;";"&amp;(LEFT(H5026,2)+2)&amp;";"&amp;(LEFT(H5026,2)+3)&amp;";"&amp;RIGHT(H5026,2),H5026)</f>
        <v>45;46;47;48;49</v>
      </c>
      <c r="J5026" s="18" t="str">
        <f aca="false">IF(LEN(H5026)&gt;2,LEFT(H5026,2)&amp;";"&amp;(LEFT(H5026,2)+1)&amp;";"&amp;(LEFT(H5026,2)+2)&amp;";"&amp;(LEFT(H5026,2)+3)&amp;";"&amp;RIGHT(H5026,2),H5026)</f>
        <v>45;46;47;48;49</v>
      </c>
      <c r="M5026" s="8" t="n">
        <v>0</v>
      </c>
    </row>
    <row r="5028" customFormat="false" ht="15" hidden="false" customHeight="false" outlineLevel="0" collapsed="false">
      <c r="B5028" s="2" t="s">
        <v>108</v>
      </c>
      <c r="C5028" s="66" t="s">
        <v>2127</v>
      </c>
      <c r="D5028" s="2" t="n">
        <v>140</v>
      </c>
      <c r="E5028" s="38" t="s">
        <v>2128</v>
      </c>
      <c r="F5028" s="38" t="s">
        <v>3264</v>
      </c>
      <c r="H5028" s="8" t="s">
        <v>161</v>
      </c>
      <c r="I5028" s="8" t="s">
        <v>3265</v>
      </c>
      <c r="J5028" s="18" t="s">
        <v>3265</v>
      </c>
      <c r="M5028" s="8" t="n">
        <v>0</v>
      </c>
      <c r="N5028" s="2" t="str">
        <f aca="false">ROUND(VLOOKUP(LEFT(E5028,FIND("/",E5028)-1),references!M:P,4,0),1)&amp;" - "&amp;ROUND(VLOOKUP(RIGHT(E5028,LEN(E5028)-FIND("/",E5028)),references!M:P,4,0),1)</f>
        <v>22,4 - 23,7</v>
      </c>
    </row>
    <row r="5029" customFormat="false" ht="15" hidden="false" customHeight="false" outlineLevel="0" collapsed="false">
      <c r="B5029" s="2" t="s">
        <v>108</v>
      </c>
      <c r="C5029" s="66" t="s">
        <v>2127</v>
      </c>
      <c r="D5029" s="2" t="n">
        <v>160</v>
      </c>
      <c r="E5029" s="38" t="s">
        <v>2129</v>
      </c>
      <c r="F5029" s="38" t="s">
        <v>3266</v>
      </c>
      <c r="H5029" s="8" t="s">
        <v>3267</v>
      </c>
      <c r="I5029" s="8" t="s">
        <v>3000</v>
      </c>
      <c r="J5029" s="18" t="s">
        <v>3000</v>
      </c>
      <c r="M5029" s="8" t="n">
        <v>0</v>
      </c>
      <c r="N5029" s="2" t="str">
        <f aca="false">ROUND(VLOOKUP(LEFT(E5029,FIND("/",E5029)-1),references!M:P,4,0),1)&amp;" - "&amp;ROUND(VLOOKUP(RIGHT(E5029,LEN(E5029)-FIND("/",E5029)),references!M:P,4,0),1)</f>
        <v>24,1 - 25,4</v>
      </c>
    </row>
    <row r="5030" customFormat="false" ht="15" hidden="false" customHeight="false" outlineLevel="0" collapsed="false">
      <c r="B5030" s="2" t="s">
        <v>108</v>
      </c>
      <c r="C5030" s="66" t="s">
        <v>2127</v>
      </c>
      <c r="D5030" s="2" t="n">
        <v>180</v>
      </c>
      <c r="E5030" s="38" t="s">
        <v>2130</v>
      </c>
      <c r="F5030" s="38" t="s">
        <v>3268</v>
      </c>
      <c r="H5030" s="8" t="s">
        <v>169</v>
      </c>
      <c r="I5030" s="8" t="s">
        <v>3269</v>
      </c>
      <c r="J5030" s="18" t="s">
        <v>3269</v>
      </c>
      <c r="M5030" s="8" t="n">
        <v>0</v>
      </c>
      <c r="N5030" s="2" t="str">
        <f aca="false">ROUND(VLOOKUP(LEFT(E5030,FIND("/",E5030)-1),references!M:P,4,0),1)&amp;" - "&amp;ROUND(VLOOKUP(RIGHT(E5030,LEN(E5030)-FIND("/",E5030)),references!M:P,4,0),1)</f>
        <v>25,8 - 27,1</v>
      </c>
    </row>
    <row r="5031" customFormat="false" ht="15" hidden="false" customHeight="false" outlineLevel="0" collapsed="false">
      <c r="B5031" s="2" t="s">
        <v>108</v>
      </c>
      <c r="C5031" s="66" t="s">
        <v>2127</v>
      </c>
      <c r="D5031" s="2" t="n">
        <v>200</v>
      </c>
      <c r="E5031" s="38" t="s">
        <v>2131</v>
      </c>
      <c r="F5031" s="38" t="n">
        <v>10115</v>
      </c>
      <c r="H5031" s="8" t="s">
        <v>3270</v>
      </c>
      <c r="I5031" s="8" t="s">
        <v>3271</v>
      </c>
      <c r="J5031" s="18" t="s">
        <v>3271</v>
      </c>
      <c r="M5031" s="8" t="n">
        <v>0</v>
      </c>
      <c r="N5031" s="2" t="str">
        <f aca="false">ROUND(VLOOKUP(LEFT(E5031,FIND("/",E5031)-1),references!M:P,4,0),1)&amp;" - "&amp;ROUND(VLOOKUP(RIGHT(E5031,LEN(E5031)-FIND("/",E5031)),references!M:P,4,0),1)</f>
        <v>27,5 - 28,8</v>
      </c>
    </row>
    <row r="5032" customFormat="false" ht="15" hidden="false" customHeight="false" outlineLevel="0" collapsed="false">
      <c r="B5032" s="2" t="s">
        <v>108</v>
      </c>
      <c r="C5032" s="66" t="s">
        <v>2127</v>
      </c>
      <c r="D5032" s="2" t="n">
        <v>220</v>
      </c>
      <c r="E5032" s="38" t="s">
        <v>2132</v>
      </c>
      <c r="F5032" s="38" t="n">
        <v>12135</v>
      </c>
      <c r="H5032" s="8" t="s">
        <v>263</v>
      </c>
      <c r="I5032" s="8" t="s">
        <v>3272</v>
      </c>
      <c r="J5032" s="18" t="s">
        <v>3272</v>
      </c>
      <c r="M5032" s="8" t="n">
        <v>0</v>
      </c>
      <c r="N5032" s="2" t="str">
        <f aca="false">ROUND(VLOOKUP(LEFT(E5032,FIND("/",E5032)-1),references!M:P,4,0),1)&amp;" - "&amp;ROUND(VLOOKUP(RIGHT(E5032,LEN(E5032)-FIND("/",E5032)),references!M:P,4,0),1)</f>
        <v>29,2 - 30,5</v>
      </c>
    </row>
    <row r="5033" customFormat="false" ht="15" hidden="false" customHeight="false" outlineLevel="0" collapsed="false">
      <c r="B5033" s="2" t="s">
        <v>108</v>
      </c>
      <c r="C5033" s="66" t="s">
        <v>2127</v>
      </c>
      <c r="D5033" s="2" t="n">
        <v>240</v>
      </c>
      <c r="E5033" s="38" t="s">
        <v>866</v>
      </c>
      <c r="F5033" s="38" t="n">
        <v>1416</v>
      </c>
      <c r="H5033" s="8" t="s">
        <v>3273</v>
      </c>
      <c r="I5033" s="8" t="s">
        <v>3274</v>
      </c>
      <c r="J5033" s="18" t="s">
        <v>3274</v>
      </c>
      <c r="M5033" s="8" t="n">
        <v>0</v>
      </c>
      <c r="N5033" s="2" t="str">
        <f aca="false">ROUND(VLOOKUP(LEFT(E5033,FIND("/",E5033)-1),references!M:P,4,0),1)&amp;" - "&amp;ROUND(VLOOKUP(RIGHT(E5033,LEN(E5033)-FIND("/",E5033)),references!M:P,4,0),1)</f>
        <v>30,9 - 32,6</v>
      </c>
    </row>
    <row r="5035" customFormat="false" ht="15" hidden="false" customHeight="false" outlineLevel="0" collapsed="false">
      <c r="B5035" s="2" t="s">
        <v>108</v>
      </c>
      <c r="C5035" s="66" t="s">
        <v>2134</v>
      </c>
      <c r="D5035" s="2" t="n">
        <v>110</v>
      </c>
      <c r="E5035" s="38" t="s">
        <v>238</v>
      </c>
      <c r="F5035" s="38" t="s">
        <v>2913</v>
      </c>
      <c r="H5035" s="27"/>
      <c r="I5035" s="27"/>
      <c r="M5035" s="8" t="n">
        <v>0</v>
      </c>
    </row>
    <row r="5037" customFormat="false" ht="15" hidden="false" customHeight="false" outlineLevel="0" collapsed="false">
      <c r="B5037" s="2" t="s">
        <v>108</v>
      </c>
      <c r="C5037" s="66" t="s">
        <v>2135</v>
      </c>
      <c r="D5037" s="2" t="n">
        <v>110</v>
      </c>
      <c r="E5037" s="38" t="s">
        <v>238</v>
      </c>
      <c r="F5037" s="38" t="s">
        <v>2913</v>
      </c>
      <c r="H5037" s="27"/>
      <c r="I5037" s="27"/>
      <c r="M5037" s="8" t="n">
        <v>0</v>
      </c>
    </row>
    <row r="5039" customFormat="false" ht="15" hidden="false" customHeight="false" outlineLevel="0" collapsed="false">
      <c r="B5039" s="2" t="s">
        <v>108</v>
      </c>
      <c r="C5039" s="66" t="s">
        <v>2136</v>
      </c>
      <c r="D5039" s="2" t="n">
        <f aca="false">D5040-10</f>
        <v>100</v>
      </c>
      <c r="E5039" s="38" t="s">
        <v>127</v>
      </c>
      <c r="F5039" s="2" t="str">
        <f aca="false">IFERROR(RIGHT("000"&amp;(1*E5039),3),SUBSTITUTE(E5039,"/",""))</f>
        <v>044</v>
      </c>
      <c r="H5039" s="14" t="str">
        <f aca="false">E5039</f>
        <v>44</v>
      </c>
      <c r="I5039" s="8" t="n">
        <f aca="false">J5039</f>
        <v>44</v>
      </c>
      <c r="J5039" s="72" t="n">
        <f aca="false">IFERROR(1*H5039,LEFT(H5039,FIND("/",H5039)-1)&amp;";"&amp;RIGHT(H5039,LEN(H5039)-FIND("/",H5039)))</f>
        <v>44</v>
      </c>
      <c r="K5039" s="6"/>
      <c r="M5039" s="8" t="n">
        <v>999</v>
      </c>
    </row>
    <row r="5040" customFormat="false" ht="15" hidden="false" customHeight="false" outlineLevel="0" collapsed="false">
      <c r="B5040" s="2" t="s">
        <v>108</v>
      </c>
      <c r="C5040" s="66" t="s">
        <v>2136</v>
      </c>
      <c r="D5040" s="2" t="n">
        <v>110</v>
      </c>
      <c r="E5040" s="38" t="s">
        <v>245</v>
      </c>
      <c r="F5040" s="2" t="str">
        <f aca="false">IFERROR(RIGHT("000"&amp;(1*E5040),3),SUBSTITUTE(E5040,"/",""))</f>
        <v>050</v>
      </c>
      <c r="H5040" s="14" t="str">
        <f aca="false">E5040</f>
        <v>50</v>
      </c>
      <c r="I5040" s="8" t="n">
        <f aca="false">J5040</f>
        <v>50</v>
      </c>
      <c r="J5040" s="72" t="n">
        <f aca="false">IFERROR(1*H5040,LEFT(H5040,FIND("/",H5040)-1)&amp;";"&amp;RIGHT(H5040,LEN(H5040)-FIND("/",H5040)))</f>
        <v>50</v>
      </c>
      <c r="K5040" s="6"/>
      <c r="M5040" s="8" t="n">
        <v>989</v>
      </c>
      <c r="T5040" s="38" t="str">
        <f aca="false">H5040</f>
        <v>50</v>
      </c>
    </row>
    <row r="5041" customFormat="false" ht="15" hidden="false" customHeight="false" outlineLevel="0" collapsed="false">
      <c r="B5041" s="2" t="s">
        <v>108</v>
      </c>
      <c r="C5041" s="66" t="s">
        <v>2136</v>
      </c>
      <c r="D5041" s="2" t="n">
        <f aca="false">D5040+10</f>
        <v>120</v>
      </c>
      <c r="E5041" s="38" t="s">
        <v>454</v>
      </c>
      <c r="F5041" s="2" t="str">
        <f aca="false">IFERROR(RIGHT("000"&amp;(1*E5041),3),SUBSTITUTE(E5041,"/",""))</f>
        <v>056</v>
      </c>
      <c r="H5041" s="14" t="str">
        <f aca="false">E5041</f>
        <v>56</v>
      </c>
      <c r="I5041" s="8" t="n">
        <f aca="false">J5041</f>
        <v>56</v>
      </c>
      <c r="J5041" s="61" t="n">
        <f aca="false">IFERROR(1*H5041,LEFT(H5041,FIND("/",H5041)-1)&amp;";"&amp;RIGHT(H5041,LEN(H5041)-FIND("/",H5041)))</f>
        <v>56</v>
      </c>
      <c r="K5041" s="6"/>
      <c r="M5041" s="8" t="n">
        <v>969</v>
      </c>
      <c r="T5041" s="38" t="str">
        <f aca="false">H5041</f>
        <v>56</v>
      </c>
    </row>
    <row r="5042" customFormat="false" ht="15" hidden="false" customHeight="false" outlineLevel="0" collapsed="false">
      <c r="B5042" s="2" t="s">
        <v>108</v>
      </c>
      <c r="C5042" s="66" t="s">
        <v>2136</v>
      </c>
      <c r="D5042" s="2" t="n">
        <f aca="false">D5041+10</f>
        <v>130</v>
      </c>
      <c r="E5042" s="38" t="s">
        <v>457</v>
      </c>
      <c r="F5042" s="2" t="str">
        <f aca="false">IFERROR(RIGHT("000"&amp;(1*E5042),3),SUBSTITUTE(E5042,"/",""))</f>
        <v>062</v>
      </c>
      <c r="H5042" s="14" t="str">
        <f aca="false">E5042</f>
        <v>62</v>
      </c>
      <c r="I5042" s="8" t="n">
        <f aca="false">J5042</f>
        <v>62</v>
      </c>
      <c r="J5042" s="61" t="n">
        <f aca="false">IFERROR(1*H5042,LEFT(H5042,FIND("/",H5042)-1)&amp;";"&amp;RIGHT(H5042,LEN(H5042)-FIND("/",H5042)))</f>
        <v>62</v>
      </c>
      <c r="K5042" s="6"/>
      <c r="M5042" s="8" t="n">
        <v>939</v>
      </c>
      <c r="T5042" s="38" t="str">
        <f aca="false">H5042</f>
        <v>62</v>
      </c>
    </row>
    <row r="5043" customFormat="false" ht="15" hidden="false" customHeight="false" outlineLevel="0" collapsed="false">
      <c r="B5043" s="2" t="s">
        <v>108</v>
      </c>
      <c r="C5043" s="66" t="s">
        <v>2136</v>
      </c>
      <c r="D5043" s="2" t="n">
        <f aca="false">D5042+10</f>
        <v>140</v>
      </c>
      <c r="E5043" s="38" t="s">
        <v>460</v>
      </c>
      <c r="F5043" s="2" t="str">
        <f aca="false">IFERROR(RIGHT("000"&amp;(1*E5043),3),SUBSTITUTE(E5043,"/",""))</f>
        <v>068</v>
      </c>
      <c r="H5043" s="14" t="str">
        <f aca="false">E5043</f>
        <v>68</v>
      </c>
      <c r="I5043" s="8" t="n">
        <f aca="false">J5043</f>
        <v>68</v>
      </c>
      <c r="J5043" s="61" t="n">
        <f aca="false">IFERROR(1*H5043,LEFT(H5043,FIND("/",H5043)-1)&amp;";"&amp;RIGHT(H5043,LEN(H5043)-FIND("/",H5043)))</f>
        <v>68</v>
      </c>
      <c r="K5043" s="6"/>
      <c r="M5043" s="8" t="n">
        <v>929</v>
      </c>
      <c r="T5043" s="38" t="str">
        <f aca="false">H5043</f>
        <v>68</v>
      </c>
    </row>
    <row r="5044" customFormat="false" ht="15" hidden="false" customHeight="false" outlineLevel="0" collapsed="false">
      <c r="B5044" s="2" t="s">
        <v>108</v>
      </c>
      <c r="C5044" s="66" t="s">
        <v>2136</v>
      </c>
      <c r="D5044" s="2" t="n">
        <f aca="false">D5043+10</f>
        <v>150</v>
      </c>
      <c r="E5044" s="38" t="s">
        <v>2137</v>
      </c>
      <c r="F5044" s="2" t="str">
        <f aca="false">IFERROR(RIGHT("000"&amp;(1*E5044),3),SUBSTITUTE(E5044,"/",""))</f>
        <v>074</v>
      </c>
      <c r="H5044" s="14" t="str">
        <f aca="false">E5044</f>
        <v>74</v>
      </c>
      <c r="I5044" s="8" t="n">
        <f aca="false">J5044</f>
        <v>74</v>
      </c>
      <c r="J5044" s="61" t="n">
        <f aca="false">IFERROR(1*H5044,LEFT(H5044,FIND("/",H5044)-1)&amp;";"&amp;RIGHT(H5044,LEN(H5044)-FIND("/",H5044)))</f>
        <v>74</v>
      </c>
      <c r="K5044" s="6"/>
      <c r="M5044" s="8" t="n">
        <v>899</v>
      </c>
      <c r="T5044" s="38" t="str">
        <f aca="false">H5044</f>
        <v>74</v>
      </c>
    </row>
    <row r="5045" customFormat="false" ht="15" hidden="false" customHeight="false" outlineLevel="0" collapsed="false">
      <c r="B5045" s="2" t="s">
        <v>108</v>
      </c>
      <c r="C5045" s="66" t="s">
        <v>2136</v>
      </c>
      <c r="D5045" s="2" t="n">
        <f aca="false">D5044+10</f>
        <v>160</v>
      </c>
      <c r="E5045" s="38" t="s">
        <v>1618</v>
      </c>
      <c r="F5045" s="2" t="str">
        <f aca="false">IFERROR(RIGHT("000"&amp;(1*E5045),3),SUBSTITUTE(E5045,"/",""))</f>
        <v>080</v>
      </c>
      <c r="H5045" s="14" t="str">
        <f aca="false">E5045</f>
        <v>80</v>
      </c>
      <c r="I5045" s="8" t="n">
        <f aca="false">J5045</f>
        <v>80</v>
      </c>
      <c r="J5045" s="61" t="n">
        <f aca="false">IFERROR(1*H5045,LEFT(H5045,FIND("/",H5045)-1)&amp;";"&amp;RIGHT(H5045,LEN(H5045)-FIND("/",H5045)))</f>
        <v>80</v>
      </c>
      <c r="K5045" s="6"/>
      <c r="M5045" s="8" t="n">
        <v>879</v>
      </c>
      <c r="T5045" s="38" t="str">
        <f aca="false">H5045</f>
        <v>80</v>
      </c>
    </row>
    <row r="5046" customFormat="false" ht="15" hidden="false" customHeight="false" outlineLevel="0" collapsed="false">
      <c r="B5046" s="2" t="s">
        <v>108</v>
      </c>
      <c r="C5046" s="66" t="s">
        <v>2136</v>
      </c>
      <c r="D5046" s="2" t="n">
        <f aca="false">D5045+10</f>
        <v>170</v>
      </c>
      <c r="E5046" s="38" t="s">
        <v>1804</v>
      </c>
      <c r="F5046" s="2" t="str">
        <f aca="false">IFERROR(RIGHT("000"&amp;(1*E5046),3),SUBSTITUTE(E5046,"/",""))</f>
        <v>086</v>
      </c>
      <c r="H5046" s="14" t="str">
        <f aca="false">E5046</f>
        <v>86</v>
      </c>
      <c r="I5046" s="8" t="n">
        <f aca="false">J5046</f>
        <v>86</v>
      </c>
      <c r="J5046" s="61" t="n">
        <f aca="false">IFERROR(1*H5046,LEFT(H5046,FIND("/",H5046)-1)&amp;";"&amp;RIGHT(H5046,LEN(H5046)-FIND("/",H5046)))</f>
        <v>86</v>
      </c>
      <c r="K5046" s="6"/>
      <c r="M5046" s="8" t="n">
        <v>849</v>
      </c>
      <c r="T5046" s="38" t="str">
        <f aca="false">H5046</f>
        <v>86</v>
      </c>
    </row>
    <row r="5047" customFormat="false" ht="15" hidden="false" customHeight="false" outlineLevel="0" collapsed="false">
      <c r="B5047" s="2" t="s">
        <v>108</v>
      </c>
      <c r="C5047" s="66" t="s">
        <v>2136</v>
      </c>
      <c r="D5047" s="2" t="n">
        <f aca="false">D5046+10</f>
        <v>180</v>
      </c>
      <c r="E5047" s="38" t="s">
        <v>2138</v>
      </c>
      <c r="F5047" s="2" t="str">
        <f aca="false">IFERROR(RIGHT("000"&amp;(1*E5047),3),SUBSTITUTE(E5047,"/",""))</f>
        <v>092</v>
      </c>
      <c r="H5047" s="14" t="str">
        <f aca="false">E5047</f>
        <v>92</v>
      </c>
      <c r="I5047" s="8" t="n">
        <f aca="false">J5047</f>
        <v>92</v>
      </c>
      <c r="J5047" s="61" t="n">
        <f aca="false">IFERROR(1*H5047,LEFT(H5047,FIND("/",H5047)-1)&amp;";"&amp;RIGHT(H5047,LEN(H5047)-FIND("/",H5047)))</f>
        <v>92</v>
      </c>
      <c r="K5047" s="6"/>
      <c r="M5047" s="8" t="n">
        <v>829</v>
      </c>
      <c r="T5047" s="38" t="str">
        <f aca="false">H5047</f>
        <v>92</v>
      </c>
    </row>
    <row r="5048" customFormat="false" ht="15" hidden="false" customHeight="false" outlineLevel="0" collapsed="false">
      <c r="B5048" s="2" t="s">
        <v>108</v>
      </c>
      <c r="C5048" s="66" t="s">
        <v>2136</v>
      </c>
      <c r="D5048" s="2" t="n">
        <f aca="false">D5047+10</f>
        <v>190</v>
      </c>
      <c r="E5048" s="38" t="s">
        <v>999</v>
      </c>
      <c r="F5048" s="2" t="str">
        <f aca="false">IFERROR(RIGHT("000"&amp;(1*E5048),3),SUBSTITUTE(E5048,"/",""))</f>
        <v>098</v>
      </c>
      <c r="H5048" s="14" t="str">
        <f aca="false">E5048</f>
        <v>98</v>
      </c>
      <c r="I5048" s="8" t="n">
        <f aca="false">J5048</f>
        <v>98</v>
      </c>
      <c r="J5048" s="61" t="n">
        <f aca="false">IFERROR(1*H5048,LEFT(H5048,FIND("/",H5048)-1)&amp;";"&amp;RIGHT(H5048,LEN(H5048)-FIND("/",H5048)))</f>
        <v>98</v>
      </c>
      <c r="K5048" s="6"/>
      <c r="M5048" s="8" t="n">
        <v>809</v>
      </c>
      <c r="T5048" s="38" t="str">
        <f aca="false">H5048</f>
        <v>98</v>
      </c>
    </row>
    <row r="5049" customFormat="false" ht="15" hidden="false" customHeight="false" outlineLevel="0" collapsed="false">
      <c r="B5049" s="2" t="s">
        <v>108</v>
      </c>
      <c r="C5049" s="66" t="s">
        <v>2136</v>
      </c>
      <c r="D5049" s="2" t="n">
        <f aca="false">D5048+10</f>
        <v>200</v>
      </c>
      <c r="E5049" s="38" t="s">
        <v>2139</v>
      </c>
      <c r="F5049" s="2" t="str">
        <f aca="false">IFERROR(RIGHT("000"&amp;(1*E5049),3),SUBSTITUTE(E5049,"/",""))</f>
        <v>104</v>
      </c>
      <c r="H5049" s="14" t="str">
        <f aca="false">E5049</f>
        <v>104</v>
      </c>
      <c r="I5049" s="8" t="n">
        <f aca="false">J5049</f>
        <v>104</v>
      </c>
      <c r="J5049" s="61" t="n">
        <f aca="false">IFERROR(1*H5049,LEFT(H5049,FIND("/",H5049)-1)&amp;";"&amp;RIGHT(H5049,LEN(H5049)-FIND("/",H5049)))</f>
        <v>104</v>
      </c>
      <c r="K5049" s="6"/>
      <c r="M5049" s="8" t="n">
        <v>789</v>
      </c>
      <c r="T5049" s="38" t="str">
        <f aca="false">H5049</f>
        <v>104</v>
      </c>
    </row>
    <row r="5050" customFormat="false" ht="15" hidden="false" customHeight="false" outlineLevel="0" collapsed="false">
      <c r="B5050" s="2" t="s">
        <v>108</v>
      </c>
      <c r="C5050" s="66" t="s">
        <v>2136</v>
      </c>
      <c r="D5050" s="2" t="n">
        <f aca="false">D5049+10</f>
        <v>210</v>
      </c>
      <c r="E5050" s="38" t="s">
        <v>1002</v>
      </c>
      <c r="F5050" s="2" t="str">
        <f aca="false">IFERROR(RIGHT("000"&amp;(1*E5050),3),SUBSTITUTE(E5050,"/",""))</f>
        <v>110</v>
      </c>
      <c r="H5050" s="14" t="str">
        <f aca="false">E5050</f>
        <v>110</v>
      </c>
      <c r="I5050" s="8" t="n">
        <f aca="false">J5050</f>
        <v>110</v>
      </c>
      <c r="J5050" s="61" t="n">
        <f aca="false">IFERROR(1*H5050,LEFT(H5050,FIND("/",H5050)-1)&amp;";"&amp;RIGHT(H5050,LEN(H5050)-FIND("/",H5050)))</f>
        <v>110</v>
      </c>
      <c r="K5050" s="6"/>
      <c r="M5050" s="8" t="n">
        <v>779</v>
      </c>
      <c r="T5050" s="38" t="str">
        <f aca="false">H5050</f>
        <v>110</v>
      </c>
    </row>
    <row r="5051" customFormat="false" ht="15" hidden="false" customHeight="false" outlineLevel="0" collapsed="false">
      <c r="B5051" s="2" t="s">
        <v>108</v>
      </c>
      <c r="C5051" s="66" t="s">
        <v>2136</v>
      </c>
      <c r="D5051" s="2" t="n">
        <f aca="false">D5050+10</f>
        <v>220</v>
      </c>
      <c r="E5051" s="38" t="s">
        <v>2140</v>
      </c>
      <c r="F5051" s="2" t="str">
        <f aca="false">IFERROR(RIGHT("000"&amp;(1*E5051),3),SUBSTITUTE(E5051,"/",""))</f>
        <v>116</v>
      </c>
      <c r="H5051" s="14" t="str">
        <f aca="false">E5051</f>
        <v>116</v>
      </c>
      <c r="I5051" s="8" t="n">
        <f aca="false">J5051</f>
        <v>116</v>
      </c>
      <c r="J5051" s="61" t="n">
        <f aca="false">IFERROR(1*H5051,LEFT(H5051,FIND("/",H5051)-1)&amp;";"&amp;RIGHT(H5051,LEN(H5051)-FIND("/",H5051)))</f>
        <v>116</v>
      </c>
      <c r="K5051" s="6"/>
      <c r="M5051" s="8" t="n">
        <v>769</v>
      </c>
      <c r="T5051" s="38" t="str">
        <f aca="false">H5051</f>
        <v>116</v>
      </c>
    </row>
    <row r="5052" customFormat="false" ht="15" hidden="false" customHeight="false" outlineLevel="0" collapsed="false">
      <c r="B5052" s="2" t="s">
        <v>108</v>
      </c>
      <c r="C5052" s="66" t="s">
        <v>2136</v>
      </c>
      <c r="D5052" s="2" t="n">
        <f aca="false">D5051+10</f>
        <v>230</v>
      </c>
      <c r="E5052" s="38" t="s">
        <v>1806</v>
      </c>
      <c r="F5052" s="2" t="str">
        <f aca="false">IFERROR(RIGHT("000"&amp;(1*E5052),3),SUBSTITUTE(E5052,"/",""))</f>
        <v>122</v>
      </c>
      <c r="H5052" s="14" t="str">
        <f aca="false">E5052</f>
        <v>122</v>
      </c>
      <c r="I5052" s="8" t="n">
        <f aca="false">J5052</f>
        <v>122</v>
      </c>
      <c r="J5052" s="61" t="n">
        <f aca="false">IFERROR(1*H5052,LEFT(H5052,FIND("/",H5052)-1)&amp;";"&amp;RIGHT(H5052,LEN(H5052)-FIND("/",H5052)))</f>
        <v>122</v>
      </c>
      <c r="K5052" s="6"/>
      <c r="M5052" s="8" t="n">
        <v>739</v>
      </c>
      <c r="T5052" s="38" t="str">
        <f aca="false">H5052</f>
        <v>122</v>
      </c>
    </row>
    <row r="5053" customFormat="false" ht="15" hidden="false" customHeight="false" outlineLevel="0" collapsed="false">
      <c r="B5053" s="2" t="s">
        <v>108</v>
      </c>
      <c r="C5053" s="66" t="s">
        <v>2136</v>
      </c>
      <c r="D5053" s="2" t="n">
        <f aca="false">D5052+10</f>
        <v>240</v>
      </c>
      <c r="E5053" s="38" t="s">
        <v>2141</v>
      </c>
      <c r="F5053" s="2" t="str">
        <f aca="false">IFERROR(RIGHT("000"&amp;(1*E5053),3),SUBSTITUTE(E5053,"/",""))</f>
        <v>128</v>
      </c>
      <c r="H5053" s="14" t="str">
        <f aca="false">E5053</f>
        <v>128</v>
      </c>
      <c r="I5053" s="8" t="n">
        <f aca="false">J5053</f>
        <v>128</v>
      </c>
      <c r="J5053" s="61" t="n">
        <f aca="false">IFERROR(1*H5053,LEFT(H5053,FIND("/",H5053)-1)&amp;";"&amp;RIGHT(H5053,LEN(H5053)-FIND("/",H5053)))</f>
        <v>128</v>
      </c>
      <c r="K5053" s="6"/>
      <c r="M5053" s="8" t="n">
        <v>729</v>
      </c>
      <c r="T5053" s="38" t="str">
        <f aca="false">H5053</f>
        <v>128</v>
      </c>
    </row>
    <row r="5054" customFormat="false" ht="15" hidden="false" customHeight="false" outlineLevel="0" collapsed="false">
      <c r="B5054" s="2" t="s">
        <v>108</v>
      </c>
      <c r="C5054" s="66" t="s">
        <v>2136</v>
      </c>
      <c r="D5054" s="2" t="n">
        <f aca="false">D5053+10</f>
        <v>250</v>
      </c>
      <c r="E5054" s="38" t="s">
        <v>2142</v>
      </c>
      <c r="F5054" s="2" t="str">
        <f aca="false">IFERROR(RIGHT("000"&amp;(1*E5054),3),SUBSTITUTE(E5054,"/",""))</f>
        <v>134</v>
      </c>
      <c r="H5054" s="14" t="str">
        <f aca="false">E5054</f>
        <v>134</v>
      </c>
      <c r="I5054" s="8" t="n">
        <f aca="false">J5054</f>
        <v>134</v>
      </c>
      <c r="J5054" s="61" t="n">
        <f aca="false">IFERROR(1*H5054,LEFT(H5054,FIND("/",H5054)-1)&amp;";"&amp;RIGHT(H5054,LEN(H5054)-FIND("/",H5054)))</f>
        <v>134</v>
      </c>
      <c r="K5054" s="6"/>
      <c r="M5054" s="8" t="n">
        <v>699</v>
      </c>
      <c r="T5054" s="38" t="str">
        <f aca="false">H5054</f>
        <v>134</v>
      </c>
    </row>
    <row r="5055" customFormat="false" ht="15" hidden="false" customHeight="false" outlineLevel="0" collapsed="false">
      <c r="B5055" s="2" t="s">
        <v>108</v>
      </c>
      <c r="C5055" s="66" t="s">
        <v>2136</v>
      </c>
      <c r="D5055" s="2" t="n">
        <f aca="false">D5054+10</f>
        <v>260</v>
      </c>
      <c r="E5055" s="38" t="s">
        <v>1633</v>
      </c>
      <c r="F5055" s="2" t="str">
        <f aca="false">IFERROR(RIGHT("000"&amp;(1*E5055),3),SUBSTITUTE(E5055,"/",""))</f>
        <v>140</v>
      </c>
      <c r="H5055" s="14" t="str">
        <f aca="false">E5055</f>
        <v>140</v>
      </c>
      <c r="I5055" s="8" t="n">
        <f aca="false">J5055</f>
        <v>140</v>
      </c>
      <c r="J5055" s="61" t="n">
        <f aca="false">IFERROR(1*H5055,LEFT(H5055,FIND("/",H5055)-1)&amp;";"&amp;RIGHT(H5055,LEN(H5055)-FIND("/",H5055)))</f>
        <v>140</v>
      </c>
      <c r="K5055" s="6"/>
      <c r="M5055" s="8" t="n">
        <v>679</v>
      </c>
      <c r="T5055" s="38" t="str">
        <f aca="false">H5055</f>
        <v>140</v>
      </c>
    </row>
    <row r="5056" customFormat="false" ht="15" hidden="false" customHeight="false" outlineLevel="0" collapsed="false">
      <c r="B5056" s="2" t="s">
        <v>108</v>
      </c>
      <c r="C5056" s="66" t="s">
        <v>2136</v>
      </c>
      <c r="D5056" s="2" t="n">
        <f aca="false">D5055+10</f>
        <v>270</v>
      </c>
      <c r="E5056" s="38" t="s">
        <v>2143</v>
      </c>
      <c r="F5056" s="2" t="str">
        <f aca="false">IFERROR(RIGHT("000"&amp;(1*E5056),3),SUBSTITUTE(E5056,"/",""))</f>
        <v>146</v>
      </c>
      <c r="H5056" s="14" t="str">
        <f aca="false">E5056</f>
        <v>146</v>
      </c>
      <c r="I5056" s="8" t="n">
        <f aca="false">J5056</f>
        <v>146</v>
      </c>
      <c r="J5056" s="61" t="n">
        <f aca="false">IFERROR(1*H5056,LEFT(H5056,FIND("/",H5056)-1)&amp;";"&amp;RIGHT(H5056,LEN(H5056)-FIND("/",H5056)))</f>
        <v>146</v>
      </c>
      <c r="K5056" s="6"/>
      <c r="M5056" s="8" t="n">
        <v>669</v>
      </c>
      <c r="T5056" s="38" t="str">
        <f aca="false">H5056</f>
        <v>146</v>
      </c>
    </row>
    <row r="5057" customFormat="false" ht="15" hidden="false" customHeight="false" outlineLevel="0" collapsed="false">
      <c r="B5057" s="2" t="s">
        <v>108</v>
      </c>
      <c r="C5057" s="66" t="s">
        <v>2136</v>
      </c>
      <c r="D5057" s="2" t="n">
        <f aca="false">D5056+10</f>
        <v>280</v>
      </c>
      <c r="E5057" s="38" t="s">
        <v>2144</v>
      </c>
      <c r="F5057" s="2" t="str">
        <f aca="false">IFERROR(RIGHT("000"&amp;(1*E5057),3),SUBSTITUTE(E5057,"/",""))</f>
        <v>152</v>
      </c>
      <c r="H5057" s="14" t="str">
        <f aca="false">E5057</f>
        <v>152</v>
      </c>
      <c r="I5057" s="8" t="n">
        <f aca="false">J5057</f>
        <v>152</v>
      </c>
      <c r="J5057" s="61" t="n">
        <f aca="false">IFERROR(1*H5057,LEFT(H5057,FIND("/",H5057)-1)&amp;";"&amp;RIGHT(H5057,LEN(H5057)-FIND("/",H5057)))</f>
        <v>152</v>
      </c>
      <c r="K5057" s="6"/>
      <c r="M5057" s="8" t="n">
        <v>639</v>
      </c>
      <c r="T5057" s="38" t="str">
        <f aca="false">H5057</f>
        <v>152</v>
      </c>
    </row>
    <row r="5058" customFormat="false" ht="15" hidden="false" customHeight="false" outlineLevel="0" collapsed="false">
      <c r="B5058" s="2" t="s">
        <v>108</v>
      </c>
      <c r="C5058" s="66" t="s">
        <v>2136</v>
      </c>
      <c r="D5058" s="2" t="n">
        <f aca="false">D5057+10</f>
        <v>290</v>
      </c>
      <c r="E5058" s="38" t="s">
        <v>2145</v>
      </c>
      <c r="F5058" s="2" t="str">
        <f aca="false">IFERROR(RIGHT("000"&amp;(1*E5058),3),SUBSTITUTE(E5058,"/",""))</f>
        <v>158</v>
      </c>
      <c r="H5058" s="14" t="str">
        <f aca="false">E5058</f>
        <v>158</v>
      </c>
      <c r="I5058" s="8" t="n">
        <f aca="false">J5058</f>
        <v>158</v>
      </c>
      <c r="J5058" s="61" t="n">
        <f aca="false">IFERROR(1*H5058,LEFT(H5058,FIND("/",H5058)-1)&amp;";"&amp;RIGHT(H5058,LEN(H5058)-FIND("/",H5058)))</f>
        <v>158</v>
      </c>
      <c r="K5058" s="6"/>
      <c r="M5058" s="8" t="n">
        <v>619</v>
      </c>
      <c r="T5058" s="38" t="str">
        <f aca="false">H5058</f>
        <v>158</v>
      </c>
    </row>
    <row r="5059" customFormat="false" ht="15" hidden="false" customHeight="false" outlineLevel="0" collapsed="false">
      <c r="B5059" s="2" t="s">
        <v>108</v>
      </c>
      <c r="C5059" s="66" t="s">
        <v>2136</v>
      </c>
      <c r="D5059" s="2" t="n">
        <f aca="false">D5058+10</f>
        <v>300</v>
      </c>
      <c r="E5059" s="38" t="s">
        <v>2146</v>
      </c>
      <c r="F5059" s="2" t="str">
        <f aca="false">IFERROR(RIGHT("000"&amp;(1*E5059),3),SUBSTITUTE(E5059,"/",""))</f>
        <v>164</v>
      </c>
      <c r="H5059" s="14" t="str">
        <f aca="false">E5059</f>
        <v>164</v>
      </c>
      <c r="I5059" s="8" t="n">
        <f aca="false">J5059</f>
        <v>164</v>
      </c>
      <c r="J5059" s="61" t="n">
        <f aca="false">IFERROR(1*H5059,LEFT(H5059,FIND("/",H5059)-1)&amp;";"&amp;RIGHT(H5059,LEN(H5059)-FIND("/",H5059)))</f>
        <v>164</v>
      </c>
      <c r="K5059" s="6"/>
      <c r="M5059" s="8" t="n">
        <v>589</v>
      </c>
      <c r="T5059" s="38" t="str">
        <f aca="false">H5059</f>
        <v>164</v>
      </c>
    </row>
    <row r="5060" customFormat="false" ht="15" hidden="false" customHeight="false" outlineLevel="0" collapsed="false">
      <c r="B5060" s="2" t="s">
        <v>108</v>
      </c>
      <c r="C5060" s="66" t="s">
        <v>2136</v>
      </c>
      <c r="D5060" s="2" t="n">
        <f aca="false">D5059+10</f>
        <v>310</v>
      </c>
      <c r="E5060" s="38" t="s">
        <v>2102</v>
      </c>
      <c r="F5060" s="2" t="str">
        <f aca="false">IFERROR(RIGHT("000"&amp;(1*E5060),3),SUBSTITUTE(E5060,"/",""))</f>
        <v>170</v>
      </c>
      <c r="H5060" s="14" t="str">
        <f aca="false">E5060</f>
        <v>170</v>
      </c>
      <c r="I5060" s="8" t="n">
        <f aca="false">J5060</f>
        <v>170</v>
      </c>
      <c r="J5060" s="61" t="n">
        <f aca="false">IFERROR(1*H5060,LEFT(H5060,FIND("/",H5060)-1)&amp;";"&amp;RIGHT(H5060,LEN(H5060)-FIND("/",H5060)))</f>
        <v>170</v>
      </c>
      <c r="K5060" s="6"/>
      <c r="M5060" s="8" t="n">
        <v>569</v>
      </c>
    </row>
    <row r="5061" customFormat="false" ht="15" hidden="false" customHeight="false" outlineLevel="0" collapsed="false">
      <c r="B5061" s="2" t="s">
        <v>108</v>
      </c>
      <c r="C5061" s="66" t="s">
        <v>2136</v>
      </c>
      <c r="D5061" s="2" t="n">
        <f aca="false">D5060+10</f>
        <v>320</v>
      </c>
      <c r="E5061" s="38" t="s">
        <v>2147</v>
      </c>
      <c r="F5061" s="2" t="str">
        <f aca="false">IFERROR(RIGHT("000"&amp;(1*E5061),3),SUBSTITUTE(E5061,"/",""))</f>
        <v>176</v>
      </c>
      <c r="H5061" s="14" t="str">
        <f aca="false">E5061</f>
        <v>176</v>
      </c>
      <c r="I5061" s="8" t="n">
        <f aca="false">J5061</f>
        <v>176</v>
      </c>
      <c r="J5061" s="61" t="n">
        <f aca="false">IFERROR(1*H5061,LEFT(H5061,FIND("/",H5061)-1)&amp;";"&amp;RIGHT(H5061,LEN(H5061)-FIND("/",H5061)))</f>
        <v>176</v>
      </c>
      <c r="K5061" s="6"/>
      <c r="M5061" s="8" t="n">
        <v>549</v>
      </c>
    </row>
    <row r="5062" customFormat="false" ht="15" hidden="false" customHeight="false" outlineLevel="0" collapsed="false">
      <c r="B5062" s="10" t="s">
        <v>271</v>
      </c>
      <c r="C5062" s="73" t="s">
        <v>2136</v>
      </c>
      <c r="D5062" s="10" t="n">
        <v>400</v>
      </c>
      <c r="E5062" s="20" t="s">
        <v>997</v>
      </c>
      <c r="F5062" s="10" t="str">
        <f aca="false">IFERROR(RIGHT("000"&amp;(1*E5062),3),SUBSTITUTE(E5062,"/",""))</f>
        <v>090</v>
      </c>
      <c r="G5062" s="73"/>
      <c r="H5062" s="81" t="str">
        <f aca="false">E5062</f>
        <v>90</v>
      </c>
      <c r="I5062" s="24" t="n">
        <f aca="false">J5062</f>
        <v>90</v>
      </c>
      <c r="J5062" s="81" t="n">
        <f aca="false">IFERROR(1*H5062,LEFT(H5062,FIND("/",H5062)-1)&amp;";"&amp;RIGHT(H5062,LEN(H5062)-FIND("/",H5062)))</f>
        <v>90</v>
      </c>
      <c r="K5062" s="49"/>
      <c r="L5062" s="24"/>
      <c r="M5062" s="24" t="n">
        <v>839</v>
      </c>
    </row>
    <row r="5063" customFormat="false" ht="15" hidden="false" customHeight="false" outlineLevel="0" collapsed="false">
      <c r="B5063" s="10" t="s">
        <v>271</v>
      </c>
      <c r="C5063" s="73" t="s">
        <v>2136</v>
      </c>
      <c r="D5063" s="10" t="n">
        <f aca="false">D5062+10</f>
        <v>410</v>
      </c>
      <c r="E5063" s="20" t="s">
        <v>1621</v>
      </c>
      <c r="F5063" s="10" t="str">
        <f aca="false">IFERROR(RIGHT("000"&amp;(1*E5063),3),SUBSTITUTE(E5063,"/",""))</f>
        <v>100</v>
      </c>
      <c r="G5063" s="73"/>
      <c r="H5063" s="81" t="str">
        <f aca="false">E5063</f>
        <v>100</v>
      </c>
      <c r="I5063" s="24" t="n">
        <f aca="false">J5063</f>
        <v>100</v>
      </c>
      <c r="J5063" s="81" t="n">
        <f aca="false">IFERROR(1*H5063,LEFT(H5063,FIND("/",H5063)-1)&amp;";"&amp;RIGHT(H5063,LEN(H5063)-FIND("/",H5063)))</f>
        <v>100</v>
      </c>
      <c r="K5063" s="49"/>
      <c r="L5063" s="24"/>
      <c r="M5063" s="24" t="n">
        <v>799</v>
      </c>
    </row>
    <row r="5064" customFormat="false" ht="15" hidden="false" customHeight="false" outlineLevel="0" collapsed="false">
      <c r="B5064" s="10" t="s">
        <v>271</v>
      </c>
      <c r="C5064" s="73" t="s">
        <v>2136</v>
      </c>
      <c r="D5064" s="10" t="n">
        <f aca="false">D5063+10</f>
        <v>420</v>
      </c>
      <c r="E5064" s="20" t="s">
        <v>1624</v>
      </c>
      <c r="F5064" s="10" t="str">
        <f aca="false">IFERROR(RIGHT("000"&amp;(1*E5064),3),SUBSTITUTE(E5064,"/",""))</f>
        <v>120</v>
      </c>
      <c r="G5064" s="73"/>
      <c r="H5064" s="81" t="str">
        <f aca="false">E5064</f>
        <v>120</v>
      </c>
      <c r="I5064" s="24" t="n">
        <f aca="false">J5064</f>
        <v>120</v>
      </c>
      <c r="J5064" s="81" t="n">
        <f aca="false">IFERROR(1*H5064,LEFT(H5064,FIND("/",H5064)-1)&amp;";"&amp;RIGHT(H5064,LEN(H5064)-FIND("/",H5064)))</f>
        <v>120</v>
      </c>
      <c r="K5064" s="49"/>
      <c r="L5064" s="24"/>
      <c r="M5064" s="24" t="n">
        <v>749</v>
      </c>
    </row>
    <row r="5065" customFormat="false" ht="15" hidden="false" customHeight="false" outlineLevel="0" collapsed="false">
      <c r="B5065" s="10" t="s">
        <v>271</v>
      </c>
      <c r="C5065" s="73" t="s">
        <v>2136</v>
      </c>
      <c r="D5065" s="10" t="n">
        <f aca="false">D5064+10</f>
        <v>430</v>
      </c>
      <c r="E5065" s="20" t="s">
        <v>1631</v>
      </c>
      <c r="F5065" s="10" t="str">
        <f aca="false">IFERROR(RIGHT("000"&amp;(1*E5065),3),SUBSTITUTE(E5065,"/",""))</f>
        <v>130</v>
      </c>
      <c r="G5065" s="73"/>
      <c r="H5065" s="81" t="str">
        <f aca="false">E5065</f>
        <v>130</v>
      </c>
      <c r="I5065" s="24" t="n">
        <f aca="false">J5065</f>
        <v>130</v>
      </c>
      <c r="J5065" s="81" t="n">
        <f aca="false">IFERROR(1*H5065,LEFT(H5065,FIND("/",H5065)-1)&amp;";"&amp;RIGHT(H5065,LEN(H5065)-FIND("/",H5065)))</f>
        <v>130</v>
      </c>
      <c r="K5065" s="49"/>
      <c r="L5065" s="24"/>
      <c r="M5065" s="24" t="n">
        <v>709</v>
      </c>
    </row>
    <row r="5066" customFormat="false" ht="15" hidden="false" customHeight="false" outlineLevel="0" collapsed="false">
      <c r="B5066" s="10" t="s">
        <v>271</v>
      </c>
      <c r="C5066" s="73" t="s">
        <v>2136</v>
      </c>
      <c r="D5066" s="10" t="n">
        <f aca="false">D5065+10</f>
        <v>440</v>
      </c>
      <c r="E5066" s="20" t="s">
        <v>2099</v>
      </c>
      <c r="F5066" s="10" t="str">
        <f aca="false">IFERROR(RIGHT("000"&amp;(1*E5066),3),SUBSTITUTE(E5066,"/",""))</f>
        <v>150</v>
      </c>
      <c r="G5066" s="73"/>
      <c r="H5066" s="81" t="str">
        <f aca="false">E5066</f>
        <v>150</v>
      </c>
      <c r="I5066" s="24" t="n">
        <f aca="false">J5066</f>
        <v>150</v>
      </c>
      <c r="J5066" s="81" t="n">
        <f aca="false">IFERROR(1*H5066,LEFT(H5066,FIND("/",H5066)-1)&amp;";"&amp;RIGHT(H5066,LEN(H5066)-FIND("/",H5066)))</f>
        <v>150</v>
      </c>
      <c r="K5066" s="49"/>
      <c r="L5066" s="24"/>
      <c r="M5066" s="24" t="n">
        <v>649</v>
      </c>
    </row>
    <row r="5067" customFormat="false" ht="15" hidden="false" customHeight="false" outlineLevel="0" collapsed="false">
      <c r="B5067" s="10" t="s">
        <v>271</v>
      </c>
      <c r="C5067" s="73" t="s">
        <v>2136</v>
      </c>
      <c r="D5067" s="10" t="n">
        <f aca="false">D5066+10</f>
        <v>450</v>
      </c>
      <c r="E5067" s="20" t="s">
        <v>2100</v>
      </c>
      <c r="F5067" s="10" t="str">
        <f aca="false">IFERROR(RIGHT("000"&amp;(1*E5067),3),SUBSTITUTE(E5067,"/",""))</f>
        <v>160</v>
      </c>
      <c r="G5067" s="73"/>
      <c r="H5067" s="81" t="str">
        <f aca="false">E5067</f>
        <v>160</v>
      </c>
      <c r="I5067" s="24" t="n">
        <f aca="false">J5067</f>
        <v>160</v>
      </c>
      <c r="J5067" s="81" t="n">
        <f aca="false">IFERROR(1*H5067,LEFT(H5067,FIND("/",H5067)-1)&amp;";"&amp;RIGHT(H5067,LEN(H5067)-FIND("/",H5067)))</f>
        <v>160</v>
      </c>
      <c r="K5067" s="49"/>
      <c r="L5067" s="24"/>
      <c r="M5067" s="24" t="n">
        <v>609</v>
      </c>
    </row>
    <row r="5068" customFormat="false" ht="15" hidden="false" customHeight="false" outlineLevel="0" collapsed="false">
      <c r="B5068" s="10" t="s">
        <v>271</v>
      </c>
      <c r="C5068" s="73" t="s">
        <v>2136</v>
      </c>
      <c r="D5068" s="10" t="n">
        <v>500</v>
      </c>
      <c r="E5068" s="20" t="s">
        <v>2148</v>
      </c>
      <c r="F5068" s="10" t="str">
        <f aca="false">IFERROR(RIGHT("000"&amp;(1*E5068),3),SUBSTITUTE(E5068,"/",""))</f>
        <v>148</v>
      </c>
      <c r="G5068" s="73"/>
      <c r="H5068" s="81" t="str">
        <f aca="false">E5068</f>
        <v>148</v>
      </c>
      <c r="I5068" s="24" t="n">
        <f aca="false">J5068</f>
        <v>148</v>
      </c>
      <c r="J5068" s="81" t="n">
        <f aca="false">IFERROR(1*H5068,LEFT(H5068,FIND("/",H5068)-1)&amp;";"&amp;RIGHT(H5068,LEN(H5068)-FIND("/",H5068)))</f>
        <v>148</v>
      </c>
      <c r="K5068" s="49"/>
      <c r="L5068" s="24"/>
      <c r="M5068" s="24" t="n">
        <v>659</v>
      </c>
    </row>
    <row r="5069" customFormat="false" ht="15" hidden="false" customHeight="false" outlineLevel="0" collapsed="false">
      <c r="B5069" s="10" t="s">
        <v>271</v>
      </c>
      <c r="C5069" s="73" t="s">
        <v>2136</v>
      </c>
      <c r="D5069" s="10" t="n">
        <f aca="false">D5068+10</f>
        <v>510</v>
      </c>
      <c r="E5069" s="20" t="s">
        <v>2149</v>
      </c>
      <c r="F5069" s="10" t="str">
        <f aca="false">IFERROR(RIGHT("000"&amp;(1*E5069),3),SUBSTITUTE(E5069,"/",""))</f>
        <v>156</v>
      </c>
      <c r="G5069" s="73"/>
      <c r="H5069" s="81" t="str">
        <f aca="false">E5069</f>
        <v>156</v>
      </c>
      <c r="I5069" s="24" t="n">
        <f aca="false">J5069</f>
        <v>156</v>
      </c>
      <c r="J5069" s="81" t="n">
        <f aca="false">IFERROR(1*H5069,LEFT(H5069,FIND("/",H5069)-1)&amp;";"&amp;RIGHT(H5069,LEN(H5069)-FIND("/",H5069)))</f>
        <v>156</v>
      </c>
      <c r="K5069" s="49"/>
      <c r="L5069" s="24"/>
      <c r="M5069" s="24" t="n">
        <v>629</v>
      </c>
    </row>
    <row r="5071" customFormat="false" ht="15" hidden="false" customHeight="false" outlineLevel="0" collapsed="false">
      <c r="B5071" s="2" t="s">
        <v>108</v>
      </c>
      <c r="C5071" s="66" t="s">
        <v>2150</v>
      </c>
      <c r="D5071" s="2" t="n">
        <v>110</v>
      </c>
      <c r="E5071" s="38" t="s">
        <v>245</v>
      </c>
      <c r="F5071" s="2" t="str">
        <f aca="false">IFERROR(RIGHT("000"&amp;(1*E5071),3),SUBSTITUTE(E5071,"/",""))</f>
        <v>050</v>
      </c>
      <c r="H5071" s="14" t="str">
        <f aca="false">E5071</f>
        <v>50</v>
      </c>
      <c r="I5071" s="8" t="n">
        <f aca="false">J5071</f>
        <v>50</v>
      </c>
      <c r="J5071" s="72" t="n">
        <f aca="false">IFERROR(1*H5071,LEFT(H5071,FIND("/",H5071)-1)&amp;";"&amp;RIGHT(H5071,LEN(H5071)-FIND("/",H5071)))</f>
        <v>50</v>
      </c>
      <c r="K5071" s="6"/>
      <c r="M5071" s="8" t="n">
        <v>989</v>
      </c>
      <c r="T5071" s="38" t="str">
        <f aca="false">H5071</f>
        <v>50</v>
      </c>
    </row>
    <row r="5072" customFormat="false" ht="15" hidden="false" customHeight="false" outlineLevel="0" collapsed="false">
      <c r="B5072" s="2" t="s">
        <v>108</v>
      </c>
      <c r="C5072" s="66" t="s">
        <v>2150</v>
      </c>
      <c r="D5072" s="2" t="n">
        <f aca="false">D5071+5</f>
        <v>115</v>
      </c>
      <c r="E5072" s="38" t="s">
        <v>495</v>
      </c>
      <c r="F5072" s="2" t="str">
        <f aca="false">IFERROR(RIGHT("000"&amp;(1*E5072),3),SUBSTITUTE(E5072,"/",""))</f>
        <v>5056</v>
      </c>
      <c r="H5072" s="14" t="str">
        <f aca="false">E5072</f>
        <v>50/56</v>
      </c>
      <c r="I5072" s="8" t="str">
        <f aca="false">J5072</f>
        <v>50;56</v>
      </c>
      <c r="J5072" s="72" t="str">
        <f aca="false">IFERROR(1*H5072,LEFT(H5072,FIND("/",H5072)-1)&amp;";"&amp;RIGHT(H5072,LEN(H5072)-FIND("/",H5072)))</f>
        <v>50;56</v>
      </c>
      <c r="K5072" s="6"/>
      <c r="M5072" s="8" t="n">
        <v>978</v>
      </c>
    </row>
    <row r="5073" customFormat="false" ht="15" hidden="false" customHeight="false" outlineLevel="0" collapsed="false">
      <c r="B5073" s="2" t="s">
        <v>108</v>
      </c>
      <c r="C5073" s="66" t="s">
        <v>2150</v>
      </c>
      <c r="D5073" s="2" t="n">
        <f aca="false">D5072+5</f>
        <v>120</v>
      </c>
      <c r="E5073" s="38" t="s">
        <v>454</v>
      </c>
      <c r="F5073" s="2" t="str">
        <f aca="false">IFERROR(RIGHT("000"&amp;(1*E5073),3),SUBSTITUTE(E5073,"/",""))</f>
        <v>056</v>
      </c>
      <c r="H5073" s="14" t="str">
        <f aca="false">E5073</f>
        <v>56</v>
      </c>
      <c r="I5073" s="8" t="n">
        <f aca="false">J5073</f>
        <v>56</v>
      </c>
      <c r="J5073" s="72" t="n">
        <f aca="false">IFERROR(1*H5073,LEFT(H5073,FIND("/",H5073)-1)&amp;";"&amp;RIGHT(H5073,LEN(H5073)-FIND("/",H5073)))</f>
        <v>56</v>
      </c>
      <c r="K5073" s="6"/>
      <c r="M5073" s="8" t="n">
        <v>969</v>
      </c>
      <c r="T5073" s="38" t="str">
        <f aca="false">H5073</f>
        <v>56</v>
      </c>
    </row>
    <row r="5074" customFormat="false" ht="15" hidden="false" customHeight="false" outlineLevel="0" collapsed="false">
      <c r="B5074" s="2" t="s">
        <v>108</v>
      </c>
      <c r="C5074" s="66" t="s">
        <v>2150</v>
      </c>
      <c r="D5074" s="2" t="n">
        <f aca="false">D5073+5</f>
        <v>125</v>
      </c>
      <c r="E5074" s="38" t="s">
        <v>2151</v>
      </c>
      <c r="F5074" s="2" t="str">
        <f aca="false">IFERROR(RIGHT("000"&amp;(1*E5074),3),SUBSTITUTE(E5074,"/",""))</f>
        <v>5662</v>
      </c>
      <c r="H5074" s="14" t="str">
        <f aca="false">E5074</f>
        <v>56/62</v>
      </c>
      <c r="I5074" s="8" t="str">
        <f aca="false">J5074</f>
        <v>56;62</v>
      </c>
      <c r="J5074" s="72" t="str">
        <f aca="false">IFERROR(1*H5074,LEFT(H5074,FIND("/",H5074)-1)&amp;";"&amp;RIGHT(H5074,LEN(H5074)-FIND("/",H5074)))</f>
        <v>56;62</v>
      </c>
      <c r="K5074" s="6"/>
      <c r="M5074" s="8" t="n">
        <v>938</v>
      </c>
    </row>
    <row r="5075" customFormat="false" ht="15" hidden="false" customHeight="false" outlineLevel="0" collapsed="false">
      <c r="B5075" s="2" t="s">
        <v>108</v>
      </c>
      <c r="C5075" s="66" t="s">
        <v>2150</v>
      </c>
      <c r="D5075" s="2" t="n">
        <f aca="false">D5074+5</f>
        <v>130</v>
      </c>
      <c r="E5075" s="38" t="s">
        <v>457</v>
      </c>
      <c r="F5075" s="2" t="str">
        <f aca="false">IFERROR(RIGHT("000"&amp;(1*E5075),3),SUBSTITUTE(E5075,"/",""))</f>
        <v>062</v>
      </c>
      <c r="H5075" s="14" t="str">
        <f aca="false">E5075</f>
        <v>62</v>
      </c>
      <c r="I5075" s="8" t="n">
        <f aca="false">J5075</f>
        <v>62</v>
      </c>
      <c r="J5075" s="72" t="n">
        <f aca="false">IFERROR(1*H5075,LEFT(H5075,FIND("/",H5075)-1)&amp;";"&amp;RIGHT(H5075,LEN(H5075)-FIND("/",H5075)))</f>
        <v>62</v>
      </c>
      <c r="K5075" s="6"/>
      <c r="M5075" s="8" t="n">
        <v>939</v>
      </c>
      <c r="T5075" s="38" t="str">
        <f aca="false">H5075</f>
        <v>62</v>
      </c>
    </row>
    <row r="5076" customFormat="false" ht="15" hidden="false" customHeight="false" outlineLevel="0" collapsed="false">
      <c r="B5076" s="2" t="s">
        <v>108</v>
      </c>
      <c r="C5076" s="66" t="s">
        <v>2150</v>
      </c>
      <c r="D5076" s="2" t="n">
        <f aca="false">D5075+5</f>
        <v>135</v>
      </c>
      <c r="E5076" s="38" t="s">
        <v>2152</v>
      </c>
      <c r="F5076" s="2" t="str">
        <f aca="false">IFERROR(RIGHT("000"&amp;(1*E5076),3),SUBSTITUTE(E5076,"/",""))</f>
        <v>6268</v>
      </c>
      <c r="H5076" s="14" t="str">
        <f aca="false">E5076</f>
        <v>62/68</v>
      </c>
      <c r="I5076" s="8" t="str">
        <f aca="false">J5076</f>
        <v>62;68</v>
      </c>
      <c r="J5076" s="72" t="str">
        <f aca="false">IFERROR(1*H5076,LEFT(H5076,FIND("/",H5076)-1)&amp;";"&amp;RIGHT(H5076,LEN(H5076)-FIND("/",H5076)))</f>
        <v>62;68</v>
      </c>
      <c r="K5076" s="6"/>
      <c r="M5076" s="8" t="n">
        <v>908</v>
      </c>
    </row>
    <row r="5077" customFormat="false" ht="15" hidden="false" customHeight="false" outlineLevel="0" collapsed="false">
      <c r="B5077" s="2" t="s">
        <v>108</v>
      </c>
      <c r="C5077" s="66" t="s">
        <v>2150</v>
      </c>
      <c r="D5077" s="2" t="n">
        <f aca="false">D5076+5</f>
        <v>140</v>
      </c>
      <c r="E5077" s="38" t="s">
        <v>460</v>
      </c>
      <c r="F5077" s="2" t="str">
        <f aca="false">IFERROR(RIGHT("000"&amp;(1*E5077),3),SUBSTITUTE(E5077,"/",""))</f>
        <v>068</v>
      </c>
      <c r="H5077" s="14" t="str">
        <f aca="false">E5077</f>
        <v>68</v>
      </c>
      <c r="I5077" s="8" t="n">
        <f aca="false">J5077</f>
        <v>68</v>
      </c>
      <c r="J5077" s="72" t="n">
        <f aca="false">IFERROR(1*H5077,LEFT(H5077,FIND("/",H5077)-1)&amp;";"&amp;RIGHT(H5077,LEN(H5077)-FIND("/",H5077)))</f>
        <v>68</v>
      </c>
      <c r="K5077" s="6"/>
      <c r="M5077" s="8" t="n">
        <v>929</v>
      </c>
      <c r="T5077" s="38" t="str">
        <f aca="false">H5077</f>
        <v>68</v>
      </c>
    </row>
    <row r="5078" customFormat="false" ht="15" hidden="false" customHeight="false" outlineLevel="0" collapsed="false">
      <c r="B5078" s="2" t="s">
        <v>108</v>
      </c>
      <c r="C5078" s="66" t="s">
        <v>2150</v>
      </c>
      <c r="D5078" s="2" t="n">
        <f aca="false">D5077+5</f>
        <v>145</v>
      </c>
      <c r="E5078" s="38" t="s">
        <v>2153</v>
      </c>
      <c r="F5078" s="2" t="str">
        <f aca="false">IFERROR(RIGHT("000"&amp;(1*E5078),3),SUBSTITUTE(E5078,"/",""))</f>
        <v>6874</v>
      </c>
      <c r="H5078" s="14" t="str">
        <f aca="false">E5078</f>
        <v>68/74</v>
      </c>
      <c r="I5078" s="8" t="str">
        <f aca="false">J5078</f>
        <v>68;74</v>
      </c>
      <c r="J5078" s="72" t="str">
        <f aca="false">IFERROR(1*H5078,LEFT(H5078,FIND("/",H5078)-1)&amp;";"&amp;RIGHT(H5078,LEN(H5078)-FIND("/",H5078)))</f>
        <v>68;74</v>
      </c>
      <c r="K5078" s="6"/>
      <c r="M5078" s="8" t="n">
        <v>878</v>
      </c>
    </row>
    <row r="5079" customFormat="false" ht="15" hidden="false" customHeight="false" outlineLevel="0" collapsed="false">
      <c r="B5079" s="2" t="s">
        <v>108</v>
      </c>
      <c r="C5079" s="66" t="s">
        <v>2150</v>
      </c>
      <c r="D5079" s="2" t="n">
        <f aca="false">D5078+5</f>
        <v>150</v>
      </c>
      <c r="E5079" s="38" t="s">
        <v>2137</v>
      </c>
      <c r="F5079" s="2" t="str">
        <f aca="false">IFERROR(RIGHT("000"&amp;(1*E5079),3),SUBSTITUTE(E5079,"/",""))</f>
        <v>074</v>
      </c>
      <c r="H5079" s="14" t="str">
        <f aca="false">E5079</f>
        <v>74</v>
      </c>
      <c r="I5079" s="8" t="n">
        <f aca="false">J5079</f>
        <v>74</v>
      </c>
      <c r="J5079" s="72" t="n">
        <f aca="false">IFERROR(1*H5079,LEFT(H5079,FIND("/",H5079)-1)&amp;";"&amp;RIGHT(H5079,LEN(H5079)-FIND("/",H5079)))</f>
        <v>74</v>
      </c>
      <c r="K5079" s="6"/>
      <c r="M5079" s="8" t="n">
        <v>899</v>
      </c>
      <c r="T5079" s="38" t="str">
        <f aca="false">H5079</f>
        <v>74</v>
      </c>
    </row>
    <row r="5080" customFormat="false" ht="15" hidden="false" customHeight="false" outlineLevel="0" collapsed="false">
      <c r="B5080" s="2" t="s">
        <v>108</v>
      </c>
      <c r="C5080" s="66" t="s">
        <v>2150</v>
      </c>
      <c r="D5080" s="2" t="n">
        <f aca="false">D5079+5</f>
        <v>155</v>
      </c>
      <c r="E5080" s="38" t="s">
        <v>2154</v>
      </c>
      <c r="F5080" s="2" t="str">
        <f aca="false">IFERROR(RIGHT("000"&amp;(1*E5080),3),SUBSTITUTE(E5080,"/",""))</f>
        <v>7480</v>
      </c>
      <c r="H5080" s="14" t="str">
        <f aca="false">E5080</f>
        <v>74/80</v>
      </c>
      <c r="I5080" s="8" t="str">
        <f aca="false">J5080</f>
        <v>74;80</v>
      </c>
      <c r="J5080" s="72" t="str">
        <f aca="false">IFERROR(1*H5080,LEFT(H5080,FIND("/",H5080)-1)&amp;";"&amp;RIGHT(H5080,LEN(H5080)-FIND("/",H5080)))</f>
        <v>74;80</v>
      </c>
      <c r="K5080" s="6"/>
      <c r="M5080" s="8" t="n">
        <v>838</v>
      </c>
    </row>
    <row r="5081" customFormat="false" ht="15" hidden="false" customHeight="false" outlineLevel="0" collapsed="false">
      <c r="B5081" s="2" t="s">
        <v>108</v>
      </c>
      <c r="C5081" s="66" t="s">
        <v>2150</v>
      </c>
      <c r="D5081" s="2" t="n">
        <f aca="false">D5080+5</f>
        <v>160</v>
      </c>
      <c r="E5081" s="38" t="s">
        <v>1618</v>
      </c>
      <c r="F5081" s="2" t="str">
        <f aca="false">IFERROR(RIGHT("000"&amp;(1*E5081),3),SUBSTITUTE(E5081,"/",""))</f>
        <v>080</v>
      </c>
      <c r="H5081" s="14" t="str">
        <f aca="false">E5081</f>
        <v>80</v>
      </c>
      <c r="I5081" s="8" t="n">
        <f aca="false">J5081</f>
        <v>80</v>
      </c>
      <c r="J5081" s="72" t="n">
        <f aca="false">IFERROR(1*H5081,LEFT(H5081,FIND("/",H5081)-1)&amp;";"&amp;RIGHT(H5081,LEN(H5081)-FIND("/",H5081)))</f>
        <v>80</v>
      </c>
      <c r="K5081" s="6"/>
      <c r="M5081" s="8" t="n">
        <v>879</v>
      </c>
      <c r="T5081" s="38" t="str">
        <f aca="false">H5081</f>
        <v>80</v>
      </c>
    </row>
    <row r="5082" customFormat="false" ht="15" hidden="false" customHeight="false" outlineLevel="0" collapsed="false">
      <c r="B5082" s="2" t="s">
        <v>108</v>
      </c>
      <c r="C5082" s="66" t="s">
        <v>2150</v>
      </c>
      <c r="D5082" s="2" t="n">
        <f aca="false">D5081+5</f>
        <v>165</v>
      </c>
      <c r="E5082" s="38" t="s">
        <v>2155</v>
      </c>
      <c r="F5082" s="2" t="str">
        <f aca="false">IFERROR(RIGHT("000"&amp;(1*E5082),3),SUBSTITUTE(E5082,"/",""))</f>
        <v>8086</v>
      </c>
      <c r="H5082" s="14" t="str">
        <f aca="false">E5082</f>
        <v>80/86</v>
      </c>
      <c r="I5082" s="8" t="str">
        <f aca="false">J5082</f>
        <v>80;86</v>
      </c>
      <c r="J5082" s="72" t="str">
        <f aca="false">IFERROR(1*H5082,LEFT(H5082,FIND("/",H5082)-1)&amp;";"&amp;RIGHT(H5082,LEN(H5082)-FIND("/",H5082)))</f>
        <v>80;86</v>
      </c>
      <c r="K5082" s="6"/>
      <c r="M5082" s="8" t="n">
        <v>828</v>
      </c>
    </row>
    <row r="5083" customFormat="false" ht="15" hidden="false" customHeight="false" outlineLevel="0" collapsed="false">
      <c r="B5083" s="2" t="s">
        <v>108</v>
      </c>
      <c r="C5083" s="66" t="s">
        <v>2150</v>
      </c>
      <c r="D5083" s="2" t="n">
        <f aca="false">D5082+5</f>
        <v>170</v>
      </c>
      <c r="E5083" s="38" t="s">
        <v>1804</v>
      </c>
      <c r="F5083" s="2" t="str">
        <f aca="false">IFERROR(RIGHT("000"&amp;(1*E5083),3),SUBSTITUTE(E5083,"/",""))</f>
        <v>086</v>
      </c>
      <c r="H5083" s="14" t="str">
        <f aca="false">E5083</f>
        <v>86</v>
      </c>
      <c r="I5083" s="8" t="n">
        <f aca="false">J5083</f>
        <v>86</v>
      </c>
      <c r="J5083" s="72" t="n">
        <f aca="false">IFERROR(1*H5083,LEFT(H5083,FIND("/",H5083)-1)&amp;";"&amp;RIGHT(H5083,LEN(H5083)-FIND("/",H5083)))</f>
        <v>86</v>
      </c>
      <c r="K5083" s="6"/>
      <c r="M5083" s="8" t="n">
        <v>849</v>
      </c>
      <c r="T5083" s="38" t="str">
        <f aca="false">H5083</f>
        <v>86</v>
      </c>
    </row>
    <row r="5084" customFormat="false" ht="15" hidden="false" customHeight="false" outlineLevel="0" collapsed="false">
      <c r="B5084" s="2" t="s">
        <v>108</v>
      </c>
      <c r="C5084" s="66" t="s">
        <v>2150</v>
      </c>
      <c r="D5084" s="2" t="n">
        <f aca="false">D5083+5</f>
        <v>175</v>
      </c>
      <c r="E5084" s="38" t="s">
        <v>2156</v>
      </c>
      <c r="F5084" s="2" t="str">
        <f aca="false">IFERROR(RIGHT("000"&amp;(1*E5084),3),SUBSTITUTE(E5084,"/",""))</f>
        <v>8692</v>
      </c>
      <c r="H5084" s="14" t="str">
        <f aca="false">E5084</f>
        <v>86/92</v>
      </c>
      <c r="I5084" s="8" t="str">
        <f aca="false">J5084</f>
        <v>86;92</v>
      </c>
      <c r="J5084" s="72" t="str">
        <f aca="false">IFERROR(1*H5084,LEFT(H5084,FIND("/",H5084)-1)&amp;";"&amp;RIGHT(H5084,LEN(H5084)-FIND("/",H5084)))</f>
        <v>86;92</v>
      </c>
      <c r="K5084" s="6"/>
      <c r="M5084" s="8" t="n">
        <v>788</v>
      </c>
    </row>
    <row r="5085" customFormat="false" ht="15" hidden="false" customHeight="false" outlineLevel="0" collapsed="false">
      <c r="B5085" s="2" t="s">
        <v>108</v>
      </c>
      <c r="C5085" s="66" t="s">
        <v>2150</v>
      </c>
      <c r="D5085" s="2" t="n">
        <f aca="false">D5084+5</f>
        <v>180</v>
      </c>
      <c r="E5085" s="38" t="s">
        <v>2138</v>
      </c>
      <c r="F5085" s="2" t="str">
        <f aca="false">IFERROR(RIGHT("000"&amp;(1*E5085),3),SUBSTITUTE(E5085,"/",""))</f>
        <v>092</v>
      </c>
      <c r="H5085" s="14" t="str">
        <f aca="false">E5085</f>
        <v>92</v>
      </c>
      <c r="I5085" s="8" t="n">
        <f aca="false">J5085</f>
        <v>92</v>
      </c>
      <c r="J5085" s="72" t="n">
        <f aca="false">IFERROR(1*H5085,LEFT(H5085,FIND("/",H5085)-1)&amp;";"&amp;RIGHT(H5085,LEN(H5085)-FIND("/",H5085)))</f>
        <v>92</v>
      </c>
      <c r="K5085" s="6"/>
      <c r="M5085" s="8" t="n">
        <v>829</v>
      </c>
      <c r="T5085" s="38" t="str">
        <f aca="false">H5085</f>
        <v>92</v>
      </c>
    </row>
    <row r="5086" customFormat="false" ht="15" hidden="false" customHeight="false" outlineLevel="0" collapsed="false">
      <c r="B5086" s="2" t="s">
        <v>108</v>
      </c>
      <c r="C5086" s="66" t="s">
        <v>2150</v>
      </c>
      <c r="D5086" s="2" t="n">
        <f aca="false">D5085+5</f>
        <v>185</v>
      </c>
      <c r="E5086" s="38" t="s">
        <v>2157</v>
      </c>
      <c r="F5086" s="2" t="str">
        <f aca="false">IFERROR(RIGHT("000"&amp;(1*E5086),3),SUBSTITUTE(E5086,"/",""))</f>
        <v>9298</v>
      </c>
      <c r="H5086" s="14" t="str">
        <f aca="false">E5086</f>
        <v>92/98</v>
      </c>
      <c r="I5086" s="8" t="str">
        <f aca="false">J5086</f>
        <v>92;98</v>
      </c>
      <c r="J5086" s="72" t="str">
        <f aca="false">IFERROR(1*H5086,LEFT(H5086,FIND("/",H5086)-1)&amp;";"&amp;RIGHT(H5086,LEN(H5086)-FIND("/",H5086)))</f>
        <v>92;98</v>
      </c>
      <c r="K5086" s="6"/>
      <c r="M5086" s="8" t="n">
        <v>748</v>
      </c>
    </row>
    <row r="5087" customFormat="false" ht="15" hidden="false" customHeight="false" outlineLevel="0" collapsed="false">
      <c r="B5087" s="2" t="s">
        <v>108</v>
      </c>
      <c r="C5087" s="66" t="s">
        <v>2150</v>
      </c>
      <c r="D5087" s="2" t="n">
        <f aca="false">D5086+5</f>
        <v>190</v>
      </c>
      <c r="E5087" s="38" t="s">
        <v>999</v>
      </c>
      <c r="F5087" s="2" t="str">
        <f aca="false">IFERROR(RIGHT("000"&amp;(1*E5087),3),SUBSTITUTE(E5087,"/",""))</f>
        <v>098</v>
      </c>
      <c r="H5087" s="14" t="str">
        <f aca="false">E5087</f>
        <v>98</v>
      </c>
      <c r="I5087" s="8" t="n">
        <f aca="false">J5087</f>
        <v>98</v>
      </c>
      <c r="J5087" s="72" t="n">
        <f aca="false">IFERROR(1*H5087,LEFT(H5087,FIND("/",H5087)-1)&amp;";"&amp;RIGHT(H5087,LEN(H5087)-FIND("/",H5087)))</f>
        <v>98</v>
      </c>
      <c r="K5087" s="6"/>
      <c r="M5087" s="8" t="n">
        <v>809</v>
      </c>
      <c r="T5087" s="38" t="str">
        <f aca="false">H5087</f>
        <v>98</v>
      </c>
    </row>
    <row r="5088" customFormat="false" ht="15" hidden="false" customHeight="false" outlineLevel="0" collapsed="false">
      <c r="B5088" s="2" t="s">
        <v>108</v>
      </c>
      <c r="C5088" s="66" t="s">
        <v>2150</v>
      </c>
      <c r="D5088" s="2" t="n">
        <f aca="false">D5087+5</f>
        <v>195</v>
      </c>
      <c r="E5088" s="38" t="s">
        <v>2158</v>
      </c>
      <c r="F5088" s="2" t="str">
        <f aca="false">IFERROR(RIGHT("000"&amp;(1*E5088),3),SUBSTITUTE(E5088,"/",""))</f>
        <v>98104</v>
      </c>
      <c r="H5088" s="14" t="str">
        <f aca="false">E5088</f>
        <v>98/104</v>
      </c>
      <c r="I5088" s="8" t="str">
        <f aca="false">J5088</f>
        <v>98;104</v>
      </c>
      <c r="J5088" s="72" t="str">
        <f aca="false">IFERROR(1*H5088,LEFT(H5088,FIND("/",H5088)-1)&amp;";"&amp;RIGHT(H5088,LEN(H5088)-FIND("/",H5088)))</f>
        <v>98;104</v>
      </c>
      <c r="K5088" s="6"/>
      <c r="M5088" s="8" t="n">
        <v>728</v>
      </c>
    </row>
    <row r="5089" customFormat="false" ht="15" hidden="false" customHeight="false" outlineLevel="0" collapsed="false">
      <c r="B5089" s="2" t="s">
        <v>108</v>
      </c>
      <c r="C5089" s="66" t="s">
        <v>2150</v>
      </c>
      <c r="D5089" s="2" t="n">
        <f aca="false">D5088+5</f>
        <v>200</v>
      </c>
      <c r="E5089" s="38" t="s">
        <v>2139</v>
      </c>
      <c r="F5089" s="2" t="str">
        <f aca="false">IFERROR(RIGHT("000"&amp;(1*E5089),3),SUBSTITUTE(E5089,"/",""))</f>
        <v>104</v>
      </c>
      <c r="H5089" s="14" t="str">
        <f aca="false">E5089</f>
        <v>104</v>
      </c>
      <c r="I5089" s="8" t="n">
        <f aca="false">J5089</f>
        <v>104</v>
      </c>
      <c r="J5089" s="72" t="n">
        <f aca="false">IFERROR(1*H5089,LEFT(H5089,FIND("/",H5089)-1)&amp;";"&amp;RIGHT(H5089,LEN(H5089)-FIND("/",H5089)))</f>
        <v>104</v>
      </c>
      <c r="K5089" s="6"/>
      <c r="M5089" s="8" t="n">
        <v>789</v>
      </c>
      <c r="T5089" s="38" t="str">
        <f aca="false">H5089</f>
        <v>104</v>
      </c>
    </row>
    <row r="5090" customFormat="false" ht="15" hidden="false" customHeight="false" outlineLevel="0" collapsed="false">
      <c r="B5090" s="2" t="s">
        <v>108</v>
      </c>
      <c r="C5090" s="66" t="s">
        <v>2150</v>
      </c>
      <c r="D5090" s="2" t="n">
        <f aca="false">D5089+5</f>
        <v>205</v>
      </c>
      <c r="E5090" s="38" t="s">
        <v>2159</v>
      </c>
      <c r="F5090" s="2" t="str">
        <f aca="false">IFERROR(RIGHT("000"&amp;(1*E5090),3),SUBSTITUTE(E5090,"/",""))</f>
        <v>104110</v>
      </c>
      <c r="H5090" s="14" t="str">
        <f aca="false">E5090</f>
        <v>104/110</v>
      </c>
      <c r="I5090" s="8" t="str">
        <f aca="false">J5090</f>
        <v>104;110</v>
      </c>
      <c r="J5090" s="72" t="str">
        <f aca="false">IFERROR(1*H5090,LEFT(H5090,FIND("/",H5090)-1)&amp;";"&amp;RIGHT(H5090,LEN(H5090)-FIND("/",H5090)))</f>
        <v>104;110</v>
      </c>
      <c r="K5090" s="6"/>
      <c r="M5090" s="8" t="n">
        <v>698</v>
      </c>
    </row>
    <row r="5091" customFormat="false" ht="15" hidden="false" customHeight="false" outlineLevel="0" collapsed="false">
      <c r="B5091" s="2" t="s">
        <v>108</v>
      </c>
      <c r="C5091" s="66" t="s">
        <v>2150</v>
      </c>
      <c r="D5091" s="2" t="n">
        <f aca="false">D5090+5</f>
        <v>210</v>
      </c>
      <c r="E5091" s="38" t="s">
        <v>1002</v>
      </c>
      <c r="F5091" s="2" t="str">
        <f aca="false">IFERROR(RIGHT("000"&amp;(1*E5091),3),SUBSTITUTE(E5091,"/",""))</f>
        <v>110</v>
      </c>
      <c r="H5091" s="14" t="str">
        <f aca="false">E5091</f>
        <v>110</v>
      </c>
      <c r="I5091" s="8" t="n">
        <f aca="false">J5091</f>
        <v>110</v>
      </c>
      <c r="J5091" s="72" t="n">
        <f aca="false">IFERROR(1*H5091,LEFT(H5091,FIND("/",H5091)-1)&amp;";"&amp;RIGHT(H5091,LEN(H5091)-FIND("/",H5091)))</f>
        <v>110</v>
      </c>
      <c r="K5091" s="6"/>
      <c r="M5091" s="8" t="n">
        <v>779</v>
      </c>
      <c r="T5091" s="38" t="str">
        <f aca="false">H5091</f>
        <v>110</v>
      </c>
    </row>
    <row r="5092" customFormat="false" ht="15" hidden="false" customHeight="false" outlineLevel="0" collapsed="false">
      <c r="B5092" s="2" t="s">
        <v>108</v>
      </c>
      <c r="C5092" s="66" t="s">
        <v>2150</v>
      </c>
      <c r="D5092" s="2" t="n">
        <f aca="false">D5091+5</f>
        <v>215</v>
      </c>
      <c r="E5092" s="38" t="s">
        <v>2160</v>
      </c>
      <c r="F5092" s="2" t="str">
        <f aca="false">IFERROR(RIGHT("000"&amp;(1*E5092),3),SUBSTITUTE(E5092,"/",""))</f>
        <v>110116</v>
      </c>
      <c r="H5092" s="14" t="str">
        <f aca="false">E5092</f>
        <v>110/116</v>
      </c>
      <c r="I5092" s="8" t="str">
        <f aca="false">J5092</f>
        <v>110;116</v>
      </c>
      <c r="J5092" s="72" t="str">
        <f aca="false">IFERROR(1*H5092,LEFT(H5092,FIND("/",H5092)-1)&amp;";"&amp;RIGHT(H5092,LEN(H5092)-FIND("/",H5092)))</f>
        <v>110;116</v>
      </c>
      <c r="K5092" s="6"/>
      <c r="M5092" s="8" t="n">
        <v>678</v>
      </c>
    </row>
    <row r="5093" customFormat="false" ht="15" hidden="false" customHeight="false" outlineLevel="0" collapsed="false">
      <c r="B5093" s="2" t="s">
        <v>108</v>
      </c>
      <c r="C5093" s="66" t="s">
        <v>2150</v>
      </c>
      <c r="D5093" s="2" t="n">
        <f aca="false">D5092+5</f>
        <v>220</v>
      </c>
      <c r="E5093" s="38" t="s">
        <v>2140</v>
      </c>
      <c r="F5093" s="2" t="str">
        <f aca="false">IFERROR(RIGHT("000"&amp;(1*E5093),3),SUBSTITUTE(E5093,"/",""))</f>
        <v>116</v>
      </c>
      <c r="H5093" s="14" t="str">
        <f aca="false">E5093</f>
        <v>116</v>
      </c>
      <c r="I5093" s="8" t="n">
        <f aca="false">J5093</f>
        <v>116</v>
      </c>
      <c r="J5093" s="72" t="n">
        <f aca="false">IFERROR(1*H5093,LEFT(H5093,FIND("/",H5093)-1)&amp;";"&amp;RIGHT(H5093,LEN(H5093)-FIND("/",H5093)))</f>
        <v>116</v>
      </c>
      <c r="K5093" s="6"/>
      <c r="M5093" s="8" t="n">
        <v>769</v>
      </c>
      <c r="T5093" s="38" t="str">
        <f aca="false">H5093</f>
        <v>116</v>
      </c>
    </row>
    <row r="5094" customFormat="false" ht="15" hidden="false" customHeight="false" outlineLevel="0" collapsed="false">
      <c r="B5094" s="2" t="s">
        <v>108</v>
      </c>
      <c r="C5094" s="66" t="s">
        <v>2150</v>
      </c>
      <c r="D5094" s="2" t="n">
        <f aca="false">D5093+5</f>
        <v>225</v>
      </c>
      <c r="E5094" s="38" t="s">
        <v>2161</v>
      </c>
      <c r="F5094" s="2" t="str">
        <f aca="false">IFERROR(RIGHT("000"&amp;(1*E5094),3),SUBSTITUTE(E5094,"/",""))</f>
        <v>116122</v>
      </c>
      <c r="H5094" s="14" t="str">
        <f aca="false">E5094</f>
        <v>116/122</v>
      </c>
      <c r="I5094" s="8" t="str">
        <f aca="false">J5094</f>
        <v>116;122</v>
      </c>
      <c r="J5094" s="72" t="str">
        <f aca="false">IFERROR(1*H5094,LEFT(H5094,FIND("/",H5094)-1)&amp;";"&amp;RIGHT(H5094,LEN(H5094)-FIND("/",H5094)))</f>
        <v>116;122</v>
      </c>
      <c r="K5094" s="6"/>
      <c r="M5094" s="8" t="n">
        <v>648</v>
      </c>
    </row>
    <row r="5095" customFormat="false" ht="15" hidden="false" customHeight="false" outlineLevel="0" collapsed="false">
      <c r="B5095" s="2" t="s">
        <v>108</v>
      </c>
      <c r="C5095" s="66" t="s">
        <v>2150</v>
      </c>
      <c r="D5095" s="2" t="n">
        <f aca="false">D5094+5</f>
        <v>230</v>
      </c>
      <c r="E5095" s="38" t="s">
        <v>1806</v>
      </c>
      <c r="F5095" s="2" t="str">
        <f aca="false">IFERROR(RIGHT("000"&amp;(1*E5095),3),SUBSTITUTE(E5095,"/",""))</f>
        <v>122</v>
      </c>
      <c r="H5095" s="14" t="str">
        <f aca="false">E5095</f>
        <v>122</v>
      </c>
      <c r="I5095" s="8" t="n">
        <f aca="false">J5095</f>
        <v>122</v>
      </c>
      <c r="J5095" s="72" t="n">
        <f aca="false">IFERROR(1*H5095,LEFT(H5095,FIND("/",H5095)-1)&amp;";"&amp;RIGHT(H5095,LEN(H5095)-FIND("/",H5095)))</f>
        <v>122</v>
      </c>
      <c r="K5095" s="6"/>
      <c r="M5095" s="8" t="n">
        <v>739</v>
      </c>
      <c r="T5095" s="38" t="str">
        <f aca="false">H5095</f>
        <v>122</v>
      </c>
    </row>
    <row r="5096" customFormat="false" ht="15" hidden="false" customHeight="false" outlineLevel="0" collapsed="false">
      <c r="B5096" s="2" t="s">
        <v>108</v>
      </c>
      <c r="C5096" s="66" t="s">
        <v>2150</v>
      </c>
      <c r="D5096" s="2" t="n">
        <f aca="false">D5095+5</f>
        <v>235</v>
      </c>
      <c r="E5096" s="38" t="s">
        <v>2162</v>
      </c>
      <c r="F5096" s="2" t="str">
        <f aca="false">IFERROR(RIGHT("000"&amp;(1*E5096),3),SUBSTITUTE(E5096,"/",""))</f>
        <v>122128</v>
      </c>
      <c r="H5096" s="14" t="str">
        <f aca="false">E5096</f>
        <v>122/128</v>
      </c>
      <c r="I5096" s="8" t="str">
        <f aca="false">J5096</f>
        <v>122;128</v>
      </c>
      <c r="J5096" s="72" t="str">
        <f aca="false">IFERROR(1*H5096,LEFT(H5096,FIND("/",H5096)-1)&amp;";"&amp;RIGHT(H5096,LEN(H5096)-FIND("/",H5096)))</f>
        <v>122;128</v>
      </c>
      <c r="K5096" s="6"/>
      <c r="M5096" s="8" t="n">
        <v>618</v>
      </c>
    </row>
    <row r="5097" customFormat="false" ht="15" hidden="false" customHeight="false" outlineLevel="0" collapsed="false">
      <c r="B5097" s="2" t="s">
        <v>108</v>
      </c>
      <c r="C5097" s="66" t="s">
        <v>2150</v>
      </c>
      <c r="D5097" s="2" t="n">
        <f aca="false">D5096+5</f>
        <v>240</v>
      </c>
      <c r="E5097" s="38" t="s">
        <v>2141</v>
      </c>
      <c r="F5097" s="2" t="str">
        <f aca="false">IFERROR(RIGHT("000"&amp;(1*E5097),3),SUBSTITUTE(E5097,"/",""))</f>
        <v>128</v>
      </c>
      <c r="H5097" s="14" t="str">
        <f aca="false">E5097</f>
        <v>128</v>
      </c>
      <c r="I5097" s="8" t="n">
        <f aca="false">J5097</f>
        <v>128</v>
      </c>
      <c r="J5097" s="72" t="n">
        <f aca="false">IFERROR(1*H5097,LEFT(H5097,FIND("/",H5097)-1)&amp;";"&amp;RIGHT(H5097,LEN(H5097)-FIND("/",H5097)))</f>
        <v>128</v>
      </c>
      <c r="K5097" s="6"/>
      <c r="M5097" s="8" t="n">
        <v>729</v>
      </c>
      <c r="T5097" s="38" t="str">
        <f aca="false">H5097</f>
        <v>128</v>
      </c>
    </row>
    <row r="5098" customFormat="false" ht="15" hidden="false" customHeight="false" outlineLevel="0" collapsed="false">
      <c r="B5098" s="2" t="s">
        <v>108</v>
      </c>
      <c r="C5098" s="66" t="s">
        <v>2150</v>
      </c>
      <c r="D5098" s="2" t="n">
        <f aca="false">D5097+5</f>
        <v>245</v>
      </c>
      <c r="E5098" s="38" t="s">
        <v>2163</v>
      </c>
      <c r="F5098" s="2" t="str">
        <f aca="false">IFERROR(RIGHT("000"&amp;(1*E5098),3),SUBSTITUTE(E5098,"/",""))</f>
        <v>128134</v>
      </c>
      <c r="H5098" s="14" t="str">
        <f aca="false">E5098</f>
        <v>128/134</v>
      </c>
      <c r="I5098" s="8" t="str">
        <f aca="false">J5098</f>
        <v>128;134</v>
      </c>
      <c r="J5098" s="72" t="str">
        <f aca="false">IFERROR(1*H5098,LEFT(H5098,FIND("/",H5098)-1)&amp;";"&amp;RIGHT(H5098,LEN(H5098)-FIND("/",H5098)))</f>
        <v>128;134</v>
      </c>
      <c r="K5098" s="6"/>
      <c r="M5098" s="8" t="n">
        <v>608</v>
      </c>
    </row>
    <row r="5099" customFormat="false" ht="15" hidden="false" customHeight="false" outlineLevel="0" collapsed="false">
      <c r="B5099" s="2" t="s">
        <v>108</v>
      </c>
      <c r="C5099" s="66" t="s">
        <v>2150</v>
      </c>
      <c r="D5099" s="2" t="n">
        <f aca="false">D5098+5</f>
        <v>250</v>
      </c>
      <c r="E5099" s="38" t="s">
        <v>2142</v>
      </c>
      <c r="F5099" s="2" t="str">
        <f aca="false">IFERROR(RIGHT("000"&amp;(1*E5099),3),SUBSTITUTE(E5099,"/",""))</f>
        <v>134</v>
      </c>
      <c r="H5099" s="14" t="str">
        <f aca="false">E5099</f>
        <v>134</v>
      </c>
      <c r="I5099" s="8" t="n">
        <f aca="false">J5099</f>
        <v>134</v>
      </c>
      <c r="J5099" s="72" t="n">
        <f aca="false">IFERROR(1*H5099,LEFT(H5099,FIND("/",H5099)-1)&amp;";"&amp;RIGHT(H5099,LEN(H5099)-FIND("/",H5099)))</f>
        <v>134</v>
      </c>
      <c r="K5099" s="6"/>
      <c r="M5099" s="8" t="n">
        <v>699</v>
      </c>
      <c r="T5099" s="38" t="str">
        <f aca="false">H5099</f>
        <v>134</v>
      </c>
    </row>
    <row r="5100" customFormat="false" ht="15" hidden="false" customHeight="false" outlineLevel="0" collapsed="false">
      <c r="B5100" s="2" t="s">
        <v>108</v>
      </c>
      <c r="C5100" s="66" t="s">
        <v>2150</v>
      </c>
      <c r="D5100" s="2" t="n">
        <f aca="false">D5099+5</f>
        <v>255</v>
      </c>
      <c r="E5100" s="38" t="s">
        <v>2164</v>
      </c>
      <c r="F5100" s="2" t="str">
        <f aca="false">IFERROR(RIGHT("000"&amp;(1*E5100),3),SUBSTITUTE(E5100,"/",""))</f>
        <v>134140</v>
      </c>
      <c r="H5100" s="14" t="str">
        <f aca="false">E5100</f>
        <v>134/140</v>
      </c>
      <c r="I5100" s="8" t="str">
        <f aca="false">J5100</f>
        <v>134;140</v>
      </c>
      <c r="J5100" s="72" t="str">
        <f aca="false">IFERROR(1*H5100,LEFT(H5100,FIND("/",H5100)-1)&amp;";"&amp;RIGHT(H5100,LEN(H5100)-FIND("/",H5100)))</f>
        <v>134;140</v>
      </c>
      <c r="K5100" s="6"/>
      <c r="M5100" s="8" t="n">
        <v>568</v>
      </c>
    </row>
    <row r="5101" customFormat="false" ht="15" hidden="false" customHeight="false" outlineLevel="0" collapsed="false">
      <c r="B5101" s="2" t="s">
        <v>108</v>
      </c>
      <c r="C5101" s="66" t="s">
        <v>2150</v>
      </c>
      <c r="D5101" s="2" t="n">
        <f aca="false">D5100+5</f>
        <v>260</v>
      </c>
      <c r="E5101" s="38" t="s">
        <v>1633</v>
      </c>
      <c r="F5101" s="2" t="str">
        <f aca="false">IFERROR(RIGHT("000"&amp;(1*E5101),3),SUBSTITUTE(E5101,"/",""))</f>
        <v>140</v>
      </c>
      <c r="H5101" s="14" t="str">
        <f aca="false">E5101</f>
        <v>140</v>
      </c>
      <c r="I5101" s="8" t="n">
        <f aca="false">J5101</f>
        <v>140</v>
      </c>
      <c r="J5101" s="72" t="n">
        <f aca="false">IFERROR(1*H5101,LEFT(H5101,FIND("/",H5101)-1)&amp;";"&amp;RIGHT(H5101,LEN(H5101)-FIND("/",H5101)))</f>
        <v>140</v>
      </c>
      <c r="K5101" s="6"/>
      <c r="M5101" s="8" t="n">
        <v>679</v>
      </c>
      <c r="T5101" s="38" t="str">
        <f aca="false">H5101</f>
        <v>140</v>
      </c>
    </row>
    <row r="5102" customFormat="false" ht="15" hidden="false" customHeight="false" outlineLevel="0" collapsed="false">
      <c r="B5102" s="2" t="s">
        <v>108</v>
      </c>
      <c r="C5102" s="66" t="s">
        <v>2150</v>
      </c>
      <c r="D5102" s="2" t="n">
        <f aca="false">D5101+5</f>
        <v>265</v>
      </c>
      <c r="E5102" s="38" t="s">
        <v>2165</v>
      </c>
      <c r="F5102" s="2" t="str">
        <f aca="false">IFERROR(RIGHT("000"&amp;(1*E5102),3),SUBSTITUTE(E5102,"/",""))</f>
        <v>140146</v>
      </c>
      <c r="H5102" s="14" t="str">
        <f aca="false">E5102</f>
        <v>140/146</v>
      </c>
      <c r="I5102" s="8" t="str">
        <f aca="false">J5102</f>
        <v>140;146</v>
      </c>
      <c r="J5102" s="72" t="str">
        <f aca="false">IFERROR(1*H5102,LEFT(H5102,FIND("/",H5102)-1)&amp;";"&amp;RIGHT(H5102,LEN(H5102)-FIND("/",H5102)))</f>
        <v>140;146</v>
      </c>
      <c r="K5102" s="6"/>
      <c r="M5102" s="8" t="n">
        <v>538</v>
      </c>
    </row>
    <row r="5103" customFormat="false" ht="15" hidden="false" customHeight="false" outlineLevel="0" collapsed="false">
      <c r="B5103" s="2" t="s">
        <v>108</v>
      </c>
      <c r="C5103" s="66" t="s">
        <v>2150</v>
      </c>
      <c r="D5103" s="2" t="n">
        <f aca="false">D5102+5</f>
        <v>270</v>
      </c>
      <c r="E5103" s="38" t="s">
        <v>2143</v>
      </c>
      <c r="F5103" s="2" t="str">
        <f aca="false">IFERROR(RIGHT("000"&amp;(1*E5103),3),SUBSTITUTE(E5103,"/",""))</f>
        <v>146</v>
      </c>
      <c r="H5103" s="14" t="str">
        <f aca="false">E5103</f>
        <v>146</v>
      </c>
      <c r="I5103" s="8" t="n">
        <f aca="false">J5103</f>
        <v>146</v>
      </c>
      <c r="J5103" s="72" t="n">
        <f aca="false">IFERROR(1*H5103,LEFT(H5103,FIND("/",H5103)-1)&amp;";"&amp;RIGHT(H5103,LEN(H5103)-FIND("/",H5103)))</f>
        <v>146</v>
      </c>
      <c r="K5103" s="6"/>
      <c r="M5103" s="8" t="n">
        <v>669</v>
      </c>
      <c r="T5103" s="38" t="str">
        <f aca="false">H5103</f>
        <v>146</v>
      </c>
    </row>
    <row r="5104" customFormat="false" ht="15" hidden="false" customHeight="false" outlineLevel="0" collapsed="false">
      <c r="B5104" s="2" t="s">
        <v>108</v>
      </c>
      <c r="C5104" s="66" t="s">
        <v>2150</v>
      </c>
      <c r="D5104" s="2" t="n">
        <f aca="false">D5103+5</f>
        <v>275</v>
      </c>
      <c r="E5104" s="38" t="s">
        <v>2166</v>
      </c>
      <c r="F5104" s="2" t="str">
        <f aca="false">IFERROR(RIGHT("000"&amp;(1*E5104),3),SUBSTITUTE(E5104,"/",""))</f>
        <v>146152</v>
      </c>
      <c r="H5104" s="14" t="str">
        <f aca="false">E5104</f>
        <v>146/152</v>
      </c>
      <c r="I5104" s="8" t="str">
        <f aca="false">J5104</f>
        <v>146;152</v>
      </c>
      <c r="J5104" s="72" t="str">
        <f aca="false">IFERROR(1*H5104,LEFT(H5104,FIND("/",H5104)-1)&amp;";"&amp;RIGHT(H5104,LEN(H5104)-FIND("/",H5104)))</f>
        <v>146;152</v>
      </c>
      <c r="K5104" s="6"/>
      <c r="M5104" s="8" t="n">
        <v>508</v>
      </c>
    </row>
    <row r="5105" customFormat="false" ht="15" hidden="false" customHeight="false" outlineLevel="0" collapsed="false">
      <c r="B5105" s="2" t="s">
        <v>108</v>
      </c>
      <c r="C5105" s="66" t="s">
        <v>2150</v>
      </c>
      <c r="D5105" s="2" t="n">
        <f aca="false">D5104+5</f>
        <v>280</v>
      </c>
      <c r="E5105" s="38" t="s">
        <v>2144</v>
      </c>
      <c r="F5105" s="2" t="str">
        <f aca="false">IFERROR(RIGHT("000"&amp;(1*E5105),3),SUBSTITUTE(E5105,"/",""))</f>
        <v>152</v>
      </c>
      <c r="H5105" s="14" t="str">
        <f aca="false">E5105</f>
        <v>152</v>
      </c>
      <c r="I5105" s="8" t="n">
        <f aca="false">J5105</f>
        <v>152</v>
      </c>
      <c r="J5105" s="72" t="n">
        <f aca="false">IFERROR(1*H5105,LEFT(H5105,FIND("/",H5105)-1)&amp;";"&amp;RIGHT(H5105,LEN(H5105)-FIND("/",H5105)))</f>
        <v>152</v>
      </c>
      <c r="K5105" s="6"/>
      <c r="M5105" s="8" t="n">
        <v>639</v>
      </c>
      <c r="T5105" s="38" t="str">
        <f aca="false">H5105</f>
        <v>152</v>
      </c>
    </row>
    <row r="5106" customFormat="false" ht="15" hidden="false" customHeight="false" outlineLevel="0" collapsed="false">
      <c r="B5106" s="2" t="s">
        <v>108</v>
      </c>
      <c r="C5106" s="66" t="s">
        <v>2150</v>
      </c>
      <c r="D5106" s="2" t="n">
        <f aca="false">D5105+5</f>
        <v>285</v>
      </c>
      <c r="E5106" s="38" t="s">
        <v>2167</v>
      </c>
      <c r="F5106" s="2" t="str">
        <f aca="false">IFERROR(RIGHT("000"&amp;(1*E5106),3),SUBSTITUTE(E5106,"/",""))</f>
        <v>152158</v>
      </c>
      <c r="H5106" s="14" t="str">
        <f aca="false">E5106</f>
        <v>152/158</v>
      </c>
      <c r="I5106" s="8" t="str">
        <f aca="false">J5106</f>
        <v>152;158</v>
      </c>
      <c r="J5106" s="72" t="str">
        <f aca="false">IFERROR(1*H5106,LEFT(H5106,FIND("/",H5106)-1)&amp;";"&amp;RIGHT(H5106,LEN(H5106)-FIND("/",H5106)))</f>
        <v>152;158</v>
      </c>
      <c r="K5106" s="6"/>
      <c r="M5106" s="8" t="n">
        <v>478</v>
      </c>
    </row>
    <row r="5107" customFormat="false" ht="15" hidden="false" customHeight="false" outlineLevel="0" collapsed="false">
      <c r="B5107" s="2" t="s">
        <v>108</v>
      </c>
      <c r="C5107" s="66" t="s">
        <v>2150</v>
      </c>
      <c r="D5107" s="2" t="n">
        <f aca="false">D5106+5</f>
        <v>290</v>
      </c>
      <c r="E5107" s="38" t="s">
        <v>2145</v>
      </c>
      <c r="F5107" s="2" t="str">
        <f aca="false">IFERROR(RIGHT("000"&amp;(1*E5107),3),SUBSTITUTE(E5107,"/",""))</f>
        <v>158</v>
      </c>
      <c r="H5107" s="14" t="str">
        <f aca="false">E5107</f>
        <v>158</v>
      </c>
      <c r="I5107" s="8" t="n">
        <f aca="false">J5107</f>
        <v>158</v>
      </c>
      <c r="J5107" s="72" t="n">
        <f aca="false">IFERROR(1*H5107,LEFT(H5107,FIND("/",H5107)-1)&amp;";"&amp;RIGHT(H5107,LEN(H5107)-FIND("/",H5107)))</f>
        <v>158</v>
      </c>
      <c r="K5107" s="6"/>
      <c r="M5107" s="8" t="n">
        <v>619</v>
      </c>
      <c r="T5107" s="38" t="str">
        <f aca="false">H5107</f>
        <v>158</v>
      </c>
    </row>
    <row r="5108" customFormat="false" ht="15" hidden="false" customHeight="false" outlineLevel="0" collapsed="false">
      <c r="B5108" s="2" t="s">
        <v>108</v>
      </c>
      <c r="C5108" s="66" t="s">
        <v>2150</v>
      </c>
      <c r="D5108" s="2" t="n">
        <f aca="false">D5107+5</f>
        <v>295</v>
      </c>
      <c r="E5108" s="38" t="s">
        <v>2168</v>
      </c>
      <c r="F5108" s="2" t="str">
        <f aca="false">IFERROR(RIGHT("000"&amp;(1*E5108),3),SUBSTITUTE(E5108,"/",""))</f>
        <v>158164</v>
      </c>
      <c r="H5108" s="14" t="str">
        <f aca="false">E5108</f>
        <v>158/164</v>
      </c>
      <c r="I5108" s="8" t="str">
        <f aca="false">J5108</f>
        <v>158;164</v>
      </c>
      <c r="J5108" s="72" t="str">
        <f aca="false">IFERROR(1*H5108,LEFT(H5108,FIND("/",H5108)-1)&amp;";"&amp;RIGHT(H5108,LEN(H5108)-FIND("/",H5108)))</f>
        <v>158;164</v>
      </c>
      <c r="K5108" s="6"/>
      <c r="M5108" s="8" t="n">
        <v>458</v>
      </c>
    </row>
    <row r="5109" customFormat="false" ht="15" hidden="false" customHeight="false" outlineLevel="0" collapsed="false">
      <c r="B5109" s="2" t="s">
        <v>108</v>
      </c>
      <c r="C5109" s="66" t="s">
        <v>2150</v>
      </c>
      <c r="D5109" s="2" t="n">
        <f aca="false">D5108+5</f>
        <v>300</v>
      </c>
      <c r="E5109" s="38" t="s">
        <v>2146</v>
      </c>
      <c r="F5109" s="2" t="str">
        <f aca="false">IFERROR(RIGHT("000"&amp;(1*E5109),3),SUBSTITUTE(E5109,"/",""))</f>
        <v>164</v>
      </c>
      <c r="H5109" s="14" t="str">
        <f aca="false">E5109</f>
        <v>164</v>
      </c>
      <c r="I5109" s="8" t="n">
        <f aca="false">J5109</f>
        <v>164</v>
      </c>
      <c r="J5109" s="72" t="n">
        <f aca="false">IFERROR(1*H5109,LEFT(H5109,FIND("/",H5109)-1)&amp;";"&amp;RIGHT(H5109,LEN(H5109)-FIND("/",H5109)))</f>
        <v>164</v>
      </c>
      <c r="K5109" s="6"/>
      <c r="M5109" s="8" t="n">
        <v>589</v>
      </c>
      <c r="T5109" s="38" t="str">
        <f aca="false">H5109</f>
        <v>164</v>
      </c>
    </row>
    <row r="5110" customFormat="false" ht="15" hidden="false" customHeight="false" outlineLevel="0" collapsed="false">
      <c r="B5110" s="2" t="s">
        <v>108</v>
      </c>
      <c r="C5110" s="66" t="s">
        <v>2150</v>
      </c>
      <c r="D5110" s="2" t="n">
        <f aca="false">D5109+5</f>
        <v>305</v>
      </c>
      <c r="E5110" s="38" t="s">
        <v>2169</v>
      </c>
      <c r="F5110" s="2" t="str">
        <f aca="false">IFERROR(RIGHT("000"&amp;(1*E5110),3),SUBSTITUTE(E5110,"/",""))</f>
        <v>164170</v>
      </c>
      <c r="H5110" s="14" t="str">
        <f aca="false">E5110</f>
        <v>164/170</v>
      </c>
      <c r="I5110" s="8" t="str">
        <f aca="false">J5110</f>
        <v>164;170</v>
      </c>
      <c r="J5110" s="72" t="str">
        <f aca="false">IFERROR(1*H5110,LEFT(H5110,FIND("/",H5110)-1)&amp;";"&amp;RIGHT(H5110,LEN(H5110)-FIND("/",H5110)))</f>
        <v>164;170</v>
      </c>
      <c r="K5110" s="6"/>
      <c r="M5110" s="8" t="n">
        <v>418</v>
      </c>
    </row>
    <row r="5111" customFormat="false" ht="15" hidden="false" customHeight="false" outlineLevel="0" collapsed="false">
      <c r="B5111" s="2" t="s">
        <v>108</v>
      </c>
      <c r="C5111" s="66" t="s">
        <v>2150</v>
      </c>
      <c r="D5111" s="2" t="n">
        <f aca="false">D5110+5</f>
        <v>310</v>
      </c>
      <c r="E5111" s="38" t="s">
        <v>2102</v>
      </c>
      <c r="F5111" s="2" t="str">
        <f aca="false">IFERROR(RIGHT("000"&amp;(1*E5111),3),SUBSTITUTE(E5111,"/",""))</f>
        <v>170</v>
      </c>
      <c r="H5111" s="14" t="str">
        <f aca="false">E5111</f>
        <v>170</v>
      </c>
      <c r="I5111" s="8" t="n">
        <f aca="false">J5111</f>
        <v>170</v>
      </c>
      <c r="J5111" s="72" t="n">
        <f aca="false">IFERROR(1*H5111,LEFT(H5111,FIND("/",H5111)-1)&amp;";"&amp;RIGHT(H5111,LEN(H5111)-FIND("/",H5111)))</f>
        <v>170</v>
      </c>
      <c r="K5111" s="6"/>
      <c r="M5111" s="8" t="n">
        <v>569</v>
      </c>
    </row>
    <row r="5112" customFormat="false" ht="15" hidden="false" customHeight="false" outlineLevel="0" collapsed="false">
      <c r="B5112" s="2" t="s">
        <v>108</v>
      </c>
      <c r="C5112" s="66" t="s">
        <v>2150</v>
      </c>
      <c r="D5112" s="2" t="n">
        <f aca="false">D5111+5</f>
        <v>315</v>
      </c>
      <c r="E5112" s="38" t="s">
        <v>2170</v>
      </c>
      <c r="F5112" s="2" t="str">
        <f aca="false">IFERROR(RIGHT("000"&amp;(1*E5112),3),SUBSTITUTE(E5112,"/",""))</f>
        <v>170176</v>
      </c>
      <c r="H5112" s="14" t="str">
        <f aca="false">E5112</f>
        <v>170/176</v>
      </c>
      <c r="I5112" s="8" t="str">
        <f aca="false">J5112</f>
        <v>170;176</v>
      </c>
      <c r="J5112" s="72" t="str">
        <f aca="false">IFERROR(1*H5112,LEFT(H5112,FIND("/",H5112)-1)&amp;";"&amp;RIGHT(H5112,LEN(H5112)-FIND("/",H5112)))</f>
        <v>170;176</v>
      </c>
      <c r="K5112" s="6"/>
      <c r="M5112" s="8" t="n">
        <v>388</v>
      </c>
    </row>
    <row r="5113" customFormat="false" ht="15" hidden="false" customHeight="false" outlineLevel="0" collapsed="false">
      <c r="B5113" s="2" t="s">
        <v>108</v>
      </c>
      <c r="C5113" s="66" t="s">
        <v>2150</v>
      </c>
      <c r="D5113" s="2" t="n">
        <f aca="false">D5112+5</f>
        <v>320</v>
      </c>
      <c r="E5113" s="38" t="s">
        <v>2147</v>
      </c>
      <c r="F5113" s="2" t="str">
        <f aca="false">IFERROR(RIGHT("000"&amp;(1*E5113),3),SUBSTITUTE(E5113,"/",""))</f>
        <v>176</v>
      </c>
      <c r="H5113" s="14" t="str">
        <f aca="false">E5113</f>
        <v>176</v>
      </c>
      <c r="I5113" s="8" t="n">
        <f aca="false">J5113</f>
        <v>176</v>
      </c>
      <c r="J5113" s="72" t="n">
        <f aca="false">IFERROR(1*H5113,LEFT(H5113,FIND("/",H5113)-1)&amp;";"&amp;RIGHT(H5113,LEN(H5113)-FIND("/",H5113)))</f>
        <v>176</v>
      </c>
      <c r="K5113" s="6"/>
      <c r="M5113" s="8" t="n">
        <v>549</v>
      </c>
    </row>
    <row r="5114" customFormat="false" ht="15" hidden="false" customHeight="false" outlineLevel="0" collapsed="false">
      <c r="B5114" s="10" t="s">
        <v>271</v>
      </c>
      <c r="C5114" s="73" t="s">
        <v>2150</v>
      </c>
      <c r="D5114" s="10" t="n">
        <v>400</v>
      </c>
      <c r="E5114" s="20" t="s">
        <v>2171</v>
      </c>
      <c r="F5114" s="10" t="str">
        <f aca="false">IFERROR(RIGHT("000"&amp;(1*E5114),3),SUBSTITUTE(E5114,"/",""))</f>
        <v>6280</v>
      </c>
      <c r="G5114" s="73"/>
      <c r="H5114" s="81" t="str">
        <f aca="false">E5114</f>
        <v>62/80</v>
      </c>
      <c r="I5114" s="24" t="str">
        <f aca="false">J5114</f>
        <v>62;68;74;80</v>
      </c>
      <c r="J5114" s="74" t="s">
        <v>3275</v>
      </c>
      <c r="K5114" s="49"/>
      <c r="L5114" s="24"/>
      <c r="M5114" s="24" t="n">
        <v>898</v>
      </c>
    </row>
    <row r="5115" customFormat="false" ht="15" hidden="false" customHeight="false" outlineLevel="0" collapsed="false">
      <c r="B5115" s="10" t="s">
        <v>271</v>
      </c>
      <c r="C5115" s="73" t="s">
        <v>2150</v>
      </c>
      <c r="D5115" s="10" t="n">
        <f aca="false">D5114+10</f>
        <v>410</v>
      </c>
      <c r="E5115" s="20" t="s">
        <v>2172</v>
      </c>
      <c r="F5115" s="10" t="str">
        <f aca="false">IFERROR(RIGHT("000"&amp;(1*E5115),3),SUBSTITUTE(E5115,"/",""))</f>
        <v>8098</v>
      </c>
      <c r="G5115" s="73"/>
      <c r="H5115" s="81" t="str">
        <f aca="false">E5115</f>
        <v>80/98</v>
      </c>
      <c r="I5115" s="24" t="str">
        <f aca="false">J5115</f>
        <v>80;86;92;98</v>
      </c>
      <c r="J5115" s="74" t="s">
        <v>3276</v>
      </c>
      <c r="K5115" s="49"/>
      <c r="L5115" s="24"/>
      <c r="M5115" s="24" t="n">
        <v>798</v>
      </c>
    </row>
    <row r="5116" customFormat="false" ht="15" hidden="false" customHeight="false" outlineLevel="0" collapsed="false">
      <c r="B5116" s="10" t="s">
        <v>271</v>
      </c>
      <c r="C5116" s="73" t="s">
        <v>2150</v>
      </c>
      <c r="D5116" s="10" t="n">
        <f aca="false">D5115+10</f>
        <v>420</v>
      </c>
      <c r="E5116" s="20" t="s">
        <v>2173</v>
      </c>
      <c r="F5116" s="10" t="str">
        <f aca="false">IFERROR(RIGHT("000"&amp;(1*E5116),3),SUBSTITUTE(E5116,"/",""))</f>
        <v>134152</v>
      </c>
      <c r="G5116" s="73"/>
      <c r="H5116" s="81" t="str">
        <f aca="false">E5116</f>
        <v>134/152</v>
      </c>
      <c r="I5116" s="24" t="str">
        <f aca="false">J5116</f>
        <v>134;140;146;152</v>
      </c>
      <c r="J5116" s="74" t="s">
        <v>3277</v>
      </c>
      <c r="K5116" s="49"/>
      <c r="L5116" s="24"/>
      <c r="M5116" s="24" t="n">
        <v>558</v>
      </c>
    </row>
    <row r="5118" customFormat="false" ht="15" hidden="false" customHeight="false" outlineLevel="0" collapsed="false">
      <c r="B5118" s="2" t="s">
        <v>108</v>
      </c>
      <c r="C5118" s="66" t="s">
        <v>2175</v>
      </c>
      <c r="D5118" s="2" t="n">
        <v>110</v>
      </c>
      <c r="E5118" s="38" t="s">
        <v>245</v>
      </c>
      <c r="F5118" s="2" t="str">
        <f aca="false">IFERROR(RIGHT("000"&amp;(1*E5118),3),SUBSTITUTE(E5118,"/",""))</f>
        <v>050</v>
      </c>
      <c r="H5118" s="14" t="str">
        <f aca="false">E5118</f>
        <v>50</v>
      </c>
      <c r="I5118" s="8" t="n">
        <f aca="false">J5118</f>
        <v>50</v>
      </c>
      <c r="J5118" s="72" t="n">
        <f aca="false">IFERROR(1*H5118,LEFT(H5118,FIND("/",H5118)-1)&amp;";"&amp;RIGHT(H5118,LEN(H5118)-FIND("/",H5118)))</f>
        <v>50</v>
      </c>
      <c r="K5118" s="6"/>
      <c r="M5118" s="8" t="n">
        <v>989</v>
      </c>
      <c r="T5118" s="38" t="str">
        <f aca="false">H5118</f>
        <v>50</v>
      </c>
    </row>
    <row r="5119" customFormat="false" ht="15" hidden="false" customHeight="false" outlineLevel="0" collapsed="false">
      <c r="B5119" s="2" t="s">
        <v>108</v>
      </c>
      <c r="C5119" s="66" t="s">
        <v>2175</v>
      </c>
      <c r="D5119" s="2" t="n">
        <f aca="false">D5118+5</f>
        <v>115</v>
      </c>
      <c r="E5119" s="38" t="s">
        <v>2176</v>
      </c>
      <c r="F5119" s="2" t="str">
        <f aca="false">IFERROR(RIGHT("000"&amp;(1*E5119),3),SUBSTITUTE(E5119,"/",""))</f>
        <v>5060</v>
      </c>
      <c r="H5119" s="14" t="str">
        <f aca="false">E5119</f>
        <v>50/60</v>
      </c>
      <c r="I5119" s="8" t="str">
        <f aca="false">J5119</f>
        <v>50;60</v>
      </c>
      <c r="J5119" s="72" t="str">
        <f aca="false">IFERROR(1*H5119,LEFT(H5119,FIND("/",H5119)-1)&amp;";"&amp;RIGHT(H5119,LEN(H5119)-FIND("/",H5119)))</f>
        <v>50;60</v>
      </c>
      <c r="K5119" s="6"/>
      <c r="M5119" s="8" t="n">
        <v>968</v>
      </c>
    </row>
    <row r="5120" customFormat="false" ht="15" hidden="false" customHeight="false" outlineLevel="0" collapsed="false">
      <c r="B5120" s="2" t="s">
        <v>108</v>
      </c>
      <c r="C5120" s="66" t="s">
        <v>2175</v>
      </c>
      <c r="D5120" s="2" t="n">
        <f aca="false">D5119+5</f>
        <v>120</v>
      </c>
      <c r="E5120" s="38" t="s">
        <v>456</v>
      </c>
      <c r="F5120" s="2" t="str">
        <f aca="false">IFERROR(RIGHT("000"&amp;(1*E5120),3),SUBSTITUTE(E5120,"/",""))</f>
        <v>060</v>
      </c>
      <c r="H5120" s="14" t="str">
        <f aca="false">E5120</f>
        <v>60</v>
      </c>
      <c r="I5120" s="8" t="n">
        <f aca="false">J5120</f>
        <v>60</v>
      </c>
      <c r="J5120" s="72" t="n">
        <f aca="false">IFERROR(1*H5120,LEFT(H5120,FIND("/",H5120)-1)&amp;";"&amp;RIGHT(H5120,LEN(H5120)-FIND("/",H5120)))</f>
        <v>60</v>
      </c>
      <c r="K5120" s="6"/>
      <c r="M5120" s="8" t="n">
        <v>949</v>
      </c>
      <c r="T5120" s="38" t="str">
        <f aca="false">H5120</f>
        <v>60</v>
      </c>
    </row>
    <row r="5121" customFormat="false" ht="15" hidden="false" customHeight="false" outlineLevel="0" collapsed="false">
      <c r="B5121" s="2" t="s">
        <v>108</v>
      </c>
      <c r="C5121" s="66" t="s">
        <v>2175</v>
      </c>
      <c r="D5121" s="2" t="n">
        <f aca="false">D5120+5</f>
        <v>125</v>
      </c>
      <c r="E5121" s="38" t="s">
        <v>2177</v>
      </c>
      <c r="F5121" s="2" t="str">
        <f aca="false">IFERROR(RIGHT("000"&amp;(1*E5121),3),SUBSTITUTE(E5121,"/",""))</f>
        <v>6070</v>
      </c>
      <c r="H5121" s="14" t="str">
        <f aca="false">E5121</f>
        <v>60/70</v>
      </c>
      <c r="I5121" s="8" t="str">
        <f aca="false">J5121</f>
        <v>60;70</v>
      </c>
      <c r="J5121" s="72" t="str">
        <f aca="false">IFERROR(1*H5121,LEFT(H5121,FIND("/",H5121)-1)&amp;";"&amp;RIGHT(H5121,LEN(H5121)-FIND("/",H5121)))</f>
        <v>60;70</v>
      </c>
      <c r="K5121" s="6"/>
      <c r="M5121" s="8" t="n">
        <v>918</v>
      </c>
    </row>
    <row r="5122" customFormat="false" ht="15" hidden="false" customHeight="false" outlineLevel="0" collapsed="false">
      <c r="B5122" s="2" t="s">
        <v>108</v>
      </c>
      <c r="C5122" s="66" t="s">
        <v>2175</v>
      </c>
      <c r="D5122" s="2" t="n">
        <f aca="false">D5121+5</f>
        <v>130</v>
      </c>
      <c r="E5122" s="38" t="s">
        <v>461</v>
      </c>
      <c r="F5122" s="2" t="str">
        <f aca="false">IFERROR(RIGHT("000"&amp;(1*E5122),3),SUBSTITUTE(E5122,"/",""))</f>
        <v>070</v>
      </c>
      <c r="H5122" s="14" t="str">
        <f aca="false">E5122</f>
        <v>70</v>
      </c>
      <c r="I5122" s="8" t="n">
        <f aca="false">J5122</f>
        <v>70</v>
      </c>
      <c r="J5122" s="72" t="n">
        <f aca="false">IFERROR(1*H5122,LEFT(H5122,FIND("/",H5122)-1)&amp;";"&amp;RIGHT(H5122,LEN(H5122)-FIND("/",H5122)))</f>
        <v>70</v>
      </c>
      <c r="K5122" s="6"/>
      <c r="M5122" s="8" t="n">
        <v>919</v>
      </c>
      <c r="T5122" s="38" t="str">
        <f aca="false">H5122</f>
        <v>70</v>
      </c>
    </row>
    <row r="5123" customFormat="false" ht="15" hidden="false" customHeight="false" outlineLevel="0" collapsed="false">
      <c r="B5123" s="2" t="s">
        <v>108</v>
      </c>
      <c r="C5123" s="66" t="s">
        <v>2175</v>
      </c>
      <c r="D5123" s="2" t="n">
        <f aca="false">D5122+5</f>
        <v>135</v>
      </c>
      <c r="E5123" s="38" t="s">
        <v>2178</v>
      </c>
      <c r="F5123" s="2" t="str">
        <f aca="false">IFERROR(RIGHT("000"&amp;(1*E5123),3),SUBSTITUTE(E5123,"/",""))</f>
        <v>7080</v>
      </c>
      <c r="H5123" s="14" t="str">
        <f aca="false">E5123</f>
        <v>70/80</v>
      </c>
      <c r="I5123" s="8" t="str">
        <f aca="false">J5123</f>
        <v>70;80</v>
      </c>
      <c r="J5123" s="72" t="str">
        <f aca="false">IFERROR(1*H5123,LEFT(H5123,FIND("/",H5123)-1)&amp;";"&amp;RIGHT(H5123,LEN(H5123)-FIND("/",H5123)))</f>
        <v>70;80</v>
      </c>
      <c r="K5123" s="6"/>
      <c r="M5123" s="8" t="n">
        <v>858</v>
      </c>
    </row>
    <row r="5124" customFormat="false" ht="15" hidden="false" customHeight="false" outlineLevel="0" collapsed="false">
      <c r="B5124" s="2" t="s">
        <v>108</v>
      </c>
      <c r="C5124" s="66" t="s">
        <v>2175</v>
      </c>
      <c r="D5124" s="2" t="n">
        <f aca="false">D5123+5</f>
        <v>140</v>
      </c>
      <c r="E5124" s="38" t="s">
        <v>1618</v>
      </c>
      <c r="F5124" s="2" t="str">
        <f aca="false">IFERROR(RIGHT("000"&amp;(1*E5124),3),SUBSTITUTE(E5124,"/",""))</f>
        <v>080</v>
      </c>
      <c r="H5124" s="14" t="str">
        <f aca="false">E5124</f>
        <v>80</v>
      </c>
      <c r="I5124" s="8" t="n">
        <f aca="false">J5124</f>
        <v>80</v>
      </c>
      <c r="J5124" s="72" t="n">
        <f aca="false">IFERROR(1*H5124,LEFT(H5124,FIND("/",H5124)-1)&amp;";"&amp;RIGHT(H5124,LEN(H5124)-FIND("/",H5124)))</f>
        <v>80</v>
      </c>
      <c r="K5124" s="6"/>
      <c r="M5124" s="8" t="n">
        <v>879</v>
      </c>
      <c r="T5124" s="38" t="str">
        <f aca="false">H5124</f>
        <v>80</v>
      </c>
    </row>
    <row r="5125" customFormat="false" ht="15" hidden="false" customHeight="false" outlineLevel="0" collapsed="false">
      <c r="B5125" s="2" t="s">
        <v>108</v>
      </c>
      <c r="C5125" s="66" t="s">
        <v>2175</v>
      </c>
      <c r="D5125" s="2" t="n">
        <f aca="false">D5124+5</f>
        <v>145</v>
      </c>
      <c r="E5125" s="38" t="s">
        <v>2179</v>
      </c>
      <c r="F5125" s="2" t="str">
        <f aca="false">IFERROR(RIGHT("000"&amp;(1*E5125),3),SUBSTITUTE(E5125,"/",""))</f>
        <v>8090</v>
      </c>
      <c r="H5125" s="14" t="str">
        <f aca="false">E5125</f>
        <v>80/90</v>
      </c>
      <c r="I5125" s="8" t="str">
        <f aca="false">J5125</f>
        <v>80;90</v>
      </c>
      <c r="J5125" s="72" t="str">
        <f aca="false">IFERROR(1*H5125,LEFT(H5125,FIND("/",H5125)-1)&amp;";"&amp;RIGHT(H5125,LEN(H5125)-FIND("/",H5125)))</f>
        <v>80;90</v>
      </c>
      <c r="K5125" s="6"/>
      <c r="M5125" s="8" t="n">
        <v>818</v>
      </c>
    </row>
    <row r="5126" customFormat="false" ht="15" hidden="false" customHeight="false" outlineLevel="0" collapsed="false">
      <c r="B5126" s="2" t="s">
        <v>108</v>
      </c>
      <c r="C5126" s="66" t="s">
        <v>2175</v>
      </c>
      <c r="D5126" s="2" t="n">
        <f aca="false">D5125+5</f>
        <v>150</v>
      </c>
      <c r="E5126" s="38" t="s">
        <v>997</v>
      </c>
      <c r="F5126" s="2" t="str">
        <f aca="false">IFERROR(RIGHT("000"&amp;(1*E5126),3),SUBSTITUTE(E5126,"/",""))</f>
        <v>090</v>
      </c>
      <c r="H5126" s="14" t="str">
        <f aca="false">E5126</f>
        <v>90</v>
      </c>
      <c r="I5126" s="8" t="n">
        <f aca="false">J5126</f>
        <v>90</v>
      </c>
      <c r="J5126" s="72" t="n">
        <f aca="false">IFERROR(1*H5126,LEFT(H5126,FIND("/",H5126)-1)&amp;";"&amp;RIGHT(H5126,LEN(H5126)-FIND("/",H5126)))</f>
        <v>90</v>
      </c>
      <c r="K5126" s="6"/>
      <c r="M5126" s="8" t="n">
        <v>839</v>
      </c>
      <c r="T5126" s="38" t="str">
        <f aca="false">H5126</f>
        <v>90</v>
      </c>
    </row>
    <row r="5127" customFormat="false" ht="15" hidden="false" customHeight="false" outlineLevel="0" collapsed="false">
      <c r="B5127" s="2" t="s">
        <v>108</v>
      </c>
      <c r="C5127" s="66" t="s">
        <v>2175</v>
      </c>
      <c r="D5127" s="2" t="n">
        <f aca="false">D5126+5</f>
        <v>155</v>
      </c>
      <c r="E5127" s="38" t="s">
        <v>2180</v>
      </c>
      <c r="F5127" s="2" t="str">
        <f aca="false">IFERROR(RIGHT("000"&amp;(1*E5127),3),SUBSTITUTE(E5127,"/",""))</f>
        <v>90100</v>
      </c>
      <c r="H5127" s="14" t="str">
        <f aca="false">E5127</f>
        <v>90/100</v>
      </c>
      <c r="I5127" s="8" t="str">
        <f aca="false">J5127</f>
        <v>90;100</v>
      </c>
      <c r="J5127" s="72" t="str">
        <f aca="false">IFERROR(1*H5127,LEFT(H5127,FIND("/",H5127)-1)&amp;";"&amp;RIGHT(H5127,LEN(H5127)-FIND("/",H5127)))</f>
        <v>90;100</v>
      </c>
      <c r="K5127" s="6"/>
      <c r="M5127" s="8" t="n">
        <v>768</v>
      </c>
    </row>
    <row r="5128" customFormat="false" ht="15" hidden="false" customHeight="false" outlineLevel="0" collapsed="false">
      <c r="B5128" s="2" t="s">
        <v>108</v>
      </c>
      <c r="C5128" s="66" t="s">
        <v>2175</v>
      </c>
      <c r="D5128" s="2" t="n">
        <f aca="false">D5127+5</f>
        <v>160</v>
      </c>
      <c r="E5128" s="38" t="s">
        <v>1621</v>
      </c>
      <c r="F5128" s="2" t="str">
        <f aca="false">IFERROR(RIGHT("000"&amp;(1*E5128),3),SUBSTITUTE(E5128,"/",""))</f>
        <v>100</v>
      </c>
      <c r="H5128" s="14" t="str">
        <f aca="false">E5128</f>
        <v>100</v>
      </c>
      <c r="I5128" s="8" t="n">
        <f aca="false">J5128</f>
        <v>100</v>
      </c>
      <c r="J5128" s="72" t="n">
        <f aca="false">IFERROR(1*H5128,LEFT(H5128,FIND("/",H5128)-1)&amp;";"&amp;RIGHT(H5128,LEN(H5128)-FIND("/",H5128)))</f>
        <v>100</v>
      </c>
      <c r="K5128" s="6"/>
      <c r="M5128" s="8" t="n">
        <v>799</v>
      </c>
      <c r="T5128" s="38" t="str">
        <f aca="false">H5128</f>
        <v>100</v>
      </c>
    </row>
    <row r="5129" customFormat="false" ht="15" hidden="false" customHeight="false" outlineLevel="0" collapsed="false">
      <c r="B5129" s="18" t="s">
        <v>108</v>
      </c>
      <c r="C5129" s="76" t="s">
        <v>2175</v>
      </c>
      <c r="D5129" s="18" t="n">
        <v>161</v>
      </c>
      <c r="E5129" s="61" t="s">
        <v>2181</v>
      </c>
      <c r="F5129" s="18" t="str">
        <f aca="false">IFERROR(RIGHT("000"&amp;(1*E5129),3),SUBSTITUTE(E5129,"/",""))</f>
        <v>101</v>
      </c>
      <c r="G5129" s="76"/>
      <c r="H5129" s="8" t="n">
        <v>100</v>
      </c>
      <c r="I5129" s="8" t="n">
        <f aca="false">J5129</f>
        <v>100</v>
      </c>
      <c r="J5129" s="18" t="n">
        <f aca="false">IFERROR(1*H5129,LEFT(H5129,FIND("/",H5129)-1)&amp;";"&amp;RIGHT(H5129,LEN(H5129)-FIND("/",H5129)))</f>
        <v>100</v>
      </c>
      <c r="M5129" s="8" t="n">
        <v>799</v>
      </c>
    </row>
    <row r="5130" customFormat="false" ht="15" hidden="false" customHeight="false" outlineLevel="0" collapsed="false">
      <c r="B5130" s="2" t="s">
        <v>108</v>
      </c>
      <c r="C5130" s="66" t="s">
        <v>2175</v>
      </c>
      <c r="D5130" s="2" t="n">
        <f aca="false">D5128+5</f>
        <v>165</v>
      </c>
      <c r="E5130" s="38" t="s">
        <v>2182</v>
      </c>
      <c r="F5130" s="2" t="str">
        <f aca="false">IFERROR(RIGHT("000"&amp;(1*E5130),3),SUBSTITUTE(E5130,"/",""))</f>
        <v>100110</v>
      </c>
      <c r="H5130" s="14" t="str">
        <f aca="false">E5130</f>
        <v>100/110</v>
      </c>
      <c r="I5130" s="8" t="str">
        <f aca="false">J5130</f>
        <v>100;110</v>
      </c>
      <c r="J5130" s="72" t="str">
        <f aca="false">IFERROR(1*H5130,LEFT(H5130,FIND("/",H5130)-1)&amp;";"&amp;RIGHT(H5130,LEN(H5130)-FIND("/",H5130)))</f>
        <v>100;110</v>
      </c>
      <c r="K5130" s="6"/>
      <c r="M5130" s="8" t="n">
        <v>708</v>
      </c>
    </row>
    <row r="5131" customFormat="false" ht="15" hidden="false" customHeight="false" outlineLevel="0" collapsed="false">
      <c r="B5131" s="2" t="s">
        <v>108</v>
      </c>
      <c r="C5131" s="66" t="s">
        <v>2175</v>
      </c>
      <c r="D5131" s="2" t="n">
        <f aca="false">D5130+5</f>
        <v>170</v>
      </c>
      <c r="E5131" s="38" t="s">
        <v>1002</v>
      </c>
      <c r="F5131" s="2" t="str">
        <f aca="false">IFERROR(RIGHT("000"&amp;(1*E5131),3),SUBSTITUTE(E5131,"/",""))</f>
        <v>110</v>
      </c>
      <c r="H5131" s="14" t="str">
        <f aca="false">E5131</f>
        <v>110</v>
      </c>
      <c r="I5131" s="8" t="n">
        <f aca="false">J5131</f>
        <v>110</v>
      </c>
      <c r="J5131" s="72" t="n">
        <f aca="false">IFERROR(1*H5131,LEFT(H5131,FIND("/",H5131)-1)&amp;";"&amp;RIGHT(H5131,LEN(H5131)-FIND("/",H5131)))</f>
        <v>110</v>
      </c>
      <c r="K5131" s="6"/>
      <c r="M5131" s="8" t="n">
        <v>779</v>
      </c>
      <c r="T5131" s="38" t="str">
        <f aca="false">H5131</f>
        <v>110</v>
      </c>
    </row>
    <row r="5132" customFormat="false" ht="15" hidden="false" customHeight="false" outlineLevel="0" collapsed="false">
      <c r="B5132" s="2" t="s">
        <v>108</v>
      </c>
      <c r="C5132" s="66" t="s">
        <v>2175</v>
      </c>
      <c r="D5132" s="2" t="n">
        <f aca="false">D5131+5</f>
        <v>175</v>
      </c>
      <c r="E5132" s="38" t="s">
        <v>2183</v>
      </c>
      <c r="F5132" s="2" t="str">
        <f aca="false">IFERROR(RIGHT("000"&amp;(1*E5132),3),SUBSTITUTE(E5132,"/",""))</f>
        <v>110120</v>
      </c>
      <c r="H5132" s="14" t="str">
        <f aca="false">E5132</f>
        <v>110/120</v>
      </c>
      <c r="I5132" s="8" t="str">
        <f aca="false">J5132</f>
        <v>110;120</v>
      </c>
      <c r="J5132" s="72" t="str">
        <f aca="false">IFERROR(1*H5132,LEFT(H5132,FIND("/",H5132)-1)&amp;";"&amp;RIGHT(H5132,LEN(H5132)-FIND("/",H5132)))</f>
        <v>110;120</v>
      </c>
      <c r="K5132" s="6"/>
      <c r="M5132" s="8" t="n">
        <v>668</v>
      </c>
    </row>
    <row r="5133" customFormat="false" ht="15" hidden="false" customHeight="false" outlineLevel="0" collapsed="false">
      <c r="B5133" s="2" t="s">
        <v>108</v>
      </c>
      <c r="C5133" s="66" t="s">
        <v>2175</v>
      </c>
      <c r="D5133" s="2" t="n">
        <f aca="false">D5132+5</f>
        <v>180</v>
      </c>
      <c r="E5133" s="38" t="s">
        <v>1624</v>
      </c>
      <c r="F5133" s="2" t="str">
        <f aca="false">IFERROR(RIGHT("000"&amp;(1*E5133),3),SUBSTITUTE(E5133,"/",""))</f>
        <v>120</v>
      </c>
      <c r="H5133" s="14" t="str">
        <f aca="false">E5133</f>
        <v>120</v>
      </c>
      <c r="I5133" s="8" t="n">
        <f aca="false">J5133</f>
        <v>120</v>
      </c>
      <c r="J5133" s="72" t="n">
        <f aca="false">IFERROR(1*H5133,LEFT(H5133,FIND("/",H5133)-1)&amp;";"&amp;RIGHT(H5133,LEN(H5133)-FIND("/",H5133)))</f>
        <v>120</v>
      </c>
      <c r="K5133" s="6"/>
      <c r="M5133" s="8" t="n">
        <v>749</v>
      </c>
      <c r="T5133" s="38" t="str">
        <f aca="false">H5133</f>
        <v>120</v>
      </c>
    </row>
    <row r="5134" customFormat="false" ht="15" hidden="false" customHeight="false" outlineLevel="0" collapsed="false">
      <c r="B5134" s="2" t="s">
        <v>108</v>
      </c>
      <c r="C5134" s="66" t="s">
        <v>2175</v>
      </c>
      <c r="D5134" s="2" t="n">
        <f aca="false">D5133+5</f>
        <v>185</v>
      </c>
      <c r="E5134" s="38" t="s">
        <v>2184</v>
      </c>
      <c r="F5134" s="2" t="str">
        <f aca="false">IFERROR(RIGHT("000"&amp;(1*E5134),3),SUBSTITUTE(E5134,"/",""))</f>
        <v>120130</v>
      </c>
      <c r="H5134" s="14" t="str">
        <f aca="false">E5134</f>
        <v>120/130</v>
      </c>
      <c r="I5134" s="8" t="str">
        <f aca="false">J5134</f>
        <v>120;130</v>
      </c>
      <c r="J5134" s="72" t="str">
        <f aca="false">IFERROR(1*H5134,LEFT(H5134,FIND("/",H5134)-1)&amp;";"&amp;RIGHT(H5134,LEN(H5134)-FIND("/",H5134)))</f>
        <v>120;130</v>
      </c>
      <c r="K5134" s="6"/>
      <c r="M5134" s="8" t="n">
        <v>628</v>
      </c>
    </row>
    <row r="5135" customFormat="false" ht="15" hidden="false" customHeight="false" outlineLevel="0" collapsed="false">
      <c r="B5135" s="2" t="s">
        <v>108</v>
      </c>
      <c r="C5135" s="66" t="s">
        <v>2175</v>
      </c>
      <c r="D5135" s="2" t="n">
        <f aca="false">D5134+5</f>
        <v>190</v>
      </c>
      <c r="E5135" s="38" t="s">
        <v>1631</v>
      </c>
      <c r="F5135" s="2" t="str">
        <f aca="false">IFERROR(RIGHT("000"&amp;(1*E5135),3),SUBSTITUTE(E5135,"/",""))</f>
        <v>130</v>
      </c>
      <c r="H5135" s="14" t="str">
        <f aca="false">E5135</f>
        <v>130</v>
      </c>
      <c r="I5135" s="8" t="n">
        <f aca="false">J5135</f>
        <v>130</v>
      </c>
      <c r="J5135" s="72" t="n">
        <f aca="false">IFERROR(1*H5135,LEFT(H5135,FIND("/",H5135)-1)&amp;";"&amp;RIGHT(H5135,LEN(H5135)-FIND("/",H5135)))</f>
        <v>130</v>
      </c>
      <c r="K5135" s="6"/>
      <c r="M5135" s="8" t="n">
        <v>709</v>
      </c>
      <c r="T5135" s="38" t="str">
        <f aca="false">H5135</f>
        <v>130</v>
      </c>
    </row>
    <row r="5136" customFormat="false" ht="15" hidden="false" customHeight="false" outlineLevel="0" collapsed="false">
      <c r="B5136" s="2" t="s">
        <v>108</v>
      </c>
      <c r="C5136" s="66" t="s">
        <v>2175</v>
      </c>
      <c r="D5136" s="2" t="n">
        <f aca="false">D5135+5</f>
        <v>195</v>
      </c>
      <c r="E5136" s="38" t="s">
        <v>2185</v>
      </c>
      <c r="F5136" s="2" t="str">
        <f aca="false">IFERROR(RIGHT("000"&amp;(1*E5136),3),SUBSTITUTE(E5136,"/",""))</f>
        <v>130140</v>
      </c>
      <c r="H5136" s="14" t="str">
        <f aca="false">E5136</f>
        <v>130/140</v>
      </c>
      <c r="I5136" s="8" t="str">
        <f aca="false">J5136</f>
        <v>130;140</v>
      </c>
      <c r="J5136" s="72" t="str">
        <f aca="false">IFERROR(1*H5136,LEFT(H5136,FIND("/",H5136)-1)&amp;";"&amp;RIGHT(H5136,LEN(H5136)-FIND("/",H5136)))</f>
        <v>130;140</v>
      </c>
      <c r="K5136" s="6"/>
      <c r="M5136" s="8" t="n">
        <v>578</v>
      </c>
    </row>
    <row r="5137" customFormat="false" ht="15" hidden="false" customHeight="false" outlineLevel="0" collapsed="false">
      <c r="B5137" s="2" t="s">
        <v>108</v>
      </c>
      <c r="C5137" s="66" t="s">
        <v>2175</v>
      </c>
      <c r="D5137" s="2" t="n">
        <f aca="false">D5136+5</f>
        <v>200</v>
      </c>
      <c r="E5137" s="38" t="s">
        <v>1633</v>
      </c>
      <c r="F5137" s="2" t="str">
        <f aca="false">IFERROR(RIGHT("000"&amp;(1*E5137),3),SUBSTITUTE(E5137,"/",""))</f>
        <v>140</v>
      </c>
      <c r="H5137" s="14" t="str">
        <f aca="false">E5137</f>
        <v>140</v>
      </c>
      <c r="I5137" s="8" t="n">
        <f aca="false">J5137</f>
        <v>140</v>
      </c>
      <c r="J5137" s="72" t="n">
        <f aca="false">IFERROR(1*H5137,LEFT(H5137,FIND("/",H5137)-1)&amp;";"&amp;RIGHT(H5137,LEN(H5137)-FIND("/",H5137)))</f>
        <v>140</v>
      </c>
      <c r="K5137" s="6"/>
      <c r="M5137" s="8" t="n">
        <v>679</v>
      </c>
      <c r="T5137" s="38" t="str">
        <f aca="false">H5137</f>
        <v>140</v>
      </c>
    </row>
    <row r="5138" customFormat="false" ht="15" hidden="false" customHeight="false" outlineLevel="0" collapsed="false">
      <c r="B5138" s="2" t="s">
        <v>108</v>
      </c>
      <c r="C5138" s="66" t="s">
        <v>2175</v>
      </c>
      <c r="D5138" s="2" t="n">
        <f aca="false">D5137+5</f>
        <v>205</v>
      </c>
      <c r="E5138" s="38" t="s">
        <v>2186</v>
      </c>
      <c r="F5138" s="2" t="str">
        <f aca="false">IFERROR(RIGHT("000"&amp;(1*E5138),3),SUBSTITUTE(E5138,"/",""))</f>
        <v>140150</v>
      </c>
      <c r="H5138" s="14" t="str">
        <f aca="false">E5138</f>
        <v>140/150</v>
      </c>
      <c r="I5138" s="8" t="str">
        <f aca="false">J5138</f>
        <v>140;150</v>
      </c>
      <c r="J5138" s="72" t="str">
        <f aca="false">IFERROR(1*H5138,LEFT(H5138,FIND("/",H5138)-1)&amp;";"&amp;RIGHT(H5138,LEN(H5138)-FIND("/",H5138)))</f>
        <v>140;150</v>
      </c>
      <c r="K5138" s="6"/>
      <c r="M5138" s="8" t="n">
        <v>528</v>
      </c>
    </row>
    <row r="5139" customFormat="false" ht="15" hidden="false" customHeight="false" outlineLevel="0" collapsed="false">
      <c r="B5139" s="2" t="s">
        <v>108</v>
      </c>
      <c r="C5139" s="66" t="s">
        <v>2175</v>
      </c>
      <c r="D5139" s="2" t="n">
        <f aca="false">D5138+5</f>
        <v>210</v>
      </c>
      <c r="E5139" s="38" t="s">
        <v>2099</v>
      </c>
      <c r="F5139" s="2" t="str">
        <f aca="false">IFERROR(RIGHT("000"&amp;(1*E5139),3),SUBSTITUTE(E5139,"/",""))</f>
        <v>150</v>
      </c>
      <c r="H5139" s="14" t="str">
        <f aca="false">E5139</f>
        <v>150</v>
      </c>
      <c r="I5139" s="8" t="n">
        <f aca="false">J5139</f>
        <v>150</v>
      </c>
      <c r="J5139" s="72" t="n">
        <f aca="false">IFERROR(1*H5139,LEFT(H5139,FIND("/",H5139)-1)&amp;";"&amp;RIGHT(H5139,LEN(H5139)-FIND("/",H5139)))</f>
        <v>150</v>
      </c>
      <c r="K5139" s="6"/>
      <c r="M5139" s="8" t="n">
        <v>649</v>
      </c>
      <c r="T5139" s="38" t="str">
        <f aca="false">H5139</f>
        <v>150</v>
      </c>
    </row>
    <row r="5140" customFormat="false" ht="15" hidden="false" customHeight="false" outlineLevel="0" collapsed="false">
      <c r="B5140" s="2" t="s">
        <v>108</v>
      </c>
      <c r="C5140" s="66" t="s">
        <v>2175</v>
      </c>
      <c r="D5140" s="2" t="n">
        <f aca="false">D5139+5</f>
        <v>215</v>
      </c>
      <c r="E5140" s="38" t="s">
        <v>2187</v>
      </c>
      <c r="F5140" s="2" t="str">
        <f aca="false">IFERROR(RIGHT("000"&amp;(1*E5140),3),SUBSTITUTE(E5140,"/",""))</f>
        <v>150160</v>
      </c>
      <c r="H5140" s="14" t="str">
        <f aca="false">E5140</f>
        <v>150/160</v>
      </c>
      <c r="I5140" s="8" t="str">
        <f aca="false">J5140</f>
        <v>150;160</v>
      </c>
      <c r="J5140" s="72" t="str">
        <f aca="false">IFERROR(1*H5140,LEFT(H5140,FIND("/",H5140)-1)&amp;";"&amp;RIGHT(H5140,LEN(H5140)-FIND("/",H5140)))</f>
        <v>150;160</v>
      </c>
      <c r="K5140" s="6"/>
      <c r="M5140" s="8" t="n">
        <v>488</v>
      </c>
    </row>
    <row r="5141" customFormat="false" ht="15" hidden="false" customHeight="false" outlineLevel="0" collapsed="false">
      <c r="B5141" s="2" t="s">
        <v>108</v>
      </c>
      <c r="C5141" s="66" t="s">
        <v>2175</v>
      </c>
      <c r="D5141" s="2" t="n">
        <f aca="false">D5140+5</f>
        <v>220</v>
      </c>
      <c r="E5141" s="38" t="s">
        <v>2100</v>
      </c>
      <c r="F5141" s="2" t="str">
        <f aca="false">IFERROR(RIGHT("000"&amp;(1*E5141),3),SUBSTITUTE(E5141,"/",""))</f>
        <v>160</v>
      </c>
      <c r="H5141" s="14" t="str">
        <f aca="false">E5141</f>
        <v>160</v>
      </c>
      <c r="I5141" s="8" t="n">
        <f aca="false">J5141</f>
        <v>160</v>
      </c>
      <c r="J5141" s="72" t="n">
        <f aca="false">IFERROR(1*H5141,LEFT(H5141,FIND("/",H5141)-1)&amp;";"&amp;RIGHT(H5141,LEN(H5141)-FIND("/",H5141)))</f>
        <v>160</v>
      </c>
      <c r="K5141" s="6"/>
      <c r="M5141" s="8" t="n">
        <v>609</v>
      </c>
      <c r="T5141" s="38" t="str">
        <f aca="false">H5141</f>
        <v>160</v>
      </c>
    </row>
    <row r="5142" customFormat="false" ht="15" hidden="false" customHeight="false" outlineLevel="0" collapsed="false">
      <c r="B5142" s="18" t="s">
        <v>108</v>
      </c>
      <c r="C5142" s="76" t="s">
        <v>2175</v>
      </c>
      <c r="D5142" s="18" t="n">
        <v>221</v>
      </c>
      <c r="E5142" s="61" t="s">
        <v>2101</v>
      </c>
      <c r="F5142" s="18" t="str">
        <f aca="false">IFERROR(RIGHT("000"&amp;(1*E5142),3),SUBSTITUTE(E5142,"/",""))</f>
        <v>165</v>
      </c>
      <c r="G5142" s="76"/>
      <c r="H5142" s="8" t="n">
        <v>164</v>
      </c>
      <c r="I5142" s="8" t="n">
        <f aca="false">J5142</f>
        <v>164</v>
      </c>
      <c r="J5142" s="18" t="n">
        <f aca="false">IFERROR(1*H5142,LEFT(H5142,FIND("/",H5142)-1)&amp;";"&amp;RIGHT(H5142,LEN(H5142)-FIND("/",H5142)))</f>
        <v>164</v>
      </c>
      <c r="M5142" s="8" t="n">
        <v>589</v>
      </c>
    </row>
    <row r="5143" customFormat="false" ht="15" hidden="false" customHeight="false" outlineLevel="0" collapsed="false">
      <c r="B5143" s="2" t="s">
        <v>108</v>
      </c>
      <c r="C5143" s="66" t="s">
        <v>2175</v>
      </c>
      <c r="D5143" s="2" t="n">
        <f aca="false">D5141+5</f>
        <v>225</v>
      </c>
      <c r="E5143" s="38" t="s">
        <v>2188</v>
      </c>
      <c r="F5143" s="2" t="str">
        <f aca="false">IFERROR(RIGHT("000"&amp;(1*E5143),3),SUBSTITUTE(E5143,"/",""))</f>
        <v>160170</v>
      </c>
      <c r="H5143" s="14" t="str">
        <f aca="false">E5143</f>
        <v>160/170</v>
      </c>
      <c r="I5143" s="8" t="str">
        <f aca="false">J5143</f>
        <v>160;170</v>
      </c>
      <c r="J5143" s="72" t="str">
        <f aca="false">IFERROR(1*H5143,LEFT(H5143,FIND("/",H5143)-1)&amp;";"&amp;RIGHT(H5143,LEN(H5143)-FIND("/",H5143)))</f>
        <v>160;170</v>
      </c>
      <c r="K5143" s="6"/>
      <c r="M5143" s="8" t="n">
        <v>438</v>
      </c>
    </row>
    <row r="5144" customFormat="false" ht="15" hidden="false" customHeight="false" outlineLevel="0" collapsed="false">
      <c r="B5144" s="2" t="s">
        <v>108</v>
      </c>
      <c r="C5144" s="66" t="s">
        <v>2175</v>
      </c>
      <c r="D5144" s="2" t="n">
        <f aca="false">D5143+5</f>
        <v>230</v>
      </c>
      <c r="E5144" s="38" t="s">
        <v>2102</v>
      </c>
      <c r="F5144" s="2" t="str">
        <f aca="false">IFERROR(RIGHT("000"&amp;(1*E5144),3),SUBSTITUTE(E5144,"/",""))</f>
        <v>170</v>
      </c>
      <c r="H5144" s="14" t="str">
        <f aca="false">E5144</f>
        <v>170</v>
      </c>
      <c r="I5144" s="8" t="n">
        <f aca="false">J5144</f>
        <v>170</v>
      </c>
      <c r="J5144" s="72" t="n">
        <f aca="false">IFERROR(1*H5144,LEFT(H5144,FIND("/",H5144)-1)&amp;";"&amp;RIGHT(H5144,LEN(H5144)-FIND("/",H5144)))</f>
        <v>170</v>
      </c>
      <c r="K5144" s="6"/>
      <c r="M5144" s="8" t="n">
        <v>569</v>
      </c>
      <c r="T5144" s="38" t="str">
        <f aca="false">H5144</f>
        <v>170</v>
      </c>
    </row>
    <row r="5145" customFormat="false" ht="15" hidden="false" customHeight="false" outlineLevel="0" collapsed="false">
      <c r="B5145" s="2" t="s">
        <v>108</v>
      </c>
      <c r="C5145" s="66" t="s">
        <v>2175</v>
      </c>
      <c r="D5145" s="2" t="n">
        <f aca="false">D5144+5</f>
        <v>235</v>
      </c>
      <c r="E5145" s="38" t="s">
        <v>2189</v>
      </c>
      <c r="F5145" s="2" t="str">
        <f aca="false">IFERROR(RIGHT("000"&amp;(1*E5145),3),SUBSTITUTE(E5145,"/",""))</f>
        <v>170180</v>
      </c>
      <c r="H5145" s="14" t="str">
        <f aca="false">E5145</f>
        <v>170/180</v>
      </c>
      <c r="I5145" s="8" t="str">
        <f aca="false">J5145</f>
        <v>170;180</v>
      </c>
      <c r="J5145" s="72" t="str">
        <f aca="false">IFERROR(1*H5145,LEFT(H5145,FIND("/",H5145)-1)&amp;";"&amp;RIGHT(H5145,LEN(H5145)-FIND("/",H5145)))</f>
        <v>170;180</v>
      </c>
      <c r="K5145" s="6"/>
      <c r="M5145" s="8" t="n">
        <v>378</v>
      </c>
    </row>
    <row r="5146" customFormat="false" ht="15" hidden="false" customHeight="false" outlineLevel="0" collapsed="false">
      <c r="B5146" s="2" t="s">
        <v>108</v>
      </c>
      <c r="C5146" s="66" t="s">
        <v>2175</v>
      </c>
      <c r="D5146" s="2" t="n">
        <f aca="false">D5145+5</f>
        <v>240</v>
      </c>
      <c r="E5146" s="38" t="s">
        <v>2104</v>
      </c>
      <c r="F5146" s="2" t="str">
        <f aca="false">IFERROR(RIGHT("000"&amp;(1*E5146),3),SUBSTITUTE(E5146,"/",""))</f>
        <v>180</v>
      </c>
      <c r="H5146" s="14" t="str">
        <f aca="false">E5146</f>
        <v>180</v>
      </c>
      <c r="I5146" s="8" t="n">
        <f aca="false">J5146</f>
        <v>180</v>
      </c>
      <c r="J5146" s="72" t="n">
        <f aca="false">IFERROR(1*H5146,LEFT(H5146,FIND("/",H5146)-1)&amp;";"&amp;RIGHT(H5146,LEN(H5146)-FIND("/",H5146)))</f>
        <v>180</v>
      </c>
      <c r="K5146" s="6"/>
      <c r="M5146" s="8" t="n">
        <v>539</v>
      </c>
      <c r="T5146" s="38" t="str">
        <f aca="false">H5146</f>
        <v>180</v>
      </c>
    </row>
    <row r="5148" customFormat="false" ht="15" hidden="false" customHeight="false" outlineLevel="0" collapsed="false">
      <c r="A5148" s="25" t="s">
        <v>3102</v>
      </c>
      <c r="B5148" s="2" t="s">
        <v>108</v>
      </c>
      <c r="C5148" s="66" t="s">
        <v>2191</v>
      </c>
      <c r="D5148" s="2" t="n">
        <v>185</v>
      </c>
      <c r="E5148" s="38" t="s">
        <v>2192</v>
      </c>
      <c r="F5148" s="2" t="str">
        <f aca="false">IFERROR(RIGHT("000"&amp;(1*E5148),3),SUBSTITUTE(E5148,"/",""))</f>
        <v>92104</v>
      </c>
      <c r="H5148" s="14" t="str">
        <f aca="false">E5148</f>
        <v>92/104</v>
      </c>
      <c r="I5148" s="8" t="s">
        <v>3278</v>
      </c>
      <c r="J5148" s="18" t="s">
        <v>3278</v>
      </c>
      <c r="M5148" s="27"/>
    </row>
    <row r="5149" customFormat="false" ht="15" hidden="false" customHeight="false" outlineLevel="0" collapsed="false">
      <c r="A5149" s="25" t="s">
        <v>3102</v>
      </c>
      <c r="B5149" s="2" t="s">
        <v>108</v>
      </c>
      <c r="C5149" s="66" t="s">
        <v>2191</v>
      </c>
      <c r="D5149" s="2" t="n">
        <v>215</v>
      </c>
      <c r="E5149" s="38" t="s">
        <v>2193</v>
      </c>
      <c r="F5149" s="2" t="str">
        <f aca="false">IFERROR(RIGHT("000"&amp;(1*E5149),3),SUBSTITUTE(E5149,"/",""))</f>
        <v>110128</v>
      </c>
      <c r="H5149" s="14" t="str">
        <f aca="false">E5149</f>
        <v>110/128</v>
      </c>
      <c r="I5149" s="8" t="s">
        <v>3279</v>
      </c>
      <c r="J5149" s="18" t="s">
        <v>3279</v>
      </c>
      <c r="M5149" s="27"/>
    </row>
    <row r="5151" customFormat="false" ht="15" hidden="false" customHeight="false" outlineLevel="0" collapsed="false">
      <c r="B5151" s="10" t="s">
        <v>271</v>
      </c>
      <c r="C5151" s="73" t="s">
        <v>2194</v>
      </c>
      <c r="D5151" s="10" t="n">
        <v>115</v>
      </c>
      <c r="E5151" s="20" t="s">
        <v>495</v>
      </c>
      <c r="F5151" s="10" t="str">
        <f aca="false">IFERROR(RIGHT("000"&amp;(1*E5151),3),SUBSTITUTE(E5151,"/",""))</f>
        <v>5056</v>
      </c>
      <c r="G5151" s="73"/>
      <c r="H5151" s="81" t="str">
        <f aca="false">E5151</f>
        <v>50/56</v>
      </c>
      <c r="I5151" s="24" t="str">
        <f aca="false">J5151</f>
        <v>50;56</v>
      </c>
      <c r="J5151" s="74" t="str">
        <f aca="false">IFERROR(1*H5151,LEFT(H5151,FIND("/",H5151)-1)&amp;";"&amp;RIGHT(H5151,LEN(H5151)-FIND("/",H5151)))</f>
        <v>50;56</v>
      </c>
      <c r="K5151" s="49"/>
      <c r="L5151" s="24"/>
      <c r="M5151" s="24" t="n">
        <v>0</v>
      </c>
    </row>
    <row r="5152" customFormat="false" ht="15" hidden="false" customHeight="false" outlineLevel="0" collapsed="false">
      <c r="B5152" s="10" t="s">
        <v>271</v>
      </c>
      <c r="C5152" s="73" t="s">
        <v>2194</v>
      </c>
      <c r="D5152" s="10" t="n">
        <v>125</v>
      </c>
      <c r="E5152" s="20" t="s">
        <v>2151</v>
      </c>
      <c r="F5152" s="10" t="str">
        <f aca="false">IFERROR(RIGHT("000"&amp;(1*E5152),3),SUBSTITUTE(E5152,"/",""))</f>
        <v>5662</v>
      </c>
      <c r="G5152" s="73"/>
      <c r="H5152" s="81" t="str">
        <f aca="false">E5152</f>
        <v>56/62</v>
      </c>
      <c r="I5152" s="24" t="str">
        <f aca="false">J5152</f>
        <v>56;62</v>
      </c>
      <c r="J5152" s="74" t="str">
        <f aca="false">IFERROR(1*H5152,LEFT(H5152,FIND("/",H5152)-1)&amp;";"&amp;RIGHT(H5152,LEN(H5152)-FIND("/",H5152)))</f>
        <v>56;62</v>
      </c>
      <c r="K5152" s="49"/>
      <c r="L5152" s="24"/>
      <c r="M5152" s="24" t="n">
        <v>0</v>
      </c>
    </row>
    <row r="5153" customFormat="false" ht="15" hidden="false" customHeight="false" outlineLevel="0" collapsed="false">
      <c r="B5153" s="10" t="s">
        <v>271</v>
      </c>
      <c r="C5153" s="73" t="s">
        <v>2194</v>
      </c>
      <c r="D5153" s="10" t="n">
        <v>135</v>
      </c>
      <c r="E5153" s="20" t="s">
        <v>2152</v>
      </c>
      <c r="F5153" s="10" t="str">
        <f aca="false">IFERROR(RIGHT("000"&amp;(1*E5153),3),SUBSTITUTE(E5153,"/",""))</f>
        <v>6268</v>
      </c>
      <c r="G5153" s="73"/>
      <c r="H5153" s="81" t="str">
        <f aca="false">E5153</f>
        <v>62/68</v>
      </c>
      <c r="I5153" s="24" t="str">
        <f aca="false">J5153</f>
        <v>62;68</v>
      </c>
      <c r="J5153" s="74" t="str">
        <f aca="false">IFERROR(1*H5153,LEFT(H5153,FIND("/",H5153)-1)&amp;";"&amp;RIGHT(H5153,LEN(H5153)-FIND("/",H5153)))</f>
        <v>62;68</v>
      </c>
      <c r="K5153" s="49"/>
      <c r="L5153" s="24"/>
      <c r="M5153" s="24" t="n">
        <v>0</v>
      </c>
    </row>
    <row r="5154" customFormat="false" ht="15" hidden="false" customHeight="false" outlineLevel="0" collapsed="false">
      <c r="B5154" s="10" t="s">
        <v>271</v>
      </c>
      <c r="C5154" s="73" t="s">
        <v>2194</v>
      </c>
      <c r="D5154" s="10" t="n">
        <v>145</v>
      </c>
      <c r="E5154" s="20" t="s">
        <v>2153</v>
      </c>
      <c r="F5154" s="10" t="str">
        <f aca="false">IFERROR(RIGHT("000"&amp;(1*E5154),3),SUBSTITUTE(E5154,"/",""))</f>
        <v>6874</v>
      </c>
      <c r="G5154" s="73"/>
      <c r="H5154" s="81" t="str">
        <f aca="false">E5154</f>
        <v>68/74</v>
      </c>
      <c r="I5154" s="24" t="str">
        <f aca="false">J5154</f>
        <v>68;74</v>
      </c>
      <c r="J5154" s="74" t="str">
        <f aca="false">IFERROR(1*H5154,LEFT(H5154,FIND("/",H5154)-1)&amp;";"&amp;RIGHT(H5154,LEN(H5154)-FIND("/",H5154)))</f>
        <v>68;74</v>
      </c>
      <c r="K5154" s="49"/>
      <c r="L5154" s="24"/>
      <c r="M5154" s="24" t="n">
        <v>0</v>
      </c>
    </row>
    <row r="5155" customFormat="false" ht="15" hidden="false" customHeight="false" outlineLevel="0" collapsed="false">
      <c r="B5155" s="10" t="s">
        <v>271</v>
      </c>
      <c r="C5155" s="73" t="s">
        <v>2194</v>
      </c>
      <c r="D5155" s="10" t="n">
        <v>155</v>
      </c>
      <c r="E5155" s="20" t="s">
        <v>2154</v>
      </c>
      <c r="F5155" s="10" t="str">
        <f aca="false">IFERROR(RIGHT("000"&amp;(1*E5155),3),SUBSTITUTE(E5155,"/",""))</f>
        <v>7480</v>
      </c>
      <c r="G5155" s="73"/>
      <c r="H5155" s="81" t="str">
        <f aca="false">E5155</f>
        <v>74/80</v>
      </c>
      <c r="I5155" s="24" t="str">
        <f aca="false">J5155</f>
        <v>74;80</v>
      </c>
      <c r="J5155" s="74" t="str">
        <f aca="false">IFERROR(1*H5155,LEFT(H5155,FIND("/",H5155)-1)&amp;";"&amp;RIGHT(H5155,LEN(H5155)-FIND("/",H5155)))</f>
        <v>74;80</v>
      </c>
      <c r="K5155" s="49"/>
      <c r="L5155" s="24"/>
      <c r="M5155" s="24" t="n">
        <v>0</v>
      </c>
    </row>
    <row r="5156" customFormat="false" ht="15" hidden="false" customHeight="false" outlineLevel="0" collapsed="false">
      <c r="B5156" s="10" t="s">
        <v>271</v>
      </c>
      <c r="C5156" s="73" t="s">
        <v>2194</v>
      </c>
      <c r="D5156" s="10" t="n">
        <v>165</v>
      </c>
      <c r="E5156" s="20" t="s">
        <v>2155</v>
      </c>
      <c r="F5156" s="10" t="str">
        <f aca="false">IFERROR(RIGHT("000"&amp;(1*E5156),3),SUBSTITUTE(E5156,"/",""))</f>
        <v>8086</v>
      </c>
      <c r="G5156" s="73"/>
      <c r="H5156" s="81" t="str">
        <f aca="false">E5156</f>
        <v>80/86</v>
      </c>
      <c r="I5156" s="24" t="str">
        <f aca="false">J5156</f>
        <v>80;86</v>
      </c>
      <c r="J5156" s="74" t="str">
        <f aca="false">IFERROR(1*H5156,LEFT(H5156,FIND("/",H5156)-1)&amp;";"&amp;RIGHT(H5156,LEN(H5156)-FIND("/",H5156)))</f>
        <v>80;86</v>
      </c>
      <c r="K5156" s="49"/>
      <c r="L5156" s="24"/>
      <c r="M5156" s="24" t="n">
        <v>0</v>
      </c>
    </row>
    <row r="5157" customFormat="false" ht="15" hidden="false" customHeight="false" outlineLevel="0" collapsed="false">
      <c r="B5157" s="10" t="s">
        <v>271</v>
      </c>
      <c r="C5157" s="73" t="s">
        <v>2194</v>
      </c>
      <c r="D5157" s="10" t="n">
        <v>170</v>
      </c>
      <c r="E5157" s="20" t="s">
        <v>1804</v>
      </c>
      <c r="F5157" s="10" t="str">
        <f aca="false">IFERROR(RIGHT("000"&amp;(1*E5157),3),SUBSTITUTE(E5157,"/",""))</f>
        <v>086</v>
      </c>
      <c r="G5157" s="73"/>
      <c r="H5157" s="81" t="str">
        <f aca="false">E5157</f>
        <v>86</v>
      </c>
      <c r="I5157" s="24" t="n">
        <f aca="false">J5157</f>
        <v>86</v>
      </c>
      <c r="J5157" s="74" t="n">
        <f aca="false">IFERROR(1*H5157,LEFT(H5157,FIND("/",H5157)-1)&amp;";"&amp;RIGHT(H5157,LEN(H5157)-FIND("/",H5157)))</f>
        <v>86</v>
      </c>
      <c r="K5157" s="49"/>
      <c r="L5157" s="24"/>
      <c r="M5157" s="24" t="n">
        <v>0</v>
      </c>
    </row>
    <row r="5158" customFormat="false" ht="15" hidden="false" customHeight="false" outlineLevel="0" collapsed="false">
      <c r="B5158" s="10" t="s">
        <v>271</v>
      </c>
      <c r="C5158" s="73" t="s">
        <v>2194</v>
      </c>
      <c r="D5158" s="10" t="n">
        <v>175</v>
      </c>
      <c r="E5158" s="20" t="s">
        <v>2156</v>
      </c>
      <c r="F5158" s="10" t="str">
        <f aca="false">IFERROR(RIGHT("000"&amp;(1*E5158),3),SUBSTITUTE(E5158,"/",""))</f>
        <v>8692</v>
      </c>
      <c r="G5158" s="73"/>
      <c r="H5158" s="81" t="str">
        <f aca="false">E5158</f>
        <v>86/92</v>
      </c>
      <c r="I5158" s="24" t="str">
        <f aca="false">J5158</f>
        <v>86;92</v>
      </c>
      <c r="J5158" s="74" t="str">
        <f aca="false">IFERROR(1*H5158,LEFT(H5158,FIND("/",H5158)-1)&amp;";"&amp;RIGHT(H5158,LEN(H5158)-FIND("/",H5158)))</f>
        <v>86;92</v>
      </c>
      <c r="K5158" s="49"/>
      <c r="L5158" s="24"/>
      <c r="M5158" s="24" t="n">
        <v>0</v>
      </c>
    </row>
    <row r="5159" customFormat="false" ht="15" hidden="false" customHeight="false" outlineLevel="0" collapsed="false">
      <c r="B5159" s="10" t="s">
        <v>271</v>
      </c>
      <c r="C5159" s="73" t="s">
        <v>2194</v>
      </c>
      <c r="D5159" s="10" t="n">
        <v>185</v>
      </c>
      <c r="E5159" s="20" t="s">
        <v>2157</v>
      </c>
      <c r="F5159" s="10" t="str">
        <f aca="false">IFERROR(RIGHT("000"&amp;(1*E5159),3),SUBSTITUTE(E5159,"/",""))</f>
        <v>9298</v>
      </c>
      <c r="G5159" s="73"/>
      <c r="H5159" s="81" t="str">
        <f aca="false">E5159</f>
        <v>92/98</v>
      </c>
      <c r="I5159" s="24" t="str">
        <f aca="false">J5159</f>
        <v>92;98</v>
      </c>
      <c r="J5159" s="74" t="str">
        <f aca="false">IFERROR(1*H5159,LEFT(H5159,FIND("/",H5159)-1)&amp;";"&amp;RIGHT(H5159,LEN(H5159)-FIND("/",H5159)))</f>
        <v>92;98</v>
      </c>
      <c r="K5159" s="49"/>
      <c r="L5159" s="24"/>
      <c r="M5159" s="24" t="n">
        <v>0</v>
      </c>
    </row>
    <row r="5160" customFormat="false" ht="15" hidden="false" customHeight="false" outlineLevel="0" collapsed="false">
      <c r="B5160" s="10" t="s">
        <v>271</v>
      </c>
      <c r="C5160" s="73" t="s">
        <v>2194</v>
      </c>
      <c r="D5160" s="10" t="n">
        <v>195</v>
      </c>
      <c r="E5160" s="20" t="s">
        <v>2158</v>
      </c>
      <c r="F5160" s="10" t="str">
        <f aca="false">IFERROR(RIGHT("000"&amp;(1*E5160),3),SUBSTITUTE(E5160,"/",""))</f>
        <v>98104</v>
      </c>
      <c r="G5160" s="73"/>
      <c r="H5160" s="81" t="str">
        <f aca="false">E5160</f>
        <v>98/104</v>
      </c>
      <c r="I5160" s="24" t="str">
        <f aca="false">J5160</f>
        <v>98;104</v>
      </c>
      <c r="J5160" s="74" t="str">
        <f aca="false">IFERROR(1*H5160,LEFT(H5160,FIND("/",H5160)-1)&amp;";"&amp;RIGHT(H5160,LEN(H5160)-FIND("/",H5160)))</f>
        <v>98;104</v>
      </c>
      <c r="K5160" s="49"/>
      <c r="L5160" s="24"/>
      <c r="M5160" s="24" t="n">
        <v>0</v>
      </c>
    </row>
    <row r="5161" customFormat="false" ht="15" hidden="false" customHeight="false" outlineLevel="0" collapsed="false">
      <c r="B5161" s="10" t="s">
        <v>271</v>
      </c>
      <c r="C5161" s="73" t="s">
        <v>2194</v>
      </c>
      <c r="D5161" s="10" t="n">
        <v>205</v>
      </c>
      <c r="E5161" s="20" t="s">
        <v>2159</v>
      </c>
      <c r="F5161" s="10" t="str">
        <f aca="false">IFERROR(RIGHT("000"&amp;(1*E5161),3),SUBSTITUTE(E5161,"/",""))</f>
        <v>104110</v>
      </c>
      <c r="G5161" s="73"/>
      <c r="H5161" s="81" t="str">
        <f aca="false">E5161</f>
        <v>104/110</v>
      </c>
      <c r="I5161" s="24" t="str">
        <f aca="false">J5161</f>
        <v>104;110</v>
      </c>
      <c r="J5161" s="74" t="str">
        <f aca="false">IFERROR(1*H5161,LEFT(H5161,FIND("/",H5161)-1)&amp;";"&amp;RIGHT(H5161,LEN(H5161)-FIND("/",H5161)))</f>
        <v>104;110</v>
      </c>
      <c r="K5161" s="49"/>
      <c r="L5161" s="24"/>
      <c r="M5161" s="24" t="n">
        <v>0</v>
      </c>
    </row>
    <row r="5162" customFormat="false" ht="15" hidden="false" customHeight="false" outlineLevel="0" collapsed="false">
      <c r="B5162" s="10" t="s">
        <v>271</v>
      </c>
      <c r="C5162" s="73" t="s">
        <v>2194</v>
      </c>
      <c r="D5162" s="10" t="n">
        <v>215</v>
      </c>
      <c r="E5162" s="20" t="s">
        <v>2160</v>
      </c>
      <c r="F5162" s="10" t="str">
        <f aca="false">IFERROR(RIGHT("000"&amp;(1*E5162),3),SUBSTITUTE(E5162,"/",""))</f>
        <v>110116</v>
      </c>
      <c r="G5162" s="73"/>
      <c r="H5162" s="81" t="str">
        <f aca="false">E5162</f>
        <v>110/116</v>
      </c>
      <c r="I5162" s="24" t="str">
        <f aca="false">J5162</f>
        <v>110;116</v>
      </c>
      <c r="J5162" s="74" t="str">
        <f aca="false">IFERROR(1*H5162,LEFT(H5162,FIND("/",H5162)-1)&amp;";"&amp;RIGHT(H5162,LEN(H5162)-FIND("/",H5162)))</f>
        <v>110;116</v>
      </c>
      <c r="K5162" s="49"/>
      <c r="L5162" s="24"/>
      <c r="M5162" s="24" t="n">
        <v>0</v>
      </c>
    </row>
    <row r="5163" customFormat="false" ht="15" hidden="false" customHeight="false" outlineLevel="0" collapsed="false">
      <c r="B5163" s="10" t="s">
        <v>271</v>
      </c>
      <c r="C5163" s="73" t="s">
        <v>2194</v>
      </c>
      <c r="D5163" s="10" t="n">
        <v>225</v>
      </c>
      <c r="E5163" s="20" t="s">
        <v>2161</v>
      </c>
      <c r="F5163" s="10" t="str">
        <f aca="false">IFERROR(RIGHT("000"&amp;(1*E5163),3),SUBSTITUTE(E5163,"/",""))</f>
        <v>116122</v>
      </c>
      <c r="G5163" s="73"/>
      <c r="H5163" s="81" t="str">
        <f aca="false">E5163</f>
        <v>116/122</v>
      </c>
      <c r="I5163" s="24" t="str">
        <f aca="false">J5163</f>
        <v>116;122</v>
      </c>
      <c r="J5163" s="74" t="str">
        <f aca="false">IFERROR(1*H5163,LEFT(H5163,FIND("/",H5163)-1)&amp;";"&amp;RIGHT(H5163,LEN(H5163)-FIND("/",H5163)))</f>
        <v>116;122</v>
      </c>
      <c r="K5163" s="49"/>
      <c r="L5163" s="24"/>
      <c r="M5163" s="24" t="n">
        <v>0</v>
      </c>
    </row>
    <row r="5164" customFormat="false" ht="15" hidden="false" customHeight="false" outlineLevel="0" collapsed="false">
      <c r="B5164" s="10" t="s">
        <v>271</v>
      </c>
      <c r="C5164" s="73" t="s">
        <v>2194</v>
      </c>
      <c r="D5164" s="10" t="n">
        <v>245</v>
      </c>
      <c r="E5164" s="20" t="s">
        <v>2163</v>
      </c>
      <c r="F5164" s="10" t="str">
        <f aca="false">IFERROR(RIGHT("000"&amp;(1*E5164),3),SUBSTITUTE(E5164,"/",""))</f>
        <v>128134</v>
      </c>
      <c r="G5164" s="73"/>
      <c r="H5164" s="81" t="str">
        <f aca="false">E5164</f>
        <v>128/134</v>
      </c>
      <c r="I5164" s="24" t="str">
        <f aca="false">J5164</f>
        <v>128;134</v>
      </c>
      <c r="J5164" s="74" t="str">
        <f aca="false">IFERROR(1*H5164,LEFT(H5164,FIND("/",H5164)-1)&amp;";"&amp;RIGHT(H5164,LEN(H5164)-FIND("/",H5164)))</f>
        <v>128;134</v>
      </c>
      <c r="K5164" s="49"/>
      <c r="L5164" s="24"/>
      <c r="M5164" s="24" t="n">
        <v>0</v>
      </c>
    </row>
    <row r="5165" customFormat="false" ht="15" hidden="false" customHeight="false" outlineLevel="0" collapsed="false">
      <c r="B5165" s="10" t="s">
        <v>271</v>
      </c>
      <c r="C5165" s="73" t="s">
        <v>2194</v>
      </c>
      <c r="D5165" s="10" t="n">
        <v>265</v>
      </c>
      <c r="E5165" s="20" t="s">
        <v>2165</v>
      </c>
      <c r="F5165" s="10" t="str">
        <f aca="false">IFERROR(RIGHT("000"&amp;(1*E5165),3),SUBSTITUTE(E5165,"/",""))</f>
        <v>140146</v>
      </c>
      <c r="G5165" s="73"/>
      <c r="H5165" s="81" t="str">
        <f aca="false">E5165</f>
        <v>140/146</v>
      </c>
      <c r="I5165" s="24" t="str">
        <f aca="false">J5165</f>
        <v>140;146</v>
      </c>
      <c r="J5165" s="74" t="str">
        <f aca="false">IFERROR(1*H5165,LEFT(H5165,FIND("/",H5165)-1)&amp;";"&amp;RIGHT(H5165,LEN(H5165)-FIND("/",H5165)))</f>
        <v>140;146</v>
      </c>
      <c r="K5165" s="49"/>
      <c r="L5165" s="24"/>
      <c r="M5165" s="24" t="n">
        <v>0</v>
      </c>
    </row>
    <row r="5166" customFormat="false" ht="15" hidden="false" customHeight="false" outlineLevel="0" collapsed="false">
      <c r="B5166" s="10" t="s">
        <v>271</v>
      </c>
      <c r="C5166" s="73" t="s">
        <v>2194</v>
      </c>
      <c r="D5166" s="10" t="n">
        <v>400</v>
      </c>
      <c r="E5166" s="20" t="s">
        <v>2171</v>
      </c>
      <c r="F5166" s="10" t="str">
        <f aca="false">IFERROR(RIGHT("000"&amp;(1*E5166),3),SUBSTITUTE(E5166,"/",""))</f>
        <v>6280</v>
      </c>
      <c r="G5166" s="73"/>
      <c r="H5166" s="81" t="str">
        <f aca="false">E5166</f>
        <v>62/80</v>
      </c>
      <c r="I5166" s="24" t="str">
        <f aca="false">J5166</f>
        <v>62;68;74;80</v>
      </c>
      <c r="J5166" s="74" t="s">
        <v>3275</v>
      </c>
      <c r="K5166" s="49"/>
      <c r="L5166" s="24"/>
      <c r="M5166" s="24" t="n">
        <v>0</v>
      </c>
    </row>
    <row r="5167" customFormat="false" ht="15" hidden="false" customHeight="false" outlineLevel="0" collapsed="false">
      <c r="B5167" s="10" t="s">
        <v>271</v>
      </c>
      <c r="C5167" s="73" t="s">
        <v>2194</v>
      </c>
      <c r="D5167" s="10" t="n">
        <v>410</v>
      </c>
      <c r="E5167" s="20" t="s">
        <v>2172</v>
      </c>
      <c r="F5167" s="10" t="str">
        <f aca="false">IFERROR(RIGHT("000"&amp;(1*E5167),3),SUBSTITUTE(E5167,"/",""))</f>
        <v>8098</v>
      </c>
      <c r="G5167" s="73"/>
      <c r="H5167" s="81" t="str">
        <f aca="false">E5167</f>
        <v>80/98</v>
      </c>
      <c r="I5167" s="24" t="str">
        <f aca="false">J5167</f>
        <v>80;86;92;98</v>
      </c>
      <c r="J5167" s="74" t="s">
        <v>3276</v>
      </c>
      <c r="K5167" s="49"/>
      <c r="L5167" s="24"/>
      <c r="M5167" s="24" t="n">
        <v>0</v>
      </c>
    </row>
    <row r="5169" customFormat="false" ht="15" hidden="false" customHeight="false" outlineLevel="0" collapsed="false">
      <c r="B5169" s="2" t="s">
        <v>108</v>
      </c>
      <c r="C5169" s="66" t="s">
        <v>2197</v>
      </c>
      <c r="D5169" s="2" t="n">
        <v>110</v>
      </c>
      <c r="E5169" s="38" t="s">
        <v>2198</v>
      </c>
      <c r="F5169" s="2" t="str">
        <f aca="false">IFERROR(RIGHT("000"&amp;(1*E5169),3),SUBSTITUTE(E5169,"/",""))</f>
        <v>501M</v>
      </c>
      <c r="H5169" s="8" t="str">
        <f aca="false">LEFT(E5169,FIND("/",E5169)-1)</f>
        <v>50</v>
      </c>
      <c r="I5169" s="8" t="n">
        <f aca="false">J5169</f>
        <v>50</v>
      </c>
      <c r="J5169" s="72" t="n">
        <f aca="false">IFERROR(1*H5169,LEFT(H5169,FIND("/",H5169)-1)&amp;";"&amp;RIGHT(H5169,LEN(H5169)-FIND("/",H5169)))</f>
        <v>50</v>
      </c>
      <c r="K5169" s="6"/>
      <c r="M5169" s="8" t="n">
        <v>989</v>
      </c>
      <c r="T5169" s="38" t="str">
        <f aca="false">H5169</f>
        <v>50</v>
      </c>
    </row>
    <row r="5170" customFormat="false" ht="15" hidden="false" customHeight="false" outlineLevel="0" collapsed="false">
      <c r="B5170" s="2" t="s">
        <v>108</v>
      </c>
      <c r="C5170" s="66" t="s">
        <v>2197</v>
      </c>
      <c r="D5170" s="2" t="n">
        <f aca="false">D5169+10</f>
        <v>120</v>
      </c>
      <c r="E5170" s="38" t="s">
        <v>2199</v>
      </c>
      <c r="F5170" s="2" t="str">
        <f aca="false">IFERROR(RIGHT("000"&amp;(1*E5170),3),SUBSTITUTE(E5170,"/",""))</f>
        <v>562M</v>
      </c>
      <c r="H5170" s="8" t="str">
        <f aca="false">LEFT(E5170,FIND("/",E5170)-1)</f>
        <v>56</v>
      </c>
      <c r="I5170" s="8" t="n">
        <f aca="false">J5170</f>
        <v>56</v>
      </c>
      <c r="J5170" s="72" t="n">
        <f aca="false">IFERROR(1*H5170,LEFT(H5170,FIND("/",H5170)-1)&amp;";"&amp;RIGHT(H5170,LEN(H5170)-FIND("/",H5170)))</f>
        <v>56</v>
      </c>
      <c r="K5170" s="6"/>
      <c r="M5170" s="8" t="n">
        <v>969</v>
      </c>
      <c r="T5170" s="38" t="str">
        <f aca="false">H5170</f>
        <v>56</v>
      </c>
    </row>
    <row r="5171" customFormat="false" ht="15" hidden="false" customHeight="false" outlineLevel="0" collapsed="false">
      <c r="B5171" s="2" t="s">
        <v>108</v>
      </c>
      <c r="C5171" s="66" t="s">
        <v>2197</v>
      </c>
      <c r="D5171" s="2" t="n">
        <f aca="false">D5170+10</f>
        <v>130</v>
      </c>
      <c r="E5171" s="38" t="s">
        <v>2200</v>
      </c>
      <c r="F5171" s="2" t="str">
        <f aca="false">IFERROR(RIGHT("000"&amp;(1*E5171),3),SUBSTITUTE(E5171,"/",""))</f>
        <v>623M</v>
      </c>
      <c r="H5171" s="8" t="str">
        <f aca="false">LEFT(E5171,FIND("/",E5171)-1)</f>
        <v>62</v>
      </c>
      <c r="I5171" s="8" t="n">
        <f aca="false">J5171</f>
        <v>62</v>
      </c>
      <c r="J5171" s="72" t="n">
        <f aca="false">IFERROR(1*H5171,LEFT(H5171,FIND("/",H5171)-1)&amp;";"&amp;RIGHT(H5171,LEN(H5171)-FIND("/",H5171)))</f>
        <v>62</v>
      </c>
      <c r="K5171" s="6"/>
      <c r="M5171" s="8" t="n">
        <v>939</v>
      </c>
      <c r="T5171" s="38" t="str">
        <f aca="false">H5171</f>
        <v>62</v>
      </c>
    </row>
    <row r="5172" customFormat="false" ht="15" hidden="false" customHeight="false" outlineLevel="0" collapsed="false">
      <c r="B5172" s="2" t="s">
        <v>108</v>
      </c>
      <c r="C5172" s="66" t="s">
        <v>2197</v>
      </c>
      <c r="D5172" s="2" t="n">
        <f aca="false">D5171+10</f>
        <v>140</v>
      </c>
      <c r="E5172" s="38" t="s">
        <v>2201</v>
      </c>
      <c r="F5172" s="2" t="str">
        <f aca="false">IFERROR(RIGHT("000"&amp;(1*E5172),3),SUBSTITUTE(E5172,"/",""))</f>
        <v>686M</v>
      </c>
      <c r="H5172" s="8" t="str">
        <f aca="false">LEFT(E5172,FIND("/",E5172)-1)</f>
        <v>68</v>
      </c>
      <c r="I5172" s="8" t="n">
        <f aca="false">J5172</f>
        <v>68</v>
      </c>
      <c r="J5172" s="72" t="n">
        <f aca="false">IFERROR(1*H5172,LEFT(H5172,FIND("/",H5172)-1)&amp;";"&amp;RIGHT(H5172,LEN(H5172)-FIND("/",H5172)))</f>
        <v>68</v>
      </c>
      <c r="K5172" s="6"/>
      <c r="M5172" s="8" t="n">
        <v>929</v>
      </c>
      <c r="T5172" s="38" t="str">
        <f aca="false">H5172</f>
        <v>68</v>
      </c>
    </row>
    <row r="5173" customFormat="false" ht="15" hidden="false" customHeight="false" outlineLevel="0" collapsed="false">
      <c r="B5173" s="2" t="s">
        <v>108</v>
      </c>
      <c r="C5173" s="66" t="s">
        <v>2197</v>
      </c>
      <c r="D5173" s="2" t="n">
        <f aca="false">D5172+10</f>
        <v>150</v>
      </c>
      <c r="E5173" s="38" t="s">
        <v>2202</v>
      </c>
      <c r="F5173" s="2" t="str">
        <f aca="false">IFERROR(RIGHT("000"&amp;(1*E5173),3),SUBSTITUTE(E5173,"/",""))</f>
        <v>749M</v>
      </c>
      <c r="H5173" s="8" t="str">
        <f aca="false">LEFT(E5173,FIND("/",E5173)-1)</f>
        <v>74</v>
      </c>
      <c r="I5173" s="8" t="n">
        <f aca="false">J5173</f>
        <v>74</v>
      </c>
      <c r="J5173" s="72" t="n">
        <f aca="false">IFERROR(1*H5173,LEFT(H5173,FIND("/",H5173)-1)&amp;";"&amp;RIGHT(H5173,LEN(H5173)-FIND("/",H5173)))</f>
        <v>74</v>
      </c>
      <c r="K5173" s="6"/>
      <c r="M5173" s="8" t="n">
        <v>899</v>
      </c>
      <c r="T5173" s="38" t="str">
        <f aca="false">H5173</f>
        <v>74</v>
      </c>
    </row>
    <row r="5174" customFormat="false" ht="15" hidden="false" customHeight="false" outlineLevel="0" collapsed="false">
      <c r="B5174" s="2" t="s">
        <v>108</v>
      </c>
      <c r="C5174" s="66" t="s">
        <v>2197</v>
      </c>
      <c r="D5174" s="2" t="n">
        <f aca="false">D5173+10</f>
        <v>160</v>
      </c>
      <c r="E5174" s="38" t="s">
        <v>2203</v>
      </c>
      <c r="F5174" s="2" t="str">
        <f aca="false">IFERROR(RIGHT("000"&amp;(1*E5174),3),SUBSTITUTE(E5174,"/",""))</f>
        <v>8012M</v>
      </c>
      <c r="H5174" s="8" t="str">
        <f aca="false">LEFT(E5174,FIND("/",E5174)-1)</f>
        <v>80</v>
      </c>
      <c r="I5174" s="8" t="n">
        <f aca="false">J5174</f>
        <v>80</v>
      </c>
      <c r="J5174" s="72" t="n">
        <f aca="false">IFERROR(1*H5174,LEFT(H5174,FIND("/",H5174)-1)&amp;";"&amp;RIGHT(H5174,LEN(H5174)-FIND("/",H5174)))</f>
        <v>80</v>
      </c>
      <c r="K5174" s="6"/>
      <c r="M5174" s="8" t="n">
        <v>879</v>
      </c>
      <c r="T5174" s="38" t="str">
        <f aca="false">H5174</f>
        <v>80</v>
      </c>
    </row>
    <row r="5175" customFormat="false" ht="15" hidden="false" customHeight="false" outlineLevel="0" collapsed="false">
      <c r="B5175" s="2" t="s">
        <v>108</v>
      </c>
      <c r="C5175" s="66" t="s">
        <v>2197</v>
      </c>
      <c r="D5175" s="2" t="n">
        <f aca="false">D5174+10</f>
        <v>170</v>
      </c>
      <c r="E5175" s="38" t="s">
        <v>2204</v>
      </c>
      <c r="F5175" s="2" t="str">
        <f aca="false">IFERROR(RIGHT("000"&amp;(1*E5175),3),SUBSTITUTE(E5175,"/",""))</f>
        <v>8618M</v>
      </c>
      <c r="H5175" s="8" t="str">
        <f aca="false">LEFT(E5175,FIND("/",E5175)-1)</f>
        <v>86</v>
      </c>
      <c r="I5175" s="8" t="n">
        <f aca="false">J5175</f>
        <v>86</v>
      </c>
      <c r="J5175" s="72" t="n">
        <f aca="false">IFERROR(1*H5175,LEFT(H5175,FIND("/",H5175)-1)&amp;";"&amp;RIGHT(H5175,LEN(H5175)-FIND("/",H5175)))</f>
        <v>86</v>
      </c>
      <c r="K5175" s="6"/>
      <c r="M5175" s="8" t="n">
        <v>849</v>
      </c>
      <c r="T5175" s="38" t="str">
        <f aca="false">H5175</f>
        <v>86</v>
      </c>
    </row>
    <row r="5176" customFormat="false" ht="15" hidden="false" customHeight="false" outlineLevel="0" collapsed="false">
      <c r="B5176" s="2" t="s">
        <v>108</v>
      </c>
      <c r="C5176" s="66" t="s">
        <v>2197</v>
      </c>
      <c r="D5176" s="2" t="n">
        <f aca="false">D5175+10</f>
        <v>180</v>
      </c>
      <c r="E5176" s="38" t="s">
        <v>2205</v>
      </c>
      <c r="F5176" s="2" t="str">
        <f aca="false">IFERROR(RIGHT("000"&amp;(1*E5176),3),SUBSTITUTE(E5176,"/",""))</f>
        <v>922Y</v>
      </c>
      <c r="H5176" s="8" t="str">
        <f aca="false">LEFT(E5176,FIND("/",E5176)-1)</f>
        <v>92</v>
      </c>
      <c r="I5176" s="8" t="n">
        <f aca="false">J5176</f>
        <v>92</v>
      </c>
      <c r="J5176" s="72" t="n">
        <f aca="false">IFERROR(1*H5176,LEFT(H5176,FIND("/",H5176)-1)&amp;";"&amp;RIGHT(H5176,LEN(H5176)-FIND("/",H5176)))</f>
        <v>92</v>
      </c>
      <c r="K5176" s="6"/>
      <c r="M5176" s="8" t="n">
        <v>829</v>
      </c>
      <c r="T5176" s="38" t="str">
        <f aca="false">H5176</f>
        <v>92</v>
      </c>
    </row>
    <row r="5177" customFormat="false" ht="15" hidden="false" customHeight="false" outlineLevel="0" collapsed="false">
      <c r="B5177" s="2" t="s">
        <v>108</v>
      </c>
      <c r="C5177" s="66" t="s">
        <v>2197</v>
      </c>
      <c r="D5177" s="2" t="n">
        <f aca="false">D5176+10</f>
        <v>190</v>
      </c>
      <c r="E5177" s="38" t="s">
        <v>2206</v>
      </c>
      <c r="F5177" s="2" t="str">
        <f aca="false">IFERROR(RIGHT("000"&amp;(1*E5177),3),SUBSTITUTE(E5177,"/",""))</f>
        <v>983Y</v>
      </c>
      <c r="H5177" s="8" t="str">
        <f aca="false">LEFT(E5177,FIND("/",E5177)-1)</f>
        <v>98</v>
      </c>
      <c r="I5177" s="8" t="n">
        <f aca="false">J5177</f>
        <v>98</v>
      </c>
      <c r="J5177" s="72" t="n">
        <f aca="false">IFERROR(1*H5177,LEFT(H5177,FIND("/",H5177)-1)&amp;";"&amp;RIGHT(H5177,LEN(H5177)-FIND("/",H5177)))</f>
        <v>98</v>
      </c>
      <c r="K5177" s="6"/>
      <c r="M5177" s="8" t="n">
        <v>809</v>
      </c>
      <c r="T5177" s="38" t="str">
        <f aca="false">H5177</f>
        <v>98</v>
      </c>
    </row>
    <row r="5178" customFormat="false" ht="15" hidden="false" customHeight="false" outlineLevel="0" collapsed="false">
      <c r="B5178" s="2" t="s">
        <v>108</v>
      </c>
      <c r="C5178" s="66" t="s">
        <v>2197</v>
      </c>
      <c r="D5178" s="2" t="n">
        <f aca="false">D5177+10</f>
        <v>200</v>
      </c>
      <c r="E5178" s="38" t="s">
        <v>2207</v>
      </c>
      <c r="F5178" s="2" t="str">
        <f aca="false">IFERROR(RIGHT("000"&amp;(1*E5178),3),SUBSTITUTE(E5178,"/",""))</f>
        <v>1044Y</v>
      </c>
      <c r="H5178" s="8" t="str">
        <f aca="false">LEFT(E5178,FIND("/",E5178)-1)</f>
        <v>104</v>
      </c>
      <c r="I5178" s="8" t="n">
        <f aca="false">J5178</f>
        <v>104</v>
      </c>
      <c r="J5178" s="72" t="n">
        <f aca="false">IFERROR(1*H5178,LEFT(H5178,FIND("/",H5178)-1)&amp;";"&amp;RIGHT(H5178,LEN(H5178)-FIND("/",H5178)))</f>
        <v>104</v>
      </c>
      <c r="K5178" s="6"/>
      <c r="M5178" s="8" t="n">
        <v>789</v>
      </c>
      <c r="T5178" s="38" t="str">
        <f aca="false">H5178</f>
        <v>104</v>
      </c>
    </row>
    <row r="5179" customFormat="false" ht="15" hidden="false" customHeight="false" outlineLevel="0" collapsed="false">
      <c r="B5179" s="2" t="s">
        <v>108</v>
      </c>
      <c r="C5179" s="66" t="s">
        <v>2197</v>
      </c>
      <c r="D5179" s="2" t="n">
        <f aca="false">D5178+10</f>
        <v>210</v>
      </c>
      <c r="E5179" s="38" t="s">
        <v>2208</v>
      </c>
      <c r="F5179" s="2" t="str">
        <f aca="false">IFERROR(RIGHT("000"&amp;(1*E5179),3),SUBSTITUTE(E5179,"/",""))</f>
        <v>1105Y</v>
      </c>
      <c r="H5179" s="8" t="str">
        <f aca="false">LEFT(E5179,FIND("/",E5179)-1)</f>
        <v>110</v>
      </c>
      <c r="I5179" s="8" t="n">
        <f aca="false">J5179</f>
        <v>110</v>
      </c>
      <c r="J5179" s="72" t="n">
        <f aca="false">IFERROR(1*H5179,LEFT(H5179,FIND("/",H5179)-1)&amp;";"&amp;RIGHT(H5179,LEN(H5179)-FIND("/",H5179)))</f>
        <v>110</v>
      </c>
      <c r="K5179" s="6"/>
      <c r="M5179" s="8" t="n">
        <v>779</v>
      </c>
      <c r="T5179" s="38" t="str">
        <f aca="false">H5179</f>
        <v>110</v>
      </c>
    </row>
    <row r="5180" customFormat="false" ht="15" hidden="false" customHeight="false" outlineLevel="0" collapsed="false">
      <c r="B5180" s="2" t="s">
        <v>108</v>
      </c>
      <c r="C5180" s="66" t="s">
        <v>2197</v>
      </c>
      <c r="D5180" s="2" t="n">
        <f aca="false">D5179+10</f>
        <v>220</v>
      </c>
      <c r="E5180" s="38" t="s">
        <v>2209</v>
      </c>
      <c r="F5180" s="2" t="str">
        <f aca="false">IFERROR(RIGHT("000"&amp;(1*E5180),3),SUBSTITUTE(E5180,"/",""))</f>
        <v>1166Y</v>
      </c>
      <c r="H5180" s="8" t="str">
        <f aca="false">LEFT(E5180,FIND("/",E5180)-1)</f>
        <v>116</v>
      </c>
      <c r="I5180" s="8" t="n">
        <f aca="false">J5180</f>
        <v>116</v>
      </c>
      <c r="J5180" s="72" t="n">
        <f aca="false">IFERROR(1*H5180,LEFT(H5180,FIND("/",H5180)-1)&amp;";"&amp;RIGHT(H5180,LEN(H5180)-FIND("/",H5180)))</f>
        <v>116</v>
      </c>
      <c r="K5180" s="6"/>
      <c r="M5180" s="8" t="n">
        <v>769</v>
      </c>
      <c r="T5180" s="38" t="str">
        <f aca="false">H5180</f>
        <v>116</v>
      </c>
    </row>
    <row r="5181" customFormat="false" ht="15" hidden="false" customHeight="false" outlineLevel="0" collapsed="false">
      <c r="B5181" s="2" t="s">
        <v>108</v>
      </c>
      <c r="C5181" s="66" t="s">
        <v>2197</v>
      </c>
      <c r="D5181" s="2" t="n">
        <f aca="false">D5180+10</f>
        <v>230</v>
      </c>
      <c r="E5181" s="38" t="s">
        <v>2210</v>
      </c>
      <c r="F5181" s="2" t="str">
        <f aca="false">IFERROR(RIGHT("000"&amp;(1*E5181),3),SUBSTITUTE(E5181,"/",""))</f>
        <v>1227Y</v>
      </c>
      <c r="H5181" s="8" t="str">
        <f aca="false">LEFT(E5181,FIND("/",E5181)-1)</f>
        <v>122</v>
      </c>
      <c r="I5181" s="8" t="n">
        <f aca="false">J5181</f>
        <v>122</v>
      </c>
      <c r="J5181" s="72" t="n">
        <f aca="false">IFERROR(1*H5181,LEFT(H5181,FIND("/",H5181)-1)&amp;";"&amp;RIGHT(H5181,LEN(H5181)-FIND("/",H5181)))</f>
        <v>122</v>
      </c>
      <c r="K5181" s="6"/>
      <c r="M5181" s="8" t="n">
        <v>739</v>
      </c>
      <c r="T5181" s="38" t="str">
        <f aca="false">H5181</f>
        <v>122</v>
      </c>
    </row>
    <row r="5182" customFormat="false" ht="15" hidden="false" customHeight="false" outlineLevel="0" collapsed="false">
      <c r="B5182" s="2" t="s">
        <v>108</v>
      </c>
      <c r="C5182" s="66" t="s">
        <v>2197</v>
      </c>
      <c r="D5182" s="2" t="n">
        <f aca="false">D5181+10</f>
        <v>240</v>
      </c>
      <c r="E5182" s="38" t="s">
        <v>2211</v>
      </c>
      <c r="F5182" s="2" t="str">
        <f aca="false">IFERROR(RIGHT("000"&amp;(1*E5182),3),SUBSTITUTE(E5182,"/",""))</f>
        <v>1288Y</v>
      </c>
      <c r="H5182" s="8" t="str">
        <f aca="false">LEFT(E5182,FIND("/",E5182)-1)</f>
        <v>128</v>
      </c>
      <c r="I5182" s="8" t="n">
        <f aca="false">J5182</f>
        <v>128</v>
      </c>
      <c r="J5182" s="72" t="n">
        <f aca="false">IFERROR(1*H5182,LEFT(H5182,FIND("/",H5182)-1)&amp;";"&amp;RIGHT(H5182,LEN(H5182)-FIND("/",H5182)))</f>
        <v>128</v>
      </c>
      <c r="K5182" s="6"/>
      <c r="M5182" s="8" t="n">
        <v>729</v>
      </c>
      <c r="T5182" s="38" t="str">
        <f aca="false">H5182</f>
        <v>128</v>
      </c>
    </row>
    <row r="5183" customFormat="false" ht="15" hidden="false" customHeight="false" outlineLevel="0" collapsed="false">
      <c r="B5183" s="2" t="s">
        <v>108</v>
      </c>
      <c r="C5183" s="66" t="s">
        <v>2197</v>
      </c>
      <c r="D5183" s="2" t="n">
        <f aca="false">D5182+10</f>
        <v>250</v>
      </c>
      <c r="E5183" s="38" t="s">
        <v>2212</v>
      </c>
      <c r="F5183" s="2" t="str">
        <f aca="false">IFERROR(RIGHT("000"&amp;(1*E5183),3),SUBSTITUTE(E5183,"/",""))</f>
        <v>1349Y</v>
      </c>
      <c r="H5183" s="8" t="str">
        <f aca="false">LEFT(E5183,FIND("/",E5183)-1)</f>
        <v>134</v>
      </c>
      <c r="I5183" s="8" t="n">
        <f aca="false">J5183</f>
        <v>134</v>
      </c>
      <c r="J5183" s="72" t="n">
        <f aca="false">IFERROR(1*H5183,LEFT(H5183,FIND("/",H5183)-1)&amp;";"&amp;RIGHT(H5183,LEN(H5183)-FIND("/",H5183)))</f>
        <v>134</v>
      </c>
      <c r="K5183" s="6"/>
      <c r="M5183" s="8" t="n">
        <v>699</v>
      </c>
      <c r="T5183" s="38" t="str">
        <f aca="false">H5183</f>
        <v>134</v>
      </c>
    </row>
    <row r="5184" customFormat="false" ht="15" hidden="false" customHeight="false" outlineLevel="0" collapsed="false">
      <c r="B5184" s="2" t="s">
        <v>108</v>
      </c>
      <c r="C5184" s="66" t="s">
        <v>2197</v>
      </c>
      <c r="D5184" s="2" t="n">
        <f aca="false">D5183+10</f>
        <v>260</v>
      </c>
      <c r="E5184" s="38" t="s">
        <v>2213</v>
      </c>
      <c r="F5184" s="2" t="str">
        <f aca="false">IFERROR(RIGHT("000"&amp;(1*E5184),3),SUBSTITUTE(E5184,"/",""))</f>
        <v>14010Y</v>
      </c>
      <c r="H5184" s="8" t="str">
        <f aca="false">LEFT(E5184,FIND("/",E5184)-1)</f>
        <v>140</v>
      </c>
      <c r="I5184" s="8" t="n">
        <f aca="false">J5184</f>
        <v>140</v>
      </c>
      <c r="J5184" s="72" t="n">
        <f aca="false">IFERROR(1*H5184,LEFT(H5184,FIND("/",H5184)-1)&amp;";"&amp;RIGHT(H5184,LEN(H5184)-FIND("/",H5184)))</f>
        <v>140</v>
      </c>
      <c r="K5184" s="6"/>
      <c r="M5184" s="8" t="n">
        <v>679</v>
      </c>
      <c r="T5184" s="38" t="str">
        <f aca="false">H5184</f>
        <v>140</v>
      </c>
    </row>
    <row r="5185" customFormat="false" ht="15" hidden="false" customHeight="false" outlineLevel="0" collapsed="false">
      <c r="B5185" s="2" t="s">
        <v>108</v>
      </c>
      <c r="C5185" s="66" t="s">
        <v>2197</v>
      </c>
      <c r="D5185" s="2" t="n">
        <f aca="false">D5184+10</f>
        <v>270</v>
      </c>
      <c r="E5185" s="38" t="s">
        <v>2214</v>
      </c>
      <c r="F5185" s="2" t="str">
        <f aca="false">IFERROR(RIGHT("000"&amp;(1*E5185),3),SUBSTITUTE(E5185,"/",""))</f>
        <v>14611Y</v>
      </c>
      <c r="H5185" s="8" t="str">
        <f aca="false">LEFT(E5185,FIND("/",E5185)-1)</f>
        <v>146</v>
      </c>
      <c r="I5185" s="8" t="n">
        <f aca="false">J5185</f>
        <v>146</v>
      </c>
      <c r="J5185" s="72" t="n">
        <f aca="false">IFERROR(1*H5185,LEFT(H5185,FIND("/",H5185)-1)&amp;";"&amp;RIGHT(H5185,LEN(H5185)-FIND("/",H5185)))</f>
        <v>146</v>
      </c>
      <c r="K5185" s="6"/>
      <c r="M5185" s="8" t="n">
        <v>669</v>
      </c>
      <c r="T5185" s="38" t="str">
        <f aca="false">H5185</f>
        <v>146</v>
      </c>
    </row>
    <row r="5186" customFormat="false" ht="15" hidden="false" customHeight="false" outlineLevel="0" collapsed="false">
      <c r="B5186" s="2" t="s">
        <v>108</v>
      </c>
      <c r="C5186" s="66" t="s">
        <v>2197</v>
      </c>
      <c r="D5186" s="2" t="n">
        <f aca="false">D5185+10</f>
        <v>280</v>
      </c>
      <c r="E5186" s="38" t="s">
        <v>2215</v>
      </c>
      <c r="F5186" s="2" t="str">
        <f aca="false">IFERROR(RIGHT("000"&amp;(1*E5186),3),SUBSTITUTE(E5186,"/",""))</f>
        <v>15212Y</v>
      </c>
      <c r="H5186" s="8" t="str">
        <f aca="false">LEFT(E5186,FIND("/",E5186)-1)</f>
        <v>152</v>
      </c>
      <c r="I5186" s="8" t="n">
        <f aca="false">J5186</f>
        <v>152</v>
      </c>
      <c r="J5186" s="72" t="n">
        <f aca="false">IFERROR(1*H5186,LEFT(H5186,FIND("/",H5186)-1)&amp;";"&amp;RIGHT(H5186,LEN(H5186)-FIND("/",H5186)))</f>
        <v>152</v>
      </c>
      <c r="K5186" s="6"/>
      <c r="M5186" s="8" t="n">
        <v>639</v>
      </c>
      <c r="T5186" s="38" t="str">
        <f aca="false">H5186</f>
        <v>152</v>
      </c>
    </row>
    <row r="5187" customFormat="false" ht="15" hidden="false" customHeight="false" outlineLevel="0" collapsed="false">
      <c r="B5187" s="2" t="s">
        <v>108</v>
      </c>
      <c r="C5187" s="66" t="s">
        <v>2197</v>
      </c>
      <c r="D5187" s="2" t="n">
        <f aca="false">D5186+10</f>
        <v>290</v>
      </c>
      <c r="E5187" s="38" t="s">
        <v>2216</v>
      </c>
      <c r="F5187" s="2" t="str">
        <f aca="false">IFERROR(RIGHT("000"&amp;(1*E5187),3),SUBSTITUTE(E5187,"/",""))</f>
        <v>15813Y</v>
      </c>
      <c r="H5187" s="8" t="str">
        <f aca="false">LEFT(E5187,FIND("/",E5187)-1)</f>
        <v>158</v>
      </c>
      <c r="I5187" s="8" t="n">
        <f aca="false">J5187</f>
        <v>158</v>
      </c>
      <c r="J5187" s="72" t="n">
        <f aca="false">IFERROR(1*H5187,LEFT(H5187,FIND("/",H5187)-1)&amp;";"&amp;RIGHT(H5187,LEN(H5187)-FIND("/",H5187)))</f>
        <v>158</v>
      </c>
      <c r="K5187" s="6"/>
      <c r="M5187" s="8" t="n">
        <v>619</v>
      </c>
      <c r="T5187" s="38" t="str">
        <f aca="false">H5187</f>
        <v>158</v>
      </c>
    </row>
    <row r="5188" customFormat="false" ht="15" hidden="false" customHeight="false" outlineLevel="0" collapsed="false">
      <c r="B5188" s="2" t="s">
        <v>108</v>
      </c>
      <c r="C5188" s="66" t="s">
        <v>2197</v>
      </c>
      <c r="D5188" s="2" t="n">
        <f aca="false">D5187+10</f>
        <v>300</v>
      </c>
      <c r="E5188" s="38" t="s">
        <v>2217</v>
      </c>
      <c r="F5188" s="2" t="str">
        <f aca="false">IFERROR(RIGHT("000"&amp;(1*E5188),3),SUBSTITUTE(E5188,"/",""))</f>
        <v>16414Y</v>
      </c>
      <c r="H5188" s="8" t="str">
        <f aca="false">LEFT(E5188,FIND("/",E5188)-1)</f>
        <v>164</v>
      </c>
      <c r="I5188" s="8" t="n">
        <f aca="false">J5188</f>
        <v>164</v>
      </c>
      <c r="J5188" s="72" t="n">
        <f aca="false">IFERROR(1*H5188,LEFT(H5188,FIND("/",H5188)-1)&amp;";"&amp;RIGHT(H5188,LEN(H5188)-FIND("/",H5188)))</f>
        <v>164</v>
      </c>
      <c r="K5188" s="6"/>
      <c r="M5188" s="8" t="n">
        <v>589</v>
      </c>
      <c r="T5188" s="38" t="str">
        <f aca="false">H5188</f>
        <v>164</v>
      </c>
    </row>
    <row r="5189" customFormat="false" ht="15" hidden="false" customHeight="false" outlineLevel="0" collapsed="false">
      <c r="B5189" s="2" t="s">
        <v>108</v>
      </c>
      <c r="C5189" s="66" t="s">
        <v>2197</v>
      </c>
      <c r="D5189" s="2" t="n">
        <f aca="false">D5188+10</f>
        <v>310</v>
      </c>
      <c r="E5189" s="38" t="s">
        <v>2218</v>
      </c>
      <c r="F5189" s="2" t="str">
        <f aca="false">IFERROR(RIGHT("000"&amp;(1*E5189),3),SUBSTITUTE(E5189,"/",""))</f>
        <v>17016Y</v>
      </c>
      <c r="H5189" s="8" t="str">
        <f aca="false">LEFT(E5189,FIND("/",E5189)-1)</f>
        <v>170</v>
      </c>
      <c r="I5189" s="8" t="n">
        <f aca="false">J5189</f>
        <v>170</v>
      </c>
      <c r="J5189" s="72" t="n">
        <f aca="false">IFERROR(1*H5189,LEFT(H5189,FIND("/",H5189)-1)&amp;";"&amp;RIGHT(H5189,LEN(H5189)-FIND("/",H5189)))</f>
        <v>170</v>
      </c>
      <c r="K5189" s="6"/>
      <c r="M5189" s="8" t="n">
        <v>569</v>
      </c>
    </row>
    <row r="5190" customFormat="false" ht="15" hidden="false" customHeight="false" outlineLevel="0" collapsed="false">
      <c r="B5190" s="2" t="s">
        <v>108</v>
      </c>
      <c r="C5190" s="66" t="s">
        <v>2197</v>
      </c>
      <c r="D5190" s="2" t="n">
        <f aca="false">D5189+10</f>
        <v>320</v>
      </c>
      <c r="E5190" s="38" t="s">
        <v>2219</v>
      </c>
      <c r="F5190" s="2" t="str">
        <f aca="false">IFERROR(RIGHT("000"&amp;(1*E5190),3),SUBSTITUTE(E5190,"/",""))</f>
        <v>17618Y</v>
      </c>
      <c r="H5190" s="8" t="str">
        <f aca="false">LEFT(E5190,FIND("/",E5190)-1)</f>
        <v>176</v>
      </c>
      <c r="I5190" s="8" t="n">
        <f aca="false">J5190</f>
        <v>176</v>
      </c>
      <c r="J5190" s="72" t="n">
        <f aca="false">IFERROR(1*H5190,LEFT(H5190,FIND("/",H5190)-1)&amp;";"&amp;RIGHT(H5190,LEN(H5190)-FIND("/",H5190)))</f>
        <v>176</v>
      </c>
      <c r="K5190" s="6"/>
      <c r="M5190" s="8" t="n">
        <v>549</v>
      </c>
    </row>
    <row r="5192" customFormat="false" ht="15" hidden="false" customHeight="false" outlineLevel="0" collapsed="false">
      <c r="B5192" s="2" t="s">
        <v>108</v>
      </c>
      <c r="C5192" s="66" t="s">
        <v>2222</v>
      </c>
      <c r="D5192" s="2" t="n">
        <v>110</v>
      </c>
      <c r="E5192" s="38" t="s">
        <v>2223</v>
      </c>
      <c r="F5192" s="38" t="str">
        <f aca="false">E5192</f>
        <v>1M</v>
      </c>
      <c r="H5192" s="8" t="s">
        <v>245</v>
      </c>
      <c r="I5192" s="8" t="n">
        <f aca="false">J5192</f>
        <v>50</v>
      </c>
      <c r="J5192" s="72" t="n">
        <f aca="false">IFERROR(1*H5192,LEFT(H5192,FIND("/",H5192)-1)&amp;";"&amp;RIGHT(H5192,LEN(H5192)-FIND("/",H5192)))</f>
        <v>50</v>
      </c>
      <c r="K5192" s="6"/>
      <c r="M5192" s="8" t="n">
        <v>989</v>
      </c>
      <c r="T5192" s="38" t="str">
        <f aca="false">H5192</f>
        <v>50</v>
      </c>
    </row>
    <row r="5193" customFormat="false" ht="15" hidden="false" customHeight="false" outlineLevel="0" collapsed="false">
      <c r="B5193" s="2" t="s">
        <v>108</v>
      </c>
      <c r="C5193" s="66" t="s">
        <v>2222</v>
      </c>
      <c r="D5193" s="2" t="n">
        <f aca="false">D5192+10</f>
        <v>120</v>
      </c>
      <c r="E5193" s="38" t="s">
        <v>2224</v>
      </c>
      <c r="F5193" s="38" t="str">
        <f aca="false">E5193</f>
        <v>2M</v>
      </c>
      <c r="H5193" s="8" t="s">
        <v>454</v>
      </c>
      <c r="I5193" s="8" t="n">
        <f aca="false">J5193</f>
        <v>56</v>
      </c>
      <c r="J5193" s="72" t="n">
        <f aca="false">IFERROR(1*H5193,LEFT(H5193,FIND("/",H5193)-1)&amp;";"&amp;RIGHT(H5193,LEN(H5193)-FIND("/",H5193)))</f>
        <v>56</v>
      </c>
      <c r="K5193" s="6"/>
      <c r="M5193" s="8" t="n">
        <v>969</v>
      </c>
      <c r="T5193" s="38" t="str">
        <f aca="false">H5193</f>
        <v>56</v>
      </c>
    </row>
    <row r="5194" customFormat="false" ht="15" hidden="false" customHeight="false" outlineLevel="0" collapsed="false">
      <c r="B5194" s="2" t="s">
        <v>108</v>
      </c>
      <c r="C5194" s="66" t="s">
        <v>2222</v>
      </c>
      <c r="D5194" s="2" t="n">
        <f aca="false">D5193+10</f>
        <v>130</v>
      </c>
      <c r="E5194" s="38" t="s">
        <v>2225</v>
      </c>
      <c r="F5194" s="38" t="str">
        <f aca="false">E5194</f>
        <v>3M</v>
      </c>
      <c r="H5194" s="8" t="s">
        <v>457</v>
      </c>
      <c r="I5194" s="8" t="n">
        <f aca="false">J5194</f>
        <v>62</v>
      </c>
      <c r="J5194" s="72" t="n">
        <f aca="false">IFERROR(1*H5194,LEFT(H5194,FIND("/",H5194)-1)&amp;";"&amp;RIGHT(H5194,LEN(H5194)-FIND("/",H5194)))</f>
        <v>62</v>
      </c>
      <c r="K5194" s="6"/>
      <c r="M5194" s="8" t="n">
        <v>939</v>
      </c>
      <c r="T5194" s="38" t="str">
        <f aca="false">H5194</f>
        <v>62</v>
      </c>
    </row>
    <row r="5195" customFormat="false" ht="15" hidden="false" customHeight="false" outlineLevel="0" collapsed="false">
      <c r="B5195" s="2" t="s">
        <v>108</v>
      </c>
      <c r="C5195" s="66" t="s">
        <v>2222</v>
      </c>
      <c r="D5195" s="2" t="n">
        <f aca="false">D5194+10</f>
        <v>140</v>
      </c>
      <c r="E5195" s="38" t="s">
        <v>2226</v>
      </c>
      <c r="F5195" s="38" t="str">
        <f aca="false">E5195</f>
        <v>6M</v>
      </c>
      <c r="H5195" s="8" t="s">
        <v>460</v>
      </c>
      <c r="I5195" s="8" t="n">
        <f aca="false">J5195</f>
        <v>68</v>
      </c>
      <c r="J5195" s="72" t="n">
        <f aca="false">IFERROR(1*H5195,LEFT(H5195,FIND("/",H5195)-1)&amp;";"&amp;RIGHT(H5195,LEN(H5195)-FIND("/",H5195)))</f>
        <v>68</v>
      </c>
      <c r="K5195" s="6"/>
      <c r="M5195" s="8" t="n">
        <v>929</v>
      </c>
      <c r="T5195" s="38" t="str">
        <f aca="false">H5195</f>
        <v>68</v>
      </c>
    </row>
    <row r="5196" customFormat="false" ht="15" hidden="false" customHeight="false" outlineLevel="0" collapsed="false">
      <c r="B5196" s="2" t="s">
        <v>108</v>
      </c>
      <c r="C5196" s="66" t="s">
        <v>2222</v>
      </c>
      <c r="D5196" s="2" t="n">
        <f aca="false">D5195+10</f>
        <v>150</v>
      </c>
      <c r="E5196" s="38" t="s">
        <v>2227</v>
      </c>
      <c r="F5196" s="38" t="str">
        <f aca="false">E5196</f>
        <v>9M</v>
      </c>
      <c r="H5196" s="8" t="s">
        <v>2137</v>
      </c>
      <c r="I5196" s="8" t="n">
        <f aca="false">J5196</f>
        <v>74</v>
      </c>
      <c r="J5196" s="72" t="n">
        <f aca="false">IFERROR(1*H5196,LEFT(H5196,FIND("/",H5196)-1)&amp;";"&amp;RIGHT(H5196,LEN(H5196)-FIND("/",H5196)))</f>
        <v>74</v>
      </c>
      <c r="K5196" s="6"/>
      <c r="M5196" s="8" t="n">
        <v>899</v>
      </c>
      <c r="T5196" s="38" t="str">
        <f aca="false">H5196</f>
        <v>74</v>
      </c>
    </row>
    <row r="5197" customFormat="false" ht="15" hidden="false" customHeight="false" outlineLevel="0" collapsed="false">
      <c r="B5197" s="2" t="s">
        <v>108</v>
      </c>
      <c r="C5197" s="66" t="s">
        <v>2222</v>
      </c>
      <c r="D5197" s="2" t="n">
        <f aca="false">D5196+10</f>
        <v>160</v>
      </c>
      <c r="E5197" s="38" t="s">
        <v>2228</v>
      </c>
      <c r="F5197" s="38" t="str">
        <f aca="false">E5197</f>
        <v>12M</v>
      </c>
      <c r="H5197" s="8" t="s">
        <v>1618</v>
      </c>
      <c r="I5197" s="8" t="n">
        <f aca="false">J5197</f>
        <v>80</v>
      </c>
      <c r="J5197" s="72" t="n">
        <f aca="false">IFERROR(1*H5197,LEFT(H5197,FIND("/",H5197)-1)&amp;";"&amp;RIGHT(H5197,LEN(H5197)-FIND("/",H5197)))</f>
        <v>80</v>
      </c>
      <c r="K5197" s="6"/>
      <c r="M5197" s="8" t="n">
        <v>879</v>
      </c>
      <c r="T5197" s="38" t="str">
        <f aca="false">H5197</f>
        <v>80</v>
      </c>
    </row>
    <row r="5198" customFormat="false" ht="15" hidden="false" customHeight="false" outlineLevel="0" collapsed="false">
      <c r="B5198" s="2" t="s">
        <v>108</v>
      </c>
      <c r="C5198" s="66" t="s">
        <v>2222</v>
      </c>
      <c r="D5198" s="2" t="n">
        <f aca="false">D5197+10</f>
        <v>170</v>
      </c>
      <c r="E5198" s="38" t="s">
        <v>2229</v>
      </c>
      <c r="F5198" s="38" t="str">
        <f aca="false">E5198</f>
        <v>18M</v>
      </c>
      <c r="H5198" s="8" t="s">
        <v>1804</v>
      </c>
      <c r="I5198" s="8" t="n">
        <f aca="false">J5198</f>
        <v>86</v>
      </c>
      <c r="J5198" s="72" t="n">
        <f aca="false">IFERROR(1*H5198,LEFT(H5198,FIND("/",H5198)-1)&amp;";"&amp;RIGHT(H5198,LEN(H5198)-FIND("/",H5198)))</f>
        <v>86</v>
      </c>
      <c r="K5198" s="6"/>
      <c r="M5198" s="8" t="n">
        <v>849</v>
      </c>
      <c r="T5198" s="38" t="str">
        <f aca="false">H5198</f>
        <v>86</v>
      </c>
    </row>
    <row r="5199" customFormat="false" ht="15" hidden="false" customHeight="false" outlineLevel="0" collapsed="false">
      <c r="B5199" s="2" t="s">
        <v>717</v>
      </c>
      <c r="C5199" s="66" t="s">
        <v>2222</v>
      </c>
      <c r="D5199" s="2" t="n">
        <f aca="false">D5198+2</f>
        <v>172</v>
      </c>
      <c r="E5199" s="38" t="s">
        <v>2230</v>
      </c>
      <c r="F5199" s="38" t="str">
        <f aca="false">E5199</f>
        <v>24M</v>
      </c>
      <c r="H5199" s="29" t="s">
        <v>2138</v>
      </c>
      <c r="I5199" s="29" t="str">
        <f aca="false">H5199</f>
        <v>92</v>
      </c>
      <c r="J5199" s="72" t="str">
        <f aca="false">H5199</f>
        <v>92</v>
      </c>
      <c r="K5199" s="6"/>
      <c r="M5199" s="29" t="n">
        <v>829</v>
      </c>
      <c r="T5199" s="38"/>
    </row>
    <row r="5200" customFormat="false" ht="15" hidden="false" customHeight="false" outlineLevel="0" collapsed="false">
      <c r="B5200" s="2" t="s">
        <v>717</v>
      </c>
      <c r="C5200" s="66" t="s">
        <v>2222</v>
      </c>
      <c r="D5200" s="2" t="n">
        <f aca="false">D5199+2</f>
        <v>174</v>
      </c>
      <c r="E5200" s="38" t="s">
        <v>2231</v>
      </c>
      <c r="F5200" s="38" t="str">
        <f aca="false">E5200</f>
        <v>36M</v>
      </c>
      <c r="H5200" s="29" t="s">
        <v>999</v>
      </c>
      <c r="I5200" s="29" t="str">
        <f aca="false">H5200</f>
        <v>98</v>
      </c>
      <c r="J5200" s="72" t="str">
        <f aca="false">H5200</f>
        <v>98</v>
      </c>
      <c r="K5200" s="6"/>
      <c r="M5200" s="29" t="n">
        <v>809</v>
      </c>
      <c r="T5200" s="38"/>
    </row>
    <row r="5201" customFormat="false" ht="15" hidden="false" customHeight="false" outlineLevel="0" collapsed="false">
      <c r="B5201" s="2" t="s">
        <v>108</v>
      </c>
      <c r="C5201" s="66" t="s">
        <v>2222</v>
      </c>
      <c r="D5201" s="2" t="n">
        <f aca="false">D5198+10</f>
        <v>180</v>
      </c>
      <c r="E5201" s="38" t="s">
        <v>435</v>
      </c>
      <c r="F5201" s="38" t="str">
        <f aca="false">E5201</f>
        <v>1Y</v>
      </c>
      <c r="H5201" s="8" t="s">
        <v>1618</v>
      </c>
      <c r="I5201" s="8" t="n">
        <f aca="false">J5201</f>
        <v>80</v>
      </c>
      <c r="J5201" s="72" t="n">
        <f aca="false">IFERROR(1*H5201,LEFT(H5201,FIND("/",H5201)-1)&amp;";"&amp;RIGHT(H5201,LEN(H5201)-FIND("/",H5201)))</f>
        <v>80</v>
      </c>
      <c r="K5201" s="6"/>
      <c r="M5201" s="8" t="n">
        <v>879</v>
      </c>
      <c r="T5201" s="38"/>
    </row>
    <row r="5202" customFormat="false" ht="15" hidden="false" customHeight="false" outlineLevel="0" collapsed="false">
      <c r="B5202" s="2" t="s">
        <v>108</v>
      </c>
      <c r="C5202" s="66" t="s">
        <v>2222</v>
      </c>
      <c r="D5202" s="2" t="n">
        <f aca="false">D5201+10</f>
        <v>190</v>
      </c>
      <c r="E5202" s="38" t="s">
        <v>437</v>
      </c>
      <c r="F5202" s="38" t="str">
        <f aca="false">E5202</f>
        <v>2Y</v>
      </c>
      <c r="H5202" s="8" t="s">
        <v>2138</v>
      </c>
      <c r="I5202" s="8" t="n">
        <f aca="false">J5202</f>
        <v>92</v>
      </c>
      <c r="J5202" s="72" t="n">
        <f aca="false">IFERROR(1*H5202,LEFT(H5202,FIND("/",H5202)-1)&amp;";"&amp;RIGHT(H5202,LEN(H5202)-FIND("/",H5202)))</f>
        <v>92</v>
      </c>
      <c r="K5202" s="6"/>
      <c r="M5202" s="8" t="n">
        <v>829</v>
      </c>
      <c r="T5202" s="38" t="str">
        <f aca="false">H5202</f>
        <v>92</v>
      </c>
    </row>
    <row r="5203" customFormat="false" ht="15" hidden="false" customHeight="false" outlineLevel="0" collapsed="false">
      <c r="B5203" s="2" t="s">
        <v>108</v>
      </c>
      <c r="C5203" s="66" t="s">
        <v>2222</v>
      </c>
      <c r="D5203" s="2" t="n">
        <f aca="false">D5202+10</f>
        <v>200</v>
      </c>
      <c r="E5203" s="38" t="s">
        <v>439</v>
      </c>
      <c r="F5203" s="38" t="str">
        <f aca="false">E5203</f>
        <v>3Y</v>
      </c>
      <c r="H5203" s="8" t="s">
        <v>999</v>
      </c>
      <c r="I5203" s="8" t="n">
        <f aca="false">J5203</f>
        <v>98</v>
      </c>
      <c r="J5203" s="72" t="n">
        <f aca="false">IFERROR(1*H5203,LEFT(H5203,FIND("/",H5203)-1)&amp;";"&amp;RIGHT(H5203,LEN(H5203)-FIND("/",H5203)))</f>
        <v>98</v>
      </c>
      <c r="K5203" s="6"/>
      <c r="M5203" s="8" t="n">
        <v>809</v>
      </c>
      <c r="T5203" s="38" t="str">
        <f aca="false">H5203</f>
        <v>98</v>
      </c>
    </row>
    <row r="5204" customFormat="false" ht="15" hidden="false" customHeight="false" outlineLevel="0" collapsed="false">
      <c r="B5204" s="2" t="s">
        <v>108</v>
      </c>
      <c r="C5204" s="66" t="s">
        <v>2222</v>
      </c>
      <c r="D5204" s="2" t="n">
        <f aca="false">D5203+10</f>
        <v>210</v>
      </c>
      <c r="E5204" s="38" t="s">
        <v>441</v>
      </c>
      <c r="F5204" s="38" t="str">
        <f aca="false">E5204</f>
        <v>4Y</v>
      </c>
      <c r="H5204" s="8" t="s">
        <v>2139</v>
      </c>
      <c r="I5204" s="8" t="n">
        <f aca="false">J5204</f>
        <v>104</v>
      </c>
      <c r="J5204" s="72" t="n">
        <f aca="false">IFERROR(1*H5204,LEFT(H5204,FIND("/",H5204)-1)&amp;";"&amp;RIGHT(H5204,LEN(H5204)-FIND("/",H5204)))</f>
        <v>104</v>
      </c>
      <c r="K5204" s="6"/>
      <c r="M5204" s="8" t="n">
        <v>789</v>
      </c>
      <c r="T5204" s="38" t="str">
        <f aca="false">H5204</f>
        <v>104</v>
      </c>
    </row>
    <row r="5205" customFormat="false" ht="15" hidden="false" customHeight="false" outlineLevel="0" collapsed="false">
      <c r="B5205" s="2" t="s">
        <v>108</v>
      </c>
      <c r="C5205" s="66" t="s">
        <v>2222</v>
      </c>
      <c r="D5205" s="2" t="n">
        <f aca="false">D5204+10</f>
        <v>220</v>
      </c>
      <c r="E5205" s="38" t="s">
        <v>443</v>
      </c>
      <c r="F5205" s="38" t="str">
        <f aca="false">E5205</f>
        <v>5Y</v>
      </c>
      <c r="H5205" s="8" t="s">
        <v>1002</v>
      </c>
      <c r="I5205" s="8" t="n">
        <f aca="false">J5205</f>
        <v>110</v>
      </c>
      <c r="J5205" s="72" t="n">
        <f aca="false">IFERROR(1*H5205,LEFT(H5205,FIND("/",H5205)-1)&amp;";"&amp;RIGHT(H5205,LEN(H5205)-FIND("/",H5205)))</f>
        <v>110</v>
      </c>
      <c r="K5205" s="6"/>
      <c r="M5205" s="8" t="n">
        <v>779</v>
      </c>
      <c r="T5205" s="38" t="str">
        <f aca="false">H5205</f>
        <v>110</v>
      </c>
    </row>
    <row r="5206" customFormat="false" ht="15" hidden="false" customHeight="false" outlineLevel="0" collapsed="false">
      <c r="B5206" s="2" t="s">
        <v>108</v>
      </c>
      <c r="C5206" s="66" t="s">
        <v>2222</v>
      </c>
      <c r="D5206" s="2" t="n">
        <f aca="false">D5205+10</f>
        <v>230</v>
      </c>
      <c r="E5206" s="38" t="s">
        <v>445</v>
      </c>
      <c r="F5206" s="38" t="str">
        <f aca="false">E5206</f>
        <v>6Y</v>
      </c>
      <c r="H5206" s="8" t="s">
        <v>2140</v>
      </c>
      <c r="I5206" s="8" t="n">
        <f aca="false">J5206</f>
        <v>116</v>
      </c>
      <c r="J5206" s="72" t="n">
        <f aca="false">IFERROR(1*H5206,LEFT(H5206,FIND("/",H5206)-1)&amp;";"&amp;RIGHT(H5206,LEN(H5206)-FIND("/",H5206)))</f>
        <v>116</v>
      </c>
      <c r="K5206" s="6"/>
      <c r="M5206" s="8" t="n">
        <v>769</v>
      </c>
      <c r="T5206" s="38" t="str">
        <f aca="false">H5206</f>
        <v>116</v>
      </c>
    </row>
    <row r="5207" customFormat="false" ht="15" hidden="false" customHeight="false" outlineLevel="0" collapsed="false">
      <c r="B5207" s="2" t="s">
        <v>108</v>
      </c>
      <c r="C5207" s="66" t="s">
        <v>2222</v>
      </c>
      <c r="D5207" s="2" t="n">
        <f aca="false">D5206+10</f>
        <v>240</v>
      </c>
      <c r="E5207" s="38" t="s">
        <v>447</v>
      </c>
      <c r="F5207" s="38" t="str">
        <f aca="false">E5207</f>
        <v>7Y</v>
      </c>
      <c r="H5207" s="8" t="s">
        <v>1806</v>
      </c>
      <c r="I5207" s="8" t="n">
        <f aca="false">J5207</f>
        <v>122</v>
      </c>
      <c r="J5207" s="72" t="n">
        <f aca="false">IFERROR(1*H5207,LEFT(H5207,FIND("/",H5207)-1)&amp;";"&amp;RIGHT(H5207,LEN(H5207)-FIND("/",H5207)))</f>
        <v>122</v>
      </c>
      <c r="K5207" s="6"/>
      <c r="M5207" s="8" t="n">
        <v>739</v>
      </c>
      <c r="T5207" s="38" t="str">
        <f aca="false">H5207</f>
        <v>122</v>
      </c>
    </row>
    <row r="5208" customFormat="false" ht="15" hidden="false" customHeight="false" outlineLevel="0" collapsed="false">
      <c r="B5208" s="2" t="s">
        <v>108</v>
      </c>
      <c r="C5208" s="66" t="s">
        <v>2222</v>
      </c>
      <c r="D5208" s="2" t="n">
        <f aca="false">D5207+10</f>
        <v>250</v>
      </c>
      <c r="E5208" s="38" t="s">
        <v>2232</v>
      </c>
      <c r="F5208" s="38" t="str">
        <f aca="false">E5208</f>
        <v>8Y</v>
      </c>
      <c r="H5208" s="8" t="s">
        <v>2141</v>
      </c>
      <c r="I5208" s="8" t="n">
        <f aca="false">J5208</f>
        <v>128</v>
      </c>
      <c r="J5208" s="72" t="n">
        <f aca="false">IFERROR(1*H5208,LEFT(H5208,FIND("/",H5208)-1)&amp;";"&amp;RIGHT(H5208,LEN(H5208)-FIND("/",H5208)))</f>
        <v>128</v>
      </c>
      <c r="K5208" s="6"/>
      <c r="M5208" s="8" t="n">
        <v>729</v>
      </c>
      <c r="T5208" s="38" t="str">
        <f aca="false">H5208</f>
        <v>128</v>
      </c>
    </row>
    <row r="5209" customFormat="false" ht="15" hidden="false" customHeight="false" outlineLevel="0" collapsed="false">
      <c r="B5209" s="2" t="s">
        <v>108</v>
      </c>
      <c r="C5209" s="66" t="s">
        <v>2222</v>
      </c>
      <c r="D5209" s="2" t="n">
        <f aca="false">D5208+10</f>
        <v>260</v>
      </c>
      <c r="E5209" s="38" t="s">
        <v>2233</v>
      </c>
      <c r="F5209" s="38" t="str">
        <f aca="false">E5209</f>
        <v>9Y</v>
      </c>
      <c r="H5209" s="8" t="s">
        <v>2142</v>
      </c>
      <c r="I5209" s="8" t="n">
        <f aca="false">J5209</f>
        <v>134</v>
      </c>
      <c r="J5209" s="72" t="n">
        <f aca="false">IFERROR(1*H5209,LEFT(H5209,FIND("/",H5209)-1)&amp;";"&amp;RIGHT(H5209,LEN(H5209)-FIND("/",H5209)))</f>
        <v>134</v>
      </c>
      <c r="K5209" s="6"/>
      <c r="M5209" s="8" t="n">
        <v>699</v>
      </c>
      <c r="T5209" s="38" t="str">
        <f aca="false">H5209</f>
        <v>134</v>
      </c>
    </row>
    <row r="5210" customFormat="false" ht="15" hidden="false" customHeight="false" outlineLevel="0" collapsed="false">
      <c r="B5210" s="2" t="s">
        <v>108</v>
      </c>
      <c r="C5210" s="66" t="s">
        <v>2222</v>
      </c>
      <c r="D5210" s="2" t="n">
        <f aca="false">D5209+10</f>
        <v>270</v>
      </c>
      <c r="E5210" s="38" t="s">
        <v>2234</v>
      </c>
      <c r="F5210" s="38" t="str">
        <f aca="false">E5210</f>
        <v>10Y</v>
      </c>
      <c r="H5210" s="8" t="s">
        <v>1633</v>
      </c>
      <c r="I5210" s="8" t="n">
        <f aca="false">J5210</f>
        <v>140</v>
      </c>
      <c r="J5210" s="72" t="n">
        <f aca="false">IFERROR(1*H5210,LEFT(H5210,FIND("/",H5210)-1)&amp;";"&amp;RIGHT(H5210,LEN(H5210)-FIND("/",H5210)))</f>
        <v>140</v>
      </c>
      <c r="K5210" s="6"/>
      <c r="M5210" s="8" t="n">
        <v>679</v>
      </c>
      <c r="T5210" s="38" t="str">
        <f aca="false">H5210</f>
        <v>140</v>
      </c>
    </row>
    <row r="5211" customFormat="false" ht="15" hidden="false" customHeight="false" outlineLevel="0" collapsed="false">
      <c r="B5211" s="2" t="s">
        <v>108</v>
      </c>
      <c r="C5211" s="66" t="s">
        <v>2222</v>
      </c>
      <c r="D5211" s="2" t="n">
        <f aca="false">D5210+10</f>
        <v>280</v>
      </c>
      <c r="E5211" s="38" t="s">
        <v>2235</v>
      </c>
      <c r="F5211" s="38" t="str">
        <f aca="false">E5211</f>
        <v>11Y</v>
      </c>
      <c r="H5211" s="8" t="s">
        <v>2143</v>
      </c>
      <c r="I5211" s="8" t="n">
        <f aca="false">J5211</f>
        <v>146</v>
      </c>
      <c r="J5211" s="72" t="n">
        <f aca="false">IFERROR(1*H5211,LEFT(H5211,FIND("/",H5211)-1)&amp;";"&amp;RIGHT(H5211,LEN(H5211)-FIND("/",H5211)))</f>
        <v>146</v>
      </c>
      <c r="K5211" s="6"/>
      <c r="M5211" s="8" t="n">
        <v>669</v>
      </c>
      <c r="T5211" s="38" t="str">
        <f aca="false">H5211</f>
        <v>146</v>
      </c>
    </row>
    <row r="5212" customFormat="false" ht="15" hidden="false" customHeight="false" outlineLevel="0" collapsed="false">
      <c r="B5212" s="2" t="s">
        <v>108</v>
      </c>
      <c r="C5212" s="66" t="s">
        <v>2222</v>
      </c>
      <c r="D5212" s="2" t="n">
        <f aca="false">D5211+10</f>
        <v>290</v>
      </c>
      <c r="E5212" s="38" t="s">
        <v>2236</v>
      </c>
      <c r="F5212" s="38" t="str">
        <f aca="false">E5212</f>
        <v>12Y</v>
      </c>
      <c r="H5212" s="8" t="s">
        <v>2144</v>
      </c>
      <c r="I5212" s="8" t="n">
        <f aca="false">J5212</f>
        <v>152</v>
      </c>
      <c r="J5212" s="72" t="n">
        <f aca="false">IFERROR(1*H5212,LEFT(H5212,FIND("/",H5212)-1)&amp;";"&amp;RIGHT(H5212,LEN(H5212)-FIND("/",H5212)))</f>
        <v>152</v>
      </c>
      <c r="K5212" s="6"/>
      <c r="M5212" s="8" t="n">
        <v>639</v>
      </c>
      <c r="T5212" s="38" t="str">
        <f aca="false">H5212</f>
        <v>152</v>
      </c>
    </row>
    <row r="5213" customFormat="false" ht="15" hidden="false" customHeight="false" outlineLevel="0" collapsed="false">
      <c r="B5213" s="2" t="s">
        <v>108</v>
      </c>
      <c r="C5213" s="66" t="s">
        <v>2222</v>
      </c>
      <c r="D5213" s="2" t="n">
        <f aca="false">D5212+10</f>
        <v>300</v>
      </c>
      <c r="E5213" s="38" t="s">
        <v>2237</v>
      </c>
      <c r="F5213" s="38" t="str">
        <f aca="false">E5213</f>
        <v>13Y</v>
      </c>
      <c r="H5213" s="8" t="s">
        <v>2145</v>
      </c>
      <c r="I5213" s="8" t="n">
        <f aca="false">J5213</f>
        <v>158</v>
      </c>
      <c r="J5213" s="72" t="n">
        <f aca="false">IFERROR(1*H5213,LEFT(H5213,FIND("/",H5213)-1)&amp;";"&amp;RIGHT(H5213,LEN(H5213)-FIND("/",H5213)))</f>
        <v>158</v>
      </c>
      <c r="K5213" s="6"/>
      <c r="M5213" s="8" t="n">
        <v>619</v>
      </c>
      <c r="T5213" s="38" t="str">
        <f aca="false">H5213</f>
        <v>158</v>
      </c>
    </row>
    <row r="5214" s="50" customFormat="true" ht="15" hidden="false" customHeight="false" outlineLevel="0" collapsed="false">
      <c r="B5214" s="2" t="s">
        <v>108</v>
      </c>
      <c r="C5214" s="78" t="s">
        <v>2222</v>
      </c>
      <c r="D5214" s="77" t="n">
        <f aca="false">D5213+10</f>
        <v>310</v>
      </c>
      <c r="E5214" s="79" t="s">
        <v>2238</v>
      </c>
      <c r="F5214" s="79" t="str">
        <f aca="false">E5214</f>
        <v>14Y</v>
      </c>
      <c r="G5214" s="78"/>
      <c r="H5214" s="32" t="s">
        <v>2146</v>
      </c>
      <c r="I5214" s="8" t="n">
        <f aca="false">J5214</f>
        <v>164</v>
      </c>
      <c r="J5214" s="80" t="n">
        <f aca="false">IFERROR(1*H5214,LEFT(H5214,FIND("/",H5214)-1)&amp;";"&amp;RIGHT(H5214,LEN(H5214)-FIND("/",H5214)))</f>
        <v>164</v>
      </c>
      <c r="K5214" s="85"/>
      <c r="L5214" s="58"/>
      <c r="M5214" s="8" t="n">
        <v>589</v>
      </c>
      <c r="N5214" s="77"/>
      <c r="O5214" s="77"/>
      <c r="P5214" s="77"/>
      <c r="Q5214" s="77"/>
      <c r="R5214" s="77"/>
      <c r="S5214" s="77"/>
      <c r="T5214" s="79" t="str">
        <f aca="false">H5214</f>
        <v>164</v>
      </c>
      <c r="U5214" s="77"/>
      <c r="V5214" s="77"/>
      <c r="W5214" s="77"/>
      <c r="X5214" s="77"/>
      <c r="Y5214" s="77"/>
      <c r="Z5214" s="77"/>
      <c r="AA5214" s="77"/>
      <c r="AB5214" s="77"/>
      <c r="AC5214" s="77"/>
      <c r="AD5214" s="77"/>
      <c r="AE5214" s="77"/>
      <c r="AF5214" s="77"/>
      <c r="AG5214" s="77"/>
      <c r="AH5214" s="77"/>
      <c r="AI5214" s="77"/>
      <c r="AJ5214" s="77"/>
      <c r="AK5214" s="77"/>
    </row>
    <row r="5215" s="50" customFormat="true" ht="15" hidden="false" customHeight="false" outlineLevel="0" collapsed="false">
      <c r="B5215" s="2" t="s">
        <v>108</v>
      </c>
      <c r="C5215" s="86" t="s">
        <v>2222</v>
      </c>
      <c r="D5215" s="58" t="n">
        <f aca="false">D5214+10</f>
        <v>320</v>
      </c>
      <c r="E5215" s="83" t="s">
        <v>2239</v>
      </c>
      <c r="F5215" s="83" t="str">
        <f aca="false">E5215</f>
        <v>15Y</v>
      </c>
      <c r="G5215" s="86"/>
      <c r="H5215" s="44" t="s">
        <v>3280</v>
      </c>
      <c r="I5215" s="8" t="n">
        <f aca="false">J5215</f>
        <v>167</v>
      </c>
      <c r="J5215" s="80" t="n">
        <f aca="false">IFERROR(1*H5215,LEFT(H5215,FIND("/",H5215)-1)&amp;";"&amp;RIGHT(H5215,LEN(H5215)-FIND("/",H5215)))</f>
        <v>167</v>
      </c>
      <c r="K5215" s="85"/>
      <c r="L5215" s="58"/>
      <c r="M5215" s="8" t="n">
        <v>579</v>
      </c>
      <c r="N5215" s="77"/>
      <c r="O5215" s="77"/>
      <c r="P5215" s="77"/>
      <c r="Q5215" s="77"/>
      <c r="R5215" s="77"/>
      <c r="S5215" s="77"/>
      <c r="T5215" s="77"/>
      <c r="U5215" s="77"/>
      <c r="V5215" s="77"/>
      <c r="W5215" s="77"/>
      <c r="X5215" s="77"/>
      <c r="Y5215" s="77"/>
      <c r="Z5215" s="77"/>
      <c r="AA5215" s="77"/>
      <c r="AB5215" s="77"/>
      <c r="AC5215" s="77"/>
      <c r="AD5215" s="77"/>
      <c r="AE5215" s="77"/>
      <c r="AF5215" s="77"/>
      <c r="AG5215" s="77"/>
      <c r="AH5215" s="77"/>
      <c r="AI5215" s="77"/>
      <c r="AJ5215" s="77"/>
      <c r="AK5215" s="77"/>
    </row>
    <row r="5216" s="50" customFormat="true" ht="15" hidden="false" customHeight="false" outlineLevel="0" collapsed="false">
      <c r="B5216" s="2" t="s">
        <v>108</v>
      </c>
      <c r="C5216" s="78" t="s">
        <v>2222</v>
      </c>
      <c r="D5216" s="77" t="n">
        <f aca="false">D5215+10</f>
        <v>330</v>
      </c>
      <c r="E5216" s="79" t="s">
        <v>2240</v>
      </c>
      <c r="F5216" s="79" t="str">
        <f aca="false">E5216</f>
        <v>16Y</v>
      </c>
      <c r="G5216" s="78"/>
      <c r="H5216" s="32" t="s">
        <v>2102</v>
      </c>
      <c r="I5216" s="8" t="n">
        <f aca="false">J5216</f>
        <v>170</v>
      </c>
      <c r="J5216" s="80" t="n">
        <f aca="false">IFERROR(1*H5216,LEFT(H5216,FIND("/",H5216)-1)&amp;";"&amp;RIGHT(H5216,LEN(H5216)-FIND("/",H5216)))</f>
        <v>170</v>
      </c>
      <c r="K5216" s="85"/>
      <c r="L5216" s="58"/>
      <c r="M5216" s="8" t="n">
        <v>569</v>
      </c>
      <c r="N5216" s="77"/>
      <c r="O5216" s="77"/>
      <c r="P5216" s="77"/>
      <c r="Q5216" s="77"/>
      <c r="R5216" s="77"/>
      <c r="S5216" s="77"/>
      <c r="T5216" s="77"/>
      <c r="U5216" s="77"/>
      <c r="V5216" s="77"/>
      <c r="W5216" s="77"/>
      <c r="X5216" s="77"/>
      <c r="Y5216" s="77"/>
      <c r="Z5216" s="77"/>
      <c r="AA5216" s="77"/>
      <c r="AB5216" s="77"/>
      <c r="AC5216" s="77"/>
      <c r="AD5216" s="77"/>
      <c r="AE5216" s="77"/>
      <c r="AF5216" s="77"/>
      <c r="AG5216" s="77"/>
      <c r="AH5216" s="77"/>
      <c r="AI5216" s="77"/>
      <c r="AJ5216" s="77"/>
      <c r="AK5216" s="77"/>
    </row>
    <row r="5217" customFormat="false" ht="15" hidden="false" customHeight="false" outlineLevel="0" collapsed="false">
      <c r="B5217" s="2" t="s">
        <v>108</v>
      </c>
      <c r="C5217" s="66" t="s">
        <v>2222</v>
      </c>
      <c r="D5217" s="2" t="n">
        <f aca="false">D5216+10</f>
        <v>340</v>
      </c>
      <c r="E5217" s="38" t="s">
        <v>2241</v>
      </c>
      <c r="F5217" s="38" t="str">
        <f aca="false">E5217</f>
        <v>18Y</v>
      </c>
      <c r="H5217" s="8" t="s">
        <v>2147</v>
      </c>
      <c r="I5217" s="8" t="n">
        <f aca="false">J5217</f>
        <v>176</v>
      </c>
      <c r="J5217" s="72" t="n">
        <f aca="false">IFERROR(1*H5217,LEFT(H5217,FIND("/",H5217)-1)&amp;";"&amp;RIGHT(H5217,LEN(H5217)-FIND("/",H5217)))</f>
        <v>176</v>
      </c>
      <c r="K5217" s="6"/>
      <c r="M5217" s="8" t="n">
        <v>549</v>
      </c>
    </row>
    <row r="5218" customFormat="false" ht="15" hidden="false" customHeight="false" outlineLevel="0" collapsed="false">
      <c r="B5218" s="2" t="s">
        <v>108</v>
      </c>
      <c r="C5218" s="66" t="s">
        <v>2222</v>
      </c>
      <c r="D5218" s="18" t="n">
        <f aca="false">D5217+10</f>
        <v>350</v>
      </c>
      <c r="E5218" s="61" t="s">
        <v>176</v>
      </c>
      <c r="F5218" s="61" t="str">
        <f aca="false">E5218</f>
        <v>XXS</v>
      </c>
      <c r="H5218" s="27"/>
      <c r="I5218" s="27"/>
      <c r="K5218" s="72"/>
      <c r="M5218" s="8" t="n">
        <v>0</v>
      </c>
    </row>
    <row r="5219" customFormat="false" ht="15" hidden="false" customHeight="false" outlineLevel="0" collapsed="false">
      <c r="B5219" s="2" t="s">
        <v>108</v>
      </c>
      <c r="C5219" s="66" t="s">
        <v>2222</v>
      </c>
      <c r="D5219" s="18" t="n">
        <f aca="false">D5218+10</f>
        <v>360</v>
      </c>
      <c r="E5219" s="61" t="s">
        <v>177</v>
      </c>
      <c r="F5219" s="61" t="str">
        <f aca="false">E5219</f>
        <v>XS</v>
      </c>
      <c r="H5219" s="27"/>
      <c r="I5219" s="27"/>
      <c r="K5219" s="72"/>
      <c r="M5219" s="8" t="n">
        <v>0</v>
      </c>
    </row>
    <row r="5220" customFormat="false" ht="15" hidden="false" customHeight="false" outlineLevel="0" collapsed="false">
      <c r="B5220" s="2" t="s">
        <v>108</v>
      </c>
      <c r="C5220" s="66" t="s">
        <v>2222</v>
      </c>
      <c r="D5220" s="18" t="n">
        <f aca="false">D5219+10</f>
        <v>370</v>
      </c>
      <c r="E5220" s="61" t="s">
        <v>178</v>
      </c>
      <c r="F5220" s="61" t="str">
        <f aca="false">E5220</f>
        <v>S</v>
      </c>
      <c r="H5220" s="27"/>
      <c r="I5220" s="27"/>
      <c r="K5220" s="72"/>
      <c r="M5220" s="8" t="n">
        <v>0</v>
      </c>
    </row>
    <row r="5221" customFormat="false" ht="15" hidden="false" customHeight="false" outlineLevel="0" collapsed="false">
      <c r="B5221" s="2" t="s">
        <v>108</v>
      </c>
      <c r="C5221" s="66" t="s">
        <v>2222</v>
      </c>
      <c r="D5221" s="18" t="n">
        <f aca="false">D5220+10</f>
        <v>380</v>
      </c>
      <c r="E5221" s="61" t="s">
        <v>179</v>
      </c>
      <c r="F5221" s="61" t="str">
        <f aca="false">E5221</f>
        <v>M</v>
      </c>
      <c r="H5221" s="27"/>
      <c r="I5221" s="27"/>
      <c r="K5221" s="72"/>
      <c r="M5221" s="8" t="n">
        <v>0</v>
      </c>
    </row>
    <row r="5222" customFormat="false" ht="15" hidden="false" customHeight="false" outlineLevel="0" collapsed="false">
      <c r="B5222" s="2" t="s">
        <v>108</v>
      </c>
      <c r="C5222" s="66" t="s">
        <v>2222</v>
      </c>
      <c r="D5222" s="18" t="n">
        <f aca="false">D5221+10</f>
        <v>390</v>
      </c>
      <c r="E5222" s="61" t="s">
        <v>180</v>
      </c>
      <c r="F5222" s="61" t="str">
        <f aca="false">E5222</f>
        <v>L</v>
      </c>
      <c r="H5222" s="27"/>
      <c r="I5222" s="27"/>
      <c r="K5222" s="72"/>
      <c r="M5222" s="8" t="n">
        <v>0</v>
      </c>
    </row>
    <row r="5224" customFormat="false" ht="15" hidden="false" customHeight="false" outlineLevel="0" collapsed="false">
      <c r="B5224" s="2" t="s">
        <v>108</v>
      </c>
      <c r="C5224" s="66" t="s">
        <v>2243</v>
      </c>
      <c r="D5224" s="2" t="n">
        <v>110</v>
      </c>
      <c r="E5224" s="61" t="s">
        <v>186</v>
      </c>
      <c r="F5224" s="2" t="str">
        <f aca="false">IFERROR(RIGHT("00"&amp;LEFT(E5224,FIND("/",E5224)-1),2)&amp;RIGHT("00"&amp;RIGHT(E5224,LEN(E5224)-FIND("/",E5224)),2),RIGHT("000"&amp;(10*E5224),3))</f>
        <v>010</v>
      </c>
      <c r="H5224" s="8" t="n">
        <v>80</v>
      </c>
      <c r="I5224" s="8" t="n">
        <f aca="false">J5224</f>
        <v>80</v>
      </c>
      <c r="J5224" s="72" t="n">
        <f aca="false">IFERROR(1*H5224,LEFT(H5224,FIND("/",H5224)-1)&amp;";"&amp;RIGHT(H5224,LEN(H5224)-FIND("/",H5224)))</f>
        <v>80</v>
      </c>
      <c r="K5224" s="6"/>
      <c r="M5224" s="8" t="n">
        <v>879</v>
      </c>
      <c r="T5224" s="38"/>
    </row>
    <row r="5225" customFormat="false" ht="15" hidden="false" customHeight="false" outlineLevel="0" collapsed="false">
      <c r="B5225" s="2" t="s">
        <v>108</v>
      </c>
      <c r="C5225" s="66" t="s">
        <v>2243</v>
      </c>
      <c r="D5225" s="2" t="n">
        <f aca="false">D5224+5</f>
        <v>115</v>
      </c>
      <c r="E5225" s="61" t="s">
        <v>690</v>
      </c>
      <c r="F5225" s="2" t="str">
        <f aca="false">IFERROR(RIGHT("00"&amp;LEFT(E5225,FIND("/",E5225)-1),2)&amp;RIGHT("00"&amp;RIGHT(E5225,LEN(E5225)-FIND("/",E5225)),2),RIGHT("000"&amp;(10*E5225),3))</f>
        <v>0102</v>
      </c>
      <c r="H5225" s="8" t="s">
        <v>3281</v>
      </c>
      <c r="I5225" s="8" t="str">
        <f aca="false">J5225</f>
        <v>80;86;92</v>
      </c>
      <c r="J5225" s="72" t="s">
        <v>3282</v>
      </c>
      <c r="K5225" s="6"/>
      <c r="M5225" s="8" t="n">
        <v>808</v>
      </c>
      <c r="U5225" s="38"/>
      <c r="V5225" s="38"/>
    </row>
    <row r="5226" customFormat="false" ht="15" hidden="false" customHeight="false" outlineLevel="0" collapsed="false">
      <c r="B5226" s="2" t="s">
        <v>108</v>
      </c>
      <c r="C5226" s="66" t="s">
        <v>2243</v>
      </c>
      <c r="D5226" s="2" t="n">
        <f aca="false">D5225+5</f>
        <v>120</v>
      </c>
      <c r="E5226" s="61" t="s">
        <v>187</v>
      </c>
      <c r="F5226" s="2" t="str">
        <f aca="false">IFERROR(RIGHT("00"&amp;LEFT(E5226,FIND("/",E5226)-1),2)&amp;RIGHT("00"&amp;RIGHT(E5226,LEN(E5226)-FIND("/",E5226)),2),RIGHT("000"&amp;(10*E5226),3))</f>
        <v>020</v>
      </c>
      <c r="H5226" s="8" t="n">
        <v>92</v>
      </c>
      <c r="I5226" s="8" t="n">
        <f aca="false">J5226</f>
        <v>92</v>
      </c>
      <c r="J5226" s="72" t="n">
        <f aca="false">IFERROR(1*H5226,LEFT(H5226,FIND("/",H5226)-1)&amp;";"&amp;RIGHT(H5226,LEN(H5226)-FIND("/",H5226)))</f>
        <v>92</v>
      </c>
      <c r="K5226" s="6"/>
      <c r="M5226" s="8" t="n">
        <v>829</v>
      </c>
      <c r="T5226" s="38" t="n">
        <f aca="false">H5226</f>
        <v>92</v>
      </c>
    </row>
    <row r="5227" customFormat="false" ht="15" hidden="false" customHeight="false" outlineLevel="0" collapsed="false">
      <c r="B5227" s="2" t="s">
        <v>108</v>
      </c>
      <c r="C5227" s="66" t="s">
        <v>2243</v>
      </c>
      <c r="D5227" s="2" t="n">
        <f aca="false">D5226+5</f>
        <v>125</v>
      </c>
      <c r="E5227" s="61" t="s">
        <v>1215</v>
      </c>
      <c r="F5227" s="2" t="str">
        <f aca="false">IFERROR(RIGHT("00"&amp;LEFT(E5227,FIND("/",E5227)-1),2)&amp;RIGHT("00"&amp;RIGHT(E5227,LEN(E5227)-FIND("/",E5227)),2),RIGHT("000"&amp;(10*E5227),3))</f>
        <v>0203</v>
      </c>
      <c r="H5227" s="8" t="s">
        <v>2157</v>
      </c>
      <c r="I5227" s="8" t="str">
        <f aca="false">J5227</f>
        <v>92;98</v>
      </c>
      <c r="J5227" s="72" t="str">
        <f aca="false">IFERROR(1*H5227,LEFT(H5227,FIND("/",H5227)-1)&amp;";"&amp;RIGHT(H5227,LEN(H5227)-FIND("/",H5227)))</f>
        <v>92;98</v>
      </c>
      <c r="K5227" s="6"/>
      <c r="M5227" s="8" t="n">
        <v>748</v>
      </c>
      <c r="U5227" s="38"/>
      <c r="V5227" s="38"/>
    </row>
    <row r="5228" customFormat="false" ht="15" hidden="false" customHeight="false" outlineLevel="0" collapsed="false">
      <c r="B5228" s="2" t="s">
        <v>108</v>
      </c>
      <c r="C5228" s="66" t="s">
        <v>2243</v>
      </c>
      <c r="D5228" s="2" t="n">
        <f aca="false">D5227+5</f>
        <v>130</v>
      </c>
      <c r="E5228" s="61" t="s">
        <v>188</v>
      </c>
      <c r="F5228" s="2" t="str">
        <f aca="false">IFERROR(RIGHT("00"&amp;LEFT(E5228,FIND("/",E5228)-1),2)&amp;RIGHT("00"&amp;RIGHT(E5228,LEN(E5228)-FIND("/",E5228)),2),RIGHT("000"&amp;(10*E5228),3))</f>
        <v>030</v>
      </c>
      <c r="H5228" s="8" t="n">
        <v>98</v>
      </c>
      <c r="I5228" s="8" t="n">
        <f aca="false">J5228</f>
        <v>98</v>
      </c>
      <c r="J5228" s="72" t="n">
        <f aca="false">IFERROR(1*H5228,LEFT(H5228,FIND("/",H5228)-1)&amp;";"&amp;RIGHT(H5228,LEN(H5228)-FIND("/",H5228)))</f>
        <v>98</v>
      </c>
      <c r="K5228" s="6"/>
      <c r="M5228" s="8" t="n">
        <v>809</v>
      </c>
      <c r="T5228" s="38" t="n">
        <f aca="false">H5228</f>
        <v>98</v>
      </c>
    </row>
    <row r="5229" customFormat="false" ht="15" hidden="false" customHeight="false" outlineLevel="0" collapsed="false">
      <c r="B5229" s="2" t="s">
        <v>108</v>
      </c>
      <c r="C5229" s="66" t="s">
        <v>2243</v>
      </c>
      <c r="D5229" s="2" t="n">
        <f aca="false">D5228+5</f>
        <v>135</v>
      </c>
      <c r="E5229" s="38" t="s">
        <v>691</v>
      </c>
      <c r="F5229" s="2" t="str">
        <f aca="false">IFERROR(RIGHT("00"&amp;LEFT(E5229,FIND("/",E5229)-1),2)&amp;RIGHT("00"&amp;RIGHT(E5229,LEN(E5229)-FIND("/",E5229)),2),RIGHT("000"&amp;(10*E5229),3))</f>
        <v>0304</v>
      </c>
      <c r="H5229" s="8" t="s">
        <v>2158</v>
      </c>
      <c r="I5229" s="8" t="str">
        <f aca="false">J5229</f>
        <v>98;104</v>
      </c>
      <c r="J5229" s="72" t="str">
        <f aca="false">IFERROR(1*H5229,LEFT(H5229,FIND("/",H5229)-1)&amp;";"&amp;RIGHT(H5229,LEN(H5229)-FIND("/",H5229)))</f>
        <v>98;104</v>
      </c>
      <c r="K5229" s="6"/>
      <c r="M5229" s="8" t="n">
        <v>728</v>
      </c>
      <c r="U5229" s="38"/>
      <c r="V5229" s="38"/>
    </row>
    <row r="5230" customFormat="false" ht="15" hidden="false" customHeight="false" outlineLevel="0" collapsed="false">
      <c r="B5230" s="2" t="s">
        <v>108</v>
      </c>
      <c r="C5230" s="66" t="s">
        <v>2243</v>
      </c>
      <c r="D5230" s="2" t="n">
        <f aca="false">D5229+5</f>
        <v>140</v>
      </c>
      <c r="E5230" s="38" t="s">
        <v>189</v>
      </c>
      <c r="F5230" s="2" t="str">
        <f aca="false">IFERROR(RIGHT("00"&amp;LEFT(E5230,FIND("/",E5230)-1),2)&amp;RIGHT("00"&amp;RIGHT(E5230,LEN(E5230)-FIND("/",E5230)),2),RIGHT("000"&amp;(10*E5230),3))</f>
        <v>040</v>
      </c>
      <c r="H5230" s="8" t="n">
        <v>104</v>
      </c>
      <c r="I5230" s="8" t="n">
        <f aca="false">J5230</f>
        <v>104</v>
      </c>
      <c r="J5230" s="72" t="n">
        <f aca="false">IFERROR(1*H5230,LEFT(H5230,FIND("/",H5230)-1)&amp;";"&amp;RIGHT(H5230,LEN(H5230)-FIND("/",H5230)))</f>
        <v>104</v>
      </c>
      <c r="K5230" s="6"/>
      <c r="M5230" s="8" t="n">
        <v>789</v>
      </c>
      <c r="T5230" s="38" t="n">
        <f aca="false">H5230</f>
        <v>104</v>
      </c>
    </row>
    <row r="5231" customFormat="false" ht="15" hidden="false" customHeight="false" outlineLevel="0" collapsed="false">
      <c r="B5231" s="2" t="s">
        <v>108</v>
      </c>
      <c r="C5231" s="66" t="s">
        <v>2243</v>
      </c>
      <c r="D5231" s="2" t="n">
        <f aca="false">D5230+5</f>
        <v>145</v>
      </c>
      <c r="E5231" s="38" t="s">
        <v>1216</v>
      </c>
      <c r="F5231" s="2" t="str">
        <f aca="false">IFERROR(RIGHT("00"&amp;LEFT(E5231,FIND("/",E5231)-1),2)&amp;RIGHT("00"&amp;RIGHT(E5231,LEN(E5231)-FIND("/",E5231)),2),RIGHT("000"&amp;(10*E5231),3))</f>
        <v>0405</v>
      </c>
      <c r="H5231" s="8" t="s">
        <v>2159</v>
      </c>
      <c r="I5231" s="8" t="str">
        <f aca="false">J5231</f>
        <v>104;110</v>
      </c>
      <c r="J5231" s="72" t="str">
        <f aca="false">IFERROR(1*H5231,LEFT(H5231,FIND("/",H5231)-1)&amp;";"&amp;RIGHT(H5231,LEN(H5231)-FIND("/",H5231)))</f>
        <v>104;110</v>
      </c>
      <c r="K5231" s="6"/>
      <c r="M5231" s="8" t="n">
        <v>698</v>
      </c>
      <c r="U5231" s="38"/>
      <c r="V5231" s="38"/>
    </row>
    <row r="5232" customFormat="false" ht="15" hidden="false" customHeight="false" outlineLevel="0" collapsed="false">
      <c r="B5232" s="2" t="s">
        <v>108</v>
      </c>
      <c r="C5232" s="66" t="s">
        <v>2243</v>
      </c>
      <c r="D5232" s="2" t="n">
        <f aca="false">D5231+5</f>
        <v>150</v>
      </c>
      <c r="E5232" s="38" t="s">
        <v>190</v>
      </c>
      <c r="F5232" s="2" t="str">
        <f aca="false">IFERROR(RIGHT("00"&amp;LEFT(E5232,FIND("/",E5232)-1),2)&amp;RIGHT("00"&amp;RIGHT(E5232,LEN(E5232)-FIND("/",E5232)),2),RIGHT("000"&amp;(10*E5232),3))</f>
        <v>050</v>
      </c>
      <c r="H5232" s="8" t="n">
        <v>110</v>
      </c>
      <c r="I5232" s="8" t="n">
        <f aca="false">J5232</f>
        <v>110</v>
      </c>
      <c r="J5232" s="72" t="n">
        <f aca="false">IFERROR(1*H5232,LEFT(H5232,FIND("/",H5232)-1)&amp;";"&amp;RIGHT(H5232,LEN(H5232)-FIND("/",H5232)))</f>
        <v>110</v>
      </c>
      <c r="K5232" s="6"/>
      <c r="M5232" s="8" t="n">
        <v>779</v>
      </c>
      <c r="T5232" s="38" t="n">
        <f aca="false">H5232</f>
        <v>110</v>
      </c>
    </row>
    <row r="5233" customFormat="false" ht="15" hidden="false" customHeight="false" outlineLevel="0" collapsed="false">
      <c r="B5233" s="2" t="s">
        <v>108</v>
      </c>
      <c r="C5233" s="66" t="s">
        <v>2243</v>
      </c>
      <c r="D5233" s="2" t="n">
        <f aca="false">D5232+5</f>
        <v>155</v>
      </c>
      <c r="E5233" s="38" t="s">
        <v>1217</v>
      </c>
      <c r="F5233" s="2" t="str">
        <f aca="false">IFERROR(RIGHT("00"&amp;LEFT(E5233,FIND("/",E5233)-1),2)&amp;RIGHT("00"&amp;RIGHT(E5233,LEN(E5233)-FIND("/",E5233)),2),RIGHT("000"&amp;(10*E5233),3))</f>
        <v>0506</v>
      </c>
      <c r="H5233" s="8" t="s">
        <v>2160</v>
      </c>
      <c r="I5233" s="8" t="str">
        <f aca="false">J5233</f>
        <v>110;116</v>
      </c>
      <c r="J5233" s="72" t="str">
        <f aca="false">IFERROR(1*H5233,LEFT(H5233,FIND("/",H5233)-1)&amp;";"&amp;RIGHT(H5233,LEN(H5233)-FIND("/",H5233)))</f>
        <v>110;116</v>
      </c>
      <c r="K5233" s="6"/>
      <c r="M5233" s="8" t="n">
        <v>678</v>
      </c>
      <c r="U5233" s="38"/>
      <c r="V5233" s="38"/>
    </row>
    <row r="5234" customFormat="false" ht="15" hidden="false" customHeight="false" outlineLevel="0" collapsed="false">
      <c r="B5234" s="2" t="s">
        <v>108</v>
      </c>
      <c r="C5234" s="66" t="s">
        <v>2243</v>
      </c>
      <c r="D5234" s="2" t="n">
        <f aca="false">D5233+5</f>
        <v>160</v>
      </c>
      <c r="E5234" s="38" t="s">
        <v>191</v>
      </c>
      <c r="F5234" s="2" t="str">
        <f aca="false">IFERROR(RIGHT("00"&amp;LEFT(E5234,FIND("/",E5234)-1),2)&amp;RIGHT("00"&amp;RIGHT(E5234,LEN(E5234)-FIND("/",E5234)),2),RIGHT("000"&amp;(10*E5234),3))</f>
        <v>060</v>
      </c>
      <c r="H5234" s="8" t="n">
        <v>116</v>
      </c>
      <c r="I5234" s="8" t="n">
        <f aca="false">J5234</f>
        <v>116</v>
      </c>
      <c r="J5234" s="72" t="n">
        <f aca="false">IFERROR(1*H5234,LEFT(H5234,FIND("/",H5234)-1)&amp;";"&amp;RIGHT(H5234,LEN(H5234)-FIND("/",H5234)))</f>
        <v>116</v>
      </c>
      <c r="K5234" s="6"/>
      <c r="M5234" s="8" t="n">
        <v>769</v>
      </c>
      <c r="T5234" s="38" t="n">
        <f aca="false">H5234</f>
        <v>116</v>
      </c>
    </row>
    <row r="5235" customFormat="false" ht="15" hidden="false" customHeight="false" outlineLevel="0" collapsed="false">
      <c r="B5235" s="2" t="s">
        <v>108</v>
      </c>
      <c r="C5235" s="66" t="s">
        <v>2243</v>
      </c>
      <c r="D5235" s="2" t="n">
        <f aca="false">D5234+5</f>
        <v>165</v>
      </c>
      <c r="E5235" s="38" t="s">
        <v>1218</v>
      </c>
      <c r="F5235" s="2" t="str">
        <f aca="false">IFERROR(RIGHT("00"&amp;LEFT(E5235,FIND("/",E5235)-1),2)&amp;RIGHT("00"&amp;RIGHT(E5235,LEN(E5235)-FIND("/",E5235)),2),RIGHT("000"&amp;(10*E5235),3))</f>
        <v>0607</v>
      </c>
      <c r="H5235" s="8" t="s">
        <v>2161</v>
      </c>
      <c r="I5235" s="8" t="str">
        <f aca="false">J5235</f>
        <v>116;122</v>
      </c>
      <c r="J5235" s="72" t="str">
        <f aca="false">IFERROR(1*H5235,LEFT(H5235,FIND("/",H5235)-1)&amp;";"&amp;RIGHT(H5235,LEN(H5235)-FIND("/",H5235)))</f>
        <v>116;122</v>
      </c>
      <c r="K5235" s="6"/>
      <c r="M5235" s="8" t="n">
        <v>648</v>
      </c>
      <c r="U5235" s="38"/>
      <c r="V5235" s="38"/>
    </row>
    <row r="5236" customFormat="false" ht="15" hidden="false" customHeight="false" outlineLevel="0" collapsed="false">
      <c r="B5236" s="2" t="s">
        <v>108</v>
      </c>
      <c r="C5236" s="66" t="s">
        <v>2243</v>
      </c>
      <c r="D5236" s="2" t="n">
        <f aca="false">D5235+5</f>
        <v>170</v>
      </c>
      <c r="E5236" s="38" t="s">
        <v>218</v>
      </c>
      <c r="F5236" s="2" t="str">
        <f aca="false">IFERROR(RIGHT("00"&amp;LEFT(E5236,FIND("/",E5236)-1),2)&amp;RIGHT("00"&amp;RIGHT(E5236,LEN(E5236)-FIND("/",E5236)),2),RIGHT("000"&amp;(10*E5236),3))</f>
        <v>070</v>
      </c>
      <c r="H5236" s="8" t="n">
        <v>122</v>
      </c>
      <c r="I5236" s="8" t="n">
        <f aca="false">J5236</f>
        <v>122</v>
      </c>
      <c r="J5236" s="72" t="n">
        <f aca="false">IFERROR(1*H5236,LEFT(H5236,FIND("/",H5236)-1)&amp;";"&amp;RIGHT(H5236,LEN(H5236)-FIND("/",H5236)))</f>
        <v>122</v>
      </c>
      <c r="K5236" s="6"/>
      <c r="M5236" s="8" t="n">
        <v>739</v>
      </c>
      <c r="T5236" s="38" t="n">
        <f aca="false">H5236</f>
        <v>122</v>
      </c>
    </row>
    <row r="5237" customFormat="false" ht="15" hidden="false" customHeight="false" outlineLevel="0" collapsed="false">
      <c r="B5237" s="2" t="s">
        <v>108</v>
      </c>
      <c r="C5237" s="66" t="s">
        <v>2243</v>
      </c>
      <c r="D5237" s="2" t="n">
        <f aca="false">D5236+5</f>
        <v>175</v>
      </c>
      <c r="E5237" s="38" t="s">
        <v>1219</v>
      </c>
      <c r="F5237" s="2" t="str">
        <f aca="false">IFERROR(RIGHT("00"&amp;LEFT(E5237,FIND("/",E5237)-1),2)&amp;RIGHT("00"&amp;RIGHT(E5237,LEN(E5237)-FIND("/",E5237)),2),RIGHT("000"&amp;(10*E5237),3))</f>
        <v>0708</v>
      </c>
      <c r="H5237" s="8" t="s">
        <v>2162</v>
      </c>
      <c r="I5237" s="8" t="str">
        <f aca="false">J5237</f>
        <v>122;128</v>
      </c>
      <c r="J5237" s="72" t="str">
        <f aca="false">IFERROR(1*H5237,LEFT(H5237,FIND("/",H5237)-1)&amp;";"&amp;RIGHT(H5237,LEN(H5237)-FIND("/",H5237)))</f>
        <v>122;128</v>
      </c>
      <c r="K5237" s="6"/>
      <c r="M5237" s="8" t="n">
        <v>618</v>
      </c>
      <c r="U5237" s="38"/>
      <c r="V5237" s="38"/>
    </row>
    <row r="5238" customFormat="false" ht="15" hidden="false" customHeight="false" outlineLevel="0" collapsed="false">
      <c r="B5238" s="2" t="s">
        <v>108</v>
      </c>
      <c r="C5238" s="66" t="s">
        <v>2243</v>
      </c>
      <c r="D5238" s="2" t="n">
        <f aca="false">D5237+5</f>
        <v>180</v>
      </c>
      <c r="E5238" s="38" t="s">
        <v>220</v>
      </c>
      <c r="F5238" s="2" t="str">
        <f aca="false">IFERROR(RIGHT("00"&amp;LEFT(E5238,FIND("/",E5238)-1),2)&amp;RIGHT("00"&amp;RIGHT(E5238,LEN(E5238)-FIND("/",E5238)),2),RIGHT("000"&amp;(10*E5238),3))</f>
        <v>080</v>
      </c>
      <c r="H5238" s="8" t="n">
        <v>128</v>
      </c>
      <c r="I5238" s="8" t="n">
        <f aca="false">J5238</f>
        <v>128</v>
      </c>
      <c r="J5238" s="72" t="n">
        <f aca="false">IFERROR(1*H5238,LEFT(H5238,FIND("/",H5238)-1)&amp;";"&amp;RIGHT(H5238,LEN(H5238)-FIND("/",H5238)))</f>
        <v>128</v>
      </c>
      <c r="K5238" s="6"/>
      <c r="M5238" s="8" t="n">
        <v>729</v>
      </c>
      <c r="T5238" s="38" t="n">
        <f aca="false">H5238</f>
        <v>128</v>
      </c>
    </row>
    <row r="5239" customFormat="false" ht="15" hidden="false" customHeight="false" outlineLevel="0" collapsed="false">
      <c r="B5239" s="2" t="s">
        <v>108</v>
      </c>
      <c r="C5239" s="66" t="s">
        <v>2243</v>
      </c>
      <c r="D5239" s="2" t="n">
        <f aca="false">D5238+5</f>
        <v>185</v>
      </c>
      <c r="E5239" s="38" t="s">
        <v>2244</v>
      </c>
      <c r="F5239" s="2" t="str">
        <f aca="false">IFERROR(RIGHT("00"&amp;LEFT(E5239,FIND("/",E5239)-1),2)&amp;RIGHT("00"&amp;RIGHT(E5239,LEN(E5239)-FIND("/",E5239)),2),RIGHT("000"&amp;(10*E5239),3))</f>
        <v>0809</v>
      </c>
      <c r="H5239" s="8" t="s">
        <v>2163</v>
      </c>
      <c r="I5239" s="8" t="str">
        <f aca="false">J5239</f>
        <v>128;134</v>
      </c>
      <c r="J5239" s="72" t="str">
        <f aca="false">IFERROR(1*H5239,LEFT(H5239,FIND("/",H5239)-1)&amp;";"&amp;RIGHT(H5239,LEN(H5239)-FIND("/",H5239)))</f>
        <v>128;134</v>
      </c>
      <c r="K5239" s="6"/>
      <c r="M5239" s="8" t="n">
        <v>608</v>
      </c>
      <c r="U5239" s="38"/>
      <c r="V5239" s="38"/>
    </row>
    <row r="5240" customFormat="false" ht="15" hidden="false" customHeight="false" outlineLevel="0" collapsed="false">
      <c r="B5240" s="2" t="s">
        <v>108</v>
      </c>
      <c r="C5240" s="66" t="s">
        <v>2243</v>
      </c>
      <c r="D5240" s="2" t="n">
        <f aca="false">D5239+5</f>
        <v>190</v>
      </c>
      <c r="E5240" s="38" t="s">
        <v>222</v>
      </c>
      <c r="F5240" s="2" t="str">
        <f aca="false">IFERROR(RIGHT("00"&amp;LEFT(E5240,FIND("/",E5240)-1),2)&amp;RIGHT("00"&amp;RIGHT(E5240,LEN(E5240)-FIND("/",E5240)),2),RIGHT("000"&amp;(10*E5240),3))</f>
        <v>090</v>
      </c>
      <c r="H5240" s="8" t="n">
        <v>134</v>
      </c>
      <c r="I5240" s="8" t="n">
        <f aca="false">J5240</f>
        <v>134</v>
      </c>
      <c r="J5240" s="72" t="n">
        <f aca="false">IFERROR(1*H5240,LEFT(H5240,FIND("/",H5240)-1)&amp;";"&amp;RIGHT(H5240,LEN(H5240)-FIND("/",H5240)))</f>
        <v>134</v>
      </c>
      <c r="K5240" s="6"/>
      <c r="M5240" s="8" t="n">
        <v>699</v>
      </c>
      <c r="T5240" s="38" t="n">
        <f aca="false">H5240</f>
        <v>134</v>
      </c>
    </row>
    <row r="5241" customFormat="false" ht="15" hidden="false" customHeight="false" outlineLevel="0" collapsed="false">
      <c r="B5241" s="2" t="s">
        <v>108</v>
      </c>
      <c r="C5241" s="66" t="s">
        <v>2243</v>
      </c>
      <c r="D5241" s="2" t="n">
        <f aca="false">D5240+5</f>
        <v>195</v>
      </c>
      <c r="E5241" s="38" t="s">
        <v>2245</v>
      </c>
      <c r="F5241" s="2" t="str">
        <f aca="false">IFERROR(RIGHT("00"&amp;LEFT(E5241,FIND("/",E5241)-1),2)&amp;RIGHT("00"&amp;RIGHT(E5241,LEN(E5241)-FIND("/",E5241)),2),RIGHT("000"&amp;(10*E5241),3))</f>
        <v>0910</v>
      </c>
      <c r="H5241" s="8" t="s">
        <v>2164</v>
      </c>
      <c r="I5241" s="8" t="str">
        <f aca="false">J5241</f>
        <v>134;140</v>
      </c>
      <c r="J5241" s="72" t="str">
        <f aca="false">IFERROR(1*H5241,LEFT(H5241,FIND("/",H5241)-1)&amp;";"&amp;RIGHT(H5241,LEN(H5241)-FIND("/",H5241)))</f>
        <v>134;140</v>
      </c>
      <c r="K5241" s="6"/>
      <c r="M5241" s="8" t="n">
        <v>568</v>
      </c>
      <c r="U5241" s="38"/>
      <c r="V5241" s="38"/>
    </row>
    <row r="5242" customFormat="false" ht="15" hidden="false" customHeight="false" outlineLevel="0" collapsed="false">
      <c r="B5242" s="2" t="s">
        <v>108</v>
      </c>
      <c r="C5242" s="66" t="s">
        <v>2243</v>
      </c>
      <c r="D5242" s="2" t="n">
        <f aca="false">D5241+5</f>
        <v>200</v>
      </c>
      <c r="E5242" s="38" t="s">
        <v>224</v>
      </c>
      <c r="F5242" s="2" t="str">
        <f aca="false">IFERROR(RIGHT("00"&amp;LEFT(E5242,FIND("/",E5242)-1),2)&amp;RIGHT("00"&amp;RIGHT(E5242,LEN(E5242)-FIND("/",E5242)),2),RIGHT("000"&amp;(10*E5242),3))</f>
        <v>100</v>
      </c>
      <c r="H5242" s="8" t="n">
        <v>140</v>
      </c>
      <c r="I5242" s="8" t="n">
        <f aca="false">J5242</f>
        <v>140</v>
      </c>
      <c r="J5242" s="72" t="n">
        <f aca="false">IFERROR(1*H5242,LEFT(H5242,FIND("/",H5242)-1)&amp;";"&amp;RIGHT(H5242,LEN(H5242)-FIND("/",H5242)))</f>
        <v>140</v>
      </c>
      <c r="K5242" s="6"/>
      <c r="M5242" s="8" t="n">
        <v>679</v>
      </c>
      <c r="T5242" s="38" t="n">
        <f aca="false">H5242</f>
        <v>140</v>
      </c>
    </row>
    <row r="5243" customFormat="false" ht="15" hidden="false" customHeight="false" outlineLevel="0" collapsed="false">
      <c r="B5243" s="2" t="s">
        <v>108</v>
      </c>
      <c r="C5243" s="66" t="s">
        <v>2243</v>
      </c>
      <c r="D5243" s="2" t="n">
        <f aca="false">D5242+5</f>
        <v>205</v>
      </c>
      <c r="E5243" s="38" t="s">
        <v>2246</v>
      </c>
      <c r="F5243" s="2" t="str">
        <f aca="false">IFERROR(RIGHT("00"&amp;LEFT(E5243,FIND("/",E5243)-1),2)&amp;RIGHT("00"&amp;RIGHT(E5243,LEN(E5243)-FIND("/",E5243)),2),RIGHT("000"&amp;(10*E5243),3))</f>
        <v>1011</v>
      </c>
      <c r="H5243" s="8" t="s">
        <v>2165</v>
      </c>
      <c r="I5243" s="8" t="str">
        <f aca="false">J5243</f>
        <v>140;146</v>
      </c>
      <c r="J5243" s="72" t="str">
        <f aca="false">IFERROR(1*H5243,LEFT(H5243,FIND("/",H5243)-1)&amp;";"&amp;RIGHT(H5243,LEN(H5243)-FIND("/",H5243)))</f>
        <v>140;146</v>
      </c>
      <c r="K5243" s="6"/>
      <c r="M5243" s="8" t="n">
        <v>538</v>
      </c>
      <c r="U5243" s="38"/>
      <c r="V5243" s="38"/>
    </row>
    <row r="5244" customFormat="false" ht="15" hidden="false" customHeight="false" outlineLevel="0" collapsed="false">
      <c r="B5244" s="2" t="s">
        <v>108</v>
      </c>
      <c r="C5244" s="66" t="s">
        <v>2243</v>
      </c>
      <c r="D5244" s="2" t="n">
        <f aca="false">D5243+5</f>
        <v>210</v>
      </c>
      <c r="E5244" s="38" t="s">
        <v>226</v>
      </c>
      <c r="F5244" s="2" t="str">
        <f aca="false">IFERROR(RIGHT("00"&amp;LEFT(E5244,FIND("/",E5244)-1),2)&amp;RIGHT("00"&amp;RIGHT(E5244,LEN(E5244)-FIND("/",E5244)),2),RIGHT("000"&amp;(10*E5244),3))</f>
        <v>110</v>
      </c>
      <c r="H5244" s="8" t="n">
        <v>146</v>
      </c>
      <c r="I5244" s="8" t="n">
        <f aca="false">J5244</f>
        <v>146</v>
      </c>
      <c r="J5244" s="72" t="n">
        <f aca="false">IFERROR(1*H5244,LEFT(H5244,FIND("/",H5244)-1)&amp;";"&amp;RIGHT(H5244,LEN(H5244)-FIND("/",H5244)))</f>
        <v>146</v>
      </c>
      <c r="K5244" s="6"/>
      <c r="M5244" s="8" t="n">
        <v>669</v>
      </c>
      <c r="T5244" s="38" t="n">
        <f aca="false">H5244</f>
        <v>146</v>
      </c>
    </row>
    <row r="5245" customFormat="false" ht="15" hidden="false" customHeight="false" outlineLevel="0" collapsed="false">
      <c r="B5245" s="2" t="s">
        <v>108</v>
      </c>
      <c r="C5245" s="66" t="s">
        <v>2243</v>
      </c>
      <c r="D5245" s="2" t="n">
        <f aca="false">D5244+5</f>
        <v>215</v>
      </c>
      <c r="E5245" s="38" t="s">
        <v>2247</v>
      </c>
      <c r="F5245" s="2" t="str">
        <f aca="false">IFERROR(RIGHT("00"&amp;LEFT(E5245,FIND("/",E5245)-1),2)&amp;RIGHT("00"&amp;RIGHT(E5245,LEN(E5245)-FIND("/",E5245)),2),RIGHT("000"&amp;(10*E5245),3))</f>
        <v>1112</v>
      </c>
      <c r="H5245" s="8" t="s">
        <v>2166</v>
      </c>
      <c r="I5245" s="8" t="str">
        <f aca="false">J5245</f>
        <v>146;152</v>
      </c>
      <c r="J5245" s="72" t="str">
        <f aca="false">IFERROR(1*H5245,LEFT(H5245,FIND("/",H5245)-1)&amp;";"&amp;RIGHT(H5245,LEN(H5245)-FIND("/",H5245)))</f>
        <v>146;152</v>
      </c>
      <c r="K5245" s="6"/>
      <c r="M5245" s="8" t="n">
        <v>508</v>
      </c>
      <c r="U5245" s="38"/>
      <c r="V5245" s="38"/>
    </row>
    <row r="5246" customFormat="false" ht="15" hidden="false" customHeight="false" outlineLevel="0" collapsed="false">
      <c r="B5246" s="2" t="s">
        <v>108</v>
      </c>
      <c r="C5246" s="66" t="s">
        <v>2243</v>
      </c>
      <c r="D5246" s="2" t="n">
        <f aca="false">D5245+5</f>
        <v>220</v>
      </c>
      <c r="E5246" s="38" t="s">
        <v>232</v>
      </c>
      <c r="F5246" s="2" t="str">
        <f aca="false">IFERROR(RIGHT("00"&amp;LEFT(E5246,FIND("/",E5246)-1),2)&amp;RIGHT("00"&amp;RIGHT(E5246,LEN(E5246)-FIND("/",E5246)),2),RIGHT("000"&amp;(10*E5246),3))</f>
        <v>120</v>
      </c>
      <c r="H5246" s="8" t="n">
        <v>152</v>
      </c>
      <c r="I5246" s="8" t="n">
        <f aca="false">J5246</f>
        <v>152</v>
      </c>
      <c r="J5246" s="72" t="n">
        <f aca="false">IFERROR(1*H5246,LEFT(H5246,FIND("/",H5246)-1)&amp;";"&amp;RIGHT(H5246,LEN(H5246)-FIND("/",H5246)))</f>
        <v>152</v>
      </c>
      <c r="K5246" s="6"/>
      <c r="M5246" s="8" t="n">
        <v>639</v>
      </c>
      <c r="T5246" s="38" t="n">
        <f aca="false">H5246</f>
        <v>152</v>
      </c>
    </row>
    <row r="5247" customFormat="false" ht="15" hidden="false" customHeight="false" outlineLevel="0" collapsed="false">
      <c r="B5247" s="2" t="s">
        <v>108</v>
      </c>
      <c r="C5247" s="66" t="s">
        <v>2243</v>
      </c>
      <c r="D5247" s="2" t="n">
        <f aca="false">D5246+5</f>
        <v>225</v>
      </c>
      <c r="E5247" s="38" t="s">
        <v>2248</v>
      </c>
      <c r="F5247" s="2" t="str">
        <f aca="false">IFERROR(RIGHT("00"&amp;LEFT(E5247,FIND("/",E5247)-1),2)&amp;RIGHT("00"&amp;RIGHT(E5247,LEN(E5247)-FIND("/",E5247)),2),RIGHT("000"&amp;(10*E5247),3))</f>
        <v>1213</v>
      </c>
      <c r="H5247" s="8" t="s">
        <v>2167</v>
      </c>
      <c r="I5247" s="8" t="str">
        <f aca="false">J5247</f>
        <v>152;158</v>
      </c>
      <c r="J5247" s="72" t="str">
        <f aca="false">IFERROR(1*H5247,LEFT(H5247,FIND("/",H5247)-1)&amp;";"&amp;RIGHT(H5247,LEN(H5247)-FIND("/",H5247)))</f>
        <v>152;158</v>
      </c>
      <c r="K5247" s="6"/>
      <c r="M5247" s="8" t="n">
        <v>478</v>
      </c>
      <c r="U5247" s="38"/>
      <c r="V5247" s="38"/>
    </row>
    <row r="5248" customFormat="false" ht="15" hidden="false" customHeight="false" outlineLevel="0" collapsed="false">
      <c r="B5248" s="2" t="s">
        <v>108</v>
      </c>
      <c r="C5248" s="66" t="s">
        <v>2243</v>
      </c>
      <c r="D5248" s="2" t="n">
        <f aca="false">D5247+5</f>
        <v>230</v>
      </c>
      <c r="E5248" s="38" t="s">
        <v>234</v>
      </c>
      <c r="F5248" s="2" t="str">
        <f aca="false">IFERROR(RIGHT("00"&amp;LEFT(E5248,FIND("/",E5248)-1),2)&amp;RIGHT("00"&amp;RIGHT(E5248,LEN(E5248)-FIND("/",E5248)),2),RIGHT("000"&amp;(10*E5248),3))</f>
        <v>130</v>
      </c>
      <c r="H5248" s="8" t="n">
        <v>158</v>
      </c>
      <c r="I5248" s="8" t="n">
        <f aca="false">J5248</f>
        <v>158</v>
      </c>
      <c r="J5248" s="72" t="n">
        <f aca="false">IFERROR(1*H5248,LEFT(H5248,FIND("/",H5248)-1)&amp;";"&amp;RIGHT(H5248,LEN(H5248)-FIND("/",H5248)))</f>
        <v>158</v>
      </c>
      <c r="K5248" s="6"/>
      <c r="M5248" s="8" t="n">
        <v>619</v>
      </c>
      <c r="T5248" s="38" t="n">
        <f aca="false">H5248</f>
        <v>158</v>
      </c>
    </row>
    <row r="5249" customFormat="false" ht="15" hidden="false" customHeight="false" outlineLevel="0" collapsed="false">
      <c r="B5249" s="2" t="s">
        <v>108</v>
      </c>
      <c r="C5249" s="66" t="s">
        <v>2243</v>
      </c>
      <c r="D5249" s="2" t="n">
        <f aca="false">D5248+5</f>
        <v>235</v>
      </c>
      <c r="E5249" s="38" t="s">
        <v>2249</v>
      </c>
      <c r="F5249" s="2" t="str">
        <f aca="false">IFERROR(RIGHT("00"&amp;LEFT(E5249,FIND("/",E5249)-1),2)&amp;RIGHT("00"&amp;RIGHT(E5249,LEN(E5249)-FIND("/",E5249)),2),RIGHT("000"&amp;(10*E5249),3))</f>
        <v>1314</v>
      </c>
      <c r="H5249" s="8" t="s">
        <v>2168</v>
      </c>
      <c r="I5249" s="8" t="str">
        <f aca="false">J5249</f>
        <v>158;164</v>
      </c>
      <c r="J5249" s="72" t="str">
        <f aca="false">IFERROR(1*H5249,LEFT(H5249,FIND("/",H5249)-1)&amp;";"&amp;RIGHT(H5249,LEN(H5249)-FIND("/",H5249)))</f>
        <v>158;164</v>
      </c>
      <c r="K5249" s="6"/>
      <c r="M5249" s="8" t="n">
        <v>458</v>
      </c>
      <c r="U5249" s="38"/>
      <c r="V5249" s="38"/>
    </row>
    <row r="5250" customFormat="false" ht="15" hidden="false" customHeight="false" outlineLevel="0" collapsed="false">
      <c r="B5250" s="2" t="s">
        <v>108</v>
      </c>
      <c r="C5250" s="66" t="s">
        <v>2243</v>
      </c>
      <c r="D5250" s="2" t="n">
        <f aca="false">D5249+5</f>
        <v>240</v>
      </c>
      <c r="E5250" s="38" t="s">
        <v>277</v>
      </c>
      <c r="F5250" s="2" t="str">
        <f aca="false">IFERROR(RIGHT("00"&amp;LEFT(E5250,FIND("/",E5250)-1),2)&amp;RIGHT("00"&amp;RIGHT(E5250,LEN(E5250)-FIND("/",E5250)),2),RIGHT("000"&amp;(10*E5250),3))</f>
        <v>140</v>
      </c>
      <c r="H5250" s="8" t="n">
        <v>164</v>
      </c>
      <c r="I5250" s="8" t="n">
        <f aca="false">J5250</f>
        <v>164</v>
      </c>
      <c r="J5250" s="72" t="n">
        <f aca="false">IFERROR(1*H5250,LEFT(H5250,FIND("/",H5250)-1)&amp;";"&amp;RIGHT(H5250,LEN(H5250)-FIND("/",H5250)))</f>
        <v>164</v>
      </c>
      <c r="K5250" s="6"/>
      <c r="M5250" s="8" t="n">
        <v>589</v>
      </c>
      <c r="T5250" s="38" t="n">
        <f aca="false">H5250</f>
        <v>164</v>
      </c>
    </row>
    <row r="5251" customFormat="false" ht="15" hidden="false" customHeight="false" outlineLevel="0" collapsed="false">
      <c r="B5251" s="2" t="s">
        <v>108</v>
      </c>
      <c r="C5251" s="66" t="s">
        <v>2243</v>
      </c>
      <c r="D5251" s="2" t="n">
        <f aca="false">D5250+5</f>
        <v>245</v>
      </c>
      <c r="E5251" s="38" t="s">
        <v>823</v>
      </c>
      <c r="F5251" s="2" t="str">
        <f aca="false">IFERROR(RIGHT("00"&amp;LEFT(E5251,FIND("/",E5251)-1),2)&amp;RIGHT("00"&amp;RIGHT(E5251,LEN(E5251)-FIND("/",E5251)),2),RIGHT("000"&amp;(10*E5251),3))</f>
        <v>1415</v>
      </c>
      <c r="H5251" s="8" t="s">
        <v>3283</v>
      </c>
      <c r="I5251" s="8" t="str">
        <f aca="false">J5251</f>
        <v>164;167</v>
      </c>
      <c r="J5251" s="72" t="str">
        <f aca="false">IFERROR(1*H5251,LEFT(H5251,FIND("/",H5251)-1)&amp;";"&amp;RIGHT(H5251,LEN(H5251)-FIND("/",H5251)))</f>
        <v>164;167</v>
      </c>
      <c r="K5251" s="6"/>
      <c r="M5251" s="8" t="n">
        <v>428</v>
      </c>
      <c r="U5251" s="38"/>
      <c r="V5251" s="38"/>
    </row>
    <row r="5252" customFormat="false" ht="15" hidden="false" customHeight="false" outlineLevel="0" collapsed="false">
      <c r="B5252" s="2" t="s">
        <v>108</v>
      </c>
      <c r="C5252" s="66" t="s">
        <v>2243</v>
      </c>
      <c r="D5252" s="2" t="n">
        <f aca="false">D5251+5</f>
        <v>250</v>
      </c>
      <c r="E5252" s="38" t="s">
        <v>279</v>
      </c>
      <c r="F5252" s="2" t="str">
        <f aca="false">IFERROR(RIGHT("00"&amp;LEFT(E5252,FIND("/",E5252)-1),2)&amp;RIGHT("00"&amp;RIGHT(E5252,LEN(E5252)-FIND("/",E5252)),2),RIGHT("000"&amp;(10*E5252),3))</f>
        <v>150</v>
      </c>
      <c r="H5252" s="8" t="n">
        <v>167</v>
      </c>
      <c r="I5252" s="8" t="n">
        <f aca="false">J5252</f>
        <v>167</v>
      </c>
      <c r="J5252" s="72" t="n">
        <f aca="false">IFERROR(1*H5252,LEFT(H5252,FIND("/",H5252)-1)&amp;";"&amp;RIGHT(H5252,LEN(H5252)-FIND("/",H5252)))</f>
        <v>167</v>
      </c>
      <c r="K5252" s="6"/>
      <c r="M5252" s="8" t="n">
        <v>579</v>
      </c>
      <c r="T5252" s="38"/>
    </row>
    <row r="5253" customFormat="false" ht="15" hidden="false" customHeight="false" outlineLevel="0" collapsed="false">
      <c r="B5253" s="2" t="s">
        <v>108</v>
      </c>
      <c r="C5253" s="66" t="s">
        <v>2243</v>
      </c>
      <c r="D5253" s="2" t="n">
        <f aca="false">D5252+5</f>
        <v>255</v>
      </c>
      <c r="E5253" s="38" t="s">
        <v>824</v>
      </c>
      <c r="F5253" s="2" t="str">
        <f aca="false">IFERROR(RIGHT("00"&amp;LEFT(E5253,FIND("/",E5253)-1),2)&amp;RIGHT("00"&amp;RIGHT(E5253,LEN(E5253)-FIND("/",E5253)),2),RIGHT("000"&amp;(10*E5253),3))</f>
        <v>1516</v>
      </c>
      <c r="H5253" s="8" t="s">
        <v>3284</v>
      </c>
      <c r="I5253" s="8" t="str">
        <f aca="false">J5253</f>
        <v>167;170</v>
      </c>
      <c r="J5253" s="72" t="str">
        <f aca="false">IFERROR(1*H5253,LEFT(H5253,FIND("/",H5253)-1)&amp;";"&amp;RIGHT(H5253,LEN(H5253)-FIND("/",H5253)))</f>
        <v>167;170</v>
      </c>
      <c r="K5253" s="6"/>
      <c r="M5253" s="8" t="n">
        <v>408</v>
      </c>
      <c r="U5253" s="38"/>
      <c r="V5253" s="38"/>
    </row>
    <row r="5254" customFormat="false" ht="15" hidden="false" customHeight="false" outlineLevel="0" collapsed="false">
      <c r="B5254" s="2" t="s">
        <v>108</v>
      </c>
      <c r="C5254" s="66" t="s">
        <v>2243</v>
      </c>
      <c r="D5254" s="2" t="n">
        <f aca="false">D5253+5</f>
        <v>260</v>
      </c>
      <c r="E5254" s="38" t="s">
        <v>281</v>
      </c>
      <c r="F5254" s="2" t="str">
        <f aca="false">IFERROR(RIGHT("00"&amp;LEFT(E5254,FIND("/",E5254)-1),2)&amp;RIGHT("00"&amp;RIGHT(E5254,LEN(E5254)-FIND("/",E5254)),2),RIGHT("000"&amp;(10*E5254),3))</f>
        <v>160</v>
      </c>
      <c r="H5254" s="8" t="n">
        <v>170</v>
      </c>
      <c r="I5254" s="8" t="n">
        <f aca="false">J5254</f>
        <v>170</v>
      </c>
      <c r="J5254" s="72" t="n">
        <f aca="false">IFERROR(1*H5254,LEFT(H5254,FIND("/",H5254)-1)&amp;";"&amp;RIGHT(H5254,LEN(H5254)-FIND("/",H5254)))</f>
        <v>170</v>
      </c>
      <c r="K5254" s="6"/>
      <c r="M5254" s="8" t="n">
        <v>569</v>
      </c>
      <c r="T5254" s="38" t="n">
        <f aca="false">H5254</f>
        <v>170</v>
      </c>
    </row>
    <row r="5255" customFormat="false" ht="15" hidden="false" customHeight="false" outlineLevel="0" collapsed="false">
      <c r="B5255" s="2" t="s">
        <v>108</v>
      </c>
      <c r="C5255" s="66" t="s">
        <v>2243</v>
      </c>
      <c r="D5255" s="2" t="n">
        <f aca="false">D5254+5</f>
        <v>265</v>
      </c>
      <c r="E5255" s="38" t="s">
        <v>334</v>
      </c>
      <c r="F5255" s="2" t="str">
        <f aca="false">IFERROR(RIGHT("00"&amp;LEFT(E5255,FIND("/",E5255)-1),2)&amp;RIGHT("00"&amp;RIGHT(E5255,LEN(E5255)-FIND("/",E5255)),2),RIGHT("000"&amp;(10*E5255),3))</f>
        <v>1617</v>
      </c>
      <c r="H5255" s="8" t="s">
        <v>3285</v>
      </c>
      <c r="I5255" s="8" t="str">
        <f aca="false">J5255</f>
        <v>170;173</v>
      </c>
      <c r="J5255" s="72" t="str">
        <f aca="false">IFERROR(1*H5255,LEFT(H5255,FIND("/",H5255)-1)&amp;";"&amp;RIGHT(H5255,LEN(H5255)-FIND("/",H5255)))</f>
        <v>170;173</v>
      </c>
      <c r="K5255" s="6"/>
      <c r="M5255" s="8" t="n">
        <v>398</v>
      </c>
      <c r="U5255" s="38"/>
      <c r="V5255" s="38"/>
    </row>
    <row r="5256" customFormat="false" ht="15" hidden="false" customHeight="false" outlineLevel="0" collapsed="false">
      <c r="B5256" s="2" t="s">
        <v>108</v>
      </c>
      <c r="C5256" s="66" t="s">
        <v>2243</v>
      </c>
      <c r="D5256" s="2" t="n">
        <f aca="false">D5255+5</f>
        <v>270</v>
      </c>
      <c r="E5256" s="38" t="s">
        <v>283</v>
      </c>
      <c r="F5256" s="2" t="str">
        <f aca="false">IFERROR(RIGHT("00"&amp;LEFT(E5256,FIND("/",E5256)-1),2)&amp;RIGHT("00"&amp;RIGHT(E5256,LEN(E5256)-FIND("/",E5256)),2),RIGHT("000"&amp;(10*E5256),3))</f>
        <v>170</v>
      </c>
      <c r="H5256" s="8" t="n">
        <v>173</v>
      </c>
      <c r="I5256" s="8" t="n">
        <f aca="false">J5256</f>
        <v>173</v>
      </c>
      <c r="J5256" s="72" t="n">
        <f aca="false">IFERROR(1*H5256,LEFT(H5256,FIND("/",H5256)-1)&amp;";"&amp;RIGHT(H5256,LEN(H5256)-FIND("/",H5256)))</f>
        <v>173</v>
      </c>
      <c r="K5256" s="6"/>
      <c r="M5256" s="8" t="n">
        <v>559</v>
      </c>
      <c r="T5256" s="38"/>
    </row>
    <row r="5257" customFormat="false" ht="15" hidden="false" customHeight="false" outlineLevel="0" collapsed="false">
      <c r="B5257" s="2" t="s">
        <v>108</v>
      </c>
      <c r="C5257" s="66" t="s">
        <v>2243</v>
      </c>
      <c r="D5257" s="2" t="n">
        <f aca="false">D5256+5</f>
        <v>275</v>
      </c>
      <c r="E5257" s="38" t="s">
        <v>335</v>
      </c>
      <c r="F5257" s="2" t="str">
        <f aca="false">IFERROR(RIGHT("00"&amp;LEFT(E5257,FIND("/",E5257)-1),2)&amp;RIGHT("00"&amp;RIGHT(E5257,LEN(E5257)-FIND("/",E5257)),2),RIGHT("000"&amp;(10*E5257),3))</f>
        <v>1718</v>
      </c>
      <c r="H5257" s="8" t="s">
        <v>3286</v>
      </c>
      <c r="I5257" s="8" t="str">
        <f aca="false">J5257</f>
        <v>173;176</v>
      </c>
      <c r="J5257" s="72" t="str">
        <f aca="false">IFERROR(1*H5257,LEFT(H5257,FIND("/",H5257)-1)&amp;";"&amp;RIGHT(H5257,LEN(H5257)-FIND("/",H5257)))</f>
        <v>173;176</v>
      </c>
      <c r="K5257" s="6"/>
      <c r="M5257" s="8" t="n">
        <v>368</v>
      </c>
      <c r="U5257" s="38"/>
      <c r="V5257" s="38"/>
    </row>
    <row r="5258" customFormat="false" ht="15" hidden="false" customHeight="false" outlineLevel="0" collapsed="false">
      <c r="B5258" s="2" t="s">
        <v>108</v>
      </c>
      <c r="C5258" s="66" t="s">
        <v>2243</v>
      </c>
      <c r="D5258" s="2" t="n">
        <f aca="false">D5257+5</f>
        <v>280</v>
      </c>
      <c r="E5258" s="38" t="s">
        <v>285</v>
      </c>
      <c r="F5258" s="2" t="str">
        <f aca="false">IFERROR(RIGHT("00"&amp;LEFT(E5258,FIND("/",E5258)-1),2)&amp;RIGHT("00"&amp;RIGHT(E5258,LEN(E5258)-FIND("/",E5258)),2),RIGHT("000"&amp;(10*E5258),3))</f>
        <v>180</v>
      </c>
      <c r="H5258" s="8" t="n">
        <v>176</v>
      </c>
      <c r="I5258" s="8" t="n">
        <f aca="false">J5258</f>
        <v>176</v>
      </c>
      <c r="J5258" s="72" t="n">
        <f aca="false">IFERROR(1*H5258,LEFT(H5258,FIND("/",H5258)-1)&amp;";"&amp;RIGHT(H5258,LEN(H5258)-FIND("/",H5258)))</f>
        <v>176</v>
      </c>
      <c r="K5258" s="6"/>
      <c r="M5258" s="8" t="n">
        <v>549</v>
      </c>
      <c r="T5258" s="38" t="n">
        <f aca="false">H5258</f>
        <v>176</v>
      </c>
    </row>
    <row r="5259" customFormat="false" ht="15" hidden="false" customHeight="false" outlineLevel="0" collapsed="false">
      <c r="B5259" s="10" t="s">
        <v>271</v>
      </c>
      <c r="C5259" s="73" t="s">
        <v>2243</v>
      </c>
      <c r="D5259" s="10" t="n">
        <v>300</v>
      </c>
      <c r="E5259" s="20" t="s">
        <v>862</v>
      </c>
      <c r="F5259" s="10" t="str">
        <f aca="false">IFERROR(RIGHT("00"&amp;LEFT(E5259,FIND("/",E5259)-1),2)&amp;RIGHT("00"&amp;RIGHT(E5259,LEN(E5259)-FIND("/",E5259)),2),RIGHT("000"&amp;(10*E5259),3))</f>
        <v>0608</v>
      </c>
      <c r="G5259" s="73"/>
      <c r="H5259" s="24" t="s">
        <v>3287</v>
      </c>
      <c r="I5259" s="24" t="str">
        <f aca="false">J5259</f>
        <v>116;122;128</v>
      </c>
      <c r="J5259" s="74" t="s">
        <v>3288</v>
      </c>
      <c r="K5259" s="49"/>
      <c r="L5259" s="24"/>
      <c r="M5259" s="24" t="n">
        <v>638</v>
      </c>
    </row>
    <row r="5260" customFormat="false" ht="15" hidden="false" customHeight="false" outlineLevel="0" collapsed="false">
      <c r="A5260" s="25" t="s">
        <v>3102</v>
      </c>
    </row>
    <row r="5261" customFormat="false" ht="15" hidden="false" customHeight="false" outlineLevel="0" collapsed="false">
      <c r="A5261" s="25" t="s">
        <v>3102</v>
      </c>
      <c r="B5261" s="2" t="s">
        <v>108</v>
      </c>
      <c r="C5261" s="66" t="s">
        <v>2250</v>
      </c>
      <c r="D5261" s="2" t="n">
        <v>110</v>
      </c>
      <c r="E5261" s="38" t="s">
        <v>2251</v>
      </c>
      <c r="F5261" s="2" t="str">
        <f aca="false">SUBSTITUTE(E5261,"/","")</f>
        <v>0M1M</v>
      </c>
      <c r="H5261" s="8" t="s">
        <v>2078</v>
      </c>
      <c r="I5261" s="8" t="str">
        <f aca="false">J5261</f>
        <v>44;50</v>
      </c>
      <c r="J5261" s="72" t="s">
        <v>3289</v>
      </c>
      <c r="K5261" s="6"/>
      <c r="M5261" s="8" t="n">
        <v>998</v>
      </c>
      <c r="T5261" s="27"/>
    </row>
    <row r="5262" customFormat="false" ht="15" hidden="false" customHeight="false" outlineLevel="0" collapsed="false">
      <c r="A5262" s="25" t="s">
        <v>3102</v>
      </c>
      <c r="B5262" s="2" t="s">
        <v>108</v>
      </c>
      <c r="C5262" s="66" t="s">
        <v>2250</v>
      </c>
      <c r="D5262" s="2" t="n">
        <f aca="false">D5261+10</f>
        <v>120</v>
      </c>
      <c r="E5262" s="38" t="s">
        <v>2252</v>
      </c>
      <c r="F5262" s="2" t="str">
        <f aca="false">SUBSTITUTE(E5262,"/","")</f>
        <v>0M3M</v>
      </c>
      <c r="H5262" s="8" t="s">
        <v>3290</v>
      </c>
      <c r="I5262" s="8" t="str">
        <f aca="false">J5262</f>
        <v>50;56;62</v>
      </c>
      <c r="J5262" s="72" t="s">
        <v>3291</v>
      </c>
      <c r="K5262" s="6"/>
      <c r="M5262" s="8" t="n">
        <v>958</v>
      </c>
      <c r="T5262" s="27"/>
    </row>
    <row r="5263" customFormat="false" ht="15" hidden="false" customHeight="false" outlineLevel="0" collapsed="false">
      <c r="A5263" s="25" t="s">
        <v>3102</v>
      </c>
      <c r="B5263" s="2" t="s">
        <v>108</v>
      </c>
      <c r="C5263" s="66" t="s">
        <v>2250</v>
      </c>
      <c r="D5263" s="2" t="n">
        <f aca="false">D5262+10</f>
        <v>130</v>
      </c>
      <c r="E5263" s="38" t="s">
        <v>2253</v>
      </c>
      <c r="F5263" s="2" t="str">
        <f aca="false">SUBSTITUTE(E5263,"/","")</f>
        <v>0M6M</v>
      </c>
      <c r="H5263" s="8" t="s">
        <v>3292</v>
      </c>
      <c r="I5263" s="8" t="str">
        <f aca="false">J5263</f>
        <v>50;56;62;68</v>
      </c>
      <c r="J5263" s="72" t="s">
        <v>3293</v>
      </c>
      <c r="K5263" s="6"/>
      <c r="M5263" s="8" t="n">
        <v>948</v>
      </c>
      <c r="T5263" s="27"/>
    </row>
    <row r="5264" customFormat="false" ht="15" hidden="false" customHeight="false" outlineLevel="0" collapsed="false">
      <c r="A5264" s="25" t="s">
        <v>3102</v>
      </c>
      <c r="B5264" s="2" t="s">
        <v>108</v>
      </c>
      <c r="C5264" s="66" t="s">
        <v>2250</v>
      </c>
      <c r="D5264" s="2" t="n">
        <f aca="false">D5263+10</f>
        <v>140</v>
      </c>
      <c r="E5264" s="38" t="s">
        <v>2254</v>
      </c>
      <c r="F5264" s="2" t="str">
        <f aca="false">SUBSTITUTE(E5264,"/","")</f>
        <v>1M3M</v>
      </c>
      <c r="H5264" s="8" t="s">
        <v>3290</v>
      </c>
      <c r="I5264" s="8" t="str">
        <f aca="false">J5264</f>
        <v>50;56;62</v>
      </c>
      <c r="J5264" s="72" t="s">
        <v>3291</v>
      </c>
      <c r="K5264" s="6"/>
      <c r="M5264" s="8" t="n">
        <v>958</v>
      </c>
      <c r="T5264" s="27"/>
    </row>
    <row r="5265" customFormat="false" ht="15" hidden="false" customHeight="false" outlineLevel="0" collapsed="false">
      <c r="A5265" s="25" t="s">
        <v>3102</v>
      </c>
      <c r="B5265" s="2" t="s">
        <v>108</v>
      </c>
      <c r="C5265" s="66" t="s">
        <v>2250</v>
      </c>
      <c r="D5265" s="2" t="n">
        <f aca="false">D5264+10</f>
        <v>150</v>
      </c>
      <c r="E5265" s="38" t="s">
        <v>2255</v>
      </c>
      <c r="F5265" s="2" t="str">
        <f aca="false">SUBSTITUTE(E5265,"/","")</f>
        <v>3M6M</v>
      </c>
      <c r="H5265" s="8" t="s">
        <v>2152</v>
      </c>
      <c r="I5265" s="8" t="str">
        <f aca="false">J5265</f>
        <v>62;68</v>
      </c>
      <c r="J5265" s="72" t="s">
        <v>3294</v>
      </c>
      <c r="K5265" s="6"/>
      <c r="M5265" s="8" t="n">
        <v>908</v>
      </c>
      <c r="T5265" s="27"/>
    </row>
    <row r="5266" customFormat="false" ht="15" hidden="false" customHeight="false" outlineLevel="0" collapsed="false">
      <c r="A5266" s="25" t="s">
        <v>3102</v>
      </c>
      <c r="B5266" s="2" t="s">
        <v>108</v>
      </c>
      <c r="C5266" s="66" t="s">
        <v>2250</v>
      </c>
      <c r="D5266" s="2" t="n">
        <f aca="false">D5265+10</f>
        <v>160</v>
      </c>
      <c r="E5266" s="38" t="s">
        <v>2226</v>
      </c>
      <c r="F5266" s="2" t="str">
        <f aca="false">SUBSTITUTE(E5266,"/","")</f>
        <v>6M</v>
      </c>
      <c r="H5266" s="8" t="n">
        <v>68</v>
      </c>
      <c r="I5266" s="8" t="n">
        <f aca="false">J5266</f>
        <v>68</v>
      </c>
      <c r="J5266" s="72" t="n">
        <v>68</v>
      </c>
      <c r="K5266" s="6"/>
      <c r="M5266" s="8" t="n">
        <v>929</v>
      </c>
      <c r="T5266" s="27"/>
    </row>
    <row r="5267" customFormat="false" ht="15" hidden="false" customHeight="false" outlineLevel="0" collapsed="false">
      <c r="A5267" s="25" t="s">
        <v>3102</v>
      </c>
      <c r="B5267" s="2" t="s">
        <v>108</v>
      </c>
      <c r="C5267" s="66" t="s">
        <v>2250</v>
      </c>
      <c r="D5267" s="2" t="n">
        <f aca="false">D5266+10</f>
        <v>170</v>
      </c>
      <c r="E5267" s="38" t="s">
        <v>2256</v>
      </c>
      <c r="F5267" s="2" t="str">
        <f aca="false">SUBSTITUTE(E5267,"/","")</f>
        <v>6M9M</v>
      </c>
      <c r="H5267" s="8" t="s">
        <v>2153</v>
      </c>
      <c r="I5267" s="8" t="str">
        <f aca="false">J5267</f>
        <v>68;74</v>
      </c>
      <c r="J5267" s="72" t="s">
        <v>3295</v>
      </c>
      <c r="K5267" s="6"/>
      <c r="M5267" s="8" t="n">
        <v>878</v>
      </c>
      <c r="T5267" s="27"/>
    </row>
    <row r="5268" customFormat="false" ht="15" hidden="false" customHeight="false" outlineLevel="0" collapsed="false">
      <c r="A5268" s="25" t="s">
        <v>3102</v>
      </c>
      <c r="B5268" s="2" t="s">
        <v>108</v>
      </c>
      <c r="C5268" s="66" t="s">
        <v>2250</v>
      </c>
      <c r="D5268" s="2" t="n">
        <f aca="false">D5267+10</f>
        <v>180</v>
      </c>
      <c r="E5268" s="38" t="s">
        <v>2257</v>
      </c>
      <c r="F5268" s="2" t="str">
        <f aca="false">SUBSTITUTE(E5268,"/","")</f>
        <v>6M12M</v>
      </c>
      <c r="H5268" s="8" t="s">
        <v>3296</v>
      </c>
      <c r="I5268" s="8" t="str">
        <f aca="false">J5268</f>
        <v>68;74;80</v>
      </c>
      <c r="J5268" s="72" t="s">
        <v>3297</v>
      </c>
      <c r="K5268" s="6"/>
      <c r="M5268" s="8" t="n">
        <v>868</v>
      </c>
      <c r="T5268" s="27"/>
    </row>
    <row r="5269" customFormat="false" ht="15" hidden="false" customHeight="false" outlineLevel="0" collapsed="false">
      <c r="A5269" s="25" t="s">
        <v>3102</v>
      </c>
      <c r="B5269" s="2" t="s">
        <v>108</v>
      </c>
      <c r="C5269" s="66" t="s">
        <v>2250</v>
      </c>
      <c r="D5269" s="2" t="n">
        <f aca="false">D5268+10</f>
        <v>190</v>
      </c>
      <c r="E5269" s="38" t="s">
        <v>2258</v>
      </c>
      <c r="F5269" s="2" t="str">
        <f aca="false">SUBSTITUTE(E5269,"/","")</f>
        <v>9M12M</v>
      </c>
      <c r="H5269" s="8" t="s">
        <v>2154</v>
      </c>
      <c r="I5269" s="8" t="str">
        <f aca="false">J5269</f>
        <v>74;80</v>
      </c>
      <c r="J5269" s="72" t="s">
        <v>3298</v>
      </c>
      <c r="K5269" s="6"/>
      <c r="M5269" s="8" t="n">
        <v>838</v>
      </c>
      <c r="T5269" s="27"/>
    </row>
    <row r="5270" customFormat="false" ht="15" hidden="false" customHeight="false" outlineLevel="0" collapsed="false">
      <c r="A5270" s="25" t="s">
        <v>3102</v>
      </c>
      <c r="B5270" s="2" t="s">
        <v>108</v>
      </c>
      <c r="C5270" s="66" t="s">
        <v>2250</v>
      </c>
      <c r="D5270" s="2" t="n">
        <f aca="false">D5269+10</f>
        <v>200</v>
      </c>
      <c r="E5270" s="38" t="s">
        <v>435</v>
      </c>
      <c r="F5270" s="2" t="str">
        <f aca="false">SUBSTITUTE(E5270,"/","")</f>
        <v>1Y</v>
      </c>
      <c r="H5270" s="8" t="n">
        <v>80</v>
      </c>
      <c r="I5270" s="8" t="n">
        <f aca="false">J5270</f>
        <v>80</v>
      </c>
      <c r="J5270" s="72" t="n">
        <v>80</v>
      </c>
      <c r="K5270" s="6"/>
      <c r="M5270" s="8" t="n">
        <v>879</v>
      </c>
      <c r="T5270" s="27"/>
    </row>
    <row r="5271" customFormat="false" ht="15" hidden="false" customHeight="false" outlineLevel="0" collapsed="false">
      <c r="A5271" s="25" t="s">
        <v>3102</v>
      </c>
      <c r="B5271" s="2" t="s">
        <v>108</v>
      </c>
      <c r="C5271" s="66" t="s">
        <v>2250</v>
      </c>
      <c r="D5271" s="2" t="n">
        <f aca="false">D5270+10</f>
        <v>210</v>
      </c>
      <c r="E5271" s="38" t="s">
        <v>2259</v>
      </c>
      <c r="F5271" s="2" t="str">
        <f aca="false">SUBSTITUTE(E5271,"/","")</f>
        <v>12M18M</v>
      </c>
      <c r="H5271" s="8" t="s">
        <v>2155</v>
      </c>
      <c r="I5271" s="8" t="str">
        <f aca="false">J5271</f>
        <v>80;86</v>
      </c>
      <c r="J5271" s="72" t="s">
        <v>3299</v>
      </c>
      <c r="K5271" s="6"/>
      <c r="M5271" s="8" t="n">
        <v>828</v>
      </c>
      <c r="T5271" s="27"/>
    </row>
    <row r="5272" customFormat="false" ht="15" hidden="false" customHeight="false" outlineLevel="0" collapsed="false">
      <c r="A5272" s="25" t="s">
        <v>3102</v>
      </c>
      <c r="B5272" s="2" t="s">
        <v>108</v>
      </c>
      <c r="C5272" s="66" t="s">
        <v>2250</v>
      </c>
      <c r="D5272" s="2" t="n">
        <f aca="false">D5271+10</f>
        <v>220</v>
      </c>
      <c r="E5272" s="38" t="s">
        <v>2260</v>
      </c>
      <c r="F5272" s="2" t="str">
        <f aca="false">SUBSTITUTE(E5272,"/","")</f>
        <v>12M24M</v>
      </c>
      <c r="H5272" s="8" t="s">
        <v>3281</v>
      </c>
      <c r="I5272" s="8" t="str">
        <f aca="false">J5272</f>
        <v>80;86;92</v>
      </c>
      <c r="J5272" s="72" t="s">
        <v>3282</v>
      </c>
      <c r="K5272" s="6"/>
      <c r="M5272" s="8" t="n">
        <v>808</v>
      </c>
      <c r="T5272" s="27"/>
    </row>
    <row r="5273" customFormat="false" ht="15" hidden="false" customHeight="false" outlineLevel="0" collapsed="false">
      <c r="A5273" s="25" t="s">
        <v>3102</v>
      </c>
      <c r="B5273" s="18" t="s">
        <v>108</v>
      </c>
      <c r="C5273" s="76" t="s">
        <v>2250</v>
      </c>
      <c r="D5273" s="18" t="n">
        <v>225</v>
      </c>
      <c r="E5273" s="61" t="s">
        <v>2261</v>
      </c>
      <c r="F5273" s="18" t="str">
        <f aca="false">SUBSTITUTE(E5273,"/","")</f>
        <v>1Y2Y</v>
      </c>
      <c r="G5273" s="76"/>
      <c r="H5273" s="8" t="s">
        <v>3281</v>
      </c>
      <c r="I5273" s="8" t="str">
        <f aca="false">J5273</f>
        <v>80;86;92</v>
      </c>
      <c r="J5273" s="72" t="s">
        <v>3282</v>
      </c>
      <c r="K5273" s="6"/>
      <c r="M5273" s="8" t="n">
        <v>808</v>
      </c>
      <c r="T5273" s="27"/>
    </row>
    <row r="5274" customFormat="false" ht="15" hidden="false" customHeight="false" outlineLevel="0" collapsed="false">
      <c r="A5274" s="25" t="s">
        <v>3102</v>
      </c>
      <c r="B5274" s="2" t="s">
        <v>108</v>
      </c>
      <c r="C5274" s="66" t="s">
        <v>2250</v>
      </c>
      <c r="D5274" s="2" t="n">
        <f aca="false">D5272+10</f>
        <v>230</v>
      </c>
      <c r="E5274" s="38" t="s">
        <v>2262</v>
      </c>
      <c r="F5274" s="2" t="str">
        <f aca="false">SUBSTITUTE(E5274,"/","")</f>
        <v>18M24M</v>
      </c>
      <c r="H5274" s="8" t="s">
        <v>2156</v>
      </c>
      <c r="I5274" s="8" t="str">
        <f aca="false">J5274</f>
        <v>86;92</v>
      </c>
      <c r="J5274" s="72" t="s">
        <v>3300</v>
      </c>
      <c r="K5274" s="6"/>
      <c r="M5274" s="8" t="n">
        <v>788</v>
      </c>
      <c r="T5274" s="27"/>
    </row>
    <row r="5275" customFormat="false" ht="15" hidden="false" customHeight="false" outlineLevel="0" collapsed="false">
      <c r="A5275" s="25" t="s">
        <v>3102</v>
      </c>
      <c r="B5275" s="2" t="s">
        <v>108</v>
      </c>
      <c r="C5275" s="66" t="s">
        <v>2250</v>
      </c>
      <c r="D5275" s="2" t="n">
        <f aca="false">D5274+10</f>
        <v>240</v>
      </c>
      <c r="E5275" s="38" t="s">
        <v>437</v>
      </c>
      <c r="F5275" s="2" t="str">
        <f aca="false">SUBSTITUTE(E5275,"/","")</f>
        <v>2Y</v>
      </c>
      <c r="H5275" s="8" t="n">
        <v>92</v>
      </c>
      <c r="I5275" s="8" t="n">
        <f aca="false">J5275</f>
        <v>92</v>
      </c>
      <c r="J5275" s="72" t="n">
        <v>92</v>
      </c>
      <c r="K5275" s="6"/>
      <c r="M5275" s="8" t="n">
        <v>829</v>
      </c>
      <c r="T5275" s="27"/>
    </row>
    <row r="5276" customFormat="false" ht="15" hidden="false" customHeight="false" outlineLevel="0" collapsed="false">
      <c r="A5276" s="25" t="s">
        <v>3102</v>
      </c>
      <c r="D5276" s="27" t="n">
        <f aca="false">D5275+5</f>
        <v>245</v>
      </c>
      <c r="E5276" s="35" t="s">
        <v>2263</v>
      </c>
      <c r="F5276" s="27" t="str">
        <f aca="false">SUBSTITUTE(E5276,"/","")</f>
        <v>24M30M</v>
      </c>
      <c r="H5276" s="8"/>
      <c r="I5276" s="8"/>
      <c r="J5276" s="72"/>
      <c r="K5276" s="6"/>
      <c r="M5276" s="8"/>
      <c r="T5276" s="27"/>
    </row>
    <row r="5277" customFormat="false" ht="15" hidden="false" customHeight="false" outlineLevel="0" collapsed="false">
      <c r="A5277" s="25" t="s">
        <v>3102</v>
      </c>
      <c r="B5277" s="2" t="s">
        <v>108</v>
      </c>
      <c r="C5277" s="66" t="s">
        <v>2250</v>
      </c>
      <c r="D5277" s="2" t="n">
        <f aca="false">D5275+10</f>
        <v>250</v>
      </c>
      <c r="E5277" s="38" t="s">
        <v>2264</v>
      </c>
      <c r="F5277" s="2" t="str">
        <f aca="false">SUBSTITUTE(E5277,"/","")</f>
        <v>24M36M</v>
      </c>
      <c r="H5277" s="8" t="s">
        <v>2157</v>
      </c>
      <c r="I5277" s="8" t="str">
        <f aca="false">J5277</f>
        <v>92;98</v>
      </c>
      <c r="J5277" s="72" t="s">
        <v>3301</v>
      </c>
      <c r="K5277" s="6"/>
      <c r="M5277" s="8" t="n">
        <v>748</v>
      </c>
      <c r="T5277" s="27"/>
    </row>
    <row r="5278" customFormat="false" ht="15" hidden="false" customHeight="false" outlineLevel="0" collapsed="false">
      <c r="A5278" s="25" t="s">
        <v>3102</v>
      </c>
      <c r="B5278" s="2" t="s">
        <v>108</v>
      </c>
      <c r="C5278" s="66" t="s">
        <v>2250</v>
      </c>
      <c r="D5278" s="2" t="n">
        <f aca="false">D5277+10</f>
        <v>260</v>
      </c>
      <c r="E5278" s="38" t="s">
        <v>2265</v>
      </c>
      <c r="F5278" s="2" t="str">
        <f aca="false">SUBSTITUTE(E5278,"/","")</f>
        <v>2Y3Y</v>
      </c>
      <c r="H5278" s="8" t="s">
        <v>2157</v>
      </c>
      <c r="I5278" s="8" t="str">
        <f aca="false">J5278</f>
        <v>92;98</v>
      </c>
      <c r="J5278" s="72" t="s">
        <v>3301</v>
      </c>
      <c r="K5278" s="6"/>
      <c r="M5278" s="8" t="n">
        <v>748</v>
      </c>
      <c r="T5278" s="27"/>
    </row>
    <row r="5279" customFormat="false" ht="15" hidden="false" customHeight="false" outlineLevel="0" collapsed="false">
      <c r="A5279" s="25" t="s">
        <v>3102</v>
      </c>
      <c r="B5279" s="2" t="s">
        <v>108</v>
      </c>
      <c r="C5279" s="66" t="s">
        <v>2250</v>
      </c>
      <c r="D5279" s="2" t="n">
        <f aca="false">D5278+10</f>
        <v>270</v>
      </c>
      <c r="E5279" s="61" t="s">
        <v>2266</v>
      </c>
      <c r="F5279" s="2" t="str">
        <f aca="false">SUBSTITUTE(E5279,"/","")</f>
        <v>2Y4Y</v>
      </c>
      <c r="H5279" s="71" t="s">
        <v>2192</v>
      </c>
      <c r="I5279" s="8" t="str">
        <f aca="false">J5279</f>
        <v>92;98;104</v>
      </c>
      <c r="J5279" s="72" t="s">
        <v>3278</v>
      </c>
      <c r="K5279" s="6"/>
      <c r="M5279" s="8" t="n">
        <v>758</v>
      </c>
      <c r="T5279" s="27"/>
    </row>
    <row r="5280" customFormat="false" ht="15" hidden="false" customHeight="false" outlineLevel="0" collapsed="false">
      <c r="A5280" s="25" t="s">
        <v>3102</v>
      </c>
      <c r="D5280" s="27" t="n">
        <f aca="false">D5279+5</f>
        <v>275</v>
      </c>
      <c r="E5280" s="35" t="s">
        <v>2267</v>
      </c>
      <c r="F5280" s="27" t="str">
        <f aca="false">SUBSTITUTE(E5280,"/","")</f>
        <v>30M36M</v>
      </c>
      <c r="H5280" s="8"/>
      <c r="I5280" s="8"/>
      <c r="J5280" s="72"/>
      <c r="K5280" s="6"/>
      <c r="M5280" s="8"/>
      <c r="T5280" s="27"/>
    </row>
    <row r="5281" customFormat="false" ht="15" hidden="false" customHeight="false" outlineLevel="0" collapsed="false">
      <c r="A5281" s="25" t="s">
        <v>3102</v>
      </c>
      <c r="B5281" s="2" t="s">
        <v>108</v>
      </c>
      <c r="C5281" s="66" t="s">
        <v>2250</v>
      </c>
      <c r="D5281" s="2" t="n">
        <f aca="false">D5279+10</f>
        <v>280</v>
      </c>
      <c r="E5281" s="61" t="s">
        <v>439</v>
      </c>
      <c r="F5281" s="2" t="str">
        <f aca="false">SUBSTITUTE(E5281,"/","")</f>
        <v>3Y</v>
      </c>
      <c r="H5281" s="71" t="n">
        <v>98</v>
      </c>
      <c r="I5281" s="8" t="n">
        <f aca="false">J5281</f>
        <v>98</v>
      </c>
      <c r="J5281" s="72" t="n">
        <v>98</v>
      </c>
      <c r="K5281" s="6"/>
      <c r="M5281" s="8" t="n">
        <v>809</v>
      </c>
      <c r="T5281" s="27"/>
    </row>
    <row r="5282" customFormat="false" ht="15" hidden="false" customHeight="false" outlineLevel="0" collapsed="false">
      <c r="A5282" s="25" t="s">
        <v>3102</v>
      </c>
      <c r="B5282" s="2" t="s">
        <v>108</v>
      </c>
      <c r="C5282" s="66" t="s">
        <v>2250</v>
      </c>
      <c r="D5282" s="2" t="n">
        <f aca="false">D5281+10</f>
        <v>290</v>
      </c>
      <c r="E5282" s="61" t="s">
        <v>2268</v>
      </c>
      <c r="F5282" s="2" t="str">
        <f aca="false">SUBSTITUTE(E5282,"/","")</f>
        <v>36M48M</v>
      </c>
      <c r="H5282" s="8" t="s">
        <v>2158</v>
      </c>
      <c r="I5282" s="8" t="str">
        <f aca="false">J5282</f>
        <v>98;104</v>
      </c>
      <c r="J5282" s="72" t="s">
        <v>3302</v>
      </c>
      <c r="K5282" s="6"/>
      <c r="M5282" s="8" t="n">
        <v>728</v>
      </c>
      <c r="T5282" s="27"/>
    </row>
    <row r="5283" customFormat="false" ht="15" hidden="false" customHeight="false" outlineLevel="0" collapsed="false">
      <c r="A5283" s="25" t="s">
        <v>3102</v>
      </c>
      <c r="B5283" s="2" t="s">
        <v>108</v>
      </c>
      <c r="C5283" s="66" t="s">
        <v>2250</v>
      </c>
      <c r="D5283" s="2" t="n">
        <v>295</v>
      </c>
      <c r="E5283" s="38" t="s">
        <v>2269</v>
      </c>
      <c r="F5283" s="2" t="str">
        <f aca="false">SUBSTITUTE(E5283,"/","")</f>
        <v>3Y4Y</v>
      </c>
      <c r="H5283" s="8" t="s">
        <v>2158</v>
      </c>
      <c r="I5283" s="8" t="s">
        <v>3302</v>
      </c>
      <c r="J5283" s="18" t="s">
        <v>3302</v>
      </c>
      <c r="M5283" s="8" t="n">
        <v>728</v>
      </c>
    </row>
    <row r="5284" customFormat="false" ht="15" hidden="false" customHeight="false" outlineLevel="0" collapsed="false">
      <c r="A5284" s="25" t="s">
        <v>3102</v>
      </c>
      <c r="B5284" s="2" t="s">
        <v>108</v>
      </c>
      <c r="C5284" s="66" t="s">
        <v>2250</v>
      </c>
      <c r="D5284" s="2" t="n">
        <f aca="false">D5282+10</f>
        <v>300</v>
      </c>
      <c r="E5284" s="61" t="s">
        <v>441</v>
      </c>
      <c r="F5284" s="2" t="str">
        <f aca="false">SUBSTITUTE(E5284,"/","")</f>
        <v>4Y</v>
      </c>
      <c r="H5284" s="8" t="n">
        <v>104</v>
      </c>
      <c r="I5284" s="8" t="n">
        <f aca="false">J5284</f>
        <v>104</v>
      </c>
      <c r="J5284" s="72" t="n">
        <v>104</v>
      </c>
      <c r="K5284" s="6"/>
      <c r="M5284" s="8" t="n">
        <v>789</v>
      </c>
      <c r="T5284" s="27"/>
    </row>
    <row r="5285" customFormat="false" ht="15" hidden="false" customHeight="false" outlineLevel="0" collapsed="false">
      <c r="A5285" s="25" t="s">
        <v>3102</v>
      </c>
      <c r="B5285" s="2" t="s">
        <v>108</v>
      </c>
      <c r="C5285" s="66" t="s">
        <v>2250</v>
      </c>
      <c r="D5285" s="2" t="n">
        <f aca="false">D5284+10</f>
        <v>310</v>
      </c>
      <c r="E5285" s="61" t="s">
        <v>2270</v>
      </c>
      <c r="F5285" s="2" t="str">
        <f aca="false">SUBSTITUTE(E5285,"/","")</f>
        <v>48M60M</v>
      </c>
      <c r="H5285" s="8" t="s">
        <v>2159</v>
      </c>
      <c r="I5285" s="8" t="str">
        <f aca="false">J5285</f>
        <v>104;110</v>
      </c>
      <c r="J5285" s="72" t="s">
        <v>3303</v>
      </c>
      <c r="K5285" s="6"/>
      <c r="M5285" s="8" t="n">
        <v>698</v>
      </c>
      <c r="T5285" s="27"/>
    </row>
    <row r="5286" customFormat="false" ht="15" hidden="false" customHeight="false" outlineLevel="0" collapsed="false">
      <c r="A5286" s="25" t="s">
        <v>3102</v>
      </c>
      <c r="B5286" s="2" t="s">
        <v>108</v>
      </c>
      <c r="C5286" s="66" t="s">
        <v>2250</v>
      </c>
      <c r="D5286" s="2" t="n">
        <f aca="false">D5285+10</f>
        <v>320</v>
      </c>
      <c r="E5286" s="61" t="s">
        <v>2271</v>
      </c>
      <c r="F5286" s="2" t="str">
        <f aca="false">SUBSTITUTE(E5286,"/","")</f>
        <v>4Y5Y</v>
      </c>
      <c r="H5286" s="8" t="s">
        <v>2159</v>
      </c>
      <c r="I5286" s="8" t="str">
        <f aca="false">J5286</f>
        <v>104;110</v>
      </c>
      <c r="J5286" s="72" t="s">
        <v>3303</v>
      </c>
      <c r="K5286" s="6"/>
      <c r="M5286" s="8" t="n">
        <v>698</v>
      </c>
      <c r="T5286" s="27"/>
    </row>
    <row r="5287" customFormat="false" ht="15" hidden="false" customHeight="false" outlineLevel="0" collapsed="false">
      <c r="A5287" s="25" t="s">
        <v>3102</v>
      </c>
      <c r="B5287" s="2" t="s">
        <v>108</v>
      </c>
      <c r="C5287" s="66" t="s">
        <v>2250</v>
      </c>
      <c r="D5287" s="2" t="n">
        <f aca="false">D5286+10</f>
        <v>330</v>
      </c>
      <c r="E5287" s="61" t="s">
        <v>2272</v>
      </c>
      <c r="F5287" s="2" t="str">
        <f aca="false">SUBSTITUTE(E5287,"/","")</f>
        <v>4Y6Y</v>
      </c>
      <c r="H5287" s="8" t="s">
        <v>3304</v>
      </c>
      <c r="I5287" s="8" t="str">
        <f aca="false">J5287</f>
        <v>104;110;116</v>
      </c>
      <c r="J5287" s="72" t="s">
        <v>3305</v>
      </c>
      <c r="K5287" s="6"/>
      <c r="M5287" s="8" t="n">
        <v>688</v>
      </c>
      <c r="T5287" s="27"/>
    </row>
    <row r="5288" customFormat="false" ht="15" hidden="false" customHeight="false" outlineLevel="0" collapsed="false">
      <c r="A5288" s="25" t="s">
        <v>3102</v>
      </c>
      <c r="B5288" s="2" t="s">
        <v>108</v>
      </c>
      <c r="C5288" s="66" t="s">
        <v>2250</v>
      </c>
      <c r="D5288" s="2" t="n">
        <f aca="false">D5287+10</f>
        <v>340</v>
      </c>
      <c r="E5288" s="61" t="s">
        <v>443</v>
      </c>
      <c r="F5288" s="2" t="str">
        <f aca="false">SUBSTITUTE(E5288,"/","")</f>
        <v>5Y</v>
      </c>
      <c r="H5288" s="8" t="n">
        <v>110</v>
      </c>
      <c r="I5288" s="8" t="n">
        <f aca="false">J5288</f>
        <v>110</v>
      </c>
      <c r="J5288" s="72" t="n">
        <v>110</v>
      </c>
      <c r="K5288" s="6"/>
      <c r="M5288" s="8" t="n">
        <v>779</v>
      </c>
      <c r="T5288" s="27"/>
    </row>
    <row r="5289" customFormat="false" ht="15" hidden="false" customHeight="false" outlineLevel="0" collapsed="false">
      <c r="A5289" s="25" t="s">
        <v>3102</v>
      </c>
      <c r="D5289" s="27" t="n">
        <f aca="false">D5288+5</f>
        <v>345</v>
      </c>
      <c r="E5289" s="35" t="s">
        <v>2273</v>
      </c>
      <c r="F5289" s="27" t="str">
        <f aca="false">SUBSTITUTE(E5289,"/","")</f>
        <v>5Y6Y</v>
      </c>
      <c r="H5289" s="8"/>
      <c r="I5289" s="8"/>
      <c r="J5289" s="72"/>
      <c r="K5289" s="6"/>
      <c r="M5289" s="8"/>
      <c r="T5289" s="27"/>
    </row>
    <row r="5290" customFormat="false" ht="15" hidden="false" customHeight="false" outlineLevel="0" collapsed="false">
      <c r="A5290" s="25" t="s">
        <v>3102</v>
      </c>
      <c r="B5290" s="2" t="s">
        <v>108</v>
      </c>
      <c r="C5290" s="66" t="s">
        <v>2250</v>
      </c>
      <c r="D5290" s="2" t="n">
        <f aca="false">D5288+10</f>
        <v>350</v>
      </c>
      <c r="E5290" s="61" t="s">
        <v>2274</v>
      </c>
      <c r="F5290" s="2" t="str">
        <f aca="false">SUBSTITUTE(E5290,"/","")</f>
        <v>6Y7Y</v>
      </c>
      <c r="H5290" s="8" t="s">
        <v>2161</v>
      </c>
      <c r="I5290" s="8" t="str">
        <f aca="false">J5290</f>
        <v>116;122</v>
      </c>
      <c r="J5290" s="72" t="s">
        <v>3306</v>
      </c>
      <c r="K5290" s="6"/>
      <c r="M5290" s="8" t="n">
        <v>648</v>
      </c>
      <c r="T5290" s="27"/>
    </row>
    <row r="5291" customFormat="false" ht="15" hidden="false" customHeight="false" outlineLevel="0" collapsed="false">
      <c r="A5291" s="25" t="s">
        <v>3102</v>
      </c>
      <c r="B5291" s="2" t="s">
        <v>108</v>
      </c>
      <c r="C5291" s="66" t="s">
        <v>2250</v>
      </c>
      <c r="D5291" s="2" t="n">
        <f aca="false">D5290+10</f>
        <v>360</v>
      </c>
      <c r="E5291" s="61" t="s">
        <v>2275</v>
      </c>
      <c r="F5291" s="2" t="str">
        <f aca="false">SUBSTITUTE(E5291,"/","")</f>
        <v>6Y8Y</v>
      </c>
      <c r="H5291" s="8" t="s">
        <v>3287</v>
      </c>
      <c r="I5291" s="8" t="str">
        <f aca="false">J5291</f>
        <v>116;122;128</v>
      </c>
      <c r="J5291" s="72" t="s">
        <v>3288</v>
      </c>
      <c r="K5291" s="6"/>
      <c r="M5291" s="8" t="n">
        <v>638</v>
      </c>
      <c r="T5291" s="27"/>
    </row>
    <row r="5292" customFormat="false" ht="15" hidden="false" customHeight="false" outlineLevel="0" collapsed="false">
      <c r="A5292" s="25" t="s">
        <v>3102</v>
      </c>
      <c r="D5292" s="27" t="n">
        <f aca="false">D5291+5</f>
        <v>365</v>
      </c>
      <c r="E5292" s="35" t="s">
        <v>2276</v>
      </c>
      <c r="F5292" s="27" t="str">
        <f aca="false">SUBSTITUTE(E5292,"/","")</f>
        <v>7Y8Y</v>
      </c>
      <c r="H5292" s="8"/>
      <c r="I5292" s="8"/>
      <c r="J5292" s="72"/>
      <c r="K5292" s="6"/>
      <c r="M5292" s="8"/>
      <c r="T5292" s="27"/>
    </row>
    <row r="5293" customFormat="false" ht="15" hidden="false" customHeight="false" outlineLevel="0" collapsed="false">
      <c r="A5293" s="25" t="s">
        <v>3102</v>
      </c>
      <c r="B5293" s="2" t="s">
        <v>108</v>
      </c>
      <c r="C5293" s="66" t="s">
        <v>2250</v>
      </c>
      <c r="D5293" s="2" t="n">
        <f aca="false">D5291+10</f>
        <v>370</v>
      </c>
      <c r="E5293" s="38" t="s">
        <v>2277</v>
      </c>
      <c r="F5293" s="2" t="str">
        <f aca="false">SUBSTITUTE(E5293,"/","")</f>
        <v>8Y9Y</v>
      </c>
      <c r="H5293" s="8" t="s">
        <v>2163</v>
      </c>
      <c r="I5293" s="8" t="str">
        <f aca="false">J5293</f>
        <v>128;134</v>
      </c>
      <c r="J5293" s="72" t="s">
        <v>3307</v>
      </c>
      <c r="K5293" s="6"/>
      <c r="M5293" s="8" t="n">
        <v>608</v>
      </c>
      <c r="T5293" s="27"/>
    </row>
    <row r="5294" customFormat="false" ht="15" hidden="false" customHeight="false" outlineLevel="0" collapsed="false">
      <c r="A5294" s="25" t="s">
        <v>3102</v>
      </c>
      <c r="B5294" s="2" t="s">
        <v>108</v>
      </c>
      <c r="C5294" s="66" t="s">
        <v>2250</v>
      </c>
      <c r="D5294" s="2" t="n">
        <f aca="false">D5293+10</f>
        <v>380</v>
      </c>
      <c r="E5294" s="38" t="s">
        <v>2278</v>
      </c>
      <c r="F5294" s="2" t="str">
        <f aca="false">SUBSTITUTE(E5294,"/","")</f>
        <v>8Y10Y</v>
      </c>
      <c r="H5294" s="8" t="s">
        <v>3308</v>
      </c>
      <c r="I5294" s="8" t="str">
        <f aca="false">J5294</f>
        <v>128;134;140</v>
      </c>
      <c r="J5294" s="72" t="s">
        <v>3309</v>
      </c>
      <c r="K5294" s="6"/>
      <c r="M5294" s="8" t="n">
        <v>588</v>
      </c>
      <c r="T5294" s="27"/>
    </row>
    <row r="5295" customFormat="false" ht="15" hidden="false" customHeight="false" outlineLevel="0" collapsed="false">
      <c r="A5295" s="25" t="s">
        <v>3102</v>
      </c>
      <c r="B5295" s="2" t="s">
        <v>108</v>
      </c>
      <c r="C5295" s="66" t="s">
        <v>2250</v>
      </c>
      <c r="D5295" s="2" t="n">
        <v>385</v>
      </c>
      <c r="E5295" s="38" t="s">
        <v>2279</v>
      </c>
      <c r="F5295" s="2" t="str">
        <f aca="false">SUBSTITUTE(E5295,"/","")</f>
        <v>9Y10Y</v>
      </c>
      <c r="H5295" s="8" t="s">
        <v>2164</v>
      </c>
      <c r="I5295" s="8" t="s">
        <v>3310</v>
      </c>
      <c r="J5295" s="18" t="s">
        <v>3310</v>
      </c>
      <c r="M5295" s="8" t="n">
        <v>568</v>
      </c>
    </row>
    <row r="5296" customFormat="false" ht="15" hidden="false" customHeight="false" outlineLevel="0" collapsed="false">
      <c r="A5296" s="25" t="s">
        <v>3102</v>
      </c>
      <c r="B5296" s="2" t="s">
        <v>108</v>
      </c>
      <c r="C5296" s="66" t="s">
        <v>2250</v>
      </c>
      <c r="D5296" s="2" t="n">
        <f aca="false">D5294+10</f>
        <v>390</v>
      </c>
      <c r="E5296" s="38" t="s">
        <v>2280</v>
      </c>
      <c r="F5296" s="2" t="str">
        <f aca="false">SUBSTITUTE(E5296,"/","")</f>
        <v>10Y11Y</v>
      </c>
      <c r="H5296" s="8" t="s">
        <v>2165</v>
      </c>
      <c r="I5296" s="8" t="str">
        <f aca="false">J5296</f>
        <v>140;146</v>
      </c>
      <c r="J5296" s="72" t="s">
        <v>3311</v>
      </c>
      <c r="K5296" s="6"/>
      <c r="M5296" s="8" t="n">
        <v>538</v>
      </c>
      <c r="T5296" s="27"/>
    </row>
    <row r="5297" customFormat="false" ht="15" hidden="false" customHeight="false" outlineLevel="0" collapsed="false">
      <c r="A5297" s="25" t="s">
        <v>3102</v>
      </c>
      <c r="B5297" s="2" t="s">
        <v>108</v>
      </c>
      <c r="C5297" s="66" t="s">
        <v>2250</v>
      </c>
      <c r="D5297" s="2" t="n">
        <f aca="false">D5296+10</f>
        <v>400</v>
      </c>
      <c r="E5297" s="38" t="s">
        <v>2281</v>
      </c>
      <c r="F5297" s="2" t="str">
        <f aca="false">SUBSTITUTE(E5297,"/","")</f>
        <v>10Y12Y</v>
      </c>
      <c r="H5297" s="8" t="s">
        <v>3312</v>
      </c>
      <c r="I5297" s="8" t="str">
        <f aca="false">J5297</f>
        <v>140;146;152</v>
      </c>
      <c r="J5297" s="72" t="s">
        <v>3313</v>
      </c>
      <c r="K5297" s="6"/>
      <c r="M5297" s="8" t="n">
        <v>518</v>
      </c>
      <c r="T5297" s="27"/>
    </row>
    <row r="5298" customFormat="false" ht="15" hidden="false" customHeight="false" outlineLevel="0" collapsed="false">
      <c r="A5298" s="25" t="s">
        <v>3102</v>
      </c>
      <c r="B5298" s="2" t="s">
        <v>108</v>
      </c>
      <c r="C5298" s="66" t="s">
        <v>2250</v>
      </c>
      <c r="D5298" s="2" t="n">
        <v>405</v>
      </c>
      <c r="E5298" s="38" t="s">
        <v>2282</v>
      </c>
      <c r="F5298" s="2" t="str">
        <f aca="false">SUBSTITUTE(E5298,"/","")</f>
        <v>11Y12Y</v>
      </c>
      <c r="H5298" s="8" t="s">
        <v>2166</v>
      </c>
      <c r="I5298" s="8" t="s">
        <v>3314</v>
      </c>
      <c r="J5298" s="18" t="s">
        <v>3314</v>
      </c>
      <c r="M5298" s="8" t="n">
        <v>508</v>
      </c>
    </row>
    <row r="5299" customFormat="false" ht="15" hidden="false" customHeight="false" outlineLevel="0" collapsed="false">
      <c r="A5299" s="25"/>
      <c r="B5299" s="2" t="s">
        <v>108</v>
      </c>
      <c r="C5299" s="66" t="s">
        <v>2250</v>
      </c>
      <c r="D5299" s="2" t="n">
        <v>407</v>
      </c>
      <c r="E5299" s="38" t="s">
        <v>2236</v>
      </c>
      <c r="F5299" s="2" t="str">
        <f aca="false">SUBSTITUTE(E5299,"/","")</f>
        <v>12Y</v>
      </c>
      <c r="H5299" s="8" t="n">
        <v>152</v>
      </c>
      <c r="I5299" s="8" t="n">
        <v>152</v>
      </c>
      <c r="J5299" s="18" t="n">
        <v>152</v>
      </c>
      <c r="M5299" s="8" t="n">
        <v>639</v>
      </c>
    </row>
    <row r="5300" customFormat="false" ht="15" hidden="false" customHeight="false" outlineLevel="0" collapsed="false">
      <c r="A5300" s="25" t="s">
        <v>3102</v>
      </c>
      <c r="B5300" s="2" t="s">
        <v>108</v>
      </c>
      <c r="C5300" s="66" t="s">
        <v>2250</v>
      </c>
      <c r="D5300" s="2" t="n">
        <f aca="false">D5297+10</f>
        <v>410</v>
      </c>
      <c r="E5300" s="38" t="s">
        <v>2283</v>
      </c>
      <c r="F5300" s="2" t="str">
        <f aca="false">SUBSTITUTE(E5300,"/","")</f>
        <v>12Y14Y</v>
      </c>
      <c r="H5300" s="8" t="s">
        <v>3315</v>
      </c>
      <c r="I5300" s="8" t="str">
        <f aca="false">J5300</f>
        <v>152;158;164</v>
      </c>
      <c r="J5300" s="72" t="s">
        <v>3316</v>
      </c>
      <c r="K5300" s="6"/>
      <c r="M5300" s="8" t="n">
        <v>468</v>
      </c>
      <c r="T5300" s="27"/>
    </row>
    <row r="5301" customFormat="false" ht="15" hidden="false" customHeight="false" outlineLevel="0" collapsed="false">
      <c r="A5301" s="25" t="s">
        <v>3102</v>
      </c>
      <c r="B5301" s="2" t="s">
        <v>108</v>
      </c>
      <c r="C5301" s="66" t="s">
        <v>2250</v>
      </c>
      <c r="D5301" s="2" t="n">
        <f aca="false">D5300+10</f>
        <v>420</v>
      </c>
      <c r="E5301" s="38" t="s">
        <v>2284</v>
      </c>
      <c r="F5301" s="2" t="str">
        <f aca="false">SUBSTITUTE(E5301,"/","")</f>
        <v>14Y16Y</v>
      </c>
      <c r="H5301" s="8" t="s">
        <v>2169</v>
      </c>
      <c r="I5301" s="8" t="str">
        <f aca="false">J5301</f>
        <v>164;170</v>
      </c>
      <c r="J5301" s="72" t="s">
        <v>3317</v>
      </c>
      <c r="K5301" s="6"/>
      <c r="M5301" s="8" t="n">
        <v>418</v>
      </c>
      <c r="T5301" s="27"/>
    </row>
    <row r="5302" customFormat="false" ht="15" hidden="false" customHeight="false" outlineLevel="0" collapsed="false">
      <c r="A5302" s="25" t="s">
        <v>3102</v>
      </c>
      <c r="B5302" s="2" t="s">
        <v>108</v>
      </c>
      <c r="C5302" s="66" t="s">
        <v>2250</v>
      </c>
      <c r="D5302" s="2" t="n">
        <f aca="false">D5301+10</f>
        <v>430</v>
      </c>
      <c r="E5302" s="38" t="s">
        <v>2285</v>
      </c>
      <c r="F5302" s="2" t="str">
        <f aca="false">SUBSTITUTE(E5302,"/","")</f>
        <v>16Y18Y</v>
      </c>
      <c r="H5302" s="8" t="s">
        <v>2170</v>
      </c>
      <c r="I5302" s="8" t="str">
        <f aca="false">J5302</f>
        <v>170;176</v>
      </c>
      <c r="J5302" s="72" t="s">
        <v>2923</v>
      </c>
      <c r="K5302" s="6"/>
      <c r="M5302" s="8" t="n">
        <v>388</v>
      </c>
      <c r="T5302" s="27"/>
    </row>
    <row r="5303" customFormat="false" ht="15" hidden="false" customHeight="false" outlineLevel="0" collapsed="false">
      <c r="A5303" s="25" t="s">
        <v>3102</v>
      </c>
      <c r="B5303" s="10" t="s">
        <v>271</v>
      </c>
      <c r="C5303" s="73" t="s">
        <v>2250</v>
      </c>
      <c r="D5303" s="10" t="n">
        <v>500</v>
      </c>
      <c r="E5303" s="20" t="s">
        <v>2286</v>
      </c>
      <c r="F5303" s="10" t="str">
        <f aca="false">SUBSTITUTE(E5303,"/","")</f>
        <v>4M6M</v>
      </c>
      <c r="G5303" s="73"/>
      <c r="H5303" s="24" t="s">
        <v>2152</v>
      </c>
      <c r="I5303" s="24" t="str">
        <f aca="false">J5303</f>
        <v>62;68</v>
      </c>
      <c r="J5303" s="74" t="s">
        <v>3294</v>
      </c>
      <c r="K5303" s="49"/>
      <c r="L5303" s="24"/>
      <c r="M5303" s="24" t="n">
        <v>908</v>
      </c>
      <c r="T5303" s="27"/>
    </row>
    <row r="5304" customFormat="false" ht="15" hidden="false" customHeight="false" outlineLevel="0" collapsed="false">
      <c r="A5304" s="25" t="s">
        <v>3102</v>
      </c>
      <c r="B5304" s="10" t="s">
        <v>271</v>
      </c>
      <c r="C5304" s="73" t="s">
        <v>2250</v>
      </c>
      <c r="D5304" s="10" t="n">
        <f aca="false">D5303+10</f>
        <v>510</v>
      </c>
      <c r="E5304" s="20" t="s">
        <v>2287</v>
      </c>
      <c r="F5304" s="10" t="str">
        <f aca="false">SUBSTITUTE(E5304,"/","")</f>
        <v>10M12M</v>
      </c>
      <c r="G5304" s="73"/>
      <c r="H5304" s="24" t="s">
        <v>2154</v>
      </c>
      <c r="I5304" s="24" t="str">
        <f aca="false">J5304</f>
        <v>74;80</v>
      </c>
      <c r="J5304" s="74" t="s">
        <v>3298</v>
      </c>
      <c r="K5304" s="49"/>
      <c r="L5304" s="24"/>
      <c r="M5304" s="24" t="n">
        <v>838</v>
      </c>
      <c r="T5304" s="27"/>
    </row>
    <row r="5305" customFormat="false" ht="15" hidden="false" customHeight="false" outlineLevel="0" collapsed="false">
      <c r="A5305" s="25" t="s">
        <v>3102</v>
      </c>
    </row>
    <row r="5306" customFormat="false" ht="15" hidden="false" customHeight="false" outlineLevel="0" collapsed="false">
      <c r="B5306" s="2" t="s">
        <v>108</v>
      </c>
      <c r="C5306" s="66" t="s">
        <v>2288</v>
      </c>
      <c r="D5306" s="2" t="n">
        <v>100</v>
      </c>
      <c r="E5306" s="61" t="s">
        <v>2289</v>
      </c>
      <c r="F5306" s="2" t="str">
        <f aca="false">SUBSTITUTE(E5306,"/","")</f>
        <v>00M</v>
      </c>
      <c r="H5306" s="18"/>
      <c r="K5306" s="6"/>
      <c r="M5306" s="8" t="n">
        <v>0</v>
      </c>
    </row>
    <row r="5307" customFormat="false" ht="15" hidden="false" customHeight="false" outlineLevel="0" collapsed="false">
      <c r="B5307" s="2" t="s">
        <v>108</v>
      </c>
      <c r="C5307" s="66" t="s">
        <v>2288</v>
      </c>
      <c r="D5307" s="2" t="n">
        <v>110</v>
      </c>
      <c r="E5307" s="61" t="s">
        <v>2290</v>
      </c>
      <c r="F5307" s="2" t="str">
        <f aca="false">SUBSTITUTE(E5307,"/","")</f>
        <v>0M</v>
      </c>
      <c r="H5307" s="8" t="n">
        <v>50</v>
      </c>
      <c r="I5307" s="8" t="n">
        <f aca="false">J5307</f>
        <v>50</v>
      </c>
      <c r="J5307" s="72" t="n">
        <f aca="false">IFERROR(1*H5307,LEFT(H5307,FIND("/",H5307)-1)&amp;";"&amp;RIGHT(H5307,LEN(H5307)-FIND("/",H5307)))</f>
        <v>50</v>
      </c>
      <c r="K5307" s="6"/>
      <c r="M5307" s="8" t="n">
        <v>989</v>
      </c>
      <c r="T5307" s="27"/>
    </row>
    <row r="5308" customFormat="false" ht="15" hidden="false" customHeight="false" outlineLevel="0" collapsed="false">
      <c r="B5308" s="2" t="s">
        <v>108</v>
      </c>
      <c r="C5308" s="66" t="s">
        <v>2288</v>
      </c>
      <c r="D5308" s="2" t="n">
        <v>120</v>
      </c>
      <c r="E5308" s="61" t="s">
        <v>2251</v>
      </c>
      <c r="F5308" s="2" t="str">
        <f aca="false">SUBSTITUTE(E5308,"/","")</f>
        <v>0M1M</v>
      </c>
      <c r="H5308" s="18"/>
      <c r="J5308" s="72"/>
      <c r="K5308" s="6"/>
      <c r="M5308" s="8" t="n">
        <v>0</v>
      </c>
      <c r="T5308" s="27"/>
    </row>
    <row r="5309" customFormat="false" ht="15" hidden="false" customHeight="false" outlineLevel="0" collapsed="false">
      <c r="B5309" s="2" t="s">
        <v>108</v>
      </c>
      <c r="C5309" s="66" t="s">
        <v>2288</v>
      </c>
      <c r="D5309" s="2" t="n">
        <v>130</v>
      </c>
      <c r="E5309" s="61" t="s">
        <v>2223</v>
      </c>
      <c r="F5309" s="2" t="str">
        <f aca="false">SUBSTITUTE(E5309,"/","")</f>
        <v>1M</v>
      </c>
      <c r="H5309" s="8" t="n">
        <v>53</v>
      </c>
      <c r="I5309" s="8" t="n">
        <f aca="false">J5309</f>
        <v>53</v>
      </c>
      <c r="J5309" s="72" t="n">
        <f aca="false">IFERROR(1*H5309,LEFT(H5309,FIND("/",H5309)-1)&amp;";"&amp;RIGHT(H5309,LEN(H5309)-FIND("/",H5309)))</f>
        <v>53</v>
      </c>
      <c r="K5309" s="6"/>
      <c r="M5309" s="8" t="n">
        <v>979</v>
      </c>
      <c r="T5309" s="27"/>
    </row>
    <row r="5310" customFormat="false" ht="15" hidden="false" customHeight="false" outlineLevel="0" collapsed="false">
      <c r="B5310" s="2" t="s">
        <v>108</v>
      </c>
      <c r="C5310" s="66" t="s">
        <v>2288</v>
      </c>
      <c r="D5310" s="2" t="n">
        <v>140</v>
      </c>
      <c r="E5310" s="61" t="s">
        <v>2254</v>
      </c>
      <c r="F5310" s="2" t="str">
        <f aca="false">SUBSTITUTE(E5310,"/","")</f>
        <v>1M3M</v>
      </c>
      <c r="H5310" s="18"/>
      <c r="J5310" s="72"/>
      <c r="K5310" s="6"/>
      <c r="M5310" s="8" t="n">
        <v>0</v>
      </c>
      <c r="T5310" s="27"/>
    </row>
    <row r="5311" customFormat="false" ht="15" hidden="false" customHeight="false" outlineLevel="0" collapsed="false">
      <c r="B5311" s="2" t="s">
        <v>108</v>
      </c>
      <c r="C5311" s="66" t="s">
        <v>2288</v>
      </c>
      <c r="D5311" s="2" t="n">
        <v>150</v>
      </c>
      <c r="E5311" s="61" t="s">
        <v>2225</v>
      </c>
      <c r="F5311" s="2" t="str">
        <f aca="false">SUBSTITUTE(E5311,"/","")</f>
        <v>3M</v>
      </c>
      <c r="H5311" s="8" t="n">
        <v>59</v>
      </c>
      <c r="I5311" s="8" t="n">
        <f aca="false">J5311</f>
        <v>59</v>
      </c>
      <c r="J5311" s="72" t="n">
        <f aca="false">IFERROR(1*H5311,LEFT(H5311,FIND("/",H5311)-1)&amp;";"&amp;RIGHT(H5311,LEN(H5311)-FIND("/",H5311)))</f>
        <v>59</v>
      </c>
      <c r="K5311" s="6"/>
      <c r="M5311" s="8" t="n">
        <v>959</v>
      </c>
      <c r="T5311" s="27"/>
    </row>
    <row r="5312" customFormat="false" ht="15" hidden="false" customHeight="false" outlineLevel="0" collapsed="false">
      <c r="B5312" s="2" t="s">
        <v>108</v>
      </c>
      <c r="C5312" s="66" t="s">
        <v>2288</v>
      </c>
      <c r="D5312" s="2" t="n">
        <v>160</v>
      </c>
      <c r="E5312" s="61" t="s">
        <v>2255</v>
      </c>
      <c r="F5312" s="2" t="str">
        <f aca="false">SUBSTITUTE(E5312,"/","")</f>
        <v>3M6M</v>
      </c>
      <c r="H5312" s="18"/>
      <c r="J5312" s="72"/>
      <c r="K5312" s="6"/>
      <c r="M5312" s="8" t="n">
        <v>0</v>
      </c>
      <c r="T5312" s="27"/>
    </row>
    <row r="5313" customFormat="false" ht="15" hidden="false" customHeight="false" outlineLevel="0" collapsed="false">
      <c r="B5313" s="2" t="s">
        <v>108</v>
      </c>
      <c r="C5313" s="66" t="s">
        <v>2288</v>
      </c>
      <c r="D5313" s="2" t="n">
        <v>170</v>
      </c>
      <c r="E5313" s="61" t="s">
        <v>2226</v>
      </c>
      <c r="F5313" s="2" t="str">
        <f aca="false">SUBSTITUTE(E5313,"/","")</f>
        <v>6M</v>
      </c>
      <c r="H5313" s="8" t="n">
        <v>68</v>
      </c>
      <c r="I5313" s="8" t="n">
        <f aca="false">J5313</f>
        <v>68</v>
      </c>
      <c r="J5313" s="72" t="n">
        <f aca="false">IFERROR(1*H5313,LEFT(H5313,FIND("/",H5313)-1)&amp;";"&amp;RIGHT(H5313,LEN(H5313)-FIND("/",H5313)))</f>
        <v>68</v>
      </c>
      <c r="K5313" s="6"/>
      <c r="M5313" s="8" t="n">
        <v>929</v>
      </c>
      <c r="T5313" s="27"/>
    </row>
    <row r="5314" customFormat="false" ht="15" hidden="false" customHeight="false" outlineLevel="0" collapsed="false">
      <c r="B5314" s="2" t="s">
        <v>108</v>
      </c>
      <c r="C5314" s="66" t="s">
        <v>2288</v>
      </c>
      <c r="D5314" s="2" t="n">
        <v>180</v>
      </c>
      <c r="E5314" s="61" t="s">
        <v>2256</v>
      </c>
      <c r="F5314" s="2" t="str">
        <f aca="false">SUBSTITUTE(E5314,"/","")</f>
        <v>6M9M</v>
      </c>
      <c r="H5314" s="18"/>
      <c r="J5314" s="72"/>
      <c r="K5314" s="6"/>
      <c r="M5314" s="8" t="n">
        <v>0</v>
      </c>
      <c r="T5314" s="27"/>
    </row>
    <row r="5315" customFormat="false" ht="15" hidden="false" customHeight="false" outlineLevel="0" collapsed="false">
      <c r="B5315" s="2" t="s">
        <v>108</v>
      </c>
      <c r="C5315" s="66" t="s">
        <v>2288</v>
      </c>
      <c r="D5315" s="2" t="n">
        <v>190</v>
      </c>
      <c r="E5315" s="61" t="s">
        <v>2227</v>
      </c>
      <c r="F5315" s="2" t="str">
        <f aca="false">SUBSTITUTE(E5315,"/","")</f>
        <v>9M</v>
      </c>
      <c r="H5315" s="8" t="n">
        <v>71</v>
      </c>
      <c r="I5315" s="8" t="n">
        <f aca="false">J5315</f>
        <v>71</v>
      </c>
      <c r="J5315" s="72" t="n">
        <f aca="false">IFERROR(1*H5315,LEFT(H5315,FIND("/",H5315)-1)&amp;";"&amp;RIGHT(H5315,LEN(H5315)-FIND("/",H5315)))</f>
        <v>71</v>
      </c>
      <c r="K5315" s="6"/>
      <c r="M5315" s="8" t="n">
        <v>909</v>
      </c>
      <c r="T5315" s="27"/>
    </row>
    <row r="5316" customFormat="false" ht="15" hidden="false" customHeight="false" outlineLevel="0" collapsed="false">
      <c r="B5316" s="2" t="s">
        <v>108</v>
      </c>
      <c r="C5316" s="66" t="s">
        <v>2288</v>
      </c>
      <c r="D5316" s="2" t="n">
        <v>200</v>
      </c>
      <c r="E5316" s="61" t="s">
        <v>2258</v>
      </c>
      <c r="F5316" s="2" t="str">
        <f aca="false">SUBSTITUTE(E5316,"/","")</f>
        <v>9M12M</v>
      </c>
      <c r="H5316" s="18"/>
      <c r="J5316" s="72"/>
      <c r="K5316" s="6"/>
      <c r="M5316" s="8" t="n">
        <v>0</v>
      </c>
      <c r="T5316" s="27"/>
    </row>
    <row r="5317" customFormat="false" ht="15" hidden="false" customHeight="false" outlineLevel="0" collapsed="false">
      <c r="B5317" s="2" t="s">
        <v>108</v>
      </c>
      <c r="C5317" s="66" t="s">
        <v>2288</v>
      </c>
      <c r="D5317" s="2" t="n">
        <v>210</v>
      </c>
      <c r="E5317" s="61" t="s">
        <v>2228</v>
      </c>
      <c r="F5317" s="2" t="str">
        <f aca="false">SUBSTITUTE(E5317,"/","")</f>
        <v>12M</v>
      </c>
      <c r="H5317" s="8" t="n">
        <v>74</v>
      </c>
      <c r="I5317" s="8" t="n">
        <f aca="false">J5317</f>
        <v>74</v>
      </c>
      <c r="J5317" s="72" t="n">
        <f aca="false">IFERROR(1*H5317,LEFT(H5317,FIND("/",H5317)-1)&amp;";"&amp;RIGHT(H5317,LEN(H5317)-FIND("/",H5317)))</f>
        <v>74</v>
      </c>
      <c r="K5317" s="6"/>
      <c r="M5317" s="8" t="n">
        <v>899</v>
      </c>
      <c r="T5317" s="27"/>
    </row>
    <row r="5318" customFormat="false" ht="15" hidden="false" customHeight="false" outlineLevel="0" collapsed="false">
      <c r="B5318" s="2" t="s">
        <v>108</v>
      </c>
      <c r="C5318" s="66" t="s">
        <v>2288</v>
      </c>
      <c r="D5318" s="2" t="n">
        <v>220</v>
      </c>
      <c r="E5318" s="61" t="s">
        <v>2259</v>
      </c>
      <c r="F5318" s="2" t="str">
        <f aca="false">SUBSTITUTE(E5318,"/","")</f>
        <v>12M18M</v>
      </c>
      <c r="H5318" s="8" t="s">
        <v>2154</v>
      </c>
      <c r="I5318" s="8" t="str">
        <f aca="false">J5318</f>
        <v>74;80</v>
      </c>
      <c r="J5318" s="72" t="str">
        <f aca="false">IFERROR(1*H5318,LEFT(H5318,FIND("/",H5318)-1)&amp;";"&amp;RIGHT(H5318,LEN(H5318)-FIND("/",H5318)))</f>
        <v>74;80</v>
      </c>
      <c r="K5318" s="6"/>
      <c r="M5318" s="8" t="n">
        <v>838</v>
      </c>
      <c r="T5318" s="27"/>
    </row>
    <row r="5319" customFormat="false" ht="15" hidden="false" customHeight="false" outlineLevel="0" collapsed="false">
      <c r="B5319" s="2" t="s">
        <v>108</v>
      </c>
      <c r="C5319" s="66" t="s">
        <v>2288</v>
      </c>
      <c r="D5319" s="2" t="n">
        <v>230</v>
      </c>
      <c r="E5319" s="61" t="s">
        <v>1436</v>
      </c>
      <c r="F5319" s="2" t="str">
        <f aca="false">SUBSTITUTE(E5319,"/","")</f>
        <v>1A</v>
      </c>
      <c r="H5319" s="8" t="n">
        <v>74</v>
      </c>
      <c r="I5319" s="8" t="n">
        <f aca="false">J5319</f>
        <v>74</v>
      </c>
      <c r="J5319" s="72" t="n">
        <f aca="false">IFERROR(1*H5319,LEFT(H5319,FIND("/",H5319)-1)&amp;";"&amp;RIGHT(H5319,LEN(H5319)-FIND("/",H5319)))</f>
        <v>74</v>
      </c>
      <c r="K5319" s="6"/>
      <c r="M5319" s="8" t="n">
        <v>899</v>
      </c>
      <c r="T5319" s="27"/>
    </row>
    <row r="5320" customFormat="false" ht="15" hidden="false" customHeight="false" outlineLevel="0" collapsed="false">
      <c r="B5320" s="2" t="s">
        <v>108</v>
      </c>
      <c r="C5320" s="66" t="s">
        <v>2288</v>
      </c>
      <c r="D5320" s="2" t="n">
        <v>240</v>
      </c>
      <c r="E5320" s="61" t="s">
        <v>2291</v>
      </c>
      <c r="F5320" s="2" t="str">
        <f aca="false">SUBSTITUTE(E5320,"/","")</f>
        <v>15M</v>
      </c>
      <c r="H5320" s="18"/>
      <c r="J5320" s="72"/>
      <c r="K5320" s="6"/>
      <c r="M5320" s="8" t="n">
        <v>0</v>
      </c>
      <c r="T5320" s="27"/>
    </row>
    <row r="5321" customFormat="false" ht="15" hidden="false" customHeight="false" outlineLevel="0" collapsed="false">
      <c r="B5321" s="2" t="s">
        <v>108</v>
      </c>
      <c r="C5321" s="66" t="s">
        <v>2288</v>
      </c>
      <c r="D5321" s="2" t="n">
        <v>250</v>
      </c>
      <c r="E5321" s="61" t="s">
        <v>2229</v>
      </c>
      <c r="F5321" s="2" t="str">
        <f aca="false">SUBSTITUTE(E5321,"/","")</f>
        <v>18M</v>
      </c>
      <c r="H5321" s="8" t="n">
        <v>80</v>
      </c>
      <c r="I5321" s="8" t="n">
        <f aca="false">J5321</f>
        <v>80</v>
      </c>
      <c r="J5321" s="72" t="n">
        <f aca="false">IFERROR(1*H5321,LEFT(H5321,FIND("/",H5321)-1)&amp;";"&amp;RIGHT(H5321,LEN(H5321)-FIND("/",H5321)))</f>
        <v>80</v>
      </c>
      <c r="K5321" s="6"/>
      <c r="M5321" s="8" t="n">
        <v>879</v>
      </c>
      <c r="T5321" s="27"/>
    </row>
    <row r="5322" customFormat="false" ht="15" hidden="false" customHeight="false" outlineLevel="0" collapsed="false">
      <c r="B5322" s="2" t="s">
        <v>108</v>
      </c>
      <c r="C5322" s="66" t="s">
        <v>2288</v>
      </c>
      <c r="D5322" s="2" t="n">
        <v>260</v>
      </c>
      <c r="E5322" s="61" t="s">
        <v>2292</v>
      </c>
      <c r="F5322" s="2" t="str">
        <f aca="false">SUBSTITUTE(E5322,"/","")</f>
        <v>18M2A</v>
      </c>
      <c r="H5322" s="8" t="s">
        <v>2155</v>
      </c>
      <c r="I5322" s="8" t="str">
        <f aca="false">J5322</f>
        <v>80;86</v>
      </c>
      <c r="J5322" s="72" t="str">
        <f aca="false">IFERROR(1*H5322,LEFT(H5322,FIND("/",H5322)-1)&amp;";"&amp;RIGHT(H5322,LEN(H5322)-FIND("/",H5322)))</f>
        <v>80;86</v>
      </c>
      <c r="K5322" s="6"/>
      <c r="M5322" s="8" t="n">
        <v>828</v>
      </c>
      <c r="T5322" s="27"/>
    </row>
    <row r="5323" customFormat="false" ht="15" hidden="false" customHeight="false" outlineLevel="0" collapsed="false">
      <c r="B5323" s="2" t="s">
        <v>108</v>
      </c>
      <c r="C5323" s="66" t="s">
        <v>2288</v>
      </c>
      <c r="D5323" s="2" t="n">
        <v>270</v>
      </c>
      <c r="E5323" s="61" t="s">
        <v>2293</v>
      </c>
      <c r="F5323" s="2" t="str">
        <f aca="false">SUBSTITUTE(E5323,"/","")</f>
        <v>23M</v>
      </c>
      <c r="H5323" s="8" t="n">
        <v>86</v>
      </c>
      <c r="I5323" s="8" t="n">
        <f aca="false">J5323</f>
        <v>86</v>
      </c>
      <c r="J5323" s="72" t="n">
        <f aca="false">IFERROR(1*H5323,LEFT(H5323,FIND("/",H5323)-1)&amp;";"&amp;RIGHT(H5323,LEN(H5323)-FIND("/",H5323)))</f>
        <v>86</v>
      </c>
      <c r="K5323" s="6"/>
      <c r="M5323" s="8" t="n">
        <v>849</v>
      </c>
      <c r="T5323" s="27"/>
    </row>
    <row r="5324" customFormat="false" ht="15" hidden="false" customHeight="false" outlineLevel="0" collapsed="false">
      <c r="B5324" s="2" t="s">
        <v>108</v>
      </c>
      <c r="C5324" s="66" t="s">
        <v>2288</v>
      </c>
      <c r="D5324" s="2" t="n">
        <v>280</v>
      </c>
      <c r="E5324" s="61" t="s">
        <v>2230</v>
      </c>
      <c r="F5324" s="2" t="str">
        <f aca="false">SUBSTITUTE(E5324,"/","")</f>
        <v>24M</v>
      </c>
      <c r="H5324" s="8" t="n">
        <v>86</v>
      </c>
      <c r="I5324" s="8" t="n">
        <f aca="false">J5324</f>
        <v>86</v>
      </c>
      <c r="J5324" s="72" t="n">
        <f aca="false">IFERROR(1*H5324,LEFT(H5324,FIND("/",H5324)-1)&amp;";"&amp;RIGHT(H5324,LEN(H5324)-FIND("/",H5324)))</f>
        <v>86</v>
      </c>
      <c r="K5324" s="6"/>
      <c r="M5324" s="8" t="n">
        <v>849</v>
      </c>
      <c r="T5324" s="27"/>
    </row>
    <row r="5325" customFormat="false" ht="15" hidden="false" customHeight="false" outlineLevel="0" collapsed="false">
      <c r="B5325" s="2" t="s">
        <v>108</v>
      </c>
      <c r="C5325" s="66" t="s">
        <v>2288</v>
      </c>
      <c r="D5325" s="2" t="n">
        <v>290</v>
      </c>
      <c r="E5325" s="61" t="s">
        <v>1437</v>
      </c>
      <c r="F5325" s="2" t="str">
        <f aca="false">SUBSTITUTE(E5325,"/","")</f>
        <v>2A</v>
      </c>
      <c r="H5325" s="8" t="n">
        <v>86</v>
      </c>
      <c r="I5325" s="8" t="n">
        <f aca="false">J5325</f>
        <v>86</v>
      </c>
      <c r="J5325" s="72" t="n">
        <f aca="false">IFERROR(1*H5325,LEFT(H5325,FIND("/",H5325)-1)&amp;";"&amp;RIGHT(H5325,LEN(H5325)-FIND("/",H5325)))</f>
        <v>86</v>
      </c>
      <c r="K5325" s="6"/>
      <c r="M5325" s="8" t="n">
        <v>849</v>
      </c>
      <c r="T5325" s="27"/>
    </row>
    <row r="5326" customFormat="false" ht="15" hidden="false" customHeight="false" outlineLevel="0" collapsed="false">
      <c r="B5326" s="2" t="s">
        <v>108</v>
      </c>
      <c r="C5326" s="66" t="s">
        <v>2288</v>
      </c>
      <c r="D5326" s="2" t="n">
        <v>300</v>
      </c>
      <c r="E5326" s="61" t="s">
        <v>2294</v>
      </c>
      <c r="F5326" s="2" t="str">
        <f aca="false">SUBSTITUTE(E5326,"/","")</f>
        <v>2A3A</v>
      </c>
      <c r="H5326" s="8" t="s">
        <v>3318</v>
      </c>
      <c r="I5326" s="8" t="str">
        <f aca="false">J5326</f>
        <v>86;92;98</v>
      </c>
      <c r="J5326" s="72" t="s">
        <v>3319</v>
      </c>
      <c r="K5326" s="6"/>
      <c r="M5326" s="8" t="n">
        <v>778</v>
      </c>
      <c r="T5326" s="27"/>
    </row>
    <row r="5327" customFormat="false" ht="15" hidden="false" customHeight="false" outlineLevel="0" collapsed="false">
      <c r="B5327" s="2" t="s">
        <v>108</v>
      </c>
      <c r="C5327" s="66" t="s">
        <v>2288</v>
      </c>
      <c r="D5327" s="2" t="n">
        <v>310</v>
      </c>
      <c r="E5327" s="61" t="s">
        <v>2231</v>
      </c>
      <c r="F5327" s="2" t="str">
        <f aca="false">SUBSTITUTE(E5327,"/","")</f>
        <v>36M</v>
      </c>
      <c r="H5327" s="8" t="n">
        <v>98</v>
      </c>
      <c r="I5327" s="8" t="n">
        <f aca="false">J5327</f>
        <v>98</v>
      </c>
      <c r="J5327" s="72" t="n">
        <f aca="false">IFERROR(1*H5327,LEFT(H5327,FIND("/",H5327)-1)&amp;";"&amp;RIGHT(H5327,LEN(H5327)-FIND("/",H5327)))</f>
        <v>98</v>
      </c>
      <c r="K5327" s="6"/>
      <c r="M5327" s="8" t="n">
        <v>809</v>
      </c>
      <c r="T5327" s="27"/>
    </row>
    <row r="5328" customFormat="false" ht="15" hidden="false" customHeight="false" outlineLevel="0" collapsed="false">
      <c r="B5328" s="2" t="s">
        <v>108</v>
      </c>
      <c r="C5328" s="66" t="s">
        <v>2288</v>
      </c>
      <c r="D5328" s="2" t="n">
        <v>320</v>
      </c>
      <c r="E5328" s="61" t="s">
        <v>1438</v>
      </c>
      <c r="F5328" s="2" t="str">
        <f aca="false">SUBSTITUTE(E5328,"/","")</f>
        <v>3A</v>
      </c>
      <c r="H5328" s="8" t="n">
        <v>98</v>
      </c>
      <c r="I5328" s="8" t="n">
        <f aca="false">J5328</f>
        <v>98</v>
      </c>
      <c r="J5328" s="72" t="n">
        <f aca="false">IFERROR(1*H5328,LEFT(H5328,FIND("/",H5328)-1)&amp;";"&amp;RIGHT(H5328,LEN(H5328)-FIND("/",H5328)))</f>
        <v>98</v>
      </c>
      <c r="K5328" s="6"/>
      <c r="M5328" s="8" t="n">
        <v>809</v>
      </c>
      <c r="T5328" s="27"/>
    </row>
    <row r="5329" customFormat="false" ht="15" hidden="false" customHeight="false" outlineLevel="0" collapsed="false">
      <c r="B5329" s="2" t="s">
        <v>108</v>
      </c>
      <c r="C5329" s="66" t="s">
        <v>2288</v>
      </c>
      <c r="D5329" s="2" t="n">
        <v>330</v>
      </c>
      <c r="E5329" s="61" t="s">
        <v>2295</v>
      </c>
      <c r="F5329" s="2" t="str">
        <f aca="false">SUBSTITUTE(E5329,"/","")</f>
        <v>3A4A</v>
      </c>
      <c r="H5329" s="8" t="s">
        <v>2158</v>
      </c>
      <c r="I5329" s="8" t="str">
        <f aca="false">J5329</f>
        <v>98;104</v>
      </c>
      <c r="J5329" s="72" t="str">
        <f aca="false">IFERROR(1*H5329,LEFT(H5329,FIND("/",H5329)-1)&amp;";"&amp;RIGHT(H5329,LEN(H5329)-FIND("/",H5329)))</f>
        <v>98;104</v>
      </c>
      <c r="K5329" s="6"/>
      <c r="M5329" s="8" t="n">
        <v>728</v>
      </c>
      <c r="T5329" s="27"/>
    </row>
    <row r="5330" customFormat="false" ht="15" hidden="false" customHeight="false" outlineLevel="0" collapsed="false">
      <c r="B5330" s="2" t="s">
        <v>108</v>
      </c>
      <c r="C5330" s="66" t="s">
        <v>2288</v>
      </c>
      <c r="D5330" s="2" t="n">
        <v>340</v>
      </c>
      <c r="E5330" s="61" t="s">
        <v>1439</v>
      </c>
      <c r="F5330" s="2" t="str">
        <f aca="false">SUBSTITUTE(E5330,"/","")</f>
        <v>4A</v>
      </c>
      <c r="H5330" s="8" t="n">
        <v>104</v>
      </c>
      <c r="I5330" s="8" t="n">
        <f aca="false">J5330</f>
        <v>104</v>
      </c>
      <c r="J5330" s="72" t="n">
        <f aca="false">IFERROR(1*H5330,LEFT(H5330,FIND("/",H5330)-1)&amp;";"&amp;RIGHT(H5330,LEN(H5330)-FIND("/",H5330)))</f>
        <v>104</v>
      </c>
      <c r="K5330" s="6"/>
      <c r="M5330" s="8" t="n">
        <v>789</v>
      </c>
      <c r="T5330" s="27"/>
    </row>
    <row r="5331" customFormat="false" ht="15" hidden="false" customHeight="false" outlineLevel="0" collapsed="false">
      <c r="B5331" s="2" t="s">
        <v>108</v>
      </c>
      <c r="C5331" s="66" t="s">
        <v>2288</v>
      </c>
      <c r="D5331" s="2" t="n">
        <v>350</v>
      </c>
      <c r="E5331" s="61" t="s">
        <v>2296</v>
      </c>
      <c r="F5331" s="2" t="str">
        <f aca="false">SUBSTITUTE(E5331,"/","")</f>
        <v>4A5A</v>
      </c>
      <c r="H5331" s="8" t="s">
        <v>2159</v>
      </c>
      <c r="I5331" s="8" t="str">
        <f aca="false">J5331</f>
        <v>104;110</v>
      </c>
      <c r="J5331" s="72" t="str">
        <f aca="false">IFERROR(1*H5331,LEFT(H5331,FIND("/",H5331)-1)&amp;";"&amp;RIGHT(H5331,LEN(H5331)-FIND("/",H5331)))</f>
        <v>104;110</v>
      </c>
      <c r="K5331" s="6"/>
      <c r="M5331" s="8" t="n">
        <v>698</v>
      </c>
      <c r="T5331" s="27"/>
    </row>
    <row r="5332" customFormat="false" ht="15" hidden="false" customHeight="false" outlineLevel="0" collapsed="false">
      <c r="B5332" s="2" t="s">
        <v>108</v>
      </c>
      <c r="C5332" s="66" t="s">
        <v>2288</v>
      </c>
      <c r="D5332" s="2" t="n">
        <v>360</v>
      </c>
      <c r="E5332" s="61" t="s">
        <v>1440</v>
      </c>
      <c r="F5332" s="2" t="str">
        <f aca="false">SUBSTITUTE(E5332,"/","")</f>
        <v>5A</v>
      </c>
      <c r="H5332" s="8" t="n">
        <v>110</v>
      </c>
      <c r="I5332" s="8" t="n">
        <f aca="false">J5332</f>
        <v>110</v>
      </c>
      <c r="J5332" s="72" t="n">
        <f aca="false">IFERROR(1*H5332,LEFT(H5332,FIND("/",H5332)-1)&amp;";"&amp;RIGHT(H5332,LEN(H5332)-FIND("/",H5332)))</f>
        <v>110</v>
      </c>
      <c r="K5332" s="6"/>
      <c r="M5332" s="8" t="n">
        <v>779</v>
      </c>
      <c r="T5332" s="27"/>
    </row>
    <row r="5333" customFormat="false" ht="15" hidden="false" customHeight="false" outlineLevel="0" collapsed="false">
      <c r="B5333" s="2" t="s">
        <v>108</v>
      </c>
      <c r="C5333" s="66" t="s">
        <v>2288</v>
      </c>
      <c r="D5333" s="2" t="n">
        <v>370</v>
      </c>
      <c r="E5333" s="61" t="s">
        <v>2297</v>
      </c>
      <c r="F5333" s="2" t="str">
        <f aca="false">SUBSTITUTE(E5333,"/","")</f>
        <v>5A6A</v>
      </c>
      <c r="H5333" s="8" t="s">
        <v>2160</v>
      </c>
      <c r="I5333" s="8" t="str">
        <f aca="false">J5333</f>
        <v>110;116</v>
      </c>
      <c r="J5333" s="72" t="str">
        <f aca="false">IFERROR(1*H5333,LEFT(H5333,FIND("/",H5333)-1)&amp;";"&amp;RIGHT(H5333,LEN(H5333)-FIND("/",H5333)))</f>
        <v>110;116</v>
      </c>
      <c r="K5333" s="6"/>
      <c r="M5333" s="8" t="n">
        <v>678</v>
      </c>
      <c r="T5333" s="27"/>
    </row>
    <row r="5334" customFormat="false" ht="15" hidden="false" customHeight="false" outlineLevel="0" collapsed="false">
      <c r="B5334" s="2" t="s">
        <v>108</v>
      </c>
      <c r="C5334" s="66" t="s">
        <v>2288</v>
      </c>
      <c r="D5334" s="2" t="n">
        <v>380</v>
      </c>
      <c r="E5334" s="61" t="s">
        <v>1441</v>
      </c>
      <c r="F5334" s="2" t="str">
        <f aca="false">SUBSTITUTE(E5334,"/","")</f>
        <v>6A</v>
      </c>
      <c r="H5334" s="8" t="n">
        <v>116</v>
      </c>
      <c r="I5334" s="8" t="n">
        <f aca="false">J5334</f>
        <v>116</v>
      </c>
      <c r="J5334" s="72" t="n">
        <f aca="false">IFERROR(1*H5334,LEFT(H5334,FIND("/",H5334)-1)&amp;";"&amp;RIGHT(H5334,LEN(H5334)-FIND("/",H5334)))</f>
        <v>116</v>
      </c>
      <c r="K5334" s="6"/>
      <c r="M5334" s="8" t="n">
        <v>769</v>
      </c>
      <c r="T5334" s="27"/>
    </row>
    <row r="5335" customFormat="false" ht="15" hidden="false" customHeight="false" outlineLevel="0" collapsed="false">
      <c r="B5335" s="2" t="s">
        <v>108</v>
      </c>
      <c r="C5335" s="66" t="s">
        <v>2288</v>
      </c>
      <c r="D5335" s="2" t="n">
        <v>390</v>
      </c>
      <c r="E5335" s="61" t="s">
        <v>2298</v>
      </c>
      <c r="F5335" s="2" t="str">
        <f aca="false">SUBSTITUTE(E5335,"/","")</f>
        <v>6A8A</v>
      </c>
      <c r="H5335" s="8" t="s">
        <v>3287</v>
      </c>
      <c r="I5335" s="8" t="str">
        <f aca="false">J5335</f>
        <v>116;122;128</v>
      </c>
      <c r="J5335" s="72" t="s">
        <v>3288</v>
      </c>
      <c r="K5335" s="6"/>
      <c r="M5335" s="8" t="n">
        <v>638</v>
      </c>
      <c r="T5335" s="27"/>
    </row>
    <row r="5336" customFormat="false" ht="15" hidden="false" customHeight="false" outlineLevel="0" collapsed="false">
      <c r="B5336" s="2" t="s">
        <v>108</v>
      </c>
      <c r="C5336" s="66" t="s">
        <v>2288</v>
      </c>
      <c r="D5336" s="2" t="n">
        <v>400</v>
      </c>
      <c r="E5336" s="61" t="s">
        <v>2299</v>
      </c>
      <c r="F5336" s="2" t="str">
        <f aca="false">SUBSTITUTE(E5336,"/","")</f>
        <v>7A</v>
      </c>
      <c r="H5336" s="18"/>
      <c r="J5336" s="72"/>
      <c r="K5336" s="6"/>
      <c r="M5336" s="8" t="n">
        <v>0</v>
      </c>
      <c r="T5336" s="27"/>
    </row>
    <row r="5337" customFormat="false" ht="15" hidden="false" customHeight="false" outlineLevel="0" collapsed="false">
      <c r="B5337" s="2" t="s">
        <v>108</v>
      </c>
      <c r="C5337" s="66" t="s">
        <v>2288</v>
      </c>
      <c r="D5337" s="2" t="n">
        <v>410</v>
      </c>
      <c r="E5337" s="61" t="s">
        <v>2300</v>
      </c>
      <c r="F5337" s="2" t="str">
        <f aca="false">SUBSTITUTE(E5337,"/","")</f>
        <v>7A8A</v>
      </c>
      <c r="H5337" s="18"/>
      <c r="J5337" s="72"/>
      <c r="K5337" s="6"/>
      <c r="M5337" s="8" t="n">
        <v>0</v>
      </c>
      <c r="T5337" s="27"/>
    </row>
    <row r="5338" customFormat="false" ht="15" hidden="false" customHeight="false" outlineLevel="0" collapsed="false">
      <c r="B5338" s="2" t="s">
        <v>108</v>
      </c>
      <c r="C5338" s="66" t="s">
        <v>2288</v>
      </c>
      <c r="D5338" s="2" t="n">
        <v>420</v>
      </c>
      <c r="E5338" s="61" t="s">
        <v>2301</v>
      </c>
      <c r="F5338" s="2" t="str">
        <f aca="false">SUBSTITUTE(E5338,"/","")</f>
        <v>8A</v>
      </c>
      <c r="H5338" s="8" t="n">
        <v>128</v>
      </c>
      <c r="I5338" s="8" t="n">
        <f aca="false">J5338</f>
        <v>128</v>
      </c>
      <c r="J5338" s="72" t="n">
        <f aca="false">IFERROR(1*H5338,LEFT(H5338,FIND("/",H5338)-1)&amp;";"&amp;RIGHT(H5338,LEN(H5338)-FIND("/",H5338)))</f>
        <v>128</v>
      </c>
      <c r="K5338" s="6"/>
      <c r="M5338" s="8" t="n">
        <v>729</v>
      </c>
      <c r="T5338" s="27"/>
    </row>
    <row r="5339" customFormat="false" ht="15" hidden="false" customHeight="false" outlineLevel="0" collapsed="false">
      <c r="B5339" s="2" t="s">
        <v>108</v>
      </c>
      <c r="C5339" s="66" t="s">
        <v>2288</v>
      </c>
      <c r="D5339" s="2" t="n">
        <v>430</v>
      </c>
      <c r="E5339" s="61" t="s">
        <v>2302</v>
      </c>
      <c r="F5339" s="2" t="str">
        <f aca="false">SUBSTITUTE(E5339,"/","")</f>
        <v>8A10A</v>
      </c>
      <c r="H5339" s="8" t="s">
        <v>3308</v>
      </c>
      <c r="I5339" s="8" t="str">
        <f aca="false">J5339</f>
        <v>128;134;140</v>
      </c>
      <c r="J5339" s="72" t="s">
        <v>3309</v>
      </c>
      <c r="K5339" s="6"/>
      <c r="M5339" s="8" t="n">
        <v>588</v>
      </c>
      <c r="T5339" s="27"/>
    </row>
    <row r="5340" customFormat="false" ht="15" hidden="false" customHeight="false" outlineLevel="0" collapsed="false">
      <c r="B5340" s="2" t="s">
        <v>108</v>
      </c>
      <c r="C5340" s="66" t="s">
        <v>2288</v>
      </c>
      <c r="D5340" s="2" t="n">
        <v>440</v>
      </c>
      <c r="E5340" s="61" t="s">
        <v>2303</v>
      </c>
      <c r="F5340" s="2" t="str">
        <f aca="false">SUBSTITUTE(E5340,"/","")</f>
        <v>9A</v>
      </c>
      <c r="H5340" s="18"/>
      <c r="J5340" s="72"/>
      <c r="K5340" s="6"/>
      <c r="M5340" s="8" t="n">
        <v>0</v>
      </c>
      <c r="T5340" s="27"/>
    </row>
    <row r="5341" customFormat="false" ht="15" hidden="false" customHeight="false" outlineLevel="0" collapsed="false">
      <c r="B5341" s="2" t="s">
        <v>108</v>
      </c>
      <c r="C5341" s="66" t="s">
        <v>2288</v>
      </c>
      <c r="D5341" s="2" t="n">
        <v>450</v>
      </c>
      <c r="E5341" s="61" t="s">
        <v>2304</v>
      </c>
      <c r="F5341" s="2" t="str">
        <f aca="false">SUBSTITUTE(E5341,"/","")</f>
        <v>9A10A</v>
      </c>
      <c r="H5341" s="18"/>
      <c r="J5341" s="72"/>
      <c r="K5341" s="6"/>
      <c r="M5341" s="8" t="n">
        <v>0</v>
      </c>
      <c r="T5341" s="27"/>
    </row>
    <row r="5342" customFormat="false" ht="15" hidden="false" customHeight="false" outlineLevel="0" collapsed="false">
      <c r="B5342" s="2" t="s">
        <v>108</v>
      </c>
      <c r="C5342" s="66" t="s">
        <v>2288</v>
      </c>
      <c r="D5342" s="2" t="n">
        <v>460</v>
      </c>
      <c r="E5342" s="61" t="s">
        <v>2305</v>
      </c>
      <c r="F5342" s="2" t="str">
        <f aca="false">SUBSTITUTE(E5342,"/","")</f>
        <v>10A</v>
      </c>
      <c r="H5342" s="8" t="n">
        <v>140</v>
      </c>
      <c r="I5342" s="8" t="n">
        <f aca="false">J5342</f>
        <v>140</v>
      </c>
      <c r="J5342" s="72" t="n">
        <f aca="false">IFERROR(1*H5342,LEFT(H5342,FIND("/",H5342)-1)&amp;";"&amp;RIGHT(H5342,LEN(H5342)-FIND("/",H5342)))</f>
        <v>140</v>
      </c>
      <c r="K5342" s="6"/>
      <c r="M5342" s="8" t="n">
        <v>679</v>
      </c>
      <c r="T5342" s="27"/>
    </row>
    <row r="5343" customFormat="false" ht="15" hidden="false" customHeight="false" outlineLevel="0" collapsed="false">
      <c r="B5343" s="2" t="s">
        <v>108</v>
      </c>
      <c r="C5343" s="66" t="s">
        <v>2288</v>
      </c>
      <c r="D5343" s="2" t="n">
        <v>470</v>
      </c>
      <c r="E5343" s="61" t="s">
        <v>2306</v>
      </c>
      <c r="F5343" s="2" t="str">
        <f aca="false">SUBSTITUTE(E5343,"/","")</f>
        <v>10A12A</v>
      </c>
      <c r="H5343" s="8" t="s">
        <v>3312</v>
      </c>
      <c r="I5343" s="8" t="str">
        <f aca="false">J5343</f>
        <v>140;146;152</v>
      </c>
      <c r="J5343" s="72" t="s">
        <v>3313</v>
      </c>
      <c r="K5343" s="6"/>
      <c r="M5343" s="8" t="n">
        <v>518</v>
      </c>
      <c r="T5343" s="27"/>
    </row>
    <row r="5344" customFormat="false" ht="15" hidden="false" customHeight="false" outlineLevel="0" collapsed="false">
      <c r="B5344" s="2" t="s">
        <v>108</v>
      </c>
      <c r="C5344" s="66" t="s">
        <v>2288</v>
      </c>
      <c r="D5344" s="2" t="n">
        <v>480</v>
      </c>
      <c r="E5344" s="61" t="s">
        <v>2307</v>
      </c>
      <c r="F5344" s="2" t="str">
        <f aca="false">SUBSTITUTE(E5344,"/","")</f>
        <v>11A</v>
      </c>
      <c r="H5344" s="18"/>
      <c r="J5344" s="72"/>
      <c r="K5344" s="6"/>
      <c r="M5344" s="8" t="n">
        <v>0</v>
      </c>
      <c r="T5344" s="27"/>
    </row>
    <row r="5345" customFormat="false" ht="15" hidden="false" customHeight="false" outlineLevel="0" collapsed="false">
      <c r="B5345" s="2" t="s">
        <v>108</v>
      </c>
      <c r="C5345" s="66" t="s">
        <v>2288</v>
      </c>
      <c r="D5345" s="2" t="n">
        <v>490</v>
      </c>
      <c r="E5345" s="61" t="s">
        <v>2308</v>
      </c>
      <c r="F5345" s="2" t="str">
        <f aca="false">SUBSTITUTE(E5345,"/","")</f>
        <v>11A12A</v>
      </c>
      <c r="H5345" s="18"/>
      <c r="J5345" s="72"/>
      <c r="K5345" s="6"/>
      <c r="M5345" s="8" t="n">
        <v>0</v>
      </c>
      <c r="T5345" s="27"/>
    </row>
    <row r="5346" customFormat="false" ht="15" hidden="false" customHeight="false" outlineLevel="0" collapsed="false">
      <c r="B5346" s="2" t="s">
        <v>108</v>
      </c>
      <c r="C5346" s="66" t="s">
        <v>2288</v>
      </c>
      <c r="D5346" s="2" t="n">
        <v>500</v>
      </c>
      <c r="E5346" s="61" t="s">
        <v>2309</v>
      </c>
      <c r="F5346" s="2" t="str">
        <f aca="false">SUBSTITUTE(E5346,"/","")</f>
        <v>12A</v>
      </c>
      <c r="H5346" s="8" t="n">
        <v>152</v>
      </c>
      <c r="I5346" s="8" t="n">
        <f aca="false">J5346</f>
        <v>152</v>
      </c>
      <c r="J5346" s="72" t="n">
        <f aca="false">IFERROR(1*H5346,LEFT(H5346,FIND("/",H5346)-1)&amp;";"&amp;RIGHT(H5346,LEN(H5346)-FIND("/",H5346)))</f>
        <v>152</v>
      </c>
      <c r="K5346" s="6"/>
      <c r="M5346" s="8" t="n">
        <v>639</v>
      </c>
      <c r="T5346" s="27"/>
    </row>
    <row r="5347" customFormat="false" ht="15" hidden="false" customHeight="false" outlineLevel="0" collapsed="false">
      <c r="B5347" s="2" t="s">
        <v>108</v>
      </c>
      <c r="C5347" s="66" t="s">
        <v>2288</v>
      </c>
      <c r="D5347" s="2" t="n">
        <v>510</v>
      </c>
      <c r="E5347" s="61" t="s">
        <v>2310</v>
      </c>
      <c r="F5347" s="2" t="str">
        <f aca="false">SUBSTITUTE(E5347,"/","")</f>
        <v>12A14A</v>
      </c>
      <c r="H5347" s="8" t="s">
        <v>3315</v>
      </c>
      <c r="I5347" s="8" t="str">
        <f aca="false">J5347</f>
        <v>152;158;164</v>
      </c>
      <c r="J5347" s="72" t="s">
        <v>3316</v>
      </c>
      <c r="K5347" s="6"/>
      <c r="M5347" s="8" t="n">
        <v>468</v>
      </c>
      <c r="T5347" s="27"/>
    </row>
    <row r="5348" customFormat="false" ht="15" hidden="false" customHeight="false" outlineLevel="0" collapsed="false">
      <c r="B5348" s="2" t="s">
        <v>108</v>
      </c>
      <c r="C5348" s="66" t="s">
        <v>2288</v>
      </c>
      <c r="D5348" s="2" t="n">
        <v>520</v>
      </c>
      <c r="E5348" s="61" t="s">
        <v>2311</v>
      </c>
      <c r="F5348" s="2" t="str">
        <f aca="false">SUBSTITUTE(E5348,"/","")</f>
        <v>13A</v>
      </c>
      <c r="H5348" s="18"/>
      <c r="J5348" s="72"/>
      <c r="K5348" s="6"/>
      <c r="M5348" s="8" t="n">
        <v>0</v>
      </c>
      <c r="T5348" s="27"/>
    </row>
    <row r="5349" customFormat="false" ht="15" hidden="false" customHeight="false" outlineLevel="0" collapsed="false">
      <c r="B5349" s="2" t="s">
        <v>108</v>
      </c>
      <c r="C5349" s="66" t="s">
        <v>2288</v>
      </c>
      <c r="D5349" s="2" t="n">
        <v>540</v>
      </c>
      <c r="E5349" s="61" t="s">
        <v>2312</v>
      </c>
      <c r="F5349" s="2" t="str">
        <f aca="false">SUBSTITUTE(E5349,"/","")</f>
        <v>14A</v>
      </c>
      <c r="H5349" s="8" t="n">
        <v>164</v>
      </c>
      <c r="I5349" s="8" t="n">
        <f aca="false">J5349</f>
        <v>164</v>
      </c>
      <c r="J5349" s="72" t="n">
        <f aca="false">IFERROR(1*H5349,LEFT(H5349,FIND("/",H5349)-1)&amp;";"&amp;RIGHT(H5349,LEN(H5349)-FIND("/",H5349)))</f>
        <v>164</v>
      </c>
      <c r="K5349" s="6"/>
      <c r="M5349" s="8" t="n">
        <v>589</v>
      </c>
      <c r="T5349" s="27"/>
    </row>
    <row r="5350" customFormat="false" ht="15" hidden="false" customHeight="false" outlineLevel="0" collapsed="false">
      <c r="B5350" s="2" t="s">
        <v>108</v>
      </c>
      <c r="C5350" s="66" t="s">
        <v>2288</v>
      </c>
      <c r="D5350" s="2" t="n">
        <v>560</v>
      </c>
      <c r="E5350" s="61" t="s">
        <v>2313</v>
      </c>
      <c r="F5350" s="2" t="str">
        <f aca="false">SUBSTITUTE(E5350,"/","")</f>
        <v>16A</v>
      </c>
      <c r="H5350" s="18"/>
      <c r="J5350" s="72"/>
      <c r="K5350" s="6"/>
      <c r="M5350" s="8" t="n">
        <v>0</v>
      </c>
      <c r="T5350" s="27"/>
    </row>
    <row r="5351" customFormat="false" ht="15" hidden="false" customHeight="false" outlineLevel="0" collapsed="false">
      <c r="B5351" s="2" t="s">
        <v>108</v>
      </c>
      <c r="C5351" s="66" t="s">
        <v>2288</v>
      </c>
      <c r="D5351" s="2" t="n">
        <v>590</v>
      </c>
      <c r="E5351" s="61" t="s">
        <v>177</v>
      </c>
      <c r="F5351" s="2" t="str">
        <f aca="false">SUBSTITUTE(E5351,"/","")</f>
        <v>XS</v>
      </c>
      <c r="H5351" s="8" t="n">
        <v>152</v>
      </c>
      <c r="I5351" s="8" t="n">
        <f aca="false">J5351</f>
        <v>152</v>
      </c>
      <c r="J5351" s="72" t="n">
        <f aca="false">IFERROR(1*H5351,LEFT(H5351,FIND("/",H5351)-1)&amp;";"&amp;RIGHT(H5351,LEN(H5351)-FIND("/",H5351)))</f>
        <v>152</v>
      </c>
      <c r="K5351" s="6"/>
      <c r="M5351" s="8" t="n">
        <v>639</v>
      </c>
      <c r="T5351" s="27"/>
    </row>
    <row r="5352" customFormat="false" ht="15" hidden="false" customHeight="false" outlineLevel="0" collapsed="false">
      <c r="B5352" s="2" t="s">
        <v>108</v>
      </c>
      <c r="C5352" s="66" t="s">
        <v>2288</v>
      </c>
      <c r="D5352" s="2" t="n">
        <v>600</v>
      </c>
      <c r="E5352" s="61" t="s">
        <v>178</v>
      </c>
      <c r="F5352" s="2" t="str">
        <f aca="false">SUBSTITUTE(E5352,"/","")</f>
        <v>S</v>
      </c>
      <c r="H5352" s="8" t="n">
        <v>164</v>
      </c>
      <c r="I5352" s="8" t="n">
        <f aca="false">J5352</f>
        <v>164</v>
      </c>
      <c r="J5352" s="72" t="n">
        <f aca="false">IFERROR(1*H5352,LEFT(H5352,FIND("/",H5352)-1)&amp;";"&amp;RIGHT(H5352,LEN(H5352)-FIND("/",H5352)))</f>
        <v>164</v>
      </c>
      <c r="K5352" s="6"/>
      <c r="M5352" s="8" t="n">
        <v>589</v>
      </c>
      <c r="T5352" s="27"/>
    </row>
    <row r="5353" customFormat="false" ht="15" hidden="false" customHeight="false" outlineLevel="0" collapsed="false">
      <c r="B5353" s="2" t="s">
        <v>108</v>
      </c>
      <c r="C5353" s="66" t="s">
        <v>2288</v>
      </c>
      <c r="D5353" s="2" t="n">
        <v>610</v>
      </c>
      <c r="E5353" s="61" t="s">
        <v>179</v>
      </c>
      <c r="F5353" s="2" t="str">
        <f aca="false">SUBSTITUTE(E5353,"/","")</f>
        <v>M</v>
      </c>
      <c r="H5353" s="8" t="n">
        <v>176</v>
      </c>
      <c r="I5353" s="8" t="n">
        <f aca="false">J5353</f>
        <v>176</v>
      </c>
      <c r="J5353" s="72" t="n">
        <f aca="false">IFERROR(1*H5353,LEFT(H5353,FIND("/",H5353)-1)&amp;";"&amp;RIGHT(H5353,LEN(H5353)-FIND("/",H5353)))</f>
        <v>176</v>
      </c>
      <c r="K5353" s="6"/>
      <c r="M5353" s="8" t="n">
        <v>549</v>
      </c>
      <c r="T5353" s="27"/>
    </row>
    <row r="5354" customFormat="false" ht="15" hidden="false" customHeight="false" outlineLevel="0" collapsed="false">
      <c r="B5354" s="2" t="s">
        <v>108</v>
      </c>
      <c r="C5354" s="66" t="s">
        <v>2288</v>
      </c>
      <c r="D5354" s="2" t="n">
        <v>620</v>
      </c>
      <c r="E5354" s="61" t="s">
        <v>180</v>
      </c>
      <c r="F5354" s="2" t="str">
        <f aca="false">SUBSTITUTE(E5354,"/","")</f>
        <v>L</v>
      </c>
      <c r="H5354" s="18"/>
      <c r="J5354" s="72"/>
      <c r="K5354" s="6"/>
      <c r="M5354" s="8" t="n">
        <v>0</v>
      </c>
      <c r="T5354" s="27"/>
    </row>
    <row r="5356" customFormat="false" ht="15" hidden="false" customHeight="false" outlineLevel="0" collapsed="false">
      <c r="A5356" s="0" t="s">
        <v>3195</v>
      </c>
      <c r="B5356" s="2" t="s">
        <v>108</v>
      </c>
      <c r="C5356" s="66" t="s">
        <v>2314</v>
      </c>
      <c r="D5356" s="2" t="n">
        <v>110</v>
      </c>
      <c r="E5356" s="38" t="s">
        <v>2252</v>
      </c>
      <c r="F5356" s="2" t="str">
        <f aca="false">SUBSTITUTE(E5356,"/","")</f>
        <v>0M3M</v>
      </c>
      <c r="H5356" s="8" t="s">
        <v>2151</v>
      </c>
      <c r="I5356" s="8" t="str">
        <f aca="false">SUBSTITUTE(H5356,"/",";")</f>
        <v>56;62</v>
      </c>
      <c r="J5356" s="8" t="str">
        <f aca="false">I5356</f>
        <v>56;62</v>
      </c>
      <c r="M5356" s="8" t="n">
        <v>938</v>
      </c>
    </row>
    <row r="5357" customFormat="false" ht="15" hidden="false" customHeight="false" outlineLevel="0" collapsed="false">
      <c r="A5357" s="0" t="s">
        <v>3195</v>
      </c>
      <c r="B5357" s="2" t="s">
        <v>108</v>
      </c>
      <c r="C5357" s="66" t="s">
        <v>2314</v>
      </c>
      <c r="D5357" s="2" t="n">
        <f aca="false">D5356+20</f>
        <v>130</v>
      </c>
      <c r="E5357" s="38" t="s">
        <v>2255</v>
      </c>
      <c r="F5357" s="2" t="str">
        <f aca="false">SUBSTITUTE(E5357,"/","")</f>
        <v>3M6M</v>
      </c>
      <c r="H5357" s="8" t="s">
        <v>2152</v>
      </c>
      <c r="I5357" s="8" t="str">
        <f aca="false">SUBSTITUTE(H5357,"/",";")</f>
        <v>62;68</v>
      </c>
      <c r="J5357" s="8" t="str">
        <f aca="false">I5357</f>
        <v>62;68</v>
      </c>
      <c r="M5357" s="8" t="n">
        <v>908</v>
      </c>
    </row>
    <row r="5358" customFormat="false" ht="15" hidden="false" customHeight="false" outlineLevel="0" collapsed="false">
      <c r="A5358" s="0" t="s">
        <v>3195</v>
      </c>
      <c r="B5358" s="2" t="s">
        <v>108</v>
      </c>
      <c r="C5358" s="66" t="s">
        <v>2314</v>
      </c>
      <c r="D5358" s="2" t="n">
        <f aca="false">D5357+20</f>
        <v>150</v>
      </c>
      <c r="E5358" s="38" t="s">
        <v>2256</v>
      </c>
      <c r="F5358" s="2" t="str">
        <f aca="false">SUBSTITUTE(E5358,"/","")</f>
        <v>6M9M</v>
      </c>
      <c r="H5358" s="8" t="s">
        <v>2153</v>
      </c>
      <c r="I5358" s="8" t="str">
        <f aca="false">SUBSTITUTE(H5358,"/",";")</f>
        <v>68;74</v>
      </c>
      <c r="J5358" s="8" t="str">
        <f aca="false">I5358</f>
        <v>68;74</v>
      </c>
      <c r="M5358" s="8" t="n">
        <v>878</v>
      </c>
    </row>
    <row r="5359" customFormat="false" ht="15" hidden="false" customHeight="false" outlineLevel="0" collapsed="false">
      <c r="A5359" s="0" t="s">
        <v>3195</v>
      </c>
      <c r="B5359" s="2" t="s">
        <v>108</v>
      </c>
      <c r="C5359" s="66" t="s">
        <v>2314</v>
      </c>
      <c r="D5359" s="2" t="n">
        <f aca="false">D5358+20</f>
        <v>170</v>
      </c>
      <c r="E5359" s="38" t="s">
        <v>2258</v>
      </c>
      <c r="F5359" s="2" t="str">
        <f aca="false">SUBSTITUTE(E5359,"/","")</f>
        <v>9M12M</v>
      </c>
      <c r="H5359" s="8" t="s">
        <v>2154</v>
      </c>
      <c r="I5359" s="8" t="str">
        <f aca="false">SUBSTITUTE(H5359,"/",";")</f>
        <v>74;80</v>
      </c>
      <c r="J5359" s="8" t="str">
        <f aca="false">I5359</f>
        <v>74;80</v>
      </c>
      <c r="M5359" s="8" t="n">
        <v>838</v>
      </c>
    </row>
    <row r="5360" customFormat="false" ht="15" hidden="false" customHeight="false" outlineLevel="0" collapsed="false">
      <c r="A5360" s="0" t="s">
        <v>3195</v>
      </c>
      <c r="B5360" s="2" t="s">
        <v>108</v>
      </c>
      <c r="C5360" s="66" t="s">
        <v>2314</v>
      </c>
      <c r="D5360" s="2" t="n">
        <f aca="false">D5359+20</f>
        <v>190</v>
      </c>
      <c r="E5360" s="38" t="s">
        <v>2228</v>
      </c>
      <c r="F5360" s="2" t="str">
        <f aca="false">SUBSTITUTE(E5360,"/","")</f>
        <v>12M</v>
      </c>
      <c r="H5360" s="8" t="s">
        <v>2154</v>
      </c>
      <c r="I5360" s="8" t="str">
        <f aca="false">SUBSTITUTE(H5360,"/",";")</f>
        <v>74;80</v>
      </c>
      <c r="J5360" s="8" t="str">
        <f aca="false">I5360</f>
        <v>74;80</v>
      </c>
      <c r="M5360" s="8" t="n">
        <v>838</v>
      </c>
    </row>
    <row r="5361" customFormat="false" ht="15" hidden="false" customHeight="false" outlineLevel="0" collapsed="false">
      <c r="A5361" s="0" t="s">
        <v>3195</v>
      </c>
      <c r="B5361" s="2" t="s">
        <v>108</v>
      </c>
      <c r="C5361" s="66" t="s">
        <v>2314</v>
      </c>
      <c r="D5361" s="2" t="n">
        <f aca="false">D5360+20</f>
        <v>210</v>
      </c>
      <c r="E5361" s="38" t="s">
        <v>2229</v>
      </c>
      <c r="F5361" s="2" t="str">
        <f aca="false">SUBSTITUTE(E5361,"/","")</f>
        <v>18M</v>
      </c>
      <c r="H5361" s="8" t="s">
        <v>2155</v>
      </c>
      <c r="I5361" s="8" t="str">
        <f aca="false">SUBSTITUTE(H5361,"/",";")</f>
        <v>80;86</v>
      </c>
      <c r="J5361" s="8" t="str">
        <f aca="false">I5361</f>
        <v>80;86</v>
      </c>
      <c r="M5361" s="8" t="n">
        <v>828</v>
      </c>
    </row>
    <row r="5362" customFormat="false" ht="15" hidden="false" customHeight="false" outlineLevel="0" collapsed="false">
      <c r="A5362" s="0" t="s">
        <v>3195</v>
      </c>
      <c r="B5362" s="2" t="s">
        <v>108</v>
      </c>
      <c r="C5362" s="66" t="s">
        <v>2314</v>
      </c>
      <c r="D5362" s="2" t="n">
        <f aca="false">D5361+20</f>
        <v>230</v>
      </c>
      <c r="E5362" s="38" t="s">
        <v>2230</v>
      </c>
      <c r="F5362" s="2" t="str">
        <f aca="false">SUBSTITUTE(E5362,"/","")</f>
        <v>24M</v>
      </c>
      <c r="H5362" s="8" t="s">
        <v>2156</v>
      </c>
      <c r="I5362" s="8" t="str">
        <f aca="false">SUBSTITUTE(H5362,"/",";")</f>
        <v>86;92</v>
      </c>
      <c r="J5362" s="8" t="str">
        <f aca="false">I5362</f>
        <v>86;92</v>
      </c>
      <c r="M5362" s="8" t="n">
        <v>788</v>
      </c>
    </row>
    <row r="5363" customFormat="false" ht="15" hidden="false" customHeight="false" outlineLevel="0" collapsed="false">
      <c r="A5363" s="0" t="s">
        <v>3195</v>
      </c>
      <c r="B5363" s="2" t="s">
        <v>108</v>
      </c>
      <c r="C5363" s="66" t="s">
        <v>2314</v>
      </c>
      <c r="D5363" s="2" t="n">
        <f aca="false">D5362+20</f>
        <v>250</v>
      </c>
      <c r="E5363" s="38" t="s">
        <v>2315</v>
      </c>
      <c r="F5363" s="2" t="str">
        <f aca="false">SUBSTITUTE(E5363,"/","")</f>
        <v>2T</v>
      </c>
      <c r="H5363" s="8" t="s">
        <v>2156</v>
      </c>
      <c r="I5363" s="8" t="str">
        <f aca="false">SUBSTITUTE(H5363,"/",";")</f>
        <v>86;92</v>
      </c>
      <c r="J5363" s="8" t="str">
        <f aca="false">I5363</f>
        <v>86;92</v>
      </c>
      <c r="M5363" s="8" t="n">
        <v>788</v>
      </c>
    </row>
    <row r="5364" customFormat="false" ht="15" hidden="false" customHeight="false" outlineLevel="0" collapsed="false">
      <c r="A5364" s="0" t="s">
        <v>3195</v>
      </c>
      <c r="B5364" s="2" t="s">
        <v>108</v>
      </c>
      <c r="C5364" s="66" t="s">
        <v>2314</v>
      </c>
      <c r="D5364" s="2" t="n">
        <f aca="false">D5363+20</f>
        <v>270</v>
      </c>
      <c r="E5364" s="38" t="s">
        <v>2316</v>
      </c>
      <c r="F5364" s="2" t="str">
        <f aca="false">SUBSTITUTE(E5364,"/","")</f>
        <v>3T</v>
      </c>
      <c r="H5364" s="8" t="s">
        <v>2157</v>
      </c>
      <c r="I5364" s="8" t="str">
        <f aca="false">SUBSTITUTE(H5364,"/",";")</f>
        <v>92;98</v>
      </c>
      <c r="J5364" s="8" t="str">
        <f aca="false">I5364</f>
        <v>92;98</v>
      </c>
      <c r="M5364" s="8" t="n">
        <v>748</v>
      </c>
    </row>
    <row r="5365" customFormat="false" ht="15" hidden="false" customHeight="false" outlineLevel="0" collapsed="false">
      <c r="A5365" s="0" t="s">
        <v>3195</v>
      </c>
      <c r="B5365" s="2" t="s">
        <v>108</v>
      </c>
      <c r="C5365" s="66" t="s">
        <v>2314</v>
      </c>
      <c r="D5365" s="2" t="n">
        <f aca="false">D5364+20</f>
        <v>290</v>
      </c>
      <c r="E5365" s="38" t="s">
        <v>2317</v>
      </c>
      <c r="F5365" s="2" t="str">
        <f aca="false">SUBSTITUTE(E5365,"/","")</f>
        <v>4T</v>
      </c>
      <c r="H5365" s="8" t="s">
        <v>2158</v>
      </c>
      <c r="I5365" s="8" t="str">
        <f aca="false">SUBSTITUTE(H5365,"/",";")</f>
        <v>98;104</v>
      </c>
      <c r="J5365" s="8" t="str">
        <f aca="false">I5365</f>
        <v>98;104</v>
      </c>
      <c r="M5365" s="8" t="n">
        <v>728</v>
      </c>
    </row>
    <row r="5366" customFormat="false" ht="15" hidden="false" customHeight="false" outlineLevel="0" collapsed="false">
      <c r="A5366" s="0" t="s">
        <v>3195</v>
      </c>
      <c r="B5366" s="2" t="s">
        <v>108</v>
      </c>
      <c r="C5366" s="66" t="s">
        <v>2314</v>
      </c>
      <c r="D5366" s="2" t="n">
        <f aca="false">D5365+20</f>
        <v>310</v>
      </c>
      <c r="E5366" s="38" t="n">
        <v>4</v>
      </c>
      <c r="F5366" s="38" t="s">
        <v>2910</v>
      </c>
      <c r="H5366" s="8" t="s">
        <v>2158</v>
      </c>
      <c r="I5366" s="8" t="str">
        <f aca="false">SUBSTITUTE(H5366,"/",";")</f>
        <v>98;104</v>
      </c>
      <c r="J5366" s="8" t="str">
        <f aca="false">I5366</f>
        <v>98;104</v>
      </c>
      <c r="M5366" s="8" t="n">
        <v>728</v>
      </c>
    </row>
    <row r="5367" customFormat="false" ht="15" hidden="false" customHeight="false" outlineLevel="0" collapsed="false">
      <c r="A5367" s="0" t="s">
        <v>3195</v>
      </c>
      <c r="B5367" s="2" t="s">
        <v>108</v>
      </c>
      <c r="C5367" s="66" t="s">
        <v>2314</v>
      </c>
      <c r="D5367" s="2" t="n">
        <f aca="false">D5366+20</f>
        <v>330</v>
      </c>
      <c r="E5367" s="38" t="n">
        <v>5</v>
      </c>
      <c r="F5367" s="38" t="s">
        <v>2911</v>
      </c>
      <c r="H5367" s="8" t="s">
        <v>2159</v>
      </c>
      <c r="I5367" s="8" t="str">
        <f aca="false">SUBSTITUTE(H5367,"/",";")</f>
        <v>104;110</v>
      </c>
      <c r="J5367" s="8" t="str">
        <f aca="false">I5367</f>
        <v>104;110</v>
      </c>
      <c r="M5367" s="8" t="n">
        <v>698</v>
      </c>
    </row>
    <row r="5368" customFormat="false" ht="15" hidden="false" customHeight="false" outlineLevel="0" collapsed="false">
      <c r="A5368" s="0" t="s">
        <v>3195</v>
      </c>
      <c r="B5368" s="2" t="s">
        <v>108</v>
      </c>
      <c r="C5368" s="66" t="s">
        <v>2314</v>
      </c>
      <c r="D5368" s="2" t="n">
        <f aca="false">D5367+20</f>
        <v>350</v>
      </c>
      <c r="E5368" s="38" t="n">
        <v>6</v>
      </c>
      <c r="F5368" s="38" t="s">
        <v>2912</v>
      </c>
      <c r="H5368" s="8" t="s">
        <v>2160</v>
      </c>
      <c r="I5368" s="8" t="str">
        <f aca="false">SUBSTITUTE(H5368,"/",";")</f>
        <v>110;116</v>
      </c>
      <c r="J5368" s="8" t="str">
        <f aca="false">I5368</f>
        <v>110;116</v>
      </c>
      <c r="M5368" s="8" t="n">
        <v>678</v>
      </c>
    </row>
    <row r="5369" customFormat="false" ht="15" hidden="false" customHeight="false" outlineLevel="0" collapsed="false">
      <c r="A5369" s="0" t="s">
        <v>3195</v>
      </c>
      <c r="B5369" s="2" t="s">
        <v>108</v>
      </c>
      <c r="C5369" s="66" t="s">
        <v>2314</v>
      </c>
      <c r="D5369" s="2" t="n">
        <f aca="false">D5368+20</f>
        <v>370</v>
      </c>
      <c r="E5369" s="38" t="s">
        <v>2318</v>
      </c>
      <c r="F5369" s="2" t="str">
        <f aca="false">SUBSTITUTE(E5369,"/","")</f>
        <v>6X</v>
      </c>
      <c r="H5369" s="8" t="s">
        <v>2161</v>
      </c>
      <c r="I5369" s="8" t="str">
        <f aca="false">SUBSTITUTE(H5369,"/",";")</f>
        <v>116;122</v>
      </c>
      <c r="J5369" s="8" t="str">
        <f aca="false">I5369</f>
        <v>116;122</v>
      </c>
      <c r="M5369" s="8" t="n">
        <v>648</v>
      </c>
    </row>
    <row r="5370" customFormat="false" ht="15" hidden="false" customHeight="false" outlineLevel="0" collapsed="false">
      <c r="A5370" s="0" t="s">
        <v>3195</v>
      </c>
      <c r="B5370" s="2" t="s">
        <v>108</v>
      </c>
      <c r="C5370" s="66" t="s">
        <v>2314</v>
      </c>
      <c r="D5370" s="2" t="n">
        <f aca="false">D5369+20</f>
        <v>390</v>
      </c>
      <c r="E5370" s="38" t="n">
        <v>7</v>
      </c>
      <c r="F5370" s="38" t="s">
        <v>3036</v>
      </c>
      <c r="H5370" s="8" t="s">
        <v>2161</v>
      </c>
      <c r="I5370" s="8" t="str">
        <f aca="false">SUBSTITUTE(H5370,"/",";")</f>
        <v>116;122</v>
      </c>
      <c r="J5370" s="8" t="str">
        <f aca="false">I5370</f>
        <v>116;122</v>
      </c>
      <c r="M5370" s="8" t="n">
        <v>648</v>
      </c>
    </row>
    <row r="5371" customFormat="false" ht="15" hidden="false" customHeight="false" outlineLevel="0" collapsed="false">
      <c r="A5371" s="0" t="s">
        <v>3195</v>
      </c>
      <c r="B5371" s="2" t="s">
        <v>108</v>
      </c>
      <c r="C5371" s="66" t="s">
        <v>2314</v>
      </c>
      <c r="D5371" s="2" t="n">
        <f aca="false">D5370+20</f>
        <v>410</v>
      </c>
      <c r="E5371" s="38" t="s">
        <v>2319</v>
      </c>
      <c r="F5371" s="2" t="str">
        <f aca="false">SUBSTITUTE(E5371,"/","")</f>
        <v>7X</v>
      </c>
      <c r="H5371" s="8" t="s">
        <v>2162</v>
      </c>
      <c r="I5371" s="8" t="str">
        <f aca="false">SUBSTITUTE(H5371,"/",";")</f>
        <v>122;128</v>
      </c>
      <c r="J5371" s="8" t="str">
        <f aca="false">I5371</f>
        <v>122;128</v>
      </c>
      <c r="M5371" s="8" t="n">
        <v>618</v>
      </c>
    </row>
    <row r="5373" customFormat="false" ht="15" hidden="false" customHeight="false" outlineLevel="0" collapsed="false">
      <c r="B5373" s="10" t="s">
        <v>271</v>
      </c>
      <c r="C5373" s="73" t="s">
        <v>2320</v>
      </c>
      <c r="D5373" s="10" t="n">
        <v>110</v>
      </c>
      <c r="E5373" s="20" t="s">
        <v>2321</v>
      </c>
      <c r="F5373" s="20" t="s">
        <v>2601</v>
      </c>
      <c r="G5373" s="73"/>
      <c r="H5373" s="24"/>
      <c r="I5373" s="24"/>
      <c r="J5373" s="24"/>
      <c r="K5373" s="24"/>
      <c r="L5373" s="24"/>
      <c r="M5373" s="24" t="n">
        <v>0</v>
      </c>
    </row>
    <row r="5374" customFormat="false" ht="15" hidden="false" customHeight="false" outlineLevel="0" collapsed="false">
      <c r="B5374" s="10" t="s">
        <v>271</v>
      </c>
      <c r="C5374" s="73" t="s">
        <v>2320</v>
      </c>
      <c r="D5374" s="10" t="n">
        <f aca="false">D5373+10</f>
        <v>120</v>
      </c>
      <c r="E5374" s="20" t="s">
        <v>1214</v>
      </c>
      <c r="F5374" s="20" t="s">
        <v>3320</v>
      </c>
      <c r="G5374" s="73"/>
      <c r="H5374" s="24"/>
      <c r="I5374" s="24"/>
      <c r="J5374" s="24"/>
      <c r="K5374" s="24"/>
      <c r="L5374" s="24"/>
      <c r="M5374" s="24" t="n">
        <v>0</v>
      </c>
    </row>
    <row r="5375" customFormat="false" ht="15" hidden="false" customHeight="false" outlineLevel="0" collapsed="false">
      <c r="B5375" s="10" t="s">
        <v>271</v>
      </c>
      <c r="C5375" s="73" t="s">
        <v>2320</v>
      </c>
      <c r="D5375" s="10" t="n">
        <f aca="false">D5374+10</f>
        <v>130</v>
      </c>
      <c r="E5375" s="20" t="s">
        <v>2322</v>
      </c>
      <c r="F5375" s="20" t="s">
        <v>3321</v>
      </c>
      <c r="G5375" s="73"/>
      <c r="H5375" s="24"/>
      <c r="I5375" s="24"/>
      <c r="J5375" s="24"/>
      <c r="K5375" s="24"/>
      <c r="L5375" s="24"/>
      <c r="M5375" s="24" t="n">
        <v>0</v>
      </c>
    </row>
    <row r="5376" customFormat="false" ht="15" hidden="false" customHeight="false" outlineLevel="0" collapsed="false">
      <c r="B5376" s="10" t="s">
        <v>271</v>
      </c>
      <c r="C5376" s="73" t="s">
        <v>2320</v>
      </c>
      <c r="D5376" s="10" t="n">
        <f aca="false">D5375+10</f>
        <v>140</v>
      </c>
      <c r="E5376" s="20" t="s">
        <v>691</v>
      </c>
      <c r="F5376" s="20" t="str">
        <f aca="false">IFERROR(RIGHT("00"&amp;LEFT(E5376,FIND("/",E5376)-1),2)&amp;RIGHT("00"&amp;RIGHT(E5376,LEN(E5376)-FIND("/",E5376)),2),RIGHT("000"&amp;(10*E5376),3))</f>
        <v>0304</v>
      </c>
      <c r="G5376" s="73"/>
      <c r="H5376" s="24"/>
      <c r="I5376" s="24"/>
      <c r="J5376" s="24"/>
      <c r="K5376" s="24"/>
      <c r="L5376" s="24"/>
      <c r="M5376" s="24" t="n">
        <v>0</v>
      </c>
    </row>
    <row r="5377" customFormat="false" ht="15" hidden="false" customHeight="false" outlineLevel="0" collapsed="false">
      <c r="B5377" s="10" t="s">
        <v>271</v>
      </c>
      <c r="C5377" s="73" t="s">
        <v>2320</v>
      </c>
      <c r="D5377" s="10" t="n">
        <f aca="false">D5376+10</f>
        <v>150</v>
      </c>
      <c r="E5377" s="20" t="s">
        <v>1217</v>
      </c>
      <c r="F5377" s="20" t="str">
        <f aca="false">IFERROR(RIGHT("00"&amp;LEFT(E5377,FIND("/",E5377)-1),2)&amp;RIGHT("00"&amp;RIGHT(E5377,LEN(E5377)-FIND("/",E5377)),2),RIGHT("000"&amp;(10*E5377),3))</f>
        <v>0506</v>
      </c>
      <c r="G5377" s="73"/>
      <c r="H5377" s="24"/>
      <c r="I5377" s="24"/>
      <c r="J5377" s="24"/>
      <c r="K5377" s="24"/>
      <c r="L5377" s="24"/>
      <c r="M5377" s="24" t="n">
        <v>0</v>
      </c>
    </row>
    <row r="5378" customFormat="false" ht="15" hidden="false" customHeight="false" outlineLevel="0" collapsed="false">
      <c r="B5378" s="10" t="s">
        <v>271</v>
      </c>
      <c r="C5378" s="73" t="s">
        <v>2320</v>
      </c>
      <c r="D5378" s="10" t="n">
        <f aca="false">D5377+10</f>
        <v>160</v>
      </c>
      <c r="E5378" s="20" t="s">
        <v>1219</v>
      </c>
      <c r="F5378" s="20" t="str">
        <f aca="false">IFERROR(RIGHT("00"&amp;LEFT(E5378,FIND("/",E5378)-1),2)&amp;RIGHT("00"&amp;RIGHT(E5378,LEN(E5378)-FIND("/",E5378)),2),RIGHT("000"&amp;(10*E5378),3))</f>
        <v>0708</v>
      </c>
      <c r="G5378" s="73"/>
      <c r="H5378" s="24"/>
      <c r="I5378" s="24"/>
      <c r="J5378" s="24"/>
      <c r="K5378" s="24"/>
      <c r="L5378" s="24"/>
      <c r="M5378" s="24" t="n">
        <v>0</v>
      </c>
    </row>
    <row r="5379" customFormat="false" ht="15" hidden="false" customHeight="false" outlineLevel="0" collapsed="false">
      <c r="B5379" s="10" t="s">
        <v>271</v>
      </c>
      <c r="C5379" s="73" t="s">
        <v>2320</v>
      </c>
      <c r="D5379" s="10" t="n">
        <f aca="false">D5378+10</f>
        <v>170</v>
      </c>
      <c r="E5379" s="20" t="s">
        <v>2245</v>
      </c>
      <c r="F5379" s="20" t="str">
        <f aca="false">IFERROR(RIGHT("00"&amp;LEFT(E5379,FIND("/",E5379)-1),2)&amp;RIGHT("00"&amp;RIGHT(E5379,LEN(E5379)-FIND("/",E5379)),2),RIGHT("000"&amp;(10*E5379),3))</f>
        <v>0910</v>
      </c>
      <c r="G5379" s="73"/>
      <c r="H5379" s="24"/>
      <c r="I5379" s="24"/>
      <c r="J5379" s="24"/>
      <c r="K5379" s="24"/>
      <c r="L5379" s="24"/>
      <c r="M5379" s="24" t="n">
        <v>0</v>
      </c>
    </row>
    <row r="5380" customFormat="false" ht="15" hidden="false" customHeight="false" outlineLevel="0" collapsed="false">
      <c r="B5380" s="10" t="s">
        <v>271</v>
      </c>
      <c r="C5380" s="73" t="s">
        <v>2320</v>
      </c>
      <c r="D5380" s="10" t="n">
        <f aca="false">D5379+10</f>
        <v>180</v>
      </c>
      <c r="E5380" s="20" t="s">
        <v>2247</v>
      </c>
      <c r="F5380" s="20" t="str">
        <f aca="false">IFERROR(RIGHT("00"&amp;LEFT(E5380,FIND("/",E5380)-1),2)&amp;RIGHT("00"&amp;RIGHT(E5380,LEN(E5380)-FIND("/",E5380)),2),RIGHT("000"&amp;(10*E5380),3))</f>
        <v>1112</v>
      </c>
      <c r="G5380" s="73"/>
      <c r="H5380" s="24"/>
      <c r="I5380" s="24"/>
      <c r="J5380" s="24"/>
      <c r="K5380" s="24"/>
      <c r="L5380" s="24"/>
      <c r="M5380" s="24" t="n">
        <v>0</v>
      </c>
    </row>
    <row r="5382" customFormat="false" ht="15" hidden="false" customHeight="false" outlineLevel="0" collapsed="false">
      <c r="B5382" s="10" t="s">
        <v>271</v>
      </c>
      <c r="C5382" s="73" t="s">
        <v>2323</v>
      </c>
      <c r="D5382" s="10" t="n">
        <v>110</v>
      </c>
      <c r="E5382" s="20" t="s">
        <v>1215</v>
      </c>
      <c r="F5382" s="10" t="str">
        <f aca="false">IFERROR(RIGHT("00"&amp;LEFT(E5382,FIND("/",E5382)-1),2)&amp;RIGHT("00"&amp;RIGHT(E5382,LEN(E5382)-FIND("/",E5382)),2),RIGHT("000"&amp;(10*E5382),3))</f>
        <v>0203</v>
      </c>
      <c r="G5382" s="73"/>
      <c r="H5382" s="24"/>
      <c r="I5382" s="24"/>
      <c r="J5382" s="24"/>
      <c r="K5382" s="24"/>
      <c r="L5382" s="24"/>
      <c r="M5382" s="24" t="n">
        <v>0</v>
      </c>
    </row>
    <row r="5383" customFormat="false" ht="15" hidden="false" customHeight="false" outlineLevel="0" collapsed="false">
      <c r="B5383" s="10" t="s">
        <v>271</v>
      </c>
      <c r="C5383" s="73" t="s">
        <v>2323</v>
      </c>
      <c r="D5383" s="10" t="n">
        <f aca="false">D5382+10</f>
        <v>120</v>
      </c>
      <c r="E5383" s="20" t="s">
        <v>2324</v>
      </c>
      <c r="F5383" s="10" t="str">
        <f aca="false">IFERROR(RIGHT("00"&amp;LEFT(E5383,FIND("/",E5383)-1),2)&amp;RIGHT("00"&amp;RIGHT(E5383,LEN(E5383)-FIND("/",E5383)),2),RIGHT("000"&amp;(10*E5383),3))</f>
        <v>0204</v>
      </c>
      <c r="G5383" s="73"/>
      <c r="H5383" s="24"/>
      <c r="I5383" s="24"/>
      <c r="J5383" s="24"/>
      <c r="K5383" s="24"/>
      <c r="L5383" s="24"/>
      <c r="M5383" s="24" t="n">
        <v>0</v>
      </c>
    </row>
    <row r="5384" customFormat="false" ht="15" hidden="false" customHeight="false" outlineLevel="0" collapsed="false">
      <c r="B5384" s="10" t="s">
        <v>271</v>
      </c>
      <c r="C5384" s="73" t="s">
        <v>2323</v>
      </c>
      <c r="D5384" s="10" t="n">
        <f aca="false">D5383+10</f>
        <v>130</v>
      </c>
      <c r="E5384" s="20" t="s">
        <v>1216</v>
      </c>
      <c r="F5384" s="10" t="str">
        <f aca="false">IFERROR(RIGHT("00"&amp;LEFT(E5384,FIND("/",E5384)-1),2)&amp;RIGHT("00"&amp;RIGHT(E5384,LEN(E5384)-FIND("/",E5384)),2),RIGHT("000"&amp;(10*E5384),3))</f>
        <v>0405</v>
      </c>
      <c r="G5384" s="73"/>
      <c r="H5384" s="24"/>
      <c r="I5384" s="24"/>
      <c r="J5384" s="24"/>
      <c r="K5384" s="24"/>
      <c r="L5384" s="24"/>
      <c r="M5384" s="24" t="n">
        <v>0</v>
      </c>
    </row>
    <row r="5385" customFormat="false" ht="15" hidden="false" customHeight="false" outlineLevel="0" collapsed="false">
      <c r="B5385" s="10" t="s">
        <v>271</v>
      </c>
      <c r="C5385" s="73" t="s">
        <v>2323</v>
      </c>
      <c r="D5385" s="10" t="n">
        <f aca="false">D5384+10</f>
        <v>140</v>
      </c>
      <c r="E5385" s="20" t="s">
        <v>861</v>
      </c>
      <c r="F5385" s="10" t="str">
        <f aca="false">IFERROR(RIGHT("00"&amp;LEFT(E5385,FIND("/",E5385)-1),2)&amp;RIGHT("00"&amp;RIGHT(E5385,LEN(E5385)-FIND("/",E5385)),2),RIGHT("000"&amp;(10*E5385),3))</f>
        <v>0406</v>
      </c>
      <c r="G5385" s="73"/>
      <c r="H5385" s="24"/>
      <c r="I5385" s="24"/>
      <c r="J5385" s="24"/>
      <c r="K5385" s="24"/>
      <c r="L5385" s="24"/>
      <c r="M5385" s="24" t="n">
        <v>0</v>
      </c>
    </row>
    <row r="5386" customFormat="false" ht="15" hidden="false" customHeight="false" outlineLevel="0" collapsed="false">
      <c r="B5386" s="10" t="s">
        <v>271</v>
      </c>
      <c r="C5386" s="73" t="s">
        <v>2323</v>
      </c>
      <c r="D5386" s="10" t="n">
        <f aca="false">D5385+10</f>
        <v>150</v>
      </c>
      <c r="E5386" s="20" t="s">
        <v>1218</v>
      </c>
      <c r="F5386" s="10" t="str">
        <f aca="false">IFERROR(RIGHT("00"&amp;LEFT(E5386,FIND("/",E5386)-1),2)&amp;RIGHT("00"&amp;RIGHT(E5386,LEN(E5386)-FIND("/",E5386)),2),RIGHT("000"&amp;(10*E5386),3))</f>
        <v>0607</v>
      </c>
      <c r="G5386" s="73"/>
      <c r="H5386" s="24"/>
      <c r="I5386" s="24"/>
      <c r="J5386" s="24"/>
      <c r="K5386" s="24"/>
      <c r="L5386" s="24"/>
      <c r="M5386" s="24" t="n">
        <v>0</v>
      </c>
    </row>
    <row r="5387" customFormat="false" ht="15" hidden="false" customHeight="false" outlineLevel="0" collapsed="false">
      <c r="B5387" s="10" t="s">
        <v>271</v>
      </c>
      <c r="C5387" s="73" t="s">
        <v>2323</v>
      </c>
      <c r="D5387" s="10" t="n">
        <f aca="false">D5386+10</f>
        <v>160</v>
      </c>
      <c r="E5387" s="20" t="s">
        <v>862</v>
      </c>
      <c r="F5387" s="10" t="str">
        <f aca="false">IFERROR(RIGHT("00"&amp;LEFT(E5387,FIND("/",E5387)-1),2)&amp;RIGHT("00"&amp;RIGHT(E5387,LEN(E5387)-FIND("/",E5387)),2),RIGHT("000"&amp;(10*E5387),3))</f>
        <v>0608</v>
      </c>
      <c r="G5387" s="73"/>
      <c r="H5387" s="24"/>
      <c r="I5387" s="24"/>
      <c r="J5387" s="24"/>
      <c r="K5387" s="24"/>
      <c r="L5387" s="24"/>
      <c r="M5387" s="24" t="n">
        <v>0</v>
      </c>
    </row>
    <row r="5388" customFormat="false" ht="15" hidden="false" customHeight="false" outlineLevel="0" collapsed="false">
      <c r="B5388" s="10" t="s">
        <v>271</v>
      </c>
      <c r="C5388" s="73" t="s">
        <v>2323</v>
      </c>
      <c r="D5388" s="10" t="n">
        <f aca="false">D5387+10</f>
        <v>170</v>
      </c>
      <c r="E5388" s="20" t="s">
        <v>2244</v>
      </c>
      <c r="F5388" s="10" t="str">
        <f aca="false">IFERROR(RIGHT("00"&amp;LEFT(E5388,FIND("/",E5388)-1),2)&amp;RIGHT("00"&amp;RIGHT(E5388,LEN(E5388)-FIND("/",E5388)),2),RIGHT("000"&amp;(10*E5388),3))</f>
        <v>0809</v>
      </c>
      <c r="G5388" s="73"/>
      <c r="H5388" s="24"/>
      <c r="I5388" s="24"/>
      <c r="J5388" s="24"/>
      <c r="K5388" s="24"/>
      <c r="L5388" s="24"/>
      <c r="M5388" s="24" t="n">
        <v>0</v>
      </c>
    </row>
    <row r="5389" customFormat="false" ht="15" hidden="false" customHeight="false" outlineLevel="0" collapsed="false">
      <c r="B5389" s="10" t="s">
        <v>271</v>
      </c>
      <c r="C5389" s="73" t="s">
        <v>2323</v>
      </c>
      <c r="D5389" s="10" t="n">
        <f aca="false">D5388+10</f>
        <v>180</v>
      </c>
      <c r="E5389" s="20" t="s">
        <v>863</v>
      </c>
      <c r="F5389" s="10" t="str">
        <f aca="false">IFERROR(RIGHT("00"&amp;LEFT(E5389,FIND("/",E5389)-1),2)&amp;RIGHT("00"&amp;RIGHT(E5389,LEN(E5389)-FIND("/",E5389)),2),RIGHT("000"&amp;(10*E5389),3))</f>
        <v>0810</v>
      </c>
      <c r="G5389" s="73"/>
      <c r="H5389" s="24"/>
      <c r="I5389" s="24"/>
      <c r="J5389" s="24"/>
      <c r="K5389" s="24"/>
      <c r="L5389" s="24"/>
      <c r="M5389" s="24" t="n">
        <v>0</v>
      </c>
    </row>
    <row r="5390" customFormat="false" ht="15" hidden="false" customHeight="false" outlineLevel="0" collapsed="false">
      <c r="B5390" s="10" t="s">
        <v>271</v>
      </c>
      <c r="C5390" s="73" t="s">
        <v>2323</v>
      </c>
      <c r="D5390" s="10" t="n">
        <f aca="false">D5389+10</f>
        <v>190</v>
      </c>
      <c r="E5390" s="20" t="s">
        <v>2245</v>
      </c>
      <c r="F5390" s="10" t="str">
        <f aca="false">IFERROR(RIGHT("00"&amp;LEFT(E5390,FIND("/",E5390)-1),2)&amp;RIGHT("00"&amp;RIGHT(E5390,LEN(E5390)-FIND("/",E5390)),2),RIGHT("000"&amp;(10*E5390),3))</f>
        <v>0910</v>
      </c>
      <c r="G5390" s="73"/>
      <c r="H5390" s="24"/>
      <c r="I5390" s="24"/>
      <c r="J5390" s="24"/>
      <c r="K5390" s="24"/>
      <c r="L5390" s="24"/>
      <c r="M5390" s="24" t="n">
        <v>0</v>
      </c>
    </row>
    <row r="5391" customFormat="false" ht="15" hidden="false" customHeight="false" outlineLevel="0" collapsed="false">
      <c r="B5391" s="10" t="s">
        <v>271</v>
      </c>
      <c r="C5391" s="73" t="s">
        <v>2323</v>
      </c>
      <c r="D5391" s="10" t="n">
        <f aca="false">D5390+10</f>
        <v>200</v>
      </c>
      <c r="E5391" s="20" t="s">
        <v>864</v>
      </c>
      <c r="F5391" s="10" t="str">
        <f aca="false">IFERROR(RIGHT("00"&amp;LEFT(E5391,FIND("/",E5391)-1),2)&amp;RIGHT("00"&amp;RIGHT(E5391,LEN(E5391)-FIND("/",E5391)),2),RIGHT("000"&amp;(10*E5391),3))</f>
        <v>1012</v>
      </c>
      <c r="G5391" s="73"/>
      <c r="H5391" s="24"/>
      <c r="I5391" s="24"/>
      <c r="J5391" s="24"/>
      <c r="K5391" s="24"/>
      <c r="L5391" s="24"/>
      <c r="M5391" s="24" t="n">
        <v>0</v>
      </c>
    </row>
    <row r="5392" customFormat="false" ht="15" hidden="false" customHeight="false" outlineLevel="0" collapsed="false">
      <c r="B5392" s="10" t="s">
        <v>271</v>
      </c>
      <c r="C5392" s="73" t="s">
        <v>2323</v>
      </c>
      <c r="D5392" s="10" t="n">
        <f aca="false">D5391+10</f>
        <v>210</v>
      </c>
      <c r="E5392" s="20" t="s">
        <v>865</v>
      </c>
      <c r="F5392" s="10" t="str">
        <f aca="false">IFERROR(RIGHT("00"&amp;LEFT(E5392,FIND("/",E5392)-1),2)&amp;RIGHT("00"&amp;RIGHT(E5392,LEN(E5392)-FIND("/",E5392)),2),RIGHT("000"&amp;(10*E5392),3))</f>
        <v>1214</v>
      </c>
      <c r="G5392" s="73"/>
      <c r="H5392" s="24"/>
      <c r="I5392" s="24"/>
      <c r="J5392" s="24"/>
      <c r="K5392" s="24"/>
      <c r="L5392" s="24"/>
      <c r="M5392" s="24" t="n">
        <v>0</v>
      </c>
    </row>
    <row r="5394" customFormat="false" ht="15" hidden="false" customHeight="false" outlineLevel="0" collapsed="false">
      <c r="B5394" s="2" t="s">
        <v>108</v>
      </c>
      <c r="C5394" s="78" t="s">
        <v>2325</v>
      </c>
      <c r="D5394" s="2" t="n">
        <v>110</v>
      </c>
      <c r="E5394" s="38" t="s">
        <v>314</v>
      </c>
      <c r="F5394" s="79" t="n">
        <f aca="false">E5394*10</f>
        <v>280</v>
      </c>
      <c r="H5394" s="27"/>
      <c r="I5394" s="27"/>
      <c r="M5394" s="8" t="n">
        <v>0</v>
      </c>
    </row>
    <row r="5395" customFormat="false" ht="15" hidden="false" customHeight="false" outlineLevel="0" collapsed="false">
      <c r="B5395" s="2" t="s">
        <v>108</v>
      </c>
      <c r="C5395" s="78" t="s">
        <v>2325</v>
      </c>
      <c r="D5395" s="2" t="n">
        <v>120</v>
      </c>
      <c r="E5395" s="38" t="s">
        <v>316</v>
      </c>
      <c r="F5395" s="79" t="n">
        <f aca="false">E5395*10</f>
        <v>300</v>
      </c>
      <c r="H5395" s="27"/>
      <c r="I5395" s="27"/>
      <c r="M5395" s="8" t="n">
        <v>0</v>
      </c>
    </row>
    <row r="5396" customFormat="false" ht="15" hidden="false" customHeight="false" outlineLevel="0" collapsed="false">
      <c r="B5396" s="2" t="s">
        <v>108</v>
      </c>
      <c r="C5396" s="78" t="s">
        <v>2325</v>
      </c>
      <c r="D5396" s="77" t="n">
        <v>130</v>
      </c>
      <c r="E5396" s="79" t="s">
        <v>115</v>
      </c>
      <c r="F5396" s="79" t="n">
        <f aca="false">E5396*10</f>
        <v>320</v>
      </c>
      <c r="G5396" s="78"/>
      <c r="H5396" s="27"/>
      <c r="I5396" s="27"/>
      <c r="M5396" s="8" t="n">
        <v>0</v>
      </c>
    </row>
    <row r="5397" customFormat="false" ht="15" hidden="false" customHeight="false" outlineLevel="0" collapsed="false">
      <c r="B5397" s="2" t="s">
        <v>108</v>
      </c>
      <c r="C5397" s="78" t="s">
        <v>2325</v>
      </c>
      <c r="D5397" s="77" t="n">
        <v>140</v>
      </c>
      <c r="E5397" s="79" t="s">
        <v>117</v>
      </c>
      <c r="F5397" s="79" t="n">
        <f aca="false">E5397*10</f>
        <v>340</v>
      </c>
      <c r="G5397" s="78"/>
      <c r="H5397" s="27"/>
      <c r="I5397" s="27"/>
      <c r="M5397" s="8" t="n">
        <v>0</v>
      </c>
    </row>
    <row r="5398" customFormat="false" ht="15" hidden="false" customHeight="false" outlineLevel="0" collapsed="false">
      <c r="B5398" s="2" t="s">
        <v>108</v>
      </c>
      <c r="C5398" s="78" t="s">
        <v>2325</v>
      </c>
      <c r="D5398" s="77" t="n">
        <v>150</v>
      </c>
      <c r="E5398" s="79" t="s">
        <v>119</v>
      </c>
      <c r="F5398" s="79" t="n">
        <f aca="false">E5398*10</f>
        <v>360</v>
      </c>
      <c r="G5398" s="78"/>
      <c r="H5398" s="27"/>
      <c r="I5398" s="27"/>
      <c r="M5398" s="8" t="n">
        <v>0</v>
      </c>
    </row>
    <row r="5399" customFormat="false" ht="15" hidden="false" customHeight="false" outlineLevel="0" collapsed="false">
      <c r="B5399" s="2" t="s">
        <v>108</v>
      </c>
      <c r="C5399" s="78" t="s">
        <v>2325</v>
      </c>
      <c r="D5399" s="77" t="n">
        <v>160</v>
      </c>
      <c r="E5399" s="79" t="s">
        <v>121</v>
      </c>
      <c r="F5399" s="79" t="n">
        <f aca="false">E5399*10</f>
        <v>380</v>
      </c>
      <c r="G5399" s="78"/>
      <c r="H5399" s="27"/>
      <c r="I5399" s="27"/>
      <c r="M5399" s="8" t="n">
        <v>0</v>
      </c>
    </row>
    <row r="5400" customFormat="false" ht="15" hidden="false" customHeight="false" outlineLevel="0" collapsed="false">
      <c r="B5400" s="2" t="s">
        <v>108</v>
      </c>
      <c r="C5400" s="78" t="s">
        <v>2325</v>
      </c>
      <c r="D5400" s="77" t="n">
        <v>170</v>
      </c>
      <c r="E5400" s="79" t="s">
        <v>123</v>
      </c>
      <c r="F5400" s="79" t="n">
        <f aca="false">E5400*10</f>
        <v>400</v>
      </c>
      <c r="G5400" s="78"/>
      <c r="H5400" s="27"/>
      <c r="I5400" s="27"/>
      <c r="M5400" s="8" t="n">
        <v>0</v>
      </c>
    </row>
    <row r="5401" customFormat="false" ht="15" hidden="false" customHeight="false" outlineLevel="0" collapsed="false">
      <c r="B5401" s="2" t="s">
        <v>108</v>
      </c>
      <c r="C5401" s="78" t="s">
        <v>2325</v>
      </c>
      <c r="D5401" s="77" t="n">
        <v>180</v>
      </c>
      <c r="E5401" s="79" t="s">
        <v>125</v>
      </c>
      <c r="F5401" s="79" t="n">
        <f aca="false">E5401*10</f>
        <v>420</v>
      </c>
      <c r="G5401" s="78"/>
      <c r="H5401" s="27"/>
      <c r="I5401" s="27"/>
      <c r="M5401" s="8" t="n">
        <v>0</v>
      </c>
    </row>
    <row r="5403" customFormat="false" ht="15" hidden="false" customHeight="false" outlineLevel="0" collapsed="false">
      <c r="B5403" s="10" t="s">
        <v>271</v>
      </c>
      <c r="C5403" s="73" t="s">
        <v>2326</v>
      </c>
      <c r="D5403" s="10" t="n">
        <v>130</v>
      </c>
      <c r="E5403" s="20" t="s">
        <v>578</v>
      </c>
      <c r="F5403" s="20" t="str">
        <f aca="false">E5403</f>
        <v>3XS</v>
      </c>
      <c r="G5403" s="73"/>
      <c r="H5403" s="24"/>
      <c r="I5403" s="24"/>
      <c r="J5403" s="24"/>
      <c r="K5403" s="24"/>
      <c r="L5403" s="24"/>
      <c r="M5403" s="24" t="n">
        <v>0</v>
      </c>
    </row>
    <row r="5404" customFormat="false" ht="15" hidden="false" customHeight="false" outlineLevel="0" collapsed="false">
      <c r="B5404" s="10" t="s">
        <v>271</v>
      </c>
      <c r="C5404" s="73" t="s">
        <v>2326</v>
      </c>
      <c r="D5404" s="10" t="n">
        <v>140</v>
      </c>
      <c r="E5404" s="20" t="s">
        <v>176</v>
      </c>
      <c r="F5404" s="20" t="str">
        <f aca="false">E5404</f>
        <v>XXS</v>
      </c>
      <c r="G5404" s="73"/>
      <c r="H5404" s="24"/>
      <c r="I5404" s="24"/>
      <c r="J5404" s="24"/>
      <c r="K5404" s="24"/>
      <c r="L5404" s="24"/>
      <c r="M5404" s="24" t="n">
        <v>0</v>
      </c>
    </row>
    <row r="5405" customFormat="false" ht="15" hidden="false" customHeight="false" outlineLevel="0" collapsed="false">
      <c r="B5405" s="10" t="s">
        <v>271</v>
      </c>
      <c r="C5405" s="73" t="s">
        <v>2326</v>
      </c>
      <c r="D5405" s="10" t="n">
        <v>150</v>
      </c>
      <c r="E5405" s="20" t="s">
        <v>177</v>
      </c>
      <c r="F5405" s="20" t="str">
        <f aca="false">E5405</f>
        <v>XS</v>
      </c>
      <c r="G5405" s="73"/>
      <c r="H5405" s="24"/>
      <c r="I5405" s="24"/>
      <c r="J5405" s="24"/>
      <c r="K5405" s="24"/>
      <c r="L5405" s="24"/>
      <c r="M5405" s="24" t="n">
        <v>0</v>
      </c>
    </row>
    <row r="5406" customFormat="false" ht="15" hidden="false" customHeight="false" outlineLevel="0" collapsed="false">
      <c r="B5406" s="10" t="s">
        <v>271</v>
      </c>
      <c r="C5406" s="73" t="s">
        <v>2326</v>
      </c>
      <c r="D5406" s="10" t="n">
        <v>160</v>
      </c>
      <c r="E5406" s="20" t="s">
        <v>178</v>
      </c>
      <c r="F5406" s="20" t="str">
        <f aca="false">E5406</f>
        <v>S</v>
      </c>
      <c r="G5406" s="73"/>
      <c r="H5406" s="24"/>
      <c r="I5406" s="24"/>
      <c r="J5406" s="24"/>
      <c r="K5406" s="24"/>
      <c r="L5406" s="24"/>
      <c r="M5406" s="24" t="n">
        <v>0</v>
      </c>
    </row>
    <row r="5407" customFormat="false" ht="15" hidden="false" customHeight="false" outlineLevel="0" collapsed="false">
      <c r="B5407" s="10" t="s">
        <v>271</v>
      </c>
      <c r="C5407" s="73" t="s">
        <v>2326</v>
      </c>
      <c r="D5407" s="10" t="n">
        <v>170</v>
      </c>
      <c r="E5407" s="20" t="s">
        <v>179</v>
      </c>
      <c r="F5407" s="20" t="str">
        <f aca="false">E5407</f>
        <v>M</v>
      </c>
      <c r="G5407" s="73"/>
      <c r="H5407" s="24"/>
      <c r="I5407" s="24"/>
      <c r="J5407" s="24"/>
      <c r="K5407" s="24"/>
      <c r="L5407" s="24"/>
      <c r="M5407" s="24" t="n">
        <v>0</v>
      </c>
    </row>
    <row r="5408" customFormat="false" ht="15" hidden="false" customHeight="false" outlineLevel="0" collapsed="false">
      <c r="B5408" s="10" t="s">
        <v>271</v>
      </c>
      <c r="C5408" s="73" t="s">
        <v>2326</v>
      </c>
      <c r="D5408" s="10" t="n">
        <v>180</v>
      </c>
      <c r="E5408" s="20" t="s">
        <v>180</v>
      </c>
      <c r="F5408" s="20" t="str">
        <f aca="false">E5408</f>
        <v>L</v>
      </c>
      <c r="G5408" s="73"/>
      <c r="H5408" s="24"/>
      <c r="I5408" s="24"/>
      <c r="J5408" s="24"/>
      <c r="K5408" s="24"/>
      <c r="L5408" s="24"/>
      <c r="M5408" s="24" t="n">
        <v>0</v>
      </c>
    </row>
    <row r="5409" customFormat="false" ht="15" hidden="false" customHeight="false" outlineLevel="0" collapsed="false">
      <c r="B5409" s="10" t="s">
        <v>271</v>
      </c>
      <c r="C5409" s="73" t="s">
        <v>2326</v>
      </c>
      <c r="D5409" s="10" t="n">
        <v>190</v>
      </c>
      <c r="E5409" s="20" t="s">
        <v>181</v>
      </c>
      <c r="F5409" s="20" t="str">
        <f aca="false">E5409</f>
        <v>XL</v>
      </c>
      <c r="G5409" s="73"/>
      <c r="H5409" s="24"/>
      <c r="I5409" s="24"/>
      <c r="J5409" s="24"/>
      <c r="K5409" s="24"/>
      <c r="L5409" s="24"/>
      <c r="M5409" s="24" t="n">
        <v>0</v>
      </c>
    </row>
    <row r="5410" customFormat="false" ht="15" hidden="false" customHeight="false" outlineLevel="0" collapsed="false">
      <c r="B5410" s="10" t="s">
        <v>271</v>
      </c>
      <c r="C5410" s="73" t="s">
        <v>2326</v>
      </c>
      <c r="D5410" s="10" t="n">
        <v>200</v>
      </c>
      <c r="E5410" s="20" t="s">
        <v>182</v>
      </c>
      <c r="F5410" s="20" t="str">
        <f aca="false">E5410</f>
        <v>XXL</v>
      </c>
      <c r="G5410" s="73"/>
      <c r="H5410" s="24"/>
      <c r="I5410" s="24"/>
      <c r="J5410" s="24"/>
      <c r="K5410" s="24"/>
      <c r="L5410" s="24"/>
      <c r="M5410" s="24" t="n">
        <v>0</v>
      </c>
    </row>
    <row r="5411" customFormat="false" ht="15" hidden="false" customHeight="false" outlineLevel="0" collapsed="false">
      <c r="B5411" s="10" t="s">
        <v>271</v>
      </c>
      <c r="C5411" s="73" t="s">
        <v>2326</v>
      </c>
      <c r="D5411" s="10" t="n">
        <v>210</v>
      </c>
      <c r="E5411" s="20" t="s">
        <v>579</v>
      </c>
      <c r="F5411" s="20" t="str">
        <f aca="false">E5411</f>
        <v>3XL</v>
      </c>
      <c r="G5411" s="73"/>
      <c r="H5411" s="24"/>
      <c r="I5411" s="24"/>
      <c r="J5411" s="24"/>
      <c r="K5411" s="24"/>
      <c r="L5411" s="24"/>
      <c r="M5411" s="24" t="n">
        <v>0</v>
      </c>
    </row>
    <row r="5413" customFormat="false" ht="15" hidden="false" customHeight="false" outlineLevel="0" collapsed="false">
      <c r="B5413" s="2" t="s">
        <v>108</v>
      </c>
      <c r="C5413" s="66" t="s">
        <v>2327</v>
      </c>
      <c r="D5413" s="2" t="n">
        <v>130</v>
      </c>
      <c r="E5413" s="38" t="s">
        <v>578</v>
      </c>
      <c r="F5413" s="2" t="str">
        <f aca="false">SUBSTITUTE(E5413,"/","")</f>
        <v>3XS</v>
      </c>
      <c r="H5413" s="27"/>
      <c r="I5413" s="27"/>
      <c r="M5413" s="8" t="n">
        <v>0</v>
      </c>
    </row>
    <row r="5414" customFormat="false" ht="15" hidden="false" customHeight="false" outlineLevel="0" collapsed="false">
      <c r="B5414" s="2" t="s">
        <v>108</v>
      </c>
      <c r="C5414" s="66" t="s">
        <v>2327</v>
      </c>
      <c r="D5414" s="2" t="n">
        <f aca="false">D5413+5</f>
        <v>135</v>
      </c>
      <c r="E5414" s="38" t="s">
        <v>2328</v>
      </c>
      <c r="F5414" s="2" t="str">
        <f aca="false">SUBSTITUTE(E5414,"/","")</f>
        <v>3XSXXS</v>
      </c>
      <c r="H5414" s="27"/>
      <c r="I5414" s="27"/>
      <c r="M5414" s="8" t="n">
        <v>0</v>
      </c>
    </row>
    <row r="5415" customFormat="false" ht="15" hidden="false" customHeight="false" outlineLevel="0" collapsed="false">
      <c r="B5415" s="2" t="s">
        <v>108</v>
      </c>
      <c r="C5415" s="66" t="s">
        <v>2327</v>
      </c>
      <c r="D5415" s="2" t="n">
        <f aca="false">D5414+5</f>
        <v>140</v>
      </c>
      <c r="E5415" s="38" t="s">
        <v>176</v>
      </c>
      <c r="F5415" s="2" t="str">
        <f aca="false">SUBSTITUTE(E5415,"/","")</f>
        <v>XXS</v>
      </c>
      <c r="H5415" s="27"/>
      <c r="I5415" s="27"/>
      <c r="M5415" s="8" t="n">
        <v>0</v>
      </c>
    </row>
    <row r="5416" customFormat="false" ht="15" hidden="false" customHeight="false" outlineLevel="0" collapsed="false">
      <c r="B5416" s="2" t="s">
        <v>108</v>
      </c>
      <c r="C5416" s="66" t="s">
        <v>2327</v>
      </c>
      <c r="D5416" s="2" t="n">
        <f aca="false">D5415+5</f>
        <v>145</v>
      </c>
      <c r="E5416" s="38" t="s">
        <v>587</v>
      </c>
      <c r="F5416" s="2" t="str">
        <f aca="false">SUBSTITUTE(E5416,"/","")</f>
        <v>XXSXS</v>
      </c>
      <c r="H5416" s="27"/>
      <c r="I5416" s="27"/>
      <c r="M5416" s="8" t="n">
        <v>0</v>
      </c>
    </row>
    <row r="5417" customFormat="false" ht="15" hidden="false" customHeight="false" outlineLevel="0" collapsed="false">
      <c r="B5417" s="2" t="s">
        <v>108</v>
      </c>
      <c r="C5417" s="66" t="s">
        <v>2327</v>
      </c>
      <c r="D5417" s="2" t="n">
        <f aca="false">D5416+5</f>
        <v>150</v>
      </c>
      <c r="E5417" s="38" t="s">
        <v>177</v>
      </c>
      <c r="F5417" s="2" t="str">
        <f aca="false">SUBSTITUTE(E5417,"/","")</f>
        <v>XS</v>
      </c>
      <c r="H5417" s="27"/>
      <c r="I5417" s="27"/>
      <c r="M5417" s="8" t="n">
        <v>0</v>
      </c>
    </row>
    <row r="5418" customFormat="false" ht="15" hidden="false" customHeight="false" outlineLevel="0" collapsed="false">
      <c r="B5418" s="2" t="s">
        <v>108</v>
      </c>
      <c r="C5418" s="66" t="s">
        <v>2327</v>
      </c>
      <c r="D5418" s="2" t="n">
        <f aca="false">D5417+5</f>
        <v>155</v>
      </c>
      <c r="E5418" s="38" t="s">
        <v>588</v>
      </c>
      <c r="F5418" s="2" t="str">
        <f aca="false">SUBSTITUTE(E5418,"/","")</f>
        <v>XSS</v>
      </c>
      <c r="H5418" s="27"/>
      <c r="I5418" s="27"/>
      <c r="M5418" s="8" t="n">
        <v>0</v>
      </c>
    </row>
    <row r="5419" customFormat="false" ht="15" hidden="false" customHeight="false" outlineLevel="0" collapsed="false">
      <c r="B5419" s="2" t="s">
        <v>108</v>
      </c>
      <c r="C5419" s="66" t="s">
        <v>2327</v>
      </c>
      <c r="D5419" s="2" t="n">
        <f aca="false">D5418+5</f>
        <v>160</v>
      </c>
      <c r="E5419" s="38" t="s">
        <v>178</v>
      </c>
      <c r="F5419" s="2" t="str">
        <f aca="false">SUBSTITUTE(E5419,"/","")</f>
        <v>S</v>
      </c>
      <c r="H5419" s="27"/>
      <c r="I5419" s="27"/>
      <c r="M5419" s="8" t="n">
        <v>0</v>
      </c>
    </row>
    <row r="5420" customFormat="false" ht="15" hidden="false" customHeight="false" outlineLevel="0" collapsed="false">
      <c r="B5420" s="2" t="s">
        <v>108</v>
      </c>
      <c r="C5420" s="66" t="s">
        <v>2327</v>
      </c>
      <c r="D5420" s="2" t="n">
        <f aca="false">D5419+5</f>
        <v>165</v>
      </c>
      <c r="E5420" s="38" t="s">
        <v>589</v>
      </c>
      <c r="F5420" s="2" t="str">
        <f aca="false">SUBSTITUTE(E5420,"/","")</f>
        <v>SM</v>
      </c>
      <c r="H5420" s="27"/>
      <c r="I5420" s="27"/>
      <c r="M5420" s="8" t="n">
        <v>0</v>
      </c>
    </row>
    <row r="5421" customFormat="false" ht="15" hidden="false" customHeight="false" outlineLevel="0" collapsed="false">
      <c r="B5421" s="2" t="s">
        <v>108</v>
      </c>
      <c r="C5421" s="66" t="s">
        <v>2327</v>
      </c>
      <c r="D5421" s="2" t="n">
        <f aca="false">D5420+5</f>
        <v>170</v>
      </c>
      <c r="E5421" s="38" t="s">
        <v>179</v>
      </c>
      <c r="F5421" s="2" t="str">
        <f aca="false">SUBSTITUTE(E5421,"/","")</f>
        <v>M</v>
      </c>
      <c r="H5421" s="27"/>
      <c r="I5421" s="27"/>
      <c r="M5421" s="8" t="n">
        <v>0</v>
      </c>
    </row>
    <row r="5422" customFormat="false" ht="15" hidden="false" customHeight="false" outlineLevel="0" collapsed="false">
      <c r="B5422" s="2" t="s">
        <v>108</v>
      </c>
      <c r="C5422" s="66" t="s">
        <v>2327</v>
      </c>
      <c r="D5422" s="2" t="n">
        <f aca="false">D5421+5</f>
        <v>175</v>
      </c>
      <c r="E5422" s="38" t="s">
        <v>590</v>
      </c>
      <c r="F5422" s="2" t="str">
        <f aca="false">SUBSTITUTE(E5422,"/","")</f>
        <v>ML</v>
      </c>
      <c r="H5422" s="27"/>
      <c r="I5422" s="27"/>
      <c r="M5422" s="8" t="n">
        <v>0</v>
      </c>
    </row>
    <row r="5423" customFormat="false" ht="15" hidden="false" customHeight="false" outlineLevel="0" collapsed="false">
      <c r="B5423" s="2" t="s">
        <v>108</v>
      </c>
      <c r="C5423" s="66" t="s">
        <v>2327</v>
      </c>
      <c r="D5423" s="2" t="n">
        <f aca="false">D5422+5</f>
        <v>180</v>
      </c>
      <c r="E5423" s="38" t="s">
        <v>180</v>
      </c>
      <c r="F5423" s="2" t="str">
        <f aca="false">SUBSTITUTE(E5423,"/","")</f>
        <v>L</v>
      </c>
      <c r="H5423" s="27"/>
      <c r="I5423" s="27"/>
      <c r="M5423" s="8" t="n">
        <v>0</v>
      </c>
    </row>
    <row r="5424" customFormat="false" ht="15" hidden="false" customHeight="false" outlineLevel="0" collapsed="false">
      <c r="B5424" s="2" t="s">
        <v>108</v>
      </c>
      <c r="C5424" s="66" t="s">
        <v>2327</v>
      </c>
      <c r="D5424" s="2" t="n">
        <f aca="false">D5423+5</f>
        <v>185</v>
      </c>
      <c r="E5424" s="38" t="s">
        <v>591</v>
      </c>
      <c r="F5424" s="2" t="str">
        <f aca="false">SUBSTITUTE(E5424,"/","")</f>
        <v>LXL</v>
      </c>
      <c r="H5424" s="27"/>
      <c r="I5424" s="27"/>
      <c r="M5424" s="8" t="n">
        <v>0</v>
      </c>
    </row>
    <row r="5425" customFormat="false" ht="15" hidden="false" customHeight="false" outlineLevel="0" collapsed="false">
      <c r="B5425" s="2" t="s">
        <v>108</v>
      </c>
      <c r="C5425" s="66" t="s">
        <v>2327</v>
      </c>
      <c r="D5425" s="2" t="n">
        <f aca="false">D5424+5</f>
        <v>190</v>
      </c>
      <c r="E5425" s="38" t="s">
        <v>181</v>
      </c>
      <c r="F5425" s="2" t="str">
        <f aca="false">SUBSTITUTE(E5425,"/","")</f>
        <v>XL</v>
      </c>
      <c r="H5425" s="27"/>
      <c r="I5425" s="27"/>
      <c r="M5425" s="8" t="n">
        <v>0</v>
      </c>
    </row>
    <row r="5426" customFormat="false" ht="15" hidden="false" customHeight="false" outlineLevel="0" collapsed="false">
      <c r="B5426" s="2" t="s">
        <v>108</v>
      </c>
      <c r="C5426" s="66" t="s">
        <v>2327</v>
      </c>
      <c r="D5426" s="2" t="n">
        <f aca="false">D5425+5</f>
        <v>195</v>
      </c>
      <c r="E5426" s="38" t="s">
        <v>592</v>
      </c>
      <c r="F5426" s="2" t="str">
        <f aca="false">SUBSTITUTE(E5426,"/","")</f>
        <v>XLXXL</v>
      </c>
      <c r="H5426" s="27"/>
      <c r="I5426" s="27"/>
      <c r="M5426" s="8" t="n">
        <v>0</v>
      </c>
    </row>
    <row r="5427" customFormat="false" ht="15" hidden="false" customHeight="false" outlineLevel="0" collapsed="false">
      <c r="B5427" s="2" t="s">
        <v>108</v>
      </c>
      <c r="C5427" s="66" t="s">
        <v>2327</v>
      </c>
      <c r="D5427" s="2" t="n">
        <f aca="false">D5426+5</f>
        <v>200</v>
      </c>
      <c r="E5427" s="38" t="s">
        <v>182</v>
      </c>
      <c r="F5427" s="2" t="str">
        <f aca="false">SUBSTITUTE(E5427,"/","")</f>
        <v>XXL</v>
      </c>
      <c r="H5427" s="27"/>
      <c r="I5427" s="27"/>
      <c r="M5427" s="8" t="n">
        <v>0</v>
      </c>
    </row>
    <row r="5428" customFormat="false" ht="15" hidden="false" customHeight="false" outlineLevel="0" collapsed="false">
      <c r="B5428" s="2" t="s">
        <v>108</v>
      </c>
      <c r="C5428" s="66" t="s">
        <v>2327</v>
      </c>
      <c r="D5428" s="2" t="n">
        <f aca="false">D5427+5</f>
        <v>205</v>
      </c>
      <c r="E5428" s="38" t="s">
        <v>593</v>
      </c>
      <c r="F5428" s="2" t="str">
        <f aca="false">SUBSTITUTE(E5428,"/","")</f>
        <v>XXL3XL</v>
      </c>
      <c r="H5428" s="27"/>
      <c r="I5428" s="27"/>
      <c r="M5428" s="8" t="n">
        <v>0</v>
      </c>
    </row>
    <row r="5429" customFormat="false" ht="15" hidden="false" customHeight="false" outlineLevel="0" collapsed="false">
      <c r="B5429" s="2" t="s">
        <v>108</v>
      </c>
      <c r="C5429" s="66" t="s">
        <v>2327</v>
      </c>
      <c r="D5429" s="2" t="n">
        <f aca="false">D5428+5</f>
        <v>210</v>
      </c>
      <c r="E5429" s="38" t="s">
        <v>579</v>
      </c>
      <c r="F5429" s="2" t="str">
        <f aca="false">SUBSTITUTE(E5429,"/","")</f>
        <v>3XL</v>
      </c>
      <c r="H5429" s="27"/>
      <c r="I5429" s="27"/>
      <c r="M5429" s="8" t="n">
        <v>0</v>
      </c>
    </row>
    <row r="5430" customFormat="false" ht="15" hidden="false" customHeight="false" outlineLevel="0" collapsed="false">
      <c r="B5430" s="18" t="s">
        <v>108</v>
      </c>
      <c r="C5430" s="76" t="s">
        <v>2327</v>
      </c>
      <c r="D5430" s="18" t="n">
        <v>310</v>
      </c>
      <c r="E5430" s="61" t="s">
        <v>2329</v>
      </c>
      <c r="F5430" s="18" t="str">
        <f aca="false">SUBSTITUTE(E5430,"/","")</f>
        <v>JR</v>
      </c>
      <c r="G5430" s="76"/>
      <c r="H5430" s="27"/>
      <c r="I5430" s="27"/>
      <c r="M5430" s="8" t="n">
        <v>0</v>
      </c>
    </row>
    <row r="5431" customFormat="false" ht="15" hidden="false" customHeight="false" outlineLevel="0" collapsed="false">
      <c r="B5431" s="18" t="s">
        <v>108</v>
      </c>
      <c r="C5431" s="76" t="s">
        <v>2327</v>
      </c>
      <c r="D5431" s="18" t="n">
        <f aca="false">D5430+10</f>
        <v>320</v>
      </c>
      <c r="E5431" s="61" t="s">
        <v>2330</v>
      </c>
      <c r="F5431" s="18" t="str">
        <f aca="false">SUBSTITUTE(E5431,"/","")</f>
        <v>TA</v>
      </c>
      <c r="G5431" s="76"/>
      <c r="H5431" s="27"/>
      <c r="I5431" s="27"/>
      <c r="M5431" s="8" t="n">
        <v>0</v>
      </c>
    </row>
    <row r="5432" customFormat="false" ht="15" hidden="false" customHeight="false" outlineLevel="0" collapsed="false">
      <c r="I5432" s="2"/>
    </row>
    <row r="5433" customFormat="false" ht="15" hidden="false" customHeight="false" outlineLevel="0" collapsed="false">
      <c r="B5433" s="2" t="s">
        <v>108</v>
      </c>
      <c r="C5433" s="66" t="s">
        <v>2331</v>
      </c>
      <c r="D5433" s="2" t="n">
        <v>130</v>
      </c>
      <c r="E5433" s="38" t="s">
        <v>185</v>
      </c>
      <c r="F5433" s="2" t="str">
        <f aca="false">IFERROR(RIGHT("00"&amp;E5433*10,3),E5433)</f>
        <v>000</v>
      </c>
      <c r="H5433" s="27"/>
      <c r="I5433" s="27"/>
      <c r="M5433" s="8" t="n">
        <v>0</v>
      </c>
    </row>
    <row r="5434" customFormat="false" ht="15" hidden="false" customHeight="false" outlineLevel="0" collapsed="false">
      <c r="B5434" s="2" t="s">
        <v>108</v>
      </c>
      <c r="C5434" s="66" t="s">
        <v>2331</v>
      </c>
      <c r="D5434" s="2" t="n">
        <f aca="false">D5433+10</f>
        <v>140</v>
      </c>
      <c r="E5434" s="38" t="s">
        <v>186</v>
      </c>
      <c r="F5434" s="2" t="str">
        <f aca="false">IFERROR(RIGHT("00"&amp;E5434*10,3),E5434)</f>
        <v>010</v>
      </c>
      <c r="H5434" s="27"/>
      <c r="I5434" s="27"/>
      <c r="M5434" s="8" t="n">
        <v>0</v>
      </c>
    </row>
    <row r="5435" customFormat="false" ht="15" hidden="false" customHeight="false" outlineLevel="0" collapsed="false">
      <c r="B5435" s="2" t="s">
        <v>108</v>
      </c>
      <c r="C5435" s="66" t="s">
        <v>2331</v>
      </c>
      <c r="D5435" s="2" t="n">
        <f aca="false">D5434+10</f>
        <v>150</v>
      </c>
      <c r="E5435" s="38" t="s">
        <v>187</v>
      </c>
      <c r="F5435" s="2" t="str">
        <f aca="false">IFERROR(RIGHT("00"&amp;E5435*10,3),E5435)</f>
        <v>020</v>
      </c>
      <c r="H5435" s="27"/>
      <c r="I5435" s="27"/>
      <c r="M5435" s="8" t="n">
        <v>0</v>
      </c>
    </row>
    <row r="5436" customFormat="false" ht="15" hidden="false" customHeight="false" outlineLevel="0" collapsed="false">
      <c r="B5436" s="2" t="s">
        <v>108</v>
      </c>
      <c r="C5436" s="66" t="s">
        <v>2331</v>
      </c>
      <c r="D5436" s="2" t="n">
        <f aca="false">D5435+10</f>
        <v>160</v>
      </c>
      <c r="E5436" s="38" t="s">
        <v>188</v>
      </c>
      <c r="F5436" s="2" t="str">
        <f aca="false">IFERROR(RIGHT("00"&amp;E5436*10,3),E5436)</f>
        <v>030</v>
      </c>
      <c r="H5436" s="27"/>
      <c r="I5436" s="27"/>
      <c r="M5436" s="8" t="n">
        <v>0</v>
      </c>
    </row>
    <row r="5437" customFormat="false" ht="15" hidden="false" customHeight="false" outlineLevel="0" collapsed="false">
      <c r="B5437" s="2" t="s">
        <v>108</v>
      </c>
      <c r="C5437" s="66" t="s">
        <v>2331</v>
      </c>
      <c r="D5437" s="2" t="n">
        <f aca="false">D5436+10</f>
        <v>170</v>
      </c>
      <c r="E5437" s="38" t="s">
        <v>189</v>
      </c>
      <c r="F5437" s="2" t="str">
        <f aca="false">IFERROR(RIGHT("00"&amp;E5437*10,3),E5437)</f>
        <v>040</v>
      </c>
      <c r="H5437" s="27"/>
      <c r="I5437" s="27"/>
      <c r="M5437" s="8" t="n">
        <v>0</v>
      </c>
    </row>
    <row r="5438" customFormat="false" ht="15" hidden="false" customHeight="false" outlineLevel="0" collapsed="false">
      <c r="B5438" s="2" t="s">
        <v>108</v>
      </c>
      <c r="C5438" s="66" t="s">
        <v>2331</v>
      </c>
      <c r="D5438" s="2" t="n">
        <f aca="false">D5437+10</f>
        <v>180</v>
      </c>
      <c r="E5438" s="38" t="s">
        <v>190</v>
      </c>
      <c r="F5438" s="2" t="str">
        <f aca="false">IFERROR(RIGHT("00"&amp;E5438*10,3),E5438)</f>
        <v>050</v>
      </c>
      <c r="H5438" s="27"/>
      <c r="I5438" s="27"/>
      <c r="M5438" s="8" t="n">
        <v>0</v>
      </c>
    </row>
    <row r="5439" customFormat="false" ht="15" hidden="false" customHeight="false" outlineLevel="0" collapsed="false">
      <c r="B5439" s="2" t="s">
        <v>108</v>
      </c>
      <c r="C5439" s="66" t="s">
        <v>2331</v>
      </c>
      <c r="D5439" s="2" t="n">
        <f aca="false">D5438+10</f>
        <v>190</v>
      </c>
      <c r="E5439" s="38" t="s">
        <v>191</v>
      </c>
      <c r="F5439" s="2" t="str">
        <f aca="false">IFERROR(RIGHT("00"&amp;E5439*10,3),E5439)</f>
        <v>060</v>
      </c>
      <c r="H5439" s="27"/>
      <c r="I5439" s="27"/>
      <c r="M5439" s="8" t="n">
        <v>0</v>
      </c>
    </row>
    <row r="5441" customFormat="false" ht="15" hidden="false" customHeight="false" outlineLevel="0" collapsed="false">
      <c r="B5441" s="2" t="s">
        <v>108</v>
      </c>
      <c r="C5441" s="66" t="s">
        <v>2333</v>
      </c>
      <c r="D5441" s="2" t="n">
        <v>120</v>
      </c>
      <c r="E5441" s="61" t="s">
        <v>2252</v>
      </c>
      <c r="F5441" s="2" t="str">
        <f aca="false">SUBSTITUTE(E5441,"/","")</f>
        <v>0M3M</v>
      </c>
      <c r="H5441" s="27"/>
      <c r="I5441" s="27"/>
      <c r="M5441" s="8" t="n">
        <v>0</v>
      </c>
    </row>
    <row r="5442" customFormat="false" ht="15" hidden="false" customHeight="false" outlineLevel="0" collapsed="false">
      <c r="B5442" s="2" t="s">
        <v>108</v>
      </c>
      <c r="C5442" s="66" t="s">
        <v>2333</v>
      </c>
      <c r="D5442" s="2" t="n">
        <v>140</v>
      </c>
      <c r="E5442" s="61" t="s">
        <v>2255</v>
      </c>
      <c r="F5442" s="2" t="str">
        <f aca="false">SUBSTITUTE(E5442,"/","")</f>
        <v>3M6M</v>
      </c>
      <c r="H5442" s="27"/>
      <c r="I5442" s="27"/>
      <c r="M5442" s="8" t="n">
        <v>0</v>
      </c>
    </row>
    <row r="5443" customFormat="false" ht="15" hidden="false" customHeight="false" outlineLevel="0" collapsed="false">
      <c r="B5443" s="2" t="s">
        <v>108</v>
      </c>
      <c r="C5443" s="66" t="s">
        <v>2333</v>
      </c>
      <c r="D5443" s="2" t="n">
        <v>170</v>
      </c>
      <c r="E5443" s="61" t="s">
        <v>2257</v>
      </c>
      <c r="F5443" s="2" t="str">
        <f aca="false">SUBSTITUTE(E5443,"/","")</f>
        <v>6M12M</v>
      </c>
      <c r="H5443" s="27"/>
      <c r="I5443" s="27"/>
      <c r="M5443" s="8" t="n">
        <v>0</v>
      </c>
    </row>
    <row r="5444" customFormat="false" ht="15" hidden="false" customHeight="false" outlineLevel="0" collapsed="false">
      <c r="B5444" s="2" t="s">
        <v>108</v>
      </c>
      <c r="C5444" s="66" t="s">
        <v>2333</v>
      </c>
      <c r="D5444" s="2" t="n">
        <v>200</v>
      </c>
      <c r="E5444" s="61" t="s">
        <v>2259</v>
      </c>
      <c r="F5444" s="2" t="str">
        <f aca="false">SUBSTITUTE(E5444,"/","")</f>
        <v>12M18M</v>
      </c>
      <c r="H5444" s="27"/>
      <c r="I5444" s="27"/>
      <c r="M5444" s="8" t="n">
        <v>0</v>
      </c>
    </row>
    <row r="5445" customFormat="false" ht="15" hidden="false" customHeight="false" outlineLevel="0" collapsed="false">
      <c r="B5445" s="18" t="s">
        <v>108</v>
      </c>
      <c r="C5445" s="76" t="s">
        <v>2333</v>
      </c>
      <c r="D5445" s="18" t="n">
        <v>210</v>
      </c>
      <c r="E5445" s="61" t="s">
        <v>2260</v>
      </c>
      <c r="F5445" s="18" t="str">
        <f aca="false">SUBSTITUTE(E5445,"/","")</f>
        <v>12M24M</v>
      </c>
      <c r="G5445" s="76"/>
      <c r="H5445" s="27"/>
      <c r="I5445" s="27"/>
      <c r="M5445" s="8" t="n">
        <v>0</v>
      </c>
    </row>
    <row r="5446" customFormat="false" ht="15" hidden="false" customHeight="false" outlineLevel="0" collapsed="false">
      <c r="B5446" s="2" t="s">
        <v>108</v>
      </c>
      <c r="C5446" s="66" t="s">
        <v>2333</v>
      </c>
      <c r="D5446" s="2" t="n">
        <v>220</v>
      </c>
      <c r="E5446" s="61" t="s">
        <v>2262</v>
      </c>
      <c r="F5446" s="2" t="str">
        <f aca="false">SUBSTITUTE(E5446,"/","")</f>
        <v>18M24M</v>
      </c>
      <c r="H5446" s="27"/>
      <c r="I5446" s="27"/>
      <c r="M5446" s="8" t="n">
        <v>0</v>
      </c>
    </row>
    <row r="5447" customFormat="false" ht="15" hidden="false" customHeight="false" outlineLevel="0" collapsed="false">
      <c r="B5447" s="2" t="s">
        <v>108</v>
      </c>
      <c r="C5447" s="66" t="s">
        <v>2333</v>
      </c>
      <c r="D5447" s="2" t="n">
        <v>250</v>
      </c>
      <c r="E5447" s="61" t="s">
        <v>2265</v>
      </c>
      <c r="F5447" s="2" t="str">
        <f aca="false">SUBSTITUTE(E5447,"/","")</f>
        <v>2Y3Y</v>
      </c>
      <c r="H5447" s="27"/>
      <c r="I5447" s="27"/>
      <c r="M5447" s="8" t="n">
        <v>0</v>
      </c>
    </row>
    <row r="5448" customFormat="false" ht="15" hidden="false" customHeight="false" outlineLevel="0" collapsed="false">
      <c r="B5448" s="18" t="s">
        <v>108</v>
      </c>
      <c r="C5448" s="76" t="s">
        <v>2333</v>
      </c>
      <c r="D5448" s="18" t="n">
        <v>270</v>
      </c>
      <c r="E5448" s="61" t="s">
        <v>2266</v>
      </c>
      <c r="F5448" s="18" t="str">
        <f aca="false">SUBSTITUTE(E5448,"/","")</f>
        <v>2Y4Y</v>
      </c>
      <c r="G5448" s="76"/>
      <c r="H5448" s="27"/>
      <c r="I5448" s="27"/>
      <c r="M5448" s="8" t="n">
        <v>0</v>
      </c>
    </row>
    <row r="5449" customFormat="false" ht="15" hidden="false" customHeight="false" outlineLevel="0" collapsed="false">
      <c r="B5449" s="2" t="s">
        <v>108</v>
      </c>
      <c r="C5449" s="66" t="s">
        <v>2333</v>
      </c>
      <c r="D5449" s="2" t="n">
        <v>280</v>
      </c>
      <c r="E5449" s="61" t="s">
        <v>2269</v>
      </c>
      <c r="F5449" s="2" t="str">
        <f aca="false">SUBSTITUTE(E5449,"/","")</f>
        <v>3Y4Y</v>
      </c>
      <c r="H5449" s="27"/>
      <c r="I5449" s="27"/>
      <c r="M5449" s="8" t="n">
        <v>0</v>
      </c>
    </row>
    <row r="5450" customFormat="false" ht="15" hidden="false" customHeight="false" outlineLevel="0" collapsed="false">
      <c r="B5450" s="2" t="s">
        <v>108</v>
      </c>
      <c r="C5450" s="66" t="s">
        <v>2333</v>
      </c>
      <c r="D5450" s="2" t="n">
        <v>310</v>
      </c>
      <c r="E5450" s="61" t="s">
        <v>2271</v>
      </c>
      <c r="F5450" s="2" t="str">
        <f aca="false">SUBSTITUTE(E5450,"/","")</f>
        <v>4Y5Y</v>
      </c>
      <c r="H5450" s="27"/>
      <c r="I5450" s="27"/>
      <c r="M5450" s="8" t="n">
        <v>0</v>
      </c>
    </row>
    <row r="5451" customFormat="false" ht="15" hidden="false" customHeight="false" outlineLevel="0" collapsed="false">
      <c r="B5451" s="2" t="s">
        <v>108</v>
      </c>
      <c r="C5451" s="66" t="s">
        <v>2333</v>
      </c>
      <c r="D5451" s="2" t="n">
        <v>340</v>
      </c>
      <c r="E5451" s="61" t="s">
        <v>2334</v>
      </c>
      <c r="F5451" s="2" t="str">
        <f aca="false">SUBSTITUTE(E5451,"/","")</f>
        <v>5Y7Y</v>
      </c>
      <c r="H5451" s="27"/>
      <c r="I5451" s="27"/>
      <c r="M5451" s="8" t="n">
        <v>0</v>
      </c>
    </row>
    <row r="5453" customFormat="false" ht="15" hidden="false" customHeight="false" outlineLevel="0" collapsed="false">
      <c r="B5453" s="2" t="s">
        <v>108</v>
      </c>
      <c r="C5453" s="66" t="s">
        <v>2336</v>
      </c>
      <c r="D5453" s="2" t="n">
        <v>110</v>
      </c>
      <c r="E5453" s="38" t="s">
        <v>352</v>
      </c>
      <c r="F5453" s="2" t="str">
        <f aca="false">IFERROR(E5453*10,SUBSTITUTE(E5453,"/",""))</f>
        <v>1618</v>
      </c>
      <c r="H5453" s="14" t="str">
        <f aca="false">E5453</f>
        <v>16/18</v>
      </c>
      <c r="I5453" s="8" t="str">
        <f aca="false">J5453</f>
        <v>16;17;18</v>
      </c>
      <c r="J5453" s="18" t="str">
        <f aca="false">IF(LEN(H5453)&gt;2,LEFT(H5453,2)&amp;";"&amp;(LEFT(H5453,2)+1)&amp;";"&amp;RIGHT(H5453,2),H5453)</f>
        <v>16;17;18</v>
      </c>
      <c r="M5453" s="8" t="n">
        <v>0</v>
      </c>
      <c r="N5453" s="2" t="str">
        <f aca="false">VLOOKUP(LEFT(H5453,2),references!B:C,2,0)&amp;" - "&amp;VLOOKUP(RIGHT(H5453,2),references!B:C,2,0)</f>
        <v>9,5 - 11</v>
      </c>
    </row>
    <row r="5454" customFormat="false" ht="15" hidden="false" customHeight="false" outlineLevel="0" collapsed="false">
      <c r="B5454" s="2" t="s">
        <v>108</v>
      </c>
      <c r="C5454" s="66" t="s">
        <v>2336</v>
      </c>
      <c r="D5454" s="2" t="n">
        <f aca="false">D5453+10</f>
        <v>120</v>
      </c>
      <c r="E5454" s="38" t="s">
        <v>353</v>
      </c>
      <c r="F5454" s="2" t="str">
        <f aca="false">IFERROR(E5454*10,SUBSTITUTE(E5454,"/",""))</f>
        <v>1719</v>
      </c>
      <c r="H5454" s="14" t="str">
        <f aca="false">E5454</f>
        <v>17/19</v>
      </c>
      <c r="I5454" s="8" t="str">
        <f aca="false">J5454</f>
        <v>17;18;19</v>
      </c>
      <c r="J5454" s="18" t="str">
        <f aca="false">IF(LEN(H5454)&gt;2,LEFT(H5454,2)&amp;";"&amp;(LEFT(H5454,2)+1)&amp;";"&amp;RIGHT(H5454,2),H5454)</f>
        <v>17;18;19</v>
      </c>
      <c r="M5454" s="8" t="n">
        <v>0</v>
      </c>
    </row>
    <row r="5455" customFormat="false" ht="15" hidden="false" customHeight="false" outlineLevel="0" collapsed="false">
      <c r="B5455" s="2" t="s">
        <v>108</v>
      </c>
      <c r="C5455" s="66" t="s">
        <v>2336</v>
      </c>
      <c r="D5455" s="2" t="n">
        <f aca="false">D5454+10</f>
        <v>130</v>
      </c>
      <c r="E5455" s="38" t="s">
        <v>354</v>
      </c>
      <c r="F5455" s="2" t="str">
        <f aca="false">IFERROR(E5455*10,SUBSTITUTE(E5455,"/",""))</f>
        <v>1820</v>
      </c>
      <c r="H5455" s="14" t="str">
        <f aca="false">E5455</f>
        <v>18/20</v>
      </c>
      <c r="I5455" s="8" t="str">
        <f aca="false">J5455</f>
        <v>18;19;20</v>
      </c>
      <c r="J5455" s="18" t="str">
        <f aca="false">IF(LEN(H5455)&gt;2,LEFT(H5455,2)&amp;";"&amp;(LEFT(H5455,2)+1)&amp;";"&amp;RIGHT(H5455,2),H5455)</f>
        <v>18;19;20</v>
      </c>
      <c r="M5455" s="8" t="n">
        <v>0</v>
      </c>
      <c r="N5455" s="2" t="str">
        <f aca="false">VLOOKUP(LEFT(H5455,2),references!B:C,2,0)&amp;" - "&amp;VLOOKUP(RIGHT(H5455,2),references!B:C,2,0)</f>
        <v>11 - 12,5</v>
      </c>
    </row>
    <row r="5456" customFormat="false" ht="15" hidden="false" customHeight="false" outlineLevel="0" collapsed="false">
      <c r="B5456" s="2" t="s">
        <v>108</v>
      </c>
      <c r="C5456" s="66" t="s">
        <v>2336</v>
      </c>
      <c r="D5456" s="2" t="n">
        <f aca="false">D5455+10</f>
        <v>140</v>
      </c>
      <c r="E5456" s="38" t="s">
        <v>355</v>
      </c>
      <c r="F5456" s="2" t="str">
        <f aca="false">IFERROR(E5456*10,SUBSTITUTE(E5456,"/",""))</f>
        <v>1921</v>
      </c>
      <c r="H5456" s="14" t="str">
        <f aca="false">E5456</f>
        <v>19/21</v>
      </c>
      <c r="I5456" s="8" t="str">
        <f aca="false">J5456</f>
        <v>19;20;21</v>
      </c>
      <c r="J5456" s="18" t="str">
        <f aca="false">IF(LEN(H5456)&gt;2,LEFT(H5456,2)&amp;";"&amp;(LEFT(H5456,2)+1)&amp;";"&amp;RIGHT(H5456,2),H5456)</f>
        <v>19;20;21</v>
      </c>
      <c r="M5456" s="8" t="n">
        <v>0</v>
      </c>
    </row>
    <row r="5457" customFormat="false" ht="15" hidden="false" customHeight="false" outlineLevel="0" collapsed="false">
      <c r="B5457" s="2" t="s">
        <v>108</v>
      </c>
      <c r="C5457" s="66" t="s">
        <v>2336</v>
      </c>
      <c r="D5457" s="2" t="n">
        <f aca="false">D5456+10</f>
        <v>150</v>
      </c>
      <c r="E5457" s="38" t="s">
        <v>356</v>
      </c>
      <c r="F5457" s="2" t="str">
        <f aca="false">IFERROR(E5457*10,SUBSTITUTE(E5457,"/",""))</f>
        <v>2022</v>
      </c>
      <c r="H5457" s="14" t="str">
        <f aca="false">E5457</f>
        <v>20/22</v>
      </c>
      <c r="I5457" s="8" t="str">
        <f aca="false">J5457</f>
        <v>20;21;22</v>
      </c>
      <c r="J5457" s="18" t="str">
        <f aca="false">IF(LEN(H5457)&gt;2,LEFT(H5457,2)&amp;";"&amp;(LEFT(H5457,2)+1)&amp;";"&amp;RIGHT(H5457,2),H5457)</f>
        <v>20;21;22</v>
      </c>
      <c r="M5457" s="8" t="n">
        <v>0</v>
      </c>
      <c r="N5457" s="2" t="str">
        <f aca="false">VLOOKUP(LEFT(H5457,2),references!B:C,2,0)&amp;" - "&amp;VLOOKUP(RIGHT(H5457,2),references!B:C,2,0)</f>
        <v>12,5 - 13,5</v>
      </c>
    </row>
    <row r="5458" customFormat="false" ht="15" hidden="false" customHeight="false" outlineLevel="0" collapsed="false">
      <c r="B5458" s="2" t="s">
        <v>108</v>
      </c>
      <c r="C5458" s="66" t="s">
        <v>2336</v>
      </c>
      <c r="D5458" s="2" t="n">
        <f aca="false">D5457+10</f>
        <v>160</v>
      </c>
      <c r="E5458" s="38" t="s">
        <v>357</v>
      </c>
      <c r="F5458" s="2" t="str">
        <f aca="false">IFERROR(E5458*10,SUBSTITUTE(E5458,"/",""))</f>
        <v>2123</v>
      </c>
      <c r="H5458" s="14" t="str">
        <f aca="false">E5458</f>
        <v>21/23</v>
      </c>
      <c r="I5458" s="8" t="str">
        <f aca="false">J5458</f>
        <v>21;22;23</v>
      </c>
      <c r="J5458" s="18" t="str">
        <f aca="false">IF(LEN(H5458)&gt;2,LEFT(H5458,2)&amp;";"&amp;(LEFT(H5458,2)+1)&amp;";"&amp;RIGHT(H5458,2),H5458)</f>
        <v>21;22;23</v>
      </c>
      <c r="M5458" s="8" t="n">
        <v>0</v>
      </c>
    </row>
    <row r="5459" customFormat="false" ht="15" hidden="false" customHeight="false" outlineLevel="0" collapsed="false">
      <c r="B5459" s="2" t="s">
        <v>108</v>
      </c>
      <c r="C5459" s="66" t="s">
        <v>2336</v>
      </c>
      <c r="D5459" s="2" t="n">
        <f aca="false">D5458+10</f>
        <v>170</v>
      </c>
      <c r="E5459" s="38" t="s">
        <v>358</v>
      </c>
      <c r="F5459" s="2" t="str">
        <f aca="false">IFERROR(E5459*10,SUBSTITUTE(E5459,"/",""))</f>
        <v>2224</v>
      </c>
      <c r="H5459" s="14" t="str">
        <f aca="false">E5459</f>
        <v>22/24</v>
      </c>
      <c r="I5459" s="8" t="str">
        <f aca="false">J5459</f>
        <v>22;23;24</v>
      </c>
      <c r="J5459" s="18" t="str">
        <f aca="false">IF(LEN(H5459)&gt;2,LEFT(H5459,2)&amp;";"&amp;(LEFT(H5459,2)+1)&amp;";"&amp;RIGHT(H5459,2),H5459)</f>
        <v>22;23;24</v>
      </c>
      <c r="M5459" s="8" t="n">
        <v>0</v>
      </c>
      <c r="N5459" s="2" t="str">
        <f aca="false">VLOOKUP(LEFT(H5459,2),references!B:C,2,0)&amp;" - "&amp;VLOOKUP(RIGHT(H5459,2),references!B:C,2,0)</f>
        <v>13,5 - 15</v>
      </c>
    </row>
    <row r="5460" customFormat="false" ht="15" hidden="false" customHeight="false" outlineLevel="0" collapsed="false">
      <c r="B5460" s="2" t="s">
        <v>108</v>
      </c>
      <c r="C5460" s="66" t="s">
        <v>2336</v>
      </c>
      <c r="D5460" s="2" t="n">
        <f aca="false">D5459+10</f>
        <v>180</v>
      </c>
      <c r="E5460" s="38" t="s">
        <v>359</v>
      </c>
      <c r="F5460" s="2" t="str">
        <f aca="false">IFERROR(E5460*10,SUBSTITUTE(E5460,"/",""))</f>
        <v>2325</v>
      </c>
      <c r="H5460" s="14" t="str">
        <f aca="false">E5460</f>
        <v>23/25</v>
      </c>
      <c r="I5460" s="8" t="str">
        <f aca="false">J5460</f>
        <v>23;24;25</v>
      </c>
      <c r="J5460" s="18" t="str">
        <f aca="false">IF(LEN(H5460)&gt;2,LEFT(H5460,2)&amp;";"&amp;(LEFT(H5460,2)+1)&amp;";"&amp;RIGHT(H5460,2),H5460)</f>
        <v>23;24;25</v>
      </c>
      <c r="M5460" s="8" t="n">
        <v>0</v>
      </c>
    </row>
    <row r="5461" customFormat="false" ht="15" hidden="false" customHeight="false" outlineLevel="0" collapsed="false">
      <c r="B5461" s="2" t="s">
        <v>108</v>
      </c>
      <c r="C5461" s="66" t="s">
        <v>2336</v>
      </c>
      <c r="D5461" s="2" t="n">
        <f aca="false">D5460+10</f>
        <v>190</v>
      </c>
      <c r="E5461" s="38" t="s">
        <v>360</v>
      </c>
      <c r="F5461" s="2" t="str">
        <f aca="false">IFERROR(E5461*10,SUBSTITUTE(E5461,"/",""))</f>
        <v>2426</v>
      </c>
      <c r="H5461" s="14" t="str">
        <f aca="false">E5461</f>
        <v>24/26</v>
      </c>
      <c r="I5461" s="8" t="str">
        <f aca="false">J5461</f>
        <v>24;25;26</v>
      </c>
      <c r="J5461" s="18" t="str">
        <f aca="false">IF(LEN(H5461)&gt;2,LEFT(H5461,2)&amp;";"&amp;(LEFT(H5461,2)+1)&amp;";"&amp;RIGHT(H5461,2),H5461)</f>
        <v>24;25;26</v>
      </c>
      <c r="M5461" s="8" t="n">
        <v>0</v>
      </c>
      <c r="N5461" s="2" t="str">
        <f aca="false">VLOOKUP(LEFT(H5461,2),references!B:C,2,0)&amp;" - "&amp;VLOOKUP(RIGHT(H5461,2),references!B:C,2,0)</f>
        <v>15 - 16,5</v>
      </c>
    </row>
    <row r="5462" customFormat="false" ht="15" hidden="false" customHeight="false" outlineLevel="0" collapsed="false">
      <c r="B5462" s="2" t="s">
        <v>108</v>
      </c>
      <c r="C5462" s="66" t="s">
        <v>2336</v>
      </c>
      <c r="D5462" s="2" t="n">
        <f aca="false">D5461+5</f>
        <v>195</v>
      </c>
      <c r="E5462" s="38" t="s">
        <v>343</v>
      </c>
      <c r="F5462" s="2" t="str">
        <f aca="false">IFERROR(E5462*10,SUBSTITUTE(E5462,"/",""))</f>
        <v>2526</v>
      </c>
      <c r="H5462" s="14" t="str">
        <f aca="false">E5462</f>
        <v>25/26</v>
      </c>
      <c r="I5462" s="8" t="str">
        <f aca="false">J5462</f>
        <v>25;26</v>
      </c>
      <c r="J5462" s="18" t="str">
        <f aca="false">IF(LEN(H5462)&gt;2,LEFT(H5462,2)&amp;";"&amp;RIGHT(H5462,2),H5462)</f>
        <v>25;26</v>
      </c>
      <c r="M5462" s="8" t="n">
        <v>0</v>
      </c>
    </row>
    <row r="5463" customFormat="false" ht="15" hidden="false" customHeight="false" outlineLevel="0" collapsed="false">
      <c r="B5463" s="2" t="s">
        <v>108</v>
      </c>
      <c r="C5463" s="66" t="s">
        <v>2336</v>
      </c>
      <c r="D5463" s="2" t="n">
        <f aca="false">D5462+5</f>
        <v>200</v>
      </c>
      <c r="E5463" s="38" t="s">
        <v>361</v>
      </c>
      <c r="F5463" s="2" t="str">
        <f aca="false">IFERROR(E5463*10,SUBSTITUTE(E5463,"/",""))</f>
        <v>2527</v>
      </c>
      <c r="H5463" s="14" t="str">
        <f aca="false">E5463</f>
        <v>25/27</v>
      </c>
      <c r="I5463" s="8" t="str">
        <f aca="false">J5463</f>
        <v>25;26;27</v>
      </c>
      <c r="J5463" s="18" t="str">
        <f aca="false">IF(LEN(H5463)&gt;2,LEFT(H5463,2)&amp;";"&amp;(LEFT(H5463,2)+1)&amp;";"&amp;RIGHT(H5463,2),H5463)</f>
        <v>25;26;27</v>
      </c>
      <c r="M5463" s="8" t="n">
        <v>0</v>
      </c>
    </row>
    <row r="5464" customFormat="false" ht="15" hidden="false" customHeight="false" outlineLevel="0" collapsed="false">
      <c r="B5464" s="2" t="s">
        <v>108</v>
      </c>
      <c r="C5464" s="66" t="s">
        <v>2336</v>
      </c>
      <c r="D5464" s="2" t="n">
        <f aca="false">D5463+10</f>
        <v>210</v>
      </c>
      <c r="E5464" s="38" t="s">
        <v>362</v>
      </c>
      <c r="F5464" s="2" t="str">
        <f aca="false">IFERROR(E5464*10,SUBSTITUTE(E5464,"/",""))</f>
        <v>2628</v>
      </c>
      <c r="H5464" s="14" t="str">
        <f aca="false">E5464</f>
        <v>26/28</v>
      </c>
      <c r="I5464" s="8" t="str">
        <f aca="false">J5464</f>
        <v>26;27;28</v>
      </c>
      <c r="J5464" s="18" t="str">
        <f aca="false">IF(LEN(H5464)&gt;2,LEFT(H5464,2)&amp;";"&amp;(LEFT(H5464,2)+1)&amp;";"&amp;RIGHT(H5464,2),H5464)</f>
        <v>26;27;28</v>
      </c>
      <c r="M5464" s="8" t="n">
        <v>0</v>
      </c>
      <c r="N5464" s="2" t="str">
        <f aca="false">VLOOKUP(LEFT(H5464,2),references!B:C,2,0)&amp;" - "&amp;VLOOKUP(RIGHT(H5464,2),references!B:C,2,0)</f>
        <v>16,5 - 17,5</v>
      </c>
    </row>
    <row r="5465" customFormat="false" ht="15" hidden="false" customHeight="false" outlineLevel="0" collapsed="false">
      <c r="B5465" s="2" t="s">
        <v>108</v>
      </c>
      <c r="C5465" s="66" t="s">
        <v>2336</v>
      </c>
      <c r="D5465" s="2" t="n">
        <f aca="false">D5464+10</f>
        <v>220</v>
      </c>
      <c r="E5465" s="38" t="s">
        <v>363</v>
      </c>
      <c r="F5465" s="2" t="str">
        <f aca="false">IFERROR(E5465*10,SUBSTITUTE(E5465,"/",""))</f>
        <v>2729</v>
      </c>
      <c r="H5465" s="14" t="str">
        <f aca="false">E5465</f>
        <v>27/29</v>
      </c>
      <c r="I5465" s="8" t="str">
        <f aca="false">J5465</f>
        <v>27;28;29</v>
      </c>
      <c r="J5465" s="18" t="str">
        <f aca="false">IF(LEN(H5465)&gt;2,LEFT(H5465,2)&amp;";"&amp;(LEFT(H5465,2)+1)&amp;";"&amp;RIGHT(H5465,2),H5465)</f>
        <v>27;28;29</v>
      </c>
      <c r="M5465" s="8" t="n">
        <v>0</v>
      </c>
    </row>
    <row r="5466" customFormat="false" ht="15" hidden="false" customHeight="false" outlineLevel="0" collapsed="false">
      <c r="B5466" s="2" t="s">
        <v>108</v>
      </c>
      <c r="C5466" s="66" t="s">
        <v>2336</v>
      </c>
      <c r="D5466" s="2" t="n">
        <f aca="false">D5465+10</f>
        <v>230</v>
      </c>
      <c r="E5466" s="38" t="s">
        <v>364</v>
      </c>
      <c r="F5466" s="2" t="str">
        <f aca="false">IFERROR(E5466*10,SUBSTITUTE(E5466,"/",""))</f>
        <v>2830</v>
      </c>
      <c r="H5466" s="14" t="str">
        <f aca="false">E5466</f>
        <v>28/30</v>
      </c>
      <c r="I5466" s="8" t="str">
        <f aca="false">J5466</f>
        <v>28;29;30</v>
      </c>
      <c r="J5466" s="18" t="str">
        <f aca="false">IF(LEN(H5466)&gt;2,LEFT(H5466,2)&amp;";"&amp;(LEFT(H5466,2)+1)&amp;";"&amp;RIGHT(H5466,2),H5466)</f>
        <v>28;29;30</v>
      </c>
      <c r="M5466" s="8" t="n">
        <v>0</v>
      </c>
      <c r="N5466" s="2" t="str">
        <f aca="false">VLOOKUP(LEFT(H5466,2),references!B:C,2,0)&amp;" - "&amp;VLOOKUP(RIGHT(H5466,2),references!B:C,2,0)</f>
        <v>17,5 - 19</v>
      </c>
    </row>
    <row r="5467" customFormat="false" ht="15" hidden="false" customHeight="false" outlineLevel="0" collapsed="false">
      <c r="B5467" s="2" t="s">
        <v>108</v>
      </c>
      <c r="C5467" s="66" t="s">
        <v>2336</v>
      </c>
      <c r="D5467" s="2" t="n">
        <f aca="false">D5466+10</f>
        <v>240</v>
      </c>
      <c r="E5467" s="38" t="s">
        <v>350</v>
      </c>
      <c r="F5467" s="2" t="str">
        <f aca="false">IFERROR(E5467*10,SUBSTITUTE(E5467,"/",""))</f>
        <v>2931</v>
      </c>
      <c r="H5467" s="14" t="str">
        <f aca="false">E5467</f>
        <v>29/31</v>
      </c>
      <c r="I5467" s="8" t="str">
        <f aca="false">J5467</f>
        <v>29;30;31</v>
      </c>
      <c r="J5467" s="18" t="str">
        <f aca="false">IF(LEN(H5467)&gt;2,LEFT(H5467,2)&amp;";"&amp;(LEFT(H5467,2)+1)&amp;";"&amp;RIGHT(H5467,2),H5467)</f>
        <v>29;30;31</v>
      </c>
      <c r="M5467" s="8" t="n">
        <v>0</v>
      </c>
    </row>
    <row r="5468" customFormat="false" ht="15" hidden="false" customHeight="false" outlineLevel="0" collapsed="false">
      <c r="B5468" s="2" t="s">
        <v>108</v>
      </c>
      <c r="C5468" s="66" t="s">
        <v>2336</v>
      </c>
      <c r="D5468" s="2" t="n">
        <f aca="false">D5467+10</f>
        <v>250</v>
      </c>
      <c r="E5468" s="38" t="s">
        <v>365</v>
      </c>
      <c r="F5468" s="2" t="str">
        <f aca="false">IFERROR(E5468*10,SUBSTITUTE(E5468,"/",""))</f>
        <v>3032</v>
      </c>
      <c r="H5468" s="14" t="str">
        <f aca="false">E5468</f>
        <v>30/32</v>
      </c>
      <c r="I5468" s="8" t="str">
        <f aca="false">J5468</f>
        <v>30;31;32</v>
      </c>
      <c r="J5468" s="18" t="str">
        <f aca="false">IF(LEN(H5468)&gt;2,LEFT(H5468,2)&amp;";"&amp;(LEFT(H5468,2)+1)&amp;";"&amp;RIGHT(H5468,2),H5468)</f>
        <v>30;31;32</v>
      </c>
      <c r="M5468" s="8" t="n">
        <v>0</v>
      </c>
      <c r="N5468" s="2" t="str">
        <f aca="false">VLOOKUP(LEFT(H5468,2),references!B:C,2,0)&amp;" - "&amp;VLOOKUP(RIGHT(H5468,2),references!B:C,2,0)</f>
        <v>19 - 20,5</v>
      </c>
    </row>
    <row r="5469" customFormat="false" ht="15" hidden="false" customHeight="false" outlineLevel="0" collapsed="false">
      <c r="B5469" s="2" t="s">
        <v>108</v>
      </c>
      <c r="C5469" s="66" t="s">
        <v>2336</v>
      </c>
      <c r="D5469" s="2" t="n">
        <f aca="false">D5468+10</f>
        <v>260</v>
      </c>
      <c r="E5469" s="38" t="s">
        <v>366</v>
      </c>
      <c r="F5469" s="2" t="str">
        <f aca="false">IFERROR(E5469*10,SUBSTITUTE(E5469,"/",""))</f>
        <v>3133</v>
      </c>
      <c r="H5469" s="14" t="str">
        <f aca="false">E5469</f>
        <v>31/33</v>
      </c>
      <c r="I5469" s="8" t="str">
        <f aca="false">J5469</f>
        <v>31;32;33</v>
      </c>
      <c r="J5469" s="18" t="str">
        <f aca="false">IF(LEN(H5469)&gt;2,LEFT(H5469,2)&amp;";"&amp;(LEFT(H5469,2)+1)&amp;";"&amp;RIGHT(H5469,2),H5469)</f>
        <v>31;32;33</v>
      </c>
      <c r="M5469" s="8" t="n">
        <v>0</v>
      </c>
    </row>
    <row r="5470" customFormat="false" ht="15" hidden="false" customHeight="false" outlineLevel="0" collapsed="false">
      <c r="B5470" s="2" t="s">
        <v>108</v>
      </c>
      <c r="C5470" s="66" t="s">
        <v>2336</v>
      </c>
      <c r="D5470" s="2" t="n">
        <f aca="false">D5469+10</f>
        <v>270</v>
      </c>
      <c r="E5470" s="38" t="s">
        <v>158</v>
      </c>
      <c r="F5470" s="2" t="str">
        <f aca="false">IFERROR(E5470*10,SUBSTITUTE(E5470,"/",""))</f>
        <v>3234</v>
      </c>
      <c r="H5470" s="14" t="str">
        <f aca="false">E5470</f>
        <v>32/34</v>
      </c>
      <c r="I5470" s="8" t="str">
        <f aca="false">J5470</f>
        <v>32;33;34</v>
      </c>
      <c r="J5470" s="18" t="str">
        <f aca="false">IF(LEN(H5470)&gt;2,LEFT(H5470,2)&amp;";"&amp;(LEFT(H5470,2)+1)&amp;";"&amp;RIGHT(H5470,2),H5470)</f>
        <v>32;33;34</v>
      </c>
      <c r="M5470" s="8" t="n">
        <v>0</v>
      </c>
      <c r="N5470" s="2" t="str">
        <f aca="false">VLOOKUP(LEFT(H5470,2),references!B:C,2,0)&amp;" - "&amp;VLOOKUP(RIGHT(H5470,2),references!B:C,2,0)</f>
        <v>20,5 - 21,5</v>
      </c>
    </row>
    <row r="5471" customFormat="false" ht="15" hidden="false" customHeight="false" outlineLevel="0" collapsed="false">
      <c r="B5471" s="2" t="s">
        <v>108</v>
      </c>
      <c r="C5471" s="66" t="s">
        <v>2336</v>
      </c>
      <c r="D5471" s="2" t="n">
        <f aca="false">D5470+10</f>
        <v>280</v>
      </c>
      <c r="E5471" s="38" t="s">
        <v>159</v>
      </c>
      <c r="F5471" s="2" t="str">
        <f aca="false">IFERROR(E5471*10,SUBSTITUTE(E5471,"/",""))</f>
        <v>3335</v>
      </c>
      <c r="H5471" s="14" t="str">
        <f aca="false">E5471</f>
        <v>33/35</v>
      </c>
      <c r="I5471" s="8" t="str">
        <f aca="false">J5471</f>
        <v>33;34;35</v>
      </c>
      <c r="J5471" s="18" t="str">
        <f aca="false">IF(LEN(H5471)&gt;2,LEFT(H5471,2)&amp;";"&amp;(LEFT(H5471,2)+1)&amp;";"&amp;RIGHT(H5471,2),H5471)</f>
        <v>33;34;35</v>
      </c>
      <c r="M5471" s="8" t="n">
        <v>0</v>
      </c>
    </row>
    <row r="5472" customFormat="false" ht="15" hidden="false" customHeight="false" outlineLevel="0" collapsed="false">
      <c r="B5472" s="2" t="s">
        <v>108</v>
      </c>
      <c r="C5472" s="66" t="s">
        <v>2336</v>
      </c>
      <c r="D5472" s="2" t="n">
        <f aca="false">D5471+5</f>
        <v>285</v>
      </c>
      <c r="E5472" s="38" t="s">
        <v>1072</v>
      </c>
      <c r="F5472" s="2" t="str">
        <f aca="false">IFERROR(E5472*10,SUBSTITUTE(E5472,"/",""))</f>
        <v>3336</v>
      </c>
      <c r="H5472" s="14" t="str">
        <f aca="false">E5472</f>
        <v>33/36</v>
      </c>
      <c r="I5472" s="8" t="str">
        <f aca="false">J5472</f>
        <v>33;34;35;36</v>
      </c>
      <c r="J5472" s="18" t="str">
        <f aca="false">IF(LEN(H5472)&gt;2,LEFT(H5472,2)&amp;";"&amp;(LEFT(H5472,2)+1)&amp;";"&amp;(LEFT(H5472,2)+2)&amp;";"&amp;RIGHT(H5472,2),H5472)</f>
        <v>33;34;35;36</v>
      </c>
      <c r="M5472" s="8" t="n">
        <v>0</v>
      </c>
    </row>
    <row r="5473" customFormat="false" ht="15" hidden="false" customHeight="false" outlineLevel="0" collapsed="false">
      <c r="B5473" s="2" t="s">
        <v>108</v>
      </c>
      <c r="C5473" s="66" t="s">
        <v>2336</v>
      </c>
      <c r="D5473" s="2" t="n">
        <f aca="false">D5472+5</f>
        <v>290</v>
      </c>
      <c r="E5473" s="38" t="s">
        <v>160</v>
      </c>
      <c r="F5473" s="2" t="str">
        <f aca="false">IFERROR(E5473*10,SUBSTITUTE(E5473,"/",""))</f>
        <v>3436</v>
      </c>
      <c r="H5473" s="14" t="str">
        <f aca="false">E5473</f>
        <v>34/36</v>
      </c>
      <c r="I5473" s="8" t="str">
        <f aca="false">J5473</f>
        <v>34;35;36</v>
      </c>
      <c r="J5473" s="18" t="str">
        <f aca="false">IF(LEN(H5473)&gt;2,LEFT(H5473,2)&amp;";"&amp;(LEFT(H5473,2)+1)&amp;";"&amp;RIGHT(H5473,2),H5473)</f>
        <v>34;35;36</v>
      </c>
      <c r="M5473" s="8" t="n">
        <v>0</v>
      </c>
      <c r="N5473" s="2" t="str">
        <f aca="false">VLOOKUP(LEFT(H5473,2),references!B:C,2,0)&amp;" - "&amp;VLOOKUP(RIGHT(H5473,2),references!B:C,2,0)</f>
        <v>21,5 - 23</v>
      </c>
    </row>
    <row r="5474" customFormat="false" ht="15" hidden="false" customHeight="false" outlineLevel="0" collapsed="false">
      <c r="B5474" s="2" t="s">
        <v>108</v>
      </c>
      <c r="C5474" s="66" t="s">
        <v>2336</v>
      </c>
      <c r="D5474" s="2" t="n">
        <f aca="false">D5473+10</f>
        <v>300</v>
      </c>
      <c r="E5474" s="38" t="s">
        <v>161</v>
      </c>
      <c r="F5474" s="2" t="str">
        <f aca="false">IFERROR(E5474*10,SUBSTITUTE(E5474,"/",""))</f>
        <v>3537</v>
      </c>
      <c r="H5474" s="14" t="str">
        <f aca="false">E5474</f>
        <v>35/37</v>
      </c>
      <c r="I5474" s="8" t="str">
        <f aca="false">J5474</f>
        <v>35;36;37</v>
      </c>
      <c r="J5474" s="18" t="str">
        <f aca="false">IF(LEN(H5474)&gt;2,LEFT(H5474,2)&amp;";"&amp;(LEFT(H5474,2)+1)&amp;";"&amp;RIGHT(H5474,2),H5474)</f>
        <v>35;36;37</v>
      </c>
      <c r="M5474" s="8" t="n">
        <v>0</v>
      </c>
    </row>
    <row r="5475" customFormat="false" ht="15" hidden="false" customHeight="false" outlineLevel="0" collapsed="false">
      <c r="B5475" s="2" t="s">
        <v>108</v>
      </c>
      <c r="C5475" s="66" t="s">
        <v>2336</v>
      </c>
      <c r="D5475" s="2" t="n">
        <f aca="false">D5474+10</f>
        <v>310</v>
      </c>
      <c r="E5475" s="38" t="s">
        <v>163</v>
      </c>
      <c r="F5475" s="2" t="str">
        <f aca="false">IFERROR(E5475*10,SUBSTITUTE(E5475,"/",""))</f>
        <v>3638</v>
      </c>
      <c r="H5475" s="14" t="str">
        <f aca="false">E5475</f>
        <v>36/38</v>
      </c>
      <c r="I5475" s="8" t="str">
        <f aca="false">J5475</f>
        <v>36;37;38</v>
      </c>
      <c r="J5475" s="18" t="str">
        <f aca="false">IF(LEN(H5475)&gt;2,LEFT(H5475,2)&amp;";"&amp;(LEFT(H5475,2)+1)&amp;";"&amp;RIGHT(H5475,2),H5475)</f>
        <v>36;37;38</v>
      </c>
      <c r="M5475" s="8" t="n">
        <v>0</v>
      </c>
      <c r="N5475" s="2" t="str">
        <f aca="false">VLOOKUP(LEFT(H5475,2),references!B:C,2,0)&amp;" - "&amp;VLOOKUP(RIGHT(H5475,2),references!B:C,2,0)</f>
        <v>23 - 24,5</v>
      </c>
    </row>
    <row r="5476" customFormat="false" ht="15" hidden="false" customHeight="false" outlineLevel="0" collapsed="false">
      <c r="B5476" s="2" t="s">
        <v>108</v>
      </c>
      <c r="C5476" s="66" t="s">
        <v>2336</v>
      </c>
      <c r="D5476" s="2" t="n">
        <f aca="false">D5475+10</f>
        <v>320</v>
      </c>
      <c r="E5476" s="38" t="s">
        <v>165</v>
      </c>
      <c r="F5476" s="2" t="str">
        <f aca="false">IFERROR(E5476*10,SUBSTITUTE(E5476,"/",""))</f>
        <v>3739</v>
      </c>
      <c r="H5476" s="14" t="str">
        <f aca="false">E5476</f>
        <v>37/39</v>
      </c>
      <c r="I5476" s="8" t="str">
        <f aca="false">J5476</f>
        <v>37;38;39</v>
      </c>
      <c r="J5476" s="18" t="str">
        <f aca="false">IF(LEN(H5476)&gt;2,LEFT(H5476,2)&amp;";"&amp;(LEFT(H5476,2)+1)&amp;";"&amp;RIGHT(H5476,2),H5476)</f>
        <v>37;38;39</v>
      </c>
      <c r="M5476" s="8" t="n">
        <v>0</v>
      </c>
    </row>
    <row r="5477" customFormat="false" ht="15" hidden="false" customHeight="false" outlineLevel="0" collapsed="false">
      <c r="B5477" s="2" t="s">
        <v>108</v>
      </c>
      <c r="C5477" s="66" t="s">
        <v>2336</v>
      </c>
      <c r="D5477" s="2" t="n">
        <f aca="false">D5476+10</f>
        <v>330</v>
      </c>
      <c r="E5477" s="38" t="s">
        <v>166</v>
      </c>
      <c r="F5477" s="2" t="str">
        <f aca="false">IFERROR(E5477*10,SUBSTITUTE(E5477,"/",""))</f>
        <v>3840</v>
      </c>
      <c r="H5477" s="14" t="str">
        <f aca="false">E5477</f>
        <v>38/40</v>
      </c>
      <c r="I5477" s="8" t="str">
        <f aca="false">J5477</f>
        <v>38;39;40</v>
      </c>
      <c r="J5477" s="18" t="str">
        <f aca="false">IF(LEN(H5477)&gt;2,LEFT(H5477,2)&amp;";"&amp;(LEFT(H5477,2)+1)&amp;";"&amp;RIGHT(H5477,2),H5477)</f>
        <v>38;39;40</v>
      </c>
      <c r="M5477" s="8" t="n">
        <v>0</v>
      </c>
      <c r="N5477" s="2" t="str">
        <f aca="false">VLOOKUP(LEFT(H5477,2),references!B:C,2,0)&amp;" - "&amp;VLOOKUP(RIGHT(H5477,2),references!B:C,2,0)</f>
        <v>24,5 - 25,5</v>
      </c>
    </row>
    <row r="5478" customFormat="false" ht="15" hidden="false" customHeight="false" outlineLevel="0" collapsed="false">
      <c r="B5478" s="2" t="s">
        <v>108</v>
      </c>
      <c r="C5478" s="66" t="s">
        <v>2336</v>
      </c>
      <c r="D5478" s="2" t="n">
        <f aca="false">D5477+10</f>
        <v>340</v>
      </c>
      <c r="E5478" s="38" t="s">
        <v>167</v>
      </c>
      <c r="F5478" s="2" t="str">
        <f aca="false">IFERROR(E5478*10,SUBSTITUTE(E5478,"/",""))</f>
        <v>3941</v>
      </c>
      <c r="H5478" s="14" t="str">
        <f aca="false">E5478</f>
        <v>39/41</v>
      </c>
      <c r="I5478" s="8" t="str">
        <f aca="false">J5478</f>
        <v>39;40;41</v>
      </c>
      <c r="J5478" s="18" t="str">
        <f aca="false">IF(LEN(H5478)&gt;2,LEFT(H5478,2)&amp;";"&amp;(LEFT(H5478,2)+1)&amp;";"&amp;RIGHT(H5478,2),H5478)</f>
        <v>39;40;41</v>
      </c>
      <c r="M5478" s="8" t="n">
        <v>0</v>
      </c>
    </row>
    <row r="5479" customFormat="false" ht="15" hidden="false" customHeight="false" outlineLevel="0" collapsed="false">
      <c r="B5479" s="2" t="s">
        <v>108</v>
      </c>
      <c r="C5479" s="66" t="s">
        <v>2336</v>
      </c>
      <c r="D5479" s="2" t="n">
        <f aca="false">D5478+10</f>
        <v>350</v>
      </c>
      <c r="E5479" s="38" t="s">
        <v>169</v>
      </c>
      <c r="F5479" s="2" t="str">
        <f aca="false">IFERROR(E5479*10,SUBSTITUTE(E5479,"/",""))</f>
        <v>4042</v>
      </c>
      <c r="H5479" s="14" t="str">
        <f aca="false">E5479</f>
        <v>40/42</v>
      </c>
      <c r="I5479" s="8" t="str">
        <f aca="false">J5479</f>
        <v>40;41;42</v>
      </c>
      <c r="J5479" s="18" t="str">
        <f aca="false">IF(LEN(H5479)&gt;2,LEFT(H5479,2)&amp;";"&amp;(LEFT(H5479,2)+1)&amp;";"&amp;RIGHT(H5479,2),H5479)</f>
        <v>40;41;42</v>
      </c>
      <c r="M5479" s="8" t="n">
        <v>0</v>
      </c>
    </row>
    <row r="5480" customFormat="false" ht="15" hidden="false" customHeight="false" outlineLevel="0" collapsed="false">
      <c r="B5480" s="2" t="s">
        <v>108</v>
      </c>
      <c r="C5480" s="66" t="s">
        <v>2336</v>
      </c>
      <c r="D5480" s="2" t="n">
        <f aca="false">D5479+10</f>
        <v>360</v>
      </c>
      <c r="E5480" s="38" t="s">
        <v>170</v>
      </c>
      <c r="F5480" s="2" t="str">
        <f aca="false">IFERROR(E5480*10,SUBSTITUTE(E5480,"/",""))</f>
        <v>4143</v>
      </c>
      <c r="H5480" s="14" t="str">
        <f aca="false">E5480</f>
        <v>41/43</v>
      </c>
      <c r="I5480" s="8" t="str">
        <f aca="false">J5480</f>
        <v>41;42;43</v>
      </c>
      <c r="J5480" s="18" t="str">
        <f aca="false">IF(LEN(H5480)&gt;2,LEFT(H5480,2)&amp;";"&amp;(LEFT(H5480,2)+1)&amp;";"&amp;RIGHT(H5480,2),H5480)</f>
        <v>41;42;43</v>
      </c>
      <c r="M5480" s="8" t="n">
        <v>0</v>
      </c>
    </row>
    <row r="5481" customFormat="false" ht="15" hidden="false" customHeight="false" outlineLevel="0" collapsed="false">
      <c r="B5481" s="2" t="s">
        <v>108</v>
      </c>
      <c r="C5481" s="66" t="s">
        <v>2336</v>
      </c>
      <c r="D5481" s="2" t="n">
        <f aca="false">D5480+10</f>
        <v>370</v>
      </c>
      <c r="E5481" s="38" t="s">
        <v>171</v>
      </c>
      <c r="F5481" s="2" t="str">
        <f aca="false">IFERROR(E5481*10,SUBSTITUTE(E5481,"/",""))</f>
        <v>4244</v>
      </c>
      <c r="H5481" s="14" t="str">
        <f aca="false">E5481</f>
        <v>42/44</v>
      </c>
      <c r="I5481" s="8" t="str">
        <f aca="false">J5481</f>
        <v>42;43;44</v>
      </c>
      <c r="J5481" s="18" t="str">
        <f aca="false">IF(LEN(H5481)&gt;2,LEFT(H5481,2)&amp;";"&amp;(LEFT(H5481,2)+1)&amp;";"&amp;RIGHT(H5481,2),H5481)</f>
        <v>42;43;44</v>
      </c>
      <c r="M5481" s="8" t="n">
        <v>0</v>
      </c>
    </row>
    <row r="5483" customFormat="false" ht="15" hidden="false" customHeight="false" outlineLevel="0" collapsed="false">
      <c r="B5483" s="18" t="s">
        <v>108</v>
      </c>
      <c r="C5483" s="76" t="s">
        <v>2345</v>
      </c>
      <c r="D5483" s="18" t="n">
        <v>110</v>
      </c>
      <c r="E5483" s="61" t="s">
        <v>2346</v>
      </c>
      <c r="F5483" s="18" t="str">
        <f aca="false">IFERROR(E5483*10,SUBSTITUTE(E5483,"/",""))</f>
        <v>1620</v>
      </c>
      <c r="G5483" s="76"/>
      <c r="H5483" s="14" t="str">
        <f aca="false">E5483</f>
        <v>16/20</v>
      </c>
      <c r="I5483" s="32" t="str">
        <f aca="false">IF(LEN(H5483)&gt;2,LEFT(H5483,2)&amp;";"&amp;(LEFT(H5483,2)+1)&amp;";"&amp;(LEFT(H5483,2)+2)&amp;";"&amp;(LEFT(H5483,2)+3)&amp;";"&amp;RIGHT(H5483,2),H5483)</f>
        <v>16;17;18;19;20</v>
      </c>
      <c r="J5483" s="18" t="str">
        <f aca="false">I5483</f>
        <v>16;17;18;19;20</v>
      </c>
      <c r="M5483" s="8" t="n">
        <v>0</v>
      </c>
    </row>
    <row r="5484" customFormat="false" ht="15" hidden="false" customHeight="false" outlineLevel="0" collapsed="false">
      <c r="B5484" s="18" t="s">
        <v>108</v>
      </c>
      <c r="C5484" s="76" t="s">
        <v>2345</v>
      </c>
      <c r="D5484" s="18" t="n">
        <v>150</v>
      </c>
      <c r="E5484" s="61" t="s">
        <v>2347</v>
      </c>
      <c r="F5484" s="18" t="str">
        <f aca="false">IFERROR(E5484*10,SUBSTITUTE(E5484,"/",""))</f>
        <v>2024</v>
      </c>
      <c r="G5484" s="76"/>
      <c r="H5484" s="14" t="str">
        <f aca="false">E5484</f>
        <v>20/24</v>
      </c>
      <c r="I5484" s="32" t="str">
        <f aca="false">IF(LEN(H5484)&gt;2,LEFT(H5484,2)&amp;";"&amp;(LEFT(H5484,2)+1)&amp;";"&amp;(LEFT(H5484,2)+2)&amp;";"&amp;(LEFT(H5484,2)+3)&amp;";"&amp;RIGHT(H5484,2),H5484)</f>
        <v>20;21;22;23;24</v>
      </c>
      <c r="J5484" s="18" t="str">
        <f aca="false">I5484</f>
        <v>20;21;22;23;24</v>
      </c>
      <c r="M5484" s="8" t="n">
        <v>0</v>
      </c>
    </row>
    <row r="5485" customFormat="false" ht="15" hidden="false" customHeight="false" outlineLevel="0" collapsed="false">
      <c r="B5485" s="18" t="s">
        <v>108</v>
      </c>
      <c r="C5485" s="76" t="s">
        <v>2345</v>
      </c>
      <c r="D5485" s="18" t="n">
        <v>200</v>
      </c>
      <c r="E5485" s="61" t="s">
        <v>1097</v>
      </c>
      <c r="F5485" s="18" t="str">
        <f aca="false">IFERROR(E5485*10,SUBSTITUTE(E5485,"/",""))</f>
        <v>2529</v>
      </c>
      <c r="G5485" s="76"/>
      <c r="H5485" s="14" t="str">
        <f aca="false">E5485</f>
        <v>25/29</v>
      </c>
      <c r="I5485" s="32" t="str">
        <f aca="false">IF(LEN(H5485)&gt;2,LEFT(H5485,2)&amp;";"&amp;(LEFT(H5485,2)+1)&amp;";"&amp;(LEFT(H5485,2)+2)&amp;";"&amp;(LEFT(H5485,2)+3)&amp;";"&amp;RIGHT(H5485,2),H5485)</f>
        <v>25;26;27;28;29</v>
      </c>
      <c r="J5485" s="18" t="str">
        <f aca="false">I5485</f>
        <v>25;26;27;28;29</v>
      </c>
      <c r="M5485" s="8" t="n">
        <v>0</v>
      </c>
    </row>
    <row r="5486" customFormat="false" ht="15" hidden="false" customHeight="false" outlineLevel="0" collapsed="false">
      <c r="B5486" s="18" t="s">
        <v>108</v>
      </c>
      <c r="C5486" s="76" t="s">
        <v>2345</v>
      </c>
      <c r="D5486" s="18" t="n">
        <v>240</v>
      </c>
      <c r="E5486" s="61" t="s">
        <v>1126</v>
      </c>
      <c r="F5486" s="18" t="str">
        <f aca="false">IFERROR(E5486*10,SUBSTITUTE(E5486,"/",""))</f>
        <v>2933</v>
      </c>
      <c r="G5486" s="76"/>
      <c r="H5486" s="14" t="str">
        <f aca="false">E5486</f>
        <v>29/33</v>
      </c>
      <c r="I5486" s="32" t="str">
        <f aca="false">IF(LEN(H5486)&gt;2,LEFT(H5486,2)&amp;";"&amp;(LEFT(H5486,2)+1)&amp;";"&amp;(LEFT(H5486,2)+2)&amp;";"&amp;(LEFT(H5486,2)+3)&amp;";"&amp;RIGHT(H5486,2),H5486)</f>
        <v>29;30;31;32;33</v>
      </c>
      <c r="J5486" s="18" t="str">
        <f aca="false">I5486</f>
        <v>29;30;31;32;33</v>
      </c>
      <c r="M5486" s="8" t="n">
        <v>0</v>
      </c>
    </row>
    <row r="5488" customFormat="false" ht="15" hidden="false" customHeight="false" outlineLevel="0" collapsed="false">
      <c r="B5488" s="2" t="s">
        <v>108</v>
      </c>
      <c r="C5488" s="66" t="s">
        <v>2348</v>
      </c>
      <c r="D5488" s="2" t="n">
        <v>140</v>
      </c>
      <c r="E5488" s="38" t="s">
        <v>176</v>
      </c>
      <c r="F5488" s="2" t="str">
        <f aca="false">E5488</f>
        <v>XXS</v>
      </c>
      <c r="H5488" s="27"/>
      <c r="I5488" s="27"/>
      <c r="M5488" s="8" t="n">
        <v>0</v>
      </c>
    </row>
    <row r="5489" customFormat="false" ht="15" hidden="false" customHeight="false" outlineLevel="0" collapsed="false">
      <c r="B5489" s="2" t="s">
        <v>108</v>
      </c>
      <c r="C5489" s="66" t="s">
        <v>2348</v>
      </c>
      <c r="D5489" s="2" t="n">
        <v>150</v>
      </c>
      <c r="E5489" s="38" t="s">
        <v>177</v>
      </c>
      <c r="F5489" s="2" t="str">
        <f aca="false">E5489</f>
        <v>XS</v>
      </c>
      <c r="H5489" s="27"/>
      <c r="I5489" s="27"/>
      <c r="M5489" s="8" t="n">
        <v>0</v>
      </c>
    </row>
    <row r="5490" customFormat="false" ht="15" hidden="false" customHeight="false" outlineLevel="0" collapsed="false">
      <c r="B5490" s="2" t="s">
        <v>108</v>
      </c>
      <c r="C5490" s="66" t="s">
        <v>2348</v>
      </c>
      <c r="D5490" s="2" t="n">
        <v>160</v>
      </c>
      <c r="E5490" s="38" t="s">
        <v>178</v>
      </c>
      <c r="F5490" s="2" t="str">
        <f aca="false">E5490</f>
        <v>S</v>
      </c>
      <c r="H5490" s="27"/>
      <c r="I5490" s="27"/>
      <c r="M5490" s="8" t="n">
        <v>0</v>
      </c>
    </row>
    <row r="5491" customFormat="false" ht="15" hidden="false" customHeight="false" outlineLevel="0" collapsed="false">
      <c r="B5491" s="2" t="s">
        <v>108</v>
      </c>
      <c r="C5491" s="66" t="s">
        <v>2348</v>
      </c>
      <c r="D5491" s="2" t="n">
        <v>170</v>
      </c>
      <c r="E5491" s="38" t="s">
        <v>179</v>
      </c>
      <c r="F5491" s="2" t="str">
        <f aca="false">E5491</f>
        <v>M</v>
      </c>
      <c r="H5491" s="27"/>
      <c r="I5491" s="27"/>
      <c r="M5491" s="8" t="n">
        <v>0</v>
      </c>
    </row>
    <row r="5492" customFormat="false" ht="15" hidden="false" customHeight="false" outlineLevel="0" collapsed="false">
      <c r="B5492" s="2" t="s">
        <v>108</v>
      </c>
      <c r="C5492" s="66" t="s">
        <v>2348</v>
      </c>
      <c r="D5492" s="2" t="n">
        <v>180</v>
      </c>
      <c r="E5492" s="38" t="s">
        <v>180</v>
      </c>
      <c r="F5492" s="2" t="str">
        <f aca="false">E5492</f>
        <v>L</v>
      </c>
      <c r="H5492" s="27"/>
      <c r="I5492" s="27"/>
      <c r="M5492" s="8" t="n">
        <v>0</v>
      </c>
    </row>
    <row r="5493" customFormat="false" ht="15" hidden="false" customHeight="false" outlineLevel="0" collapsed="false">
      <c r="B5493" s="2" t="s">
        <v>108</v>
      </c>
      <c r="C5493" s="66" t="s">
        <v>2348</v>
      </c>
      <c r="D5493" s="2" t="n">
        <v>190</v>
      </c>
      <c r="E5493" s="38" t="s">
        <v>181</v>
      </c>
      <c r="F5493" s="2" t="str">
        <f aca="false">E5493</f>
        <v>XL</v>
      </c>
      <c r="H5493" s="27"/>
      <c r="I5493" s="27"/>
      <c r="M5493" s="8" t="n">
        <v>0</v>
      </c>
    </row>
    <row r="5494" customFormat="false" ht="15" hidden="false" customHeight="false" outlineLevel="0" collapsed="false">
      <c r="B5494" s="2" t="s">
        <v>108</v>
      </c>
      <c r="C5494" s="66" t="s">
        <v>2348</v>
      </c>
      <c r="D5494" s="2" t="n">
        <v>200</v>
      </c>
      <c r="E5494" s="38" t="s">
        <v>182</v>
      </c>
      <c r="F5494" s="2" t="str">
        <f aca="false">E5494</f>
        <v>XXL</v>
      </c>
      <c r="H5494" s="27"/>
      <c r="I5494" s="27"/>
      <c r="M5494" s="8" t="n">
        <v>0</v>
      </c>
    </row>
    <row r="5496" customFormat="false" ht="15" hidden="false" customHeight="false" outlineLevel="0" collapsed="false">
      <c r="B5496" s="2" t="s">
        <v>108</v>
      </c>
      <c r="C5496" s="66" t="s">
        <v>2349</v>
      </c>
      <c r="D5496" s="2" t="n">
        <v>130</v>
      </c>
      <c r="E5496" s="38" t="s">
        <v>185</v>
      </c>
      <c r="F5496" s="2" t="str">
        <f aca="false">IFERROR(RIGHT("00"&amp;E5496*10,3),E5496)</f>
        <v>000</v>
      </c>
      <c r="H5496" s="27"/>
      <c r="I5496" s="27"/>
      <c r="M5496" s="8" t="n">
        <v>0</v>
      </c>
    </row>
    <row r="5497" customFormat="false" ht="15" hidden="false" customHeight="false" outlineLevel="0" collapsed="false">
      <c r="B5497" s="2" t="s">
        <v>108</v>
      </c>
      <c r="C5497" s="66" t="s">
        <v>2349</v>
      </c>
      <c r="D5497" s="2" t="n">
        <f aca="false">D5496+10</f>
        <v>140</v>
      </c>
      <c r="E5497" s="38" t="s">
        <v>186</v>
      </c>
      <c r="F5497" s="2" t="str">
        <f aca="false">IFERROR(RIGHT("00"&amp;E5497*10,3),E5497)</f>
        <v>010</v>
      </c>
      <c r="H5497" s="27"/>
      <c r="I5497" s="27"/>
      <c r="M5497" s="8" t="n">
        <v>0</v>
      </c>
    </row>
    <row r="5498" customFormat="false" ht="15" hidden="false" customHeight="false" outlineLevel="0" collapsed="false">
      <c r="B5498" s="2" t="s">
        <v>108</v>
      </c>
      <c r="C5498" s="66" t="s">
        <v>2349</v>
      </c>
      <c r="D5498" s="2" t="n">
        <f aca="false">D5497+10</f>
        <v>150</v>
      </c>
      <c r="E5498" s="38" t="s">
        <v>187</v>
      </c>
      <c r="F5498" s="2" t="str">
        <f aca="false">IFERROR(RIGHT("00"&amp;E5498*10,3),E5498)</f>
        <v>020</v>
      </c>
      <c r="H5498" s="27"/>
      <c r="I5498" s="27"/>
      <c r="M5498" s="8" t="n">
        <v>0</v>
      </c>
    </row>
    <row r="5499" customFormat="false" ht="15" hidden="false" customHeight="false" outlineLevel="0" collapsed="false">
      <c r="B5499" s="2" t="s">
        <v>108</v>
      </c>
      <c r="C5499" s="66" t="s">
        <v>2349</v>
      </c>
      <c r="D5499" s="2" t="n">
        <f aca="false">D5498+10</f>
        <v>160</v>
      </c>
      <c r="E5499" s="38" t="s">
        <v>188</v>
      </c>
      <c r="F5499" s="2" t="str">
        <f aca="false">IFERROR(RIGHT("00"&amp;E5499*10,3),E5499)</f>
        <v>030</v>
      </c>
      <c r="H5499" s="27"/>
      <c r="I5499" s="27"/>
      <c r="M5499" s="8" t="n">
        <v>0</v>
      </c>
    </row>
    <row r="5500" customFormat="false" ht="15" hidden="false" customHeight="false" outlineLevel="0" collapsed="false">
      <c r="B5500" s="2" t="s">
        <v>108</v>
      </c>
      <c r="C5500" s="66" t="s">
        <v>2349</v>
      </c>
      <c r="D5500" s="2" t="n">
        <f aca="false">D5499+10</f>
        <v>170</v>
      </c>
      <c r="E5500" s="38" t="s">
        <v>189</v>
      </c>
      <c r="F5500" s="2" t="str">
        <f aca="false">IFERROR(RIGHT("00"&amp;E5500*10,3),E5500)</f>
        <v>040</v>
      </c>
      <c r="H5500" s="27"/>
      <c r="I5500" s="27"/>
      <c r="M5500" s="8" t="n">
        <v>0</v>
      </c>
    </row>
    <row r="5501" customFormat="false" ht="15" hidden="false" customHeight="false" outlineLevel="0" collapsed="false">
      <c r="B5501" s="2" t="s">
        <v>108</v>
      </c>
      <c r="C5501" s="66" t="s">
        <v>2349</v>
      </c>
      <c r="D5501" s="2" t="n">
        <f aca="false">D5500+10</f>
        <v>180</v>
      </c>
      <c r="E5501" s="38" t="s">
        <v>190</v>
      </c>
      <c r="F5501" s="2" t="str">
        <f aca="false">IFERROR(RIGHT("00"&amp;E5501*10,3),E5501)</f>
        <v>050</v>
      </c>
      <c r="H5501" s="27"/>
      <c r="I5501" s="27"/>
      <c r="M5501" s="8" t="n">
        <v>0</v>
      </c>
    </row>
    <row r="5502" customFormat="false" ht="15" hidden="false" customHeight="false" outlineLevel="0" collapsed="false">
      <c r="B5502" s="2" t="s">
        <v>108</v>
      </c>
      <c r="C5502" s="66" t="s">
        <v>2349</v>
      </c>
      <c r="D5502" s="2" t="n">
        <f aca="false">D5501+10</f>
        <v>190</v>
      </c>
      <c r="E5502" s="38" t="s">
        <v>191</v>
      </c>
      <c r="F5502" s="2" t="str">
        <f aca="false">IFERROR(RIGHT("00"&amp;E5502*10,3),E5502)</f>
        <v>060</v>
      </c>
      <c r="H5502" s="27"/>
      <c r="I5502" s="27"/>
      <c r="M5502" s="8" t="n">
        <v>0</v>
      </c>
    </row>
    <row r="5503" customFormat="false" ht="15" hidden="false" customHeight="false" outlineLevel="0" collapsed="false">
      <c r="B5503" s="10" t="s">
        <v>271</v>
      </c>
      <c r="C5503" s="73" t="s">
        <v>2349</v>
      </c>
      <c r="D5503" s="10" t="n">
        <f aca="false">D5502+20</f>
        <v>210</v>
      </c>
      <c r="E5503" s="20" t="s">
        <v>220</v>
      </c>
      <c r="F5503" s="10" t="str">
        <f aca="false">IFERROR(RIGHT("00"&amp;E5503*10,3),E5503)</f>
        <v>080</v>
      </c>
      <c r="G5503" s="73"/>
      <c r="H5503" s="24"/>
      <c r="I5503" s="24"/>
      <c r="J5503" s="24"/>
      <c r="K5503" s="24"/>
      <c r="L5503" s="24"/>
      <c r="M5503" s="24" t="n">
        <v>0</v>
      </c>
    </row>
    <row r="5504" customFormat="false" ht="15" hidden="false" customHeight="false" outlineLevel="0" collapsed="false">
      <c r="B5504" s="10" t="s">
        <v>271</v>
      </c>
      <c r="C5504" s="73" t="s">
        <v>2349</v>
      </c>
      <c r="D5504" s="10" t="n">
        <f aca="false">D5503+20</f>
        <v>230</v>
      </c>
      <c r="E5504" s="20" t="s">
        <v>224</v>
      </c>
      <c r="F5504" s="10" t="str">
        <f aca="false">IFERROR(RIGHT("00"&amp;E5504*10,3),E5504)</f>
        <v>100</v>
      </c>
      <c r="G5504" s="73"/>
      <c r="H5504" s="24"/>
      <c r="I5504" s="24"/>
      <c r="J5504" s="24"/>
      <c r="K5504" s="24"/>
      <c r="L5504" s="24"/>
      <c r="M5504" s="24" t="n">
        <v>0</v>
      </c>
    </row>
    <row r="5505" customFormat="false" ht="15" hidden="false" customHeight="false" outlineLevel="0" collapsed="false">
      <c r="B5505" s="10" t="s">
        <v>271</v>
      </c>
      <c r="C5505" s="73" t="s">
        <v>2349</v>
      </c>
      <c r="D5505" s="10" t="n">
        <f aca="false">D5504+20</f>
        <v>250</v>
      </c>
      <c r="E5505" s="20" t="s">
        <v>232</v>
      </c>
      <c r="F5505" s="10" t="str">
        <f aca="false">IFERROR(RIGHT("00"&amp;E5505*10,3),E5505)</f>
        <v>120</v>
      </c>
      <c r="G5505" s="73"/>
      <c r="H5505" s="24"/>
      <c r="I5505" s="24"/>
      <c r="J5505" s="24"/>
      <c r="K5505" s="24"/>
      <c r="L5505" s="24"/>
      <c r="M5505" s="24" t="n">
        <v>0</v>
      </c>
    </row>
    <row r="5507" customFormat="false" ht="15" hidden="false" customHeight="false" outlineLevel="0" collapsed="false">
      <c r="B5507" s="2" t="s">
        <v>108</v>
      </c>
      <c r="C5507" s="66" t="s">
        <v>2350</v>
      </c>
      <c r="D5507" s="2" t="n">
        <v>110</v>
      </c>
      <c r="E5507" s="38" t="s">
        <v>281</v>
      </c>
      <c r="F5507" s="2" t="n">
        <f aca="false">IFERROR(E5507*10,SUBSTITUTE(E5507,"/",""))</f>
        <v>160</v>
      </c>
      <c r="H5507" s="8" t="n">
        <f aca="false">IFERROR(E5507-1,(LEFT(E5507,2)-1)&amp;"/"&amp;(RIGHT(E5507,2)-1))</f>
        <v>15</v>
      </c>
      <c r="I5507" s="8" t="str">
        <f aca="false">SUBSTITUTE(H5507,"/",";")</f>
        <v>15</v>
      </c>
      <c r="J5507" s="18" t="str">
        <f aca="false">SUBSTITUTE(H5507,"/",";")</f>
        <v>15</v>
      </c>
      <c r="M5507" s="8" t="n">
        <v>0</v>
      </c>
    </row>
    <row r="5508" customFormat="false" ht="15" hidden="false" customHeight="false" outlineLevel="0" collapsed="false">
      <c r="B5508" s="2" t="s">
        <v>108</v>
      </c>
      <c r="C5508" s="66" t="s">
        <v>2350</v>
      </c>
      <c r="D5508" s="2" t="n">
        <f aca="false">D5507+5</f>
        <v>115</v>
      </c>
      <c r="E5508" s="38" t="s">
        <v>334</v>
      </c>
      <c r="F5508" s="2" t="str">
        <f aca="false">IFERROR(E5508*10,SUBSTITUTE(E5508,"/",""))</f>
        <v>1617</v>
      </c>
      <c r="H5508" s="8" t="str">
        <f aca="false">IFERROR(E5508-1,(LEFT(E5508,2)-1)&amp;"/"&amp;(RIGHT(E5508,2)-1))</f>
        <v>15/16</v>
      </c>
      <c r="I5508" s="8" t="str">
        <f aca="false">SUBSTITUTE(H5508,"/",";")</f>
        <v>15;16</v>
      </c>
      <c r="J5508" s="18" t="str">
        <f aca="false">SUBSTITUTE(H5508,"/",";")</f>
        <v>15;16</v>
      </c>
      <c r="M5508" s="8" t="n">
        <v>0</v>
      </c>
    </row>
    <row r="5509" customFormat="false" ht="15" hidden="false" customHeight="false" outlineLevel="0" collapsed="false">
      <c r="B5509" s="2" t="s">
        <v>108</v>
      </c>
      <c r="C5509" s="66" t="s">
        <v>2350</v>
      </c>
      <c r="D5509" s="2" t="n">
        <f aca="false">D5508+5</f>
        <v>120</v>
      </c>
      <c r="E5509" s="38" t="s">
        <v>283</v>
      </c>
      <c r="F5509" s="2" t="n">
        <f aca="false">IFERROR(E5509*10,SUBSTITUTE(E5509,"/",""))</f>
        <v>170</v>
      </c>
      <c r="H5509" s="8" t="n">
        <f aca="false">IFERROR(E5509-1,(LEFT(E5509,2)-1)&amp;"/"&amp;(RIGHT(E5509,2)-1))</f>
        <v>16</v>
      </c>
      <c r="I5509" s="8" t="str">
        <f aca="false">SUBSTITUTE(H5509,"/",";")</f>
        <v>16</v>
      </c>
      <c r="J5509" s="18" t="str">
        <f aca="false">SUBSTITUTE(H5509,"/",";")</f>
        <v>16</v>
      </c>
      <c r="M5509" s="8" t="n">
        <v>0</v>
      </c>
      <c r="N5509" s="2" t="n">
        <f aca="false">VLOOKUP(TRIM(H5509),references!B:C,2,0)</f>
        <v>9.5</v>
      </c>
    </row>
    <row r="5510" customFormat="false" ht="15" hidden="false" customHeight="false" outlineLevel="0" collapsed="false">
      <c r="B5510" s="2" t="s">
        <v>108</v>
      </c>
      <c r="C5510" s="66" t="s">
        <v>2350</v>
      </c>
      <c r="D5510" s="2" t="n">
        <f aca="false">D5509+5</f>
        <v>125</v>
      </c>
      <c r="E5510" s="38" t="s">
        <v>335</v>
      </c>
      <c r="F5510" s="2" t="str">
        <f aca="false">IFERROR(E5510*10,SUBSTITUTE(E5510,"/",""))</f>
        <v>1718</v>
      </c>
      <c r="H5510" s="8" t="str">
        <f aca="false">IFERROR(E5510-1,(LEFT(E5510,2)-1)&amp;"/"&amp;(RIGHT(E5510,2)-1))</f>
        <v>16/17</v>
      </c>
      <c r="I5510" s="8" t="str">
        <f aca="false">SUBSTITUTE(H5510,"/",";")</f>
        <v>16;17</v>
      </c>
      <c r="J5510" s="18" t="str">
        <f aca="false">SUBSTITUTE(H5510,"/",";")</f>
        <v>16;17</v>
      </c>
      <c r="M5510" s="8" t="n">
        <v>0</v>
      </c>
    </row>
    <row r="5511" customFormat="false" ht="15" hidden="false" customHeight="false" outlineLevel="0" collapsed="false">
      <c r="B5511" s="2" t="s">
        <v>108</v>
      </c>
      <c r="C5511" s="66" t="s">
        <v>2350</v>
      </c>
      <c r="D5511" s="2" t="n">
        <f aca="false">D5510+5</f>
        <v>130</v>
      </c>
      <c r="E5511" s="38" t="s">
        <v>285</v>
      </c>
      <c r="F5511" s="2" t="n">
        <f aca="false">IFERROR(E5511*10,SUBSTITUTE(E5511,"/",""))</f>
        <v>180</v>
      </c>
      <c r="H5511" s="8" t="n">
        <f aca="false">IFERROR(E5511-1,(LEFT(E5511,2)-1)&amp;"/"&amp;(RIGHT(E5511,2)-1))</f>
        <v>17</v>
      </c>
      <c r="I5511" s="8" t="str">
        <f aca="false">SUBSTITUTE(H5511,"/",";")</f>
        <v>17</v>
      </c>
      <c r="J5511" s="18" t="str">
        <f aca="false">SUBSTITUTE(H5511,"/",";")</f>
        <v>17</v>
      </c>
      <c r="M5511" s="8" t="n">
        <v>0</v>
      </c>
      <c r="N5511" s="2" t="n">
        <f aca="false">VLOOKUP(TRIM(H5511),references!B:C,2,0)</f>
        <v>10.5</v>
      </c>
    </row>
    <row r="5512" customFormat="false" ht="15" hidden="false" customHeight="false" outlineLevel="0" collapsed="false">
      <c r="B5512" s="2" t="s">
        <v>108</v>
      </c>
      <c r="C5512" s="66" t="s">
        <v>2350</v>
      </c>
      <c r="D5512" s="2" t="n">
        <f aca="false">D5511+5</f>
        <v>135</v>
      </c>
      <c r="E5512" s="38" t="s">
        <v>336</v>
      </c>
      <c r="F5512" s="2" t="str">
        <f aca="false">IFERROR(E5512*10,SUBSTITUTE(E5512,"/",""))</f>
        <v>1819</v>
      </c>
      <c r="H5512" s="8" t="str">
        <f aca="false">IFERROR(E5512-1,(LEFT(E5512,2)-1)&amp;"/"&amp;(RIGHT(E5512,2)-1))</f>
        <v>17/18</v>
      </c>
      <c r="I5512" s="8" t="str">
        <f aca="false">SUBSTITUTE(H5512,"/",";")</f>
        <v>17;18</v>
      </c>
      <c r="J5512" s="18" t="str">
        <f aca="false">SUBSTITUTE(H5512,"/",";")</f>
        <v>17;18</v>
      </c>
      <c r="M5512" s="8" t="n">
        <v>0</v>
      </c>
    </row>
    <row r="5513" customFormat="false" ht="15" hidden="false" customHeight="false" outlineLevel="0" collapsed="false">
      <c r="B5513" s="2" t="s">
        <v>108</v>
      </c>
      <c r="C5513" s="66" t="s">
        <v>2350</v>
      </c>
      <c r="D5513" s="2" t="n">
        <f aca="false">D5512+5</f>
        <v>140</v>
      </c>
      <c r="E5513" s="38" t="s">
        <v>305</v>
      </c>
      <c r="F5513" s="2" t="n">
        <f aca="false">IFERROR(E5513*10,SUBSTITUTE(E5513,"/",""))</f>
        <v>190</v>
      </c>
      <c r="H5513" s="8" t="n">
        <f aca="false">IFERROR(E5513-1,(LEFT(E5513,2)-1)&amp;"/"&amp;(RIGHT(E5513,2)-1))</f>
        <v>18</v>
      </c>
      <c r="I5513" s="8" t="str">
        <f aca="false">SUBSTITUTE(H5513,"/",";")</f>
        <v>18</v>
      </c>
      <c r="J5513" s="18" t="str">
        <f aca="false">SUBSTITUTE(H5513,"/",";")</f>
        <v>18</v>
      </c>
      <c r="M5513" s="8" t="n">
        <v>0</v>
      </c>
      <c r="N5513" s="2" t="n">
        <f aca="false">VLOOKUP(TRIM(H5513),references!B:C,2,0)</f>
        <v>11</v>
      </c>
    </row>
    <row r="5514" customFormat="false" ht="15" hidden="false" customHeight="false" outlineLevel="0" collapsed="false">
      <c r="B5514" s="2" t="s">
        <v>108</v>
      </c>
      <c r="C5514" s="66" t="s">
        <v>2350</v>
      </c>
      <c r="D5514" s="2" t="n">
        <f aca="false">D5513+5</f>
        <v>145</v>
      </c>
      <c r="E5514" s="38" t="s">
        <v>337</v>
      </c>
      <c r="F5514" s="2" t="str">
        <f aca="false">IFERROR(E5514*10,SUBSTITUTE(E5514,"/",""))</f>
        <v>1920</v>
      </c>
      <c r="H5514" s="8" t="str">
        <f aca="false">IFERROR(E5514-1,(LEFT(E5514,2)-1)&amp;"/"&amp;(RIGHT(E5514,2)-1))</f>
        <v>18/19</v>
      </c>
      <c r="I5514" s="8" t="str">
        <f aca="false">SUBSTITUTE(H5514,"/",";")</f>
        <v>18;19</v>
      </c>
      <c r="J5514" s="18" t="str">
        <f aca="false">SUBSTITUTE(H5514,"/",";")</f>
        <v>18;19</v>
      </c>
      <c r="M5514" s="8" t="n">
        <v>0</v>
      </c>
    </row>
    <row r="5515" customFormat="false" ht="15" hidden="false" customHeight="false" outlineLevel="0" collapsed="false">
      <c r="B5515" s="2" t="s">
        <v>108</v>
      </c>
      <c r="C5515" s="66" t="s">
        <v>2350</v>
      </c>
      <c r="D5515" s="2" t="n">
        <f aca="false">D5514+5</f>
        <v>150</v>
      </c>
      <c r="E5515" s="38" t="s">
        <v>306</v>
      </c>
      <c r="F5515" s="2" t="n">
        <f aca="false">IFERROR(E5515*10,SUBSTITUTE(E5515,"/",""))</f>
        <v>200</v>
      </c>
      <c r="H5515" s="8" t="n">
        <f aca="false">IFERROR(E5515-1,(LEFT(E5515,2)-1)&amp;"/"&amp;(RIGHT(E5515,2)-1))</f>
        <v>19</v>
      </c>
      <c r="I5515" s="8" t="str">
        <f aca="false">SUBSTITUTE(H5515,"/",";")</f>
        <v>19</v>
      </c>
      <c r="J5515" s="18" t="str">
        <f aca="false">SUBSTITUTE(H5515,"/",";")</f>
        <v>19</v>
      </c>
      <c r="M5515" s="8" t="n">
        <v>0</v>
      </c>
      <c r="N5515" s="2" t="n">
        <f aca="false">VLOOKUP(TRIM(H5515),references!B:C,2,0)</f>
        <v>11.5</v>
      </c>
    </row>
    <row r="5516" customFormat="false" ht="15" hidden="false" customHeight="false" outlineLevel="0" collapsed="false">
      <c r="B5516" s="2" t="s">
        <v>108</v>
      </c>
      <c r="C5516" s="66" t="s">
        <v>2350</v>
      </c>
      <c r="D5516" s="2" t="n">
        <f aca="false">D5515+5</f>
        <v>155</v>
      </c>
      <c r="E5516" s="38" t="s">
        <v>338</v>
      </c>
      <c r="F5516" s="2" t="str">
        <f aca="false">IFERROR(E5516*10,SUBSTITUTE(E5516,"/",""))</f>
        <v>2021</v>
      </c>
      <c r="H5516" s="8" t="str">
        <f aca="false">IFERROR(E5516-1,(LEFT(E5516,2)-1)&amp;"/"&amp;(RIGHT(E5516,2)-1))</f>
        <v>19/20</v>
      </c>
      <c r="I5516" s="8" t="str">
        <f aca="false">SUBSTITUTE(H5516,"/",";")</f>
        <v>19;20</v>
      </c>
      <c r="J5516" s="18" t="str">
        <f aca="false">SUBSTITUTE(H5516,"/",";")</f>
        <v>19;20</v>
      </c>
      <c r="M5516" s="8" t="n">
        <v>0</v>
      </c>
    </row>
    <row r="5517" customFormat="false" ht="15" hidden="false" customHeight="false" outlineLevel="0" collapsed="false">
      <c r="B5517" s="2" t="s">
        <v>108</v>
      </c>
      <c r="C5517" s="66" t="s">
        <v>2350</v>
      </c>
      <c r="D5517" s="2" t="n">
        <f aca="false">D5516+5</f>
        <v>160</v>
      </c>
      <c r="E5517" s="38" t="s">
        <v>307</v>
      </c>
      <c r="F5517" s="2" t="n">
        <f aca="false">IFERROR(E5517*10,SUBSTITUTE(E5517,"/",""))</f>
        <v>210</v>
      </c>
      <c r="H5517" s="8" t="n">
        <f aca="false">IFERROR(E5517-1,(LEFT(E5517,2)-1)&amp;"/"&amp;(RIGHT(E5517,2)-1))</f>
        <v>20</v>
      </c>
      <c r="I5517" s="8" t="str">
        <f aca="false">SUBSTITUTE(H5517,"/",";")</f>
        <v>20</v>
      </c>
      <c r="J5517" s="18" t="str">
        <f aca="false">SUBSTITUTE(H5517,"/",";")</f>
        <v>20</v>
      </c>
      <c r="M5517" s="8" t="n">
        <v>0</v>
      </c>
      <c r="N5517" s="2" t="n">
        <f aca="false">VLOOKUP(TRIM(H5517),references!B:C,2,0)</f>
        <v>12.5</v>
      </c>
    </row>
    <row r="5518" customFormat="false" ht="15" hidden="false" customHeight="false" outlineLevel="0" collapsed="false">
      <c r="B5518" s="2" t="s">
        <v>108</v>
      </c>
      <c r="C5518" s="66" t="s">
        <v>2350</v>
      </c>
      <c r="D5518" s="2" t="n">
        <f aca="false">D5517+5</f>
        <v>165</v>
      </c>
      <c r="E5518" s="38" t="s">
        <v>339</v>
      </c>
      <c r="F5518" s="2" t="str">
        <f aca="false">IFERROR(E5518*10,SUBSTITUTE(E5518,"/",""))</f>
        <v>2122</v>
      </c>
      <c r="H5518" s="8" t="str">
        <f aca="false">IFERROR(E5518-1,(LEFT(E5518,2)-1)&amp;"/"&amp;(RIGHT(E5518,2)-1))</f>
        <v>20/21</v>
      </c>
      <c r="I5518" s="8" t="str">
        <f aca="false">SUBSTITUTE(H5518,"/",";")</f>
        <v>20;21</v>
      </c>
      <c r="J5518" s="18" t="str">
        <f aca="false">SUBSTITUTE(H5518,"/",";")</f>
        <v>20;21</v>
      </c>
      <c r="M5518" s="8" t="n">
        <v>0</v>
      </c>
    </row>
    <row r="5519" customFormat="false" ht="15" hidden="false" customHeight="false" outlineLevel="0" collapsed="false">
      <c r="B5519" s="2" t="s">
        <v>108</v>
      </c>
      <c r="C5519" s="66" t="s">
        <v>2350</v>
      </c>
      <c r="D5519" s="2" t="n">
        <f aca="false">D5518+5</f>
        <v>170</v>
      </c>
      <c r="E5519" s="38" t="s">
        <v>308</v>
      </c>
      <c r="F5519" s="2" t="n">
        <f aca="false">IFERROR(E5519*10,SUBSTITUTE(E5519,"/",""))</f>
        <v>220</v>
      </c>
      <c r="H5519" s="8" t="n">
        <f aca="false">IFERROR(E5519-1,(LEFT(E5519,2)-1)&amp;"/"&amp;(RIGHT(E5519,2)-1))</f>
        <v>21</v>
      </c>
      <c r="I5519" s="8" t="str">
        <f aca="false">SUBSTITUTE(H5519,"/",";")</f>
        <v>21</v>
      </c>
      <c r="J5519" s="18" t="str">
        <f aca="false">SUBSTITUTE(H5519,"/",";")</f>
        <v>21</v>
      </c>
      <c r="M5519" s="8" t="n">
        <v>0</v>
      </c>
      <c r="N5519" s="2" t="n">
        <f aca="false">VLOOKUP(TRIM(H5519),references!B:C,2,0)</f>
        <v>13</v>
      </c>
    </row>
    <row r="5520" customFormat="false" ht="15" hidden="false" customHeight="false" outlineLevel="0" collapsed="false">
      <c r="B5520" s="2" t="s">
        <v>108</v>
      </c>
      <c r="C5520" s="66" t="s">
        <v>2350</v>
      </c>
      <c r="D5520" s="2" t="n">
        <f aca="false">D5519+5</f>
        <v>175</v>
      </c>
      <c r="E5520" s="38" t="s">
        <v>340</v>
      </c>
      <c r="F5520" s="2" t="str">
        <f aca="false">IFERROR(E5520*10,SUBSTITUTE(E5520,"/",""))</f>
        <v>2223</v>
      </c>
      <c r="H5520" s="8" t="str">
        <f aca="false">IFERROR(E5520-1,(LEFT(E5520,2)-1)&amp;"/"&amp;(RIGHT(E5520,2)-1))</f>
        <v>21/22</v>
      </c>
      <c r="I5520" s="8" t="str">
        <f aca="false">SUBSTITUTE(H5520,"/",";")</f>
        <v>21;22</v>
      </c>
      <c r="J5520" s="18" t="str">
        <f aca="false">SUBSTITUTE(H5520,"/",";")</f>
        <v>21;22</v>
      </c>
      <c r="M5520" s="8" t="n">
        <v>0</v>
      </c>
    </row>
    <row r="5521" customFormat="false" ht="15" hidden="false" customHeight="false" outlineLevel="0" collapsed="false">
      <c r="B5521" s="2" t="s">
        <v>108</v>
      </c>
      <c r="C5521" s="66" t="s">
        <v>2350</v>
      </c>
      <c r="D5521" s="2" t="n">
        <f aca="false">D5520+5</f>
        <v>180</v>
      </c>
      <c r="E5521" s="38" t="s">
        <v>309</v>
      </c>
      <c r="F5521" s="2" t="n">
        <f aca="false">IFERROR(E5521*10,SUBSTITUTE(E5521,"/",""))</f>
        <v>230</v>
      </c>
      <c r="H5521" s="8" t="n">
        <f aca="false">IFERROR(E5521-1,(LEFT(E5521,2)-1)&amp;"/"&amp;(RIGHT(E5521,2)-1))</f>
        <v>22</v>
      </c>
      <c r="I5521" s="8" t="str">
        <f aca="false">SUBSTITUTE(H5521,"/",";")</f>
        <v>22</v>
      </c>
      <c r="J5521" s="18" t="str">
        <f aca="false">SUBSTITUTE(H5521,"/",";")</f>
        <v>22</v>
      </c>
      <c r="M5521" s="8" t="n">
        <v>0</v>
      </c>
      <c r="N5521" s="2" t="n">
        <f aca="false">VLOOKUP(TRIM(H5521),references!B:C,2,0)</f>
        <v>13.5</v>
      </c>
    </row>
    <row r="5522" customFormat="false" ht="15" hidden="false" customHeight="false" outlineLevel="0" collapsed="false">
      <c r="B5522" s="2" t="s">
        <v>108</v>
      </c>
      <c r="C5522" s="66" t="s">
        <v>2350</v>
      </c>
      <c r="D5522" s="2" t="n">
        <f aca="false">D5521+5</f>
        <v>185</v>
      </c>
      <c r="E5522" s="38" t="s">
        <v>341</v>
      </c>
      <c r="F5522" s="2" t="str">
        <f aca="false">IFERROR(E5522*10,SUBSTITUTE(E5522,"/",""))</f>
        <v>2324</v>
      </c>
      <c r="H5522" s="8" t="str">
        <f aca="false">IFERROR(E5522-1,(LEFT(E5522,2)-1)&amp;"/"&amp;(RIGHT(E5522,2)-1))</f>
        <v>22/23</v>
      </c>
      <c r="I5522" s="8" t="str">
        <f aca="false">SUBSTITUTE(H5522,"/",";")</f>
        <v>22;23</v>
      </c>
      <c r="J5522" s="18" t="str">
        <f aca="false">SUBSTITUTE(H5522,"/",";")</f>
        <v>22;23</v>
      </c>
      <c r="M5522" s="8" t="n">
        <v>0</v>
      </c>
    </row>
    <row r="5523" customFormat="false" ht="15" hidden="false" customHeight="false" outlineLevel="0" collapsed="false">
      <c r="B5523" s="2" t="s">
        <v>108</v>
      </c>
      <c r="C5523" s="66" t="s">
        <v>2350</v>
      </c>
      <c r="D5523" s="2" t="n">
        <f aca="false">D5522+5</f>
        <v>190</v>
      </c>
      <c r="E5523" s="38" t="s">
        <v>310</v>
      </c>
      <c r="F5523" s="2" t="n">
        <f aca="false">IFERROR(E5523*10,SUBSTITUTE(E5523,"/",""))</f>
        <v>240</v>
      </c>
      <c r="H5523" s="8" t="n">
        <f aca="false">IFERROR(E5523-1,(LEFT(E5523,2)-1)&amp;"/"&amp;(RIGHT(E5523,2)-1))</f>
        <v>23</v>
      </c>
      <c r="I5523" s="8" t="str">
        <f aca="false">SUBSTITUTE(H5523,"/",";")</f>
        <v>23</v>
      </c>
      <c r="J5523" s="18" t="str">
        <f aca="false">SUBSTITUTE(H5523,"/",";")</f>
        <v>23</v>
      </c>
      <c r="M5523" s="8" t="n">
        <v>0</v>
      </c>
      <c r="N5523" s="2" t="n">
        <f aca="false">VLOOKUP(TRIM(H5523),references!B:C,2,0)</f>
        <v>14.5</v>
      </c>
    </row>
    <row r="5524" customFormat="false" ht="15" hidden="false" customHeight="false" outlineLevel="0" collapsed="false">
      <c r="B5524" s="2" t="s">
        <v>108</v>
      </c>
      <c r="C5524" s="66" t="s">
        <v>2350</v>
      </c>
      <c r="D5524" s="2" t="n">
        <f aca="false">D5523+5</f>
        <v>195</v>
      </c>
      <c r="E5524" s="38" t="s">
        <v>342</v>
      </c>
      <c r="F5524" s="2" t="str">
        <f aca="false">IFERROR(E5524*10,SUBSTITUTE(E5524,"/",""))</f>
        <v>2425</v>
      </c>
      <c r="H5524" s="8" t="str">
        <f aca="false">IFERROR(E5524-1,(LEFT(E5524,2)-1)&amp;"/"&amp;(RIGHT(E5524,2)-1))</f>
        <v>23/24</v>
      </c>
      <c r="I5524" s="8" t="str">
        <f aca="false">SUBSTITUTE(H5524,"/",";")</f>
        <v>23;24</v>
      </c>
      <c r="J5524" s="18" t="str">
        <f aca="false">SUBSTITUTE(H5524,"/",";")</f>
        <v>23;24</v>
      </c>
      <c r="M5524" s="8" t="n">
        <v>0</v>
      </c>
    </row>
    <row r="5525" customFormat="false" ht="15" hidden="false" customHeight="false" outlineLevel="0" collapsed="false">
      <c r="B5525" s="2" t="s">
        <v>108</v>
      </c>
      <c r="C5525" s="66" t="s">
        <v>2350</v>
      </c>
      <c r="D5525" s="2" t="n">
        <f aca="false">D5524+5</f>
        <v>200</v>
      </c>
      <c r="E5525" s="38" t="s">
        <v>311</v>
      </c>
      <c r="F5525" s="2" t="n">
        <f aca="false">IFERROR(E5525*10,SUBSTITUTE(E5525,"/",""))</f>
        <v>250</v>
      </c>
      <c r="H5525" s="8" t="n">
        <f aca="false">IFERROR(E5525-1,(LEFT(E5525,2)-1)&amp;"/"&amp;(RIGHT(E5525,2)-1))</f>
        <v>24</v>
      </c>
      <c r="I5525" s="8" t="str">
        <f aca="false">SUBSTITUTE(H5525,"/",";")</f>
        <v>24</v>
      </c>
      <c r="J5525" s="18" t="str">
        <f aca="false">SUBSTITUTE(H5525,"/",";")</f>
        <v>24</v>
      </c>
      <c r="M5525" s="8" t="n">
        <v>0</v>
      </c>
      <c r="N5525" s="2" t="n">
        <f aca="false">VLOOKUP(TRIM(H5525),references!B:C,2,0)</f>
        <v>15</v>
      </c>
    </row>
    <row r="5526" customFormat="false" ht="15" hidden="false" customHeight="false" outlineLevel="0" collapsed="false">
      <c r="B5526" s="2" t="s">
        <v>108</v>
      </c>
      <c r="C5526" s="66" t="s">
        <v>2350</v>
      </c>
      <c r="D5526" s="2" t="n">
        <f aca="false">D5525+5</f>
        <v>205</v>
      </c>
      <c r="E5526" s="38" t="s">
        <v>343</v>
      </c>
      <c r="F5526" s="2" t="str">
        <f aca="false">IFERROR(E5526*10,SUBSTITUTE(E5526,"/",""))</f>
        <v>2526</v>
      </c>
      <c r="H5526" s="8" t="str">
        <f aca="false">IFERROR(E5526-1,(LEFT(E5526,2)-1)&amp;"/"&amp;(RIGHT(E5526,2)-1))</f>
        <v>24/25</v>
      </c>
      <c r="I5526" s="8" t="str">
        <f aca="false">SUBSTITUTE(H5526,"/",";")</f>
        <v>24;25</v>
      </c>
      <c r="J5526" s="18" t="str">
        <f aca="false">SUBSTITUTE(H5526,"/",";")</f>
        <v>24;25</v>
      </c>
      <c r="M5526" s="8" t="n">
        <v>0</v>
      </c>
    </row>
    <row r="5527" customFormat="false" ht="15" hidden="false" customHeight="false" outlineLevel="0" collapsed="false">
      <c r="B5527" s="2" t="s">
        <v>108</v>
      </c>
      <c r="C5527" s="66" t="s">
        <v>2350</v>
      </c>
      <c r="D5527" s="2" t="n">
        <f aca="false">D5526+5</f>
        <v>210</v>
      </c>
      <c r="E5527" s="38" t="s">
        <v>312</v>
      </c>
      <c r="F5527" s="2" t="n">
        <f aca="false">IFERROR(E5527*10,SUBSTITUTE(E5527,"/",""))</f>
        <v>260</v>
      </c>
      <c r="H5527" s="8" t="n">
        <f aca="false">IFERROR(E5527-1,(LEFT(E5527,2)-1)&amp;"/"&amp;(RIGHT(E5527,2)-1))</f>
        <v>25</v>
      </c>
      <c r="I5527" s="8" t="str">
        <f aca="false">SUBSTITUTE(H5527,"/",";")</f>
        <v>25</v>
      </c>
      <c r="J5527" s="18" t="str">
        <f aca="false">SUBSTITUTE(H5527,"/",";")</f>
        <v>25</v>
      </c>
      <c r="M5527" s="8" t="n">
        <v>0</v>
      </c>
      <c r="N5527" s="2" t="n">
        <f aca="false">VLOOKUP(TRIM(H5527),references!B:C,2,0)</f>
        <v>15.5</v>
      </c>
    </row>
    <row r="5528" customFormat="false" ht="15" hidden="false" customHeight="false" outlineLevel="0" collapsed="false">
      <c r="B5528" s="2" t="s">
        <v>108</v>
      </c>
      <c r="C5528" s="66" t="s">
        <v>2350</v>
      </c>
      <c r="D5528" s="2" t="n">
        <f aca="false">D5527+5</f>
        <v>215</v>
      </c>
      <c r="E5528" s="38" t="s">
        <v>344</v>
      </c>
      <c r="F5528" s="2" t="str">
        <f aca="false">IFERROR(E5528*10,SUBSTITUTE(E5528,"/",""))</f>
        <v>2627</v>
      </c>
      <c r="H5528" s="8" t="str">
        <f aca="false">IFERROR(E5528-1,(LEFT(E5528,2)-1)&amp;"/"&amp;(RIGHT(E5528,2)-1))</f>
        <v>25/26</v>
      </c>
      <c r="I5528" s="8" t="str">
        <f aca="false">SUBSTITUTE(H5528,"/",";")</f>
        <v>25;26</v>
      </c>
      <c r="J5528" s="18" t="str">
        <f aca="false">SUBSTITUTE(H5528,"/",";")</f>
        <v>25;26</v>
      </c>
      <c r="M5528" s="8" t="n">
        <v>0</v>
      </c>
    </row>
    <row r="5529" customFormat="false" ht="15" hidden="false" customHeight="false" outlineLevel="0" collapsed="false">
      <c r="B5529" s="2" t="s">
        <v>108</v>
      </c>
      <c r="C5529" s="66" t="s">
        <v>2350</v>
      </c>
      <c r="D5529" s="2" t="n">
        <f aca="false">D5528+5</f>
        <v>220</v>
      </c>
      <c r="E5529" s="38" t="s">
        <v>313</v>
      </c>
      <c r="F5529" s="2" t="n">
        <f aca="false">IFERROR(E5529*10,SUBSTITUTE(E5529,"/",""))</f>
        <v>270</v>
      </c>
      <c r="H5529" s="8" t="n">
        <f aca="false">IFERROR(E5529-1,(LEFT(E5529,2)-1)&amp;"/"&amp;(RIGHT(E5529,2)-1))</f>
        <v>26</v>
      </c>
      <c r="I5529" s="8" t="str">
        <f aca="false">SUBSTITUTE(H5529,"/",";")</f>
        <v>26</v>
      </c>
      <c r="J5529" s="18" t="str">
        <f aca="false">SUBSTITUTE(H5529,"/",";")</f>
        <v>26</v>
      </c>
      <c r="M5529" s="8" t="n">
        <v>0</v>
      </c>
      <c r="N5529" s="2" t="n">
        <f aca="false">VLOOKUP(TRIM(H5529),references!B:C,2,0)</f>
        <v>16.5</v>
      </c>
    </row>
    <row r="5530" customFormat="false" ht="15" hidden="false" customHeight="false" outlineLevel="0" collapsed="false">
      <c r="B5530" s="2" t="s">
        <v>108</v>
      </c>
      <c r="C5530" s="66" t="s">
        <v>2350</v>
      </c>
      <c r="D5530" s="2" t="n">
        <f aca="false">D5529+5</f>
        <v>225</v>
      </c>
      <c r="E5530" s="38" t="s">
        <v>345</v>
      </c>
      <c r="F5530" s="2" t="str">
        <f aca="false">IFERROR(E5530*10,SUBSTITUTE(E5530,"/",""))</f>
        <v>2728</v>
      </c>
      <c r="H5530" s="8" t="str">
        <f aca="false">IFERROR(E5530-1,(LEFT(E5530,2)-1)&amp;"/"&amp;(RIGHT(E5530,2)-1))</f>
        <v>26/27</v>
      </c>
      <c r="I5530" s="8" t="str">
        <f aca="false">SUBSTITUTE(H5530,"/",";")</f>
        <v>26;27</v>
      </c>
      <c r="J5530" s="18" t="str">
        <f aca="false">SUBSTITUTE(H5530,"/",";")</f>
        <v>26;27</v>
      </c>
      <c r="M5530" s="8" t="n">
        <v>0</v>
      </c>
    </row>
    <row r="5531" customFormat="false" ht="15" hidden="false" customHeight="false" outlineLevel="0" collapsed="false">
      <c r="B5531" s="2" t="s">
        <v>108</v>
      </c>
      <c r="C5531" s="66" t="s">
        <v>2350</v>
      </c>
      <c r="D5531" s="2" t="n">
        <f aca="false">D5530+5</f>
        <v>230</v>
      </c>
      <c r="E5531" s="38" t="s">
        <v>314</v>
      </c>
      <c r="F5531" s="2" t="n">
        <f aca="false">IFERROR(E5531*10,SUBSTITUTE(E5531,"/",""))</f>
        <v>280</v>
      </c>
      <c r="H5531" s="8" t="n">
        <f aca="false">IFERROR(E5531-1,(LEFT(E5531,2)-1)&amp;"/"&amp;(RIGHT(E5531,2)-1))</f>
        <v>27</v>
      </c>
      <c r="I5531" s="8" t="str">
        <f aca="false">SUBSTITUTE(H5531,"/",";")</f>
        <v>27</v>
      </c>
      <c r="J5531" s="18" t="str">
        <f aca="false">SUBSTITUTE(H5531,"/",";")</f>
        <v>27</v>
      </c>
      <c r="M5531" s="8" t="n">
        <v>0</v>
      </c>
      <c r="N5531" s="2" t="n">
        <f aca="false">VLOOKUP(TRIM(H5531),references!B:C,2,0)</f>
        <v>17</v>
      </c>
    </row>
    <row r="5532" customFormat="false" ht="15" hidden="false" customHeight="false" outlineLevel="0" collapsed="false">
      <c r="B5532" s="2" t="s">
        <v>108</v>
      </c>
      <c r="C5532" s="66" t="s">
        <v>2350</v>
      </c>
      <c r="D5532" s="2" t="n">
        <f aca="false">D5531+5</f>
        <v>235</v>
      </c>
      <c r="E5532" s="38" t="s">
        <v>346</v>
      </c>
      <c r="F5532" s="2" t="str">
        <f aca="false">IFERROR(E5532*10,SUBSTITUTE(E5532,"/",""))</f>
        <v>2829</v>
      </c>
      <c r="H5532" s="8" t="str">
        <f aca="false">IFERROR(E5532-1,(LEFT(E5532,2)-1)&amp;"/"&amp;(RIGHT(E5532,2)-1))</f>
        <v>27/28</v>
      </c>
      <c r="I5532" s="8" t="str">
        <f aca="false">SUBSTITUTE(H5532,"/",";")</f>
        <v>27;28</v>
      </c>
      <c r="J5532" s="18" t="str">
        <f aca="false">SUBSTITUTE(H5532,"/",";")</f>
        <v>27;28</v>
      </c>
      <c r="M5532" s="8" t="n">
        <v>0</v>
      </c>
    </row>
    <row r="5533" customFormat="false" ht="15" hidden="false" customHeight="false" outlineLevel="0" collapsed="false">
      <c r="B5533" s="2" t="s">
        <v>108</v>
      </c>
      <c r="C5533" s="66" t="s">
        <v>2350</v>
      </c>
      <c r="D5533" s="2" t="n">
        <f aca="false">D5532+5</f>
        <v>240</v>
      </c>
      <c r="E5533" s="38" t="s">
        <v>315</v>
      </c>
      <c r="F5533" s="2" t="n">
        <f aca="false">IFERROR(E5533*10,SUBSTITUTE(E5533,"/",""))</f>
        <v>290</v>
      </c>
      <c r="H5533" s="8" t="n">
        <f aca="false">IFERROR(E5533-1,(LEFT(E5533,2)-1)&amp;"/"&amp;(RIGHT(E5533,2)-1))</f>
        <v>28</v>
      </c>
      <c r="I5533" s="8" t="str">
        <f aca="false">SUBSTITUTE(H5533,"/",";")</f>
        <v>28</v>
      </c>
      <c r="J5533" s="18" t="str">
        <f aca="false">SUBSTITUTE(H5533,"/",";")</f>
        <v>28</v>
      </c>
      <c r="M5533" s="8" t="n">
        <v>0</v>
      </c>
      <c r="N5533" s="2" t="n">
        <f aca="false">VLOOKUP(TRIM(H5533),references!B:C,2,0)</f>
        <v>17.5</v>
      </c>
    </row>
    <row r="5534" customFormat="false" ht="15" hidden="false" customHeight="false" outlineLevel="0" collapsed="false">
      <c r="B5534" s="2" t="s">
        <v>108</v>
      </c>
      <c r="C5534" s="66" t="s">
        <v>2350</v>
      </c>
      <c r="D5534" s="2" t="n">
        <f aca="false">D5533+5</f>
        <v>245</v>
      </c>
      <c r="E5534" s="38" t="s">
        <v>347</v>
      </c>
      <c r="F5534" s="2" t="str">
        <f aca="false">IFERROR(E5534*10,SUBSTITUTE(E5534,"/",""))</f>
        <v>2930</v>
      </c>
      <c r="H5534" s="8" t="str">
        <f aca="false">IFERROR(E5534-1,(LEFT(E5534,2)-1)&amp;"/"&amp;(RIGHT(E5534,2)-1))</f>
        <v>28/29</v>
      </c>
      <c r="I5534" s="8" t="str">
        <f aca="false">SUBSTITUTE(H5534,"/",";")</f>
        <v>28;29</v>
      </c>
      <c r="J5534" s="18" t="str">
        <f aca="false">SUBSTITUTE(H5534,"/",";")</f>
        <v>28;29</v>
      </c>
      <c r="M5534" s="8" t="n">
        <v>0</v>
      </c>
    </row>
    <row r="5535" customFormat="false" ht="15" hidden="false" customHeight="false" outlineLevel="0" collapsed="false">
      <c r="B5535" s="2" t="s">
        <v>108</v>
      </c>
      <c r="C5535" s="66" t="s">
        <v>2350</v>
      </c>
      <c r="D5535" s="2" t="n">
        <f aca="false">D5534+5</f>
        <v>250</v>
      </c>
      <c r="E5535" s="38" t="s">
        <v>316</v>
      </c>
      <c r="F5535" s="2" t="n">
        <f aca="false">IFERROR(E5535*10,SUBSTITUTE(E5535,"/",""))</f>
        <v>300</v>
      </c>
      <c r="H5535" s="8" t="n">
        <f aca="false">IFERROR(E5535-1,(LEFT(E5535,2)-1)&amp;"/"&amp;(RIGHT(E5535,2)-1))</f>
        <v>29</v>
      </c>
      <c r="I5535" s="8" t="str">
        <f aca="false">SUBSTITUTE(H5535,"/",";")</f>
        <v>29</v>
      </c>
      <c r="J5535" s="18" t="str">
        <f aca="false">SUBSTITUTE(H5535,"/",";")</f>
        <v>29</v>
      </c>
      <c r="M5535" s="8" t="n">
        <v>0</v>
      </c>
      <c r="N5535" s="2" t="n">
        <f aca="false">VLOOKUP(TRIM(H5535),references!B:C,2,0)</f>
        <v>18.5</v>
      </c>
    </row>
    <row r="5536" customFormat="false" ht="15" hidden="false" customHeight="false" outlineLevel="0" collapsed="false">
      <c r="B5536" s="2" t="s">
        <v>108</v>
      </c>
      <c r="C5536" s="66" t="s">
        <v>2350</v>
      </c>
      <c r="D5536" s="2" t="n">
        <f aca="false">D5535+5</f>
        <v>255</v>
      </c>
      <c r="E5536" s="38" t="s">
        <v>348</v>
      </c>
      <c r="F5536" s="2" t="str">
        <f aca="false">IFERROR(E5536*10,SUBSTITUTE(E5536,"/",""))</f>
        <v>3031</v>
      </c>
      <c r="H5536" s="8" t="str">
        <f aca="false">IFERROR(E5536-1,(LEFT(E5536,2)-1)&amp;"/"&amp;(RIGHT(E5536,2)-1))</f>
        <v>29/30</v>
      </c>
      <c r="I5536" s="8" t="str">
        <f aca="false">SUBSTITUTE(H5536,"/",";")</f>
        <v>29;30</v>
      </c>
      <c r="J5536" s="18" t="str">
        <f aca="false">SUBSTITUTE(H5536,"/",";")</f>
        <v>29;30</v>
      </c>
      <c r="M5536" s="8" t="n">
        <v>0</v>
      </c>
    </row>
    <row r="5537" customFormat="false" ht="15" hidden="false" customHeight="false" outlineLevel="0" collapsed="false">
      <c r="B5537" s="2" t="s">
        <v>108</v>
      </c>
      <c r="C5537" s="66" t="s">
        <v>2350</v>
      </c>
      <c r="D5537" s="2" t="n">
        <f aca="false">D5536+5</f>
        <v>260</v>
      </c>
      <c r="E5537" s="38" t="s">
        <v>317</v>
      </c>
      <c r="F5537" s="2" t="n">
        <f aca="false">IFERROR(E5537*10,SUBSTITUTE(E5537,"/",""))</f>
        <v>310</v>
      </c>
      <c r="H5537" s="8" t="n">
        <f aca="false">IFERROR(E5537-1,(LEFT(E5537,2)-1)&amp;"/"&amp;(RIGHT(E5537,2)-1))</f>
        <v>30</v>
      </c>
      <c r="I5537" s="8" t="str">
        <f aca="false">SUBSTITUTE(H5537,"/",";")</f>
        <v>30</v>
      </c>
      <c r="J5537" s="18" t="str">
        <f aca="false">SUBSTITUTE(H5537,"/",";")</f>
        <v>30</v>
      </c>
      <c r="M5537" s="8" t="n">
        <v>0</v>
      </c>
      <c r="N5537" s="2" t="n">
        <f aca="false">VLOOKUP(TRIM(H5537),references!B:C,2,0)</f>
        <v>19</v>
      </c>
    </row>
    <row r="5538" customFormat="false" ht="15" hidden="false" customHeight="false" outlineLevel="0" collapsed="false">
      <c r="B5538" s="2" t="s">
        <v>108</v>
      </c>
      <c r="C5538" s="66" t="s">
        <v>2350</v>
      </c>
      <c r="D5538" s="2" t="n">
        <f aca="false">D5537+5</f>
        <v>265</v>
      </c>
      <c r="E5538" s="38" t="s">
        <v>349</v>
      </c>
      <c r="F5538" s="2" t="str">
        <f aca="false">IFERROR(E5538*10,SUBSTITUTE(E5538,"/",""))</f>
        <v>3132</v>
      </c>
      <c r="H5538" s="8" t="str">
        <f aca="false">IFERROR(E5538-1,(LEFT(E5538,2)-1)&amp;"/"&amp;(RIGHT(E5538,2)-1))</f>
        <v>30/31</v>
      </c>
      <c r="I5538" s="8" t="str">
        <f aca="false">SUBSTITUTE(H5538,"/",";")</f>
        <v>30;31</v>
      </c>
      <c r="J5538" s="18" t="str">
        <f aca="false">SUBSTITUTE(H5538,"/",";")</f>
        <v>30;31</v>
      </c>
      <c r="M5538" s="8" t="n">
        <v>0</v>
      </c>
    </row>
    <row r="5539" customFormat="false" ht="15" hidden="false" customHeight="false" outlineLevel="0" collapsed="false">
      <c r="B5539" s="2" t="s">
        <v>108</v>
      </c>
      <c r="C5539" s="66" t="s">
        <v>2350</v>
      </c>
      <c r="D5539" s="2" t="n">
        <f aca="false">D5538+5</f>
        <v>270</v>
      </c>
      <c r="E5539" s="38" t="s">
        <v>115</v>
      </c>
      <c r="F5539" s="2" t="n">
        <f aca="false">IFERROR(E5539*10,SUBSTITUTE(E5539,"/",""))</f>
        <v>320</v>
      </c>
      <c r="H5539" s="8" t="n">
        <f aca="false">IFERROR(E5539-1,(LEFT(E5539,2)-1)&amp;"/"&amp;(RIGHT(E5539,2)-1))</f>
        <v>31</v>
      </c>
      <c r="I5539" s="8" t="str">
        <f aca="false">SUBSTITUTE(H5539,"/",";")</f>
        <v>31</v>
      </c>
      <c r="J5539" s="18" t="str">
        <f aca="false">SUBSTITUTE(H5539,"/",";")</f>
        <v>31</v>
      </c>
      <c r="M5539" s="8" t="n">
        <v>0</v>
      </c>
      <c r="N5539" s="2" t="n">
        <f aca="false">VLOOKUP(TRIM(H5539),references!B:C,2,0)</f>
        <v>19.5</v>
      </c>
    </row>
    <row r="5540" customFormat="false" ht="15" hidden="false" customHeight="false" outlineLevel="0" collapsed="false">
      <c r="B5540" s="2" t="s">
        <v>108</v>
      </c>
      <c r="C5540" s="66" t="s">
        <v>2350</v>
      </c>
      <c r="D5540" s="2" t="n">
        <f aca="false">D5539+5</f>
        <v>275</v>
      </c>
      <c r="E5540" s="38" t="s">
        <v>144</v>
      </c>
      <c r="F5540" s="2" t="str">
        <f aca="false">IFERROR(E5540*10,SUBSTITUTE(E5540,"/",""))</f>
        <v>3233</v>
      </c>
      <c r="H5540" s="8" t="str">
        <f aca="false">IFERROR(E5540-1,(LEFT(E5540,2)-1)&amp;"/"&amp;(RIGHT(E5540,2)-1))</f>
        <v>31/32</v>
      </c>
      <c r="I5540" s="8" t="str">
        <f aca="false">SUBSTITUTE(H5540,"/",";")</f>
        <v>31;32</v>
      </c>
      <c r="J5540" s="18" t="str">
        <f aca="false">SUBSTITUTE(H5540,"/",";")</f>
        <v>31;32</v>
      </c>
      <c r="M5540" s="8" t="n">
        <v>0</v>
      </c>
    </row>
    <row r="5541" customFormat="false" ht="15" hidden="false" customHeight="false" outlineLevel="0" collapsed="false">
      <c r="B5541" s="2" t="s">
        <v>108</v>
      </c>
      <c r="C5541" s="66" t="s">
        <v>2350</v>
      </c>
      <c r="D5541" s="2" t="n">
        <f aca="false">D5540+5</f>
        <v>280</v>
      </c>
      <c r="E5541" s="38" t="s">
        <v>116</v>
      </c>
      <c r="F5541" s="2" t="n">
        <f aca="false">IFERROR(E5541*10,SUBSTITUTE(E5541,"/",""))</f>
        <v>330</v>
      </c>
      <c r="H5541" s="8" t="n">
        <f aca="false">IFERROR(E5541-1,(LEFT(E5541,2)-1)&amp;"/"&amp;(RIGHT(E5541,2)-1))</f>
        <v>32</v>
      </c>
      <c r="I5541" s="8" t="str">
        <f aca="false">SUBSTITUTE(H5541,"/",";")</f>
        <v>32</v>
      </c>
      <c r="J5541" s="18" t="str">
        <f aca="false">SUBSTITUTE(H5541,"/",";")</f>
        <v>32</v>
      </c>
      <c r="M5541" s="8" t="n">
        <v>0</v>
      </c>
      <c r="N5541" s="2" t="n">
        <f aca="false">VLOOKUP(TRIM(H5541),references!B:C,2,0)</f>
        <v>20.5</v>
      </c>
    </row>
    <row r="5542" customFormat="false" ht="15" hidden="false" customHeight="false" outlineLevel="0" collapsed="false">
      <c r="B5542" s="2" t="s">
        <v>108</v>
      </c>
      <c r="C5542" s="66" t="s">
        <v>2350</v>
      </c>
      <c r="D5542" s="2" t="n">
        <f aca="false">D5541+5</f>
        <v>285</v>
      </c>
      <c r="E5542" s="38" t="s">
        <v>145</v>
      </c>
      <c r="F5542" s="2" t="str">
        <f aca="false">IFERROR(E5542*10,SUBSTITUTE(E5542,"/",""))</f>
        <v>3334</v>
      </c>
      <c r="H5542" s="8" t="str">
        <f aca="false">IFERROR(E5542-1,(LEFT(E5542,2)-1)&amp;"/"&amp;(RIGHT(E5542,2)-1))</f>
        <v>32/33</v>
      </c>
      <c r="I5542" s="8" t="str">
        <f aca="false">SUBSTITUTE(H5542,"/",";")</f>
        <v>32;33</v>
      </c>
      <c r="J5542" s="18" t="str">
        <f aca="false">SUBSTITUTE(H5542,"/",";")</f>
        <v>32;33</v>
      </c>
      <c r="M5542" s="8" t="n">
        <v>0</v>
      </c>
    </row>
    <row r="5543" customFormat="false" ht="15" hidden="false" customHeight="false" outlineLevel="0" collapsed="false">
      <c r="B5543" s="2" t="s">
        <v>108</v>
      </c>
      <c r="C5543" s="66" t="s">
        <v>2350</v>
      </c>
      <c r="D5543" s="2" t="n">
        <f aca="false">D5542+5</f>
        <v>290</v>
      </c>
      <c r="E5543" s="38" t="s">
        <v>117</v>
      </c>
      <c r="F5543" s="2" t="n">
        <f aca="false">IFERROR(E5543*10,SUBSTITUTE(E5543,"/",""))</f>
        <v>340</v>
      </c>
      <c r="H5543" s="8" t="n">
        <f aca="false">IFERROR(E5543-1,(LEFT(E5543,2)-1)&amp;"/"&amp;(RIGHT(E5543,2)-1))</f>
        <v>33</v>
      </c>
      <c r="I5543" s="8" t="str">
        <f aca="false">SUBSTITUTE(H5543,"/",";")</f>
        <v>33</v>
      </c>
      <c r="J5543" s="18" t="str">
        <f aca="false">SUBSTITUTE(H5543,"/",";")</f>
        <v>33</v>
      </c>
      <c r="M5543" s="8" t="n">
        <v>0</v>
      </c>
      <c r="N5543" s="2" t="n">
        <f aca="false">VLOOKUP(TRIM(H5543),references!B:C,2,0)</f>
        <v>21</v>
      </c>
    </row>
    <row r="5544" customFormat="false" ht="15" hidden="false" customHeight="false" outlineLevel="0" collapsed="false">
      <c r="B5544" s="2" t="s">
        <v>108</v>
      </c>
      <c r="C5544" s="66" t="s">
        <v>2350</v>
      </c>
      <c r="D5544" s="2" t="n">
        <f aca="false">D5543+5</f>
        <v>295</v>
      </c>
      <c r="E5544" s="38" t="s">
        <v>146</v>
      </c>
      <c r="F5544" s="2" t="str">
        <f aca="false">IFERROR(E5544*10,SUBSTITUTE(E5544,"/",""))</f>
        <v>3435</v>
      </c>
      <c r="H5544" s="8" t="str">
        <f aca="false">IFERROR(E5544-1,(LEFT(E5544,2)-1)&amp;"/"&amp;(RIGHT(E5544,2)-1))</f>
        <v>33/34</v>
      </c>
      <c r="I5544" s="8" t="str">
        <f aca="false">SUBSTITUTE(H5544,"/",";")</f>
        <v>33;34</v>
      </c>
      <c r="J5544" s="18" t="str">
        <f aca="false">SUBSTITUTE(H5544,"/",";")</f>
        <v>33;34</v>
      </c>
      <c r="M5544" s="8" t="n">
        <v>0</v>
      </c>
    </row>
    <row r="5545" customFormat="false" ht="15" hidden="false" customHeight="false" outlineLevel="0" collapsed="false">
      <c r="B5545" s="2" t="s">
        <v>108</v>
      </c>
      <c r="C5545" s="66" t="s">
        <v>2350</v>
      </c>
      <c r="D5545" s="2" t="n">
        <f aca="false">D5544+5</f>
        <v>300</v>
      </c>
      <c r="E5545" s="38" t="s">
        <v>118</v>
      </c>
      <c r="F5545" s="2" t="n">
        <f aca="false">IFERROR(E5545*10,SUBSTITUTE(E5545,"/",""))</f>
        <v>350</v>
      </c>
      <c r="H5545" s="8" t="n">
        <f aca="false">IFERROR(E5545-1,(LEFT(E5545,2)-1)&amp;"/"&amp;(RIGHT(E5545,2)-1))</f>
        <v>34</v>
      </c>
      <c r="I5545" s="8" t="str">
        <f aca="false">SUBSTITUTE(H5545,"/",";")</f>
        <v>34</v>
      </c>
      <c r="J5545" s="18" t="str">
        <f aca="false">SUBSTITUTE(H5545,"/",";")</f>
        <v>34</v>
      </c>
      <c r="M5545" s="8" t="n">
        <v>0</v>
      </c>
      <c r="N5545" s="2" t="n">
        <f aca="false">VLOOKUP(TRIM(H5545),references!B:C,2,0)</f>
        <v>21.5</v>
      </c>
    </row>
    <row r="5546" customFormat="false" ht="15" hidden="false" customHeight="false" outlineLevel="0" collapsed="false">
      <c r="B5546" s="2" t="s">
        <v>108</v>
      </c>
      <c r="C5546" s="66" t="s">
        <v>2350</v>
      </c>
      <c r="D5546" s="2" t="n">
        <f aca="false">D5545+5</f>
        <v>305</v>
      </c>
      <c r="E5546" s="38" t="s">
        <v>147</v>
      </c>
      <c r="F5546" s="2" t="str">
        <f aca="false">IFERROR(E5546*10,SUBSTITUTE(E5546,"/",""))</f>
        <v>3536</v>
      </c>
      <c r="H5546" s="8" t="str">
        <f aca="false">IFERROR(E5546-1,(LEFT(E5546,2)-1)&amp;"/"&amp;(RIGHT(E5546,2)-1))</f>
        <v>34/35</v>
      </c>
      <c r="I5546" s="8" t="str">
        <f aca="false">SUBSTITUTE(H5546,"/",";")</f>
        <v>34;35</v>
      </c>
      <c r="J5546" s="18" t="str">
        <f aca="false">SUBSTITUTE(H5546,"/",";")</f>
        <v>34;35</v>
      </c>
      <c r="M5546" s="8" t="n">
        <v>0</v>
      </c>
    </row>
    <row r="5547" customFormat="false" ht="15" hidden="false" customHeight="false" outlineLevel="0" collapsed="false">
      <c r="B5547" s="2" t="s">
        <v>108</v>
      </c>
      <c r="C5547" s="66" t="s">
        <v>2350</v>
      </c>
      <c r="D5547" s="2" t="n">
        <f aca="false">D5546+5</f>
        <v>310</v>
      </c>
      <c r="E5547" s="38" t="s">
        <v>119</v>
      </c>
      <c r="F5547" s="2" t="n">
        <f aca="false">IFERROR(E5547*10,SUBSTITUTE(E5547,"/",""))</f>
        <v>360</v>
      </c>
      <c r="H5547" s="8" t="n">
        <f aca="false">IFERROR(E5547-1,(LEFT(E5547,2)-1)&amp;"/"&amp;(RIGHT(E5547,2)-1))</f>
        <v>35</v>
      </c>
      <c r="I5547" s="8" t="str">
        <f aca="false">SUBSTITUTE(H5547,"/",";")</f>
        <v>35</v>
      </c>
      <c r="J5547" s="18" t="str">
        <f aca="false">SUBSTITUTE(H5547,"/",";")</f>
        <v>35</v>
      </c>
      <c r="M5547" s="8" t="n">
        <v>0</v>
      </c>
      <c r="N5547" s="2" t="n">
        <f aca="false">VLOOKUP(TRIM(H5547),references!B:C,2,0)</f>
        <v>22.5</v>
      </c>
    </row>
    <row r="5548" customFormat="false" ht="15" hidden="false" customHeight="false" outlineLevel="0" collapsed="false">
      <c r="B5548" s="2" t="s">
        <v>108</v>
      </c>
      <c r="C5548" s="66" t="s">
        <v>2350</v>
      </c>
      <c r="D5548" s="2" t="n">
        <f aca="false">D5547+5</f>
        <v>315</v>
      </c>
      <c r="E5548" s="38" t="s">
        <v>148</v>
      </c>
      <c r="F5548" s="2" t="str">
        <f aca="false">IFERROR(E5548*10,SUBSTITUTE(E5548,"/",""))</f>
        <v>3637</v>
      </c>
      <c r="H5548" s="8" t="str">
        <f aca="false">IFERROR(E5548-1,(LEFT(E5548,2)-1)&amp;"/"&amp;(RIGHT(E5548,2)-1))</f>
        <v>35/36</v>
      </c>
      <c r="I5548" s="8" t="str">
        <f aca="false">SUBSTITUTE(H5548,"/",";")</f>
        <v>35;36</v>
      </c>
      <c r="J5548" s="18" t="str">
        <f aca="false">SUBSTITUTE(H5548,"/",";")</f>
        <v>35;36</v>
      </c>
      <c r="M5548" s="8" t="n">
        <v>0</v>
      </c>
    </row>
    <row r="5549" customFormat="false" ht="15" hidden="false" customHeight="false" outlineLevel="0" collapsed="false">
      <c r="B5549" s="2" t="s">
        <v>108</v>
      </c>
      <c r="C5549" s="66" t="s">
        <v>2350</v>
      </c>
      <c r="D5549" s="2" t="n">
        <f aca="false">D5548+5</f>
        <v>320</v>
      </c>
      <c r="E5549" s="38" t="s">
        <v>120</v>
      </c>
      <c r="F5549" s="2" t="n">
        <f aca="false">IFERROR(E5549*10,SUBSTITUTE(E5549,"/",""))</f>
        <v>370</v>
      </c>
      <c r="H5549" s="8" t="n">
        <f aca="false">IFERROR(E5549-1,(LEFT(E5549,2)-1)&amp;"/"&amp;(RIGHT(E5549,2)-1))</f>
        <v>36</v>
      </c>
      <c r="I5549" s="8" t="str">
        <f aca="false">SUBSTITUTE(H5549,"/",";")</f>
        <v>36</v>
      </c>
      <c r="J5549" s="18" t="str">
        <f aca="false">SUBSTITUTE(H5549,"/",";")</f>
        <v>36</v>
      </c>
      <c r="M5549" s="8" t="n">
        <v>0</v>
      </c>
      <c r="N5549" s="2" t="n">
        <f aca="false">VLOOKUP(TRIM(H5549),references!B:C,2,0)</f>
        <v>23</v>
      </c>
    </row>
    <row r="5550" customFormat="false" ht="15" hidden="false" customHeight="false" outlineLevel="0" collapsed="false">
      <c r="B5550" s="2" t="s">
        <v>108</v>
      </c>
      <c r="C5550" s="66" t="s">
        <v>2350</v>
      </c>
      <c r="D5550" s="2" t="n">
        <f aca="false">D5549+5</f>
        <v>325</v>
      </c>
      <c r="E5550" s="38" t="s">
        <v>149</v>
      </c>
      <c r="F5550" s="2" t="str">
        <f aca="false">IFERROR(E5550*10,SUBSTITUTE(E5550,"/",""))</f>
        <v>3738</v>
      </c>
      <c r="H5550" s="8" t="str">
        <f aca="false">IFERROR(E5550-1,(LEFT(E5550,2)-1)&amp;"/"&amp;(RIGHT(E5550,2)-1))</f>
        <v>36/37</v>
      </c>
      <c r="I5550" s="8" t="str">
        <f aca="false">SUBSTITUTE(H5550,"/",";")</f>
        <v>36;37</v>
      </c>
      <c r="J5550" s="18" t="str">
        <f aca="false">SUBSTITUTE(H5550,"/",";")</f>
        <v>36;37</v>
      </c>
      <c r="M5550" s="8" t="n">
        <v>0</v>
      </c>
    </row>
    <row r="5551" customFormat="false" ht="15" hidden="false" customHeight="false" outlineLevel="0" collapsed="false">
      <c r="B5551" s="2" t="s">
        <v>108</v>
      </c>
      <c r="C5551" s="66" t="s">
        <v>2350</v>
      </c>
      <c r="D5551" s="2" t="n">
        <f aca="false">D5550+5</f>
        <v>330</v>
      </c>
      <c r="E5551" s="38" t="s">
        <v>121</v>
      </c>
      <c r="F5551" s="2" t="n">
        <f aca="false">IFERROR(E5551*10,SUBSTITUTE(E5551,"/",""))</f>
        <v>380</v>
      </c>
      <c r="H5551" s="8" t="n">
        <f aca="false">IFERROR(E5551-1,(LEFT(E5551,2)-1)&amp;"/"&amp;(RIGHT(E5551,2)-1))</f>
        <v>37</v>
      </c>
      <c r="I5551" s="8" t="str">
        <f aca="false">SUBSTITUTE(H5551,"/",";")</f>
        <v>37</v>
      </c>
      <c r="J5551" s="18" t="str">
        <f aca="false">SUBSTITUTE(H5551,"/",";")</f>
        <v>37</v>
      </c>
      <c r="M5551" s="8" t="n">
        <v>0</v>
      </c>
      <c r="N5551" s="2" t="n">
        <f aca="false">VLOOKUP(TRIM(H5551),references!B:C,2,0)</f>
        <v>23.5</v>
      </c>
    </row>
    <row r="5552" customFormat="false" ht="15" hidden="false" customHeight="false" outlineLevel="0" collapsed="false">
      <c r="B5552" s="2" t="s">
        <v>108</v>
      </c>
      <c r="C5552" s="66" t="s">
        <v>2350</v>
      </c>
      <c r="D5552" s="2" t="n">
        <f aca="false">D5551+5</f>
        <v>335</v>
      </c>
      <c r="E5552" s="38" t="s">
        <v>150</v>
      </c>
      <c r="F5552" s="2" t="str">
        <f aca="false">IFERROR(E5552*10,SUBSTITUTE(E5552,"/",""))</f>
        <v>3839</v>
      </c>
      <c r="H5552" s="8" t="str">
        <f aca="false">IFERROR(E5552-1,(LEFT(E5552,2)-1)&amp;"/"&amp;(RIGHT(E5552,2)-1))</f>
        <v>37/38</v>
      </c>
      <c r="I5552" s="8" t="str">
        <f aca="false">SUBSTITUTE(H5552,"/",";")</f>
        <v>37;38</v>
      </c>
      <c r="J5552" s="18" t="str">
        <f aca="false">SUBSTITUTE(H5552,"/",";")</f>
        <v>37;38</v>
      </c>
      <c r="M5552" s="8" t="n">
        <v>0</v>
      </c>
    </row>
    <row r="5553" customFormat="false" ht="15" hidden="false" customHeight="false" outlineLevel="0" collapsed="false">
      <c r="B5553" s="2" t="s">
        <v>108</v>
      </c>
      <c r="C5553" s="66" t="s">
        <v>2350</v>
      </c>
      <c r="D5553" s="2" t="n">
        <f aca="false">D5552+5</f>
        <v>340</v>
      </c>
      <c r="E5553" s="38" t="s">
        <v>122</v>
      </c>
      <c r="F5553" s="2" t="n">
        <f aca="false">IFERROR(E5553*10,SUBSTITUTE(E5553,"/",""))</f>
        <v>390</v>
      </c>
      <c r="H5553" s="8" t="n">
        <f aca="false">IFERROR(E5553-1,(LEFT(E5553,2)-1)&amp;"/"&amp;(RIGHT(E5553,2)-1))</f>
        <v>38</v>
      </c>
      <c r="I5553" s="8" t="str">
        <f aca="false">SUBSTITUTE(H5553,"/",";")</f>
        <v>38</v>
      </c>
      <c r="J5553" s="18" t="str">
        <f aca="false">SUBSTITUTE(H5553,"/",";")</f>
        <v>38</v>
      </c>
      <c r="M5553" s="8" t="n">
        <v>0</v>
      </c>
      <c r="N5553" s="2" t="n">
        <f aca="false">VLOOKUP(TRIM(H5553),references!B:C,2,0)</f>
        <v>24.5</v>
      </c>
    </row>
    <row r="5554" customFormat="false" ht="15" hidden="false" customHeight="false" outlineLevel="0" collapsed="false">
      <c r="B5554" s="2" t="s">
        <v>108</v>
      </c>
      <c r="C5554" s="66" t="s">
        <v>2350</v>
      </c>
      <c r="D5554" s="2" t="n">
        <f aca="false">D5553+5</f>
        <v>345</v>
      </c>
      <c r="E5554" s="38" t="s">
        <v>151</v>
      </c>
      <c r="F5554" s="2" t="str">
        <f aca="false">IFERROR(E5554*10,SUBSTITUTE(E5554,"/",""))</f>
        <v>3940</v>
      </c>
      <c r="H5554" s="8" t="str">
        <f aca="false">IFERROR(E5554-1,(LEFT(E5554,2)-1)&amp;"/"&amp;(RIGHT(E5554,2)-1))</f>
        <v>38/39</v>
      </c>
      <c r="I5554" s="8" t="str">
        <f aca="false">SUBSTITUTE(H5554,"/",";")</f>
        <v>38;39</v>
      </c>
      <c r="J5554" s="18" t="str">
        <f aca="false">SUBSTITUTE(H5554,"/",";")</f>
        <v>38;39</v>
      </c>
      <c r="M5554" s="8" t="n">
        <v>0</v>
      </c>
    </row>
    <row r="5555" customFormat="false" ht="15" hidden="false" customHeight="false" outlineLevel="0" collapsed="false">
      <c r="B5555" s="2" t="s">
        <v>108</v>
      </c>
      <c r="C5555" s="66" t="s">
        <v>2350</v>
      </c>
      <c r="D5555" s="2" t="n">
        <f aca="false">D5554+5</f>
        <v>350</v>
      </c>
      <c r="E5555" s="38" t="s">
        <v>123</v>
      </c>
      <c r="F5555" s="2" t="n">
        <f aca="false">IFERROR(E5555*10,SUBSTITUTE(E5555,"/",""))</f>
        <v>400</v>
      </c>
      <c r="H5555" s="8" t="n">
        <f aca="false">IFERROR(E5555-1,(LEFT(E5555,2)-1)&amp;"/"&amp;(RIGHT(E5555,2)-1))</f>
        <v>39</v>
      </c>
      <c r="I5555" s="8" t="str">
        <f aca="false">SUBSTITUTE(H5555,"/",";")</f>
        <v>39</v>
      </c>
      <c r="J5555" s="18" t="str">
        <f aca="false">SUBSTITUTE(H5555,"/",";")</f>
        <v>39</v>
      </c>
      <c r="M5555" s="8" t="n">
        <v>0</v>
      </c>
      <c r="N5555" s="2" t="n">
        <f aca="false">VLOOKUP(TRIM(H5555),references!B:C,2,0)</f>
        <v>25</v>
      </c>
    </row>
    <row r="5556" customFormat="false" ht="15" hidden="false" customHeight="false" outlineLevel="0" collapsed="false">
      <c r="B5556" s="2" t="s">
        <v>108</v>
      </c>
      <c r="C5556" s="66" t="s">
        <v>2350</v>
      </c>
      <c r="D5556" s="2" t="n">
        <f aca="false">D5555+5</f>
        <v>355</v>
      </c>
      <c r="E5556" s="38" t="s">
        <v>152</v>
      </c>
      <c r="F5556" s="2" t="str">
        <f aca="false">IFERROR(E5556*10,SUBSTITUTE(E5556,"/",""))</f>
        <v>4041</v>
      </c>
      <c r="H5556" s="8" t="str">
        <f aca="false">IFERROR(E5556-1,(LEFT(E5556,2)-1)&amp;"/"&amp;(RIGHT(E5556,2)-1))</f>
        <v>39/40</v>
      </c>
      <c r="I5556" s="8" t="str">
        <f aca="false">SUBSTITUTE(H5556,"/",";")</f>
        <v>39;40</v>
      </c>
      <c r="J5556" s="18" t="str">
        <f aca="false">SUBSTITUTE(H5556,"/",";")</f>
        <v>39;40</v>
      </c>
      <c r="M5556" s="8" t="n">
        <v>0</v>
      </c>
    </row>
    <row r="5557" customFormat="false" ht="15" hidden="false" customHeight="false" outlineLevel="0" collapsed="false">
      <c r="B5557" s="2" t="s">
        <v>108</v>
      </c>
      <c r="C5557" s="66" t="s">
        <v>2350</v>
      </c>
      <c r="D5557" s="2" t="n">
        <f aca="false">D5556+5</f>
        <v>360</v>
      </c>
      <c r="E5557" s="38" t="s">
        <v>124</v>
      </c>
      <c r="F5557" s="2" t="n">
        <f aca="false">IFERROR(E5557*10,SUBSTITUTE(E5557,"/",""))</f>
        <v>410</v>
      </c>
      <c r="H5557" s="8" t="n">
        <f aca="false">IFERROR(E5557-1,(LEFT(E5557,2)-1)&amp;"/"&amp;(RIGHT(E5557,2)-1))</f>
        <v>40</v>
      </c>
      <c r="I5557" s="8" t="str">
        <f aca="false">SUBSTITUTE(H5557,"/",";")</f>
        <v>40</v>
      </c>
      <c r="J5557" s="18" t="str">
        <f aca="false">SUBSTITUTE(H5557,"/",";")</f>
        <v>40</v>
      </c>
      <c r="M5557" s="8" t="n">
        <v>0</v>
      </c>
      <c r="N5557" s="2" t="n">
        <f aca="false">VLOOKUP(TRIM(H5557),references!B:C,2,0)</f>
        <v>25.5</v>
      </c>
    </row>
    <row r="5558" customFormat="false" ht="15" hidden="false" customHeight="false" outlineLevel="0" collapsed="false">
      <c r="B5558" s="2" t="s">
        <v>108</v>
      </c>
      <c r="C5558" s="66" t="s">
        <v>2350</v>
      </c>
      <c r="D5558" s="2" t="n">
        <f aca="false">D5557+5</f>
        <v>365</v>
      </c>
      <c r="E5558" s="38" t="s">
        <v>153</v>
      </c>
      <c r="F5558" s="2" t="str">
        <f aca="false">IFERROR(E5558*10,SUBSTITUTE(E5558,"/",""))</f>
        <v>4142</v>
      </c>
      <c r="H5558" s="8" t="str">
        <f aca="false">IFERROR(E5558-1,(LEFT(E5558,2)-1)&amp;"/"&amp;(RIGHT(E5558,2)-1))</f>
        <v>40/41</v>
      </c>
      <c r="I5558" s="8" t="str">
        <f aca="false">SUBSTITUTE(H5558,"/",";")</f>
        <v>40;41</v>
      </c>
      <c r="J5558" s="18" t="str">
        <f aca="false">SUBSTITUTE(H5558,"/",";")</f>
        <v>40;41</v>
      </c>
      <c r="M5558" s="8" t="n">
        <v>0</v>
      </c>
    </row>
    <row r="5559" customFormat="false" ht="15" hidden="false" customHeight="false" outlineLevel="0" collapsed="false">
      <c r="B5559" s="2" t="s">
        <v>108</v>
      </c>
      <c r="C5559" s="66" t="s">
        <v>2350</v>
      </c>
      <c r="D5559" s="2" t="n">
        <f aca="false">D5558+5</f>
        <v>370</v>
      </c>
      <c r="E5559" s="38" t="s">
        <v>125</v>
      </c>
      <c r="F5559" s="2" t="n">
        <f aca="false">IFERROR(E5559*10,SUBSTITUTE(E5559,"/",""))</f>
        <v>420</v>
      </c>
      <c r="H5559" s="8" t="n">
        <f aca="false">IFERROR(E5559-1,(LEFT(E5559,2)-1)&amp;"/"&amp;(RIGHT(E5559,2)-1))</f>
        <v>41</v>
      </c>
      <c r="I5559" s="8" t="str">
        <f aca="false">SUBSTITUTE(H5559,"/",";")</f>
        <v>41</v>
      </c>
      <c r="J5559" s="18" t="str">
        <f aca="false">SUBSTITUTE(H5559,"/",";")</f>
        <v>41</v>
      </c>
      <c r="M5559" s="8" t="n">
        <v>0</v>
      </c>
    </row>
    <row r="5560" customFormat="false" ht="15" hidden="false" customHeight="false" outlineLevel="0" collapsed="false">
      <c r="B5560" s="2" t="s">
        <v>108</v>
      </c>
      <c r="C5560" s="66" t="s">
        <v>2350</v>
      </c>
      <c r="D5560" s="2" t="n">
        <f aca="false">D5559+5</f>
        <v>375</v>
      </c>
      <c r="E5560" s="38" t="s">
        <v>154</v>
      </c>
      <c r="F5560" s="2" t="str">
        <f aca="false">IFERROR(E5560*10,SUBSTITUTE(E5560,"/",""))</f>
        <v>4243</v>
      </c>
      <c r="H5560" s="8" t="str">
        <f aca="false">IFERROR(E5560-1,(LEFT(E5560,2)-1)&amp;"/"&amp;(RIGHT(E5560,2)-1))</f>
        <v>41/42</v>
      </c>
      <c r="I5560" s="8" t="str">
        <f aca="false">SUBSTITUTE(H5560,"/",";")</f>
        <v>41;42</v>
      </c>
      <c r="J5560" s="18" t="str">
        <f aca="false">SUBSTITUTE(H5560,"/",";")</f>
        <v>41;42</v>
      </c>
      <c r="M5560" s="8" t="n">
        <v>0</v>
      </c>
    </row>
    <row r="5561" customFormat="false" ht="15" hidden="false" customHeight="false" outlineLevel="0" collapsed="false">
      <c r="B5561" s="2" t="s">
        <v>108</v>
      </c>
      <c r="C5561" s="66" t="s">
        <v>2350</v>
      </c>
      <c r="D5561" s="2" t="n">
        <f aca="false">D5560+5</f>
        <v>380</v>
      </c>
      <c r="E5561" s="38" t="s">
        <v>126</v>
      </c>
      <c r="F5561" s="2" t="n">
        <f aca="false">IFERROR(E5561*10,SUBSTITUTE(E5561,"/",""))</f>
        <v>430</v>
      </c>
      <c r="H5561" s="8" t="n">
        <f aca="false">IFERROR(E5561-1,(LEFT(E5561,2)-1)&amp;"/"&amp;(RIGHT(E5561,2)-1))</f>
        <v>42</v>
      </c>
      <c r="I5561" s="8" t="str">
        <f aca="false">SUBSTITUTE(H5561,"/",";")</f>
        <v>42</v>
      </c>
      <c r="J5561" s="18" t="str">
        <f aca="false">SUBSTITUTE(H5561,"/",";")</f>
        <v>42</v>
      </c>
      <c r="M5561" s="8" t="n">
        <v>0</v>
      </c>
    </row>
    <row r="5562" customFormat="false" ht="15" hidden="false" customHeight="false" outlineLevel="0" collapsed="false">
      <c r="B5562" s="2" t="s">
        <v>108</v>
      </c>
      <c r="C5562" s="66" t="s">
        <v>2350</v>
      </c>
      <c r="D5562" s="2" t="n">
        <f aca="false">D5561+5</f>
        <v>385</v>
      </c>
      <c r="E5562" s="38" t="s">
        <v>155</v>
      </c>
      <c r="F5562" s="2" t="str">
        <f aca="false">IFERROR(E5562*10,SUBSTITUTE(E5562,"/",""))</f>
        <v>4344</v>
      </c>
      <c r="H5562" s="8" t="str">
        <f aca="false">IFERROR(E5562-1,(LEFT(E5562,2)-1)&amp;"/"&amp;(RIGHT(E5562,2)-1))</f>
        <v>42/43</v>
      </c>
      <c r="I5562" s="8" t="str">
        <f aca="false">SUBSTITUTE(H5562,"/",";")</f>
        <v>42;43</v>
      </c>
      <c r="J5562" s="18" t="str">
        <f aca="false">SUBSTITUTE(H5562,"/",";")</f>
        <v>42;43</v>
      </c>
      <c r="M5562" s="8" t="n">
        <v>0</v>
      </c>
    </row>
    <row r="5563" customFormat="false" ht="15" hidden="false" customHeight="false" outlineLevel="0" collapsed="false">
      <c r="B5563" s="2" t="s">
        <v>108</v>
      </c>
      <c r="C5563" s="66" t="s">
        <v>2350</v>
      </c>
      <c r="D5563" s="2" t="n">
        <f aca="false">D5562+5</f>
        <v>390</v>
      </c>
      <c r="E5563" s="38" t="s">
        <v>127</v>
      </c>
      <c r="F5563" s="2" t="n">
        <f aca="false">IFERROR(E5563*10,SUBSTITUTE(E5563,"/",""))</f>
        <v>440</v>
      </c>
      <c r="H5563" s="8" t="n">
        <f aca="false">IFERROR(E5563-1,(LEFT(E5563,2)-1)&amp;"/"&amp;(RIGHT(E5563,2)-1))</f>
        <v>43</v>
      </c>
      <c r="I5563" s="8" t="str">
        <f aca="false">SUBSTITUTE(H5563,"/",";")</f>
        <v>43</v>
      </c>
      <c r="J5563" s="18" t="str">
        <f aca="false">SUBSTITUTE(H5563,"/",";")</f>
        <v>43</v>
      </c>
      <c r="M5563" s="8" t="n">
        <v>0</v>
      </c>
    </row>
    <row r="5565" customFormat="false" ht="15" hidden="false" customHeight="false" outlineLevel="0" collapsed="false">
      <c r="B5565" s="2" t="s">
        <v>108</v>
      </c>
      <c r="C5565" s="66" t="s">
        <v>2352</v>
      </c>
      <c r="D5565" s="2" t="n">
        <v>110</v>
      </c>
      <c r="E5565" s="38" t="s">
        <v>2338</v>
      </c>
      <c r="F5565" s="2" t="str">
        <f aca="false">IFERROR(E5565*10,SUBSTITUTE(E5565,"/",""))</f>
        <v>1619</v>
      </c>
      <c r="H5565" s="71" t="str">
        <f aca="false">IFERROR(E5565-1,(LEFT(E5565,2)-1)&amp;"/"&amp;(RIGHT(E5565,2)-1))</f>
        <v>15/18</v>
      </c>
      <c r="I5565" s="8" t="str">
        <f aca="false">J5565</f>
        <v>15;16;17;18</v>
      </c>
      <c r="J5565" s="18" t="str">
        <f aca="false">IF(LEN(H5565)&gt;2,LEFT(H5565,2)&amp;";"&amp;(LEFT(H5565,2)+1)&amp;";"&amp;(LEFT(H5565,2)+2)&amp;";"&amp;RIGHT(H5565,2),H5565)</f>
        <v>15;16;17;18</v>
      </c>
      <c r="M5565" s="8" t="n">
        <v>0</v>
      </c>
    </row>
    <row r="5566" customFormat="false" ht="15" hidden="false" customHeight="false" outlineLevel="0" collapsed="false">
      <c r="B5566" s="2" t="s">
        <v>108</v>
      </c>
      <c r="C5566" s="66" t="s">
        <v>2352</v>
      </c>
      <c r="D5566" s="2" t="n">
        <f aca="false">D5565+10</f>
        <v>120</v>
      </c>
      <c r="E5566" s="38" t="s">
        <v>2339</v>
      </c>
      <c r="F5566" s="2" t="str">
        <f aca="false">IFERROR(E5566*10,SUBSTITUTE(E5566,"/",""))</f>
        <v>1720</v>
      </c>
      <c r="H5566" s="71" t="str">
        <f aca="false">IFERROR(E5566-1,(LEFT(E5566,2)-1)&amp;"/"&amp;(RIGHT(E5566,2)-1))</f>
        <v>16/19</v>
      </c>
      <c r="I5566" s="8" t="str">
        <f aca="false">J5566</f>
        <v>16;17;18;19</v>
      </c>
      <c r="J5566" s="18" t="str">
        <f aca="false">IF(LEN(H5566)&gt;2,LEFT(H5566,2)&amp;";"&amp;(LEFT(H5566,2)+1)&amp;";"&amp;(LEFT(H5566,2)+2)&amp;";"&amp;RIGHT(H5566,2),H5566)</f>
        <v>16;17;18;19</v>
      </c>
      <c r="M5566" s="8" t="n">
        <v>0</v>
      </c>
      <c r="N5566" s="2" t="str">
        <f aca="false">VLOOKUP(LEFT(H5566,2),references!B:C,2,0)&amp;" - "&amp;VLOOKUP(RIGHT(H5566,2),references!B:C,2,0)</f>
        <v>9,5 - 11,5</v>
      </c>
    </row>
    <row r="5567" customFormat="false" ht="15" hidden="false" customHeight="false" outlineLevel="0" collapsed="false">
      <c r="B5567" s="2" t="s">
        <v>108</v>
      </c>
      <c r="C5567" s="66" t="s">
        <v>2352</v>
      </c>
      <c r="D5567" s="2" t="n">
        <f aca="false">D5566+10</f>
        <v>130</v>
      </c>
      <c r="E5567" s="38" t="s">
        <v>2340</v>
      </c>
      <c r="F5567" s="2" t="str">
        <f aca="false">IFERROR(E5567*10,SUBSTITUTE(E5567,"/",""))</f>
        <v>1821</v>
      </c>
      <c r="H5567" s="71" t="str">
        <f aca="false">IFERROR(E5567-1,(LEFT(E5567,2)-1)&amp;"/"&amp;(RIGHT(E5567,2)-1))</f>
        <v>17/20</v>
      </c>
      <c r="I5567" s="8" t="str">
        <f aca="false">J5567</f>
        <v>17;18;19;20</v>
      </c>
      <c r="J5567" s="18" t="str">
        <f aca="false">IF(LEN(H5567)&gt;2,LEFT(H5567,2)&amp;";"&amp;(LEFT(H5567,2)+1)&amp;";"&amp;(LEFT(H5567,2)+2)&amp;";"&amp;RIGHT(H5567,2),H5567)</f>
        <v>17;18;19;20</v>
      </c>
      <c r="M5567" s="8" t="n">
        <v>0</v>
      </c>
    </row>
    <row r="5568" customFormat="false" ht="15" hidden="false" customHeight="false" outlineLevel="0" collapsed="false">
      <c r="B5568" s="2" t="s">
        <v>108</v>
      </c>
      <c r="C5568" s="66" t="s">
        <v>2352</v>
      </c>
      <c r="D5568" s="2" t="n">
        <f aca="false">D5567+10</f>
        <v>140</v>
      </c>
      <c r="E5568" s="38" t="s">
        <v>2341</v>
      </c>
      <c r="F5568" s="2" t="str">
        <f aca="false">IFERROR(E5568*10,SUBSTITUTE(E5568,"/",""))</f>
        <v>1922</v>
      </c>
      <c r="H5568" s="71" t="str">
        <f aca="false">IFERROR(E5568-1,(LEFT(E5568,2)-1)&amp;"/"&amp;(RIGHT(E5568,2)-1))</f>
        <v>18/21</v>
      </c>
      <c r="I5568" s="8" t="str">
        <f aca="false">J5568</f>
        <v>18;19;20;21</v>
      </c>
      <c r="J5568" s="18" t="str">
        <f aca="false">IF(LEN(H5568)&gt;2,LEFT(H5568,2)&amp;";"&amp;(LEFT(H5568,2)+1)&amp;";"&amp;(LEFT(H5568,2)+2)&amp;";"&amp;RIGHT(H5568,2),H5568)</f>
        <v>18;19;20;21</v>
      </c>
      <c r="M5568" s="8" t="n">
        <v>0</v>
      </c>
    </row>
    <row r="5569" customFormat="false" ht="15" hidden="false" customHeight="false" outlineLevel="0" collapsed="false">
      <c r="B5569" s="2" t="s">
        <v>108</v>
      </c>
      <c r="C5569" s="66" t="s">
        <v>2352</v>
      </c>
      <c r="D5569" s="2" t="n">
        <f aca="false">D5568+10</f>
        <v>150</v>
      </c>
      <c r="E5569" s="38" t="s">
        <v>2342</v>
      </c>
      <c r="F5569" s="2" t="str">
        <f aca="false">IFERROR(E5569*10,SUBSTITUTE(E5569,"/",""))</f>
        <v>2023</v>
      </c>
      <c r="H5569" s="71" t="str">
        <f aca="false">IFERROR(E5569-1,(LEFT(E5569,2)-1)&amp;"/"&amp;(RIGHT(E5569,2)-1))</f>
        <v>19/22</v>
      </c>
      <c r="I5569" s="8" t="str">
        <f aca="false">J5569</f>
        <v>19;20;21;22</v>
      </c>
      <c r="J5569" s="18" t="str">
        <f aca="false">IF(LEN(H5569)&gt;2,LEFT(H5569,2)&amp;";"&amp;(LEFT(H5569,2)+1)&amp;";"&amp;(LEFT(H5569,2)+2)&amp;";"&amp;RIGHT(H5569,2),H5569)</f>
        <v>19;20;21;22</v>
      </c>
      <c r="M5569" s="8" t="n">
        <v>0</v>
      </c>
      <c r="N5569" s="2" t="str">
        <f aca="false">VLOOKUP(LEFT(H5569,2),references!B:C,2,0)&amp;" - "&amp;VLOOKUP(RIGHT(H5569,2),references!B:C,2,0)</f>
        <v>11,5 - 13,5</v>
      </c>
    </row>
    <row r="5570" customFormat="false" ht="15" hidden="false" customHeight="false" outlineLevel="0" collapsed="false">
      <c r="B5570" s="2" t="s">
        <v>108</v>
      </c>
      <c r="C5570" s="66" t="s">
        <v>2352</v>
      </c>
      <c r="D5570" s="2" t="n">
        <f aca="false">D5569+10</f>
        <v>160</v>
      </c>
      <c r="E5570" s="38" t="s">
        <v>2343</v>
      </c>
      <c r="F5570" s="2" t="str">
        <f aca="false">IFERROR(E5570*10,SUBSTITUTE(E5570,"/",""))</f>
        <v>2124</v>
      </c>
      <c r="H5570" s="71" t="str">
        <f aca="false">IFERROR(E5570-1,(LEFT(E5570,2)-1)&amp;"/"&amp;(RIGHT(E5570,2)-1))</f>
        <v>20/23</v>
      </c>
      <c r="I5570" s="8" t="str">
        <f aca="false">J5570</f>
        <v>20;21;22;23</v>
      </c>
      <c r="J5570" s="18" t="str">
        <f aca="false">IF(LEN(H5570)&gt;2,LEFT(H5570,2)&amp;";"&amp;(LEFT(H5570,2)+1)&amp;";"&amp;(LEFT(H5570,2)+2)&amp;";"&amp;RIGHT(H5570,2),H5570)</f>
        <v>20;21;22;23</v>
      </c>
      <c r="M5570" s="8" t="n">
        <v>0</v>
      </c>
    </row>
    <row r="5571" customFormat="false" ht="15" hidden="false" customHeight="false" outlineLevel="0" collapsed="false">
      <c r="B5571" s="2" t="s">
        <v>108</v>
      </c>
      <c r="C5571" s="66" t="s">
        <v>2352</v>
      </c>
      <c r="D5571" s="2" t="n">
        <f aca="false">D5570+10</f>
        <v>170</v>
      </c>
      <c r="E5571" s="38" t="s">
        <v>2344</v>
      </c>
      <c r="F5571" s="2" t="str">
        <f aca="false">IFERROR(E5571*10,SUBSTITUTE(E5571,"/",""))</f>
        <v>2225</v>
      </c>
      <c r="H5571" s="71" t="str">
        <f aca="false">IFERROR(E5571-1,(LEFT(E5571,2)-1)&amp;"/"&amp;(RIGHT(E5571,2)-1))</f>
        <v>21/24</v>
      </c>
      <c r="I5571" s="8" t="str">
        <f aca="false">J5571</f>
        <v>21;22;23;24</v>
      </c>
      <c r="J5571" s="18" t="str">
        <f aca="false">IF(LEN(H5571)&gt;2,LEFT(H5571,2)&amp;";"&amp;(LEFT(H5571,2)+1)&amp;";"&amp;(LEFT(H5571,2)+2)&amp;";"&amp;RIGHT(H5571,2),H5571)</f>
        <v>21;22;23;24</v>
      </c>
      <c r="M5571" s="8" t="n">
        <v>0</v>
      </c>
    </row>
    <row r="5572" customFormat="false" ht="15" hidden="false" customHeight="false" outlineLevel="0" collapsed="false">
      <c r="B5572" s="2" t="s">
        <v>108</v>
      </c>
      <c r="C5572" s="66" t="s">
        <v>2352</v>
      </c>
      <c r="D5572" s="2" t="n">
        <f aca="false">D5571+10</f>
        <v>180</v>
      </c>
      <c r="E5572" s="38" t="s">
        <v>374</v>
      </c>
      <c r="F5572" s="2" t="str">
        <f aca="false">IFERROR(E5572*10,SUBSTITUTE(E5572,"/",""))</f>
        <v>2326</v>
      </c>
      <c r="H5572" s="71" t="str">
        <f aca="false">IFERROR(E5572-1,(LEFT(E5572,2)-1)&amp;"/"&amp;(RIGHT(E5572,2)-1))</f>
        <v>22/25</v>
      </c>
      <c r="I5572" s="8" t="str">
        <f aca="false">J5572</f>
        <v>22;23;24;25</v>
      </c>
      <c r="J5572" s="18" t="str">
        <f aca="false">IF(LEN(H5572)&gt;2,LEFT(H5572,2)&amp;";"&amp;(LEFT(H5572,2)+1)&amp;";"&amp;(LEFT(H5572,2)+2)&amp;";"&amp;RIGHT(H5572,2),H5572)</f>
        <v>22;23;24;25</v>
      </c>
      <c r="M5572" s="8" t="n">
        <v>0</v>
      </c>
      <c r="N5572" s="2" t="str">
        <f aca="false">VLOOKUP(LEFT(H5572,2),references!B:C,2,0)&amp;" - "&amp;VLOOKUP(RIGHT(H5572,2),references!B:C,2,0)</f>
        <v>13,5 - 15,5</v>
      </c>
    </row>
    <row r="5573" customFormat="false" ht="15" hidden="false" customHeight="false" outlineLevel="0" collapsed="false">
      <c r="B5573" s="2" t="s">
        <v>108</v>
      </c>
      <c r="C5573" s="66" t="s">
        <v>2352</v>
      </c>
      <c r="D5573" s="2" t="n">
        <f aca="false">D5572+10</f>
        <v>190</v>
      </c>
      <c r="E5573" s="38" t="s">
        <v>1081</v>
      </c>
      <c r="F5573" s="2" t="str">
        <f aca="false">IFERROR(E5573*10,SUBSTITUTE(E5573,"/",""))</f>
        <v>2427</v>
      </c>
      <c r="H5573" s="71" t="str">
        <f aca="false">IFERROR(E5573-1,(LEFT(E5573,2)-1)&amp;"/"&amp;(RIGHT(E5573,2)-1))</f>
        <v>23/26</v>
      </c>
      <c r="I5573" s="8" t="str">
        <f aca="false">J5573</f>
        <v>23;24;25;26</v>
      </c>
      <c r="J5573" s="18" t="str">
        <f aca="false">IF(LEN(H5573)&gt;2,LEFT(H5573,2)&amp;";"&amp;(LEFT(H5573,2)+1)&amp;";"&amp;(LEFT(H5573,2)+2)&amp;";"&amp;RIGHT(H5573,2),H5573)</f>
        <v>23;24;25;26</v>
      </c>
      <c r="M5573" s="8" t="n">
        <v>0</v>
      </c>
    </row>
    <row r="5574" customFormat="false" ht="15" hidden="false" customHeight="false" outlineLevel="0" collapsed="false">
      <c r="B5574" s="2" t="s">
        <v>108</v>
      </c>
      <c r="C5574" s="66" t="s">
        <v>2352</v>
      </c>
      <c r="D5574" s="2" t="n">
        <f aca="false">D5573+10</f>
        <v>200</v>
      </c>
      <c r="E5574" s="38" t="s">
        <v>1026</v>
      </c>
      <c r="F5574" s="2" t="str">
        <f aca="false">IFERROR(E5574*10,SUBSTITUTE(E5574,"/",""))</f>
        <v>2528</v>
      </c>
      <c r="H5574" s="71" t="str">
        <f aca="false">IFERROR(E5574-1,(LEFT(E5574,2)-1)&amp;"/"&amp;(RIGHT(E5574,2)-1))</f>
        <v>24/27</v>
      </c>
      <c r="I5574" s="8" t="str">
        <f aca="false">J5574</f>
        <v>24;25;26;27</v>
      </c>
      <c r="J5574" s="18" t="str">
        <f aca="false">IF(LEN(H5574)&gt;2,LEFT(H5574,2)&amp;";"&amp;(LEFT(H5574,2)+1)&amp;";"&amp;(LEFT(H5574,2)+2)&amp;";"&amp;RIGHT(H5574,2),H5574)</f>
        <v>24;25;26;27</v>
      </c>
      <c r="M5574" s="8" t="n">
        <v>0</v>
      </c>
    </row>
    <row r="5575" customFormat="false" ht="15" hidden="false" customHeight="false" outlineLevel="0" collapsed="false">
      <c r="B5575" s="2" t="s">
        <v>108</v>
      </c>
      <c r="C5575" s="66" t="s">
        <v>2352</v>
      </c>
      <c r="D5575" s="2" t="n">
        <f aca="false">D5574+10</f>
        <v>210</v>
      </c>
      <c r="E5575" s="38" t="s">
        <v>1098</v>
      </c>
      <c r="F5575" s="2" t="str">
        <f aca="false">IFERROR(E5575*10,SUBSTITUTE(E5575,"/",""))</f>
        <v>2629</v>
      </c>
      <c r="H5575" s="71" t="str">
        <f aca="false">IFERROR(E5575-1,(LEFT(E5575,2)-1)&amp;"/"&amp;(RIGHT(E5575,2)-1))</f>
        <v>25/28</v>
      </c>
      <c r="I5575" s="8" t="str">
        <f aca="false">J5575</f>
        <v>25;26;27;28</v>
      </c>
      <c r="J5575" s="18" t="str">
        <f aca="false">IF(LEN(H5575)&gt;2,LEFT(H5575,2)&amp;";"&amp;(LEFT(H5575,2)+1)&amp;";"&amp;(LEFT(H5575,2)+2)&amp;";"&amp;RIGHT(H5575,2),H5575)</f>
        <v>25;26;27;28</v>
      </c>
      <c r="M5575" s="8" t="n">
        <v>0</v>
      </c>
      <c r="N5575" s="2" t="str">
        <f aca="false">VLOOKUP(LEFT(H5575,2),references!B:C,2,0)&amp;" - "&amp;VLOOKUP(RIGHT(H5575,2),references!B:C,2,0)</f>
        <v>15,5 - 17,5</v>
      </c>
    </row>
    <row r="5576" customFormat="false" ht="15" hidden="false" customHeight="false" outlineLevel="0" collapsed="false">
      <c r="B5576" s="2" t="s">
        <v>108</v>
      </c>
      <c r="C5576" s="66" t="s">
        <v>2352</v>
      </c>
      <c r="D5576" s="2" t="n">
        <f aca="false">D5575+10</f>
        <v>220</v>
      </c>
      <c r="E5576" s="38" t="s">
        <v>375</v>
      </c>
      <c r="F5576" s="2" t="str">
        <f aca="false">IFERROR(E5576*10,SUBSTITUTE(E5576,"/",""))</f>
        <v>2730</v>
      </c>
      <c r="H5576" s="71" t="str">
        <f aca="false">IFERROR(E5576-1,(LEFT(E5576,2)-1)&amp;"/"&amp;(RIGHT(E5576,2)-1))</f>
        <v>26/29</v>
      </c>
      <c r="I5576" s="8" t="str">
        <f aca="false">J5576</f>
        <v>26;27;28;29</v>
      </c>
      <c r="J5576" s="18" t="str">
        <f aca="false">IF(LEN(H5576)&gt;2,LEFT(H5576,2)&amp;";"&amp;(LEFT(H5576,2)+1)&amp;";"&amp;(LEFT(H5576,2)+2)&amp;";"&amp;RIGHT(H5576,2),H5576)</f>
        <v>26;27;28;29</v>
      </c>
      <c r="M5576" s="8" t="n">
        <v>0</v>
      </c>
    </row>
    <row r="5577" customFormat="false" ht="15" hidden="false" customHeight="false" outlineLevel="0" collapsed="false">
      <c r="B5577" s="2" t="s">
        <v>108</v>
      </c>
      <c r="C5577" s="66" t="s">
        <v>2352</v>
      </c>
      <c r="D5577" s="2" t="n">
        <f aca="false">D5576+10</f>
        <v>230</v>
      </c>
      <c r="E5577" s="38" t="s">
        <v>1115</v>
      </c>
      <c r="F5577" s="2" t="str">
        <f aca="false">IFERROR(E5577*10,SUBSTITUTE(E5577,"/",""))</f>
        <v>2831</v>
      </c>
      <c r="H5577" s="71" t="str">
        <f aca="false">IFERROR(E5577-1,(LEFT(E5577,2)-1)&amp;"/"&amp;(RIGHT(E5577,2)-1))</f>
        <v>27/30</v>
      </c>
      <c r="I5577" s="8" t="str">
        <f aca="false">J5577</f>
        <v>27;28;29;30</v>
      </c>
      <c r="J5577" s="18" t="str">
        <f aca="false">IF(LEN(H5577)&gt;2,LEFT(H5577,2)&amp;";"&amp;(LEFT(H5577,2)+1)&amp;";"&amp;(LEFT(H5577,2)+2)&amp;";"&amp;RIGHT(H5577,2),H5577)</f>
        <v>27;28;29;30</v>
      </c>
      <c r="M5577" s="8" t="n">
        <v>0</v>
      </c>
    </row>
    <row r="5578" customFormat="false" ht="15" hidden="false" customHeight="false" outlineLevel="0" collapsed="false">
      <c r="B5578" s="2" t="s">
        <v>108</v>
      </c>
      <c r="C5578" s="66" t="s">
        <v>2352</v>
      </c>
      <c r="D5578" s="2" t="n">
        <f aca="false">D5577+10</f>
        <v>240</v>
      </c>
      <c r="E5578" s="38" t="s">
        <v>1051</v>
      </c>
      <c r="F5578" s="2" t="str">
        <f aca="false">IFERROR(E5578*10,SUBSTITUTE(E5578,"/",""))</f>
        <v>2932</v>
      </c>
      <c r="H5578" s="71" t="str">
        <f aca="false">IFERROR(E5578-1,(LEFT(E5578,2)-1)&amp;"/"&amp;(RIGHT(E5578,2)-1))</f>
        <v>28/31</v>
      </c>
      <c r="I5578" s="8" t="str">
        <f aca="false">J5578</f>
        <v>28;29;30;31</v>
      </c>
      <c r="J5578" s="18" t="str">
        <f aca="false">IF(LEN(H5578)&gt;2,LEFT(H5578,2)&amp;";"&amp;(LEFT(H5578,2)+1)&amp;";"&amp;(LEFT(H5578,2)+2)&amp;";"&amp;RIGHT(H5578,2),H5578)</f>
        <v>28;29;30;31</v>
      </c>
      <c r="M5578" s="8" t="n">
        <v>0</v>
      </c>
      <c r="N5578" s="2" t="str">
        <f aca="false">VLOOKUP(LEFT(H5578,2),references!B:C,2,0)&amp;" - "&amp;VLOOKUP(RIGHT(H5578,2),references!B:C,2,0)</f>
        <v>17,5 - 19,5</v>
      </c>
    </row>
    <row r="5579" customFormat="false" ht="15" hidden="false" customHeight="false" outlineLevel="0" collapsed="false">
      <c r="B5579" s="2" t="s">
        <v>108</v>
      </c>
      <c r="C5579" s="66" t="s">
        <v>2352</v>
      </c>
      <c r="D5579" s="2" t="n">
        <f aca="false">D5578+10</f>
        <v>250</v>
      </c>
      <c r="E5579" s="38" t="s">
        <v>1127</v>
      </c>
      <c r="F5579" s="2" t="str">
        <f aca="false">IFERROR(E5579*10,SUBSTITUTE(E5579,"/",""))</f>
        <v>3033</v>
      </c>
      <c r="H5579" s="71" t="str">
        <f aca="false">IFERROR(E5579-1,(LEFT(E5579,2)-1)&amp;"/"&amp;(RIGHT(E5579,2)-1))</f>
        <v>29/32</v>
      </c>
      <c r="I5579" s="8" t="str">
        <f aca="false">J5579</f>
        <v>29;30;31;32</v>
      </c>
      <c r="J5579" s="18" t="str">
        <f aca="false">IF(LEN(H5579)&gt;2,LEFT(H5579,2)&amp;";"&amp;(LEFT(H5579,2)+1)&amp;";"&amp;(LEFT(H5579,2)+2)&amp;";"&amp;RIGHT(H5579,2),H5579)</f>
        <v>29;30;31;32</v>
      </c>
      <c r="M5579" s="8" t="n">
        <v>0</v>
      </c>
    </row>
    <row r="5580" customFormat="false" ht="15" hidden="false" customHeight="false" outlineLevel="0" collapsed="false">
      <c r="B5580" s="2" t="s">
        <v>108</v>
      </c>
      <c r="C5580" s="66" t="s">
        <v>2352</v>
      </c>
      <c r="D5580" s="2" t="n">
        <f aca="false">D5579+10</f>
        <v>260</v>
      </c>
      <c r="E5580" s="38" t="s">
        <v>376</v>
      </c>
      <c r="F5580" s="2" t="str">
        <f aca="false">IFERROR(E5580*10,SUBSTITUTE(E5580,"/",""))</f>
        <v>3134</v>
      </c>
      <c r="H5580" s="71" t="str">
        <f aca="false">IFERROR(E5580-1,(LEFT(E5580,2)-1)&amp;"/"&amp;(RIGHT(E5580,2)-1))</f>
        <v>30/33</v>
      </c>
      <c r="I5580" s="8" t="str">
        <f aca="false">J5580</f>
        <v>30;31;32;33</v>
      </c>
      <c r="J5580" s="18" t="str">
        <f aca="false">IF(LEN(H5580)&gt;2,LEFT(H5580,2)&amp;";"&amp;(LEFT(H5580,2)+1)&amp;";"&amp;(LEFT(H5580,2)+2)&amp;";"&amp;RIGHT(H5580,2),H5580)</f>
        <v>30;31;32;33</v>
      </c>
      <c r="M5580" s="8" t="n">
        <v>0</v>
      </c>
    </row>
    <row r="5581" customFormat="false" ht="15" hidden="false" customHeight="false" outlineLevel="0" collapsed="false">
      <c r="B5581" s="2" t="s">
        <v>108</v>
      </c>
      <c r="C5581" s="66" t="s">
        <v>2352</v>
      </c>
      <c r="D5581" s="2" t="n">
        <f aca="false">D5580+10</f>
        <v>270</v>
      </c>
      <c r="E5581" s="38" t="s">
        <v>1169</v>
      </c>
      <c r="F5581" s="2" t="str">
        <f aca="false">IFERROR(E5581*10,SUBSTITUTE(E5581,"/",""))</f>
        <v>3235</v>
      </c>
      <c r="H5581" s="71" t="str">
        <f aca="false">IFERROR(E5581-1,(LEFT(E5581,2)-1)&amp;"/"&amp;(RIGHT(E5581,2)-1))</f>
        <v>31/34</v>
      </c>
      <c r="I5581" s="8" t="str">
        <f aca="false">J5581</f>
        <v>31;32;33;34</v>
      </c>
      <c r="J5581" s="18" t="str">
        <f aca="false">IF(LEN(H5581)&gt;2,LEFT(H5581,2)&amp;";"&amp;(LEFT(H5581,2)+1)&amp;";"&amp;(LEFT(H5581,2)+2)&amp;";"&amp;RIGHT(H5581,2),H5581)</f>
        <v>31;32;33;34</v>
      </c>
      <c r="M5581" s="8" t="n">
        <v>0</v>
      </c>
      <c r="N5581" s="2" t="str">
        <f aca="false">VLOOKUP(LEFT(H5581,2),references!B:C,2,0)&amp;" - "&amp;VLOOKUP(RIGHT(H5581,2),references!B:C,2,0)</f>
        <v>19,5 - 21,5</v>
      </c>
    </row>
    <row r="5582" customFormat="false" ht="15" hidden="false" customHeight="false" outlineLevel="0" collapsed="false">
      <c r="B5582" s="2" t="s">
        <v>108</v>
      </c>
      <c r="C5582" s="66" t="s">
        <v>2352</v>
      </c>
      <c r="D5582" s="2" t="n">
        <f aca="false">D5581+10</f>
        <v>280</v>
      </c>
      <c r="E5582" s="38" t="s">
        <v>1072</v>
      </c>
      <c r="F5582" s="2" t="str">
        <f aca="false">IFERROR(E5582*10,SUBSTITUTE(E5582,"/",""))</f>
        <v>3336</v>
      </c>
      <c r="H5582" s="71" t="str">
        <f aca="false">IFERROR(E5582-1,(LEFT(E5582,2)-1)&amp;"/"&amp;(RIGHT(E5582,2)-1))</f>
        <v>32/35</v>
      </c>
      <c r="I5582" s="8" t="str">
        <f aca="false">J5582</f>
        <v>32;33;34;35</v>
      </c>
      <c r="J5582" s="18" t="str">
        <f aca="false">IF(LEN(H5582)&gt;2,LEFT(H5582,2)&amp;";"&amp;(LEFT(H5582,2)+1)&amp;";"&amp;(LEFT(H5582,2)+2)&amp;";"&amp;RIGHT(H5582,2),H5582)</f>
        <v>32;33;34;35</v>
      </c>
      <c r="M5582" s="8" t="n">
        <v>0</v>
      </c>
    </row>
    <row r="5583" customFormat="false" ht="15" hidden="false" customHeight="false" outlineLevel="0" collapsed="false">
      <c r="B5583" s="2" t="s">
        <v>108</v>
      </c>
      <c r="C5583" s="66" t="s">
        <v>2352</v>
      </c>
      <c r="D5583" s="2" t="n">
        <f aca="false">D5582+10</f>
        <v>290</v>
      </c>
      <c r="E5583" s="38" t="s">
        <v>1170</v>
      </c>
      <c r="F5583" s="2" t="str">
        <f aca="false">IFERROR(E5583*10,SUBSTITUTE(E5583,"/",""))</f>
        <v>3437</v>
      </c>
      <c r="H5583" s="71" t="str">
        <f aca="false">IFERROR(E5583-1,(LEFT(E5583,2)-1)&amp;"/"&amp;(RIGHT(E5583,2)-1))</f>
        <v>33/36</v>
      </c>
      <c r="I5583" s="8" t="str">
        <f aca="false">J5583</f>
        <v>33;34;35;36</v>
      </c>
      <c r="J5583" s="18" t="str">
        <f aca="false">IF(LEN(H5583)&gt;2,LEFT(H5583,2)&amp;";"&amp;(LEFT(H5583,2)+1)&amp;";"&amp;(LEFT(H5583,2)+2)&amp;";"&amp;RIGHT(H5583,2),H5583)</f>
        <v>33;34;35;36</v>
      </c>
      <c r="M5583" s="8" t="n">
        <v>0</v>
      </c>
    </row>
    <row r="5584" customFormat="false" ht="15" hidden="false" customHeight="false" outlineLevel="0" collapsed="false">
      <c r="B5584" s="2" t="s">
        <v>108</v>
      </c>
      <c r="C5584" s="66" t="s">
        <v>2352</v>
      </c>
      <c r="D5584" s="2" t="n">
        <f aca="false">D5583+10</f>
        <v>300</v>
      </c>
      <c r="E5584" s="38" t="s">
        <v>162</v>
      </c>
      <c r="F5584" s="2" t="str">
        <f aca="false">IFERROR(E5584*10,SUBSTITUTE(E5584,"/",""))</f>
        <v>3538</v>
      </c>
      <c r="H5584" s="71" t="str">
        <f aca="false">IFERROR(E5584-1,(LEFT(E5584,2)-1)&amp;"/"&amp;(RIGHT(E5584,2)-1))</f>
        <v>34/37</v>
      </c>
      <c r="I5584" s="8" t="str">
        <f aca="false">J5584</f>
        <v>34;35;36;37</v>
      </c>
      <c r="J5584" s="18" t="str">
        <f aca="false">IF(LEN(H5584)&gt;2,LEFT(H5584,2)&amp;";"&amp;(LEFT(H5584,2)+1)&amp;";"&amp;(LEFT(H5584,2)+2)&amp;";"&amp;RIGHT(H5584,2),H5584)</f>
        <v>34;35;36;37</v>
      </c>
      <c r="M5584" s="8" t="n">
        <v>0</v>
      </c>
      <c r="N5584" s="2" t="str">
        <f aca="false">VLOOKUP(LEFT(H5584,2),references!B:C,2,0)&amp;" - "&amp;VLOOKUP(RIGHT(H5584,2),references!B:C,2,0)</f>
        <v>21,5 - 23,5</v>
      </c>
    </row>
    <row r="5585" customFormat="false" ht="15" hidden="false" customHeight="false" outlineLevel="0" collapsed="false">
      <c r="B5585" s="2" t="s">
        <v>108</v>
      </c>
      <c r="C5585" s="66" t="s">
        <v>2352</v>
      </c>
      <c r="D5585" s="2" t="n">
        <f aca="false">D5584+10</f>
        <v>310</v>
      </c>
      <c r="E5585" s="38" t="s">
        <v>164</v>
      </c>
      <c r="F5585" s="2" t="str">
        <f aca="false">IFERROR(E5585*10,SUBSTITUTE(E5585,"/",""))</f>
        <v>3639</v>
      </c>
      <c r="H5585" s="71" t="str">
        <f aca="false">IFERROR(E5585-1,(LEFT(E5585,2)-1)&amp;"/"&amp;(RIGHT(E5585,2)-1))</f>
        <v>35/38</v>
      </c>
      <c r="I5585" s="8" t="str">
        <f aca="false">J5585</f>
        <v>35;36;37;38</v>
      </c>
      <c r="J5585" s="18" t="str">
        <f aca="false">IF(LEN(H5585)&gt;2,LEFT(H5585,2)&amp;";"&amp;(LEFT(H5585,2)+1)&amp;";"&amp;(LEFT(H5585,2)+2)&amp;";"&amp;RIGHT(H5585,2),H5585)</f>
        <v>35;36;37;38</v>
      </c>
      <c r="M5585" s="8" t="n">
        <v>0</v>
      </c>
    </row>
    <row r="5586" customFormat="false" ht="15" hidden="false" customHeight="false" outlineLevel="0" collapsed="false">
      <c r="B5586" s="2" t="s">
        <v>108</v>
      </c>
      <c r="C5586" s="66" t="s">
        <v>2352</v>
      </c>
      <c r="D5586" s="2" t="n">
        <f aca="false">D5585+10</f>
        <v>320</v>
      </c>
      <c r="E5586" s="38" t="s">
        <v>1171</v>
      </c>
      <c r="F5586" s="2" t="str">
        <f aca="false">IFERROR(E5586*10,SUBSTITUTE(E5586,"/",""))</f>
        <v>3740</v>
      </c>
      <c r="H5586" s="71" t="str">
        <f aca="false">IFERROR(E5586-1,(LEFT(E5586,2)-1)&amp;"/"&amp;(RIGHT(E5586,2)-1))</f>
        <v>36/39</v>
      </c>
      <c r="I5586" s="8" t="str">
        <f aca="false">J5586</f>
        <v>36;37;38;39</v>
      </c>
      <c r="J5586" s="18" t="str">
        <f aca="false">IF(LEN(H5586)&gt;2,LEFT(H5586,2)&amp;";"&amp;(LEFT(H5586,2)+1)&amp;";"&amp;(LEFT(H5586,2)+2)&amp;";"&amp;RIGHT(H5586,2),H5586)</f>
        <v>36;37;38;39</v>
      </c>
      <c r="M5586" s="8" t="n">
        <v>0</v>
      </c>
    </row>
    <row r="5587" customFormat="false" ht="15" hidden="false" customHeight="false" outlineLevel="0" collapsed="false">
      <c r="B5587" s="2" t="s">
        <v>108</v>
      </c>
      <c r="C5587" s="66" t="s">
        <v>2352</v>
      </c>
      <c r="D5587" s="2" t="n">
        <f aca="false">D5586+10</f>
        <v>330</v>
      </c>
      <c r="E5587" s="38" t="s">
        <v>1172</v>
      </c>
      <c r="F5587" s="2" t="str">
        <f aca="false">IFERROR(E5587*10,SUBSTITUTE(E5587,"/",""))</f>
        <v>3841</v>
      </c>
      <c r="H5587" s="71" t="str">
        <f aca="false">IFERROR(E5587-1,(LEFT(E5587,2)-1)&amp;"/"&amp;(RIGHT(E5587,2)-1))</f>
        <v>37/40</v>
      </c>
      <c r="I5587" s="8" t="str">
        <f aca="false">J5587</f>
        <v>37;38;39;40</v>
      </c>
      <c r="J5587" s="18" t="str">
        <f aca="false">IF(LEN(H5587)&gt;2,LEFT(H5587,2)&amp;";"&amp;(LEFT(H5587,2)+1)&amp;";"&amp;(LEFT(H5587,2)+2)&amp;";"&amp;RIGHT(H5587,2),H5587)</f>
        <v>37;38;39;40</v>
      </c>
      <c r="M5587" s="8" t="n">
        <v>0</v>
      </c>
      <c r="N5587" s="2" t="str">
        <f aca="false">VLOOKUP(LEFT(H5587,2),references!B:C,2,0)&amp;" - "&amp;VLOOKUP(RIGHT(H5587,2),references!B:C,2,0)</f>
        <v>23,5 - 25,5</v>
      </c>
    </row>
    <row r="5588" customFormat="false" ht="15" hidden="false" customHeight="false" outlineLevel="0" collapsed="false">
      <c r="B5588" s="2" t="s">
        <v>108</v>
      </c>
      <c r="C5588" s="66" t="s">
        <v>2352</v>
      </c>
      <c r="D5588" s="2" t="n">
        <f aca="false">D5587+10</f>
        <v>340</v>
      </c>
      <c r="E5588" s="38" t="s">
        <v>168</v>
      </c>
      <c r="F5588" s="2" t="str">
        <f aca="false">IFERROR(E5588*10,SUBSTITUTE(E5588,"/",""))</f>
        <v>3942</v>
      </c>
      <c r="H5588" s="71" t="str">
        <f aca="false">IFERROR(E5588-1,(LEFT(E5588,2)-1)&amp;"/"&amp;(RIGHT(E5588,2)-1))</f>
        <v>38/41</v>
      </c>
      <c r="I5588" s="8" t="str">
        <f aca="false">J5588</f>
        <v>38;39;40;41</v>
      </c>
      <c r="J5588" s="18" t="str">
        <f aca="false">IF(LEN(H5588)&gt;2,LEFT(H5588,2)&amp;";"&amp;(LEFT(H5588,2)+1)&amp;";"&amp;(LEFT(H5588,2)+2)&amp;";"&amp;RIGHT(H5588,2),H5588)</f>
        <v>38;39;40;41</v>
      </c>
      <c r="M5588" s="8" t="n">
        <v>0</v>
      </c>
    </row>
    <row r="5589" customFormat="false" ht="15" hidden="false" customHeight="false" outlineLevel="0" collapsed="false">
      <c r="B5589" s="2" t="s">
        <v>108</v>
      </c>
      <c r="C5589" s="66" t="s">
        <v>2352</v>
      </c>
      <c r="D5589" s="2" t="n">
        <f aca="false">D5588+10</f>
        <v>350</v>
      </c>
      <c r="E5589" s="38" t="s">
        <v>1173</v>
      </c>
      <c r="F5589" s="2" t="str">
        <f aca="false">IFERROR(E5589*10,SUBSTITUTE(E5589,"/",""))</f>
        <v>4043</v>
      </c>
      <c r="H5589" s="71" t="str">
        <f aca="false">IFERROR(E5589-1,(LEFT(E5589,2)-1)&amp;"/"&amp;(RIGHT(E5589,2)-1))</f>
        <v>39/42</v>
      </c>
      <c r="I5589" s="8" t="str">
        <f aca="false">J5589</f>
        <v>39;40;41;42</v>
      </c>
      <c r="J5589" s="18" t="str">
        <f aca="false">IF(LEN(H5589)&gt;2,LEFT(H5589,2)&amp;";"&amp;(LEFT(H5589,2)+1)&amp;";"&amp;(LEFT(H5589,2)+2)&amp;";"&amp;RIGHT(H5589,2),H5589)</f>
        <v>39;40;41;42</v>
      </c>
      <c r="M5589" s="8" t="n">
        <v>0</v>
      </c>
    </row>
    <row r="5590" customFormat="false" ht="15" hidden="false" customHeight="false" outlineLevel="0" collapsed="false">
      <c r="B5590" s="2" t="s">
        <v>108</v>
      </c>
      <c r="C5590" s="66" t="s">
        <v>2352</v>
      </c>
      <c r="D5590" s="2" t="n">
        <f aca="false">D5589+10</f>
        <v>360</v>
      </c>
      <c r="E5590" s="38" t="s">
        <v>1174</v>
      </c>
      <c r="F5590" s="2" t="str">
        <f aca="false">IFERROR(E5590*10,SUBSTITUTE(E5590,"/",""))</f>
        <v>4144</v>
      </c>
      <c r="H5590" s="71" t="str">
        <f aca="false">IFERROR(E5590-1,(LEFT(E5590,2)-1)&amp;"/"&amp;(RIGHT(E5590,2)-1))</f>
        <v>40/43</v>
      </c>
      <c r="I5590" s="8" t="str">
        <f aca="false">J5590</f>
        <v>40;41;42;43</v>
      </c>
      <c r="J5590" s="18" t="str">
        <f aca="false">IF(LEN(H5590)&gt;2,LEFT(H5590,2)&amp;";"&amp;(LEFT(H5590,2)+1)&amp;";"&amp;(LEFT(H5590,2)+2)&amp;";"&amp;RIGHT(H5590,2),H5590)</f>
        <v>40;41;42;43</v>
      </c>
      <c r="M5590" s="8" t="n">
        <v>0</v>
      </c>
    </row>
    <row r="5591" customFormat="false" ht="15" hidden="false" customHeight="false" outlineLevel="0" collapsed="false">
      <c r="B5591" s="10" t="s">
        <v>271</v>
      </c>
      <c r="C5591" s="73" t="s">
        <v>2352</v>
      </c>
      <c r="D5591" s="10" t="n">
        <v>400</v>
      </c>
      <c r="E5591" s="20" t="s">
        <v>866</v>
      </c>
      <c r="F5591" s="10" t="str">
        <f aca="false">IFERROR(E5591*10,SUBSTITUTE(E5591,"/",""))</f>
        <v>1416</v>
      </c>
      <c r="G5591" s="73"/>
      <c r="H5591" s="74" t="str">
        <f aca="false">IFERROR(E5591-1,(LEFT(E5591,2)-1)&amp;"/"&amp;(RIGHT(E5591,2)-1))</f>
        <v>13/15</v>
      </c>
      <c r="I5591" s="24" t="str">
        <f aca="false">J5591</f>
        <v>13;14;15</v>
      </c>
      <c r="J5591" s="24" t="str">
        <f aca="false">IF(LEN(H5591)&gt;2,LEFT(H5591,2)&amp;";"&amp;(LEFT(H5591,2)+1)&amp;";"&amp;RIGHT(H5591,2),H5591)</f>
        <v>13;14;15</v>
      </c>
      <c r="K5591" s="24"/>
      <c r="L5591" s="24"/>
      <c r="M5591" s="24" t="n">
        <v>0</v>
      </c>
    </row>
    <row r="5592" customFormat="false" ht="15" hidden="false" customHeight="false" outlineLevel="0" collapsed="false">
      <c r="B5592" s="10" t="s">
        <v>271</v>
      </c>
      <c r="C5592" s="73" t="s">
        <v>2352</v>
      </c>
      <c r="D5592" s="10" t="n">
        <f aca="false">D5591+10</f>
        <v>410</v>
      </c>
      <c r="E5592" s="20" t="s">
        <v>343</v>
      </c>
      <c r="F5592" s="10" t="str">
        <f aca="false">IFERROR(E5592*10,SUBSTITUTE(E5592,"/",""))</f>
        <v>2526</v>
      </c>
      <c r="G5592" s="73"/>
      <c r="H5592" s="74" t="str">
        <f aca="false">IFERROR(E5592-1,(LEFT(E5592,2)-1)&amp;"/"&amp;(RIGHT(E5592,2)-1))</f>
        <v>24/25</v>
      </c>
      <c r="I5592" s="24" t="str">
        <f aca="false">J5592</f>
        <v>24;25</v>
      </c>
      <c r="J5592" s="24" t="str">
        <f aca="false">IF(LEN(H5592)&gt;2,LEFT(H5592,2)&amp;";"&amp;RIGHT(H5592,2),H5592)</f>
        <v>24;25</v>
      </c>
      <c r="K5592" s="24"/>
      <c r="L5592" s="24"/>
      <c r="M5592" s="24" t="n">
        <v>0</v>
      </c>
    </row>
    <row r="5593" customFormat="false" ht="15" hidden="false" customHeight="false" outlineLevel="0" collapsed="false">
      <c r="B5593" s="10" t="s">
        <v>271</v>
      </c>
      <c r="C5593" s="73" t="s">
        <v>2352</v>
      </c>
      <c r="D5593" s="10" t="n">
        <f aca="false">D5592+10</f>
        <v>420</v>
      </c>
      <c r="E5593" s="20" t="s">
        <v>363</v>
      </c>
      <c r="F5593" s="10" t="str">
        <f aca="false">IFERROR(E5593*10,SUBSTITUTE(E5593,"/",""))</f>
        <v>2729</v>
      </c>
      <c r="G5593" s="73"/>
      <c r="H5593" s="74" t="str">
        <f aca="false">IFERROR(E5593-1,(LEFT(E5593,2)-1)&amp;"/"&amp;(RIGHT(E5593,2)-1))</f>
        <v>26/28</v>
      </c>
      <c r="I5593" s="24" t="str">
        <f aca="false">J5593</f>
        <v>26;27;28</v>
      </c>
      <c r="J5593" s="24" t="str">
        <f aca="false">IF(LEN(H5593)&gt;2,LEFT(H5593,2)&amp;";"&amp;(LEFT(H5593,2)+1)&amp;";"&amp;RIGHT(H5593,2),H5593)</f>
        <v>26;27;28</v>
      </c>
      <c r="K5593" s="24"/>
      <c r="L5593" s="24"/>
      <c r="M5593" s="24" t="n">
        <v>0</v>
      </c>
    </row>
    <row r="5594" customFormat="false" ht="15" hidden="false" customHeight="false" outlineLevel="0" collapsed="false">
      <c r="B5594" s="10" t="s">
        <v>271</v>
      </c>
      <c r="C5594" s="73" t="s">
        <v>2352</v>
      </c>
      <c r="D5594" s="10" t="n">
        <f aca="false">D5593+10</f>
        <v>430</v>
      </c>
      <c r="E5594" s="20" t="s">
        <v>365</v>
      </c>
      <c r="F5594" s="10" t="str">
        <f aca="false">IFERROR(E5594*10,SUBSTITUTE(E5594,"/",""))</f>
        <v>3032</v>
      </c>
      <c r="G5594" s="73"/>
      <c r="H5594" s="74" t="str">
        <f aca="false">IFERROR(E5594-1,(LEFT(E5594,2)-1)&amp;"/"&amp;(RIGHT(E5594,2)-1))</f>
        <v>29/31</v>
      </c>
      <c r="I5594" s="24" t="str">
        <f aca="false">J5594</f>
        <v>29;30;31</v>
      </c>
      <c r="J5594" s="24" t="str">
        <f aca="false">IF(LEN(H5594)&gt;2,LEFT(H5594,2)&amp;";"&amp;(LEFT(H5594,2)+1)&amp;";"&amp;RIGHT(H5594,2),H5594)</f>
        <v>29;30;31</v>
      </c>
      <c r="K5594" s="24"/>
      <c r="L5594" s="24"/>
      <c r="M5594" s="24" t="n">
        <v>0</v>
      </c>
    </row>
    <row r="5595" customFormat="false" ht="15" hidden="false" customHeight="false" outlineLevel="0" collapsed="false">
      <c r="B5595" s="10" t="s">
        <v>271</v>
      </c>
      <c r="C5595" s="73" t="s">
        <v>2352</v>
      </c>
      <c r="D5595" s="10" t="n">
        <f aca="false">D5594+10</f>
        <v>440</v>
      </c>
      <c r="E5595" s="20" t="s">
        <v>160</v>
      </c>
      <c r="F5595" s="10" t="str">
        <f aca="false">IFERROR(E5595*10,SUBSTITUTE(E5595,"/",""))</f>
        <v>3436</v>
      </c>
      <c r="G5595" s="73"/>
      <c r="H5595" s="74" t="str">
        <f aca="false">IFERROR(E5595-1,(LEFT(E5595,2)-1)&amp;"/"&amp;(RIGHT(E5595,2)-1))</f>
        <v>33/35</v>
      </c>
      <c r="I5595" s="24" t="str">
        <f aca="false">J5595</f>
        <v>33;34;35</v>
      </c>
      <c r="J5595" s="24" t="str">
        <f aca="false">IF(LEN(H5595)&gt;2,LEFT(H5595,2)&amp;";"&amp;(LEFT(H5595,2)+1)&amp;";"&amp;RIGHT(H5595,2),H5595)</f>
        <v>33;34;35</v>
      </c>
      <c r="K5595" s="24"/>
      <c r="L5595" s="24"/>
      <c r="M5595" s="24" t="n">
        <v>0</v>
      </c>
    </row>
    <row r="5596" customFormat="false" ht="15" hidden="false" customHeight="false" outlineLevel="0" collapsed="false">
      <c r="B5596" s="10" t="s">
        <v>271</v>
      </c>
      <c r="C5596" s="73" t="s">
        <v>2352</v>
      </c>
      <c r="D5596" s="10" t="n">
        <f aca="false">D5595+10</f>
        <v>450</v>
      </c>
      <c r="E5596" s="20" t="s">
        <v>165</v>
      </c>
      <c r="F5596" s="10" t="str">
        <f aca="false">IFERROR(E5596*10,SUBSTITUTE(E5596,"/",""))</f>
        <v>3739</v>
      </c>
      <c r="G5596" s="73"/>
      <c r="H5596" s="74" t="str">
        <f aca="false">IFERROR(E5596-1,(LEFT(E5596,2)-1)&amp;"/"&amp;(RIGHT(E5596,2)-1))</f>
        <v>36/38</v>
      </c>
      <c r="I5596" s="24" t="str">
        <f aca="false">J5596</f>
        <v>36;37;38</v>
      </c>
      <c r="J5596" s="24" t="str">
        <f aca="false">IF(LEN(H5596)&gt;2,LEFT(H5596,2)&amp;";"&amp;(LEFT(H5596,2)+1)&amp;";"&amp;RIGHT(H5596,2),H5596)</f>
        <v>36;37;38</v>
      </c>
      <c r="K5596" s="24"/>
      <c r="L5596" s="24"/>
      <c r="M5596" s="24" t="n">
        <v>0</v>
      </c>
    </row>
    <row r="5598" customFormat="false" ht="15" hidden="false" customHeight="false" outlineLevel="0" collapsed="false">
      <c r="B5598" s="2" t="s">
        <v>108</v>
      </c>
      <c r="C5598" s="66" t="s">
        <v>2353</v>
      </c>
      <c r="D5598" s="2" t="n">
        <v>110</v>
      </c>
      <c r="E5598" s="38" t="s">
        <v>352</v>
      </c>
      <c r="F5598" s="2" t="str">
        <f aca="false">IFERROR(E5598*10,SUBSTITUTE(E5598,"/",""))</f>
        <v>1618</v>
      </c>
      <c r="H5598" s="71" t="str">
        <f aca="false">IFERROR(E5598-1,(LEFT(E5598,2)-1)&amp;"/"&amp;(RIGHT(E5598,2)-1))</f>
        <v>15/17</v>
      </c>
      <c r="I5598" s="8" t="str">
        <f aca="false">IF(LEN(H5598)&gt;2,LEFT(H5598,2)&amp;";"&amp;(LEFT(H5598,2)+1)&amp;";"&amp;RIGHT(H5598,2),H5598)</f>
        <v>15;16;17</v>
      </c>
      <c r="J5598" s="18" t="str">
        <f aca="false">IF(LEN(H5598)&gt;2,LEFT(H5598,2)&amp;";"&amp;(LEFT(H5598,2)+1)&amp;";"&amp;RIGHT(H5598,2),H5598)</f>
        <v>15;16;17</v>
      </c>
      <c r="M5598" s="8" t="n">
        <v>0</v>
      </c>
    </row>
    <row r="5599" customFormat="false" ht="15" hidden="false" customHeight="false" outlineLevel="0" collapsed="false">
      <c r="B5599" s="2" t="s">
        <v>108</v>
      </c>
      <c r="C5599" s="66" t="s">
        <v>2353</v>
      </c>
      <c r="D5599" s="2" t="n">
        <v>130</v>
      </c>
      <c r="E5599" s="38" t="s">
        <v>2354</v>
      </c>
      <c r="F5599" s="2" t="str">
        <f aca="false">IFERROR(E5599*10,SUBSTITUTE(E5599,"/",""))</f>
        <v>1822</v>
      </c>
      <c r="H5599" s="71" t="str">
        <f aca="false">IFERROR(E5599-1,(LEFT(E5599,2)-1)&amp;"/"&amp;(RIGHT(E5599,2)-1))</f>
        <v>17/21</v>
      </c>
      <c r="I5599" s="8" t="str">
        <f aca="false">IF(LEN(H5599)&gt;2,LEFT(H5599,2)&amp;";"&amp;(LEFT(H5599,2)+1)&amp;";"&amp;(LEFT(H5599,2)+2)&amp;";"&amp;(LEFT(H5599,2)+3)&amp;";"&amp;RIGHT(H5599,2),H5599)</f>
        <v>17;18;19;20;21</v>
      </c>
      <c r="J5599" s="18" t="str">
        <f aca="false">IF(LEN(H5599)&gt;2,LEFT(H5599,2)&amp;";"&amp;(LEFT(H5599,2)+1)&amp;";"&amp;(LEFT(H5599,2)+2)&amp;";"&amp;(LEFT(H5599,2)+3)&amp;";"&amp;RIGHT(H5599,2),H5599)</f>
        <v>17;18;19;20;21</v>
      </c>
      <c r="M5599" s="8" t="n">
        <v>0</v>
      </c>
    </row>
    <row r="5600" customFormat="false" ht="15" hidden="false" customHeight="false" outlineLevel="0" collapsed="false">
      <c r="B5600" s="2" t="s">
        <v>108</v>
      </c>
      <c r="C5600" s="66" t="s">
        <v>2353</v>
      </c>
      <c r="D5600" s="2" t="n">
        <v>170</v>
      </c>
      <c r="E5600" s="38" t="s">
        <v>2355</v>
      </c>
      <c r="F5600" s="2" t="str">
        <f aca="false">IFERROR(E5600*10,SUBSTITUTE(E5600,"/",""))</f>
        <v>2226</v>
      </c>
      <c r="H5600" s="71" t="str">
        <f aca="false">IFERROR(E5600-1,(LEFT(E5600,2)-1)&amp;"/"&amp;(RIGHT(E5600,2)-1))</f>
        <v>21/25</v>
      </c>
      <c r="I5600" s="8" t="str">
        <f aca="false">IF(LEN(H5600)&gt;2,LEFT(H5600,2)&amp;";"&amp;(LEFT(H5600,2)+1)&amp;";"&amp;(LEFT(H5600,2)+2)&amp;";"&amp;(LEFT(H5600,2)+3)&amp;";"&amp;RIGHT(H5600,2),H5600)</f>
        <v>21;22;23;24;25</v>
      </c>
      <c r="J5600" s="18" t="str">
        <f aca="false">IF(LEN(H5600)&gt;2,LEFT(H5600,2)&amp;";"&amp;(LEFT(H5600,2)+1)&amp;";"&amp;(LEFT(H5600,2)+2)&amp;";"&amp;(LEFT(H5600,2)+3)&amp;";"&amp;RIGHT(H5600,2),H5600)</f>
        <v>21;22;23;24;25</v>
      </c>
      <c r="M5600" s="8" t="n">
        <v>0</v>
      </c>
    </row>
    <row r="5601" customFormat="false" ht="15" hidden="false" customHeight="false" outlineLevel="0" collapsed="false">
      <c r="B5601" s="2" t="s">
        <v>108</v>
      </c>
      <c r="C5601" s="66" t="s">
        <v>2353</v>
      </c>
      <c r="D5601" s="2" t="n">
        <v>210</v>
      </c>
      <c r="E5601" s="38" t="s">
        <v>1042</v>
      </c>
      <c r="F5601" s="2" t="str">
        <f aca="false">IFERROR(E5601*10,SUBSTITUTE(E5601,"/",""))</f>
        <v>2630</v>
      </c>
      <c r="H5601" s="71" t="str">
        <f aca="false">IFERROR(E5601-1,(LEFT(E5601,2)-1)&amp;"/"&amp;(RIGHT(E5601,2)-1))</f>
        <v>25/29</v>
      </c>
      <c r="I5601" s="8" t="str">
        <f aca="false">IF(LEN(H5601)&gt;2,LEFT(H5601,2)&amp;";"&amp;(LEFT(H5601,2)+1)&amp;";"&amp;(LEFT(H5601,2)+2)&amp;";"&amp;(LEFT(H5601,2)+3)&amp;";"&amp;RIGHT(H5601,2),H5601)</f>
        <v>25;26;27;28;29</v>
      </c>
      <c r="J5601" s="18" t="str">
        <f aca="false">IF(LEN(H5601)&gt;2,LEFT(H5601,2)&amp;";"&amp;(LEFT(H5601,2)+1)&amp;";"&amp;(LEFT(H5601,2)+2)&amp;";"&amp;(LEFT(H5601,2)+3)&amp;";"&amp;RIGHT(H5601,2),H5601)</f>
        <v>25;26;27;28;29</v>
      </c>
      <c r="M5601" s="8" t="n">
        <v>0</v>
      </c>
    </row>
    <row r="5602" customFormat="false" ht="15" hidden="false" customHeight="false" outlineLevel="0" collapsed="false">
      <c r="B5602" s="2" t="s">
        <v>108</v>
      </c>
      <c r="C5602" s="66" t="s">
        <v>2353</v>
      </c>
      <c r="D5602" s="2" t="n">
        <v>250</v>
      </c>
      <c r="E5602" s="38" t="s">
        <v>816</v>
      </c>
      <c r="F5602" s="2" t="str">
        <f aca="false">IFERROR(E5602*10,SUBSTITUTE(E5602,"/",""))</f>
        <v>3034</v>
      </c>
      <c r="H5602" s="71" t="str">
        <f aca="false">IFERROR(E5602-1,(LEFT(E5602,2)-1)&amp;"/"&amp;(RIGHT(E5602,2)-1))</f>
        <v>29/33</v>
      </c>
      <c r="I5602" s="8" t="str">
        <f aca="false">IF(LEN(H5602)&gt;2,LEFT(H5602,2)&amp;";"&amp;(LEFT(H5602,2)+1)&amp;";"&amp;(LEFT(H5602,2)+2)&amp;";"&amp;(LEFT(H5602,2)+3)&amp;";"&amp;RIGHT(H5602,2),H5602)</f>
        <v>29;30;31;32;33</v>
      </c>
      <c r="J5602" s="18" t="str">
        <f aca="false">IF(LEN(H5602)&gt;2,LEFT(H5602,2)&amp;";"&amp;(LEFT(H5602,2)+1)&amp;";"&amp;(LEFT(H5602,2)+2)&amp;";"&amp;(LEFT(H5602,2)+3)&amp;";"&amp;RIGHT(H5602,2),H5602)</f>
        <v>29;30;31;32;33</v>
      </c>
      <c r="M5602" s="8" t="n">
        <v>0</v>
      </c>
    </row>
    <row r="5603" customFormat="false" ht="15" hidden="false" customHeight="false" outlineLevel="0" collapsed="false">
      <c r="B5603" s="2" t="s">
        <v>108</v>
      </c>
      <c r="C5603" s="66" t="s">
        <v>2353</v>
      </c>
      <c r="D5603" s="2" t="n">
        <v>290</v>
      </c>
      <c r="E5603" s="38" t="s">
        <v>1178</v>
      </c>
      <c r="F5603" s="2" t="str">
        <f aca="false">IFERROR(E5603*10,SUBSTITUTE(E5603,"/",""))</f>
        <v>3438</v>
      </c>
      <c r="H5603" s="71" t="str">
        <f aca="false">IFERROR(E5603-1,(LEFT(E5603,2)-1)&amp;"/"&amp;(RIGHT(E5603,2)-1))</f>
        <v>33/37</v>
      </c>
      <c r="I5603" s="8" t="str">
        <f aca="false">IF(LEN(H5603)&gt;2,LEFT(H5603,2)&amp;";"&amp;(LEFT(H5603,2)+1)&amp;";"&amp;(LEFT(H5603,2)+2)&amp;";"&amp;(LEFT(H5603,2)+3)&amp;";"&amp;RIGHT(H5603,2),H5603)</f>
        <v>33;34;35;36;37</v>
      </c>
      <c r="J5603" s="18" t="str">
        <f aca="false">IF(LEN(H5603)&gt;2,LEFT(H5603,2)&amp;";"&amp;(LEFT(H5603,2)+1)&amp;";"&amp;(LEFT(H5603,2)+2)&amp;";"&amp;(LEFT(H5603,2)+3)&amp;";"&amp;RIGHT(H5603,2),H5603)</f>
        <v>33;34;35;36;37</v>
      </c>
      <c r="M5603" s="8" t="n">
        <v>0</v>
      </c>
    </row>
    <row r="5605" customFormat="false" ht="15" hidden="false" customHeight="false" outlineLevel="0" collapsed="false">
      <c r="B5605" s="2" t="s">
        <v>108</v>
      </c>
      <c r="C5605" s="66" t="s">
        <v>2356</v>
      </c>
      <c r="D5605" s="2" t="n">
        <v>140</v>
      </c>
      <c r="E5605" s="38" t="s">
        <v>865</v>
      </c>
      <c r="F5605" s="2" t="n">
        <v>1214</v>
      </c>
      <c r="H5605" s="8" t="s">
        <v>2341</v>
      </c>
      <c r="I5605" s="8" t="str">
        <f aca="false">J5605</f>
        <v>19;20;21;22</v>
      </c>
      <c r="J5605" s="18" t="str">
        <f aca="false">IF(LEN(H5605)&gt;2,LEFT(H5605,2)&amp;";"&amp;(LEFT(H5605,2)+1)&amp;";"&amp;(LEFT(H5605,2)+2)&amp;";"&amp;RIGHT(H5605,2),H5605)</f>
        <v>19;20;21;22</v>
      </c>
      <c r="M5605" s="8" t="n">
        <v>0</v>
      </c>
      <c r="N5605" s="2" t="str">
        <f aca="false">LEFT(E5605,2)&amp;" - "&amp;RIGHT(E5605,2)</f>
        <v>12 - 14</v>
      </c>
    </row>
    <row r="5606" customFormat="false" ht="15" hidden="false" customHeight="false" outlineLevel="0" collapsed="false">
      <c r="B5606" s="2" t="s">
        <v>108</v>
      </c>
      <c r="C5606" s="66" t="s">
        <v>2356</v>
      </c>
      <c r="D5606" s="2" t="n">
        <v>170</v>
      </c>
      <c r="E5606" s="38" t="s">
        <v>866</v>
      </c>
      <c r="F5606" s="2" t="str">
        <f aca="false">IFERROR(E5606*10,SUBSTITUTE(E5606,"/",""))</f>
        <v>1416</v>
      </c>
      <c r="H5606" s="8" t="s">
        <v>2344</v>
      </c>
      <c r="I5606" s="8" t="str">
        <f aca="false">J5606</f>
        <v>22;23;24;25</v>
      </c>
      <c r="J5606" s="18" t="str">
        <f aca="false">IF(LEN(H5606)&gt;2,LEFT(H5606,2)&amp;";"&amp;(LEFT(H5606,2)+1)&amp;";"&amp;(LEFT(H5606,2)+2)&amp;";"&amp;RIGHT(H5606,2),H5606)</f>
        <v>22;23;24;25</v>
      </c>
      <c r="M5606" s="8" t="n">
        <v>0</v>
      </c>
      <c r="N5606" s="2" t="str">
        <f aca="false">LEFT(E5606,2)&amp;" - "&amp;RIGHT(E5606,2)</f>
        <v>14 - 16</v>
      </c>
    </row>
    <row r="5607" customFormat="false" ht="15" hidden="false" customHeight="false" outlineLevel="0" collapsed="false">
      <c r="B5607" s="2" t="s">
        <v>108</v>
      </c>
      <c r="C5607" s="66" t="s">
        <v>2356</v>
      </c>
      <c r="D5607" s="2" t="n">
        <v>200</v>
      </c>
      <c r="E5607" s="38" t="s">
        <v>352</v>
      </c>
      <c r="F5607" s="2" t="str">
        <f aca="false">IFERROR(E5607*10,SUBSTITUTE(E5607,"/",""))</f>
        <v>1618</v>
      </c>
      <c r="H5607" s="8" t="s">
        <v>1026</v>
      </c>
      <c r="I5607" s="8" t="str">
        <f aca="false">J5607</f>
        <v>25;26;27;28</v>
      </c>
      <c r="J5607" s="18" t="str">
        <f aca="false">IF(LEN(H5607)&gt;2,LEFT(H5607,2)&amp;";"&amp;(LEFT(H5607,2)+1)&amp;";"&amp;(LEFT(H5607,2)+2)&amp;";"&amp;RIGHT(H5607,2),H5607)</f>
        <v>25;26;27;28</v>
      </c>
      <c r="M5607" s="8" t="n">
        <v>0</v>
      </c>
      <c r="N5607" s="2" t="str">
        <f aca="false">LEFT(E5607,2)&amp;" - "&amp;RIGHT(E5607,2)</f>
        <v>16 - 18</v>
      </c>
    </row>
    <row r="5608" customFormat="false" ht="15" hidden="false" customHeight="false" outlineLevel="0" collapsed="false">
      <c r="B5608" s="2" t="s">
        <v>108</v>
      </c>
      <c r="C5608" s="66" t="s">
        <v>2356</v>
      </c>
      <c r="D5608" s="2" t="n">
        <v>230</v>
      </c>
      <c r="E5608" s="38" t="s">
        <v>354</v>
      </c>
      <c r="F5608" s="2" t="str">
        <f aca="false">IFERROR(E5608*10,SUBSTITUTE(E5608,"/",""))</f>
        <v>1820</v>
      </c>
      <c r="H5608" s="8" t="s">
        <v>1115</v>
      </c>
      <c r="I5608" s="8" t="str">
        <f aca="false">J5608</f>
        <v>28;29;30;31</v>
      </c>
      <c r="J5608" s="18" t="str">
        <f aca="false">IF(LEN(H5608)&gt;2,LEFT(H5608,2)&amp;";"&amp;(LEFT(H5608,2)+1)&amp;";"&amp;(LEFT(H5608,2)+2)&amp;";"&amp;RIGHT(H5608,2),H5608)</f>
        <v>28;29;30;31</v>
      </c>
      <c r="M5608" s="8" t="n">
        <v>0</v>
      </c>
      <c r="N5608" s="2" t="str">
        <f aca="false">LEFT(E5608,2)&amp;" - "&amp;RIGHT(E5608,2)</f>
        <v>18 - 20</v>
      </c>
    </row>
    <row r="5609" customFormat="false" ht="15" hidden="false" customHeight="false" outlineLevel="0" collapsed="false">
      <c r="B5609" s="2" t="s">
        <v>108</v>
      </c>
      <c r="C5609" s="66" t="s">
        <v>2356</v>
      </c>
      <c r="D5609" s="2" t="n">
        <v>260</v>
      </c>
      <c r="E5609" s="38" t="s">
        <v>356</v>
      </c>
      <c r="F5609" s="2" t="str">
        <f aca="false">IFERROR(E5609*10,SUBSTITUTE(E5609,"/",""))</f>
        <v>2022</v>
      </c>
      <c r="H5609" s="8" t="s">
        <v>376</v>
      </c>
      <c r="I5609" s="8" t="str">
        <f aca="false">J5609</f>
        <v>31;32;33;34</v>
      </c>
      <c r="J5609" s="18" t="str">
        <f aca="false">IF(LEN(H5609)&gt;2,LEFT(H5609,2)&amp;";"&amp;(LEFT(H5609,2)+1)&amp;";"&amp;(LEFT(H5609,2)+2)&amp;";"&amp;RIGHT(H5609,2),H5609)</f>
        <v>31;32;33;34</v>
      </c>
      <c r="M5609" s="8" t="n">
        <v>0</v>
      </c>
      <c r="N5609" s="2" t="str">
        <f aca="false">LEFT(E5609,2)&amp;" - "&amp;RIGHT(E5609,2)</f>
        <v>20 - 22</v>
      </c>
    </row>
    <row r="5610" customFormat="false" ht="15" hidden="false" customHeight="false" outlineLevel="0" collapsed="false">
      <c r="B5610" s="2" t="s">
        <v>108</v>
      </c>
      <c r="C5610" s="66" t="s">
        <v>2356</v>
      </c>
      <c r="D5610" s="2" t="n">
        <v>290</v>
      </c>
      <c r="E5610" s="38" t="s">
        <v>358</v>
      </c>
      <c r="F5610" s="2" t="str">
        <f aca="false">IFERROR(E5610*10,SUBSTITUTE(E5610,"/",""))</f>
        <v>2224</v>
      </c>
      <c r="H5610" s="8" t="s">
        <v>1170</v>
      </c>
      <c r="I5610" s="8" t="str">
        <f aca="false">J5610</f>
        <v>34;35;36;37</v>
      </c>
      <c r="J5610" s="18" t="str">
        <f aca="false">IF(LEN(H5610)&gt;2,LEFT(H5610,2)&amp;";"&amp;(LEFT(H5610,2)+1)&amp;";"&amp;(LEFT(H5610,2)+2)&amp;";"&amp;RIGHT(H5610,2),H5610)</f>
        <v>34;35;36;37</v>
      </c>
      <c r="M5610" s="8" t="n">
        <v>0</v>
      </c>
      <c r="N5610" s="2" t="str">
        <f aca="false">LEFT(E5610,2)&amp;" - "&amp;RIGHT(E5610,2)</f>
        <v>22 - 24</v>
      </c>
    </row>
    <row r="5612" customFormat="false" ht="15" hidden="false" customHeight="false" outlineLevel="0" collapsed="false">
      <c r="B5612" s="2" t="s">
        <v>108</v>
      </c>
      <c r="C5612" s="66" t="s">
        <v>2357</v>
      </c>
      <c r="D5612" s="2" t="n">
        <v>110</v>
      </c>
      <c r="E5612" s="38" t="s">
        <v>238</v>
      </c>
      <c r="F5612" s="38" t="s">
        <v>2913</v>
      </c>
      <c r="H5612" s="27"/>
      <c r="I5612" s="27"/>
      <c r="M5612" s="8" t="n">
        <v>0</v>
      </c>
    </row>
    <row r="5614" customFormat="false" ht="15" hidden="false" customHeight="false" outlineLevel="0" collapsed="false">
      <c r="B5614" s="2" t="s">
        <v>108</v>
      </c>
      <c r="C5614" s="66" t="s">
        <v>2358</v>
      </c>
      <c r="D5614" s="2" t="n">
        <v>111</v>
      </c>
      <c r="E5614" s="38" t="s">
        <v>2359</v>
      </c>
      <c r="F5614" s="38" t="str">
        <f aca="false">E5614</f>
        <v>60AA</v>
      </c>
      <c r="H5614" s="14" t="str">
        <f aca="false">E5614</f>
        <v>60AA</v>
      </c>
      <c r="I5614" s="8" t="str">
        <f aca="false">SUBSTITUTE(H5614,"/",";")</f>
        <v>60AA</v>
      </c>
      <c r="J5614" s="18" t="str">
        <f aca="false">LEFT(H5614,2)</f>
        <v>60</v>
      </c>
      <c r="L5614" s="18" t="str">
        <f aca="false">RIGHT(H5614,LEN(H5614)-2)</f>
        <v>AA</v>
      </c>
      <c r="M5614" s="8" t="n">
        <v>0</v>
      </c>
      <c r="P5614" s="2" t="n">
        <v>68</v>
      </c>
      <c r="W5614" s="75" t="n">
        <v>60</v>
      </c>
    </row>
    <row r="5615" customFormat="false" ht="15" hidden="false" customHeight="false" outlineLevel="0" collapsed="false">
      <c r="B5615" s="2" t="s">
        <v>108</v>
      </c>
      <c r="C5615" s="66" t="s">
        <v>2358</v>
      </c>
      <c r="D5615" s="2" t="n">
        <v>112</v>
      </c>
      <c r="E5615" s="38" t="s">
        <v>1236</v>
      </c>
      <c r="F5615" s="38" t="str">
        <f aca="false">E5615</f>
        <v>65AA</v>
      </c>
      <c r="H5615" s="14" t="str">
        <f aca="false">E5615</f>
        <v>65AA</v>
      </c>
      <c r="I5615" s="8" t="str">
        <f aca="false">SUBSTITUTE(H5615,"/",";")</f>
        <v>65AA</v>
      </c>
      <c r="J5615" s="18" t="str">
        <f aca="false">LEFT(H5615,2)</f>
        <v>65</v>
      </c>
      <c r="L5615" s="18" t="str">
        <f aca="false">RIGHT(H5615,LEN(H5615)-2)</f>
        <v>AA</v>
      </c>
      <c r="M5615" s="8" t="n">
        <v>0</v>
      </c>
      <c r="P5615" s="2" t="n">
        <v>72</v>
      </c>
      <c r="W5615" s="75" t="n">
        <v>65</v>
      </c>
    </row>
    <row r="5616" customFormat="false" ht="15" hidden="false" customHeight="false" outlineLevel="0" collapsed="false">
      <c r="B5616" s="2" t="s">
        <v>108</v>
      </c>
      <c r="C5616" s="66" t="s">
        <v>2358</v>
      </c>
      <c r="D5616" s="2" t="n">
        <v>113</v>
      </c>
      <c r="E5616" s="38" t="s">
        <v>1237</v>
      </c>
      <c r="F5616" s="38" t="str">
        <f aca="false">E5616</f>
        <v>70AA</v>
      </c>
      <c r="H5616" s="14" t="str">
        <f aca="false">E5616</f>
        <v>70AA</v>
      </c>
      <c r="I5616" s="8" t="str">
        <f aca="false">SUBSTITUTE(H5616,"/",";")</f>
        <v>70AA</v>
      </c>
      <c r="J5616" s="18" t="str">
        <f aca="false">LEFT(H5616,2)</f>
        <v>70</v>
      </c>
      <c r="L5616" s="18" t="str">
        <f aca="false">RIGHT(H5616,LEN(H5616)-2)</f>
        <v>AA</v>
      </c>
      <c r="M5616" s="8" t="n">
        <v>0</v>
      </c>
      <c r="P5616" s="2" t="n">
        <v>76</v>
      </c>
      <c r="W5616" s="75" t="n">
        <v>70</v>
      </c>
    </row>
    <row r="5617" customFormat="false" ht="15" hidden="false" customHeight="false" outlineLevel="0" collapsed="false">
      <c r="B5617" s="2" t="s">
        <v>108</v>
      </c>
      <c r="C5617" s="66" t="s">
        <v>2358</v>
      </c>
      <c r="D5617" s="2" t="n">
        <v>114</v>
      </c>
      <c r="E5617" s="38" t="s">
        <v>1238</v>
      </c>
      <c r="F5617" s="38" t="str">
        <f aca="false">E5617</f>
        <v>75AA</v>
      </c>
      <c r="H5617" s="14" t="str">
        <f aca="false">E5617</f>
        <v>75AA</v>
      </c>
      <c r="I5617" s="8" t="str">
        <f aca="false">SUBSTITUTE(H5617,"/",";")</f>
        <v>75AA</v>
      </c>
      <c r="J5617" s="18" t="str">
        <f aca="false">LEFT(H5617,2)</f>
        <v>75</v>
      </c>
      <c r="L5617" s="18" t="str">
        <f aca="false">RIGHT(H5617,LEN(H5617)-2)</f>
        <v>AA</v>
      </c>
      <c r="M5617" s="8" t="n">
        <v>0</v>
      </c>
      <c r="P5617" s="2" t="n">
        <v>80</v>
      </c>
      <c r="W5617" s="75" t="n">
        <v>75</v>
      </c>
    </row>
    <row r="5618" customFormat="false" ht="15" hidden="false" customHeight="false" outlineLevel="0" collapsed="false">
      <c r="B5618" s="2" t="s">
        <v>108</v>
      </c>
      <c r="C5618" s="66" t="s">
        <v>2358</v>
      </c>
      <c r="D5618" s="2" t="n">
        <v>136</v>
      </c>
      <c r="E5618" s="38" t="s">
        <v>2360</v>
      </c>
      <c r="F5618" s="38" t="str">
        <f aca="false">E5618</f>
        <v>60A</v>
      </c>
      <c r="H5618" s="14" t="str">
        <f aca="false">E5618</f>
        <v>60A</v>
      </c>
      <c r="I5618" s="8" t="str">
        <f aca="false">SUBSTITUTE(H5618,"/",";")</f>
        <v>60A</v>
      </c>
      <c r="J5618" s="18" t="str">
        <f aca="false">LEFT(H5618,2)</f>
        <v>60</v>
      </c>
      <c r="L5618" s="18" t="str">
        <f aca="false">RIGHT(H5618,LEN(H5618)-2)</f>
        <v>A</v>
      </c>
      <c r="M5618" s="8" t="n">
        <v>0</v>
      </c>
    </row>
    <row r="5619" customFormat="false" ht="15" hidden="false" customHeight="false" outlineLevel="0" collapsed="false">
      <c r="B5619" s="2" t="s">
        <v>108</v>
      </c>
      <c r="C5619" s="66" t="s">
        <v>2358</v>
      </c>
      <c r="D5619" s="2" t="n">
        <v>137</v>
      </c>
      <c r="E5619" s="38" t="s">
        <v>1227</v>
      </c>
      <c r="F5619" s="38" t="str">
        <f aca="false">E5619</f>
        <v>65A</v>
      </c>
      <c r="H5619" s="14" t="str">
        <f aca="false">E5619</f>
        <v>65A</v>
      </c>
      <c r="I5619" s="8" t="str">
        <f aca="false">SUBSTITUTE(H5619,"/",";")</f>
        <v>65A</v>
      </c>
      <c r="J5619" s="18" t="str">
        <f aca="false">LEFT(H5619,2)</f>
        <v>65</v>
      </c>
      <c r="L5619" s="18" t="str">
        <f aca="false">RIGHT(H5619,LEN(H5619)-2)</f>
        <v>A</v>
      </c>
      <c r="M5619" s="8" t="n">
        <v>0</v>
      </c>
    </row>
    <row r="5620" customFormat="false" ht="15" hidden="false" customHeight="false" outlineLevel="0" collapsed="false">
      <c r="B5620" s="2" t="s">
        <v>108</v>
      </c>
      <c r="C5620" s="66" t="s">
        <v>2358</v>
      </c>
      <c r="D5620" s="2" t="n">
        <v>138</v>
      </c>
      <c r="E5620" s="38" t="s">
        <v>1228</v>
      </c>
      <c r="F5620" s="38" t="str">
        <f aca="false">E5620</f>
        <v>70A</v>
      </c>
      <c r="H5620" s="14" t="str">
        <f aca="false">E5620</f>
        <v>70A</v>
      </c>
      <c r="I5620" s="8" t="str">
        <f aca="false">SUBSTITUTE(H5620,"/",";")</f>
        <v>70A</v>
      </c>
      <c r="J5620" s="18" t="str">
        <f aca="false">LEFT(H5620,2)</f>
        <v>70</v>
      </c>
      <c r="L5620" s="18" t="str">
        <f aca="false">RIGHT(H5620,LEN(H5620)-2)</f>
        <v>A</v>
      </c>
      <c r="M5620" s="8" t="n">
        <v>0</v>
      </c>
      <c r="P5620" s="2" t="n">
        <v>80</v>
      </c>
      <c r="W5620" s="75" t="n">
        <v>70</v>
      </c>
    </row>
    <row r="5621" customFormat="false" ht="15" hidden="false" customHeight="false" outlineLevel="0" collapsed="false">
      <c r="B5621" s="2" t="s">
        <v>108</v>
      </c>
      <c r="C5621" s="66" t="s">
        <v>2358</v>
      </c>
      <c r="D5621" s="2" t="n">
        <v>139</v>
      </c>
      <c r="E5621" s="38" t="s">
        <v>1229</v>
      </c>
      <c r="F5621" s="38" t="str">
        <f aca="false">E5621</f>
        <v>75A</v>
      </c>
      <c r="H5621" s="14" t="str">
        <f aca="false">E5621</f>
        <v>75A</v>
      </c>
      <c r="I5621" s="8" t="str">
        <f aca="false">SUBSTITUTE(H5621,"/",";")</f>
        <v>75A</v>
      </c>
      <c r="J5621" s="18" t="str">
        <f aca="false">LEFT(H5621,2)</f>
        <v>75</v>
      </c>
      <c r="L5621" s="18" t="str">
        <f aca="false">RIGHT(H5621,LEN(H5621)-2)</f>
        <v>A</v>
      </c>
      <c r="M5621" s="8" t="n">
        <v>0</v>
      </c>
      <c r="W5621" s="75" t="n">
        <v>75</v>
      </c>
    </row>
    <row r="5623" customFormat="false" ht="15" hidden="false" customHeight="false" outlineLevel="0" collapsed="false">
      <c r="B5623" s="2" t="s">
        <v>108</v>
      </c>
      <c r="C5623" s="66" t="s">
        <v>2361</v>
      </c>
      <c r="D5623" s="2" t="n">
        <v>110</v>
      </c>
      <c r="E5623" s="38" t="s">
        <v>1228</v>
      </c>
      <c r="F5623" s="38" t="str">
        <f aca="false">E5623</f>
        <v>70A</v>
      </c>
      <c r="H5623" s="8" t="str">
        <f aca="false">(LEFT(E5623,LEN(E5623)-1)-15)&amp;RIGHT(E5623,1)</f>
        <v>55A</v>
      </c>
      <c r="I5623" s="8" t="str">
        <f aca="false">SUBSTITUTE(H5623,"/",";")</f>
        <v>55A</v>
      </c>
      <c r="J5623" s="18" t="str">
        <f aca="false">LEFT(H5623,LEN(H5623)-1)</f>
        <v>55</v>
      </c>
      <c r="L5623" s="18" t="str">
        <f aca="false">RIGHT(H5623,1)</f>
        <v>A</v>
      </c>
      <c r="M5623" s="8" t="n">
        <v>0</v>
      </c>
    </row>
    <row r="5624" customFormat="false" ht="15" hidden="false" customHeight="false" outlineLevel="0" collapsed="false">
      <c r="B5624" s="2" t="s">
        <v>108</v>
      </c>
      <c r="C5624" s="66" t="s">
        <v>2361</v>
      </c>
      <c r="D5624" s="2" t="n">
        <v>111</v>
      </c>
      <c r="E5624" s="38" t="s">
        <v>1229</v>
      </c>
      <c r="F5624" s="38" t="str">
        <f aca="false">E5624</f>
        <v>75A</v>
      </c>
      <c r="H5624" s="8" t="str">
        <f aca="false">(LEFT(E5624,LEN(E5624)-1)-15)&amp;RIGHT(E5624,1)</f>
        <v>60A</v>
      </c>
      <c r="I5624" s="8" t="str">
        <f aca="false">SUBSTITUTE(H5624,"/",";")</f>
        <v>60A</v>
      </c>
      <c r="J5624" s="18" t="str">
        <f aca="false">LEFT(H5624,LEN(H5624)-1)</f>
        <v>60</v>
      </c>
      <c r="L5624" s="18" t="str">
        <f aca="false">RIGHT(H5624,1)</f>
        <v>A</v>
      </c>
      <c r="M5624" s="8" t="n">
        <v>0</v>
      </c>
    </row>
    <row r="5625" customFormat="false" ht="15" hidden="false" customHeight="false" outlineLevel="0" collapsed="false">
      <c r="B5625" s="2" t="s">
        <v>108</v>
      </c>
      <c r="C5625" s="66" t="s">
        <v>2361</v>
      </c>
      <c r="D5625" s="2" t="n">
        <v>112</v>
      </c>
      <c r="E5625" s="38" t="s">
        <v>1230</v>
      </c>
      <c r="F5625" s="38" t="str">
        <f aca="false">E5625</f>
        <v>80A</v>
      </c>
      <c r="H5625" s="8" t="str">
        <f aca="false">(LEFT(E5625,LEN(E5625)-1)-15)&amp;RIGHT(E5625,1)</f>
        <v>65A</v>
      </c>
      <c r="I5625" s="8" t="str">
        <f aca="false">SUBSTITUTE(H5625,"/",";")</f>
        <v>65A</v>
      </c>
      <c r="J5625" s="18" t="str">
        <f aca="false">LEFT(H5625,LEN(H5625)-1)</f>
        <v>65</v>
      </c>
      <c r="L5625" s="18" t="str">
        <f aca="false">RIGHT(H5625,1)</f>
        <v>A</v>
      </c>
      <c r="M5625" s="8" t="n">
        <v>0</v>
      </c>
    </row>
    <row r="5626" customFormat="false" ht="15" hidden="false" customHeight="false" outlineLevel="0" collapsed="false">
      <c r="B5626" s="2" t="s">
        <v>108</v>
      </c>
      <c r="C5626" s="66" t="s">
        <v>2361</v>
      </c>
      <c r="D5626" s="2" t="n">
        <v>113</v>
      </c>
      <c r="E5626" s="38" t="s">
        <v>1231</v>
      </c>
      <c r="F5626" s="38" t="str">
        <f aca="false">E5626</f>
        <v>85A</v>
      </c>
      <c r="H5626" s="8" t="str">
        <f aca="false">(LEFT(E5626,LEN(E5626)-1)-15)&amp;RIGHT(E5626,1)</f>
        <v>70A</v>
      </c>
      <c r="I5626" s="8" t="str">
        <f aca="false">SUBSTITUTE(H5626,"/",";")</f>
        <v>70A</v>
      </c>
      <c r="J5626" s="18" t="str">
        <f aca="false">LEFT(H5626,LEN(H5626)-1)</f>
        <v>70</v>
      </c>
      <c r="L5626" s="18" t="str">
        <f aca="false">RIGHT(H5626,1)</f>
        <v>A</v>
      </c>
      <c r="M5626" s="8" t="n">
        <v>0</v>
      </c>
    </row>
    <row r="5627" customFormat="false" ht="15" hidden="false" customHeight="false" outlineLevel="0" collapsed="false">
      <c r="B5627" s="2" t="s">
        <v>108</v>
      </c>
      <c r="C5627" s="66" t="s">
        <v>2361</v>
      </c>
      <c r="D5627" s="2" t="n">
        <v>114</v>
      </c>
      <c r="E5627" s="38" t="s">
        <v>1232</v>
      </c>
      <c r="F5627" s="38" t="str">
        <f aca="false">E5627</f>
        <v>90A</v>
      </c>
      <c r="H5627" s="8" t="str">
        <f aca="false">(LEFT(E5627,LEN(E5627)-1)-15)&amp;RIGHT(E5627,1)</f>
        <v>75A</v>
      </c>
      <c r="I5627" s="8" t="str">
        <f aca="false">SUBSTITUTE(H5627,"/",";")</f>
        <v>75A</v>
      </c>
      <c r="J5627" s="18" t="str">
        <f aca="false">LEFT(H5627,LEN(H5627)-1)</f>
        <v>75</v>
      </c>
      <c r="L5627" s="18" t="str">
        <f aca="false">RIGHT(H5627,1)</f>
        <v>A</v>
      </c>
      <c r="M5627" s="8" t="n">
        <v>0</v>
      </c>
    </row>
    <row r="5628" customFormat="false" ht="15" hidden="false" customHeight="false" outlineLevel="0" collapsed="false">
      <c r="B5628" s="2" t="s">
        <v>108</v>
      </c>
      <c r="C5628" s="66" t="s">
        <v>2361</v>
      </c>
      <c r="D5628" s="2" t="n">
        <v>160</v>
      </c>
      <c r="E5628" s="38" t="s">
        <v>1240</v>
      </c>
      <c r="F5628" s="38" t="str">
        <f aca="false">E5628</f>
        <v>70B</v>
      </c>
      <c r="H5628" s="8" t="str">
        <f aca="false">(LEFT(E5628,LEN(E5628)-1)-15)&amp;RIGHT(E5628,1)</f>
        <v>55B</v>
      </c>
      <c r="I5628" s="8" t="str">
        <f aca="false">SUBSTITUTE(H5628,"/",";")</f>
        <v>55B</v>
      </c>
      <c r="J5628" s="18" t="str">
        <f aca="false">LEFT(H5628,LEN(H5628)-1)</f>
        <v>55</v>
      </c>
      <c r="L5628" s="18" t="str">
        <f aca="false">RIGHT(H5628,1)</f>
        <v>B</v>
      </c>
      <c r="M5628" s="8" t="n">
        <v>0</v>
      </c>
    </row>
    <row r="5629" customFormat="false" ht="15" hidden="false" customHeight="false" outlineLevel="0" collapsed="false">
      <c r="B5629" s="2" t="s">
        <v>108</v>
      </c>
      <c r="C5629" s="66" t="s">
        <v>2361</v>
      </c>
      <c r="D5629" s="2" t="n">
        <v>161</v>
      </c>
      <c r="E5629" s="38" t="s">
        <v>1241</v>
      </c>
      <c r="F5629" s="38" t="str">
        <f aca="false">E5629</f>
        <v>75B</v>
      </c>
      <c r="H5629" s="8" t="str">
        <f aca="false">(LEFT(E5629,LEN(E5629)-1)-15)&amp;RIGHT(E5629,1)</f>
        <v>60B</v>
      </c>
      <c r="I5629" s="8" t="str">
        <f aca="false">SUBSTITUTE(H5629,"/",";")</f>
        <v>60B</v>
      </c>
      <c r="J5629" s="18" t="str">
        <f aca="false">LEFT(H5629,LEN(H5629)-1)</f>
        <v>60</v>
      </c>
      <c r="L5629" s="18" t="str">
        <f aca="false">RIGHT(H5629,1)</f>
        <v>B</v>
      </c>
      <c r="M5629" s="8" t="n">
        <v>0</v>
      </c>
    </row>
    <row r="5630" customFormat="false" ht="15" hidden="false" customHeight="false" outlineLevel="0" collapsed="false">
      <c r="B5630" s="2" t="s">
        <v>108</v>
      </c>
      <c r="C5630" s="66" t="s">
        <v>2361</v>
      </c>
      <c r="D5630" s="2" t="n">
        <v>162</v>
      </c>
      <c r="E5630" s="38" t="s">
        <v>1242</v>
      </c>
      <c r="F5630" s="38" t="str">
        <f aca="false">E5630</f>
        <v>80B</v>
      </c>
      <c r="H5630" s="8" t="str">
        <f aca="false">(LEFT(E5630,LEN(E5630)-1)-15)&amp;RIGHT(E5630,1)</f>
        <v>65B</v>
      </c>
      <c r="I5630" s="8" t="str">
        <f aca="false">SUBSTITUTE(H5630,"/",";")</f>
        <v>65B</v>
      </c>
      <c r="J5630" s="18" t="str">
        <f aca="false">LEFT(H5630,LEN(H5630)-1)</f>
        <v>65</v>
      </c>
      <c r="L5630" s="18" t="str">
        <f aca="false">RIGHT(H5630,1)</f>
        <v>B</v>
      </c>
      <c r="M5630" s="8" t="n">
        <v>0</v>
      </c>
    </row>
    <row r="5631" customFormat="false" ht="15" hidden="false" customHeight="false" outlineLevel="0" collapsed="false">
      <c r="B5631" s="2" t="s">
        <v>108</v>
      </c>
      <c r="C5631" s="66" t="s">
        <v>2361</v>
      </c>
      <c r="D5631" s="2" t="n">
        <v>163</v>
      </c>
      <c r="E5631" s="38" t="s">
        <v>1243</v>
      </c>
      <c r="F5631" s="38" t="str">
        <f aca="false">E5631</f>
        <v>85B</v>
      </c>
      <c r="H5631" s="8" t="str">
        <f aca="false">(LEFT(E5631,LEN(E5631)-1)-15)&amp;RIGHT(E5631,1)</f>
        <v>70B</v>
      </c>
      <c r="I5631" s="8" t="str">
        <f aca="false">SUBSTITUTE(H5631,"/",";")</f>
        <v>70B</v>
      </c>
      <c r="J5631" s="18" t="str">
        <f aca="false">LEFT(H5631,LEN(H5631)-1)</f>
        <v>70</v>
      </c>
      <c r="L5631" s="18" t="str">
        <f aca="false">RIGHT(H5631,1)</f>
        <v>B</v>
      </c>
      <c r="M5631" s="8" t="n">
        <v>0</v>
      </c>
    </row>
    <row r="5632" customFormat="false" ht="15" hidden="false" customHeight="false" outlineLevel="0" collapsed="false">
      <c r="B5632" s="2" t="s">
        <v>108</v>
      </c>
      <c r="C5632" s="66" t="s">
        <v>2361</v>
      </c>
      <c r="D5632" s="2" t="n">
        <v>164</v>
      </c>
      <c r="E5632" s="38" t="s">
        <v>1244</v>
      </c>
      <c r="F5632" s="38" t="str">
        <f aca="false">E5632</f>
        <v>90B</v>
      </c>
      <c r="H5632" s="8" t="str">
        <f aca="false">(LEFT(E5632,LEN(E5632)-1)-15)&amp;RIGHT(E5632,1)</f>
        <v>75B</v>
      </c>
      <c r="I5632" s="8" t="str">
        <f aca="false">SUBSTITUTE(H5632,"/",";")</f>
        <v>75B</v>
      </c>
      <c r="J5632" s="18" t="str">
        <f aca="false">LEFT(H5632,LEN(H5632)-1)</f>
        <v>75</v>
      </c>
      <c r="L5632" s="18" t="str">
        <f aca="false">RIGHT(H5632,1)</f>
        <v>B</v>
      </c>
      <c r="M5632" s="8" t="n">
        <v>0</v>
      </c>
    </row>
    <row r="5634" customFormat="false" ht="15" hidden="false" customHeight="false" outlineLevel="0" collapsed="false">
      <c r="B5634" s="2" t="s">
        <v>108</v>
      </c>
      <c r="C5634" s="66" t="s">
        <v>2363</v>
      </c>
      <c r="D5634" s="2" t="n">
        <v>110</v>
      </c>
      <c r="E5634" s="38" t="s">
        <v>245</v>
      </c>
      <c r="F5634" s="2" t="str">
        <f aca="false">IFERROR(RIGHT("000"&amp;(1*E5634),3),SUBSTITUTE(E5634,"/",""))</f>
        <v>050</v>
      </c>
      <c r="H5634" s="14" t="str">
        <f aca="false">E5634</f>
        <v>50</v>
      </c>
      <c r="I5634" s="8" t="n">
        <f aca="false">J5634</f>
        <v>50</v>
      </c>
      <c r="J5634" s="72" t="n">
        <f aca="false">IFERROR(1*H5634,LEFT(H5634,FIND("/",H5634)-1)&amp;";"&amp;RIGHT(H5634,LEN(H5634)-FIND("/",H5634)))</f>
        <v>50</v>
      </c>
      <c r="K5634" s="6"/>
      <c r="M5634" s="8" t="n">
        <v>989</v>
      </c>
      <c r="T5634" s="38" t="str">
        <f aca="false">H5634</f>
        <v>50</v>
      </c>
    </row>
    <row r="5635" customFormat="false" ht="15" hidden="false" customHeight="false" outlineLevel="0" collapsed="false">
      <c r="B5635" s="2" t="s">
        <v>108</v>
      </c>
      <c r="C5635" s="66" t="s">
        <v>2363</v>
      </c>
      <c r="D5635" s="2" t="n">
        <f aca="false">D5634+10</f>
        <v>120</v>
      </c>
      <c r="E5635" s="38" t="s">
        <v>454</v>
      </c>
      <c r="F5635" s="2" t="str">
        <f aca="false">IFERROR(RIGHT("000"&amp;(1*E5635),3),SUBSTITUTE(E5635,"/",""))</f>
        <v>056</v>
      </c>
      <c r="H5635" s="14" t="str">
        <f aca="false">E5635</f>
        <v>56</v>
      </c>
      <c r="I5635" s="8" t="n">
        <f aca="false">J5635</f>
        <v>56</v>
      </c>
      <c r="J5635" s="72" t="n">
        <f aca="false">IFERROR(1*H5635,LEFT(H5635,FIND("/",H5635)-1)&amp;";"&amp;RIGHT(H5635,LEN(H5635)-FIND("/",H5635)))</f>
        <v>56</v>
      </c>
      <c r="K5635" s="6"/>
      <c r="M5635" s="8" t="n">
        <v>969</v>
      </c>
      <c r="T5635" s="38" t="str">
        <f aca="false">H5635</f>
        <v>56</v>
      </c>
    </row>
    <row r="5636" customFormat="false" ht="15" hidden="false" customHeight="false" outlineLevel="0" collapsed="false">
      <c r="B5636" s="2" t="s">
        <v>108</v>
      </c>
      <c r="C5636" s="66" t="s">
        <v>2363</v>
      </c>
      <c r="D5636" s="2" t="n">
        <f aca="false">D5635+10</f>
        <v>130</v>
      </c>
      <c r="E5636" s="38" t="s">
        <v>457</v>
      </c>
      <c r="F5636" s="2" t="str">
        <f aca="false">IFERROR(RIGHT("000"&amp;(1*E5636),3),SUBSTITUTE(E5636,"/",""))</f>
        <v>062</v>
      </c>
      <c r="H5636" s="14" t="str">
        <f aca="false">E5636</f>
        <v>62</v>
      </c>
      <c r="I5636" s="8" t="n">
        <f aca="false">J5636</f>
        <v>62</v>
      </c>
      <c r="J5636" s="72" t="n">
        <f aca="false">IFERROR(1*H5636,LEFT(H5636,FIND("/",H5636)-1)&amp;";"&amp;RIGHT(H5636,LEN(H5636)-FIND("/",H5636)))</f>
        <v>62</v>
      </c>
      <c r="K5636" s="6"/>
      <c r="M5636" s="8" t="n">
        <v>939</v>
      </c>
      <c r="T5636" s="38" t="str">
        <f aca="false">H5636</f>
        <v>62</v>
      </c>
    </row>
    <row r="5637" customFormat="false" ht="15" hidden="false" customHeight="false" outlineLevel="0" collapsed="false">
      <c r="B5637" s="2" t="s">
        <v>108</v>
      </c>
      <c r="C5637" s="66" t="s">
        <v>2363</v>
      </c>
      <c r="D5637" s="2" t="n">
        <f aca="false">D5636+10</f>
        <v>140</v>
      </c>
      <c r="E5637" s="38" t="s">
        <v>460</v>
      </c>
      <c r="F5637" s="2" t="str">
        <f aca="false">IFERROR(RIGHT("000"&amp;(1*E5637),3),SUBSTITUTE(E5637,"/",""))</f>
        <v>068</v>
      </c>
      <c r="H5637" s="14" t="str">
        <f aca="false">E5637</f>
        <v>68</v>
      </c>
      <c r="I5637" s="8" t="n">
        <f aca="false">J5637</f>
        <v>68</v>
      </c>
      <c r="J5637" s="72" t="n">
        <f aca="false">IFERROR(1*H5637,LEFT(H5637,FIND("/",H5637)-1)&amp;";"&amp;RIGHT(H5637,LEN(H5637)-FIND("/",H5637)))</f>
        <v>68</v>
      </c>
      <c r="K5637" s="6"/>
      <c r="M5637" s="8" t="n">
        <v>929</v>
      </c>
      <c r="T5637" s="38" t="str">
        <f aca="false">H5637</f>
        <v>68</v>
      </c>
    </row>
    <row r="5638" customFormat="false" ht="15" hidden="false" customHeight="false" outlineLevel="0" collapsed="false">
      <c r="B5638" s="2" t="s">
        <v>108</v>
      </c>
      <c r="C5638" s="66" t="s">
        <v>2363</v>
      </c>
      <c r="D5638" s="2" t="n">
        <f aca="false">D5637+10</f>
        <v>150</v>
      </c>
      <c r="E5638" s="38" t="s">
        <v>2137</v>
      </c>
      <c r="F5638" s="2" t="str">
        <f aca="false">IFERROR(RIGHT("000"&amp;(1*E5638),3),SUBSTITUTE(E5638,"/",""))</f>
        <v>074</v>
      </c>
      <c r="H5638" s="14" t="str">
        <f aca="false">E5638</f>
        <v>74</v>
      </c>
      <c r="I5638" s="8" t="n">
        <f aca="false">J5638</f>
        <v>74</v>
      </c>
      <c r="J5638" s="72" t="n">
        <f aca="false">IFERROR(1*H5638,LEFT(H5638,FIND("/",H5638)-1)&amp;";"&amp;RIGHT(H5638,LEN(H5638)-FIND("/",H5638)))</f>
        <v>74</v>
      </c>
      <c r="K5638" s="6"/>
      <c r="M5638" s="8" t="n">
        <v>899</v>
      </c>
      <c r="T5638" s="38" t="str">
        <f aca="false">H5638</f>
        <v>74</v>
      </c>
    </row>
    <row r="5639" customFormat="false" ht="15" hidden="false" customHeight="false" outlineLevel="0" collapsed="false">
      <c r="B5639" s="2" t="s">
        <v>108</v>
      </c>
      <c r="C5639" s="66" t="s">
        <v>2363</v>
      </c>
      <c r="D5639" s="18" t="n">
        <f aca="false">D5638+10</f>
        <v>160</v>
      </c>
      <c r="E5639" s="61" t="s">
        <v>1649</v>
      </c>
      <c r="F5639" s="18" t="str">
        <f aca="false">IFERROR(RIGHT("000"&amp;(1*E5639),3),SUBSTITUTE(E5639,"/",""))</f>
        <v>082</v>
      </c>
      <c r="G5639" s="76"/>
      <c r="H5639" s="14" t="str">
        <f aca="false">E5639</f>
        <v>82</v>
      </c>
      <c r="I5639" s="8" t="n">
        <f aca="false">J5639</f>
        <v>82</v>
      </c>
      <c r="J5639" s="72" t="n">
        <f aca="false">IFERROR(1*H5639,LEFT(H5639,FIND("/",H5639)-1)&amp;";"&amp;RIGHT(H5639,LEN(H5639)-FIND("/",H5639)))</f>
        <v>82</v>
      </c>
      <c r="K5639" s="6"/>
      <c r="M5639" s="8" t="n">
        <v>869</v>
      </c>
      <c r="T5639" s="38" t="str">
        <f aca="false">H5639</f>
        <v>82</v>
      </c>
    </row>
    <row r="5640" customFormat="false" ht="15" hidden="false" customHeight="false" outlineLevel="0" collapsed="false">
      <c r="B5640" s="2" t="s">
        <v>108</v>
      </c>
      <c r="C5640" s="66" t="s">
        <v>2363</v>
      </c>
      <c r="D5640" s="18" t="n">
        <f aca="false">D5639+10</f>
        <v>170</v>
      </c>
      <c r="E5640" s="61" t="s">
        <v>997</v>
      </c>
      <c r="F5640" s="18" t="str">
        <f aca="false">IFERROR(RIGHT("000"&amp;(1*E5640),3),SUBSTITUTE(E5640,"/",""))</f>
        <v>090</v>
      </c>
      <c r="G5640" s="76"/>
      <c r="H5640" s="14" t="str">
        <f aca="false">E5640</f>
        <v>90</v>
      </c>
      <c r="I5640" s="8" t="n">
        <f aca="false">J5640</f>
        <v>90</v>
      </c>
      <c r="J5640" s="72" t="n">
        <f aca="false">IFERROR(1*H5640,LEFT(H5640,FIND("/",H5640)-1)&amp;";"&amp;RIGHT(H5640,LEN(H5640)-FIND("/",H5640)))</f>
        <v>90</v>
      </c>
      <c r="K5640" s="6"/>
      <c r="M5640" s="8" t="n">
        <v>839</v>
      </c>
      <c r="T5640" s="38" t="str">
        <f aca="false">H5640</f>
        <v>90</v>
      </c>
    </row>
    <row r="5641" customFormat="false" ht="15" hidden="false" customHeight="false" outlineLevel="0" collapsed="false">
      <c r="B5641" s="2" t="s">
        <v>108</v>
      </c>
      <c r="C5641" s="66" t="s">
        <v>2363</v>
      </c>
      <c r="D5641" s="18" t="n">
        <f aca="false">D5640+10</f>
        <v>180</v>
      </c>
      <c r="E5641" s="61" t="s">
        <v>176</v>
      </c>
      <c r="F5641" s="18" t="str">
        <f aca="false">E5641</f>
        <v>XXS</v>
      </c>
      <c r="G5641" s="76"/>
      <c r="H5641" s="14" t="n">
        <v>100</v>
      </c>
      <c r="I5641" s="8" t="n">
        <f aca="false">J5641</f>
        <v>100</v>
      </c>
      <c r="J5641" s="72" t="n">
        <f aca="false">IFERROR(1*H5641,LEFT(H5641,FIND("/",H5641)-1)&amp;";"&amp;RIGHT(H5641,LEN(H5641)-FIND("/",H5641)))</f>
        <v>100</v>
      </c>
      <c r="K5641" s="6"/>
      <c r="M5641" s="8" t="n">
        <v>799</v>
      </c>
      <c r="T5641" s="38" t="n">
        <f aca="false">H5641</f>
        <v>100</v>
      </c>
    </row>
    <row r="5642" customFormat="false" ht="15" hidden="false" customHeight="false" outlineLevel="0" collapsed="false">
      <c r="B5642" s="2" t="s">
        <v>108</v>
      </c>
      <c r="C5642" s="66" t="s">
        <v>2363</v>
      </c>
      <c r="D5642" s="18" t="n">
        <f aca="false">D5641+10</f>
        <v>190</v>
      </c>
      <c r="E5642" s="61" t="s">
        <v>177</v>
      </c>
      <c r="F5642" s="18" t="str">
        <f aca="false">E5642</f>
        <v>XS</v>
      </c>
      <c r="G5642" s="76"/>
      <c r="H5642" s="14" t="n">
        <v>110</v>
      </c>
      <c r="I5642" s="8" t="n">
        <f aca="false">J5642</f>
        <v>110</v>
      </c>
      <c r="J5642" s="72" t="n">
        <f aca="false">IFERROR(1*H5642,LEFT(H5642,FIND("/",H5642)-1)&amp;";"&amp;RIGHT(H5642,LEN(H5642)-FIND("/",H5642)))</f>
        <v>110</v>
      </c>
      <c r="K5642" s="6"/>
      <c r="M5642" s="8" t="n">
        <v>779</v>
      </c>
      <c r="T5642" s="38" t="n">
        <f aca="false">H5642</f>
        <v>110</v>
      </c>
    </row>
    <row r="5643" customFormat="false" ht="15" hidden="false" customHeight="false" outlineLevel="0" collapsed="false">
      <c r="B5643" s="2" t="s">
        <v>108</v>
      </c>
      <c r="C5643" s="66" t="s">
        <v>2363</v>
      </c>
      <c r="D5643" s="18" t="n">
        <f aca="false">D5642+10</f>
        <v>200</v>
      </c>
      <c r="E5643" s="61" t="s">
        <v>178</v>
      </c>
      <c r="F5643" s="18" t="str">
        <f aca="false">E5643</f>
        <v>S</v>
      </c>
      <c r="G5643" s="76"/>
      <c r="H5643" s="14" t="n">
        <v>120</v>
      </c>
      <c r="I5643" s="8" t="n">
        <f aca="false">J5643</f>
        <v>120</v>
      </c>
      <c r="J5643" s="72" t="n">
        <f aca="false">IFERROR(1*H5643,LEFT(H5643,FIND("/",H5643)-1)&amp;";"&amp;RIGHT(H5643,LEN(H5643)-FIND("/",H5643)))</f>
        <v>120</v>
      </c>
      <c r="K5643" s="6"/>
      <c r="M5643" s="8" t="n">
        <v>749</v>
      </c>
      <c r="T5643" s="38" t="n">
        <f aca="false">H5643</f>
        <v>120</v>
      </c>
    </row>
    <row r="5644" customFormat="false" ht="15" hidden="false" customHeight="false" outlineLevel="0" collapsed="false">
      <c r="B5644" s="2" t="s">
        <v>108</v>
      </c>
      <c r="C5644" s="66" t="s">
        <v>2363</v>
      </c>
      <c r="D5644" s="18" t="n">
        <f aca="false">D5643+10</f>
        <v>210</v>
      </c>
      <c r="E5644" s="61" t="s">
        <v>179</v>
      </c>
      <c r="F5644" s="18" t="str">
        <f aca="false">E5644</f>
        <v>M</v>
      </c>
      <c r="G5644" s="76"/>
      <c r="H5644" s="14" t="n">
        <v>130</v>
      </c>
      <c r="I5644" s="8" t="n">
        <f aca="false">J5644</f>
        <v>130</v>
      </c>
      <c r="J5644" s="72" t="n">
        <f aca="false">IFERROR(1*H5644,LEFT(H5644,FIND("/",H5644)-1)&amp;";"&amp;RIGHT(H5644,LEN(H5644)-FIND("/",H5644)))</f>
        <v>130</v>
      </c>
      <c r="K5644" s="6"/>
      <c r="M5644" s="8" t="n">
        <v>709</v>
      </c>
      <c r="T5644" s="38" t="n">
        <f aca="false">H5644</f>
        <v>130</v>
      </c>
    </row>
    <row r="5645" customFormat="false" ht="15" hidden="false" customHeight="false" outlineLevel="0" collapsed="false">
      <c r="B5645" s="2" t="s">
        <v>108</v>
      </c>
      <c r="C5645" s="66" t="s">
        <v>2363</v>
      </c>
      <c r="D5645" s="18" t="n">
        <f aca="false">D5644+10</f>
        <v>220</v>
      </c>
      <c r="E5645" s="61" t="s">
        <v>180</v>
      </c>
      <c r="F5645" s="18" t="str">
        <f aca="false">E5645</f>
        <v>L</v>
      </c>
      <c r="G5645" s="76"/>
      <c r="H5645" s="14" t="n">
        <v>140</v>
      </c>
      <c r="I5645" s="8" t="n">
        <f aca="false">J5645</f>
        <v>140</v>
      </c>
      <c r="J5645" s="72" t="n">
        <f aca="false">IFERROR(1*H5645,LEFT(H5645,FIND("/",H5645)-1)&amp;";"&amp;RIGHT(H5645,LEN(H5645)-FIND("/",H5645)))</f>
        <v>140</v>
      </c>
      <c r="K5645" s="6"/>
      <c r="M5645" s="8" t="n">
        <v>679</v>
      </c>
      <c r="T5645" s="38" t="n">
        <f aca="false">H5645</f>
        <v>140</v>
      </c>
    </row>
    <row r="5646" customFormat="false" ht="15" hidden="false" customHeight="false" outlineLevel="0" collapsed="false">
      <c r="B5646" s="2" t="s">
        <v>108</v>
      </c>
      <c r="C5646" s="66" t="s">
        <v>2363</v>
      </c>
      <c r="D5646" s="18" t="n">
        <f aca="false">D5645+10</f>
        <v>230</v>
      </c>
      <c r="E5646" s="61" t="s">
        <v>181</v>
      </c>
      <c r="F5646" s="18" t="str">
        <f aca="false">E5646</f>
        <v>XL</v>
      </c>
      <c r="G5646" s="76"/>
      <c r="H5646" s="14" t="n">
        <v>150</v>
      </c>
      <c r="I5646" s="8" t="n">
        <f aca="false">J5646</f>
        <v>150</v>
      </c>
      <c r="J5646" s="72" t="n">
        <f aca="false">IFERROR(1*H5646,LEFT(H5646,FIND("/",H5646)-1)&amp;";"&amp;RIGHT(H5646,LEN(H5646)-FIND("/",H5646)))</f>
        <v>150</v>
      </c>
      <c r="K5646" s="6"/>
      <c r="M5646" s="8" t="n">
        <v>649</v>
      </c>
      <c r="T5646" s="38" t="n">
        <f aca="false">H5646</f>
        <v>150</v>
      </c>
    </row>
    <row r="5647" customFormat="false" ht="15" hidden="false" customHeight="false" outlineLevel="0" collapsed="false">
      <c r="B5647" s="2" t="s">
        <v>108</v>
      </c>
      <c r="C5647" s="66" t="s">
        <v>2363</v>
      </c>
      <c r="D5647" s="18" t="n">
        <f aca="false">D5646+10</f>
        <v>240</v>
      </c>
      <c r="E5647" s="61" t="s">
        <v>182</v>
      </c>
      <c r="F5647" s="18" t="str">
        <f aca="false">E5647</f>
        <v>XXL</v>
      </c>
      <c r="G5647" s="76"/>
      <c r="H5647" s="14" t="n">
        <v>160</v>
      </c>
      <c r="I5647" s="8" t="n">
        <f aca="false">J5647</f>
        <v>160</v>
      </c>
      <c r="J5647" s="72" t="n">
        <f aca="false">IFERROR(1*H5647,LEFT(H5647,FIND("/",H5647)-1)&amp;";"&amp;RIGHT(H5647,LEN(H5647)-FIND("/",H5647)))</f>
        <v>160</v>
      </c>
      <c r="K5647" s="6"/>
      <c r="M5647" s="8" t="n">
        <v>609</v>
      </c>
      <c r="T5647" s="38" t="n">
        <f aca="false">H5647</f>
        <v>160</v>
      </c>
    </row>
    <row r="5648" customFormat="false" ht="15" hidden="false" customHeight="false" outlineLevel="0" collapsed="false">
      <c r="B5648" s="2" t="s">
        <v>108</v>
      </c>
      <c r="C5648" s="66" t="s">
        <v>2363</v>
      </c>
      <c r="D5648" s="18" t="n">
        <f aca="false">D5647+10</f>
        <v>250</v>
      </c>
      <c r="E5648" s="61" t="s">
        <v>579</v>
      </c>
      <c r="F5648" s="18" t="str">
        <f aca="false">E5648</f>
        <v>3XL</v>
      </c>
      <c r="G5648" s="76"/>
      <c r="H5648" s="14" t="n">
        <v>170</v>
      </c>
      <c r="I5648" s="8" t="n">
        <f aca="false">J5648</f>
        <v>170</v>
      </c>
      <c r="J5648" s="72" t="n">
        <f aca="false">IFERROR(1*H5648,LEFT(H5648,FIND("/",H5648)-1)&amp;";"&amp;RIGHT(H5648,LEN(H5648)-FIND("/",H5648)))</f>
        <v>170</v>
      </c>
      <c r="K5648" s="6"/>
      <c r="M5648" s="8" t="n">
        <v>569</v>
      </c>
      <c r="T5648" s="38" t="n">
        <f aca="false">H5648</f>
        <v>170</v>
      </c>
    </row>
    <row r="5649" customFormat="false" ht="15" hidden="false" customHeight="false" outlineLevel="0" collapsed="false">
      <c r="D5649" s="18"/>
      <c r="E5649" s="61"/>
      <c r="F5649" s="18"/>
      <c r="G5649" s="76"/>
      <c r="K5649" s="6"/>
    </row>
    <row r="5650" customFormat="false" ht="15" hidden="false" customHeight="false" outlineLevel="0" collapsed="false">
      <c r="B5650" s="2" t="s">
        <v>108</v>
      </c>
      <c r="C5650" s="66" t="s">
        <v>2365</v>
      </c>
      <c r="D5650" s="2" t="n">
        <v>110</v>
      </c>
      <c r="E5650" s="38" t="s">
        <v>2366</v>
      </c>
      <c r="F5650" s="38" t="str">
        <f aca="false">E5650</f>
        <v>0Y</v>
      </c>
      <c r="H5650" s="8" t="n">
        <v>74</v>
      </c>
      <c r="I5650" s="8" t="n">
        <f aca="false">J5650</f>
        <v>74</v>
      </c>
      <c r="J5650" s="72" t="n">
        <f aca="false">IFERROR(1*H5650,LEFT(H5650,FIND("/",H5650)-1)&amp;";"&amp;RIGHT(H5650,LEN(H5650)-FIND("/",H5650)))</f>
        <v>74</v>
      </c>
      <c r="K5650" s="6"/>
      <c r="M5650" s="8" t="n">
        <v>899</v>
      </c>
      <c r="T5650" s="38" t="n">
        <f aca="false">H5650</f>
        <v>74</v>
      </c>
    </row>
    <row r="5651" customFormat="false" ht="15" hidden="false" customHeight="false" outlineLevel="0" collapsed="false">
      <c r="B5651" s="2" t="s">
        <v>108</v>
      </c>
      <c r="C5651" s="66" t="s">
        <v>2365</v>
      </c>
      <c r="D5651" s="2" t="n">
        <f aca="false">D5650+10</f>
        <v>120</v>
      </c>
      <c r="E5651" s="38" t="s">
        <v>435</v>
      </c>
      <c r="F5651" s="38" t="str">
        <f aca="false">E5651</f>
        <v>1Y</v>
      </c>
      <c r="H5651" s="8" t="n">
        <v>82</v>
      </c>
      <c r="I5651" s="8" t="n">
        <f aca="false">J5651</f>
        <v>82</v>
      </c>
      <c r="J5651" s="72" t="n">
        <f aca="false">IFERROR(1*H5651,LEFT(H5651,FIND("/",H5651)-1)&amp;";"&amp;RIGHT(H5651,LEN(H5651)-FIND("/",H5651)))</f>
        <v>82</v>
      </c>
      <c r="K5651" s="6"/>
      <c r="M5651" s="8" t="n">
        <v>869</v>
      </c>
      <c r="T5651" s="38" t="n">
        <f aca="false">H5651</f>
        <v>82</v>
      </c>
    </row>
    <row r="5652" customFormat="false" ht="15" hidden="false" customHeight="false" outlineLevel="0" collapsed="false">
      <c r="B5652" s="2" t="s">
        <v>108</v>
      </c>
      <c r="C5652" s="66" t="s">
        <v>2365</v>
      </c>
      <c r="D5652" s="2" t="n">
        <f aca="false">D5651+10</f>
        <v>130</v>
      </c>
      <c r="E5652" s="38" t="s">
        <v>437</v>
      </c>
      <c r="F5652" s="38" t="str">
        <f aca="false">E5652</f>
        <v>2Y</v>
      </c>
      <c r="H5652" s="8" t="n">
        <v>90</v>
      </c>
      <c r="I5652" s="8" t="n">
        <f aca="false">J5652</f>
        <v>90</v>
      </c>
      <c r="J5652" s="72" t="n">
        <f aca="false">IFERROR(1*H5652,LEFT(H5652,FIND("/",H5652)-1)&amp;";"&amp;RIGHT(H5652,LEN(H5652)-FIND("/",H5652)))</f>
        <v>90</v>
      </c>
      <c r="K5652" s="6"/>
      <c r="M5652" s="8" t="n">
        <v>839</v>
      </c>
      <c r="T5652" s="38" t="n">
        <f aca="false">H5652</f>
        <v>90</v>
      </c>
    </row>
    <row r="5653" customFormat="false" ht="15" hidden="false" customHeight="false" outlineLevel="0" collapsed="false">
      <c r="B5653" s="2" t="s">
        <v>108</v>
      </c>
      <c r="C5653" s="66" t="s">
        <v>2365</v>
      </c>
      <c r="D5653" s="2" t="n">
        <f aca="false">D5652+10</f>
        <v>140</v>
      </c>
      <c r="E5653" s="38" t="s">
        <v>176</v>
      </c>
      <c r="F5653" s="38" t="str">
        <f aca="false">E5653</f>
        <v>XXS</v>
      </c>
      <c r="H5653" s="8" t="n">
        <v>100</v>
      </c>
      <c r="I5653" s="8" t="n">
        <f aca="false">J5653</f>
        <v>100</v>
      </c>
      <c r="J5653" s="72" t="n">
        <f aca="false">IFERROR(1*H5653,LEFT(H5653,FIND("/",H5653)-1)&amp;";"&amp;RIGHT(H5653,LEN(H5653)-FIND("/",H5653)))</f>
        <v>100</v>
      </c>
      <c r="K5653" s="6"/>
      <c r="M5653" s="8" t="n">
        <v>799</v>
      </c>
      <c r="T5653" s="38" t="n">
        <f aca="false">H5653</f>
        <v>100</v>
      </c>
    </row>
    <row r="5654" customFormat="false" ht="15" hidden="false" customHeight="false" outlineLevel="0" collapsed="false">
      <c r="B5654" s="2" t="s">
        <v>108</v>
      </c>
      <c r="C5654" s="66" t="s">
        <v>2365</v>
      </c>
      <c r="D5654" s="2" t="n">
        <f aca="false">D5653+10</f>
        <v>150</v>
      </c>
      <c r="E5654" s="38" t="s">
        <v>177</v>
      </c>
      <c r="F5654" s="38" t="str">
        <f aca="false">E5654</f>
        <v>XS</v>
      </c>
      <c r="H5654" s="8" t="n">
        <v>110</v>
      </c>
      <c r="I5654" s="8" t="n">
        <f aca="false">J5654</f>
        <v>110</v>
      </c>
      <c r="J5654" s="72" t="n">
        <f aca="false">IFERROR(1*H5654,LEFT(H5654,FIND("/",H5654)-1)&amp;";"&amp;RIGHT(H5654,LEN(H5654)-FIND("/",H5654)))</f>
        <v>110</v>
      </c>
      <c r="K5654" s="6"/>
      <c r="M5654" s="8" t="n">
        <v>779</v>
      </c>
      <c r="T5654" s="38" t="n">
        <f aca="false">H5654</f>
        <v>110</v>
      </c>
    </row>
    <row r="5655" customFormat="false" ht="15" hidden="false" customHeight="false" outlineLevel="0" collapsed="false">
      <c r="B5655" s="2" t="s">
        <v>108</v>
      </c>
      <c r="C5655" s="66" t="s">
        <v>2365</v>
      </c>
      <c r="D5655" s="2" t="n">
        <f aca="false">D5654+10</f>
        <v>160</v>
      </c>
      <c r="E5655" s="38" t="s">
        <v>178</v>
      </c>
      <c r="F5655" s="38" t="str">
        <f aca="false">E5655</f>
        <v>S</v>
      </c>
      <c r="H5655" s="8" t="n">
        <v>120</v>
      </c>
      <c r="I5655" s="8" t="n">
        <f aca="false">J5655</f>
        <v>120</v>
      </c>
      <c r="J5655" s="72" t="n">
        <f aca="false">IFERROR(1*H5655,LEFT(H5655,FIND("/",H5655)-1)&amp;";"&amp;RIGHT(H5655,LEN(H5655)-FIND("/",H5655)))</f>
        <v>120</v>
      </c>
      <c r="K5655" s="6"/>
      <c r="M5655" s="8" t="n">
        <v>749</v>
      </c>
      <c r="T5655" s="38" t="n">
        <f aca="false">H5655</f>
        <v>120</v>
      </c>
    </row>
    <row r="5656" customFormat="false" ht="15" hidden="false" customHeight="false" outlineLevel="0" collapsed="false">
      <c r="B5656" s="2" t="s">
        <v>108</v>
      </c>
      <c r="C5656" s="66" t="s">
        <v>2365</v>
      </c>
      <c r="D5656" s="2" t="n">
        <f aca="false">D5655+10</f>
        <v>170</v>
      </c>
      <c r="E5656" s="38" t="s">
        <v>179</v>
      </c>
      <c r="F5656" s="38" t="str">
        <f aca="false">E5656</f>
        <v>M</v>
      </c>
      <c r="H5656" s="8" t="n">
        <v>130</v>
      </c>
      <c r="I5656" s="8" t="n">
        <f aca="false">J5656</f>
        <v>130</v>
      </c>
      <c r="J5656" s="72" t="n">
        <f aca="false">IFERROR(1*H5656,LEFT(H5656,FIND("/",H5656)-1)&amp;";"&amp;RIGHT(H5656,LEN(H5656)-FIND("/",H5656)))</f>
        <v>130</v>
      </c>
      <c r="K5656" s="6"/>
      <c r="M5656" s="8" t="n">
        <v>709</v>
      </c>
      <c r="T5656" s="38" t="n">
        <f aca="false">H5656</f>
        <v>130</v>
      </c>
    </row>
    <row r="5657" customFormat="false" ht="15" hidden="false" customHeight="false" outlineLevel="0" collapsed="false">
      <c r="B5657" s="2" t="s">
        <v>108</v>
      </c>
      <c r="C5657" s="66" t="s">
        <v>2365</v>
      </c>
      <c r="D5657" s="2" t="n">
        <f aca="false">D5656+10</f>
        <v>180</v>
      </c>
      <c r="E5657" s="38" t="s">
        <v>180</v>
      </c>
      <c r="F5657" s="38" t="str">
        <f aca="false">E5657</f>
        <v>L</v>
      </c>
      <c r="H5657" s="8" t="n">
        <v>140</v>
      </c>
      <c r="I5657" s="8" t="n">
        <f aca="false">J5657</f>
        <v>140</v>
      </c>
      <c r="J5657" s="72" t="n">
        <f aca="false">IFERROR(1*H5657,LEFT(H5657,FIND("/",H5657)-1)&amp;";"&amp;RIGHT(H5657,LEN(H5657)-FIND("/",H5657)))</f>
        <v>140</v>
      </c>
      <c r="K5657" s="6"/>
      <c r="M5657" s="8" t="n">
        <v>679</v>
      </c>
      <c r="T5657" s="38" t="n">
        <f aca="false">H5657</f>
        <v>140</v>
      </c>
    </row>
    <row r="5658" customFormat="false" ht="15" hidden="false" customHeight="false" outlineLevel="0" collapsed="false">
      <c r="B5658" s="2" t="s">
        <v>108</v>
      </c>
      <c r="C5658" s="66" t="s">
        <v>2365</v>
      </c>
      <c r="D5658" s="2" t="n">
        <f aca="false">D5657+10</f>
        <v>190</v>
      </c>
      <c r="E5658" s="38" t="s">
        <v>181</v>
      </c>
      <c r="F5658" s="38" t="str">
        <f aca="false">E5658</f>
        <v>XL</v>
      </c>
      <c r="H5658" s="8" t="n">
        <v>150</v>
      </c>
      <c r="I5658" s="8" t="n">
        <f aca="false">J5658</f>
        <v>150</v>
      </c>
      <c r="J5658" s="72" t="n">
        <f aca="false">IFERROR(1*H5658,LEFT(H5658,FIND("/",H5658)-1)&amp;";"&amp;RIGHT(H5658,LEN(H5658)-FIND("/",H5658)))</f>
        <v>150</v>
      </c>
      <c r="K5658" s="6"/>
      <c r="M5658" s="8" t="n">
        <v>649</v>
      </c>
      <c r="T5658" s="38" t="n">
        <f aca="false">H5658</f>
        <v>150</v>
      </c>
    </row>
    <row r="5659" customFormat="false" ht="15" hidden="false" customHeight="false" outlineLevel="0" collapsed="false">
      <c r="B5659" s="2" t="s">
        <v>108</v>
      </c>
      <c r="C5659" s="66" t="s">
        <v>2365</v>
      </c>
      <c r="D5659" s="2" t="n">
        <f aca="false">D5658+10</f>
        <v>200</v>
      </c>
      <c r="E5659" s="38" t="s">
        <v>182</v>
      </c>
      <c r="F5659" s="38" t="str">
        <f aca="false">E5659</f>
        <v>XXL</v>
      </c>
      <c r="H5659" s="8" t="n">
        <v>160</v>
      </c>
      <c r="I5659" s="8" t="n">
        <f aca="false">J5659</f>
        <v>160</v>
      </c>
      <c r="J5659" s="72" t="n">
        <f aca="false">IFERROR(1*H5659,LEFT(H5659,FIND("/",H5659)-1)&amp;";"&amp;RIGHT(H5659,LEN(H5659)-FIND("/",H5659)))</f>
        <v>160</v>
      </c>
      <c r="K5659" s="6"/>
      <c r="M5659" s="8" t="n">
        <v>609</v>
      </c>
      <c r="T5659" s="38" t="n">
        <f aca="false">H5659</f>
        <v>160</v>
      </c>
    </row>
    <row r="5660" customFormat="false" ht="15" hidden="false" customHeight="false" outlineLevel="0" collapsed="false">
      <c r="B5660" s="18" t="s">
        <v>108</v>
      </c>
      <c r="C5660" s="66" t="s">
        <v>2365</v>
      </c>
      <c r="D5660" s="2" t="n">
        <f aca="false">D5659+10</f>
        <v>210</v>
      </c>
      <c r="E5660" s="38" t="s">
        <v>579</v>
      </c>
      <c r="F5660" s="38" t="str">
        <f aca="false">E5660</f>
        <v>3XL</v>
      </c>
      <c r="H5660" s="8" t="n">
        <v>170</v>
      </c>
      <c r="I5660" s="8" t="n">
        <f aca="false">J5660</f>
        <v>170</v>
      </c>
      <c r="J5660" s="72" t="n">
        <f aca="false">IFERROR(1*H5660,LEFT(H5660,FIND("/",H5660)-1)&amp;";"&amp;RIGHT(H5660,LEN(H5660)-FIND("/",H5660)))</f>
        <v>170</v>
      </c>
      <c r="K5660" s="6"/>
      <c r="M5660" s="8" t="n">
        <v>569</v>
      </c>
      <c r="T5660" s="38" t="n">
        <f aca="false">H5660</f>
        <v>170</v>
      </c>
    </row>
    <row r="5661" customFormat="false" ht="15" hidden="false" customHeight="false" outlineLevel="0" collapsed="false">
      <c r="B5661" s="18"/>
      <c r="K5661" s="6"/>
    </row>
    <row r="5662" customFormat="false" ht="15" hidden="false" customHeight="false" outlineLevel="0" collapsed="false">
      <c r="B5662" s="18" t="s">
        <v>717</v>
      </c>
      <c r="C5662" s="66" t="s">
        <v>2368</v>
      </c>
      <c r="D5662" s="2" t="n">
        <v>110</v>
      </c>
      <c r="E5662" s="38" t="s">
        <v>2369</v>
      </c>
      <c r="F5662" s="2" t="s">
        <v>3322</v>
      </c>
      <c r="H5662" s="29" t="str">
        <f aca="false">LEFT(E5662,3)</f>
        <v>122</v>
      </c>
      <c r="I5662" s="29" t="str">
        <f aca="false">J5662</f>
        <v>122</v>
      </c>
      <c r="J5662" s="18" t="str">
        <f aca="false">H5662</f>
        <v>122</v>
      </c>
      <c r="K5662" s="6"/>
      <c r="M5662" s="29" t="n">
        <v>739</v>
      </c>
      <c r="P5662" s="2" t="str">
        <f aca="false">RIGHT(E5662,2)</f>
        <v>60</v>
      </c>
      <c r="T5662" s="2" t="str">
        <f aca="false">H5662</f>
        <v>122</v>
      </c>
    </row>
    <row r="5663" customFormat="false" ht="15" hidden="false" customHeight="false" outlineLevel="0" collapsed="false">
      <c r="B5663" s="18" t="s">
        <v>717</v>
      </c>
      <c r="C5663" s="66" t="s">
        <v>2368</v>
      </c>
      <c r="D5663" s="2" t="n">
        <v>120</v>
      </c>
      <c r="E5663" s="38" t="s">
        <v>2370</v>
      </c>
      <c r="F5663" s="2" t="s">
        <v>3323</v>
      </c>
      <c r="H5663" s="29" t="str">
        <f aca="false">LEFT(E5663,3)</f>
        <v>128</v>
      </c>
      <c r="I5663" s="29" t="str">
        <f aca="false">J5663</f>
        <v>128</v>
      </c>
      <c r="J5663" s="18" t="str">
        <f aca="false">H5663</f>
        <v>128</v>
      </c>
      <c r="K5663" s="6"/>
      <c r="M5663" s="29" t="n">
        <v>729</v>
      </c>
      <c r="P5663" s="2" t="str">
        <f aca="false">RIGHT(E5663,2)</f>
        <v>64</v>
      </c>
      <c r="T5663" s="2" t="str">
        <f aca="false">H5663</f>
        <v>128</v>
      </c>
    </row>
    <row r="5664" customFormat="false" ht="15" hidden="false" customHeight="false" outlineLevel="0" collapsed="false">
      <c r="B5664" s="18" t="s">
        <v>717</v>
      </c>
      <c r="C5664" s="66" t="s">
        <v>2368</v>
      </c>
      <c r="D5664" s="2" t="n">
        <v>130</v>
      </c>
      <c r="E5664" s="38" t="s">
        <v>2371</v>
      </c>
      <c r="F5664" s="2" t="s">
        <v>3324</v>
      </c>
      <c r="H5664" s="29" t="str">
        <f aca="false">LEFT(E5664,3)</f>
        <v>134</v>
      </c>
      <c r="I5664" s="29" t="str">
        <f aca="false">J5664</f>
        <v>134</v>
      </c>
      <c r="J5664" s="18" t="str">
        <f aca="false">H5664</f>
        <v>134</v>
      </c>
      <c r="K5664" s="6"/>
      <c r="M5664" s="29" t="n">
        <v>699</v>
      </c>
      <c r="P5664" s="2" t="str">
        <f aca="false">RIGHT(E5664,2)</f>
        <v>68</v>
      </c>
      <c r="T5664" s="2" t="str">
        <f aca="false">H5664</f>
        <v>134</v>
      </c>
    </row>
    <row r="5665" customFormat="false" ht="15" hidden="false" customHeight="false" outlineLevel="0" collapsed="false">
      <c r="B5665" s="18" t="s">
        <v>717</v>
      </c>
      <c r="C5665" s="66" t="s">
        <v>2368</v>
      </c>
      <c r="D5665" s="2" t="n">
        <v>140</v>
      </c>
      <c r="E5665" s="38" t="s">
        <v>2372</v>
      </c>
      <c r="F5665" s="2" t="s">
        <v>3325</v>
      </c>
      <c r="H5665" s="29" t="str">
        <f aca="false">LEFT(E5665,3)</f>
        <v>140</v>
      </c>
      <c r="I5665" s="29" t="str">
        <f aca="false">J5665</f>
        <v>140</v>
      </c>
      <c r="J5665" s="18" t="str">
        <f aca="false">H5665</f>
        <v>140</v>
      </c>
      <c r="K5665" s="6"/>
      <c r="M5665" s="29" t="n">
        <v>679</v>
      </c>
      <c r="P5665" s="2" t="str">
        <f aca="false">RIGHT(E5665,2)</f>
        <v>72</v>
      </c>
      <c r="T5665" s="2" t="str">
        <f aca="false">H5665</f>
        <v>140</v>
      </c>
    </row>
    <row r="5666" customFormat="false" ht="15" hidden="false" customHeight="false" outlineLevel="0" collapsed="false">
      <c r="B5666" s="18" t="s">
        <v>717</v>
      </c>
      <c r="C5666" s="66" t="s">
        <v>2368</v>
      </c>
      <c r="D5666" s="2" t="n">
        <v>150</v>
      </c>
      <c r="E5666" s="38" t="s">
        <v>2373</v>
      </c>
      <c r="F5666" s="2" t="s">
        <v>3326</v>
      </c>
      <c r="H5666" s="29" t="str">
        <f aca="false">LEFT(E5666,3)</f>
        <v>146</v>
      </c>
      <c r="I5666" s="29" t="str">
        <f aca="false">J5666</f>
        <v>146</v>
      </c>
      <c r="J5666" s="18" t="str">
        <f aca="false">H5666</f>
        <v>146</v>
      </c>
      <c r="K5666" s="6"/>
      <c r="M5666" s="29" t="n">
        <v>669</v>
      </c>
      <c r="P5666" s="2" t="str">
        <f aca="false">RIGHT(E5666,2)</f>
        <v>76</v>
      </c>
      <c r="T5666" s="2" t="str">
        <f aca="false">H5666</f>
        <v>146</v>
      </c>
    </row>
    <row r="5667" customFormat="false" ht="15" hidden="false" customHeight="false" outlineLevel="0" collapsed="false">
      <c r="B5667" s="18" t="s">
        <v>717</v>
      </c>
      <c r="C5667" s="66" t="s">
        <v>2368</v>
      </c>
      <c r="D5667" s="2" t="n">
        <v>160</v>
      </c>
      <c r="E5667" s="38" t="s">
        <v>2374</v>
      </c>
      <c r="F5667" s="2" t="s">
        <v>3327</v>
      </c>
      <c r="H5667" s="29" t="str">
        <f aca="false">LEFT(E5667,3)</f>
        <v>152</v>
      </c>
      <c r="I5667" s="29" t="str">
        <f aca="false">J5667</f>
        <v>152</v>
      </c>
      <c r="J5667" s="18" t="str">
        <f aca="false">H5667</f>
        <v>152</v>
      </c>
      <c r="K5667" s="6"/>
      <c r="M5667" s="29" t="n">
        <v>639</v>
      </c>
      <c r="P5667" s="2" t="str">
        <f aca="false">RIGHT(E5667,2)</f>
        <v>80</v>
      </c>
      <c r="T5667" s="2" t="str">
        <f aca="false">H5667</f>
        <v>152</v>
      </c>
    </row>
    <row r="5668" customFormat="false" ht="15" hidden="false" customHeight="false" outlineLevel="0" collapsed="false">
      <c r="B5668" s="18" t="s">
        <v>717</v>
      </c>
      <c r="C5668" s="66" t="s">
        <v>2368</v>
      </c>
      <c r="D5668" s="2" t="n">
        <v>170</v>
      </c>
      <c r="E5668" s="38" t="s">
        <v>2375</v>
      </c>
      <c r="F5668" s="2" t="s">
        <v>3328</v>
      </c>
      <c r="H5668" s="29" t="str">
        <f aca="false">LEFT(E5668,3)</f>
        <v>158</v>
      </c>
      <c r="I5668" s="29" t="str">
        <f aca="false">J5668</f>
        <v>158</v>
      </c>
      <c r="J5668" s="18" t="str">
        <f aca="false">H5668</f>
        <v>158</v>
      </c>
      <c r="K5668" s="6"/>
      <c r="M5668" s="29" t="n">
        <v>619</v>
      </c>
      <c r="P5668" s="2" t="str">
        <f aca="false">RIGHT(E5668,2)</f>
        <v>84</v>
      </c>
      <c r="T5668" s="2" t="str">
        <f aca="false">H5668</f>
        <v>158</v>
      </c>
    </row>
    <row r="5669" customFormat="false" ht="15" hidden="false" customHeight="false" outlineLevel="0" collapsed="false">
      <c r="B5669" s="18" t="s">
        <v>717</v>
      </c>
      <c r="C5669" s="66" t="s">
        <v>2368</v>
      </c>
      <c r="D5669" s="2" t="n">
        <v>180</v>
      </c>
      <c r="E5669" s="38" t="s">
        <v>2376</v>
      </c>
      <c r="F5669" s="2" t="s">
        <v>3329</v>
      </c>
      <c r="H5669" s="29" t="str">
        <f aca="false">LEFT(E5669,3)</f>
        <v>164</v>
      </c>
      <c r="I5669" s="29" t="str">
        <f aca="false">J5669</f>
        <v>164</v>
      </c>
      <c r="J5669" s="18" t="str">
        <f aca="false">H5669</f>
        <v>164</v>
      </c>
      <c r="K5669" s="6"/>
      <c r="M5669" s="29" t="n">
        <v>589</v>
      </c>
      <c r="P5669" s="2" t="str">
        <f aca="false">RIGHT(E5669,2)</f>
        <v>84</v>
      </c>
      <c r="T5669" s="2" t="str">
        <f aca="false">H5669</f>
        <v>164</v>
      </c>
    </row>
    <row r="5670" customFormat="false" ht="15" hidden="false" customHeight="false" outlineLevel="0" collapsed="false">
      <c r="B5670" s="18"/>
      <c r="K5670" s="6"/>
    </row>
    <row r="5671" customFormat="false" ht="15" hidden="false" customHeight="false" outlineLevel="0" collapsed="false">
      <c r="B5671" s="18" t="s">
        <v>717</v>
      </c>
      <c r="C5671" s="66" t="s">
        <v>2378</v>
      </c>
      <c r="D5671" s="2" t="n">
        <v>110</v>
      </c>
      <c r="E5671" s="38" t="s">
        <v>2379</v>
      </c>
      <c r="F5671" s="2" t="s">
        <v>3330</v>
      </c>
      <c r="H5671" s="29" t="str">
        <f aca="false">SUBSTITUTE(RIGHT(E5671,7),"-","/")</f>
        <v>122/128</v>
      </c>
      <c r="I5671" s="29" t="str">
        <f aca="false">J5671</f>
        <v>122;128</v>
      </c>
      <c r="J5671" s="18" t="str">
        <f aca="false">SUBSTITUTE(H5671,"/",";")</f>
        <v>122;128</v>
      </c>
      <c r="K5671" s="6"/>
      <c r="M5671" s="29" t="n">
        <v>618</v>
      </c>
      <c r="T5671" s="2" t="str">
        <f aca="false">SUBSTITUTE(H5671,"/"," - ")</f>
        <v>122 - 128</v>
      </c>
      <c r="X5671" s="2" t="str">
        <f aca="false">LEFT(E5671,2)</f>
        <v>30</v>
      </c>
    </row>
    <row r="5672" customFormat="false" ht="15" hidden="false" customHeight="false" outlineLevel="0" collapsed="false">
      <c r="B5672" s="18" t="s">
        <v>717</v>
      </c>
      <c r="C5672" s="66" t="s">
        <v>2378</v>
      </c>
      <c r="D5672" s="2" t="n">
        <v>120</v>
      </c>
      <c r="E5672" s="38" t="s">
        <v>2380</v>
      </c>
      <c r="F5672" s="2" t="s">
        <v>3331</v>
      </c>
      <c r="H5672" s="29" t="str">
        <f aca="false">SUBSTITUTE(RIGHT(E5672,7),"-","/")</f>
        <v>122/128</v>
      </c>
      <c r="I5672" s="29" t="str">
        <f aca="false">J5672</f>
        <v>122;128</v>
      </c>
      <c r="J5672" s="18" t="str">
        <f aca="false">SUBSTITUTE(H5672,"/",";")</f>
        <v>122;128</v>
      </c>
      <c r="K5672" s="6"/>
      <c r="M5672" s="29" t="n">
        <v>618</v>
      </c>
      <c r="T5672" s="2" t="str">
        <f aca="false">SUBSTITUTE(H5672,"/"," - ")</f>
        <v>122 - 128</v>
      </c>
      <c r="X5672" s="2" t="str">
        <f aca="false">LEFT(E5672,2)</f>
        <v>31</v>
      </c>
    </row>
    <row r="5673" customFormat="false" ht="15" hidden="false" customHeight="false" outlineLevel="0" collapsed="false">
      <c r="B5673" s="18" t="s">
        <v>717</v>
      </c>
      <c r="C5673" s="66" t="s">
        <v>2378</v>
      </c>
      <c r="D5673" s="2" t="n">
        <v>130</v>
      </c>
      <c r="E5673" s="38" t="s">
        <v>2381</v>
      </c>
      <c r="F5673" s="2" t="s">
        <v>3332</v>
      </c>
      <c r="H5673" s="29" t="str">
        <f aca="false">SUBSTITUTE(RIGHT(E5673,7),"-","/")</f>
        <v>128/134</v>
      </c>
      <c r="I5673" s="29" t="str">
        <f aca="false">J5673</f>
        <v>128;134</v>
      </c>
      <c r="J5673" s="18" t="str">
        <f aca="false">SUBSTITUTE(H5673,"/",";")</f>
        <v>128;134</v>
      </c>
      <c r="K5673" s="6"/>
      <c r="M5673" s="29" t="n">
        <v>608</v>
      </c>
      <c r="T5673" s="2" t="str">
        <f aca="false">SUBSTITUTE(H5673,"/"," - ")</f>
        <v>128 - 134</v>
      </c>
      <c r="X5673" s="2" t="str">
        <f aca="false">LEFT(E5673,2)</f>
        <v>30</v>
      </c>
    </row>
    <row r="5674" customFormat="false" ht="15" hidden="false" customHeight="false" outlineLevel="0" collapsed="false">
      <c r="B5674" s="18" t="s">
        <v>717</v>
      </c>
      <c r="C5674" s="66" t="s">
        <v>2378</v>
      </c>
      <c r="D5674" s="2" t="n">
        <v>140</v>
      </c>
      <c r="E5674" s="38" t="s">
        <v>2382</v>
      </c>
      <c r="F5674" s="2" t="s">
        <v>3333</v>
      </c>
      <c r="H5674" s="29" t="str">
        <f aca="false">SUBSTITUTE(RIGHT(E5674,7),"-","/")</f>
        <v>128/134</v>
      </c>
      <c r="I5674" s="29" t="str">
        <f aca="false">J5674</f>
        <v>128;134</v>
      </c>
      <c r="J5674" s="18" t="str">
        <f aca="false">SUBSTITUTE(H5674,"/",";")</f>
        <v>128;134</v>
      </c>
      <c r="K5674" s="6"/>
      <c r="M5674" s="29" t="n">
        <v>608</v>
      </c>
      <c r="T5674" s="2" t="str">
        <f aca="false">SUBSTITUTE(H5674,"/"," - ")</f>
        <v>128 - 134</v>
      </c>
      <c r="X5674" s="2" t="str">
        <f aca="false">LEFT(E5674,2)</f>
        <v>31</v>
      </c>
    </row>
    <row r="5675" customFormat="false" ht="15" hidden="false" customHeight="false" outlineLevel="0" collapsed="false">
      <c r="B5675" s="18" t="s">
        <v>717</v>
      </c>
      <c r="C5675" s="66" t="s">
        <v>2378</v>
      </c>
      <c r="D5675" s="2" t="n">
        <v>150</v>
      </c>
      <c r="E5675" s="38" t="s">
        <v>2383</v>
      </c>
      <c r="F5675" s="2" t="s">
        <v>3334</v>
      </c>
      <c r="H5675" s="29" t="str">
        <f aca="false">SUBSTITUTE(RIGHT(E5675,7),"-","/")</f>
        <v>134/140</v>
      </c>
      <c r="I5675" s="29" t="str">
        <f aca="false">J5675</f>
        <v>134;140</v>
      </c>
      <c r="J5675" s="18" t="str">
        <f aca="false">SUBSTITUTE(H5675,"/",";")</f>
        <v>134;140</v>
      </c>
      <c r="K5675" s="6"/>
      <c r="M5675" s="29" t="n">
        <v>568</v>
      </c>
      <c r="T5675" s="2" t="str">
        <f aca="false">SUBSTITUTE(H5675,"/"," - ")</f>
        <v>134 - 140</v>
      </c>
      <c r="X5675" s="2" t="str">
        <f aca="false">LEFT(E5675,2)</f>
        <v>31</v>
      </c>
    </row>
    <row r="5676" customFormat="false" ht="15" hidden="false" customHeight="false" outlineLevel="0" collapsed="false">
      <c r="B5676" s="18" t="s">
        <v>717</v>
      </c>
      <c r="C5676" s="66" t="s">
        <v>2378</v>
      </c>
      <c r="D5676" s="2" t="n">
        <v>160</v>
      </c>
      <c r="E5676" s="38" t="s">
        <v>2384</v>
      </c>
      <c r="F5676" s="2" t="s">
        <v>3335</v>
      </c>
      <c r="H5676" s="29" t="str">
        <f aca="false">SUBSTITUTE(RIGHT(E5676,7),"-","/")</f>
        <v>134/140</v>
      </c>
      <c r="I5676" s="29" t="str">
        <f aca="false">J5676</f>
        <v>134;140</v>
      </c>
      <c r="J5676" s="18" t="str">
        <f aca="false">SUBSTITUTE(H5676,"/",";")</f>
        <v>134;140</v>
      </c>
      <c r="K5676" s="6"/>
      <c r="M5676" s="29" t="n">
        <v>568</v>
      </c>
      <c r="T5676" s="2" t="str">
        <f aca="false">SUBSTITUTE(H5676,"/"," - ")</f>
        <v>134 - 140</v>
      </c>
      <c r="X5676" s="2" t="str">
        <f aca="false">LEFT(E5676,2)</f>
        <v>32</v>
      </c>
    </row>
    <row r="5677" customFormat="false" ht="15" hidden="false" customHeight="false" outlineLevel="0" collapsed="false">
      <c r="B5677" s="18" t="s">
        <v>717</v>
      </c>
      <c r="C5677" s="66" t="s">
        <v>2378</v>
      </c>
      <c r="D5677" s="2" t="n">
        <v>170</v>
      </c>
      <c r="E5677" s="38" t="s">
        <v>2385</v>
      </c>
      <c r="F5677" s="2" t="s">
        <v>3336</v>
      </c>
      <c r="H5677" s="29" t="str">
        <f aca="false">SUBSTITUTE(RIGHT(E5677,7),"-","/")</f>
        <v>134/140</v>
      </c>
      <c r="I5677" s="29" t="str">
        <f aca="false">J5677</f>
        <v>134;140</v>
      </c>
      <c r="J5677" s="18" t="str">
        <f aca="false">SUBSTITUTE(H5677,"/",";")</f>
        <v>134;140</v>
      </c>
      <c r="K5677" s="6"/>
      <c r="M5677" s="29" t="n">
        <v>568</v>
      </c>
      <c r="T5677" s="2" t="str">
        <f aca="false">SUBSTITUTE(H5677,"/"," - ")</f>
        <v>134 - 140</v>
      </c>
      <c r="X5677" s="2" t="str">
        <f aca="false">LEFT(E5677,2)</f>
        <v>33</v>
      </c>
    </row>
    <row r="5678" customFormat="false" ht="15" hidden="false" customHeight="false" outlineLevel="0" collapsed="false">
      <c r="B5678" s="18" t="s">
        <v>717</v>
      </c>
      <c r="C5678" s="66" t="s">
        <v>2378</v>
      </c>
      <c r="D5678" s="2" t="n">
        <v>180</v>
      </c>
      <c r="E5678" s="38" t="s">
        <v>2386</v>
      </c>
      <c r="F5678" s="2" t="s">
        <v>3337</v>
      </c>
      <c r="H5678" s="29" t="str">
        <f aca="false">SUBSTITUTE(RIGHT(E5678,7),"-","/")</f>
        <v>134/140</v>
      </c>
      <c r="I5678" s="29" t="str">
        <f aca="false">J5678</f>
        <v>134;140</v>
      </c>
      <c r="J5678" s="18" t="str">
        <f aca="false">SUBSTITUTE(H5678,"/",";")</f>
        <v>134;140</v>
      </c>
      <c r="K5678" s="6"/>
      <c r="M5678" s="29" t="n">
        <v>568</v>
      </c>
      <c r="T5678" s="2" t="str">
        <f aca="false">SUBSTITUTE(H5678,"/"," - ")</f>
        <v>134 - 140</v>
      </c>
      <c r="X5678" s="2" t="str">
        <f aca="false">LEFT(E5678,2)</f>
        <v>34</v>
      </c>
    </row>
    <row r="5679" customFormat="false" ht="15" hidden="false" customHeight="false" outlineLevel="0" collapsed="false">
      <c r="B5679" s="18" t="s">
        <v>717</v>
      </c>
      <c r="C5679" s="66" t="s">
        <v>2378</v>
      </c>
      <c r="D5679" s="2" t="n">
        <v>190</v>
      </c>
      <c r="E5679" s="38" t="s">
        <v>2387</v>
      </c>
      <c r="F5679" s="2" t="s">
        <v>3338</v>
      </c>
      <c r="H5679" s="29" t="str">
        <f aca="false">SUBSTITUTE(RIGHT(E5679,7),"-","/")</f>
        <v>140/146</v>
      </c>
      <c r="I5679" s="29" t="str">
        <f aca="false">J5679</f>
        <v>140;146</v>
      </c>
      <c r="J5679" s="18" t="str">
        <f aca="false">SUBSTITUTE(H5679,"/",";")</f>
        <v>140;146</v>
      </c>
      <c r="K5679" s="6"/>
      <c r="M5679" s="29" t="n">
        <v>538</v>
      </c>
      <c r="T5679" s="2" t="str">
        <f aca="false">SUBSTITUTE(H5679,"/"," - ")</f>
        <v>140 - 146</v>
      </c>
      <c r="X5679" s="2" t="str">
        <f aca="false">LEFT(E5679,2)</f>
        <v>32</v>
      </c>
    </row>
    <row r="5680" customFormat="false" ht="15" hidden="false" customHeight="false" outlineLevel="0" collapsed="false">
      <c r="B5680" s="18" t="s">
        <v>717</v>
      </c>
      <c r="C5680" s="66" t="s">
        <v>2378</v>
      </c>
      <c r="D5680" s="2" t="n">
        <v>200</v>
      </c>
      <c r="E5680" s="38" t="s">
        <v>2388</v>
      </c>
      <c r="F5680" s="2" t="s">
        <v>3339</v>
      </c>
      <c r="H5680" s="29" t="str">
        <f aca="false">SUBSTITUTE(RIGHT(E5680,7),"-","/")</f>
        <v>140/146</v>
      </c>
      <c r="I5680" s="29" t="str">
        <f aca="false">J5680</f>
        <v>140;146</v>
      </c>
      <c r="J5680" s="18" t="str">
        <f aca="false">SUBSTITUTE(H5680,"/",";")</f>
        <v>140;146</v>
      </c>
      <c r="K5680" s="6"/>
      <c r="M5680" s="29" t="n">
        <v>538</v>
      </c>
      <c r="T5680" s="2" t="str">
        <f aca="false">SUBSTITUTE(H5680,"/"," - ")</f>
        <v>140 - 146</v>
      </c>
      <c r="X5680" s="2" t="str">
        <f aca="false">LEFT(E5680,2)</f>
        <v>33</v>
      </c>
    </row>
    <row r="5681" customFormat="false" ht="15" hidden="false" customHeight="false" outlineLevel="0" collapsed="false">
      <c r="B5681" s="18" t="s">
        <v>717</v>
      </c>
      <c r="C5681" s="66" t="s">
        <v>2378</v>
      </c>
      <c r="D5681" s="2" t="n">
        <v>210</v>
      </c>
      <c r="E5681" s="38" t="s">
        <v>2389</v>
      </c>
      <c r="F5681" s="2" t="s">
        <v>3340</v>
      </c>
      <c r="H5681" s="29" t="str">
        <f aca="false">SUBSTITUTE(RIGHT(E5681,7),"-","/")</f>
        <v>140/146</v>
      </c>
      <c r="I5681" s="29" t="str">
        <f aca="false">J5681</f>
        <v>140;146</v>
      </c>
      <c r="J5681" s="18" t="str">
        <f aca="false">SUBSTITUTE(H5681,"/",";")</f>
        <v>140;146</v>
      </c>
      <c r="K5681" s="6"/>
      <c r="M5681" s="29" t="n">
        <v>538</v>
      </c>
      <c r="T5681" s="2" t="str">
        <f aca="false">SUBSTITUTE(H5681,"/"," - ")</f>
        <v>140 - 146</v>
      </c>
      <c r="X5681" s="2" t="str">
        <f aca="false">LEFT(E5681,2)</f>
        <v>34</v>
      </c>
    </row>
    <row r="5682" customFormat="false" ht="15" hidden="false" customHeight="false" outlineLevel="0" collapsed="false">
      <c r="B5682" s="18" t="s">
        <v>717</v>
      </c>
      <c r="C5682" s="66" t="s">
        <v>2378</v>
      </c>
      <c r="D5682" s="2" t="n">
        <v>220</v>
      </c>
      <c r="E5682" s="38" t="s">
        <v>2390</v>
      </c>
      <c r="F5682" s="2" t="s">
        <v>3341</v>
      </c>
      <c r="H5682" s="29" t="str">
        <f aca="false">SUBSTITUTE(RIGHT(E5682,7),"-","/")</f>
        <v>146/152</v>
      </c>
      <c r="I5682" s="29" t="str">
        <f aca="false">J5682</f>
        <v>146;152</v>
      </c>
      <c r="J5682" s="18" t="str">
        <f aca="false">SUBSTITUTE(H5682,"/",";")</f>
        <v>146;152</v>
      </c>
      <c r="K5682" s="6"/>
      <c r="M5682" s="29" t="n">
        <v>508</v>
      </c>
      <c r="T5682" s="2" t="str">
        <f aca="false">SUBSTITUTE(H5682,"/"," - ")</f>
        <v>146 - 152</v>
      </c>
      <c r="X5682" s="2" t="str">
        <f aca="false">LEFT(E5682,2)</f>
        <v>33</v>
      </c>
    </row>
    <row r="5683" customFormat="false" ht="15" hidden="false" customHeight="false" outlineLevel="0" collapsed="false">
      <c r="B5683" s="18" t="s">
        <v>717</v>
      </c>
      <c r="C5683" s="66" t="s">
        <v>2378</v>
      </c>
      <c r="D5683" s="2" t="n">
        <v>230</v>
      </c>
      <c r="E5683" s="38" t="s">
        <v>2391</v>
      </c>
      <c r="F5683" s="2" t="s">
        <v>3342</v>
      </c>
      <c r="H5683" s="29" t="str">
        <f aca="false">SUBSTITUTE(RIGHT(E5683,7),"-","/")</f>
        <v>146/152</v>
      </c>
      <c r="I5683" s="29" t="str">
        <f aca="false">J5683</f>
        <v>146;152</v>
      </c>
      <c r="J5683" s="18" t="str">
        <f aca="false">SUBSTITUTE(H5683,"/",";")</f>
        <v>146;152</v>
      </c>
      <c r="K5683" s="6"/>
      <c r="M5683" s="29" t="n">
        <v>508</v>
      </c>
      <c r="T5683" s="2" t="str">
        <f aca="false">SUBSTITUTE(H5683,"/"," - ")</f>
        <v>146 - 152</v>
      </c>
      <c r="X5683" s="2" t="str">
        <f aca="false">LEFT(E5683,2)</f>
        <v>34</v>
      </c>
    </row>
    <row r="5684" customFormat="false" ht="15" hidden="false" customHeight="false" outlineLevel="0" collapsed="false">
      <c r="B5684" s="18" t="s">
        <v>717</v>
      </c>
      <c r="C5684" s="66" t="s">
        <v>2378</v>
      </c>
      <c r="D5684" s="2" t="n">
        <v>240</v>
      </c>
      <c r="E5684" s="38" t="s">
        <v>2392</v>
      </c>
      <c r="F5684" s="2" t="s">
        <v>3343</v>
      </c>
      <c r="H5684" s="29" t="str">
        <f aca="false">SUBSTITUTE(RIGHT(E5684,7),"-","/")</f>
        <v>152/158</v>
      </c>
      <c r="I5684" s="29" t="str">
        <f aca="false">J5684</f>
        <v>152;158</v>
      </c>
      <c r="J5684" s="18" t="str">
        <f aca="false">SUBSTITUTE(H5684,"/",";")</f>
        <v>152;158</v>
      </c>
      <c r="K5684" s="6"/>
      <c r="M5684" s="29" t="n">
        <v>478</v>
      </c>
      <c r="T5684" s="2" t="str">
        <f aca="false">SUBSTITUTE(H5684,"/"," - ")</f>
        <v>152 - 158</v>
      </c>
      <c r="X5684" s="2" t="str">
        <f aca="false">LEFT(E5684,2)</f>
        <v>34</v>
      </c>
    </row>
    <row r="5685" customFormat="false" ht="15" hidden="false" customHeight="false" outlineLevel="0" collapsed="false">
      <c r="B5685" s="18" t="s">
        <v>717</v>
      </c>
      <c r="C5685" s="66" t="s">
        <v>2378</v>
      </c>
      <c r="D5685" s="2" t="n">
        <v>250</v>
      </c>
      <c r="E5685" s="38" t="s">
        <v>2393</v>
      </c>
      <c r="F5685" s="2" t="s">
        <v>3344</v>
      </c>
      <c r="H5685" s="29" t="str">
        <f aca="false">SUBSTITUTE(RIGHT(E5685,7),"-","/")</f>
        <v>152/158</v>
      </c>
      <c r="I5685" s="29" t="str">
        <f aca="false">J5685</f>
        <v>152;158</v>
      </c>
      <c r="J5685" s="18" t="str">
        <f aca="false">SUBSTITUTE(H5685,"/",";")</f>
        <v>152;158</v>
      </c>
      <c r="K5685" s="6"/>
      <c r="M5685" s="29" t="n">
        <v>478</v>
      </c>
      <c r="T5685" s="2" t="str">
        <f aca="false">SUBSTITUTE(H5685,"/"," - ")</f>
        <v>152 - 158</v>
      </c>
      <c r="X5685" s="2" t="str">
        <f aca="false">LEFT(E5685,2)</f>
        <v>35</v>
      </c>
    </row>
    <row r="5686" customFormat="false" ht="15" hidden="false" customHeight="false" outlineLevel="0" collapsed="false">
      <c r="B5686" s="18" t="s">
        <v>717</v>
      </c>
      <c r="C5686" s="66" t="s">
        <v>2378</v>
      </c>
      <c r="D5686" s="2" t="n">
        <v>260</v>
      </c>
      <c r="E5686" s="38" t="s">
        <v>2394</v>
      </c>
      <c r="F5686" s="2" t="s">
        <v>3345</v>
      </c>
      <c r="H5686" s="29" t="str">
        <f aca="false">SUBSTITUTE(RIGHT(E5686,7),"-","/")</f>
        <v>158/164</v>
      </c>
      <c r="I5686" s="29" t="str">
        <f aca="false">J5686</f>
        <v>158;164</v>
      </c>
      <c r="J5686" s="18" t="str">
        <f aca="false">SUBSTITUTE(H5686,"/",";")</f>
        <v>158;164</v>
      </c>
      <c r="K5686" s="6"/>
      <c r="M5686" s="29" t="n">
        <v>458</v>
      </c>
      <c r="T5686" s="2" t="str">
        <f aca="false">SUBSTITUTE(H5686,"/"," - ")</f>
        <v>158 - 164</v>
      </c>
      <c r="X5686" s="2" t="str">
        <f aca="false">LEFT(E5686,2)</f>
        <v>35</v>
      </c>
    </row>
    <row r="5687" customFormat="false" ht="15" hidden="false" customHeight="false" outlineLevel="0" collapsed="false">
      <c r="B5687" s="18" t="s">
        <v>717</v>
      </c>
      <c r="C5687" s="66" t="s">
        <v>2378</v>
      </c>
      <c r="D5687" s="2" t="n">
        <v>270</v>
      </c>
      <c r="E5687" s="38" t="s">
        <v>2395</v>
      </c>
      <c r="F5687" s="2" t="s">
        <v>3346</v>
      </c>
      <c r="H5687" s="29" t="str">
        <f aca="false">SUBSTITUTE(RIGHT(E5687,7),"-","/")</f>
        <v>158/164</v>
      </c>
      <c r="I5687" s="29" t="str">
        <f aca="false">J5687</f>
        <v>158;164</v>
      </c>
      <c r="J5687" s="18" t="str">
        <f aca="false">SUBSTITUTE(H5687,"/",";")</f>
        <v>158;164</v>
      </c>
      <c r="K5687" s="6"/>
      <c r="M5687" s="29" t="n">
        <v>458</v>
      </c>
      <c r="T5687" s="2" t="str">
        <f aca="false">SUBSTITUTE(H5687,"/"," - ")</f>
        <v>158 - 164</v>
      </c>
      <c r="X5687" s="2" t="str">
        <f aca="false">LEFT(E5687,2)</f>
        <v>36</v>
      </c>
    </row>
    <row r="5688" customFormat="false" ht="15" hidden="false" customHeight="false" outlineLevel="0" collapsed="false">
      <c r="B5688" s="18" t="s">
        <v>717</v>
      </c>
      <c r="C5688" s="66" t="s">
        <v>2378</v>
      </c>
      <c r="D5688" s="2" t="n">
        <v>280</v>
      </c>
      <c r="E5688" s="38" t="s">
        <v>2396</v>
      </c>
      <c r="F5688" s="2" t="s">
        <v>3347</v>
      </c>
      <c r="H5688" s="29" t="str">
        <f aca="false">SUBSTITUTE(RIGHT(E5688,7),"-","/")</f>
        <v>164/170</v>
      </c>
      <c r="I5688" s="29" t="str">
        <f aca="false">J5688</f>
        <v>164;170</v>
      </c>
      <c r="J5688" s="18" t="str">
        <f aca="false">SUBSTITUTE(H5688,"/",";")</f>
        <v>164;170</v>
      </c>
      <c r="K5688" s="6"/>
      <c r="M5688" s="29" t="n">
        <v>418</v>
      </c>
      <c r="T5688" s="2" t="str">
        <f aca="false">SUBSTITUTE(H5688,"/"," - ")</f>
        <v>164 - 170</v>
      </c>
      <c r="X5688" s="2" t="str">
        <f aca="false">LEFT(E5688,2)</f>
        <v>35</v>
      </c>
    </row>
    <row r="5689" customFormat="false" ht="15" hidden="false" customHeight="false" outlineLevel="0" collapsed="false">
      <c r="B5689" s="18" t="s">
        <v>717</v>
      </c>
      <c r="C5689" s="66" t="s">
        <v>2378</v>
      </c>
      <c r="D5689" s="2" t="n">
        <v>290</v>
      </c>
      <c r="E5689" s="38" t="s">
        <v>2397</v>
      </c>
      <c r="F5689" s="2" t="s">
        <v>3348</v>
      </c>
      <c r="H5689" s="29" t="str">
        <f aca="false">SUBSTITUTE(RIGHT(E5689,7),"-","/")</f>
        <v>164/170</v>
      </c>
      <c r="I5689" s="29" t="str">
        <f aca="false">J5689</f>
        <v>164;170</v>
      </c>
      <c r="J5689" s="18" t="str">
        <f aca="false">SUBSTITUTE(H5689,"/",";")</f>
        <v>164;170</v>
      </c>
      <c r="K5689" s="6"/>
      <c r="M5689" s="29" t="n">
        <v>418</v>
      </c>
      <c r="T5689" s="2" t="str">
        <f aca="false">SUBSTITUTE(H5689,"/"," - ")</f>
        <v>164 - 170</v>
      </c>
      <c r="X5689" s="2" t="str">
        <f aca="false">LEFT(E5689,2)</f>
        <v>36</v>
      </c>
    </row>
    <row r="5690" customFormat="false" ht="15" hidden="false" customHeight="false" outlineLevel="0" collapsed="false">
      <c r="B5690" s="18"/>
      <c r="K5690" s="6"/>
    </row>
    <row r="5691" customFormat="false" ht="15" hidden="false" customHeight="false" outlineLevel="0" collapsed="false">
      <c r="B5691" s="18" t="s">
        <v>108</v>
      </c>
      <c r="C5691" s="66" t="s">
        <v>2399</v>
      </c>
      <c r="D5691" s="2" t="n">
        <v>140</v>
      </c>
      <c r="E5691" s="38" t="s">
        <v>189</v>
      </c>
      <c r="F5691" s="2" t="s">
        <v>2910</v>
      </c>
      <c r="H5691" s="27"/>
      <c r="I5691" s="27"/>
      <c r="K5691" s="6"/>
      <c r="M5691" s="8" t="n">
        <v>0</v>
      </c>
    </row>
    <row r="5692" customFormat="false" ht="15" hidden="false" customHeight="false" outlineLevel="0" collapsed="false">
      <c r="B5692" s="2" t="s">
        <v>108</v>
      </c>
      <c r="C5692" s="66" t="s">
        <v>2399</v>
      </c>
      <c r="D5692" s="2" t="n">
        <v>150</v>
      </c>
      <c r="E5692" s="38" t="s">
        <v>190</v>
      </c>
      <c r="F5692" s="2" t="s">
        <v>2911</v>
      </c>
      <c r="H5692" s="27"/>
      <c r="I5692" s="27"/>
      <c r="K5692" s="6"/>
      <c r="M5692" s="8" t="n">
        <v>0</v>
      </c>
    </row>
    <row r="5693" customFormat="false" ht="15" hidden="false" customHeight="false" outlineLevel="0" collapsed="false">
      <c r="B5693" s="2" t="s">
        <v>108</v>
      </c>
      <c r="C5693" s="66" t="s">
        <v>2399</v>
      </c>
      <c r="D5693" s="2" t="n">
        <v>160</v>
      </c>
      <c r="E5693" s="38" t="s">
        <v>191</v>
      </c>
      <c r="F5693" s="2" t="s">
        <v>2912</v>
      </c>
      <c r="H5693" s="27"/>
      <c r="I5693" s="27"/>
      <c r="K5693" s="6"/>
      <c r="M5693" s="8" t="n">
        <v>0</v>
      </c>
    </row>
    <row r="5694" customFormat="false" ht="15" hidden="false" customHeight="false" outlineLevel="0" collapsed="false">
      <c r="B5694" s="2" t="s">
        <v>108</v>
      </c>
      <c r="C5694" s="66" t="s">
        <v>2399</v>
      </c>
      <c r="D5694" s="2" t="n">
        <v>170</v>
      </c>
      <c r="E5694" s="38" t="s">
        <v>218</v>
      </c>
      <c r="F5694" s="2" t="s">
        <v>3036</v>
      </c>
      <c r="H5694" s="27"/>
      <c r="I5694" s="27"/>
      <c r="K5694" s="6"/>
      <c r="M5694" s="8" t="n">
        <v>0</v>
      </c>
    </row>
    <row r="5695" customFormat="false" ht="15" hidden="false" customHeight="false" outlineLevel="0" collapsed="false">
      <c r="B5695" s="2" t="s">
        <v>108</v>
      </c>
      <c r="C5695" s="66" t="s">
        <v>2399</v>
      </c>
      <c r="D5695" s="2" t="n">
        <v>180</v>
      </c>
      <c r="E5695" s="38" t="s">
        <v>220</v>
      </c>
      <c r="F5695" s="2" t="s">
        <v>3037</v>
      </c>
      <c r="H5695" s="27"/>
      <c r="I5695" s="27"/>
      <c r="K5695" s="6"/>
      <c r="M5695" s="8" t="n">
        <v>0</v>
      </c>
    </row>
    <row r="5696" customFormat="false" ht="15" hidden="false" customHeight="false" outlineLevel="0" collapsed="false">
      <c r="B5696" s="2" t="s">
        <v>108</v>
      </c>
      <c r="C5696" s="66" t="s">
        <v>2399</v>
      </c>
      <c r="D5696" s="2" t="n">
        <v>200</v>
      </c>
      <c r="E5696" s="38" t="s">
        <v>224</v>
      </c>
      <c r="F5696" s="2" t="s">
        <v>1621</v>
      </c>
      <c r="H5696" s="27"/>
      <c r="I5696" s="27"/>
      <c r="K5696" s="6"/>
      <c r="M5696" s="8" t="n">
        <v>0</v>
      </c>
    </row>
    <row r="5697" customFormat="false" ht="15" hidden="false" customHeight="false" outlineLevel="0" collapsed="false">
      <c r="B5697" s="2" t="s">
        <v>108</v>
      </c>
      <c r="C5697" s="66" t="s">
        <v>2399</v>
      </c>
      <c r="D5697" s="2" t="n">
        <v>220</v>
      </c>
      <c r="E5697" s="38" t="s">
        <v>232</v>
      </c>
      <c r="F5697" s="2" t="s">
        <v>1624</v>
      </c>
      <c r="H5697" s="27"/>
      <c r="I5697" s="27"/>
      <c r="K5697" s="6"/>
      <c r="M5697" s="8" t="n">
        <v>0</v>
      </c>
    </row>
    <row r="5698" customFormat="false" ht="15" hidden="false" customHeight="false" outlineLevel="0" collapsed="false">
      <c r="B5698" s="2" t="s">
        <v>108</v>
      </c>
      <c r="C5698" s="66" t="s">
        <v>2399</v>
      </c>
      <c r="D5698" s="2" t="n">
        <v>240</v>
      </c>
      <c r="E5698" s="38" t="s">
        <v>277</v>
      </c>
      <c r="F5698" s="2" t="s">
        <v>1633</v>
      </c>
      <c r="H5698" s="27"/>
      <c r="I5698" s="27"/>
      <c r="K5698" s="6"/>
      <c r="M5698" s="8" t="n">
        <v>0</v>
      </c>
    </row>
    <row r="5699" customFormat="false" ht="15" hidden="false" customHeight="false" outlineLevel="0" collapsed="false">
      <c r="B5699" s="2" t="s">
        <v>108</v>
      </c>
      <c r="C5699" s="66" t="s">
        <v>2399</v>
      </c>
      <c r="D5699" s="2" t="n">
        <v>260</v>
      </c>
      <c r="E5699" s="38" t="s">
        <v>281</v>
      </c>
      <c r="F5699" s="2" t="s">
        <v>2100</v>
      </c>
      <c r="H5699" s="27"/>
      <c r="I5699" s="27"/>
      <c r="K5699" s="6"/>
      <c r="M5699" s="8" t="n">
        <v>0</v>
      </c>
    </row>
    <row r="5700" customFormat="false" ht="15" hidden="false" customHeight="false" outlineLevel="0" collapsed="false">
      <c r="B5700" s="2" t="s">
        <v>108</v>
      </c>
      <c r="C5700" s="66" t="s">
        <v>2399</v>
      </c>
      <c r="D5700" s="2" t="n">
        <v>280</v>
      </c>
      <c r="E5700" s="38" t="s">
        <v>285</v>
      </c>
      <c r="F5700" s="2" t="s">
        <v>2104</v>
      </c>
      <c r="H5700" s="27"/>
      <c r="I5700" s="27"/>
      <c r="K5700" s="6"/>
      <c r="M5700" s="8" t="n">
        <v>0</v>
      </c>
    </row>
    <row r="5701" customFormat="false" ht="15" hidden="false" customHeight="false" outlineLevel="0" collapsed="false">
      <c r="K5701" s="6"/>
    </row>
    <row r="5702" customFormat="false" ht="15" hidden="false" customHeight="false" outlineLevel="0" collapsed="false">
      <c r="B5702" s="2" t="s">
        <v>108</v>
      </c>
      <c r="C5702" s="66" t="s">
        <v>2401</v>
      </c>
      <c r="D5702" s="2" t="n">
        <v>140</v>
      </c>
      <c r="E5702" s="38" t="s">
        <v>189</v>
      </c>
      <c r="F5702" s="2" t="s">
        <v>2910</v>
      </c>
      <c r="H5702" s="27"/>
      <c r="I5702" s="27"/>
      <c r="K5702" s="6"/>
      <c r="M5702" s="8" t="n">
        <v>0</v>
      </c>
    </row>
    <row r="5703" customFormat="false" ht="15" hidden="false" customHeight="false" outlineLevel="0" collapsed="false">
      <c r="B5703" s="2" t="s">
        <v>108</v>
      </c>
      <c r="C5703" s="66" t="s">
        <v>2401</v>
      </c>
      <c r="D5703" s="2" t="n">
        <v>150</v>
      </c>
      <c r="E5703" s="38" t="s">
        <v>190</v>
      </c>
      <c r="F5703" s="2" t="s">
        <v>2911</v>
      </c>
      <c r="H5703" s="27"/>
      <c r="I5703" s="27"/>
      <c r="K5703" s="6"/>
      <c r="M5703" s="8" t="n">
        <v>0</v>
      </c>
    </row>
    <row r="5704" customFormat="false" ht="15" hidden="false" customHeight="false" outlineLevel="0" collapsed="false">
      <c r="B5704" s="2" t="s">
        <v>108</v>
      </c>
      <c r="C5704" s="66" t="s">
        <v>2401</v>
      </c>
      <c r="D5704" s="2" t="n">
        <v>160</v>
      </c>
      <c r="E5704" s="38" t="s">
        <v>191</v>
      </c>
      <c r="F5704" s="2" t="s">
        <v>2912</v>
      </c>
      <c r="H5704" s="27"/>
      <c r="I5704" s="27"/>
      <c r="K5704" s="6"/>
      <c r="M5704" s="8" t="n">
        <v>0</v>
      </c>
    </row>
    <row r="5705" customFormat="false" ht="15" hidden="false" customHeight="false" outlineLevel="0" collapsed="false">
      <c r="B5705" s="2" t="s">
        <v>108</v>
      </c>
      <c r="C5705" s="66" t="s">
        <v>2401</v>
      </c>
      <c r="D5705" s="2" t="n">
        <v>170</v>
      </c>
      <c r="E5705" s="38" t="s">
        <v>218</v>
      </c>
      <c r="F5705" s="2" t="s">
        <v>3036</v>
      </c>
      <c r="H5705" s="27"/>
      <c r="I5705" s="27"/>
      <c r="K5705" s="6"/>
      <c r="M5705" s="8" t="n">
        <v>0</v>
      </c>
    </row>
    <row r="5706" customFormat="false" ht="15" hidden="false" customHeight="false" outlineLevel="0" collapsed="false">
      <c r="B5706" s="2" t="s">
        <v>108</v>
      </c>
      <c r="C5706" s="66" t="s">
        <v>2401</v>
      </c>
      <c r="D5706" s="2" t="n">
        <v>180</v>
      </c>
      <c r="E5706" s="38" t="s">
        <v>220</v>
      </c>
      <c r="F5706" s="2" t="s">
        <v>3037</v>
      </c>
      <c r="H5706" s="27"/>
      <c r="I5706" s="27"/>
      <c r="K5706" s="6"/>
      <c r="M5706" s="8" t="n">
        <v>0</v>
      </c>
    </row>
    <row r="5707" customFormat="false" ht="15" hidden="false" customHeight="false" outlineLevel="0" collapsed="false">
      <c r="B5707" s="2" t="s">
        <v>108</v>
      </c>
      <c r="C5707" s="66" t="s">
        <v>2401</v>
      </c>
      <c r="D5707" s="2" t="n">
        <v>200</v>
      </c>
      <c r="E5707" s="38" t="s">
        <v>224</v>
      </c>
      <c r="F5707" s="2" t="s">
        <v>1621</v>
      </c>
      <c r="H5707" s="27"/>
      <c r="I5707" s="27"/>
      <c r="K5707" s="6"/>
      <c r="M5707" s="8" t="n">
        <v>0</v>
      </c>
    </row>
    <row r="5708" customFormat="false" ht="15" hidden="false" customHeight="false" outlineLevel="0" collapsed="false">
      <c r="B5708" s="2" t="s">
        <v>108</v>
      </c>
      <c r="C5708" s="66" t="s">
        <v>2401</v>
      </c>
      <c r="D5708" s="2" t="n">
        <v>220</v>
      </c>
      <c r="E5708" s="38" t="s">
        <v>232</v>
      </c>
      <c r="F5708" s="2" t="s">
        <v>1624</v>
      </c>
      <c r="H5708" s="27"/>
      <c r="I5708" s="27"/>
      <c r="K5708" s="6"/>
      <c r="M5708" s="8" t="n">
        <v>0</v>
      </c>
    </row>
    <row r="5709" customFormat="false" ht="15" hidden="false" customHeight="false" outlineLevel="0" collapsed="false">
      <c r="B5709" s="2" t="s">
        <v>108</v>
      </c>
      <c r="C5709" s="66" t="s">
        <v>2401</v>
      </c>
      <c r="D5709" s="2" t="n">
        <v>240</v>
      </c>
      <c r="E5709" s="38" t="s">
        <v>277</v>
      </c>
      <c r="F5709" s="2" t="s">
        <v>1633</v>
      </c>
      <c r="H5709" s="27"/>
      <c r="I5709" s="27"/>
      <c r="K5709" s="6"/>
      <c r="M5709" s="8" t="n">
        <v>0</v>
      </c>
    </row>
    <row r="5710" customFormat="false" ht="15" hidden="false" customHeight="false" outlineLevel="0" collapsed="false">
      <c r="B5710" s="2" t="s">
        <v>108</v>
      </c>
      <c r="C5710" s="66" t="s">
        <v>2401</v>
      </c>
      <c r="D5710" s="2" t="n">
        <v>260</v>
      </c>
      <c r="E5710" s="38" t="s">
        <v>281</v>
      </c>
      <c r="F5710" s="2" t="s">
        <v>2100</v>
      </c>
      <c r="H5710" s="27"/>
      <c r="I5710" s="27"/>
      <c r="K5710" s="6"/>
      <c r="M5710" s="8" t="n">
        <v>0</v>
      </c>
    </row>
    <row r="5711" customFormat="false" ht="15" hidden="false" customHeight="false" outlineLevel="0" collapsed="false">
      <c r="B5711" s="2" t="s">
        <v>108</v>
      </c>
      <c r="C5711" s="66" t="s">
        <v>2401</v>
      </c>
      <c r="D5711" s="2" t="n">
        <v>280</v>
      </c>
      <c r="E5711" s="38" t="s">
        <v>285</v>
      </c>
      <c r="F5711" s="2" t="s">
        <v>2104</v>
      </c>
      <c r="H5711" s="27"/>
      <c r="I5711" s="27"/>
      <c r="K5711" s="6"/>
      <c r="M5711" s="8" t="n">
        <v>0</v>
      </c>
    </row>
    <row r="5712" customFormat="false" ht="15" hidden="false" customHeight="false" outlineLevel="0" collapsed="false">
      <c r="K5712" s="6"/>
    </row>
    <row r="5713" customFormat="false" ht="15" hidden="false" customHeight="false" outlineLevel="0" collapsed="false">
      <c r="B5713" s="2" t="s">
        <v>108</v>
      </c>
      <c r="C5713" s="66" t="s">
        <v>2403</v>
      </c>
      <c r="D5713" s="2" t="n">
        <v>120</v>
      </c>
      <c r="E5713" s="38" t="s">
        <v>2252</v>
      </c>
      <c r="F5713" s="2" t="s">
        <v>3349</v>
      </c>
      <c r="H5713" s="27"/>
      <c r="I5713" s="27"/>
      <c r="K5713" s="6"/>
      <c r="M5713" s="8" t="n">
        <v>0</v>
      </c>
    </row>
    <row r="5714" customFormat="false" ht="15" hidden="false" customHeight="false" outlineLevel="0" collapsed="false">
      <c r="B5714" s="2" t="s">
        <v>108</v>
      </c>
      <c r="C5714" s="66" t="s">
        <v>2403</v>
      </c>
      <c r="D5714" s="2" t="n">
        <v>150</v>
      </c>
      <c r="E5714" s="38" t="s">
        <v>2255</v>
      </c>
      <c r="F5714" s="2" t="s">
        <v>3350</v>
      </c>
      <c r="H5714" s="27"/>
      <c r="I5714" s="27"/>
      <c r="K5714" s="6"/>
      <c r="M5714" s="8" t="n">
        <v>0</v>
      </c>
    </row>
    <row r="5715" customFormat="false" ht="15" hidden="false" customHeight="false" outlineLevel="0" collapsed="false">
      <c r="B5715" s="2" t="s">
        <v>108</v>
      </c>
      <c r="C5715" s="66" t="s">
        <v>2403</v>
      </c>
      <c r="D5715" s="2" t="n">
        <v>170</v>
      </c>
      <c r="E5715" s="38" t="s">
        <v>2256</v>
      </c>
      <c r="F5715" s="2" t="s">
        <v>3351</v>
      </c>
      <c r="H5715" s="27"/>
      <c r="I5715" s="27"/>
      <c r="K5715" s="6"/>
      <c r="M5715" s="8" t="n">
        <v>0</v>
      </c>
    </row>
    <row r="5716" customFormat="false" ht="15" hidden="false" customHeight="false" outlineLevel="0" collapsed="false">
      <c r="B5716" s="2" t="s">
        <v>108</v>
      </c>
      <c r="C5716" s="66" t="s">
        <v>2403</v>
      </c>
      <c r="D5716" s="2" t="n">
        <v>180</v>
      </c>
      <c r="E5716" s="38" t="s">
        <v>2257</v>
      </c>
      <c r="F5716" s="2" t="s">
        <v>3352</v>
      </c>
      <c r="H5716" s="27"/>
      <c r="I5716" s="27"/>
      <c r="K5716" s="6"/>
      <c r="M5716" s="8" t="n">
        <v>0</v>
      </c>
    </row>
    <row r="5717" customFormat="false" ht="15" hidden="false" customHeight="false" outlineLevel="0" collapsed="false">
      <c r="B5717" s="2" t="s">
        <v>108</v>
      </c>
      <c r="C5717" s="66" t="s">
        <v>2403</v>
      </c>
      <c r="D5717" s="2" t="n">
        <v>190</v>
      </c>
      <c r="E5717" s="38" t="s">
        <v>2258</v>
      </c>
      <c r="F5717" s="2" t="s">
        <v>3353</v>
      </c>
      <c r="H5717" s="27"/>
      <c r="I5717" s="27"/>
      <c r="K5717" s="6"/>
      <c r="M5717" s="8" t="n">
        <v>0</v>
      </c>
    </row>
    <row r="5718" customFormat="false" ht="15" hidden="false" customHeight="false" outlineLevel="0" collapsed="false">
      <c r="B5718" s="2" t="s">
        <v>108</v>
      </c>
      <c r="C5718" s="66" t="s">
        <v>2403</v>
      </c>
      <c r="D5718" s="2" t="n">
        <v>210</v>
      </c>
      <c r="E5718" s="38" t="s">
        <v>2259</v>
      </c>
      <c r="F5718" s="2" t="s">
        <v>3354</v>
      </c>
      <c r="H5718" s="27"/>
      <c r="I5718" s="27"/>
      <c r="K5718" s="6"/>
      <c r="M5718" s="8" t="n">
        <v>0</v>
      </c>
    </row>
    <row r="5719" customFormat="false" ht="15" hidden="false" customHeight="false" outlineLevel="0" collapsed="false">
      <c r="B5719" s="2" t="s">
        <v>108</v>
      </c>
      <c r="C5719" s="66" t="s">
        <v>2403</v>
      </c>
      <c r="D5719" s="2" t="n">
        <v>230</v>
      </c>
      <c r="E5719" s="38" t="s">
        <v>2262</v>
      </c>
      <c r="F5719" s="2" t="s">
        <v>3355</v>
      </c>
      <c r="H5719" s="27"/>
      <c r="I5719" s="27"/>
      <c r="K5719" s="6"/>
      <c r="M5719" s="8" t="n">
        <v>0</v>
      </c>
    </row>
    <row r="5720" customFormat="false" ht="15" hidden="false" customHeight="false" outlineLevel="0" collapsed="false">
      <c r="B5720" s="2" t="s">
        <v>108</v>
      </c>
      <c r="C5720" s="66" t="s">
        <v>2403</v>
      </c>
      <c r="D5720" s="2" t="n">
        <v>240</v>
      </c>
      <c r="E5720" s="38" t="s">
        <v>437</v>
      </c>
      <c r="F5720" s="2" t="s">
        <v>437</v>
      </c>
      <c r="H5720" s="27"/>
      <c r="I5720" s="27"/>
      <c r="K5720" s="6"/>
      <c r="M5720" s="8" t="n">
        <v>0</v>
      </c>
    </row>
    <row r="5721" customFormat="false" ht="15" hidden="false" customHeight="false" outlineLevel="0" collapsed="false">
      <c r="B5721" s="2" t="s">
        <v>108</v>
      </c>
      <c r="C5721" s="66" t="s">
        <v>2403</v>
      </c>
      <c r="D5721" s="2" t="n">
        <v>260</v>
      </c>
      <c r="E5721" s="38" t="s">
        <v>2265</v>
      </c>
      <c r="F5721" s="2" t="s">
        <v>3356</v>
      </c>
      <c r="H5721" s="27"/>
      <c r="I5721" s="27"/>
      <c r="K5721" s="6"/>
      <c r="M5721" s="8" t="n">
        <v>0</v>
      </c>
    </row>
    <row r="5722" customFormat="false" ht="15" hidden="false" customHeight="false" outlineLevel="0" collapsed="false">
      <c r="B5722" s="2" t="s">
        <v>108</v>
      </c>
      <c r="C5722" s="66" t="s">
        <v>2403</v>
      </c>
      <c r="D5722" s="2" t="n">
        <v>280</v>
      </c>
      <c r="E5722" s="38" t="s">
        <v>439</v>
      </c>
      <c r="F5722" s="2" t="s">
        <v>439</v>
      </c>
      <c r="H5722" s="27"/>
      <c r="I5722" s="27"/>
      <c r="K5722" s="6"/>
      <c r="M5722" s="8" t="n">
        <v>0</v>
      </c>
    </row>
    <row r="5723" customFormat="false" ht="15" hidden="false" customHeight="false" outlineLevel="0" collapsed="false">
      <c r="B5723" s="2" t="s">
        <v>108</v>
      </c>
      <c r="C5723" s="66" t="s">
        <v>2403</v>
      </c>
      <c r="D5723" s="2" t="n">
        <v>300</v>
      </c>
      <c r="E5723" s="38" t="s">
        <v>441</v>
      </c>
      <c r="F5723" s="2" t="s">
        <v>441</v>
      </c>
      <c r="H5723" s="27"/>
      <c r="I5723" s="27"/>
      <c r="K5723" s="6"/>
      <c r="M5723" s="8" t="n">
        <v>0</v>
      </c>
    </row>
    <row r="5724" customFormat="false" ht="15" hidden="false" customHeight="false" outlineLevel="0" collapsed="false">
      <c r="B5724" s="2" t="s">
        <v>108</v>
      </c>
      <c r="C5724" s="66" t="s">
        <v>2403</v>
      </c>
      <c r="D5724" s="2" t="n">
        <v>320</v>
      </c>
      <c r="E5724" s="38" t="s">
        <v>2271</v>
      </c>
      <c r="F5724" s="2" t="s">
        <v>3357</v>
      </c>
      <c r="H5724" s="27"/>
      <c r="I5724" s="27"/>
      <c r="K5724" s="6"/>
      <c r="M5724" s="8" t="n">
        <v>0</v>
      </c>
    </row>
    <row r="5725" customFormat="false" ht="15" hidden="false" customHeight="false" outlineLevel="0" collapsed="false">
      <c r="B5725" s="2" t="s">
        <v>108</v>
      </c>
      <c r="C5725" s="66" t="s">
        <v>2403</v>
      </c>
      <c r="D5725" s="2" t="n">
        <v>340</v>
      </c>
      <c r="E5725" s="38" t="s">
        <v>443</v>
      </c>
      <c r="F5725" s="2" t="s">
        <v>443</v>
      </c>
      <c r="H5725" s="27"/>
      <c r="I5725" s="27"/>
      <c r="K5725" s="6"/>
      <c r="M5725" s="8" t="n">
        <v>0</v>
      </c>
    </row>
    <row r="5726" customFormat="false" ht="15" hidden="false" customHeight="false" outlineLevel="0" collapsed="false">
      <c r="K5726" s="6"/>
    </row>
    <row r="5727" customFormat="false" ht="15" hidden="false" customHeight="false" outlineLevel="0" collapsed="false">
      <c r="B5727" s="2" t="s">
        <v>108</v>
      </c>
      <c r="C5727" s="66" t="s">
        <v>2405</v>
      </c>
      <c r="D5727" s="2" t="n">
        <v>140</v>
      </c>
      <c r="E5727" s="38" t="s">
        <v>176</v>
      </c>
      <c r="F5727" s="2" t="s">
        <v>176</v>
      </c>
      <c r="H5727" s="27"/>
      <c r="I5727" s="27"/>
      <c r="K5727" s="6"/>
      <c r="M5727" s="8" t="n">
        <v>0</v>
      </c>
    </row>
    <row r="5728" customFormat="false" ht="15" hidden="false" customHeight="false" outlineLevel="0" collapsed="false">
      <c r="B5728" s="2" t="s">
        <v>108</v>
      </c>
      <c r="C5728" s="66" t="s">
        <v>2405</v>
      </c>
      <c r="D5728" s="2" t="n">
        <v>150</v>
      </c>
      <c r="E5728" s="38" t="s">
        <v>177</v>
      </c>
      <c r="F5728" s="2" t="s">
        <v>177</v>
      </c>
      <c r="H5728" s="27"/>
      <c r="I5728" s="27"/>
      <c r="K5728" s="6"/>
      <c r="M5728" s="8" t="n">
        <v>0</v>
      </c>
    </row>
    <row r="5729" customFormat="false" ht="15" hidden="false" customHeight="false" outlineLevel="0" collapsed="false">
      <c r="B5729" s="2" t="s">
        <v>108</v>
      </c>
      <c r="C5729" s="66" t="s">
        <v>2405</v>
      </c>
      <c r="D5729" s="2" t="n">
        <v>160</v>
      </c>
      <c r="E5729" s="38" t="s">
        <v>178</v>
      </c>
      <c r="F5729" s="2" t="s">
        <v>178</v>
      </c>
      <c r="H5729" s="27"/>
      <c r="I5729" s="27"/>
      <c r="K5729" s="6"/>
      <c r="M5729" s="8" t="n">
        <v>0</v>
      </c>
    </row>
    <row r="5730" customFormat="false" ht="15" hidden="false" customHeight="false" outlineLevel="0" collapsed="false">
      <c r="B5730" s="2" t="s">
        <v>108</v>
      </c>
      <c r="C5730" s="66" t="s">
        <v>2405</v>
      </c>
      <c r="D5730" s="2" t="n">
        <v>170</v>
      </c>
      <c r="E5730" s="38" t="s">
        <v>179</v>
      </c>
      <c r="F5730" s="2" t="s">
        <v>179</v>
      </c>
      <c r="H5730" s="27"/>
      <c r="I5730" s="27"/>
      <c r="K5730" s="6"/>
      <c r="M5730" s="8" t="n">
        <v>0</v>
      </c>
    </row>
    <row r="5731" customFormat="false" ht="15" hidden="false" customHeight="false" outlineLevel="0" collapsed="false">
      <c r="B5731" s="2" t="s">
        <v>108</v>
      </c>
      <c r="C5731" s="66" t="s">
        <v>2405</v>
      </c>
      <c r="D5731" s="2" t="n">
        <v>180</v>
      </c>
      <c r="E5731" s="38" t="s">
        <v>180</v>
      </c>
      <c r="F5731" s="2" t="s">
        <v>180</v>
      </c>
      <c r="H5731" s="27"/>
      <c r="I5731" s="27"/>
      <c r="K5731" s="6"/>
      <c r="M5731" s="8" t="n">
        <v>0</v>
      </c>
    </row>
    <row r="5732" customFormat="false" ht="15" hidden="false" customHeight="false" outlineLevel="0" collapsed="false">
      <c r="B5732" s="2" t="s">
        <v>108</v>
      </c>
      <c r="C5732" s="66" t="s">
        <v>2405</v>
      </c>
      <c r="D5732" s="2" t="n">
        <v>190</v>
      </c>
      <c r="E5732" s="38" t="s">
        <v>181</v>
      </c>
      <c r="F5732" s="2" t="s">
        <v>181</v>
      </c>
      <c r="H5732" s="27"/>
      <c r="I5732" s="27"/>
      <c r="K5732" s="6"/>
      <c r="M5732" s="8" t="n">
        <v>0</v>
      </c>
    </row>
    <row r="5733" customFormat="false" ht="15" hidden="false" customHeight="false" outlineLevel="0" collapsed="false">
      <c r="B5733" s="2" t="s">
        <v>108</v>
      </c>
      <c r="C5733" s="66" t="s">
        <v>2405</v>
      </c>
      <c r="D5733" s="2" t="n">
        <v>200</v>
      </c>
      <c r="E5733" s="38" t="s">
        <v>182</v>
      </c>
      <c r="F5733" s="2" t="s">
        <v>182</v>
      </c>
      <c r="H5733" s="27"/>
      <c r="I5733" s="27"/>
      <c r="K5733" s="6"/>
      <c r="M5733" s="8" t="n">
        <v>0</v>
      </c>
    </row>
    <row r="5734" customFormat="false" ht="15" hidden="false" customHeight="false" outlineLevel="0" collapsed="false">
      <c r="K5734" s="6"/>
    </row>
    <row r="5735" customFormat="false" ht="15" hidden="false" customHeight="false" outlineLevel="0" collapsed="false">
      <c r="B5735" s="2" t="s">
        <v>108</v>
      </c>
      <c r="C5735" s="66" t="s">
        <v>2407</v>
      </c>
      <c r="D5735" s="2" t="n">
        <v>140</v>
      </c>
      <c r="E5735" s="38" t="s">
        <v>176</v>
      </c>
      <c r="F5735" s="2" t="s">
        <v>176</v>
      </c>
      <c r="H5735" s="27"/>
      <c r="I5735" s="27"/>
      <c r="K5735" s="6"/>
      <c r="M5735" s="8" t="n">
        <v>0</v>
      </c>
    </row>
    <row r="5736" customFormat="false" ht="15" hidden="false" customHeight="false" outlineLevel="0" collapsed="false">
      <c r="B5736" s="2" t="s">
        <v>108</v>
      </c>
      <c r="C5736" s="66" t="s">
        <v>2407</v>
      </c>
      <c r="D5736" s="2" t="n">
        <v>150</v>
      </c>
      <c r="E5736" s="38" t="s">
        <v>177</v>
      </c>
      <c r="F5736" s="2" t="s">
        <v>177</v>
      </c>
      <c r="H5736" s="27"/>
      <c r="I5736" s="27"/>
      <c r="K5736" s="6"/>
      <c r="M5736" s="8" t="n">
        <v>0</v>
      </c>
    </row>
    <row r="5737" customFormat="false" ht="15" hidden="false" customHeight="false" outlineLevel="0" collapsed="false">
      <c r="B5737" s="2" t="s">
        <v>108</v>
      </c>
      <c r="C5737" s="66" t="s">
        <v>2407</v>
      </c>
      <c r="D5737" s="2" t="n">
        <v>160</v>
      </c>
      <c r="E5737" s="38" t="s">
        <v>178</v>
      </c>
      <c r="F5737" s="2" t="s">
        <v>178</v>
      </c>
      <c r="H5737" s="27"/>
      <c r="I5737" s="27"/>
      <c r="K5737" s="6"/>
      <c r="M5737" s="8" t="n">
        <v>0</v>
      </c>
    </row>
    <row r="5738" customFormat="false" ht="15" hidden="false" customHeight="false" outlineLevel="0" collapsed="false">
      <c r="B5738" s="2" t="s">
        <v>108</v>
      </c>
      <c r="C5738" s="66" t="s">
        <v>2407</v>
      </c>
      <c r="D5738" s="2" t="n">
        <v>170</v>
      </c>
      <c r="E5738" s="38" t="s">
        <v>179</v>
      </c>
      <c r="F5738" s="2" t="s">
        <v>179</v>
      </c>
      <c r="H5738" s="27"/>
      <c r="I5738" s="27"/>
      <c r="K5738" s="6"/>
      <c r="M5738" s="8" t="n">
        <v>0</v>
      </c>
    </row>
    <row r="5739" customFormat="false" ht="15" hidden="false" customHeight="false" outlineLevel="0" collapsed="false">
      <c r="B5739" s="2" t="s">
        <v>108</v>
      </c>
      <c r="C5739" s="66" t="s">
        <v>2407</v>
      </c>
      <c r="D5739" s="2" t="n">
        <v>180</v>
      </c>
      <c r="E5739" s="38" t="s">
        <v>180</v>
      </c>
      <c r="F5739" s="2" t="s">
        <v>180</v>
      </c>
      <c r="H5739" s="27"/>
      <c r="I5739" s="27"/>
      <c r="K5739" s="6"/>
      <c r="M5739" s="8" t="n">
        <v>0</v>
      </c>
    </row>
    <row r="5740" customFormat="false" ht="15" hidden="false" customHeight="false" outlineLevel="0" collapsed="false">
      <c r="B5740" s="2" t="s">
        <v>108</v>
      </c>
      <c r="C5740" s="66" t="s">
        <v>2407</v>
      </c>
      <c r="D5740" s="2" t="n">
        <v>190</v>
      </c>
      <c r="E5740" s="38" t="s">
        <v>181</v>
      </c>
      <c r="F5740" s="2" t="s">
        <v>181</v>
      </c>
      <c r="H5740" s="27"/>
      <c r="I5740" s="27"/>
      <c r="K5740" s="6"/>
      <c r="M5740" s="8" t="n">
        <v>0</v>
      </c>
    </row>
    <row r="5741" customFormat="false" ht="15" hidden="false" customHeight="false" outlineLevel="0" collapsed="false">
      <c r="B5741" s="2" t="s">
        <v>108</v>
      </c>
      <c r="C5741" s="66" t="s">
        <v>2407</v>
      </c>
      <c r="D5741" s="2" t="n">
        <v>200</v>
      </c>
      <c r="E5741" s="38" t="s">
        <v>182</v>
      </c>
      <c r="F5741" s="2" t="s">
        <v>182</v>
      </c>
      <c r="H5741" s="27"/>
      <c r="I5741" s="27"/>
      <c r="K5741" s="6"/>
      <c r="M5741" s="8" t="n">
        <v>0</v>
      </c>
    </row>
    <row r="5742" customFormat="false" ht="15" hidden="false" customHeight="false" outlineLevel="0" collapsed="false">
      <c r="K5742" s="6"/>
    </row>
    <row r="5743" customFormat="false" ht="15" hidden="false" customHeight="false" outlineLevel="0" collapsed="false">
      <c r="B5743" s="2" t="s">
        <v>108</v>
      </c>
      <c r="C5743" s="66" t="s">
        <v>2411</v>
      </c>
      <c r="D5743" s="2" t="n">
        <v>110</v>
      </c>
      <c r="E5743" s="38" t="s">
        <v>2225</v>
      </c>
      <c r="F5743" s="38" t="str">
        <f aca="false">E5743</f>
        <v>3M</v>
      </c>
      <c r="H5743" s="8" t="n">
        <v>62</v>
      </c>
      <c r="I5743" s="8" t="n">
        <f aca="false">J5743</f>
        <v>62</v>
      </c>
      <c r="J5743" s="18" t="n">
        <f aca="false">H5743</f>
        <v>62</v>
      </c>
      <c r="K5743" s="6"/>
      <c r="M5743" s="8" t="n">
        <v>939</v>
      </c>
      <c r="P5743" s="2" t="s">
        <v>3358</v>
      </c>
      <c r="Q5743" s="2" t="s">
        <v>3358</v>
      </c>
      <c r="T5743" s="2" t="n">
        <v>61</v>
      </c>
      <c r="U5743" s="38" t="s">
        <v>3359</v>
      </c>
    </row>
    <row r="5744" customFormat="false" ht="15" hidden="false" customHeight="false" outlineLevel="0" collapsed="false">
      <c r="B5744" s="2" t="s">
        <v>108</v>
      </c>
      <c r="C5744" s="66" t="s">
        <v>2411</v>
      </c>
      <c r="D5744" s="2" t="n">
        <f aca="false">D5743+10</f>
        <v>120</v>
      </c>
      <c r="E5744" s="38" t="s">
        <v>2226</v>
      </c>
      <c r="F5744" s="38" t="str">
        <f aca="false">E5744</f>
        <v>6M</v>
      </c>
      <c r="H5744" s="8" t="n">
        <v>68</v>
      </c>
      <c r="I5744" s="8" t="n">
        <f aca="false">J5744</f>
        <v>68</v>
      </c>
      <c r="J5744" s="18" t="n">
        <f aca="false">H5744</f>
        <v>68</v>
      </c>
      <c r="K5744" s="6"/>
      <c r="M5744" s="8" t="n">
        <v>929</v>
      </c>
      <c r="P5744" s="2" t="s">
        <v>3358</v>
      </c>
      <c r="Q5744" s="2" t="s">
        <v>3358</v>
      </c>
      <c r="T5744" s="2" t="n">
        <v>68</v>
      </c>
      <c r="U5744" s="38" t="s">
        <v>3360</v>
      </c>
      <c r="V5744" s="38"/>
    </row>
    <row r="5745" customFormat="false" ht="15" hidden="false" customHeight="false" outlineLevel="0" collapsed="false">
      <c r="B5745" s="2" t="s">
        <v>108</v>
      </c>
      <c r="C5745" s="66" t="s">
        <v>2411</v>
      </c>
      <c r="D5745" s="2" t="n">
        <f aca="false">D5744+10</f>
        <v>130</v>
      </c>
      <c r="E5745" s="38" t="s">
        <v>2227</v>
      </c>
      <c r="F5745" s="38" t="str">
        <f aca="false">E5745</f>
        <v>9M</v>
      </c>
      <c r="H5745" s="8" t="n">
        <v>71</v>
      </c>
      <c r="I5745" s="8" t="n">
        <f aca="false">J5745</f>
        <v>71</v>
      </c>
      <c r="J5745" s="18" t="n">
        <f aca="false">H5745</f>
        <v>71</v>
      </c>
      <c r="K5745" s="6"/>
      <c r="M5745" s="8" t="n">
        <v>909</v>
      </c>
      <c r="P5745" s="2" t="s">
        <v>3358</v>
      </c>
      <c r="Q5745" s="2" t="s">
        <v>3358</v>
      </c>
      <c r="T5745" s="2" t="n">
        <v>71</v>
      </c>
      <c r="U5745" s="38" t="s">
        <v>3361</v>
      </c>
      <c r="V5745" s="38"/>
    </row>
    <row r="5746" customFormat="false" ht="15" hidden="false" customHeight="false" outlineLevel="0" collapsed="false">
      <c r="B5746" s="2" t="s">
        <v>108</v>
      </c>
      <c r="C5746" s="66" t="s">
        <v>2411</v>
      </c>
      <c r="D5746" s="2" t="n">
        <f aca="false">D5745+10</f>
        <v>140</v>
      </c>
      <c r="E5746" s="38" t="s">
        <v>2228</v>
      </c>
      <c r="F5746" s="38" t="str">
        <f aca="false">E5746</f>
        <v>12M</v>
      </c>
      <c r="H5746" s="8" t="n">
        <v>74</v>
      </c>
      <c r="I5746" s="8" t="n">
        <f aca="false">J5746</f>
        <v>74</v>
      </c>
      <c r="J5746" s="18" t="n">
        <f aca="false">H5746</f>
        <v>74</v>
      </c>
      <c r="K5746" s="6"/>
      <c r="M5746" s="8" t="n">
        <v>899</v>
      </c>
      <c r="P5746" s="2" t="s">
        <v>3358</v>
      </c>
      <c r="Q5746" s="2" t="s">
        <v>3358</v>
      </c>
      <c r="T5746" s="2" t="n">
        <v>75</v>
      </c>
      <c r="U5746" s="38" t="s">
        <v>3362</v>
      </c>
      <c r="V5746" s="38"/>
    </row>
    <row r="5747" customFormat="false" ht="15" hidden="false" customHeight="false" outlineLevel="0" collapsed="false">
      <c r="B5747" s="2" t="s">
        <v>108</v>
      </c>
      <c r="C5747" s="66" t="s">
        <v>2411</v>
      </c>
      <c r="D5747" s="2" t="n">
        <f aca="false">D5746+10</f>
        <v>150</v>
      </c>
      <c r="E5747" s="38" t="s">
        <v>2229</v>
      </c>
      <c r="F5747" s="38" t="str">
        <f aca="false">E5747</f>
        <v>18M</v>
      </c>
      <c r="H5747" s="8" t="n">
        <v>80</v>
      </c>
      <c r="I5747" s="8" t="n">
        <f aca="false">J5747</f>
        <v>80</v>
      </c>
      <c r="J5747" s="18" t="n">
        <f aca="false">H5747</f>
        <v>80</v>
      </c>
      <c r="K5747" s="6"/>
      <c r="M5747" s="8" t="n">
        <v>879</v>
      </c>
      <c r="P5747" s="2" t="s">
        <v>3358</v>
      </c>
      <c r="Q5747" s="2" t="s">
        <v>3358</v>
      </c>
      <c r="T5747" s="2" t="n">
        <v>82</v>
      </c>
      <c r="U5747" s="38" t="s">
        <v>3363</v>
      </c>
      <c r="V5747" s="38"/>
    </row>
    <row r="5748" customFormat="false" ht="15" hidden="false" customHeight="false" outlineLevel="0" collapsed="false">
      <c r="B5748" s="2" t="s">
        <v>108</v>
      </c>
      <c r="C5748" s="66" t="s">
        <v>2411</v>
      </c>
      <c r="D5748" s="2" t="n">
        <f aca="false">D5747+10</f>
        <v>160</v>
      </c>
      <c r="E5748" s="38" t="s">
        <v>2230</v>
      </c>
      <c r="F5748" s="38" t="str">
        <f aca="false">E5748</f>
        <v>24M</v>
      </c>
      <c r="H5748" s="8" t="n">
        <v>86</v>
      </c>
      <c r="I5748" s="8" t="n">
        <f aca="false">J5748</f>
        <v>86</v>
      </c>
      <c r="J5748" s="18" t="n">
        <f aca="false">H5748</f>
        <v>86</v>
      </c>
      <c r="K5748" s="6"/>
      <c r="M5748" s="8" t="n">
        <v>849</v>
      </c>
      <c r="P5748" s="2" t="s">
        <v>3358</v>
      </c>
      <c r="Q5748" s="2" t="s">
        <v>3358</v>
      </c>
      <c r="T5748" s="2" t="n">
        <v>85</v>
      </c>
      <c r="U5748" s="38" t="s">
        <v>3364</v>
      </c>
      <c r="V5748" s="38"/>
    </row>
    <row r="5749" customFormat="false" ht="15" hidden="false" customHeight="false" outlineLevel="0" collapsed="false">
      <c r="B5749" s="2" t="s">
        <v>108</v>
      </c>
      <c r="C5749" s="66" t="s">
        <v>2411</v>
      </c>
      <c r="D5749" s="2" t="n">
        <f aca="false">D5748+10</f>
        <v>170</v>
      </c>
      <c r="E5749" s="38" t="s">
        <v>437</v>
      </c>
      <c r="F5749" s="38" t="str">
        <f aca="false">E5749</f>
        <v>2Y</v>
      </c>
      <c r="H5749" s="8" t="n">
        <v>86</v>
      </c>
      <c r="I5749" s="8" t="n">
        <f aca="false">J5749</f>
        <v>86</v>
      </c>
      <c r="J5749" s="18" t="n">
        <f aca="false">H5749</f>
        <v>86</v>
      </c>
      <c r="K5749" s="6"/>
      <c r="M5749" s="8" t="n">
        <v>849</v>
      </c>
      <c r="P5749" s="2" t="n">
        <v>53</v>
      </c>
      <c r="Q5749" s="2" t="n">
        <v>51</v>
      </c>
      <c r="T5749" s="2" t="n">
        <v>89</v>
      </c>
      <c r="U5749" s="38" t="s">
        <v>3358</v>
      </c>
      <c r="V5749" s="38"/>
    </row>
    <row r="5750" customFormat="false" ht="15" hidden="false" customHeight="false" outlineLevel="0" collapsed="false">
      <c r="B5750" s="2" t="s">
        <v>108</v>
      </c>
      <c r="C5750" s="66" t="s">
        <v>2411</v>
      </c>
      <c r="D5750" s="2" t="n">
        <f aca="false">D5749+10</f>
        <v>180</v>
      </c>
      <c r="E5750" s="38" t="s">
        <v>439</v>
      </c>
      <c r="F5750" s="38" t="str">
        <f aca="false">E5750</f>
        <v>3Y</v>
      </c>
      <c r="H5750" s="8" t="n">
        <v>92</v>
      </c>
      <c r="I5750" s="8" t="n">
        <f aca="false">J5750</f>
        <v>92</v>
      </c>
      <c r="J5750" s="18" t="n">
        <f aca="false">H5750</f>
        <v>92</v>
      </c>
      <c r="K5750" s="6"/>
      <c r="M5750" s="8" t="n">
        <v>829</v>
      </c>
      <c r="P5750" s="2" t="n">
        <v>56</v>
      </c>
      <c r="Q5750" s="2" t="n">
        <v>52</v>
      </c>
      <c r="T5750" s="2" t="n">
        <v>96</v>
      </c>
      <c r="U5750" s="38" t="s">
        <v>3358</v>
      </c>
      <c r="V5750" s="38"/>
    </row>
    <row r="5751" customFormat="false" ht="15" hidden="false" customHeight="false" outlineLevel="0" collapsed="false">
      <c r="B5751" s="2" t="s">
        <v>108</v>
      </c>
      <c r="C5751" s="66" t="s">
        <v>2411</v>
      </c>
      <c r="D5751" s="2" t="n">
        <f aca="false">D5750+5</f>
        <v>185</v>
      </c>
      <c r="E5751" s="38" t="s">
        <v>2412</v>
      </c>
      <c r="F5751" s="38" t="str">
        <f aca="false">E5751</f>
        <v>3X</v>
      </c>
      <c r="H5751" s="8" t="n">
        <v>98</v>
      </c>
      <c r="I5751" s="8" t="n">
        <f aca="false">J5751</f>
        <v>98</v>
      </c>
      <c r="J5751" s="18" t="n">
        <f aca="false">H5751</f>
        <v>98</v>
      </c>
      <c r="K5751" s="6"/>
      <c r="M5751" s="8" t="n">
        <v>809</v>
      </c>
      <c r="P5751" s="2" t="n">
        <v>58.5</v>
      </c>
      <c r="Q5751" s="2" t="n">
        <v>53.5</v>
      </c>
      <c r="T5751" s="2" t="n">
        <v>100</v>
      </c>
      <c r="U5751" s="38" t="s">
        <v>3358</v>
      </c>
      <c r="V5751" s="38"/>
    </row>
    <row r="5752" customFormat="false" ht="15" hidden="false" customHeight="false" outlineLevel="0" collapsed="false">
      <c r="B5752" s="2" t="s">
        <v>108</v>
      </c>
      <c r="C5752" s="66" t="s">
        <v>2411</v>
      </c>
      <c r="D5752" s="2" t="n">
        <f aca="false">D5751+5</f>
        <v>190</v>
      </c>
      <c r="E5752" s="38" t="s">
        <v>441</v>
      </c>
      <c r="F5752" s="38" t="str">
        <f aca="false">E5752</f>
        <v>4Y</v>
      </c>
      <c r="H5752" s="8" t="n">
        <v>104</v>
      </c>
      <c r="I5752" s="8" t="n">
        <f aca="false">J5752</f>
        <v>104</v>
      </c>
      <c r="J5752" s="18" t="n">
        <f aca="false">H5752</f>
        <v>104</v>
      </c>
      <c r="K5752" s="6"/>
      <c r="M5752" s="8" t="n">
        <v>789</v>
      </c>
      <c r="P5752" s="2" t="n">
        <v>58.5</v>
      </c>
      <c r="Q5752" s="2" t="n">
        <v>53.5</v>
      </c>
      <c r="T5752" s="2" t="n">
        <v>104</v>
      </c>
      <c r="U5752" s="38" t="s">
        <v>3358</v>
      </c>
      <c r="V5752" s="38"/>
    </row>
    <row r="5753" customFormat="false" ht="15" hidden="false" customHeight="false" outlineLevel="0" collapsed="false">
      <c r="B5753" s="2" t="s">
        <v>108</v>
      </c>
      <c r="C5753" s="66" t="s">
        <v>2411</v>
      </c>
      <c r="D5753" s="2" t="n">
        <f aca="false">D5752+10</f>
        <v>200</v>
      </c>
      <c r="E5753" s="38" t="s">
        <v>443</v>
      </c>
      <c r="F5753" s="38" t="str">
        <f aca="false">E5753</f>
        <v>5Y</v>
      </c>
      <c r="H5753" s="8" t="n">
        <v>110</v>
      </c>
      <c r="I5753" s="8" t="n">
        <f aca="false">J5753</f>
        <v>110</v>
      </c>
      <c r="J5753" s="18" t="n">
        <f aca="false">H5753</f>
        <v>110</v>
      </c>
      <c r="K5753" s="6"/>
      <c r="M5753" s="8" t="n">
        <v>779</v>
      </c>
      <c r="P5753" s="2" t="n">
        <v>61</v>
      </c>
      <c r="Q5753" s="2" t="n">
        <v>55</v>
      </c>
      <c r="T5753" s="2" t="n">
        <v>112</v>
      </c>
      <c r="U5753" s="38" t="s">
        <v>3358</v>
      </c>
      <c r="V5753" s="38"/>
    </row>
    <row r="5754" customFormat="false" ht="15" hidden="false" customHeight="false" outlineLevel="0" collapsed="false">
      <c r="B5754" s="2" t="s">
        <v>108</v>
      </c>
      <c r="C5754" s="66" t="s">
        <v>2411</v>
      </c>
      <c r="D5754" s="2" t="n">
        <f aca="false">D5753+10</f>
        <v>210</v>
      </c>
      <c r="E5754" s="38" t="s">
        <v>445</v>
      </c>
      <c r="F5754" s="38" t="str">
        <f aca="false">E5754</f>
        <v>6Y</v>
      </c>
      <c r="H5754" s="8" t="n">
        <v>116</v>
      </c>
      <c r="I5754" s="8" t="n">
        <f aca="false">J5754</f>
        <v>116</v>
      </c>
      <c r="J5754" s="18" t="n">
        <f aca="false">H5754</f>
        <v>116</v>
      </c>
      <c r="K5754" s="6"/>
      <c r="M5754" s="8" t="n">
        <v>769</v>
      </c>
      <c r="P5754" s="2" t="n">
        <v>64</v>
      </c>
      <c r="Q5754" s="2" t="n">
        <v>56</v>
      </c>
      <c r="T5754" s="2" t="n">
        <v>119</v>
      </c>
      <c r="U5754" s="38" t="s">
        <v>3358</v>
      </c>
      <c r="V5754" s="38"/>
    </row>
    <row r="5755" customFormat="false" ht="15" hidden="false" customHeight="false" outlineLevel="0" collapsed="false">
      <c r="B5755" s="2" t="s">
        <v>108</v>
      </c>
      <c r="C5755" s="66" t="s">
        <v>2411</v>
      </c>
      <c r="D5755" s="2" t="n">
        <f aca="false">D5754+5</f>
        <v>215</v>
      </c>
      <c r="E5755" s="38" t="s">
        <v>2318</v>
      </c>
      <c r="F5755" s="38" t="str">
        <f aca="false">E5755</f>
        <v>6X</v>
      </c>
      <c r="H5755" s="8" t="n">
        <v>122</v>
      </c>
      <c r="I5755" s="8" t="n">
        <f aca="false">J5755</f>
        <v>122</v>
      </c>
      <c r="J5755" s="18" t="n">
        <f aca="false">H5755</f>
        <v>122</v>
      </c>
      <c r="K5755" s="6"/>
      <c r="M5755" s="8" t="n">
        <v>739</v>
      </c>
      <c r="P5755" s="2" t="n">
        <v>66</v>
      </c>
      <c r="Q5755" s="2" t="n">
        <v>57</v>
      </c>
      <c r="T5755" s="2" t="n">
        <v>123</v>
      </c>
      <c r="U5755" s="38" t="s">
        <v>3358</v>
      </c>
      <c r="V5755" s="38"/>
    </row>
    <row r="5756" customFormat="false" ht="15" hidden="false" customHeight="false" outlineLevel="0" collapsed="false">
      <c r="B5756" s="2" t="s">
        <v>108</v>
      </c>
      <c r="C5756" s="66" t="s">
        <v>2411</v>
      </c>
      <c r="D5756" s="2" t="n">
        <f aca="false">D5755+5</f>
        <v>220</v>
      </c>
      <c r="E5756" s="38" t="s">
        <v>447</v>
      </c>
      <c r="F5756" s="38" t="str">
        <f aca="false">E5756</f>
        <v>7Y</v>
      </c>
      <c r="H5756" s="8" t="n">
        <v>128</v>
      </c>
      <c r="I5756" s="8" t="n">
        <f aca="false">J5756</f>
        <v>128</v>
      </c>
      <c r="J5756" s="18" t="n">
        <f aca="false">H5756</f>
        <v>128</v>
      </c>
      <c r="K5756" s="6"/>
      <c r="M5756" s="8" t="n">
        <v>729</v>
      </c>
      <c r="P5756" s="2" t="n">
        <v>66</v>
      </c>
      <c r="Q5756" s="2" t="n">
        <v>57</v>
      </c>
      <c r="T5756" s="2" t="n">
        <v>127</v>
      </c>
      <c r="U5756" s="38" t="s">
        <v>3358</v>
      </c>
      <c r="V5756" s="38"/>
    </row>
    <row r="5757" customFormat="false" ht="15" hidden="false" customHeight="false" outlineLevel="0" collapsed="false">
      <c r="B5757" s="2" t="s">
        <v>108</v>
      </c>
      <c r="C5757" s="66" t="s">
        <v>2411</v>
      </c>
      <c r="D5757" s="2" t="n">
        <f aca="false">D5756+10</f>
        <v>230</v>
      </c>
      <c r="E5757" s="38" t="s">
        <v>2232</v>
      </c>
      <c r="F5757" s="38" t="str">
        <f aca="false">E5757</f>
        <v>8Y</v>
      </c>
      <c r="H5757" s="8" t="n">
        <v>134</v>
      </c>
      <c r="I5757" s="8" t="n">
        <f aca="false">J5757</f>
        <v>134</v>
      </c>
      <c r="J5757" s="18" t="n">
        <f aca="false">H5757</f>
        <v>134</v>
      </c>
      <c r="K5757" s="6"/>
      <c r="M5757" s="8" t="n">
        <v>699</v>
      </c>
      <c r="P5757" s="2" t="n">
        <v>69</v>
      </c>
      <c r="Q5757" s="2" t="n">
        <v>58.5</v>
      </c>
      <c r="T5757" s="2" t="n">
        <v>134</v>
      </c>
      <c r="U5757" s="38" t="s">
        <v>3358</v>
      </c>
      <c r="V5757" s="38"/>
    </row>
    <row r="5758" customFormat="false" ht="15" hidden="false" customHeight="false" outlineLevel="0" collapsed="false">
      <c r="B5758" s="2" t="s">
        <v>108</v>
      </c>
      <c r="C5758" s="66" t="s">
        <v>2411</v>
      </c>
      <c r="D5758" s="2" t="n">
        <f aca="false">D5757+10</f>
        <v>240</v>
      </c>
      <c r="E5758" s="38" t="s">
        <v>2234</v>
      </c>
      <c r="F5758" s="38" t="str">
        <f aca="false">E5758</f>
        <v>10Y</v>
      </c>
      <c r="H5758" s="8" t="n">
        <v>140</v>
      </c>
      <c r="I5758" s="8" t="n">
        <f aca="false">J5758</f>
        <v>140</v>
      </c>
      <c r="J5758" s="18" t="n">
        <f aca="false">H5758</f>
        <v>140</v>
      </c>
      <c r="K5758" s="6"/>
      <c r="M5758" s="8" t="n">
        <v>679</v>
      </c>
      <c r="P5758" s="2" t="n">
        <v>72.5</v>
      </c>
      <c r="Q5758" s="2" t="n">
        <v>61</v>
      </c>
      <c r="T5758" s="2" t="n">
        <v>142</v>
      </c>
      <c r="U5758" s="38" t="s">
        <v>3358</v>
      </c>
      <c r="V5758" s="38"/>
    </row>
    <row r="5759" customFormat="false" ht="15" hidden="false" customHeight="false" outlineLevel="0" collapsed="false">
      <c r="B5759" s="2" t="s">
        <v>108</v>
      </c>
      <c r="C5759" s="66" t="s">
        <v>2411</v>
      </c>
      <c r="D5759" s="2" t="n">
        <f aca="false">D5758+10</f>
        <v>250</v>
      </c>
      <c r="E5759" s="38" t="s">
        <v>2236</v>
      </c>
      <c r="F5759" s="38" t="str">
        <f aca="false">E5759</f>
        <v>12Y</v>
      </c>
      <c r="H5759" s="8" t="n">
        <v>152</v>
      </c>
      <c r="I5759" s="8" t="n">
        <f aca="false">J5759</f>
        <v>152</v>
      </c>
      <c r="J5759" s="18" t="n">
        <f aca="false">H5759</f>
        <v>152</v>
      </c>
      <c r="K5759" s="6"/>
      <c r="M5759" s="8" t="n">
        <v>639</v>
      </c>
      <c r="P5759" s="2" t="n">
        <v>76</v>
      </c>
      <c r="Q5759" s="2" t="n">
        <v>63.5</v>
      </c>
      <c r="T5759" s="2" t="n">
        <v>150</v>
      </c>
      <c r="U5759" s="38" t="s">
        <v>3358</v>
      </c>
      <c r="V5759" s="38"/>
    </row>
    <row r="5760" customFormat="false" ht="15" hidden="false" customHeight="false" outlineLevel="0" collapsed="false">
      <c r="B5760" s="2" t="s">
        <v>108</v>
      </c>
      <c r="C5760" s="66" t="s">
        <v>2411</v>
      </c>
      <c r="D5760" s="2" t="n">
        <f aca="false">D5759+10</f>
        <v>260</v>
      </c>
      <c r="E5760" s="38" t="s">
        <v>2238</v>
      </c>
      <c r="F5760" s="38" t="str">
        <f aca="false">E5760</f>
        <v>14Y</v>
      </c>
      <c r="H5760" s="8" t="n">
        <v>158</v>
      </c>
      <c r="I5760" s="8" t="n">
        <f aca="false">J5760</f>
        <v>158</v>
      </c>
      <c r="J5760" s="18" t="n">
        <f aca="false">H5760</f>
        <v>158</v>
      </c>
      <c r="K5760" s="6"/>
      <c r="M5760" s="8" t="n">
        <v>619</v>
      </c>
      <c r="P5760" s="2" t="n">
        <v>80</v>
      </c>
      <c r="Q5760" s="2" t="n">
        <v>66</v>
      </c>
      <c r="T5760" s="2" t="n">
        <v>157</v>
      </c>
      <c r="U5760" s="38" t="s">
        <v>3358</v>
      </c>
      <c r="V5760" s="38"/>
    </row>
    <row r="5761" customFormat="false" ht="15" hidden="false" customHeight="false" outlineLevel="0" collapsed="false">
      <c r="B5761" s="2" t="s">
        <v>108</v>
      </c>
      <c r="C5761" s="66" t="s">
        <v>2411</v>
      </c>
      <c r="D5761" s="2" t="n">
        <f aca="false">D5760+10</f>
        <v>270</v>
      </c>
      <c r="E5761" s="38" t="s">
        <v>2240</v>
      </c>
      <c r="F5761" s="2" t="str">
        <f aca="false">E5761</f>
        <v>16Y</v>
      </c>
      <c r="H5761" s="8" t="n">
        <v>164</v>
      </c>
      <c r="I5761" s="8" t="n">
        <f aca="false">J5761</f>
        <v>164</v>
      </c>
      <c r="J5761" s="18" t="n">
        <f aca="false">H5761</f>
        <v>164</v>
      </c>
      <c r="K5761" s="6"/>
      <c r="M5761" s="8" t="n">
        <v>589</v>
      </c>
      <c r="P5761" s="2" t="n">
        <v>84</v>
      </c>
      <c r="Q5761" s="2" t="n">
        <v>69</v>
      </c>
      <c r="T5761" s="2" t="n">
        <v>165</v>
      </c>
      <c r="U5761" s="38" t="s">
        <v>3358</v>
      </c>
      <c r="V5761" s="38"/>
    </row>
    <row r="5763" customFormat="false" ht="15" hidden="false" customHeight="false" outlineLevel="0" collapsed="false">
      <c r="A5763" s="0" t="s">
        <v>3195</v>
      </c>
      <c r="B5763" s="2" t="s">
        <v>108</v>
      </c>
      <c r="C5763" s="66" t="s">
        <v>2415</v>
      </c>
      <c r="D5763" s="2" t="n">
        <v>110</v>
      </c>
      <c r="E5763" s="38" t="s">
        <v>2254</v>
      </c>
      <c r="F5763" s="2" t="s">
        <v>3365</v>
      </c>
      <c r="H5763" s="8" t="n">
        <v>62</v>
      </c>
      <c r="I5763" s="8" t="n">
        <f aca="false">J5763</f>
        <v>62</v>
      </c>
      <c r="J5763" s="18" t="n">
        <f aca="false">H5763</f>
        <v>62</v>
      </c>
      <c r="K5763" s="6"/>
      <c r="M5763" s="8" t="n">
        <v>939</v>
      </c>
      <c r="T5763" s="2" t="n">
        <f aca="false">H5763</f>
        <v>62</v>
      </c>
    </row>
    <row r="5764" customFormat="false" ht="15" hidden="false" customHeight="false" outlineLevel="0" collapsed="false">
      <c r="A5764" s="0" t="s">
        <v>3195</v>
      </c>
      <c r="B5764" s="18" t="s">
        <v>108</v>
      </c>
      <c r="C5764" s="76" t="s">
        <v>2415</v>
      </c>
      <c r="D5764" s="18" t="n">
        <v>115</v>
      </c>
      <c r="E5764" s="61" t="s">
        <v>2416</v>
      </c>
      <c r="F5764" s="18" t="s">
        <v>3366</v>
      </c>
      <c r="G5764" s="76"/>
      <c r="H5764" s="8" t="s">
        <v>2152</v>
      </c>
      <c r="I5764" s="8" t="str">
        <f aca="false">SUBSTITUTE(H5764,"/",";")</f>
        <v>62;68</v>
      </c>
      <c r="J5764" s="18" t="str">
        <f aca="false">SUBSTITUTE(H5764,"/",";")</f>
        <v>62;68</v>
      </c>
      <c r="K5764" s="6"/>
      <c r="M5764" s="8" t="n">
        <v>908</v>
      </c>
    </row>
    <row r="5765" customFormat="false" ht="15" hidden="false" customHeight="false" outlineLevel="0" collapsed="false">
      <c r="A5765" s="0" t="s">
        <v>3195</v>
      </c>
      <c r="B5765" s="2" t="s">
        <v>108</v>
      </c>
      <c r="C5765" s="66" t="s">
        <v>2415</v>
      </c>
      <c r="D5765" s="2" t="n">
        <v>120</v>
      </c>
      <c r="E5765" s="38" t="s">
        <v>2255</v>
      </c>
      <c r="F5765" s="2" t="s">
        <v>3367</v>
      </c>
      <c r="H5765" s="8" t="n">
        <v>68</v>
      </c>
      <c r="I5765" s="8" t="n">
        <f aca="false">J5765</f>
        <v>68</v>
      </c>
      <c r="J5765" s="18" t="n">
        <f aca="false">H5765</f>
        <v>68</v>
      </c>
      <c r="K5765" s="6"/>
      <c r="M5765" s="8" t="n">
        <v>929</v>
      </c>
      <c r="T5765" s="2" t="n">
        <f aca="false">H5765</f>
        <v>68</v>
      </c>
    </row>
    <row r="5766" customFormat="false" ht="15" hidden="false" customHeight="false" outlineLevel="0" collapsed="false">
      <c r="A5766" s="0" t="s">
        <v>3195</v>
      </c>
      <c r="B5766" s="2" t="s">
        <v>108</v>
      </c>
      <c r="C5766" s="66" t="s">
        <v>2415</v>
      </c>
      <c r="D5766" s="2" t="n">
        <v>130</v>
      </c>
      <c r="E5766" s="38" t="s">
        <v>2256</v>
      </c>
      <c r="F5766" s="2" t="s">
        <v>3368</v>
      </c>
      <c r="H5766" s="8" t="n">
        <v>74</v>
      </c>
      <c r="I5766" s="8" t="n">
        <f aca="false">J5766</f>
        <v>74</v>
      </c>
      <c r="J5766" s="18" t="n">
        <f aca="false">H5766</f>
        <v>74</v>
      </c>
      <c r="K5766" s="6"/>
      <c r="M5766" s="8" t="n">
        <v>899</v>
      </c>
      <c r="T5766" s="2" t="n">
        <f aca="false">H5766</f>
        <v>74</v>
      </c>
    </row>
    <row r="5767" customFormat="false" ht="15" hidden="false" customHeight="false" outlineLevel="0" collapsed="false">
      <c r="A5767" s="0" t="s">
        <v>3195</v>
      </c>
      <c r="B5767" s="18" t="s">
        <v>108</v>
      </c>
      <c r="C5767" s="76" t="s">
        <v>2415</v>
      </c>
      <c r="D5767" s="18" t="n">
        <v>135</v>
      </c>
      <c r="E5767" s="61" t="s">
        <v>2257</v>
      </c>
      <c r="F5767" s="18" t="s">
        <v>3369</v>
      </c>
      <c r="G5767" s="76"/>
      <c r="H5767" s="8" t="s">
        <v>2154</v>
      </c>
      <c r="I5767" s="8" t="str">
        <f aca="false">SUBSTITUTE(H5767,"/",";")</f>
        <v>74;80</v>
      </c>
      <c r="J5767" s="18" t="str">
        <f aca="false">SUBSTITUTE(H5767,"/",";")</f>
        <v>74;80</v>
      </c>
      <c r="K5767" s="6"/>
      <c r="M5767" s="8" t="n">
        <v>838</v>
      </c>
    </row>
    <row r="5768" customFormat="false" ht="15" hidden="false" customHeight="false" outlineLevel="0" collapsed="false">
      <c r="A5768" s="0" t="s">
        <v>3195</v>
      </c>
      <c r="B5768" s="2" t="s">
        <v>108</v>
      </c>
      <c r="C5768" s="66" t="s">
        <v>2415</v>
      </c>
      <c r="D5768" s="2" t="n">
        <v>140</v>
      </c>
      <c r="E5768" s="38" t="s">
        <v>2258</v>
      </c>
      <c r="F5768" s="2" t="s">
        <v>3370</v>
      </c>
      <c r="H5768" s="8" t="n">
        <v>80</v>
      </c>
      <c r="I5768" s="8" t="n">
        <f aca="false">J5768</f>
        <v>80</v>
      </c>
      <c r="J5768" s="18" t="n">
        <f aca="false">H5768</f>
        <v>80</v>
      </c>
      <c r="K5768" s="6"/>
      <c r="M5768" s="8" t="n">
        <v>879</v>
      </c>
      <c r="T5768" s="2" t="n">
        <f aca="false">H5768</f>
        <v>80</v>
      </c>
    </row>
    <row r="5769" customFormat="false" ht="15" hidden="false" customHeight="false" outlineLevel="0" collapsed="false">
      <c r="A5769" s="0" t="s">
        <v>3195</v>
      </c>
      <c r="B5769" s="2" t="s">
        <v>108</v>
      </c>
      <c r="C5769" s="66" t="s">
        <v>2415</v>
      </c>
      <c r="D5769" s="2" t="n">
        <v>150</v>
      </c>
      <c r="E5769" s="38" t="s">
        <v>2259</v>
      </c>
      <c r="F5769" s="2" t="s">
        <v>3371</v>
      </c>
      <c r="H5769" s="8" t="n">
        <v>86</v>
      </c>
      <c r="I5769" s="8" t="n">
        <f aca="false">J5769</f>
        <v>86</v>
      </c>
      <c r="J5769" s="18" t="n">
        <f aca="false">H5769</f>
        <v>86</v>
      </c>
      <c r="K5769" s="6"/>
      <c r="M5769" s="8" t="n">
        <v>849</v>
      </c>
      <c r="T5769" s="2" t="n">
        <f aca="false">H5769</f>
        <v>86</v>
      </c>
    </row>
    <row r="5770" customFormat="false" ht="15" hidden="false" customHeight="false" outlineLevel="0" collapsed="false">
      <c r="A5770" s="0" t="s">
        <v>3195</v>
      </c>
      <c r="B5770" s="2" t="s">
        <v>108</v>
      </c>
      <c r="C5770" s="66" t="s">
        <v>2415</v>
      </c>
      <c r="D5770" s="2" t="n">
        <v>160</v>
      </c>
      <c r="E5770" s="38" t="s">
        <v>2262</v>
      </c>
      <c r="F5770" s="2" t="s">
        <v>3372</v>
      </c>
      <c r="H5770" s="8" t="n">
        <v>92</v>
      </c>
      <c r="I5770" s="8" t="n">
        <f aca="false">J5770</f>
        <v>92</v>
      </c>
      <c r="J5770" s="18" t="n">
        <f aca="false">H5770</f>
        <v>92</v>
      </c>
      <c r="K5770" s="6"/>
      <c r="M5770" s="8" t="n">
        <v>829</v>
      </c>
      <c r="T5770" s="2" t="n">
        <f aca="false">H5770</f>
        <v>92</v>
      </c>
    </row>
    <row r="5771" customFormat="false" ht="15" hidden="false" customHeight="false" outlineLevel="0" collapsed="false">
      <c r="A5771" s="0" t="s">
        <v>3195</v>
      </c>
      <c r="B5771" s="2" t="s">
        <v>108</v>
      </c>
      <c r="C5771" s="66" t="s">
        <v>2415</v>
      </c>
      <c r="D5771" s="2" t="n">
        <v>170</v>
      </c>
      <c r="E5771" s="38" t="s">
        <v>2265</v>
      </c>
      <c r="F5771" s="2" t="s">
        <v>3373</v>
      </c>
      <c r="H5771" s="8" t="n">
        <v>98</v>
      </c>
      <c r="I5771" s="8" t="n">
        <f aca="false">J5771</f>
        <v>98</v>
      </c>
      <c r="J5771" s="18" t="n">
        <f aca="false">H5771</f>
        <v>98</v>
      </c>
      <c r="K5771" s="6"/>
      <c r="M5771" s="8" t="n">
        <v>809</v>
      </c>
      <c r="T5771" s="2" t="n">
        <f aca="false">H5771</f>
        <v>98</v>
      </c>
    </row>
    <row r="5772" customFormat="false" ht="15" hidden="false" customHeight="false" outlineLevel="0" collapsed="false">
      <c r="A5772" s="0" t="s">
        <v>3195</v>
      </c>
      <c r="B5772" s="2" t="s">
        <v>108</v>
      </c>
      <c r="C5772" s="66" t="s">
        <v>2415</v>
      </c>
      <c r="D5772" s="2" t="n">
        <v>180</v>
      </c>
      <c r="E5772" s="38" t="s">
        <v>2269</v>
      </c>
      <c r="F5772" s="2" t="s">
        <v>3374</v>
      </c>
      <c r="H5772" s="8" t="n">
        <v>104</v>
      </c>
      <c r="I5772" s="8" t="n">
        <f aca="false">J5772</f>
        <v>104</v>
      </c>
      <c r="J5772" s="18" t="n">
        <f aca="false">H5772</f>
        <v>104</v>
      </c>
      <c r="K5772" s="6"/>
      <c r="M5772" s="8" t="n">
        <v>789</v>
      </c>
      <c r="T5772" s="2" t="n">
        <f aca="false">H5772</f>
        <v>104</v>
      </c>
    </row>
    <row r="5773" customFormat="false" ht="15" hidden="false" customHeight="false" outlineLevel="0" collapsed="false">
      <c r="A5773" s="0" t="s">
        <v>3195</v>
      </c>
      <c r="B5773" s="2" t="s">
        <v>108</v>
      </c>
      <c r="C5773" s="66" t="s">
        <v>2415</v>
      </c>
      <c r="D5773" s="2" t="n">
        <v>190</v>
      </c>
      <c r="E5773" s="38" t="s">
        <v>2271</v>
      </c>
      <c r="F5773" s="2" t="s">
        <v>3375</v>
      </c>
      <c r="H5773" s="8" t="n">
        <v>110</v>
      </c>
      <c r="I5773" s="8" t="n">
        <f aca="false">J5773</f>
        <v>110</v>
      </c>
      <c r="J5773" s="18" t="n">
        <f aca="false">H5773</f>
        <v>110</v>
      </c>
      <c r="K5773" s="6"/>
      <c r="M5773" s="8" t="n">
        <v>779</v>
      </c>
      <c r="T5773" s="2" t="n">
        <f aca="false">H5773</f>
        <v>110</v>
      </c>
    </row>
    <row r="5774" customFormat="false" ht="15" hidden="false" customHeight="false" outlineLevel="0" collapsed="false">
      <c r="A5774" s="0" t="s">
        <v>3195</v>
      </c>
      <c r="B5774" s="2" t="s">
        <v>108</v>
      </c>
      <c r="C5774" s="66" t="s">
        <v>2415</v>
      </c>
      <c r="D5774" s="2" t="n">
        <v>200</v>
      </c>
      <c r="E5774" s="38" t="s">
        <v>2273</v>
      </c>
      <c r="F5774" s="2" t="s">
        <v>3376</v>
      </c>
      <c r="H5774" s="8" t="n">
        <v>116</v>
      </c>
      <c r="I5774" s="8" t="n">
        <f aca="false">J5774</f>
        <v>116</v>
      </c>
      <c r="J5774" s="18" t="n">
        <f aca="false">H5774</f>
        <v>116</v>
      </c>
      <c r="K5774" s="6"/>
      <c r="M5774" s="8" t="n">
        <v>769</v>
      </c>
      <c r="T5774" s="2" t="n">
        <f aca="false">H5774</f>
        <v>116</v>
      </c>
    </row>
    <row r="5775" customFormat="false" ht="15" hidden="false" customHeight="false" outlineLevel="0" collapsed="false">
      <c r="A5775" s="0" t="s">
        <v>3195</v>
      </c>
      <c r="B5775" s="2" t="s">
        <v>108</v>
      </c>
      <c r="C5775" s="66" t="s">
        <v>2415</v>
      </c>
      <c r="D5775" s="2" t="n">
        <f aca="false">D5774+5</f>
        <v>205</v>
      </c>
      <c r="E5775" s="38" t="s">
        <v>2274</v>
      </c>
      <c r="F5775" s="2" t="s">
        <v>3377</v>
      </c>
      <c r="H5775" s="8" t="n">
        <v>122</v>
      </c>
      <c r="I5775" s="8" t="n">
        <f aca="false">J5775</f>
        <v>122</v>
      </c>
      <c r="J5775" s="18" t="n">
        <f aca="false">H5775</f>
        <v>122</v>
      </c>
      <c r="K5775" s="6"/>
      <c r="M5775" s="8" t="n">
        <v>739</v>
      </c>
      <c r="T5775" s="2" t="n">
        <f aca="false">H5775</f>
        <v>122</v>
      </c>
    </row>
    <row r="5776" customFormat="false" ht="15" hidden="false" customHeight="false" outlineLevel="0" collapsed="false">
      <c r="A5776" s="0" t="s">
        <v>3195</v>
      </c>
      <c r="B5776" s="2" t="s">
        <v>108</v>
      </c>
      <c r="C5776" s="66" t="s">
        <v>2415</v>
      </c>
      <c r="D5776" s="2" t="n">
        <v>210</v>
      </c>
      <c r="E5776" s="38" t="s">
        <v>2276</v>
      </c>
      <c r="F5776" s="2" t="s">
        <v>3378</v>
      </c>
      <c r="H5776" s="8" t="n">
        <v>128</v>
      </c>
      <c r="I5776" s="8" t="n">
        <f aca="false">J5776</f>
        <v>128</v>
      </c>
      <c r="J5776" s="18" t="n">
        <f aca="false">H5776</f>
        <v>128</v>
      </c>
      <c r="K5776" s="6"/>
      <c r="M5776" s="8" t="n">
        <v>729</v>
      </c>
      <c r="T5776" s="2" t="n">
        <f aca="false">H5776</f>
        <v>128</v>
      </c>
    </row>
    <row r="5777" customFormat="false" ht="15" hidden="false" customHeight="false" outlineLevel="0" collapsed="false">
      <c r="A5777" s="0" t="s">
        <v>3195</v>
      </c>
      <c r="B5777" s="2" t="s">
        <v>108</v>
      </c>
      <c r="C5777" s="66" t="s">
        <v>2415</v>
      </c>
      <c r="D5777" s="2" t="n">
        <v>220</v>
      </c>
      <c r="E5777" s="38" t="s">
        <v>2279</v>
      </c>
      <c r="F5777" s="2" t="s">
        <v>3379</v>
      </c>
      <c r="H5777" s="8" t="n">
        <v>140</v>
      </c>
      <c r="I5777" s="8" t="n">
        <f aca="false">J5777</f>
        <v>140</v>
      </c>
      <c r="J5777" s="18" t="n">
        <f aca="false">H5777</f>
        <v>140</v>
      </c>
      <c r="K5777" s="6"/>
      <c r="M5777" s="8" t="n">
        <v>679</v>
      </c>
      <c r="T5777" s="2" t="n">
        <f aca="false">H5777</f>
        <v>140</v>
      </c>
    </row>
    <row r="5778" customFormat="false" ht="15" hidden="false" customHeight="false" outlineLevel="0" collapsed="false">
      <c r="A5778" s="0" t="s">
        <v>3195</v>
      </c>
      <c r="B5778" s="2" t="s">
        <v>108</v>
      </c>
      <c r="C5778" s="66" t="s">
        <v>2415</v>
      </c>
      <c r="D5778" s="2" t="n">
        <v>230</v>
      </c>
      <c r="E5778" s="38" t="s">
        <v>2282</v>
      </c>
      <c r="F5778" s="2" t="s">
        <v>3380</v>
      </c>
      <c r="H5778" s="8" t="n">
        <v>152</v>
      </c>
      <c r="I5778" s="8" t="n">
        <f aca="false">J5778</f>
        <v>152</v>
      </c>
      <c r="J5778" s="18" t="n">
        <f aca="false">H5778</f>
        <v>152</v>
      </c>
      <c r="K5778" s="6"/>
      <c r="M5778" s="8" t="n">
        <v>639</v>
      </c>
      <c r="T5778" s="2" t="n">
        <f aca="false">H5778</f>
        <v>152</v>
      </c>
    </row>
    <row r="5779" customFormat="false" ht="15" hidden="false" customHeight="false" outlineLevel="0" collapsed="false">
      <c r="A5779" s="0" t="s">
        <v>3195</v>
      </c>
      <c r="B5779" s="2" t="s">
        <v>108</v>
      </c>
      <c r="C5779" s="66" t="s">
        <v>2415</v>
      </c>
      <c r="D5779" s="2" t="n">
        <v>240</v>
      </c>
      <c r="E5779" s="38" t="s">
        <v>2417</v>
      </c>
      <c r="F5779" s="2" t="s">
        <v>3381</v>
      </c>
      <c r="H5779" s="8" t="n">
        <v>164</v>
      </c>
      <c r="I5779" s="8" t="n">
        <f aca="false">J5779</f>
        <v>164</v>
      </c>
      <c r="J5779" s="18" t="n">
        <f aca="false">H5779</f>
        <v>164</v>
      </c>
      <c r="K5779" s="6"/>
      <c r="M5779" s="8" t="n">
        <v>589</v>
      </c>
      <c r="T5779" s="2" t="n">
        <f aca="false">H5779</f>
        <v>164</v>
      </c>
    </row>
    <row r="5780" customFormat="false" ht="15" hidden="false" customHeight="false" outlineLevel="0" collapsed="false">
      <c r="K5780" s="6"/>
    </row>
    <row r="5781" customFormat="false" ht="15" hidden="false" customHeight="false" outlineLevel="0" collapsed="false">
      <c r="B5781" s="2" t="s">
        <v>108</v>
      </c>
      <c r="C5781" s="66" t="s">
        <v>2418</v>
      </c>
      <c r="D5781" s="2" t="n">
        <v>150</v>
      </c>
      <c r="E5781" s="38" t="s">
        <v>2419</v>
      </c>
      <c r="F5781" s="2" t="s">
        <v>3382</v>
      </c>
      <c r="H5781" s="8" t="s">
        <v>2159</v>
      </c>
      <c r="I5781" s="8" t="str">
        <f aca="false">LEFT(H5781,3)&amp;";"&amp;RIGHT(H5781,3)</f>
        <v>104;110</v>
      </c>
      <c r="J5781" s="18" t="str">
        <f aca="false">LEFT(H5781,3)&amp;";"&amp;RIGHT(H5781,3)</f>
        <v>104;110</v>
      </c>
      <c r="K5781" s="6"/>
      <c r="M5781" s="8" t="n">
        <v>698</v>
      </c>
      <c r="T5781" s="2" t="str">
        <f aca="false">LEFT(H5781,3)&amp;" - "&amp;RIGHT(H5781,3)</f>
        <v>104 - 110</v>
      </c>
    </row>
    <row r="5782" customFormat="false" ht="15" hidden="false" customHeight="false" outlineLevel="0" collapsed="false">
      <c r="B5782" s="2" t="s">
        <v>108</v>
      </c>
      <c r="C5782" s="66" t="s">
        <v>2418</v>
      </c>
      <c r="D5782" s="2" t="n">
        <v>160</v>
      </c>
      <c r="E5782" s="38" t="s">
        <v>2274</v>
      </c>
      <c r="F5782" s="2" t="s">
        <v>3383</v>
      </c>
      <c r="H5782" s="8" t="s">
        <v>2193</v>
      </c>
      <c r="I5782" s="8" t="s">
        <v>3279</v>
      </c>
      <c r="J5782" s="18" t="str">
        <f aca="false">LEFT(H5782,3)&amp;";"&amp;RIGHT(H5782,3)</f>
        <v>110;128</v>
      </c>
      <c r="K5782" s="6"/>
      <c r="M5782" s="8" t="n">
        <v>658</v>
      </c>
      <c r="T5782" s="2" t="str">
        <f aca="false">LEFT(H5782,3)&amp;" - "&amp;RIGHT(H5782,3)</f>
        <v>110 - 128</v>
      </c>
    </row>
    <row r="5783" customFormat="false" ht="15" hidden="false" customHeight="false" outlineLevel="0" collapsed="false">
      <c r="B5783" s="2" t="s">
        <v>108</v>
      </c>
      <c r="C5783" s="66" t="s">
        <v>2418</v>
      </c>
      <c r="D5783" s="2" t="n">
        <v>170</v>
      </c>
      <c r="E5783" s="38" t="s">
        <v>2277</v>
      </c>
      <c r="F5783" s="2" t="s">
        <v>3384</v>
      </c>
      <c r="H5783" s="8" t="s">
        <v>3308</v>
      </c>
      <c r="I5783" s="8" t="s">
        <v>3309</v>
      </c>
      <c r="J5783" s="18" t="str">
        <f aca="false">LEFT(H5783,3)&amp;";"&amp;RIGHT(H5783,3)</f>
        <v>128;140</v>
      </c>
      <c r="K5783" s="6"/>
      <c r="M5783" s="8" t="n">
        <v>588</v>
      </c>
      <c r="T5783" s="2" t="str">
        <f aca="false">LEFT(H5783,3)&amp;" - "&amp;RIGHT(H5783,3)</f>
        <v>128 - 140</v>
      </c>
    </row>
    <row r="5784" customFormat="false" ht="15" hidden="false" customHeight="false" outlineLevel="0" collapsed="false">
      <c r="B5784" s="2" t="s">
        <v>108</v>
      </c>
      <c r="C5784" s="66" t="s">
        <v>2418</v>
      </c>
      <c r="D5784" s="2" t="n">
        <v>180</v>
      </c>
      <c r="E5784" s="38" t="s">
        <v>2281</v>
      </c>
      <c r="F5784" s="2" t="s">
        <v>3385</v>
      </c>
      <c r="H5784" s="8" t="s">
        <v>3312</v>
      </c>
      <c r="I5784" s="8" t="s">
        <v>3313</v>
      </c>
      <c r="J5784" s="18" t="str">
        <f aca="false">LEFT(H5784,3)&amp;";"&amp;RIGHT(H5784,3)</f>
        <v>140;152</v>
      </c>
      <c r="K5784" s="6"/>
      <c r="M5784" s="8" t="n">
        <v>518</v>
      </c>
      <c r="T5784" s="2" t="str">
        <f aca="false">LEFT(H5784,3)&amp;" - "&amp;RIGHT(H5784,3)</f>
        <v>140 - 152</v>
      </c>
    </row>
    <row r="5785" customFormat="false" ht="15" hidden="false" customHeight="false" outlineLevel="0" collapsed="false">
      <c r="B5785" s="2" t="s">
        <v>108</v>
      </c>
      <c r="C5785" s="66" t="s">
        <v>2418</v>
      </c>
      <c r="D5785" s="2" t="n">
        <v>190</v>
      </c>
      <c r="E5785" s="38" t="s">
        <v>2417</v>
      </c>
      <c r="F5785" s="2" t="s">
        <v>3386</v>
      </c>
      <c r="H5785" s="8" t="s">
        <v>3315</v>
      </c>
      <c r="I5785" s="8" t="s">
        <v>3316</v>
      </c>
      <c r="J5785" s="18" t="str">
        <f aca="false">LEFT(H5785,3)&amp;";"&amp;RIGHT(H5785,3)</f>
        <v>152;164</v>
      </c>
      <c r="K5785" s="6"/>
      <c r="M5785" s="8" t="n">
        <v>468</v>
      </c>
      <c r="T5785" s="2" t="str">
        <f aca="false">LEFT(H5785,3)&amp;" - "&amp;RIGHT(H5785,3)</f>
        <v>152 - 164</v>
      </c>
    </row>
    <row r="5786" customFormat="false" ht="15" hidden="false" customHeight="false" outlineLevel="0" collapsed="false">
      <c r="K5786" s="6"/>
    </row>
    <row r="5787" customFormat="false" ht="15" hidden="false" customHeight="false" outlineLevel="0" collapsed="false">
      <c r="B5787" s="2" t="s">
        <v>108</v>
      </c>
      <c r="C5787" s="66" t="s">
        <v>2420</v>
      </c>
      <c r="D5787" s="2" t="n">
        <v>180</v>
      </c>
      <c r="E5787" s="38" t="s">
        <v>2269</v>
      </c>
      <c r="F5787" s="2" t="s">
        <v>3374</v>
      </c>
      <c r="H5787" s="8" t="n">
        <v>104</v>
      </c>
      <c r="I5787" s="8" t="n">
        <f aca="false">J5787</f>
        <v>104</v>
      </c>
      <c r="J5787" s="18" t="n">
        <f aca="false">H5787</f>
        <v>104</v>
      </c>
      <c r="K5787" s="6"/>
      <c r="M5787" s="8" t="n">
        <v>789</v>
      </c>
      <c r="T5787" s="2" t="n">
        <f aca="false">H5787</f>
        <v>104</v>
      </c>
    </row>
    <row r="5788" customFormat="false" ht="15" hidden="false" customHeight="false" outlineLevel="0" collapsed="false">
      <c r="B5788" s="2" t="s">
        <v>108</v>
      </c>
      <c r="C5788" s="66" t="s">
        <v>2420</v>
      </c>
      <c r="D5788" s="2" t="n">
        <v>190</v>
      </c>
      <c r="E5788" s="38" t="s">
        <v>2271</v>
      </c>
      <c r="F5788" s="2" t="s">
        <v>3375</v>
      </c>
      <c r="H5788" s="8" t="n">
        <v>110</v>
      </c>
      <c r="I5788" s="8" t="n">
        <f aca="false">J5788</f>
        <v>110</v>
      </c>
      <c r="J5788" s="18" t="n">
        <f aca="false">H5788</f>
        <v>110</v>
      </c>
      <c r="K5788" s="6"/>
      <c r="M5788" s="8" t="n">
        <v>779</v>
      </c>
      <c r="T5788" s="2" t="n">
        <f aca="false">H5788</f>
        <v>110</v>
      </c>
    </row>
    <row r="5789" customFormat="false" ht="15" hidden="false" customHeight="false" outlineLevel="0" collapsed="false">
      <c r="B5789" s="2" t="s">
        <v>108</v>
      </c>
      <c r="C5789" s="66" t="s">
        <v>2420</v>
      </c>
      <c r="D5789" s="2" t="n">
        <v>200</v>
      </c>
      <c r="E5789" s="38" t="s">
        <v>2273</v>
      </c>
      <c r="F5789" s="2" t="s">
        <v>3376</v>
      </c>
      <c r="H5789" s="8" t="n">
        <v>116</v>
      </c>
      <c r="I5789" s="8" t="n">
        <f aca="false">J5789</f>
        <v>116</v>
      </c>
      <c r="J5789" s="18" t="n">
        <f aca="false">H5789</f>
        <v>116</v>
      </c>
      <c r="K5789" s="6"/>
      <c r="M5789" s="8" t="n">
        <v>769</v>
      </c>
      <c r="T5789" s="2" t="n">
        <f aca="false">H5789</f>
        <v>116</v>
      </c>
    </row>
    <row r="5790" customFormat="false" ht="15" hidden="false" customHeight="false" outlineLevel="0" collapsed="false">
      <c r="B5790" s="2" t="s">
        <v>108</v>
      </c>
      <c r="C5790" s="66" t="s">
        <v>2420</v>
      </c>
      <c r="D5790" s="2" t="n">
        <v>210</v>
      </c>
      <c r="E5790" s="38" t="s">
        <v>2276</v>
      </c>
      <c r="F5790" s="2" t="s">
        <v>3378</v>
      </c>
      <c r="H5790" s="8" t="n">
        <v>128</v>
      </c>
      <c r="I5790" s="8" t="n">
        <f aca="false">J5790</f>
        <v>128</v>
      </c>
      <c r="J5790" s="18" t="n">
        <f aca="false">H5790</f>
        <v>128</v>
      </c>
      <c r="K5790" s="6"/>
      <c r="M5790" s="8" t="n">
        <v>729</v>
      </c>
      <c r="T5790" s="2" t="n">
        <f aca="false">H5790</f>
        <v>128</v>
      </c>
    </row>
    <row r="5791" customFormat="false" ht="15" hidden="false" customHeight="false" outlineLevel="0" collapsed="false">
      <c r="B5791" s="2" t="s">
        <v>108</v>
      </c>
      <c r="C5791" s="66" t="s">
        <v>2420</v>
      </c>
      <c r="D5791" s="2" t="n">
        <v>220</v>
      </c>
      <c r="E5791" s="38" t="s">
        <v>2279</v>
      </c>
      <c r="F5791" s="2" t="s">
        <v>3379</v>
      </c>
      <c r="H5791" s="8" t="n">
        <v>140</v>
      </c>
      <c r="I5791" s="8" t="n">
        <f aca="false">J5791</f>
        <v>140</v>
      </c>
      <c r="J5791" s="18" t="n">
        <f aca="false">H5791</f>
        <v>140</v>
      </c>
      <c r="K5791" s="6"/>
      <c r="M5791" s="8" t="n">
        <v>679</v>
      </c>
      <c r="T5791" s="2" t="n">
        <f aca="false">H5791</f>
        <v>140</v>
      </c>
    </row>
    <row r="5792" customFormat="false" ht="15" hidden="false" customHeight="false" outlineLevel="0" collapsed="false">
      <c r="B5792" s="2" t="s">
        <v>108</v>
      </c>
      <c r="C5792" s="66" t="s">
        <v>2420</v>
      </c>
      <c r="D5792" s="2" t="n">
        <v>230</v>
      </c>
      <c r="E5792" s="38" t="s">
        <v>2282</v>
      </c>
      <c r="F5792" s="2" t="s">
        <v>3380</v>
      </c>
      <c r="H5792" s="8" t="n">
        <v>152</v>
      </c>
      <c r="I5792" s="8" t="n">
        <f aca="false">J5792</f>
        <v>152</v>
      </c>
      <c r="J5792" s="18" t="n">
        <f aca="false">H5792</f>
        <v>152</v>
      </c>
      <c r="K5792" s="6"/>
      <c r="M5792" s="8" t="n">
        <v>639</v>
      </c>
      <c r="T5792" s="2" t="n">
        <f aca="false">H5792</f>
        <v>152</v>
      </c>
    </row>
    <row r="5793" customFormat="false" ht="15" hidden="false" customHeight="false" outlineLevel="0" collapsed="false">
      <c r="B5793" s="2" t="s">
        <v>108</v>
      </c>
      <c r="C5793" s="66" t="s">
        <v>2420</v>
      </c>
      <c r="D5793" s="2" t="n">
        <v>240</v>
      </c>
      <c r="E5793" s="38" t="s">
        <v>2417</v>
      </c>
      <c r="F5793" s="2" t="s">
        <v>3381</v>
      </c>
      <c r="H5793" s="8" t="n">
        <v>164</v>
      </c>
      <c r="I5793" s="8" t="n">
        <f aca="false">J5793</f>
        <v>164</v>
      </c>
      <c r="J5793" s="18" t="n">
        <f aca="false">H5793</f>
        <v>164</v>
      </c>
      <c r="K5793" s="6"/>
      <c r="M5793" s="8" t="n">
        <v>589</v>
      </c>
      <c r="T5793" s="2" t="n">
        <f aca="false">H5793</f>
        <v>164</v>
      </c>
    </row>
    <row r="5794" customFormat="false" ht="15" hidden="false" customHeight="false" outlineLevel="0" collapsed="false">
      <c r="K5794" s="6"/>
    </row>
    <row r="5795" customFormat="false" ht="15" hidden="false" customHeight="false" outlineLevel="0" collapsed="false">
      <c r="B5795" s="2" t="s">
        <v>108</v>
      </c>
      <c r="C5795" s="66" t="s">
        <v>2421</v>
      </c>
      <c r="D5795" s="2" t="n">
        <v>160</v>
      </c>
      <c r="E5795" s="38" t="s">
        <v>2258</v>
      </c>
      <c r="F5795" s="2" t="s">
        <v>3387</v>
      </c>
      <c r="H5795" s="8" t="n">
        <v>80</v>
      </c>
      <c r="I5795" s="8" t="n">
        <f aca="false">J5795</f>
        <v>80</v>
      </c>
      <c r="J5795" s="18" t="n">
        <f aca="false">H5795</f>
        <v>80</v>
      </c>
      <c r="K5795" s="6"/>
      <c r="M5795" s="8" t="n">
        <v>879</v>
      </c>
      <c r="T5795" s="2" t="n">
        <f aca="false">H5795</f>
        <v>80</v>
      </c>
    </row>
    <row r="5796" customFormat="false" ht="15" hidden="false" customHeight="false" outlineLevel="0" collapsed="false">
      <c r="B5796" s="2" t="s">
        <v>108</v>
      </c>
      <c r="C5796" s="66" t="s">
        <v>2421</v>
      </c>
      <c r="D5796" s="2" t="n">
        <v>170</v>
      </c>
      <c r="E5796" s="38" t="s">
        <v>2262</v>
      </c>
      <c r="F5796" s="2" t="s">
        <v>3388</v>
      </c>
      <c r="H5796" s="8" t="n">
        <v>92</v>
      </c>
      <c r="I5796" s="8" t="n">
        <f aca="false">J5796</f>
        <v>92</v>
      </c>
      <c r="J5796" s="18" t="n">
        <f aca="false">H5796</f>
        <v>92</v>
      </c>
      <c r="K5796" s="6"/>
      <c r="M5796" s="8" t="n">
        <v>829</v>
      </c>
      <c r="T5796" s="2" t="n">
        <f aca="false">H5796</f>
        <v>92</v>
      </c>
    </row>
    <row r="5797" customFormat="false" ht="15" hidden="false" customHeight="false" outlineLevel="0" collapsed="false">
      <c r="B5797" s="2" t="s">
        <v>108</v>
      </c>
      <c r="C5797" s="66" t="s">
        <v>2421</v>
      </c>
      <c r="D5797" s="2" t="n">
        <v>180</v>
      </c>
      <c r="E5797" s="38" t="s">
        <v>2265</v>
      </c>
      <c r="F5797" s="2" t="s">
        <v>3389</v>
      </c>
      <c r="H5797" s="8" t="n">
        <v>98</v>
      </c>
      <c r="I5797" s="8" t="n">
        <f aca="false">J5797</f>
        <v>98</v>
      </c>
      <c r="J5797" s="18" t="n">
        <f aca="false">H5797</f>
        <v>98</v>
      </c>
      <c r="K5797" s="6"/>
      <c r="M5797" s="8" t="n">
        <v>809</v>
      </c>
      <c r="T5797" s="2" t="n">
        <f aca="false">H5797</f>
        <v>98</v>
      </c>
    </row>
    <row r="5799" customFormat="false" ht="15" hidden="false" customHeight="false" outlineLevel="0" collapsed="false">
      <c r="B5799" s="2" t="s">
        <v>108</v>
      </c>
      <c r="C5799" s="66" t="s">
        <v>2423</v>
      </c>
      <c r="D5799" s="2" t="n">
        <v>200</v>
      </c>
      <c r="E5799" s="38" t="s">
        <v>361</v>
      </c>
      <c r="F5799" s="2" t="s">
        <v>3390</v>
      </c>
      <c r="H5799" s="14" t="str">
        <f aca="false">E5799</f>
        <v>25/27</v>
      </c>
      <c r="I5799" s="8" t="str">
        <f aca="false">J5799</f>
        <v>25;26;27</v>
      </c>
      <c r="J5799" s="18" t="str">
        <f aca="false">IF(LEN(H5799)&gt;2,LEFT(H5799,2)&amp;";"&amp;(LEFT(H5799,2)+1)&amp;";"&amp;RIGHT(H5799,2),H5799)</f>
        <v>25;26;27</v>
      </c>
      <c r="M5799" s="8" t="n">
        <v>0</v>
      </c>
      <c r="N5799" s="2" t="str">
        <f aca="false">VLOOKUP(LEFT(H5799,2),references!B:C,2,0)&amp;" - "&amp;VLOOKUP(RIGHT(H5799,2),references!B:C,2,0)</f>
        <v>15,5 - 17</v>
      </c>
    </row>
    <row r="5800" customFormat="false" ht="15" hidden="false" customHeight="false" outlineLevel="0" collapsed="false">
      <c r="B5800" s="2" t="s">
        <v>108</v>
      </c>
      <c r="C5800" s="66" t="s">
        <v>2423</v>
      </c>
      <c r="D5800" s="2" t="n">
        <v>230</v>
      </c>
      <c r="E5800" s="38" t="s">
        <v>364</v>
      </c>
      <c r="F5800" s="2" t="s">
        <v>3391</v>
      </c>
      <c r="H5800" s="14" t="str">
        <f aca="false">E5800</f>
        <v>28/30</v>
      </c>
      <c r="I5800" s="8" t="str">
        <f aca="false">J5800</f>
        <v>28;29;30</v>
      </c>
      <c r="J5800" s="18" t="str">
        <f aca="false">IF(LEN(H5800)&gt;2,LEFT(H5800,2)&amp;";"&amp;(LEFT(H5800,2)+1)&amp;";"&amp;RIGHT(H5800,2),H5800)</f>
        <v>28;29;30</v>
      </c>
      <c r="M5800" s="8" t="n">
        <v>0</v>
      </c>
      <c r="N5800" s="2" t="str">
        <f aca="false">VLOOKUP(LEFT(H5800,2),references!B:C,2,0)&amp;" - "&amp;VLOOKUP(RIGHT(H5800,2),references!B:C,2,0)</f>
        <v>17,5 - 19</v>
      </c>
    </row>
    <row r="5801" customFormat="false" ht="15" hidden="false" customHeight="false" outlineLevel="0" collapsed="false">
      <c r="B5801" s="2" t="s">
        <v>108</v>
      </c>
      <c r="C5801" s="66" t="s">
        <v>2423</v>
      </c>
      <c r="D5801" s="2" t="n">
        <v>260</v>
      </c>
      <c r="E5801" s="38" t="s">
        <v>376</v>
      </c>
      <c r="F5801" s="2" t="s">
        <v>3392</v>
      </c>
      <c r="H5801" s="14" t="str">
        <f aca="false">E5801</f>
        <v>31/34</v>
      </c>
      <c r="I5801" s="8" t="str">
        <f aca="false">J5801</f>
        <v>31;32;33;34</v>
      </c>
      <c r="J5801" s="18" t="str">
        <f aca="false">IF(LEN(H5801)&gt;2,LEFT(H5801,2)&amp;";"&amp;(LEFT(H5801,2)+1)&amp;";"&amp;(LEFT(H5801,2)+2)&amp;";"&amp;RIGHT(H5801,2),H5801)</f>
        <v>31;32;33;34</v>
      </c>
      <c r="M5801" s="8" t="n">
        <v>0</v>
      </c>
      <c r="N5801" s="2" t="str">
        <f aca="false">VLOOKUP(LEFT(H5801,2),references!B:C,2,0)&amp;" - "&amp;VLOOKUP(RIGHT(H5801,2),references!B:C,2,0)</f>
        <v>19,5 - 21,5</v>
      </c>
    </row>
    <row r="5802" customFormat="false" ht="15" hidden="false" customHeight="false" outlineLevel="0" collapsed="false">
      <c r="B5802" s="2" t="s">
        <v>108</v>
      </c>
      <c r="C5802" s="66" t="s">
        <v>2423</v>
      </c>
      <c r="D5802" s="2" t="n">
        <v>300</v>
      </c>
      <c r="E5802" s="38" t="s">
        <v>162</v>
      </c>
      <c r="F5802" s="2" t="s">
        <v>3393</v>
      </c>
      <c r="H5802" s="14" t="str">
        <f aca="false">E5802</f>
        <v>35/38</v>
      </c>
      <c r="I5802" s="8" t="str">
        <f aca="false">J5802</f>
        <v>35;36;37;38</v>
      </c>
      <c r="J5802" s="18" t="str">
        <f aca="false">IF(LEN(H5802)&gt;2,LEFT(H5802,2)&amp;";"&amp;(LEFT(H5802,2)+1)&amp;";"&amp;(LEFT(H5802,2)+2)&amp;";"&amp;RIGHT(H5802,2),H5802)</f>
        <v>35;36;37;38</v>
      </c>
      <c r="M5802" s="8" t="n">
        <v>0</v>
      </c>
      <c r="N5802" s="2" t="str">
        <f aca="false">VLOOKUP(LEFT(H5802,2),references!B:C,2,0)&amp;" - "&amp;VLOOKUP(RIGHT(H5802,2),references!B:C,2,0)</f>
        <v>22,5 - 24,5</v>
      </c>
    </row>
    <row r="5804" customFormat="false" ht="15" hidden="false" customHeight="false" outlineLevel="0" collapsed="false">
      <c r="B5804" s="10" t="s">
        <v>271</v>
      </c>
      <c r="C5804" s="73" t="s">
        <v>2424</v>
      </c>
      <c r="D5804" s="10" t="n">
        <v>110</v>
      </c>
      <c r="E5804" s="20" t="s">
        <v>2254</v>
      </c>
      <c r="F5804" s="10" t="s">
        <v>3365</v>
      </c>
      <c r="G5804" s="73"/>
      <c r="H5804" s="24" t="n">
        <v>62</v>
      </c>
      <c r="I5804" s="24" t="n">
        <f aca="false">J5804</f>
        <v>62</v>
      </c>
      <c r="J5804" s="24" t="n">
        <f aca="false">H5804</f>
        <v>62</v>
      </c>
      <c r="K5804" s="49"/>
      <c r="L5804" s="24"/>
      <c r="M5804" s="24" t="n">
        <v>939</v>
      </c>
    </row>
    <row r="5805" customFormat="false" ht="15" hidden="false" customHeight="false" outlineLevel="0" collapsed="false">
      <c r="B5805" s="10" t="s">
        <v>271</v>
      </c>
      <c r="C5805" s="73" t="s">
        <v>2424</v>
      </c>
      <c r="D5805" s="10" t="n">
        <f aca="false">D5804+10</f>
        <v>120</v>
      </c>
      <c r="E5805" s="20" t="s">
        <v>2255</v>
      </c>
      <c r="F5805" s="10" t="s">
        <v>3367</v>
      </c>
      <c r="G5805" s="73"/>
      <c r="H5805" s="24" t="n">
        <v>68</v>
      </c>
      <c r="I5805" s="24" t="n">
        <f aca="false">J5805</f>
        <v>68</v>
      </c>
      <c r="J5805" s="24" t="n">
        <f aca="false">H5805</f>
        <v>68</v>
      </c>
      <c r="K5805" s="49"/>
      <c r="L5805" s="24"/>
      <c r="M5805" s="24" t="n">
        <v>929</v>
      </c>
    </row>
    <row r="5806" customFormat="false" ht="15" hidden="false" customHeight="false" outlineLevel="0" collapsed="false">
      <c r="B5806" s="10" t="s">
        <v>271</v>
      </c>
      <c r="C5806" s="73" t="s">
        <v>2424</v>
      </c>
      <c r="D5806" s="10" t="n">
        <f aca="false">D5805+10</f>
        <v>130</v>
      </c>
      <c r="E5806" s="20" t="s">
        <v>2256</v>
      </c>
      <c r="F5806" s="10" t="s">
        <v>3368</v>
      </c>
      <c r="G5806" s="73"/>
      <c r="H5806" s="24" t="n">
        <v>74</v>
      </c>
      <c r="I5806" s="24" t="n">
        <f aca="false">J5806</f>
        <v>74</v>
      </c>
      <c r="J5806" s="24" t="n">
        <f aca="false">H5806</f>
        <v>74</v>
      </c>
      <c r="K5806" s="49"/>
      <c r="L5806" s="24"/>
      <c r="M5806" s="24" t="n">
        <v>899</v>
      </c>
    </row>
    <row r="5807" customFormat="false" ht="15" hidden="false" customHeight="false" outlineLevel="0" collapsed="false">
      <c r="B5807" s="10" t="s">
        <v>271</v>
      </c>
      <c r="C5807" s="73" t="s">
        <v>2424</v>
      </c>
      <c r="D5807" s="10" t="n">
        <f aca="false">D5806+10</f>
        <v>140</v>
      </c>
      <c r="E5807" s="20" t="s">
        <v>2258</v>
      </c>
      <c r="F5807" s="10" t="s">
        <v>3370</v>
      </c>
      <c r="G5807" s="73"/>
      <c r="H5807" s="24" t="n">
        <v>80</v>
      </c>
      <c r="I5807" s="24" t="n">
        <f aca="false">J5807</f>
        <v>80</v>
      </c>
      <c r="J5807" s="24" t="n">
        <f aca="false">H5807</f>
        <v>80</v>
      </c>
      <c r="K5807" s="49"/>
      <c r="L5807" s="24"/>
      <c r="M5807" s="24" t="n">
        <v>879</v>
      </c>
    </row>
    <row r="5808" customFormat="false" ht="15" hidden="false" customHeight="false" outlineLevel="0" collapsed="false">
      <c r="B5808" s="10" t="s">
        <v>271</v>
      </c>
      <c r="C5808" s="73" t="s">
        <v>2424</v>
      </c>
      <c r="D5808" s="10" t="n">
        <f aca="false">D5807+10</f>
        <v>150</v>
      </c>
      <c r="E5808" s="20" t="s">
        <v>2259</v>
      </c>
      <c r="F5808" s="10" t="s">
        <v>3371</v>
      </c>
      <c r="G5808" s="73"/>
      <c r="H5808" s="24" t="n">
        <v>86</v>
      </c>
      <c r="I5808" s="24" t="n">
        <f aca="false">J5808</f>
        <v>86</v>
      </c>
      <c r="J5808" s="24" t="n">
        <f aca="false">H5808</f>
        <v>86</v>
      </c>
      <c r="K5808" s="49"/>
      <c r="L5808" s="24"/>
      <c r="M5808" s="24" t="n">
        <v>849</v>
      </c>
    </row>
    <row r="5809" customFormat="false" ht="15" hidden="false" customHeight="false" outlineLevel="0" collapsed="false">
      <c r="B5809" s="10" t="s">
        <v>271</v>
      </c>
      <c r="C5809" s="73" t="s">
        <v>2424</v>
      </c>
      <c r="D5809" s="10" t="n">
        <f aca="false">D5808+10</f>
        <v>160</v>
      </c>
      <c r="E5809" s="20" t="s">
        <v>2262</v>
      </c>
      <c r="F5809" s="10" t="s">
        <v>3372</v>
      </c>
      <c r="G5809" s="73"/>
      <c r="H5809" s="24" t="n">
        <v>92</v>
      </c>
      <c r="I5809" s="24" t="n">
        <f aca="false">J5809</f>
        <v>92</v>
      </c>
      <c r="J5809" s="24" t="n">
        <f aca="false">H5809</f>
        <v>92</v>
      </c>
      <c r="K5809" s="49"/>
      <c r="L5809" s="24"/>
      <c r="M5809" s="24" t="n">
        <v>829</v>
      </c>
    </row>
    <row r="5810" customFormat="false" ht="15" hidden="false" customHeight="false" outlineLevel="0" collapsed="false">
      <c r="B5810" s="10" t="s">
        <v>271</v>
      </c>
      <c r="C5810" s="73" t="s">
        <v>2424</v>
      </c>
      <c r="D5810" s="10" t="n">
        <f aca="false">D5809+10</f>
        <v>170</v>
      </c>
      <c r="E5810" s="20" t="s">
        <v>2265</v>
      </c>
      <c r="F5810" s="10" t="s">
        <v>3373</v>
      </c>
      <c r="G5810" s="73"/>
      <c r="H5810" s="24" t="n">
        <v>98</v>
      </c>
      <c r="I5810" s="24" t="n">
        <f aca="false">J5810</f>
        <v>98</v>
      </c>
      <c r="J5810" s="24" t="n">
        <f aca="false">H5810</f>
        <v>98</v>
      </c>
      <c r="K5810" s="49"/>
      <c r="L5810" s="24"/>
      <c r="M5810" s="24" t="n">
        <v>809</v>
      </c>
    </row>
    <row r="5811" customFormat="false" ht="15" hidden="false" customHeight="false" outlineLevel="0" collapsed="false">
      <c r="B5811" s="10" t="s">
        <v>271</v>
      </c>
      <c r="C5811" s="73" t="s">
        <v>2424</v>
      </c>
      <c r="D5811" s="10" t="n">
        <f aca="false">D5810+10</f>
        <v>180</v>
      </c>
      <c r="E5811" s="20" t="s">
        <v>2269</v>
      </c>
      <c r="F5811" s="10" t="s">
        <v>3374</v>
      </c>
      <c r="G5811" s="73"/>
      <c r="H5811" s="24" t="n">
        <v>104</v>
      </c>
      <c r="I5811" s="24" t="n">
        <f aca="false">J5811</f>
        <v>104</v>
      </c>
      <c r="J5811" s="24" t="n">
        <f aca="false">H5811</f>
        <v>104</v>
      </c>
      <c r="K5811" s="49"/>
      <c r="L5811" s="24"/>
      <c r="M5811" s="24" t="n">
        <v>789</v>
      </c>
    </row>
    <row r="5812" customFormat="false" ht="15" hidden="false" customHeight="false" outlineLevel="0" collapsed="false">
      <c r="B5812" s="10" t="s">
        <v>271</v>
      </c>
      <c r="C5812" s="73" t="s">
        <v>2424</v>
      </c>
      <c r="D5812" s="10" t="n">
        <f aca="false">D5811+10</f>
        <v>190</v>
      </c>
      <c r="E5812" s="20" t="s">
        <v>2271</v>
      </c>
      <c r="F5812" s="10" t="s">
        <v>3375</v>
      </c>
      <c r="G5812" s="73"/>
      <c r="H5812" s="24" t="n">
        <v>110</v>
      </c>
      <c r="I5812" s="24" t="n">
        <f aca="false">J5812</f>
        <v>110</v>
      </c>
      <c r="J5812" s="24" t="n">
        <f aca="false">H5812</f>
        <v>110</v>
      </c>
      <c r="K5812" s="49"/>
      <c r="L5812" s="24"/>
      <c r="M5812" s="24" t="n">
        <v>779</v>
      </c>
    </row>
    <row r="5813" customFormat="false" ht="15" hidden="false" customHeight="false" outlineLevel="0" collapsed="false">
      <c r="B5813" s="10" t="s">
        <v>271</v>
      </c>
      <c r="C5813" s="73" t="s">
        <v>2424</v>
      </c>
      <c r="D5813" s="10" t="n">
        <f aca="false">D5812+10</f>
        <v>200</v>
      </c>
      <c r="E5813" s="20" t="s">
        <v>2273</v>
      </c>
      <c r="F5813" s="10" t="s">
        <v>3376</v>
      </c>
      <c r="G5813" s="73"/>
      <c r="H5813" s="24" t="n">
        <v>116</v>
      </c>
      <c r="I5813" s="24" t="n">
        <f aca="false">J5813</f>
        <v>116</v>
      </c>
      <c r="J5813" s="24" t="n">
        <f aca="false">H5813</f>
        <v>116</v>
      </c>
      <c r="K5813" s="49"/>
      <c r="L5813" s="24"/>
      <c r="M5813" s="24" t="n">
        <v>769</v>
      </c>
    </row>
    <row r="5814" customFormat="false" ht="15" hidden="false" customHeight="false" outlineLevel="0" collapsed="false">
      <c r="B5814" s="10" t="s">
        <v>271</v>
      </c>
      <c r="C5814" s="73" t="s">
        <v>2424</v>
      </c>
      <c r="D5814" s="10" t="n">
        <f aca="false">D5813+10</f>
        <v>210</v>
      </c>
      <c r="E5814" s="20" t="s">
        <v>2276</v>
      </c>
      <c r="F5814" s="10" t="s">
        <v>3378</v>
      </c>
      <c r="G5814" s="73"/>
      <c r="H5814" s="24" t="n">
        <v>128</v>
      </c>
      <c r="I5814" s="24" t="n">
        <f aca="false">J5814</f>
        <v>128</v>
      </c>
      <c r="J5814" s="24" t="n">
        <f aca="false">H5814</f>
        <v>128</v>
      </c>
      <c r="K5814" s="49"/>
      <c r="L5814" s="24"/>
      <c r="M5814" s="24" t="n">
        <v>729</v>
      </c>
    </row>
    <row r="5815" customFormat="false" ht="15" hidden="false" customHeight="false" outlineLevel="0" collapsed="false">
      <c r="B5815" s="10" t="s">
        <v>271</v>
      </c>
      <c r="C5815" s="73" t="s">
        <v>2424</v>
      </c>
      <c r="D5815" s="10" t="n">
        <f aca="false">D5814+10</f>
        <v>220</v>
      </c>
      <c r="E5815" s="20" t="s">
        <v>2279</v>
      </c>
      <c r="F5815" s="10" t="s">
        <v>3379</v>
      </c>
      <c r="G5815" s="73"/>
      <c r="H5815" s="24" t="n">
        <v>140</v>
      </c>
      <c r="I5815" s="24" t="n">
        <f aca="false">J5815</f>
        <v>140</v>
      </c>
      <c r="J5815" s="24" t="n">
        <f aca="false">H5815</f>
        <v>140</v>
      </c>
      <c r="K5815" s="49"/>
      <c r="L5815" s="24"/>
      <c r="M5815" s="24" t="n">
        <v>679</v>
      </c>
    </row>
    <row r="5816" customFormat="false" ht="15" hidden="false" customHeight="false" outlineLevel="0" collapsed="false">
      <c r="B5816" s="10" t="s">
        <v>271</v>
      </c>
      <c r="C5816" s="73" t="s">
        <v>2424</v>
      </c>
      <c r="D5816" s="10" t="n">
        <f aca="false">D5815+10</f>
        <v>230</v>
      </c>
      <c r="E5816" s="20" t="s">
        <v>2282</v>
      </c>
      <c r="F5816" s="10" t="s">
        <v>3380</v>
      </c>
      <c r="G5816" s="73"/>
      <c r="H5816" s="24" t="n">
        <v>152</v>
      </c>
      <c r="I5816" s="24" t="n">
        <f aca="false">J5816</f>
        <v>152</v>
      </c>
      <c r="J5816" s="24" t="n">
        <f aca="false">H5816</f>
        <v>152</v>
      </c>
      <c r="K5816" s="49"/>
      <c r="L5816" s="24"/>
      <c r="M5816" s="24" t="n">
        <v>639</v>
      </c>
    </row>
    <row r="5817" customFormat="false" ht="15" hidden="false" customHeight="false" outlineLevel="0" collapsed="false">
      <c r="B5817" s="10" t="s">
        <v>271</v>
      </c>
      <c r="C5817" s="73" t="s">
        <v>2424</v>
      </c>
      <c r="D5817" s="10" t="n">
        <f aca="false">D5816+10</f>
        <v>240</v>
      </c>
      <c r="E5817" s="20" t="s">
        <v>2417</v>
      </c>
      <c r="F5817" s="10" t="s">
        <v>3381</v>
      </c>
      <c r="G5817" s="73"/>
      <c r="H5817" s="24" t="n">
        <v>164</v>
      </c>
      <c r="I5817" s="24" t="n">
        <f aca="false">J5817</f>
        <v>164</v>
      </c>
      <c r="J5817" s="24" t="n">
        <f aca="false">H5817</f>
        <v>164</v>
      </c>
      <c r="K5817" s="49"/>
      <c r="L5817" s="24"/>
      <c r="M5817" s="24" t="n">
        <v>589</v>
      </c>
    </row>
    <row r="5818" customFormat="false" ht="15" hidden="false" customHeight="false" outlineLevel="0" collapsed="false">
      <c r="B5818" s="10" t="s">
        <v>271</v>
      </c>
      <c r="C5818" s="73" t="s">
        <v>2424</v>
      </c>
      <c r="D5818" s="10" t="n">
        <f aca="false">D5817+10</f>
        <v>250</v>
      </c>
      <c r="E5818" s="20" t="s">
        <v>2419</v>
      </c>
      <c r="F5818" s="10" t="s">
        <v>3382</v>
      </c>
      <c r="G5818" s="73"/>
      <c r="H5818" s="24" t="s">
        <v>2159</v>
      </c>
      <c r="I5818" s="24" t="str">
        <f aca="false">J5818</f>
        <v>104;110</v>
      </c>
      <c r="J5818" s="24" t="str">
        <f aca="false">LEFT(H5818,3)&amp;";"&amp;RIGHT(H5818,3)</f>
        <v>104;110</v>
      </c>
      <c r="K5818" s="49"/>
      <c r="L5818" s="24"/>
      <c r="M5818" s="24" t="n">
        <v>698</v>
      </c>
    </row>
    <row r="5819" customFormat="false" ht="15" hidden="false" customHeight="false" outlineLevel="0" collapsed="false">
      <c r="B5819" s="10" t="s">
        <v>271</v>
      </c>
      <c r="C5819" s="73" t="s">
        <v>2424</v>
      </c>
      <c r="D5819" s="10" t="n">
        <f aca="false">D5818+10</f>
        <v>260</v>
      </c>
      <c r="E5819" s="20" t="s">
        <v>2274</v>
      </c>
      <c r="F5819" s="10" t="s">
        <v>3383</v>
      </c>
      <c r="G5819" s="73"/>
      <c r="H5819" s="24" t="s">
        <v>2193</v>
      </c>
      <c r="I5819" s="24" t="str">
        <f aca="false">J5819</f>
        <v>110;128</v>
      </c>
      <c r="J5819" s="24" t="str">
        <f aca="false">LEFT(H5819,3)&amp;";"&amp;RIGHT(H5819,3)</f>
        <v>110;128</v>
      </c>
      <c r="K5819" s="49"/>
      <c r="L5819" s="24"/>
      <c r="M5819" s="24" t="n">
        <v>658</v>
      </c>
    </row>
    <row r="5820" customFormat="false" ht="15" hidden="false" customHeight="false" outlineLevel="0" collapsed="false">
      <c r="B5820" s="10" t="s">
        <v>271</v>
      </c>
      <c r="C5820" s="73" t="s">
        <v>2424</v>
      </c>
      <c r="D5820" s="10" t="n">
        <f aca="false">D5819+10</f>
        <v>270</v>
      </c>
      <c r="E5820" s="20" t="s">
        <v>2277</v>
      </c>
      <c r="F5820" s="10" t="s">
        <v>3384</v>
      </c>
      <c r="G5820" s="73"/>
      <c r="H5820" s="24" t="s">
        <v>3308</v>
      </c>
      <c r="I5820" s="24" t="str">
        <f aca="false">J5820</f>
        <v>128;140</v>
      </c>
      <c r="J5820" s="24" t="str">
        <f aca="false">LEFT(H5820,3)&amp;";"&amp;RIGHT(H5820,3)</f>
        <v>128;140</v>
      </c>
      <c r="K5820" s="49"/>
      <c r="L5820" s="24"/>
      <c r="M5820" s="24" t="n">
        <v>588</v>
      </c>
    </row>
    <row r="5821" customFormat="false" ht="15" hidden="false" customHeight="false" outlineLevel="0" collapsed="false">
      <c r="B5821" s="10" t="s">
        <v>271</v>
      </c>
      <c r="C5821" s="73" t="s">
        <v>2424</v>
      </c>
      <c r="D5821" s="10" t="n">
        <f aca="false">D5820+10</f>
        <v>280</v>
      </c>
      <c r="E5821" s="20" t="s">
        <v>2281</v>
      </c>
      <c r="F5821" s="10" t="s">
        <v>3385</v>
      </c>
      <c r="G5821" s="73"/>
      <c r="H5821" s="24" t="s">
        <v>3312</v>
      </c>
      <c r="I5821" s="24" t="str">
        <f aca="false">J5821</f>
        <v>140;152</v>
      </c>
      <c r="J5821" s="24" t="str">
        <f aca="false">LEFT(H5821,3)&amp;";"&amp;RIGHT(H5821,3)</f>
        <v>140;152</v>
      </c>
      <c r="K5821" s="49"/>
      <c r="L5821" s="24"/>
      <c r="M5821" s="24" t="n">
        <v>518</v>
      </c>
    </row>
    <row r="5822" customFormat="false" ht="15" hidden="false" customHeight="false" outlineLevel="0" collapsed="false">
      <c r="B5822" s="10" t="s">
        <v>271</v>
      </c>
      <c r="C5822" s="73" t="s">
        <v>2424</v>
      </c>
      <c r="D5822" s="10" t="n">
        <f aca="false">D5821+10</f>
        <v>290</v>
      </c>
      <c r="E5822" s="20" t="s">
        <v>2417</v>
      </c>
      <c r="F5822" s="10" t="s">
        <v>3386</v>
      </c>
      <c r="G5822" s="73"/>
      <c r="H5822" s="24" t="s">
        <v>3315</v>
      </c>
      <c r="I5822" s="24" t="str">
        <f aca="false">J5822</f>
        <v>152;164</v>
      </c>
      <c r="J5822" s="24" t="str">
        <f aca="false">LEFT(H5822,3)&amp;";"&amp;RIGHT(H5822,3)</f>
        <v>152;164</v>
      </c>
      <c r="K5822" s="49"/>
      <c r="L5822" s="24"/>
      <c r="M5822" s="24" t="n">
        <v>468</v>
      </c>
    </row>
    <row r="5823" customFormat="false" ht="15" hidden="false" customHeight="false" outlineLevel="0" collapsed="false">
      <c r="B5823" s="10" t="s">
        <v>271</v>
      </c>
      <c r="C5823" s="73" t="s">
        <v>2424</v>
      </c>
      <c r="D5823" s="10" t="n">
        <f aca="false">D5822+10</f>
        <v>300</v>
      </c>
      <c r="E5823" s="20" t="s">
        <v>2269</v>
      </c>
      <c r="F5823" s="10" t="s">
        <v>3374</v>
      </c>
      <c r="G5823" s="73"/>
      <c r="H5823" s="24" t="n">
        <v>104</v>
      </c>
      <c r="I5823" s="24" t="n">
        <f aca="false">J5823</f>
        <v>104</v>
      </c>
      <c r="J5823" s="24" t="n">
        <f aca="false">H5823</f>
        <v>104</v>
      </c>
      <c r="K5823" s="49"/>
      <c r="L5823" s="24"/>
      <c r="M5823" s="24" t="n">
        <v>789</v>
      </c>
    </row>
    <row r="5824" customFormat="false" ht="15" hidden="false" customHeight="false" outlineLevel="0" collapsed="false">
      <c r="B5824" s="10" t="s">
        <v>271</v>
      </c>
      <c r="C5824" s="73" t="s">
        <v>2424</v>
      </c>
      <c r="D5824" s="10" t="n">
        <f aca="false">D5823+10</f>
        <v>310</v>
      </c>
      <c r="E5824" s="20" t="s">
        <v>2271</v>
      </c>
      <c r="F5824" s="10" t="s">
        <v>3375</v>
      </c>
      <c r="G5824" s="73"/>
      <c r="H5824" s="24" t="n">
        <v>110</v>
      </c>
      <c r="I5824" s="24" t="n">
        <f aca="false">J5824</f>
        <v>110</v>
      </c>
      <c r="J5824" s="24" t="n">
        <f aca="false">H5824</f>
        <v>110</v>
      </c>
      <c r="K5824" s="49"/>
      <c r="L5824" s="24"/>
      <c r="M5824" s="24" t="n">
        <v>779</v>
      </c>
    </row>
    <row r="5825" customFormat="false" ht="15" hidden="false" customHeight="false" outlineLevel="0" collapsed="false">
      <c r="B5825" s="10" t="s">
        <v>271</v>
      </c>
      <c r="C5825" s="73" t="s">
        <v>2424</v>
      </c>
      <c r="D5825" s="10" t="n">
        <f aca="false">D5824+10</f>
        <v>320</v>
      </c>
      <c r="E5825" s="20" t="s">
        <v>2273</v>
      </c>
      <c r="F5825" s="10" t="s">
        <v>3376</v>
      </c>
      <c r="G5825" s="73"/>
      <c r="H5825" s="24" t="n">
        <v>116</v>
      </c>
      <c r="I5825" s="24" t="n">
        <f aca="false">J5825</f>
        <v>116</v>
      </c>
      <c r="J5825" s="24" t="n">
        <f aca="false">H5825</f>
        <v>116</v>
      </c>
      <c r="K5825" s="49"/>
      <c r="L5825" s="24"/>
      <c r="M5825" s="24" t="n">
        <v>769</v>
      </c>
    </row>
    <row r="5826" customFormat="false" ht="15" hidden="false" customHeight="false" outlineLevel="0" collapsed="false">
      <c r="B5826" s="10" t="s">
        <v>271</v>
      </c>
      <c r="C5826" s="73" t="s">
        <v>2424</v>
      </c>
      <c r="D5826" s="10" t="n">
        <f aca="false">D5825+10</f>
        <v>330</v>
      </c>
      <c r="E5826" s="20" t="s">
        <v>2276</v>
      </c>
      <c r="F5826" s="10" t="s">
        <v>3378</v>
      </c>
      <c r="G5826" s="73"/>
      <c r="H5826" s="24" t="n">
        <v>128</v>
      </c>
      <c r="I5826" s="24" t="n">
        <f aca="false">J5826</f>
        <v>128</v>
      </c>
      <c r="J5826" s="24" t="n">
        <f aca="false">H5826</f>
        <v>128</v>
      </c>
      <c r="K5826" s="49"/>
      <c r="L5826" s="24"/>
      <c r="M5826" s="24" t="n">
        <v>729</v>
      </c>
    </row>
    <row r="5827" customFormat="false" ht="15" hidden="false" customHeight="false" outlineLevel="0" collapsed="false">
      <c r="B5827" s="10" t="s">
        <v>271</v>
      </c>
      <c r="C5827" s="73" t="s">
        <v>2424</v>
      </c>
      <c r="D5827" s="10" t="n">
        <f aca="false">D5826+10</f>
        <v>340</v>
      </c>
      <c r="E5827" s="20" t="s">
        <v>2279</v>
      </c>
      <c r="F5827" s="10" t="s">
        <v>3379</v>
      </c>
      <c r="G5827" s="73"/>
      <c r="H5827" s="24" t="n">
        <v>140</v>
      </c>
      <c r="I5827" s="24" t="n">
        <f aca="false">J5827</f>
        <v>140</v>
      </c>
      <c r="J5827" s="24" t="n">
        <f aca="false">H5827</f>
        <v>140</v>
      </c>
      <c r="K5827" s="49"/>
      <c r="L5827" s="24"/>
      <c r="M5827" s="24" t="n">
        <v>679</v>
      </c>
    </row>
    <row r="5828" customFormat="false" ht="15" hidden="false" customHeight="false" outlineLevel="0" collapsed="false">
      <c r="B5828" s="10" t="s">
        <v>271</v>
      </c>
      <c r="C5828" s="73" t="s">
        <v>2424</v>
      </c>
      <c r="D5828" s="10" t="n">
        <f aca="false">D5827+10</f>
        <v>350</v>
      </c>
      <c r="E5828" s="20" t="s">
        <v>2282</v>
      </c>
      <c r="F5828" s="10" t="s">
        <v>3380</v>
      </c>
      <c r="G5828" s="73"/>
      <c r="H5828" s="24" t="n">
        <v>152</v>
      </c>
      <c r="I5828" s="24" t="n">
        <f aca="false">J5828</f>
        <v>152</v>
      </c>
      <c r="J5828" s="24" t="n">
        <f aca="false">H5828</f>
        <v>152</v>
      </c>
      <c r="K5828" s="49"/>
      <c r="L5828" s="24"/>
      <c r="M5828" s="24" t="n">
        <v>639</v>
      </c>
    </row>
    <row r="5829" customFormat="false" ht="15" hidden="false" customHeight="false" outlineLevel="0" collapsed="false">
      <c r="B5829" s="10" t="s">
        <v>271</v>
      </c>
      <c r="C5829" s="73" t="s">
        <v>2424</v>
      </c>
      <c r="D5829" s="10" t="n">
        <f aca="false">D5828+10</f>
        <v>360</v>
      </c>
      <c r="E5829" s="20" t="s">
        <v>2417</v>
      </c>
      <c r="F5829" s="10" t="s">
        <v>3381</v>
      </c>
      <c r="G5829" s="73"/>
      <c r="H5829" s="24" t="n">
        <v>164</v>
      </c>
      <c r="I5829" s="24" t="n">
        <f aca="false">J5829</f>
        <v>164</v>
      </c>
      <c r="J5829" s="24" t="n">
        <f aca="false">H5829</f>
        <v>164</v>
      </c>
      <c r="K5829" s="49"/>
      <c r="L5829" s="24"/>
      <c r="M5829" s="24" t="n">
        <v>589</v>
      </c>
    </row>
    <row r="5830" customFormat="false" ht="15" hidden="false" customHeight="false" outlineLevel="0" collapsed="false">
      <c r="B5830" s="10" t="s">
        <v>271</v>
      </c>
      <c r="C5830" s="73" t="s">
        <v>2424</v>
      </c>
      <c r="D5830" s="10" t="n">
        <f aca="false">D5829+10</f>
        <v>370</v>
      </c>
      <c r="E5830" s="20" t="s">
        <v>177</v>
      </c>
      <c r="F5830" s="10" t="str">
        <f aca="false">"I"&amp;E5830</f>
        <v>IXS</v>
      </c>
      <c r="G5830" s="73"/>
      <c r="H5830" s="24"/>
      <c r="I5830" s="24"/>
      <c r="J5830" s="24"/>
      <c r="K5830" s="49"/>
      <c r="L5830" s="24"/>
      <c r="M5830" s="24" t="n">
        <v>0</v>
      </c>
    </row>
    <row r="5831" customFormat="false" ht="15" hidden="false" customHeight="false" outlineLevel="0" collapsed="false">
      <c r="B5831" s="10" t="s">
        <v>271</v>
      </c>
      <c r="C5831" s="73" t="s">
        <v>2424</v>
      </c>
      <c r="D5831" s="10" t="n">
        <f aca="false">D5830+10</f>
        <v>380</v>
      </c>
      <c r="E5831" s="20" t="s">
        <v>178</v>
      </c>
      <c r="F5831" s="10" t="str">
        <f aca="false">"I"&amp;E5831</f>
        <v>IS</v>
      </c>
      <c r="G5831" s="73"/>
      <c r="H5831" s="24" t="n">
        <v>80</v>
      </c>
      <c r="I5831" s="24" t="n">
        <f aca="false">J5831</f>
        <v>80</v>
      </c>
      <c r="J5831" s="24" t="n">
        <f aca="false">H5831</f>
        <v>80</v>
      </c>
      <c r="K5831" s="49"/>
      <c r="L5831" s="24"/>
      <c r="M5831" s="24" t="n">
        <v>879</v>
      </c>
    </row>
    <row r="5832" customFormat="false" ht="15" hidden="false" customHeight="false" outlineLevel="0" collapsed="false">
      <c r="B5832" s="10" t="s">
        <v>271</v>
      </c>
      <c r="C5832" s="73" t="s">
        <v>2424</v>
      </c>
      <c r="D5832" s="10" t="n">
        <f aca="false">D5831+10</f>
        <v>390</v>
      </c>
      <c r="E5832" s="20" t="s">
        <v>179</v>
      </c>
      <c r="F5832" s="10" t="str">
        <f aca="false">"I"&amp;E5832</f>
        <v>IM</v>
      </c>
      <c r="G5832" s="73"/>
      <c r="H5832" s="24" t="n">
        <v>92</v>
      </c>
      <c r="I5832" s="24" t="n">
        <f aca="false">J5832</f>
        <v>92</v>
      </c>
      <c r="J5832" s="24" t="n">
        <f aca="false">H5832</f>
        <v>92</v>
      </c>
      <c r="K5832" s="49"/>
      <c r="L5832" s="24"/>
      <c r="M5832" s="24" t="n">
        <v>829</v>
      </c>
    </row>
    <row r="5833" customFormat="false" ht="15" hidden="false" customHeight="false" outlineLevel="0" collapsed="false">
      <c r="B5833" s="10" t="s">
        <v>271</v>
      </c>
      <c r="C5833" s="73" t="s">
        <v>2424</v>
      </c>
      <c r="D5833" s="10" t="n">
        <f aca="false">D5832+10</f>
        <v>400</v>
      </c>
      <c r="E5833" s="20" t="s">
        <v>180</v>
      </c>
      <c r="F5833" s="10" t="str">
        <f aca="false">"I"&amp;E5833</f>
        <v>IL</v>
      </c>
      <c r="G5833" s="73"/>
      <c r="H5833" s="24" t="n">
        <v>98</v>
      </c>
      <c r="I5833" s="24" t="n">
        <f aca="false">J5833</f>
        <v>98</v>
      </c>
      <c r="J5833" s="24" t="n">
        <f aca="false">H5833</f>
        <v>98</v>
      </c>
      <c r="K5833" s="49"/>
      <c r="L5833" s="24"/>
      <c r="M5833" s="24" t="n">
        <v>809</v>
      </c>
    </row>
    <row r="5834" customFormat="false" ht="15" hidden="false" customHeight="false" outlineLevel="0" collapsed="false">
      <c r="B5834" s="10" t="s">
        <v>271</v>
      </c>
      <c r="C5834" s="73" t="s">
        <v>2424</v>
      </c>
      <c r="D5834" s="10" t="n">
        <f aca="false">D5833+10</f>
        <v>410</v>
      </c>
      <c r="E5834" s="20" t="s">
        <v>181</v>
      </c>
      <c r="F5834" s="10" t="str">
        <f aca="false">"I"&amp;E5834</f>
        <v>IXL</v>
      </c>
      <c r="G5834" s="73"/>
      <c r="H5834" s="24"/>
      <c r="I5834" s="24"/>
      <c r="J5834" s="24"/>
      <c r="K5834" s="24"/>
      <c r="L5834" s="24"/>
      <c r="M5834" s="24" t="n">
        <v>0</v>
      </c>
    </row>
    <row r="5835" customFormat="false" ht="15" hidden="false" customHeight="false" outlineLevel="0" collapsed="false">
      <c r="B5835" s="10" t="s">
        <v>271</v>
      </c>
      <c r="C5835" s="73" t="s">
        <v>2424</v>
      </c>
      <c r="D5835" s="10" t="n">
        <f aca="false">D5834+10</f>
        <v>420</v>
      </c>
      <c r="E5835" s="20" t="s">
        <v>361</v>
      </c>
      <c r="F5835" s="10" t="s">
        <v>3390</v>
      </c>
      <c r="G5835" s="73"/>
      <c r="H5835" s="81" t="str">
        <f aca="false">E5835</f>
        <v>25/27</v>
      </c>
      <c r="I5835" s="24" t="str">
        <f aca="false">J5835</f>
        <v>25;26;27</v>
      </c>
      <c r="J5835" s="24" t="str">
        <f aca="false">IF(LEN(H5835)&gt;2,LEFT(H5835,2)&amp;";"&amp;(LEFT(H5835,2)+1)&amp;";"&amp;RIGHT(H5835,2),H5835)</f>
        <v>25;26;27</v>
      </c>
      <c r="K5835" s="24"/>
      <c r="L5835" s="24"/>
      <c r="M5835" s="24" t="n">
        <v>0</v>
      </c>
    </row>
    <row r="5836" customFormat="false" ht="15" hidden="false" customHeight="false" outlineLevel="0" collapsed="false">
      <c r="B5836" s="10" t="s">
        <v>271</v>
      </c>
      <c r="C5836" s="73" t="s">
        <v>2424</v>
      </c>
      <c r="D5836" s="10" t="n">
        <f aca="false">D5835+10</f>
        <v>430</v>
      </c>
      <c r="E5836" s="20" t="s">
        <v>364</v>
      </c>
      <c r="F5836" s="10" t="s">
        <v>3391</v>
      </c>
      <c r="G5836" s="73"/>
      <c r="H5836" s="81" t="str">
        <f aca="false">E5836</f>
        <v>28/30</v>
      </c>
      <c r="I5836" s="24" t="str">
        <f aca="false">J5836</f>
        <v>28;29;30</v>
      </c>
      <c r="J5836" s="24" t="str">
        <f aca="false">IF(LEN(H5836)&gt;2,LEFT(H5836,2)&amp;";"&amp;(LEFT(H5836,2)+1)&amp;";"&amp;RIGHT(H5836,2),H5836)</f>
        <v>28;29;30</v>
      </c>
      <c r="K5836" s="24"/>
      <c r="L5836" s="24"/>
      <c r="M5836" s="24" t="n">
        <v>0</v>
      </c>
    </row>
    <row r="5837" customFormat="false" ht="15" hidden="false" customHeight="false" outlineLevel="0" collapsed="false">
      <c r="B5837" s="10" t="s">
        <v>271</v>
      </c>
      <c r="C5837" s="73" t="s">
        <v>2424</v>
      </c>
      <c r="D5837" s="10" t="n">
        <f aca="false">D5836+10</f>
        <v>440</v>
      </c>
      <c r="E5837" s="20" t="s">
        <v>376</v>
      </c>
      <c r="F5837" s="10" t="s">
        <v>3392</v>
      </c>
      <c r="G5837" s="73"/>
      <c r="H5837" s="81" t="str">
        <f aca="false">E5837</f>
        <v>31/34</v>
      </c>
      <c r="I5837" s="24" t="str">
        <f aca="false">J5837</f>
        <v>31;32;33;34</v>
      </c>
      <c r="J5837" s="24" t="str">
        <f aca="false">IF(LEN(H5837)&gt;2,LEFT(H5837,2)&amp;";"&amp;(LEFT(H5837,2)+1)&amp;";"&amp;(LEFT(H5837,2)+2)&amp;";"&amp;RIGHT(H5837,2),H5837)</f>
        <v>31;32;33;34</v>
      </c>
      <c r="K5837" s="24"/>
      <c r="L5837" s="24"/>
      <c r="M5837" s="24" t="n">
        <v>0</v>
      </c>
    </row>
    <row r="5838" customFormat="false" ht="15" hidden="false" customHeight="false" outlineLevel="0" collapsed="false">
      <c r="B5838" s="10" t="s">
        <v>271</v>
      </c>
      <c r="C5838" s="73" t="s">
        <v>2424</v>
      </c>
      <c r="D5838" s="10" t="n">
        <f aca="false">D5837+10</f>
        <v>450</v>
      </c>
      <c r="E5838" s="20" t="s">
        <v>162</v>
      </c>
      <c r="F5838" s="10" t="s">
        <v>3393</v>
      </c>
      <c r="G5838" s="73"/>
      <c r="H5838" s="81" t="str">
        <f aca="false">E5838</f>
        <v>35/38</v>
      </c>
      <c r="I5838" s="24" t="str">
        <f aca="false">J5838</f>
        <v>35;36;37;38</v>
      </c>
      <c r="J5838" s="24" t="str">
        <f aca="false">IF(LEN(H5838)&gt;2,LEFT(H5838,2)&amp;";"&amp;(LEFT(H5838,2)+1)&amp;";"&amp;(LEFT(H5838,2)+2)&amp;";"&amp;RIGHT(H5838,2),H5838)</f>
        <v>35;36;37;38</v>
      </c>
      <c r="K5838" s="24"/>
      <c r="L5838" s="24"/>
      <c r="M5838" s="24" t="n">
        <v>0</v>
      </c>
    </row>
    <row r="5839" customFormat="false" ht="15" hidden="false" customHeight="false" outlineLevel="0" collapsed="false">
      <c r="B5839" s="18"/>
    </row>
    <row r="5840" customFormat="false" ht="15" hidden="false" customHeight="false" outlineLevel="0" collapsed="false">
      <c r="B5840" s="18" t="s">
        <v>717</v>
      </c>
      <c r="C5840" s="66" t="s">
        <v>2426</v>
      </c>
      <c r="D5840" s="2" t="n">
        <v>110</v>
      </c>
      <c r="E5840" s="38" t="s">
        <v>2251</v>
      </c>
      <c r="F5840" s="2" t="str">
        <f aca="false">SUBSTITUTE(E5840,"/","")</f>
        <v>0M1M</v>
      </c>
      <c r="H5840" s="29" t="n">
        <v>56</v>
      </c>
      <c r="I5840" s="29" t="n">
        <f aca="false">J5840</f>
        <v>56</v>
      </c>
      <c r="J5840" s="18" t="n">
        <f aca="false">H5840</f>
        <v>56</v>
      </c>
      <c r="M5840" s="29" t="n">
        <v>969</v>
      </c>
      <c r="T5840" s="2" t="n">
        <f aca="false">H5840</f>
        <v>56</v>
      </c>
      <c r="U5840" s="2" t="n">
        <v>4.5</v>
      </c>
    </row>
    <row r="5841" customFormat="false" ht="15" hidden="false" customHeight="false" outlineLevel="0" collapsed="false">
      <c r="B5841" s="18" t="s">
        <v>717</v>
      </c>
      <c r="C5841" s="66" t="s">
        <v>2426</v>
      </c>
      <c r="D5841" s="2" t="n">
        <f aca="false">D5840+10</f>
        <v>120</v>
      </c>
      <c r="E5841" s="38" t="s">
        <v>2252</v>
      </c>
      <c r="F5841" s="2" t="str">
        <f aca="false">SUBSTITUTE(E5841,"/","")</f>
        <v>0M3M</v>
      </c>
      <c r="H5841" s="29" t="n">
        <v>62</v>
      </c>
      <c r="I5841" s="29" t="n">
        <f aca="false">J5841</f>
        <v>62</v>
      </c>
      <c r="J5841" s="18" t="n">
        <f aca="false">H5841</f>
        <v>62</v>
      </c>
      <c r="M5841" s="29" t="n">
        <v>939</v>
      </c>
      <c r="T5841" s="2" t="n">
        <f aca="false">H5841</f>
        <v>62</v>
      </c>
      <c r="U5841" s="2" t="n">
        <v>6.5</v>
      </c>
    </row>
    <row r="5842" customFormat="false" ht="15" hidden="false" customHeight="false" outlineLevel="0" collapsed="false">
      <c r="B5842" s="18" t="s">
        <v>717</v>
      </c>
      <c r="C5842" s="66" t="s">
        <v>2426</v>
      </c>
      <c r="D5842" s="2" t="n">
        <f aca="false">D5841+10</f>
        <v>130</v>
      </c>
      <c r="E5842" s="38" t="s">
        <v>2255</v>
      </c>
      <c r="F5842" s="2" t="str">
        <f aca="false">SUBSTITUTE(E5842,"/","")</f>
        <v>3M6M</v>
      </c>
      <c r="H5842" s="29" t="n">
        <v>68</v>
      </c>
      <c r="I5842" s="29" t="n">
        <f aca="false">J5842</f>
        <v>68</v>
      </c>
      <c r="J5842" s="18" t="n">
        <f aca="false">H5842</f>
        <v>68</v>
      </c>
      <c r="M5842" s="29" t="n">
        <v>929</v>
      </c>
      <c r="T5842" s="2" t="n">
        <f aca="false">H5842</f>
        <v>68</v>
      </c>
      <c r="U5842" s="2" t="n">
        <v>8</v>
      </c>
    </row>
    <row r="5843" customFormat="false" ht="15" hidden="false" customHeight="false" outlineLevel="0" collapsed="false">
      <c r="B5843" s="18" t="s">
        <v>717</v>
      </c>
      <c r="C5843" s="66" t="s">
        <v>2426</v>
      </c>
      <c r="D5843" s="2" t="n">
        <f aca="false">D5842+10</f>
        <v>140</v>
      </c>
      <c r="E5843" s="38" t="s">
        <v>2256</v>
      </c>
      <c r="F5843" s="2" t="str">
        <f aca="false">SUBSTITUTE(E5843,"/","")</f>
        <v>6M9M</v>
      </c>
      <c r="H5843" s="29" t="n">
        <v>74</v>
      </c>
      <c r="I5843" s="29" t="n">
        <f aca="false">J5843</f>
        <v>74</v>
      </c>
      <c r="J5843" s="18" t="n">
        <f aca="false">H5843</f>
        <v>74</v>
      </c>
      <c r="M5843" s="29" t="n">
        <v>899</v>
      </c>
      <c r="T5843" s="2" t="n">
        <f aca="false">H5843</f>
        <v>74</v>
      </c>
      <c r="U5843" s="2" t="n">
        <v>9</v>
      </c>
    </row>
    <row r="5844" customFormat="false" ht="15" hidden="false" customHeight="false" outlineLevel="0" collapsed="false">
      <c r="B5844" s="18" t="s">
        <v>717</v>
      </c>
      <c r="C5844" s="66" t="s">
        <v>2426</v>
      </c>
      <c r="D5844" s="2" t="n">
        <f aca="false">D5843+10</f>
        <v>150</v>
      </c>
      <c r="E5844" s="38" t="s">
        <v>2258</v>
      </c>
      <c r="F5844" s="2" t="str">
        <f aca="false">SUBSTITUTE(E5844,"/","")</f>
        <v>9M12M</v>
      </c>
      <c r="H5844" s="29" t="n">
        <v>80</v>
      </c>
      <c r="I5844" s="29" t="n">
        <f aca="false">J5844</f>
        <v>80</v>
      </c>
      <c r="J5844" s="18" t="n">
        <f aca="false">H5844</f>
        <v>80</v>
      </c>
      <c r="M5844" s="29" t="n">
        <v>879</v>
      </c>
      <c r="T5844" s="2" t="n">
        <f aca="false">H5844</f>
        <v>80</v>
      </c>
      <c r="U5844" s="2" t="n">
        <v>10</v>
      </c>
    </row>
    <row r="5845" customFormat="false" ht="15" hidden="false" customHeight="false" outlineLevel="0" collapsed="false">
      <c r="B5845" s="18" t="s">
        <v>717</v>
      </c>
      <c r="C5845" s="66" t="s">
        <v>2426</v>
      </c>
      <c r="D5845" s="2" t="n">
        <f aca="false">D5844+10</f>
        <v>160</v>
      </c>
      <c r="E5845" s="38" t="s">
        <v>2259</v>
      </c>
      <c r="F5845" s="2" t="str">
        <f aca="false">SUBSTITUTE(E5845,"/","")</f>
        <v>12M18M</v>
      </c>
      <c r="H5845" s="29" t="n">
        <v>86</v>
      </c>
      <c r="I5845" s="29" t="n">
        <f aca="false">J5845</f>
        <v>86</v>
      </c>
      <c r="J5845" s="18" t="n">
        <f aca="false">H5845</f>
        <v>86</v>
      </c>
      <c r="M5845" s="29" t="n">
        <v>849</v>
      </c>
      <c r="T5845" s="2" t="n">
        <f aca="false">H5845</f>
        <v>86</v>
      </c>
      <c r="U5845" s="38" t="s">
        <v>3358</v>
      </c>
    </row>
    <row r="5846" customFormat="false" ht="15" hidden="false" customHeight="false" outlineLevel="0" collapsed="false">
      <c r="B5846" s="18" t="s">
        <v>717</v>
      </c>
      <c r="C5846" s="66" t="s">
        <v>2426</v>
      </c>
      <c r="D5846" s="2" t="n">
        <f aca="false">D5845+10</f>
        <v>170</v>
      </c>
      <c r="E5846" s="38" t="s">
        <v>2262</v>
      </c>
      <c r="F5846" s="2" t="str">
        <f aca="false">SUBSTITUTE(E5846,"/","")</f>
        <v>18M24M</v>
      </c>
      <c r="H5846" s="29" t="n">
        <v>92</v>
      </c>
      <c r="I5846" s="29" t="n">
        <f aca="false">J5846</f>
        <v>92</v>
      </c>
      <c r="J5846" s="18" t="n">
        <f aca="false">H5846</f>
        <v>92</v>
      </c>
      <c r="M5846" s="29" t="n">
        <v>829</v>
      </c>
      <c r="T5846" s="2" t="n">
        <f aca="false">H5846</f>
        <v>92</v>
      </c>
      <c r="U5846" s="38" t="s">
        <v>3358</v>
      </c>
    </row>
    <row r="5847" customFormat="false" ht="15" hidden="false" customHeight="false" outlineLevel="0" collapsed="false">
      <c r="B5847" s="18" t="s">
        <v>717</v>
      </c>
      <c r="C5847" s="66" t="s">
        <v>2426</v>
      </c>
      <c r="D5847" s="2" t="n">
        <f aca="false">D5846+10</f>
        <v>180</v>
      </c>
      <c r="E5847" s="38" t="s">
        <v>2265</v>
      </c>
      <c r="F5847" s="2" t="str">
        <f aca="false">SUBSTITUTE(E5847,"/","")</f>
        <v>2Y3Y</v>
      </c>
      <c r="H5847" s="29" t="n">
        <v>98</v>
      </c>
      <c r="I5847" s="29" t="n">
        <f aca="false">J5847</f>
        <v>98</v>
      </c>
      <c r="J5847" s="18" t="n">
        <f aca="false">H5847</f>
        <v>98</v>
      </c>
      <c r="M5847" s="29" t="n">
        <v>809</v>
      </c>
      <c r="T5847" s="2" t="n">
        <f aca="false">H5847</f>
        <v>98</v>
      </c>
      <c r="U5847" s="38" t="s">
        <v>3358</v>
      </c>
    </row>
    <row r="5848" customFormat="false" ht="15" hidden="false" customHeight="false" outlineLevel="0" collapsed="false">
      <c r="B5848" s="18" t="s">
        <v>717</v>
      </c>
      <c r="C5848" s="66" t="s">
        <v>2426</v>
      </c>
      <c r="D5848" s="2" t="n">
        <f aca="false">D5847+10</f>
        <v>190</v>
      </c>
      <c r="E5848" s="38" t="s">
        <v>2269</v>
      </c>
      <c r="F5848" s="2" t="str">
        <f aca="false">SUBSTITUTE(E5848,"/","")</f>
        <v>3Y4Y</v>
      </c>
      <c r="H5848" s="29" t="n">
        <v>104</v>
      </c>
      <c r="I5848" s="29" t="n">
        <f aca="false">J5848</f>
        <v>104</v>
      </c>
      <c r="J5848" s="18" t="n">
        <f aca="false">H5848</f>
        <v>104</v>
      </c>
      <c r="M5848" s="29" t="n">
        <v>789</v>
      </c>
      <c r="T5848" s="2" t="n">
        <f aca="false">H5848</f>
        <v>104</v>
      </c>
      <c r="U5848" s="38" t="s">
        <v>3358</v>
      </c>
    </row>
    <row r="5849" customFormat="false" ht="15" hidden="false" customHeight="false" outlineLevel="0" collapsed="false">
      <c r="B5849" s="18" t="s">
        <v>717</v>
      </c>
      <c r="C5849" s="66" t="s">
        <v>2426</v>
      </c>
      <c r="D5849" s="2" t="n">
        <f aca="false">D5848+10</f>
        <v>200</v>
      </c>
      <c r="E5849" s="38" t="s">
        <v>2271</v>
      </c>
      <c r="F5849" s="2" t="str">
        <f aca="false">SUBSTITUTE(E5849,"/","")</f>
        <v>4Y5Y</v>
      </c>
      <c r="H5849" s="29" t="n">
        <v>110</v>
      </c>
      <c r="I5849" s="29" t="n">
        <f aca="false">J5849</f>
        <v>110</v>
      </c>
      <c r="J5849" s="18" t="n">
        <f aca="false">H5849</f>
        <v>110</v>
      </c>
      <c r="M5849" s="29" t="n">
        <v>779</v>
      </c>
      <c r="T5849" s="2" t="n">
        <f aca="false">H5849</f>
        <v>110</v>
      </c>
      <c r="U5849" s="38" t="s">
        <v>3358</v>
      </c>
    </row>
    <row r="5850" customFormat="false" ht="15" hidden="false" customHeight="false" outlineLevel="0" collapsed="false">
      <c r="B5850" s="18" t="s">
        <v>717</v>
      </c>
      <c r="C5850" s="66" t="s">
        <v>2426</v>
      </c>
      <c r="D5850" s="2" t="n">
        <f aca="false">D5849+10</f>
        <v>210</v>
      </c>
      <c r="E5850" s="38" t="s">
        <v>2273</v>
      </c>
      <c r="F5850" s="2" t="str">
        <f aca="false">SUBSTITUTE(E5850,"/","")</f>
        <v>5Y6Y</v>
      </c>
      <c r="H5850" s="29" t="n">
        <v>116</v>
      </c>
      <c r="I5850" s="29" t="n">
        <f aca="false">J5850</f>
        <v>116</v>
      </c>
      <c r="J5850" s="18" t="n">
        <f aca="false">H5850</f>
        <v>116</v>
      </c>
      <c r="M5850" s="29" t="n">
        <v>769</v>
      </c>
      <c r="T5850" s="2" t="n">
        <f aca="false">H5850</f>
        <v>116</v>
      </c>
      <c r="U5850" s="38" t="s">
        <v>3358</v>
      </c>
    </row>
    <row r="5851" customFormat="false" ht="15" hidden="false" customHeight="false" outlineLevel="0" collapsed="false">
      <c r="B5851" s="18" t="s">
        <v>717</v>
      </c>
      <c r="C5851" s="66" t="s">
        <v>2426</v>
      </c>
      <c r="D5851" s="2" t="n">
        <f aca="false">D5850+10</f>
        <v>220</v>
      </c>
      <c r="E5851" s="38" t="s">
        <v>2274</v>
      </c>
      <c r="F5851" s="2" t="str">
        <f aca="false">SUBSTITUTE(E5851,"/","")</f>
        <v>6Y7Y</v>
      </c>
      <c r="H5851" s="29" t="n">
        <v>122</v>
      </c>
      <c r="I5851" s="29" t="n">
        <f aca="false">J5851</f>
        <v>122</v>
      </c>
      <c r="J5851" s="18" t="n">
        <f aca="false">H5851</f>
        <v>122</v>
      </c>
      <c r="M5851" s="29" t="n">
        <v>739</v>
      </c>
      <c r="T5851" s="2" t="n">
        <f aca="false">H5851</f>
        <v>122</v>
      </c>
      <c r="U5851" s="38" t="s">
        <v>3358</v>
      </c>
    </row>
    <row r="5852" customFormat="false" ht="15" hidden="false" customHeight="false" outlineLevel="0" collapsed="false">
      <c r="B5852" s="18" t="s">
        <v>717</v>
      </c>
      <c r="C5852" s="66" t="s">
        <v>2426</v>
      </c>
      <c r="D5852" s="2" t="n">
        <f aca="false">D5851+10</f>
        <v>230</v>
      </c>
      <c r="E5852" s="38" t="s">
        <v>2276</v>
      </c>
      <c r="F5852" s="2" t="str">
        <f aca="false">SUBSTITUTE(E5852,"/","")</f>
        <v>7Y8Y</v>
      </c>
      <c r="H5852" s="29" t="n">
        <v>128</v>
      </c>
      <c r="I5852" s="29" t="n">
        <f aca="false">J5852</f>
        <v>128</v>
      </c>
      <c r="J5852" s="18" t="n">
        <f aca="false">H5852</f>
        <v>128</v>
      </c>
      <c r="M5852" s="29" t="n">
        <v>729</v>
      </c>
      <c r="T5852" s="2" t="n">
        <f aca="false">H5852</f>
        <v>128</v>
      </c>
      <c r="U5852" s="38" t="s">
        <v>3358</v>
      </c>
    </row>
    <row r="5853" customFormat="false" ht="15" hidden="false" customHeight="false" outlineLevel="0" collapsed="false">
      <c r="B5853" s="18" t="s">
        <v>717</v>
      </c>
      <c r="C5853" s="66" t="s">
        <v>2426</v>
      </c>
      <c r="D5853" s="2" t="n">
        <f aca="false">D5852+10</f>
        <v>240</v>
      </c>
      <c r="E5853" s="38" t="s">
        <v>2277</v>
      </c>
      <c r="F5853" s="2" t="str">
        <f aca="false">SUBSTITUTE(E5853,"/","")</f>
        <v>8Y9Y</v>
      </c>
      <c r="H5853" s="29" t="n">
        <v>134</v>
      </c>
      <c r="I5853" s="29" t="n">
        <f aca="false">J5853</f>
        <v>134</v>
      </c>
      <c r="J5853" s="18" t="n">
        <f aca="false">H5853</f>
        <v>134</v>
      </c>
      <c r="M5853" s="29" t="n">
        <v>699</v>
      </c>
      <c r="T5853" s="2" t="n">
        <f aca="false">H5853</f>
        <v>134</v>
      </c>
      <c r="U5853" s="38" t="s">
        <v>3358</v>
      </c>
    </row>
    <row r="5854" customFormat="false" ht="15" hidden="false" customHeight="false" outlineLevel="0" collapsed="false">
      <c r="B5854" s="18" t="s">
        <v>717</v>
      </c>
      <c r="C5854" s="66" t="s">
        <v>2426</v>
      </c>
      <c r="D5854" s="2" t="n">
        <f aca="false">D5853+10</f>
        <v>250</v>
      </c>
      <c r="E5854" s="38" t="s">
        <v>2279</v>
      </c>
      <c r="F5854" s="2" t="str">
        <f aca="false">SUBSTITUTE(E5854,"/","")</f>
        <v>9Y10Y</v>
      </c>
      <c r="H5854" s="29" t="n">
        <v>140</v>
      </c>
      <c r="I5854" s="29" t="n">
        <f aca="false">J5854</f>
        <v>140</v>
      </c>
      <c r="J5854" s="18" t="n">
        <f aca="false">H5854</f>
        <v>140</v>
      </c>
      <c r="M5854" s="29" t="n">
        <v>679</v>
      </c>
      <c r="T5854" s="2" t="n">
        <f aca="false">H5854</f>
        <v>140</v>
      </c>
      <c r="U5854" s="38" t="s">
        <v>3358</v>
      </c>
    </row>
    <row r="5855" customFormat="false" ht="15" hidden="false" customHeight="false" outlineLevel="0" collapsed="false">
      <c r="B5855" s="18" t="s">
        <v>717</v>
      </c>
      <c r="C5855" s="76" t="s">
        <v>2426</v>
      </c>
      <c r="D5855" s="18" t="n">
        <f aca="false">D5854+10</f>
        <v>260</v>
      </c>
      <c r="E5855" s="61" t="s">
        <v>2280</v>
      </c>
      <c r="F5855" s="18" t="str">
        <f aca="false">SUBSTITUTE(E5855,"/","")</f>
        <v>10Y11Y</v>
      </c>
      <c r="G5855" s="76"/>
      <c r="H5855" s="29" t="n">
        <v>146</v>
      </c>
      <c r="I5855" s="29" t="n">
        <f aca="false">H5855</f>
        <v>146</v>
      </c>
      <c r="J5855" s="18" t="n">
        <f aca="false">H5855</f>
        <v>146</v>
      </c>
      <c r="M5855" s="29" t="n">
        <v>669</v>
      </c>
      <c r="U5855" s="38"/>
    </row>
    <row r="5856" customFormat="false" ht="15" hidden="false" customHeight="false" outlineLevel="0" collapsed="false">
      <c r="B5856" s="18"/>
    </row>
    <row r="5857" customFormat="false" ht="15" hidden="false" customHeight="false" outlineLevel="0" collapsed="false">
      <c r="B5857" s="2" t="s">
        <v>108</v>
      </c>
      <c r="C5857" s="66" t="s">
        <v>2428</v>
      </c>
      <c r="D5857" s="2" t="n">
        <v>110</v>
      </c>
      <c r="E5857" s="38" t="s">
        <v>2255</v>
      </c>
      <c r="F5857" s="2" t="str">
        <f aca="false">IFERROR(E5857*10,SUBSTITUTE(E5857,"/",""))</f>
        <v>3M6M</v>
      </c>
      <c r="H5857" s="8" t="n">
        <v>70</v>
      </c>
      <c r="I5857" s="8" t="n">
        <f aca="false">J5857</f>
        <v>70</v>
      </c>
      <c r="J5857" s="18" t="n">
        <f aca="false">H5857</f>
        <v>70</v>
      </c>
      <c r="K5857" s="6"/>
      <c r="M5857" s="8" t="n">
        <v>919</v>
      </c>
      <c r="T5857" s="2" t="n">
        <f aca="false">H5857</f>
        <v>70</v>
      </c>
    </row>
    <row r="5858" customFormat="false" ht="15" hidden="false" customHeight="false" outlineLevel="0" collapsed="false">
      <c r="B5858" s="2" t="s">
        <v>108</v>
      </c>
      <c r="C5858" s="66" t="s">
        <v>2428</v>
      </c>
      <c r="D5858" s="2" t="n">
        <f aca="false">D5857+10</f>
        <v>120</v>
      </c>
      <c r="E5858" s="38" t="s">
        <v>2256</v>
      </c>
      <c r="F5858" s="2" t="str">
        <f aca="false">IFERROR(E5858*10,SUBSTITUTE(E5858,"/",""))</f>
        <v>6M9M</v>
      </c>
      <c r="H5858" s="8" t="n">
        <v>75</v>
      </c>
      <c r="I5858" s="8" t="n">
        <f aca="false">J5858</f>
        <v>75</v>
      </c>
      <c r="J5858" s="18" t="n">
        <f aca="false">H5858</f>
        <v>75</v>
      </c>
      <c r="K5858" s="6"/>
      <c r="M5858" s="8" t="n">
        <v>889</v>
      </c>
      <c r="T5858" s="2" t="n">
        <f aca="false">H5858</f>
        <v>75</v>
      </c>
    </row>
    <row r="5859" customFormat="false" ht="15" hidden="false" customHeight="false" outlineLevel="0" collapsed="false">
      <c r="B5859" s="2" t="s">
        <v>108</v>
      </c>
      <c r="C5859" s="66" t="s">
        <v>2428</v>
      </c>
      <c r="D5859" s="2" t="n">
        <f aca="false">D5858+10</f>
        <v>130</v>
      </c>
      <c r="E5859" s="38" t="s">
        <v>2258</v>
      </c>
      <c r="F5859" s="2" t="str">
        <f aca="false">IFERROR(E5859*10,SUBSTITUTE(E5859,"/",""))</f>
        <v>9M12M</v>
      </c>
      <c r="H5859" s="8" t="n">
        <v>80</v>
      </c>
      <c r="I5859" s="8" t="n">
        <f aca="false">J5859</f>
        <v>80</v>
      </c>
      <c r="J5859" s="18" t="n">
        <f aca="false">H5859</f>
        <v>80</v>
      </c>
      <c r="K5859" s="6"/>
      <c r="M5859" s="8" t="n">
        <v>879</v>
      </c>
      <c r="T5859" s="2" t="n">
        <f aca="false">H5859</f>
        <v>80</v>
      </c>
    </row>
    <row r="5860" customFormat="false" ht="15" hidden="false" customHeight="false" outlineLevel="0" collapsed="false">
      <c r="B5860" s="2" t="s">
        <v>108</v>
      </c>
      <c r="C5860" s="66" t="s">
        <v>2428</v>
      </c>
      <c r="D5860" s="2" t="n">
        <f aca="false">D5859+10</f>
        <v>140</v>
      </c>
      <c r="E5860" s="38" t="s">
        <v>2259</v>
      </c>
      <c r="F5860" s="2" t="str">
        <f aca="false">IFERROR(E5860*10,SUBSTITUTE(E5860,"/",""))</f>
        <v>12M18M</v>
      </c>
      <c r="H5860" s="8" t="n">
        <v>85</v>
      </c>
      <c r="I5860" s="8" t="n">
        <f aca="false">J5860</f>
        <v>85</v>
      </c>
      <c r="J5860" s="18" t="n">
        <f aca="false">H5860</f>
        <v>85</v>
      </c>
      <c r="K5860" s="6"/>
      <c r="M5860" s="8" t="n">
        <v>859</v>
      </c>
      <c r="T5860" s="2" t="n">
        <f aca="false">H5860</f>
        <v>85</v>
      </c>
    </row>
    <row r="5861" customFormat="false" ht="15" hidden="false" customHeight="false" outlineLevel="0" collapsed="false">
      <c r="B5861" s="2" t="s">
        <v>108</v>
      </c>
      <c r="C5861" s="66" t="s">
        <v>2428</v>
      </c>
      <c r="D5861" s="2" t="n">
        <f aca="false">D5860+10</f>
        <v>150</v>
      </c>
      <c r="E5861" s="38" t="s">
        <v>2262</v>
      </c>
      <c r="F5861" s="2" t="str">
        <f aca="false">IFERROR(E5861*10,SUBSTITUTE(E5861,"/",""))</f>
        <v>18M24M</v>
      </c>
      <c r="H5861" s="8" t="n">
        <v>90</v>
      </c>
      <c r="I5861" s="8" t="n">
        <f aca="false">J5861</f>
        <v>90</v>
      </c>
      <c r="J5861" s="18" t="n">
        <f aca="false">H5861</f>
        <v>90</v>
      </c>
      <c r="K5861" s="6"/>
      <c r="M5861" s="8" t="n">
        <v>839</v>
      </c>
      <c r="T5861" s="2" t="n">
        <f aca="false">H5861</f>
        <v>90</v>
      </c>
    </row>
    <row r="5862" customFormat="false" ht="15" hidden="false" customHeight="false" outlineLevel="0" collapsed="false">
      <c r="B5862" s="2" t="s">
        <v>108</v>
      </c>
      <c r="C5862" s="66" t="s">
        <v>2428</v>
      </c>
      <c r="D5862" s="2" t="n">
        <f aca="false">D5861+10</f>
        <v>160</v>
      </c>
      <c r="E5862" s="38" t="s">
        <v>2264</v>
      </c>
      <c r="F5862" s="2" t="str">
        <f aca="false">IFERROR(E5862*10,SUBSTITUTE(E5862,"/",""))</f>
        <v>24M36M</v>
      </c>
      <c r="H5862" s="8" t="n">
        <v>96</v>
      </c>
      <c r="I5862" s="8" t="n">
        <f aca="false">J5862</f>
        <v>96</v>
      </c>
      <c r="J5862" s="18" t="n">
        <f aca="false">H5862</f>
        <v>96</v>
      </c>
      <c r="K5862" s="6"/>
      <c r="M5862" s="8" t="n">
        <v>819</v>
      </c>
      <c r="T5862" s="2" t="n">
        <f aca="false">H5862</f>
        <v>96</v>
      </c>
    </row>
    <row r="5863" customFormat="false" ht="15" hidden="false" customHeight="false" outlineLevel="0" collapsed="false">
      <c r="K5863" s="6"/>
    </row>
    <row r="5864" customFormat="false" ht="15" hidden="false" customHeight="false" outlineLevel="0" collapsed="false">
      <c r="B5864" s="2" t="s">
        <v>108</v>
      </c>
      <c r="C5864" s="66" t="s">
        <v>2430</v>
      </c>
      <c r="D5864" s="2" t="n">
        <v>150</v>
      </c>
      <c r="E5864" s="38" t="s">
        <v>177</v>
      </c>
      <c r="F5864" s="38" t="str">
        <f aca="false">E5864</f>
        <v>XS</v>
      </c>
      <c r="H5864" s="8" t="s">
        <v>3394</v>
      </c>
      <c r="I5864" s="8" t="str">
        <f aca="false">J5864</f>
        <v>96;104</v>
      </c>
      <c r="J5864" s="18" t="str">
        <f aca="false">LEFT(H5864,2)&amp;";"&amp;RIGHT(H5864,3)</f>
        <v>96;104</v>
      </c>
      <c r="K5864" s="6"/>
      <c r="M5864" s="8" t="n">
        <v>738</v>
      </c>
      <c r="T5864" s="2" t="str">
        <f aca="false">LEFT(H5864,2)&amp;" - "&amp;RIGHT(H5864,3)</f>
        <v>96 - 104</v>
      </c>
    </row>
    <row r="5865" customFormat="false" ht="15" hidden="false" customHeight="false" outlineLevel="0" collapsed="false">
      <c r="B5865" s="2" t="s">
        <v>108</v>
      </c>
      <c r="C5865" s="66" t="s">
        <v>2430</v>
      </c>
      <c r="D5865" s="2" t="n">
        <v>160</v>
      </c>
      <c r="E5865" s="38" t="s">
        <v>178</v>
      </c>
      <c r="F5865" s="38" t="str">
        <f aca="false">E5865</f>
        <v>S</v>
      </c>
      <c r="H5865" s="8" t="s">
        <v>2159</v>
      </c>
      <c r="I5865" s="8" t="str">
        <f aca="false">J5865</f>
        <v>104;110</v>
      </c>
      <c r="J5865" s="18" t="str">
        <f aca="false">LEFT(H5865,3)&amp;";"&amp;RIGHT(H5865,3)</f>
        <v>104;110</v>
      </c>
      <c r="K5865" s="6"/>
      <c r="M5865" s="8" t="n">
        <v>698</v>
      </c>
      <c r="T5865" s="2" t="str">
        <f aca="false">LEFT(H5865,3)&amp;" - "&amp;RIGHT(H5865,3)</f>
        <v>104 - 110</v>
      </c>
    </row>
    <row r="5866" customFormat="false" ht="15" hidden="false" customHeight="false" outlineLevel="0" collapsed="false">
      <c r="B5866" s="2" t="s">
        <v>108</v>
      </c>
      <c r="C5866" s="66" t="s">
        <v>2430</v>
      </c>
      <c r="D5866" s="2" t="n">
        <v>170</v>
      </c>
      <c r="E5866" s="38" t="s">
        <v>179</v>
      </c>
      <c r="F5866" s="38" t="str">
        <f aca="false">E5866</f>
        <v>M</v>
      </c>
      <c r="H5866" s="8" t="s">
        <v>2160</v>
      </c>
      <c r="I5866" s="8" t="str">
        <f aca="false">J5866</f>
        <v>110;116</v>
      </c>
      <c r="J5866" s="18" t="str">
        <f aca="false">LEFT(H5866,3)&amp;";"&amp;RIGHT(H5866,3)</f>
        <v>110;116</v>
      </c>
      <c r="K5866" s="6"/>
      <c r="M5866" s="8" t="n">
        <v>678</v>
      </c>
      <c r="T5866" s="2" t="str">
        <f aca="false">LEFT(H5866,3)&amp;" - "&amp;RIGHT(H5866,3)</f>
        <v>110 - 116</v>
      </c>
    </row>
    <row r="5867" customFormat="false" ht="15" hidden="false" customHeight="false" outlineLevel="0" collapsed="false">
      <c r="B5867" s="2" t="s">
        <v>108</v>
      </c>
      <c r="C5867" s="66" t="s">
        <v>2430</v>
      </c>
      <c r="D5867" s="2" t="n">
        <v>180</v>
      </c>
      <c r="E5867" s="38" t="s">
        <v>180</v>
      </c>
      <c r="F5867" s="38" t="str">
        <f aca="false">E5867</f>
        <v>L</v>
      </c>
      <c r="H5867" s="8" t="s">
        <v>2161</v>
      </c>
      <c r="I5867" s="8" t="str">
        <f aca="false">J5867</f>
        <v>116;122</v>
      </c>
      <c r="J5867" s="18" t="str">
        <f aca="false">LEFT(H5867,3)&amp;";"&amp;RIGHT(H5867,3)</f>
        <v>116;122</v>
      </c>
      <c r="K5867" s="6"/>
      <c r="M5867" s="8" t="n">
        <v>648</v>
      </c>
      <c r="T5867" s="2" t="str">
        <f aca="false">LEFT(H5867,3)&amp;" - "&amp;RIGHT(H5867,3)</f>
        <v>116 - 122</v>
      </c>
    </row>
    <row r="5868" customFormat="false" ht="15" hidden="false" customHeight="false" outlineLevel="0" collapsed="false">
      <c r="B5868" s="2" t="s">
        <v>108</v>
      </c>
      <c r="C5868" s="66" t="s">
        <v>2430</v>
      </c>
      <c r="D5868" s="2" t="n">
        <v>190</v>
      </c>
      <c r="E5868" s="38" t="s">
        <v>181</v>
      </c>
      <c r="F5868" s="38" t="str">
        <f aca="false">E5868</f>
        <v>XL</v>
      </c>
      <c r="H5868" s="8" t="s">
        <v>2162</v>
      </c>
      <c r="I5868" s="8" t="str">
        <f aca="false">J5868</f>
        <v>122;128</v>
      </c>
      <c r="J5868" s="18" t="str">
        <f aca="false">LEFT(H5868,3)&amp;";"&amp;RIGHT(H5868,3)</f>
        <v>122;128</v>
      </c>
      <c r="K5868" s="6"/>
      <c r="M5868" s="8" t="n">
        <v>618</v>
      </c>
      <c r="T5868" s="2" t="str">
        <f aca="false">LEFT(H5868,3)&amp;" - "&amp;RIGHT(H5868,3)</f>
        <v>122 - 128</v>
      </c>
    </row>
    <row r="5869" customFormat="false" ht="15" hidden="false" customHeight="false" outlineLevel="0" collapsed="false">
      <c r="K5869" s="6"/>
    </row>
    <row r="5870" customFormat="false" ht="15" hidden="false" customHeight="false" outlineLevel="0" collapsed="false">
      <c r="B5870" s="2" t="s">
        <v>108</v>
      </c>
      <c r="C5870" s="66" t="s">
        <v>2432</v>
      </c>
      <c r="D5870" s="2" t="n">
        <v>150</v>
      </c>
      <c r="E5870" s="38" t="s">
        <v>177</v>
      </c>
      <c r="F5870" s="38" t="str">
        <f aca="false">E5870</f>
        <v>XS</v>
      </c>
      <c r="H5870" s="8" t="s">
        <v>2162</v>
      </c>
      <c r="I5870" s="8" t="str">
        <f aca="false">J5870</f>
        <v>122;128</v>
      </c>
      <c r="J5870" s="18" t="str">
        <f aca="false">LEFT(H5870,3)&amp;";"&amp;RIGHT(H5870,3)</f>
        <v>122;128</v>
      </c>
      <c r="K5870" s="6"/>
      <c r="M5870" s="8" t="n">
        <v>618</v>
      </c>
      <c r="T5870" s="2" t="str">
        <f aca="false">LEFT(H5870,3)&amp;" - "&amp;RIGHT(H5870,3)</f>
        <v>122 - 128</v>
      </c>
    </row>
    <row r="5871" customFormat="false" ht="15" hidden="false" customHeight="false" outlineLevel="0" collapsed="false">
      <c r="B5871" s="2" t="s">
        <v>108</v>
      </c>
      <c r="C5871" s="66" t="s">
        <v>2432</v>
      </c>
      <c r="D5871" s="2" t="n">
        <v>160</v>
      </c>
      <c r="E5871" s="38" t="s">
        <v>178</v>
      </c>
      <c r="F5871" s="38" t="str">
        <f aca="false">E5871</f>
        <v>S</v>
      </c>
      <c r="H5871" s="8" t="s">
        <v>3395</v>
      </c>
      <c r="I5871" s="8" t="str">
        <f aca="false">J5871</f>
        <v>128;137</v>
      </c>
      <c r="J5871" s="18" t="str">
        <f aca="false">LEFT(H5871,3)&amp;";"&amp;RIGHT(H5871,3)</f>
        <v>128;137</v>
      </c>
      <c r="K5871" s="6"/>
      <c r="M5871" s="8" t="n">
        <v>598</v>
      </c>
      <c r="T5871" s="2" t="str">
        <f aca="false">LEFT(H5871,3)&amp;" - "&amp;RIGHT(H5871,3)</f>
        <v>128 - 137</v>
      </c>
    </row>
    <row r="5872" customFormat="false" ht="15" hidden="false" customHeight="false" outlineLevel="0" collapsed="false">
      <c r="B5872" s="2" t="s">
        <v>108</v>
      </c>
      <c r="C5872" s="66" t="s">
        <v>2432</v>
      </c>
      <c r="D5872" s="2" t="n">
        <v>170</v>
      </c>
      <c r="E5872" s="38" t="s">
        <v>179</v>
      </c>
      <c r="F5872" s="38" t="str">
        <f aca="false">E5872</f>
        <v>M</v>
      </c>
      <c r="H5872" s="8" t="s">
        <v>3396</v>
      </c>
      <c r="I5872" s="8" t="str">
        <f aca="false">J5872</f>
        <v>137;147</v>
      </c>
      <c r="J5872" s="18" t="str">
        <f aca="false">LEFT(H5872,3)&amp;";"&amp;RIGHT(H5872,3)</f>
        <v>137;147</v>
      </c>
      <c r="K5872" s="6"/>
      <c r="M5872" s="8" t="n">
        <v>548</v>
      </c>
      <c r="T5872" s="2" t="str">
        <f aca="false">LEFT(H5872,3)&amp;" - "&amp;RIGHT(H5872,3)</f>
        <v>137 - 147</v>
      </c>
    </row>
    <row r="5873" customFormat="false" ht="15" hidden="false" customHeight="false" outlineLevel="0" collapsed="false">
      <c r="B5873" s="2" t="s">
        <v>108</v>
      </c>
      <c r="C5873" s="66" t="s">
        <v>2432</v>
      </c>
      <c r="D5873" s="2" t="n">
        <v>180</v>
      </c>
      <c r="E5873" s="38" t="s">
        <v>180</v>
      </c>
      <c r="F5873" s="38" t="str">
        <f aca="false">E5873</f>
        <v>L</v>
      </c>
      <c r="H5873" s="8" t="s">
        <v>3397</v>
      </c>
      <c r="I5873" s="8" t="str">
        <f aca="false">J5873</f>
        <v>147;158</v>
      </c>
      <c r="J5873" s="18" t="str">
        <f aca="false">LEFT(H5873,3)&amp;";"&amp;RIGHT(H5873,3)</f>
        <v>147;158</v>
      </c>
      <c r="K5873" s="6"/>
      <c r="M5873" s="8" t="n">
        <v>498</v>
      </c>
      <c r="T5873" s="2" t="str">
        <f aca="false">LEFT(H5873,3)&amp;" - "&amp;RIGHT(H5873,3)</f>
        <v>147 - 158</v>
      </c>
    </row>
    <row r="5874" customFormat="false" ht="15" hidden="false" customHeight="false" outlineLevel="0" collapsed="false">
      <c r="B5874" s="2" t="s">
        <v>108</v>
      </c>
      <c r="C5874" s="66" t="s">
        <v>2432</v>
      </c>
      <c r="D5874" s="2" t="n">
        <v>190</v>
      </c>
      <c r="E5874" s="38" t="s">
        <v>181</v>
      </c>
      <c r="F5874" s="38" t="str">
        <f aca="false">E5874</f>
        <v>XL</v>
      </c>
      <c r="H5874" s="8" t="s">
        <v>3398</v>
      </c>
      <c r="I5874" s="8" t="str">
        <f aca="false">J5874</f>
        <v>158;170</v>
      </c>
      <c r="J5874" s="18" t="str">
        <f aca="false">LEFT(H5874,3)&amp;";"&amp;RIGHT(H5874,3)</f>
        <v>158;170</v>
      </c>
      <c r="K5874" s="6"/>
      <c r="M5874" s="8" t="n">
        <v>448</v>
      </c>
      <c r="T5874" s="2" t="str">
        <f aca="false">LEFT(H5874,3)&amp;" - "&amp;RIGHT(H5874,3)</f>
        <v>158 - 170</v>
      </c>
    </row>
    <row r="5876" customFormat="false" ht="15" hidden="false" customHeight="false" outlineLevel="0" collapsed="false">
      <c r="B5876" s="2" t="s">
        <v>717</v>
      </c>
      <c r="C5876" s="66" t="s">
        <v>2434</v>
      </c>
      <c r="D5876" s="75" t="n">
        <v>111</v>
      </c>
      <c r="E5876" s="38" t="s">
        <v>2435</v>
      </c>
      <c r="F5876" s="2" t="str">
        <f aca="false">SUBSTITUTE(E5876,"/","")</f>
        <v>24098</v>
      </c>
      <c r="H5876" s="29" t="str">
        <f aca="false">(RIGHT(E5876,3)-6)&amp;"/"&amp;(RIGHT(E5876,3)*1)</f>
        <v>92/98</v>
      </c>
      <c r="I5876" s="29" t="str">
        <f aca="false">SUBSTITUTE(H5876,"/",";")</f>
        <v>92;98</v>
      </c>
      <c r="J5876" s="18" t="str">
        <f aca="false">SUBSTITUTE(H5876,"/",";")</f>
        <v>92;98</v>
      </c>
    </row>
    <row r="5877" customFormat="false" ht="15" hidden="false" customHeight="false" outlineLevel="0" collapsed="false">
      <c r="B5877" s="2" t="s">
        <v>717</v>
      </c>
      <c r="C5877" s="66" t="s">
        <v>2434</v>
      </c>
      <c r="D5877" s="75" t="n">
        <v>112</v>
      </c>
      <c r="E5877" s="38" t="s">
        <v>2436</v>
      </c>
      <c r="F5877" s="2" t="str">
        <f aca="false">SUBSTITUTE(E5877,"/","")</f>
        <v>26098</v>
      </c>
      <c r="H5877" s="29" t="str">
        <f aca="false">(RIGHT(E5877,3)-6)&amp;"/"&amp;(RIGHT(E5877,3)*1)</f>
        <v>92/98</v>
      </c>
      <c r="I5877" s="29" t="str">
        <f aca="false">SUBSTITUTE(H5877,"/",";")</f>
        <v>92;98</v>
      </c>
      <c r="J5877" s="18" t="str">
        <f aca="false">SUBSTITUTE(H5877,"/",";")</f>
        <v>92;98</v>
      </c>
    </row>
    <row r="5878" customFormat="false" ht="15" hidden="false" customHeight="false" outlineLevel="0" collapsed="false">
      <c r="B5878" s="2" t="s">
        <v>717</v>
      </c>
      <c r="C5878" s="66" t="s">
        <v>2434</v>
      </c>
      <c r="D5878" s="75" t="n">
        <v>136</v>
      </c>
      <c r="E5878" s="38" t="s">
        <v>2437</v>
      </c>
      <c r="F5878" s="2" t="str">
        <f aca="false">SUBSTITUTE(E5878,"/","")</f>
        <v>24104</v>
      </c>
      <c r="H5878" s="29" t="str">
        <f aca="false">(RIGHT(E5878,3)-6)&amp;"/"&amp;(RIGHT(E5878,3)*1)</f>
        <v>98/104</v>
      </c>
      <c r="I5878" s="29" t="str">
        <f aca="false">SUBSTITUTE(H5878,"/",";")</f>
        <v>98;104</v>
      </c>
      <c r="J5878" s="18" t="str">
        <f aca="false">SUBSTITUTE(H5878,"/",";")</f>
        <v>98;104</v>
      </c>
    </row>
    <row r="5879" customFormat="false" ht="15" hidden="false" customHeight="false" outlineLevel="0" collapsed="false">
      <c r="B5879" s="2" t="s">
        <v>717</v>
      </c>
      <c r="C5879" s="66" t="s">
        <v>2434</v>
      </c>
      <c r="D5879" s="75" t="n">
        <v>137</v>
      </c>
      <c r="E5879" s="38" t="s">
        <v>2438</v>
      </c>
      <c r="F5879" s="2" t="str">
        <f aca="false">SUBSTITUTE(E5879,"/","")</f>
        <v>26104</v>
      </c>
      <c r="H5879" s="29" t="str">
        <f aca="false">(RIGHT(E5879,3)-6)&amp;"/"&amp;(RIGHT(E5879,3)*1)</f>
        <v>98/104</v>
      </c>
      <c r="I5879" s="29" t="str">
        <f aca="false">SUBSTITUTE(H5879,"/",";")</f>
        <v>98;104</v>
      </c>
      <c r="J5879" s="18" t="str">
        <f aca="false">SUBSTITUTE(H5879,"/",";")</f>
        <v>98;104</v>
      </c>
    </row>
    <row r="5880" customFormat="false" ht="15" hidden="false" customHeight="false" outlineLevel="0" collapsed="false">
      <c r="B5880" s="2" t="s">
        <v>717</v>
      </c>
      <c r="C5880" s="66" t="s">
        <v>2434</v>
      </c>
      <c r="D5880" s="75" t="n">
        <v>138</v>
      </c>
      <c r="E5880" s="38" t="s">
        <v>2439</v>
      </c>
      <c r="F5880" s="2" t="str">
        <f aca="false">SUBSTITUTE(E5880,"/","")</f>
        <v>28104</v>
      </c>
      <c r="H5880" s="29" t="str">
        <f aca="false">(RIGHT(E5880,3)-6)&amp;"/"&amp;(RIGHT(E5880,3)*1)</f>
        <v>98/104</v>
      </c>
      <c r="I5880" s="29" t="str">
        <f aca="false">SUBSTITUTE(H5880,"/",";")</f>
        <v>98;104</v>
      </c>
      <c r="J5880" s="18" t="str">
        <f aca="false">SUBSTITUTE(H5880,"/",";")</f>
        <v>98;104</v>
      </c>
    </row>
    <row r="5881" customFormat="false" ht="15" hidden="false" customHeight="false" outlineLevel="0" collapsed="false">
      <c r="B5881" s="2" t="s">
        <v>717</v>
      </c>
      <c r="C5881" s="66" t="s">
        <v>2434</v>
      </c>
      <c r="D5881" s="75" t="n">
        <v>161</v>
      </c>
      <c r="E5881" s="38" t="s">
        <v>2440</v>
      </c>
      <c r="F5881" s="2" t="str">
        <f aca="false">SUBSTITUTE(E5881,"/","")</f>
        <v>24110</v>
      </c>
      <c r="H5881" s="29" t="str">
        <f aca="false">(RIGHT(E5881,3)-6)&amp;"/"&amp;(RIGHT(E5881,3)*1)</f>
        <v>104/110</v>
      </c>
      <c r="I5881" s="29" t="str">
        <f aca="false">SUBSTITUTE(H5881,"/",";")</f>
        <v>104;110</v>
      </c>
      <c r="J5881" s="18" t="str">
        <f aca="false">SUBSTITUTE(H5881,"/",";")</f>
        <v>104;110</v>
      </c>
    </row>
    <row r="5882" customFormat="false" ht="15" hidden="false" customHeight="false" outlineLevel="0" collapsed="false">
      <c r="B5882" s="2" t="s">
        <v>717</v>
      </c>
      <c r="C5882" s="66" t="s">
        <v>2434</v>
      </c>
      <c r="D5882" s="75" t="n">
        <v>162</v>
      </c>
      <c r="E5882" s="38" t="s">
        <v>2441</v>
      </c>
      <c r="F5882" s="2" t="str">
        <f aca="false">SUBSTITUTE(E5882,"/","")</f>
        <v>26110</v>
      </c>
      <c r="H5882" s="29" t="str">
        <f aca="false">(RIGHT(E5882,3)-6)&amp;"/"&amp;(RIGHT(E5882,3)*1)</f>
        <v>104/110</v>
      </c>
      <c r="I5882" s="29" t="str">
        <f aca="false">SUBSTITUTE(H5882,"/",";")</f>
        <v>104;110</v>
      </c>
      <c r="J5882" s="18" t="str">
        <f aca="false">SUBSTITUTE(H5882,"/",";")</f>
        <v>104;110</v>
      </c>
    </row>
    <row r="5883" customFormat="false" ht="15" hidden="false" customHeight="false" outlineLevel="0" collapsed="false">
      <c r="B5883" s="2" t="s">
        <v>717</v>
      </c>
      <c r="C5883" s="66" t="s">
        <v>2434</v>
      </c>
      <c r="D5883" s="75" t="n">
        <v>163</v>
      </c>
      <c r="E5883" s="38" t="s">
        <v>2442</v>
      </c>
      <c r="F5883" s="2" t="str">
        <f aca="false">SUBSTITUTE(E5883,"/","")</f>
        <v>28110</v>
      </c>
      <c r="H5883" s="29" t="str">
        <f aca="false">(RIGHT(E5883,3)-6)&amp;"/"&amp;(RIGHT(E5883,3)*1)</f>
        <v>104/110</v>
      </c>
      <c r="I5883" s="29" t="str">
        <f aca="false">SUBSTITUTE(H5883,"/",";")</f>
        <v>104;110</v>
      </c>
      <c r="J5883" s="18" t="str">
        <f aca="false">SUBSTITUTE(H5883,"/",";")</f>
        <v>104;110</v>
      </c>
    </row>
    <row r="5884" customFormat="false" ht="15" hidden="false" customHeight="false" outlineLevel="0" collapsed="false">
      <c r="B5884" s="2" t="s">
        <v>717</v>
      </c>
      <c r="C5884" s="66" t="s">
        <v>2434</v>
      </c>
      <c r="D5884" s="75" t="n">
        <v>186</v>
      </c>
      <c r="E5884" s="38" t="s">
        <v>2443</v>
      </c>
      <c r="F5884" s="2" t="str">
        <f aca="false">SUBSTITUTE(E5884,"/","")</f>
        <v>24116</v>
      </c>
      <c r="H5884" s="29" t="str">
        <f aca="false">(RIGHT(E5884,3)-6)&amp;"/"&amp;(RIGHT(E5884,3)*1)</f>
        <v>110/116</v>
      </c>
      <c r="I5884" s="29" t="str">
        <f aca="false">SUBSTITUTE(H5884,"/",";")</f>
        <v>110;116</v>
      </c>
      <c r="J5884" s="18" t="str">
        <f aca="false">SUBSTITUTE(H5884,"/",";")</f>
        <v>110;116</v>
      </c>
    </row>
    <row r="5885" customFormat="false" ht="15" hidden="false" customHeight="false" outlineLevel="0" collapsed="false">
      <c r="B5885" s="2" t="s">
        <v>717</v>
      </c>
      <c r="C5885" s="66" t="s">
        <v>2434</v>
      </c>
      <c r="D5885" s="75" t="n">
        <v>187</v>
      </c>
      <c r="E5885" s="38" t="s">
        <v>2444</v>
      </c>
      <c r="F5885" s="2" t="str">
        <f aca="false">SUBSTITUTE(E5885,"/","")</f>
        <v>26116</v>
      </c>
      <c r="H5885" s="29" t="str">
        <f aca="false">(RIGHT(E5885,3)-6)&amp;"/"&amp;(RIGHT(E5885,3)*1)</f>
        <v>110/116</v>
      </c>
      <c r="I5885" s="29" t="str">
        <f aca="false">SUBSTITUTE(H5885,"/",";")</f>
        <v>110;116</v>
      </c>
      <c r="J5885" s="18" t="str">
        <f aca="false">SUBSTITUTE(H5885,"/",";")</f>
        <v>110;116</v>
      </c>
    </row>
    <row r="5886" customFormat="false" ht="15" hidden="false" customHeight="false" outlineLevel="0" collapsed="false">
      <c r="B5886" s="2" t="s">
        <v>717</v>
      </c>
      <c r="C5886" s="66" t="s">
        <v>2434</v>
      </c>
      <c r="D5886" s="75" t="n">
        <v>188</v>
      </c>
      <c r="E5886" s="38" t="s">
        <v>2445</v>
      </c>
      <c r="F5886" s="2" t="str">
        <f aca="false">SUBSTITUTE(E5886,"/","")</f>
        <v>28116</v>
      </c>
      <c r="H5886" s="29" t="str">
        <f aca="false">(RIGHT(E5886,3)-6)&amp;"/"&amp;(RIGHT(E5886,3)*1)</f>
        <v>110/116</v>
      </c>
      <c r="I5886" s="29" t="str">
        <f aca="false">SUBSTITUTE(H5886,"/",";")</f>
        <v>110;116</v>
      </c>
      <c r="J5886" s="18" t="str">
        <f aca="false">SUBSTITUTE(H5886,"/",";")</f>
        <v>110;116</v>
      </c>
    </row>
    <row r="5887" customFormat="false" ht="15" hidden="false" customHeight="false" outlineLevel="0" collapsed="false">
      <c r="B5887" s="2" t="s">
        <v>717</v>
      </c>
      <c r="C5887" s="66" t="s">
        <v>2434</v>
      </c>
      <c r="D5887" s="75" t="n">
        <v>189</v>
      </c>
      <c r="E5887" s="38" t="s">
        <v>2446</v>
      </c>
      <c r="F5887" s="2" t="str">
        <f aca="false">SUBSTITUTE(E5887,"/","")</f>
        <v>30116</v>
      </c>
      <c r="H5887" s="29" t="str">
        <f aca="false">(RIGHT(E5887,3)-6)&amp;"/"&amp;(RIGHT(E5887,3)*1)</f>
        <v>110/116</v>
      </c>
      <c r="I5887" s="29" t="str">
        <f aca="false">SUBSTITUTE(H5887,"/",";")</f>
        <v>110;116</v>
      </c>
      <c r="J5887" s="18" t="str">
        <f aca="false">SUBSTITUTE(H5887,"/",";")</f>
        <v>110;116</v>
      </c>
    </row>
    <row r="5888" customFormat="false" ht="15" hidden="false" customHeight="false" outlineLevel="0" collapsed="false">
      <c r="B5888" s="2" t="s">
        <v>717</v>
      </c>
      <c r="C5888" s="66" t="s">
        <v>2434</v>
      </c>
      <c r="D5888" s="75" t="n">
        <v>212</v>
      </c>
      <c r="E5888" s="38" t="s">
        <v>2447</v>
      </c>
      <c r="F5888" s="2" t="str">
        <f aca="false">SUBSTITUTE(E5888,"/","")</f>
        <v>26122</v>
      </c>
      <c r="H5888" s="29" t="str">
        <f aca="false">(RIGHT(E5888,3)-6)&amp;"/"&amp;(RIGHT(E5888,3)*1)</f>
        <v>116/122</v>
      </c>
      <c r="I5888" s="29" t="str">
        <f aca="false">SUBSTITUTE(H5888,"/",";")</f>
        <v>116;122</v>
      </c>
      <c r="J5888" s="18" t="str">
        <f aca="false">SUBSTITUTE(H5888,"/",";")</f>
        <v>116;122</v>
      </c>
    </row>
    <row r="5889" customFormat="false" ht="15" hidden="false" customHeight="false" outlineLevel="0" collapsed="false">
      <c r="B5889" s="2" t="s">
        <v>717</v>
      </c>
      <c r="C5889" s="66" t="s">
        <v>2434</v>
      </c>
      <c r="D5889" s="75" t="n">
        <v>213</v>
      </c>
      <c r="E5889" s="38" t="s">
        <v>2448</v>
      </c>
      <c r="F5889" s="2" t="str">
        <f aca="false">SUBSTITUTE(E5889,"/","")</f>
        <v>28122</v>
      </c>
      <c r="H5889" s="29" t="str">
        <f aca="false">(RIGHT(E5889,3)-6)&amp;"/"&amp;(RIGHT(E5889,3)*1)</f>
        <v>116/122</v>
      </c>
      <c r="I5889" s="29" t="str">
        <f aca="false">SUBSTITUTE(H5889,"/",";")</f>
        <v>116;122</v>
      </c>
      <c r="J5889" s="18" t="str">
        <f aca="false">SUBSTITUTE(H5889,"/",";")</f>
        <v>116;122</v>
      </c>
    </row>
    <row r="5890" customFormat="false" ht="15" hidden="false" customHeight="false" outlineLevel="0" collapsed="false">
      <c r="B5890" s="2" t="s">
        <v>717</v>
      </c>
      <c r="C5890" s="66" t="s">
        <v>2434</v>
      </c>
      <c r="D5890" s="75" t="n">
        <v>214</v>
      </c>
      <c r="E5890" s="38" t="s">
        <v>2449</v>
      </c>
      <c r="F5890" s="2" t="str">
        <f aca="false">SUBSTITUTE(E5890,"/","")</f>
        <v>30122</v>
      </c>
      <c r="H5890" s="29" t="str">
        <f aca="false">(RIGHT(E5890,3)-6)&amp;"/"&amp;(RIGHT(E5890,3)*1)</f>
        <v>116/122</v>
      </c>
      <c r="I5890" s="29" t="str">
        <f aca="false">SUBSTITUTE(H5890,"/",";")</f>
        <v>116;122</v>
      </c>
      <c r="J5890" s="18" t="str">
        <f aca="false">SUBSTITUTE(H5890,"/",";")</f>
        <v>116;122</v>
      </c>
    </row>
    <row r="5891" customFormat="false" ht="15" hidden="false" customHeight="false" outlineLevel="0" collapsed="false">
      <c r="B5891" s="2" t="s">
        <v>717</v>
      </c>
      <c r="C5891" s="66" t="s">
        <v>2434</v>
      </c>
      <c r="D5891" s="75" t="n">
        <v>215</v>
      </c>
      <c r="E5891" s="38" t="s">
        <v>2450</v>
      </c>
      <c r="F5891" s="2" t="str">
        <f aca="false">SUBSTITUTE(E5891,"/","")</f>
        <v>32122</v>
      </c>
      <c r="H5891" s="29" t="str">
        <f aca="false">(RIGHT(E5891,3)-6)&amp;"/"&amp;(RIGHT(E5891,3)*1)</f>
        <v>116/122</v>
      </c>
      <c r="I5891" s="29" t="str">
        <f aca="false">SUBSTITUTE(H5891,"/",";")</f>
        <v>116;122</v>
      </c>
      <c r="J5891" s="18" t="str">
        <f aca="false">SUBSTITUTE(H5891,"/",";")</f>
        <v>116;122</v>
      </c>
    </row>
    <row r="5892" customFormat="false" ht="15" hidden="false" customHeight="false" outlineLevel="0" collapsed="false">
      <c r="B5892" s="2" t="s">
        <v>717</v>
      </c>
      <c r="C5892" s="66" t="s">
        <v>2434</v>
      </c>
      <c r="D5892" s="75" t="n">
        <v>237</v>
      </c>
      <c r="E5892" s="38" t="s">
        <v>2451</v>
      </c>
      <c r="F5892" s="2" t="str">
        <f aca="false">SUBSTITUTE(E5892,"/","")</f>
        <v>26128</v>
      </c>
      <c r="H5892" s="29" t="str">
        <f aca="false">(RIGHT(E5892,3)-6)&amp;"/"&amp;(RIGHT(E5892,3)*1)</f>
        <v>122/128</v>
      </c>
      <c r="I5892" s="29" t="str">
        <f aca="false">SUBSTITUTE(H5892,"/",";")</f>
        <v>122;128</v>
      </c>
      <c r="J5892" s="18" t="str">
        <f aca="false">SUBSTITUTE(H5892,"/",";")</f>
        <v>122;128</v>
      </c>
    </row>
    <row r="5893" customFormat="false" ht="15" hidden="false" customHeight="false" outlineLevel="0" collapsed="false">
      <c r="B5893" s="2" t="s">
        <v>717</v>
      </c>
      <c r="C5893" s="66" t="s">
        <v>2434</v>
      </c>
      <c r="D5893" s="75" t="n">
        <v>238</v>
      </c>
      <c r="E5893" s="38" t="s">
        <v>2452</v>
      </c>
      <c r="F5893" s="2" t="str">
        <f aca="false">SUBSTITUTE(E5893,"/","")</f>
        <v>28128</v>
      </c>
      <c r="H5893" s="29" t="str">
        <f aca="false">(RIGHT(E5893,3)-6)&amp;"/"&amp;(RIGHT(E5893,3)*1)</f>
        <v>122/128</v>
      </c>
      <c r="I5893" s="29" t="str">
        <f aca="false">SUBSTITUTE(H5893,"/",";")</f>
        <v>122;128</v>
      </c>
      <c r="J5893" s="18" t="str">
        <f aca="false">SUBSTITUTE(H5893,"/",";")</f>
        <v>122;128</v>
      </c>
    </row>
    <row r="5894" customFormat="false" ht="15" hidden="false" customHeight="false" outlineLevel="0" collapsed="false">
      <c r="B5894" s="2" t="s">
        <v>717</v>
      </c>
      <c r="C5894" s="66" t="s">
        <v>2434</v>
      </c>
      <c r="D5894" s="75" t="n">
        <v>239</v>
      </c>
      <c r="E5894" s="38" t="s">
        <v>2453</v>
      </c>
      <c r="F5894" s="2" t="str">
        <f aca="false">SUBSTITUTE(E5894,"/","")</f>
        <v>30128</v>
      </c>
      <c r="H5894" s="29" t="str">
        <f aca="false">(RIGHT(E5894,3)-6)&amp;"/"&amp;(RIGHT(E5894,3)*1)</f>
        <v>122/128</v>
      </c>
      <c r="I5894" s="29" t="str">
        <f aca="false">SUBSTITUTE(H5894,"/",";")</f>
        <v>122;128</v>
      </c>
      <c r="J5894" s="18" t="str">
        <f aca="false">SUBSTITUTE(H5894,"/",";")</f>
        <v>122;128</v>
      </c>
    </row>
    <row r="5895" customFormat="false" ht="15" hidden="false" customHeight="false" outlineLevel="0" collapsed="false">
      <c r="B5895" s="2" t="s">
        <v>717</v>
      </c>
      <c r="C5895" s="66" t="s">
        <v>2434</v>
      </c>
      <c r="D5895" s="75" t="n">
        <v>240</v>
      </c>
      <c r="E5895" s="38" t="s">
        <v>2454</v>
      </c>
      <c r="F5895" s="2" t="str">
        <f aca="false">SUBSTITUTE(E5895,"/","")</f>
        <v>32128</v>
      </c>
      <c r="H5895" s="29" t="str">
        <f aca="false">(RIGHT(E5895,3)-6)&amp;"/"&amp;(RIGHT(E5895,3)*1)</f>
        <v>122/128</v>
      </c>
      <c r="I5895" s="29" t="str">
        <f aca="false">SUBSTITUTE(H5895,"/",";")</f>
        <v>122;128</v>
      </c>
      <c r="J5895" s="18" t="str">
        <f aca="false">SUBSTITUTE(H5895,"/",";")</f>
        <v>122;128</v>
      </c>
    </row>
    <row r="5896" customFormat="false" ht="15" hidden="false" customHeight="false" outlineLevel="0" collapsed="false">
      <c r="B5896" s="2" t="s">
        <v>717</v>
      </c>
      <c r="C5896" s="66" t="s">
        <v>2434</v>
      </c>
      <c r="D5896" s="75" t="n">
        <v>241</v>
      </c>
      <c r="E5896" s="38" t="s">
        <v>2455</v>
      </c>
      <c r="F5896" s="2" t="str">
        <f aca="false">SUBSTITUTE(E5896,"/","")</f>
        <v>34128</v>
      </c>
      <c r="H5896" s="29" t="str">
        <f aca="false">(RIGHT(E5896,3)-6)&amp;"/"&amp;(RIGHT(E5896,3)*1)</f>
        <v>122/128</v>
      </c>
      <c r="I5896" s="29" t="str">
        <f aca="false">SUBSTITUTE(H5896,"/",";")</f>
        <v>122;128</v>
      </c>
      <c r="J5896" s="18" t="str">
        <f aca="false">SUBSTITUTE(H5896,"/",";")</f>
        <v>122;128</v>
      </c>
    </row>
    <row r="5897" customFormat="false" ht="15" hidden="false" customHeight="false" outlineLevel="0" collapsed="false">
      <c r="B5897" s="2" t="s">
        <v>717</v>
      </c>
      <c r="C5897" s="66" t="s">
        <v>2434</v>
      </c>
      <c r="D5897" s="75" t="n">
        <v>242</v>
      </c>
      <c r="E5897" s="38" t="s">
        <v>2456</v>
      </c>
      <c r="F5897" s="2" t="str">
        <f aca="false">SUBSTITUTE(E5897,"/","")</f>
        <v>36128</v>
      </c>
      <c r="H5897" s="29" t="str">
        <f aca="false">(RIGHT(E5897,3)-6)&amp;"/"&amp;(RIGHT(E5897,3)*1)</f>
        <v>122/128</v>
      </c>
      <c r="I5897" s="29" t="str">
        <f aca="false">SUBSTITUTE(H5897,"/",";")</f>
        <v>122;128</v>
      </c>
      <c r="J5897" s="18" t="str">
        <f aca="false">SUBSTITUTE(H5897,"/",";")</f>
        <v>122;128</v>
      </c>
    </row>
    <row r="5898" customFormat="false" ht="15" hidden="false" customHeight="false" outlineLevel="0" collapsed="false">
      <c r="B5898" s="2" t="s">
        <v>717</v>
      </c>
      <c r="C5898" s="66" t="s">
        <v>2434</v>
      </c>
      <c r="D5898" s="75" t="n">
        <v>262</v>
      </c>
      <c r="E5898" s="38" t="s">
        <v>2457</v>
      </c>
      <c r="F5898" s="2" t="str">
        <f aca="false">SUBSTITUTE(E5898,"/","")</f>
        <v>26134</v>
      </c>
      <c r="H5898" s="29" t="str">
        <f aca="false">(RIGHT(E5898,3)-6)&amp;"/"&amp;(RIGHT(E5898,3)*1)</f>
        <v>128/134</v>
      </c>
      <c r="I5898" s="29" t="str">
        <f aca="false">SUBSTITUTE(H5898,"/",";")</f>
        <v>128;134</v>
      </c>
      <c r="J5898" s="18" t="str">
        <f aca="false">SUBSTITUTE(H5898,"/",";")</f>
        <v>128;134</v>
      </c>
    </row>
    <row r="5899" customFormat="false" ht="15" hidden="false" customHeight="false" outlineLevel="0" collapsed="false">
      <c r="B5899" s="2" t="s">
        <v>717</v>
      </c>
      <c r="C5899" s="66" t="s">
        <v>2434</v>
      </c>
      <c r="D5899" s="75" t="n">
        <v>263</v>
      </c>
      <c r="E5899" s="38" t="s">
        <v>2458</v>
      </c>
      <c r="F5899" s="2" t="str">
        <f aca="false">SUBSTITUTE(E5899,"/","")</f>
        <v>28134</v>
      </c>
      <c r="H5899" s="29" t="str">
        <f aca="false">(RIGHT(E5899,3)-6)&amp;"/"&amp;(RIGHT(E5899,3)*1)</f>
        <v>128/134</v>
      </c>
      <c r="I5899" s="29" t="str">
        <f aca="false">SUBSTITUTE(H5899,"/",";")</f>
        <v>128;134</v>
      </c>
      <c r="J5899" s="18" t="str">
        <f aca="false">SUBSTITUTE(H5899,"/",";")</f>
        <v>128;134</v>
      </c>
    </row>
    <row r="5900" customFormat="false" ht="15" hidden="false" customHeight="false" outlineLevel="0" collapsed="false">
      <c r="B5900" s="2" t="s">
        <v>717</v>
      </c>
      <c r="C5900" s="66" t="s">
        <v>2434</v>
      </c>
      <c r="D5900" s="75" t="n">
        <v>264</v>
      </c>
      <c r="E5900" s="38" t="s">
        <v>2459</v>
      </c>
      <c r="F5900" s="2" t="str">
        <f aca="false">SUBSTITUTE(E5900,"/","")</f>
        <v>30134</v>
      </c>
      <c r="H5900" s="29" t="str">
        <f aca="false">(RIGHT(E5900,3)-6)&amp;"/"&amp;(RIGHT(E5900,3)*1)</f>
        <v>128/134</v>
      </c>
      <c r="I5900" s="29" t="str">
        <f aca="false">SUBSTITUTE(H5900,"/",";")</f>
        <v>128;134</v>
      </c>
      <c r="J5900" s="18" t="str">
        <f aca="false">SUBSTITUTE(H5900,"/",";")</f>
        <v>128;134</v>
      </c>
    </row>
    <row r="5901" customFormat="false" ht="15" hidden="false" customHeight="false" outlineLevel="0" collapsed="false">
      <c r="B5901" s="2" t="s">
        <v>717</v>
      </c>
      <c r="C5901" s="66" t="s">
        <v>2434</v>
      </c>
      <c r="D5901" s="75" t="n">
        <v>265</v>
      </c>
      <c r="E5901" s="38" t="s">
        <v>2460</v>
      </c>
      <c r="F5901" s="2" t="str">
        <f aca="false">SUBSTITUTE(E5901,"/","")</f>
        <v>32134</v>
      </c>
      <c r="H5901" s="29" t="str">
        <f aca="false">(RIGHT(E5901,3)-6)&amp;"/"&amp;(RIGHT(E5901,3)*1)</f>
        <v>128/134</v>
      </c>
      <c r="I5901" s="29" t="str">
        <f aca="false">SUBSTITUTE(H5901,"/",";")</f>
        <v>128;134</v>
      </c>
      <c r="J5901" s="18" t="str">
        <f aca="false">SUBSTITUTE(H5901,"/",";")</f>
        <v>128;134</v>
      </c>
    </row>
    <row r="5902" customFormat="false" ht="15" hidden="false" customHeight="false" outlineLevel="0" collapsed="false">
      <c r="B5902" s="2" t="s">
        <v>717</v>
      </c>
      <c r="C5902" s="66" t="s">
        <v>2434</v>
      </c>
      <c r="D5902" s="75" t="n">
        <v>266</v>
      </c>
      <c r="E5902" s="38" t="s">
        <v>2461</v>
      </c>
      <c r="F5902" s="2" t="str">
        <f aca="false">SUBSTITUTE(E5902,"/","")</f>
        <v>34134</v>
      </c>
      <c r="H5902" s="29" t="str">
        <f aca="false">(RIGHT(E5902,3)-6)&amp;"/"&amp;(RIGHT(E5902,3)*1)</f>
        <v>128/134</v>
      </c>
      <c r="I5902" s="29" t="str">
        <f aca="false">SUBSTITUTE(H5902,"/",";")</f>
        <v>128;134</v>
      </c>
      <c r="J5902" s="18" t="str">
        <f aca="false">SUBSTITUTE(H5902,"/",";")</f>
        <v>128;134</v>
      </c>
    </row>
    <row r="5903" customFormat="false" ht="15" hidden="false" customHeight="false" outlineLevel="0" collapsed="false">
      <c r="B5903" s="2" t="s">
        <v>717</v>
      </c>
      <c r="C5903" s="66" t="s">
        <v>2434</v>
      </c>
      <c r="D5903" s="75" t="n">
        <v>267</v>
      </c>
      <c r="E5903" s="38" t="s">
        <v>2462</v>
      </c>
      <c r="F5903" s="2" t="str">
        <f aca="false">SUBSTITUTE(E5903,"/","")</f>
        <v>36134</v>
      </c>
      <c r="H5903" s="29" t="str">
        <f aca="false">(RIGHT(E5903,3)-6)&amp;"/"&amp;(RIGHT(E5903,3)*1)</f>
        <v>128/134</v>
      </c>
      <c r="I5903" s="29" t="str">
        <f aca="false">SUBSTITUTE(H5903,"/",";")</f>
        <v>128;134</v>
      </c>
      <c r="J5903" s="18" t="str">
        <f aca="false">SUBSTITUTE(H5903,"/",";")</f>
        <v>128;134</v>
      </c>
    </row>
    <row r="5904" customFormat="false" ht="15" hidden="false" customHeight="false" outlineLevel="0" collapsed="false">
      <c r="B5904" s="2" t="s">
        <v>717</v>
      </c>
      <c r="C5904" s="66" t="s">
        <v>2434</v>
      </c>
      <c r="D5904" s="75" t="n">
        <v>268</v>
      </c>
      <c r="E5904" s="38" t="s">
        <v>2463</v>
      </c>
      <c r="F5904" s="2" t="str">
        <f aca="false">SUBSTITUTE(E5904,"/","")</f>
        <v>38134</v>
      </c>
      <c r="H5904" s="29" t="str">
        <f aca="false">(RIGHT(E5904,3)-6)&amp;"/"&amp;(RIGHT(E5904,3)*1)</f>
        <v>128/134</v>
      </c>
      <c r="I5904" s="29" t="str">
        <f aca="false">SUBSTITUTE(H5904,"/",";")</f>
        <v>128;134</v>
      </c>
      <c r="J5904" s="18" t="str">
        <f aca="false">SUBSTITUTE(H5904,"/",";")</f>
        <v>128;134</v>
      </c>
    </row>
    <row r="5905" customFormat="false" ht="15" hidden="false" customHeight="false" outlineLevel="0" collapsed="false">
      <c r="B5905" s="2" t="s">
        <v>717</v>
      </c>
      <c r="C5905" s="66" t="s">
        <v>2434</v>
      </c>
      <c r="D5905" s="75" t="n">
        <v>288</v>
      </c>
      <c r="E5905" s="38" t="s">
        <v>2464</v>
      </c>
      <c r="F5905" s="2" t="str">
        <f aca="false">SUBSTITUTE(E5905,"/","")</f>
        <v>28140</v>
      </c>
      <c r="H5905" s="29" t="str">
        <f aca="false">(RIGHT(E5905,3)-6)&amp;"/"&amp;(RIGHT(E5905,3)*1)</f>
        <v>134/140</v>
      </c>
      <c r="I5905" s="29" t="str">
        <f aca="false">SUBSTITUTE(H5905,"/",";")</f>
        <v>134;140</v>
      </c>
      <c r="J5905" s="18" t="str">
        <f aca="false">SUBSTITUTE(H5905,"/",";")</f>
        <v>134;140</v>
      </c>
    </row>
    <row r="5906" customFormat="false" ht="15" hidden="false" customHeight="false" outlineLevel="0" collapsed="false">
      <c r="B5906" s="2" t="s">
        <v>717</v>
      </c>
      <c r="C5906" s="66" t="s">
        <v>2434</v>
      </c>
      <c r="D5906" s="75" t="n">
        <v>289</v>
      </c>
      <c r="E5906" s="38" t="s">
        <v>2465</v>
      </c>
      <c r="F5906" s="2" t="str">
        <f aca="false">SUBSTITUTE(E5906,"/","")</f>
        <v>30140</v>
      </c>
      <c r="H5906" s="29" t="str">
        <f aca="false">(RIGHT(E5906,3)-6)&amp;"/"&amp;(RIGHT(E5906,3)*1)</f>
        <v>134/140</v>
      </c>
      <c r="I5906" s="29" t="str">
        <f aca="false">SUBSTITUTE(H5906,"/",";")</f>
        <v>134;140</v>
      </c>
      <c r="J5906" s="18" t="str">
        <f aca="false">SUBSTITUTE(H5906,"/",";")</f>
        <v>134;140</v>
      </c>
    </row>
    <row r="5907" customFormat="false" ht="15" hidden="false" customHeight="false" outlineLevel="0" collapsed="false">
      <c r="B5907" s="2" t="s">
        <v>717</v>
      </c>
      <c r="C5907" s="66" t="s">
        <v>2434</v>
      </c>
      <c r="D5907" s="75" t="n">
        <v>290</v>
      </c>
      <c r="E5907" s="38" t="s">
        <v>2466</v>
      </c>
      <c r="F5907" s="2" t="str">
        <f aca="false">SUBSTITUTE(E5907,"/","")</f>
        <v>32140</v>
      </c>
      <c r="H5907" s="29" t="str">
        <f aca="false">(RIGHT(E5907,3)-6)&amp;"/"&amp;(RIGHT(E5907,3)*1)</f>
        <v>134/140</v>
      </c>
      <c r="I5907" s="29" t="str">
        <f aca="false">SUBSTITUTE(H5907,"/",";")</f>
        <v>134;140</v>
      </c>
      <c r="J5907" s="18" t="str">
        <f aca="false">SUBSTITUTE(H5907,"/",";")</f>
        <v>134;140</v>
      </c>
    </row>
    <row r="5908" customFormat="false" ht="15" hidden="false" customHeight="false" outlineLevel="0" collapsed="false">
      <c r="B5908" s="2" t="s">
        <v>717</v>
      </c>
      <c r="C5908" s="66" t="s">
        <v>2434</v>
      </c>
      <c r="D5908" s="75" t="n">
        <v>291</v>
      </c>
      <c r="E5908" s="38" t="s">
        <v>2467</v>
      </c>
      <c r="F5908" s="2" t="str">
        <f aca="false">SUBSTITUTE(E5908,"/","")</f>
        <v>34140</v>
      </c>
      <c r="H5908" s="29" t="str">
        <f aca="false">(RIGHT(E5908,3)-6)&amp;"/"&amp;(RIGHT(E5908,3)*1)</f>
        <v>134/140</v>
      </c>
      <c r="I5908" s="29" t="str">
        <f aca="false">SUBSTITUTE(H5908,"/",";")</f>
        <v>134;140</v>
      </c>
      <c r="J5908" s="18" t="str">
        <f aca="false">SUBSTITUTE(H5908,"/",";")</f>
        <v>134;140</v>
      </c>
    </row>
    <row r="5909" customFormat="false" ht="15" hidden="false" customHeight="false" outlineLevel="0" collapsed="false">
      <c r="B5909" s="2" t="s">
        <v>717</v>
      </c>
      <c r="C5909" s="66" t="s">
        <v>2434</v>
      </c>
      <c r="D5909" s="75" t="n">
        <v>292</v>
      </c>
      <c r="E5909" s="38" t="s">
        <v>2468</v>
      </c>
      <c r="F5909" s="2" t="str">
        <f aca="false">SUBSTITUTE(E5909,"/","")</f>
        <v>36140</v>
      </c>
      <c r="H5909" s="29" t="str">
        <f aca="false">(RIGHT(E5909,3)-6)&amp;"/"&amp;(RIGHT(E5909,3)*1)</f>
        <v>134/140</v>
      </c>
      <c r="I5909" s="29" t="str">
        <f aca="false">SUBSTITUTE(H5909,"/",";")</f>
        <v>134;140</v>
      </c>
      <c r="J5909" s="18" t="str">
        <f aca="false">SUBSTITUTE(H5909,"/",";")</f>
        <v>134;140</v>
      </c>
    </row>
    <row r="5910" customFormat="false" ht="15" hidden="false" customHeight="false" outlineLevel="0" collapsed="false">
      <c r="B5910" s="2" t="s">
        <v>717</v>
      </c>
      <c r="C5910" s="66" t="s">
        <v>2434</v>
      </c>
      <c r="D5910" s="75" t="n">
        <v>293</v>
      </c>
      <c r="E5910" s="38" t="s">
        <v>2469</v>
      </c>
      <c r="F5910" s="2" t="str">
        <f aca="false">SUBSTITUTE(E5910,"/","")</f>
        <v>38140</v>
      </c>
      <c r="H5910" s="29" t="str">
        <f aca="false">(RIGHT(E5910,3)-6)&amp;"/"&amp;(RIGHT(E5910,3)*1)</f>
        <v>134/140</v>
      </c>
      <c r="I5910" s="29" t="str">
        <f aca="false">SUBSTITUTE(H5910,"/",";")</f>
        <v>134;140</v>
      </c>
      <c r="J5910" s="18" t="str">
        <f aca="false">SUBSTITUTE(H5910,"/",";")</f>
        <v>134;140</v>
      </c>
    </row>
    <row r="5911" customFormat="false" ht="15" hidden="false" customHeight="false" outlineLevel="0" collapsed="false">
      <c r="B5911" s="2" t="s">
        <v>717</v>
      </c>
      <c r="C5911" s="66" t="s">
        <v>2434</v>
      </c>
      <c r="D5911" s="75" t="n">
        <v>294</v>
      </c>
      <c r="E5911" s="38" t="s">
        <v>2470</v>
      </c>
      <c r="F5911" s="2" t="str">
        <f aca="false">SUBSTITUTE(E5911,"/","")</f>
        <v>40140</v>
      </c>
      <c r="H5911" s="29" t="str">
        <f aca="false">(RIGHT(E5911,3)-6)&amp;"/"&amp;(RIGHT(E5911,3)*1)</f>
        <v>134/140</v>
      </c>
      <c r="I5911" s="29" t="str">
        <f aca="false">SUBSTITUTE(H5911,"/",";")</f>
        <v>134;140</v>
      </c>
      <c r="J5911" s="18" t="str">
        <f aca="false">SUBSTITUTE(H5911,"/",";")</f>
        <v>134;140</v>
      </c>
    </row>
    <row r="5912" customFormat="false" ht="15" hidden="false" customHeight="false" outlineLevel="0" collapsed="false">
      <c r="B5912" s="2" t="s">
        <v>717</v>
      </c>
      <c r="C5912" s="66" t="s">
        <v>2434</v>
      </c>
      <c r="D5912" s="75" t="n">
        <v>295</v>
      </c>
      <c r="E5912" s="38" t="s">
        <v>2471</v>
      </c>
      <c r="F5912" s="2" t="str">
        <f aca="false">SUBSTITUTE(E5912,"/","")</f>
        <v>42140</v>
      </c>
      <c r="H5912" s="29" t="str">
        <f aca="false">(RIGHT(E5912,3)-6)&amp;"/"&amp;(RIGHT(E5912,3)*1)</f>
        <v>134/140</v>
      </c>
      <c r="I5912" s="29" t="str">
        <f aca="false">SUBSTITUTE(H5912,"/",";")</f>
        <v>134;140</v>
      </c>
      <c r="J5912" s="18" t="str">
        <f aca="false">SUBSTITUTE(H5912,"/",";")</f>
        <v>134;140</v>
      </c>
    </row>
    <row r="5913" customFormat="false" ht="15" hidden="false" customHeight="false" outlineLevel="0" collapsed="false">
      <c r="B5913" s="2" t="s">
        <v>717</v>
      </c>
      <c r="C5913" s="66" t="s">
        <v>2434</v>
      </c>
      <c r="D5913" s="75" t="n">
        <v>314</v>
      </c>
      <c r="E5913" s="38" t="s">
        <v>2472</v>
      </c>
      <c r="F5913" s="2" t="str">
        <f aca="false">SUBSTITUTE(E5913,"/","")</f>
        <v>30146</v>
      </c>
      <c r="H5913" s="29" t="str">
        <f aca="false">(RIGHT(E5913,3)-6)&amp;"/"&amp;(RIGHT(E5913,3)*1)</f>
        <v>140/146</v>
      </c>
      <c r="I5913" s="29" t="str">
        <f aca="false">SUBSTITUTE(H5913,"/",";")</f>
        <v>140;146</v>
      </c>
      <c r="J5913" s="18" t="str">
        <f aca="false">SUBSTITUTE(H5913,"/",";")</f>
        <v>140;146</v>
      </c>
    </row>
    <row r="5914" customFormat="false" ht="15" hidden="false" customHeight="false" outlineLevel="0" collapsed="false">
      <c r="B5914" s="2" t="s">
        <v>717</v>
      </c>
      <c r="C5914" s="66" t="s">
        <v>2434</v>
      </c>
      <c r="D5914" s="75" t="n">
        <v>315</v>
      </c>
      <c r="E5914" s="38" t="s">
        <v>2473</v>
      </c>
      <c r="F5914" s="2" t="str">
        <f aca="false">SUBSTITUTE(E5914,"/","")</f>
        <v>32146</v>
      </c>
      <c r="H5914" s="29" t="str">
        <f aca="false">(RIGHT(E5914,3)-6)&amp;"/"&amp;(RIGHT(E5914,3)*1)</f>
        <v>140/146</v>
      </c>
      <c r="I5914" s="29" t="str">
        <f aca="false">SUBSTITUTE(H5914,"/",";")</f>
        <v>140;146</v>
      </c>
      <c r="J5914" s="18" t="str">
        <f aca="false">SUBSTITUTE(H5914,"/",";")</f>
        <v>140;146</v>
      </c>
    </row>
    <row r="5915" customFormat="false" ht="15" hidden="false" customHeight="false" outlineLevel="0" collapsed="false">
      <c r="B5915" s="2" t="s">
        <v>717</v>
      </c>
      <c r="C5915" s="66" t="s">
        <v>2434</v>
      </c>
      <c r="D5915" s="75" t="n">
        <v>316</v>
      </c>
      <c r="E5915" s="38" t="s">
        <v>2474</v>
      </c>
      <c r="F5915" s="2" t="str">
        <f aca="false">SUBSTITUTE(E5915,"/","")</f>
        <v>34146</v>
      </c>
      <c r="H5915" s="29" t="str">
        <f aca="false">(RIGHT(E5915,3)-6)&amp;"/"&amp;(RIGHT(E5915,3)*1)</f>
        <v>140/146</v>
      </c>
      <c r="I5915" s="29" t="str">
        <f aca="false">SUBSTITUTE(H5915,"/",";")</f>
        <v>140;146</v>
      </c>
      <c r="J5915" s="18" t="str">
        <f aca="false">SUBSTITUTE(H5915,"/",";")</f>
        <v>140;146</v>
      </c>
    </row>
    <row r="5916" customFormat="false" ht="15" hidden="false" customHeight="false" outlineLevel="0" collapsed="false">
      <c r="B5916" s="2" t="s">
        <v>717</v>
      </c>
      <c r="C5916" s="66" t="s">
        <v>2434</v>
      </c>
      <c r="D5916" s="75" t="n">
        <v>317</v>
      </c>
      <c r="E5916" s="38" t="s">
        <v>2475</v>
      </c>
      <c r="F5916" s="2" t="str">
        <f aca="false">SUBSTITUTE(E5916,"/","")</f>
        <v>36146</v>
      </c>
      <c r="H5916" s="29" t="str">
        <f aca="false">(RIGHT(E5916,3)-6)&amp;"/"&amp;(RIGHT(E5916,3)*1)</f>
        <v>140/146</v>
      </c>
      <c r="I5916" s="29" t="str">
        <f aca="false">SUBSTITUTE(H5916,"/",";")</f>
        <v>140;146</v>
      </c>
      <c r="J5916" s="18" t="str">
        <f aca="false">SUBSTITUTE(H5916,"/",";")</f>
        <v>140;146</v>
      </c>
    </row>
    <row r="5917" customFormat="false" ht="15" hidden="false" customHeight="false" outlineLevel="0" collapsed="false">
      <c r="B5917" s="2" t="s">
        <v>717</v>
      </c>
      <c r="C5917" s="66" t="s">
        <v>2434</v>
      </c>
      <c r="D5917" s="75" t="n">
        <v>318</v>
      </c>
      <c r="E5917" s="38" t="s">
        <v>2476</v>
      </c>
      <c r="F5917" s="2" t="str">
        <f aca="false">SUBSTITUTE(E5917,"/","")</f>
        <v>38146</v>
      </c>
      <c r="H5917" s="29" t="str">
        <f aca="false">(RIGHT(E5917,3)-6)&amp;"/"&amp;(RIGHT(E5917,3)*1)</f>
        <v>140/146</v>
      </c>
      <c r="I5917" s="29" t="str">
        <f aca="false">SUBSTITUTE(H5917,"/",";")</f>
        <v>140;146</v>
      </c>
      <c r="J5917" s="18" t="str">
        <f aca="false">SUBSTITUTE(H5917,"/",";")</f>
        <v>140;146</v>
      </c>
    </row>
    <row r="5918" customFormat="false" ht="15" hidden="false" customHeight="false" outlineLevel="0" collapsed="false">
      <c r="B5918" s="2" t="s">
        <v>717</v>
      </c>
      <c r="C5918" s="66" t="s">
        <v>2434</v>
      </c>
      <c r="D5918" s="75" t="n">
        <v>319</v>
      </c>
      <c r="E5918" s="38" t="s">
        <v>2477</v>
      </c>
      <c r="F5918" s="2" t="str">
        <f aca="false">SUBSTITUTE(E5918,"/","")</f>
        <v>40146</v>
      </c>
      <c r="H5918" s="29" t="str">
        <f aca="false">(RIGHT(E5918,3)-6)&amp;"/"&amp;(RIGHT(E5918,3)*1)</f>
        <v>140/146</v>
      </c>
      <c r="I5918" s="29" t="str">
        <f aca="false">SUBSTITUTE(H5918,"/",";")</f>
        <v>140;146</v>
      </c>
      <c r="J5918" s="18" t="str">
        <f aca="false">SUBSTITUTE(H5918,"/",";")</f>
        <v>140;146</v>
      </c>
    </row>
    <row r="5919" customFormat="false" ht="15" hidden="false" customHeight="false" outlineLevel="0" collapsed="false">
      <c r="B5919" s="2" t="s">
        <v>717</v>
      </c>
      <c r="C5919" s="66" t="s">
        <v>2434</v>
      </c>
      <c r="D5919" s="75" t="n">
        <v>320</v>
      </c>
      <c r="E5919" s="38" t="s">
        <v>2478</v>
      </c>
      <c r="F5919" s="2" t="str">
        <f aca="false">SUBSTITUTE(E5919,"/","")</f>
        <v>42146</v>
      </c>
      <c r="H5919" s="29" t="str">
        <f aca="false">(RIGHT(E5919,3)-6)&amp;"/"&amp;(RIGHT(E5919,3)*1)</f>
        <v>140/146</v>
      </c>
      <c r="I5919" s="29" t="str">
        <f aca="false">SUBSTITUTE(H5919,"/",";")</f>
        <v>140;146</v>
      </c>
      <c r="J5919" s="18" t="str">
        <f aca="false">SUBSTITUTE(H5919,"/",";")</f>
        <v>140;146</v>
      </c>
    </row>
    <row r="5920" customFormat="false" ht="15" hidden="false" customHeight="false" outlineLevel="0" collapsed="false">
      <c r="B5920" s="2" t="s">
        <v>717</v>
      </c>
      <c r="C5920" s="66" t="s">
        <v>2434</v>
      </c>
      <c r="D5920" s="75" t="n">
        <v>321</v>
      </c>
      <c r="E5920" s="38" t="s">
        <v>2479</v>
      </c>
      <c r="F5920" s="2" t="str">
        <f aca="false">SUBSTITUTE(E5920,"/","")</f>
        <v>44146</v>
      </c>
      <c r="H5920" s="29" t="str">
        <f aca="false">(RIGHT(E5920,3)-6)&amp;"/"&amp;(RIGHT(E5920,3)*1)</f>
        <v>140/146</v>
      </c>
      <c r="I5920" s="29" t="str">
        <f aca="false">SUBSTITUTE(H5920,"/",";")</f>
        <v>140;146</v>
      </c>
      <c r="J5920" s="18" t="str">
        <f aca="false">SUBSTITUTE(H5920,"/",";")</f>
        <v>140;146</v>
      </c>
    </row>
    <row r="5921" customFormat="false" ht="15" hidden="false" customHeight="false" outlineLevel="0" collapsed="false">
      <c r="B5921" s="2" t="s">
        <v>717</v>
      </c>
      <c r="C5921" s="66" t="s">
        <v>2434</v>
      </c>
      <c r="D5921" s="75" t="n">
        <v>322</v>
      </c>
      <c r="E5921" s="38" t="s">
        <v>2480</v>
      </c>
      <c r="F5921" s="2" t="str">
        <f aca="false">SUBSTITUTE(E5921,"/","")</f>
        <v>46146</v>
      </c>
      <c r="H5921" s="29" t="str">
        <f aca="false">(RIGHT(E5921,3)-6)&amp;"/"&amp;(RIGHT(E5921,3)*1)</f>
        <v>140/146</v>
      </c>
      <c r="I5921" s="29" t="str">
        <f aca="false">SUBSTITUTE(H5921,"/",";")</f>
        <v>140;146</v>
      </c>
      <c r="J5921" s="18" t="str">
        <f aca="false">SUBSTITUTE(H5921,"/",";")</f>
        <v>140;146</v>
      </c>
    </row>
    <row r="5922" customFormat="false" ht="15" hidden="false" customHeight="false" outlineLevel="0" collapsed="false">
      <c r="B5922" s="2" t="s">
        <v>717</v>
      </c>
      <c r="C5922" s="66" t="s">
        <v>2434</v>
      </c>
      <c r="D5922" s="75" t="n">
        <v>323</v>
      </c>
      <c r="E5922" s="38" t="s">
        <v>2481</v>
      </c>
      <c r="F5922" s="2" t="str">
        <f aca="false">SUBSTITUTE(E5922,"/","")</f>
        <v>48146</v>
      </c>
      <c r="H5922" s="29" t="str">
        <f aca="false">(RIGHT(E5922,3)-6)&amp;"/"&amp;(RIGHT(E5922,3)*1)</f>
        <v>140/146</v>
      </c>
      <c r="I5922" s="29" t="str">
        <f aca="false">SUBSTITUTE(H5922,"/",";")</f>
        <v>140;146</v>
      </c>
      <c r="J5922" s="18" t="str">
        <f aca="false">SUBSTITUTE(H5922,"/",";")</f>
        <v>140;146</v>
      </c>
    </row>
    <row r="5923" customFormat="false" ht="15" hidden="false" customHeight="false" outlineLevel="0" collapsed="false">
      <c r="B5923" s="2" t="s">
        <v>717</v>
      </c>
      <c r="C5923" s="66" t="s">
        <v>2434</v>
      </c>
      <c r="D5923" s="75" t="n">
        <v>324</v>
      </c>
      <c r="E5923" s="38" t="s">
        <v>2482</v>
      </c>
      <c r="F5923" s="2" t="str">
        <f aca="false">SUBSTITUTE(E5923,"/","")</f>
        <v>50146</v>
      </c>
      <c r="H5923" s="29" t="str">
        <f aca="false">(RIGHT(E5923,3)-6)&amp;"/"&amp;(RIGHT(E5923,3)*1)</f>
        <v>140/146</v>
      </c>
      <c r="I5923" s="29" t="str">
        <f aca="false">SUBSTITUTE(H5923,"/",";")</f>
        <v>140;146</v>
      </c>
      <c r="J5923" s="18" t="str">
        <f aca="false">SUBSTITUTE(H5923,"/",";")</f>
        <v>140;146</v>
      </c>
    </row>
    <row r="5924" customFormat="false" ht="15" hidden="false" customHeight="false" outlineLevel="0" collapsed="false">
      <c r="B5924" s="2" t="s">
        <v>717</v>
      </c>
      <c r="C5924" s="66" t="s">
        <v>2434</v>
      </c>
      <c r="D5924" s="75" t="n">
        <v>325</v>
      </c>
      <c r="E5924" s="38" t="s">
        <v>2483</v>
      </c>
      <c r="F5924" s="2" t="str">
        <f aca="false">SUBSTITUTE(E5924,"/","")</f>
        <v>52146</v>
      </c>
      <c r="H5924" s="29" t="str">
        <f aca="false">(RIGHT(E5924,3)-6)&amp;"/"&amp;(RIGHT(E5924,3)*1)</f>
        <v>140/146</v>
      </c>
      <c r="I5924" s="29" t="str">
        <f aca="false">SUBSTITUTE(H5924,"/",";")</f>
        <v>140;146</v>
      </c>
      <c r="J5924" s="18" t="str">
        <f aca="false">SUBSTITUTE(H5924,"/",";")</f>
        <v>140;146</v>
      </c>
    </row>
    <row r="5925" customFormat="false" ht="15" hidden="false" customHeight="false" outlineLevel="0" collapsed="false">
      <c r="B5925" s="2" t="s">
        <v>717</v>
      </c>
      <c r="C5925" s="66" t="s">
        <v>2434</v>
      </c>
      <c r="D5925" s="75" t="n">
        <v>341</v>
      </c>
      <c r="E5925" s="38" t="s">
        <v>2484</v>
      </c>
      <c r="F5925" s="2" t="str">
        <f aca="false">SUBSTITUTE(E5925,"/","")</f>
        <v>34152</v>
      </c>
      <c r="H5925" s="29" t="str">
        <f aca="false">(RIGHT(E5925,3)-6)&amp;"/"&amp;(RIGHT(E5925,3)*1)</f>
        <v>146/152</v>
      </c>
      <c r="I5925" s="29" t="str">
        <f aca="false">SUBSTITUTE(H5925,"/",";")</f>
        <v>146;152</v>
      </c>
      <c r="J5925" s="18" t="str">
        <f aca="false">SUBSTITUTE(H5925,"/",";")</f>
        <v>146;152</v>
      </c>
    </row>
    <row r="5926" customFormat="false" ht="15" hidden="false" customHeight="false" outlineLevel="0" collapsed="false">
      <c r="B5926" s="2" t="s">
        <v>717</v>
      </c>
      <c r="C5926" s="66" t="s">
        <v>2434</v>
      </c>
      <c r="D5926" s="75" t="n">
        <v>342</v>
      </c>
      <c r="E5926" s="38" t="s">
        <v>2485</v>
      </c>
      <c r="F5926" s="2" t="str">
        <f aca="false">SUBSTITUTE(E5926,"/","")</f>
        <v>36152</v>
      </c>
      <c r="H5926" s="29" t="str">
        <f aca="false">(RIGHT(E5926,3)-6)&amp;"/"&amp;(RIGHT(E5926,3)*1)</f>
        <v>146/152</v>
      </c>
      <c r="I5926" s="29" t="str">
        <f aca="false">SUBSTITUTE(H5926,"/",";")</f>
        <v>146;152</v>
      </c>
      <c r="J5926" s="18" t="str">
        <f aca="false">SUBSTITUTE(H5926,"/",";")</f>
        <v>146;152</v>
      </c>
    </row>
    <row r="5927" customFormat="false" ht="15" hidden="false" customHeight="false" outlineLevel="0" collapsed="false">
      <c r="B5927" s="2" t="s">
        <v>717</v>
      </c>
      <c r="C5927" s="66" t="s">
        <v>2434</v>
      </c>
      <c r="D5927" s="75" t="n">
        <v>343</v>
      </c>
      <c r="E5927" s="38" t="s">
        <v>2486</v>
      </c>
      <c r="F5927" s="2" t="str">
        <f aca="false">SUBSTITUTE(E5927,"/","")</f>
        <v>38152</v>
      </c>
      <c r="H5927" s="29" t="str">
        <f aca="false">(RIGHT(E5927,3)-6)&amp;"/"&amp;(RIGHT(E5927,3)*1)</f>
        <v>146/152</v>
      </c>
      <c r="I5927" s="29" t="str">
        <f aca="false">SUBSTITUTE(H5927,"/",";")</f>
        <v>146;152</v>
      </c>
      <c r="J5927" s="18" t="str">
        <f aca="false">SUBSTITUTE(H5927,"/",";")</f>
        <v>146;152</v>
      </c>
    </row>
    <row r="5928" customFormat="false" ht="15" hidden="false" customHeight="false" outlineLevel="0" collapsed="false">
      <c r="B5928" s="2" t="s">
        <v>717</v>
      </c>
      <c r="C5928" s="66" t="s">
        <v>2434</v>
      </c>
      <c r="D5928" s="75" t="n">
        <v>344</v>
      </c>
      <c r="E5928" s="38" t="s">
        <v>2487</v>
      </c>
      <c r="F5928" s="2" t="str">
        <f aca="false">SUBSTITUTE(E5928,"/","")</f>
        <v>40152</v>
      </c>
      <c r="H5928" s="29" t="str">
        <f aca="false">(RIGHT(E5928,3)-6)&amp;"/"&amp;(RIGHT(E5928,3)*1)</f>
        <v>146/152</v>
      </c>
      <c r="I5928" s="29" t="str">
        <f aca="false">SUBSTITUTE(H5928,"/",";")</f>
        <v>146;152</v>
      </c>
      <c r="J5928" s="18" t="str">
        <f aca="false">SUBSTITUTE(H5928,"/",";")</f>
        <v>146;152</v>
      </c>
    </row>
    <row r="5929" customFormat="false" ht="15" hidden="false" customHeight="false" outlineLevel="0" collapsed="false">
      <c r="B5929" s="2" t="s">
        <v>717</v>
      </c>
      <c r="C5929" s="66" t="s">
        <v>2434</v>
      </c>
      <c r="D5929" s="75" t="n">
        <v>345</v>
      </c>
      <c r="E5929" s="38" t="s">
        <v>2488</v>
      </c>
      <c r="F5929" s="2" t="str">
        <f aca="false">SUBSTITUTE(E5929,"/","")</f>
        <v>42152</v>
      </c>
      <c r="H5929" s="29" t="str">
        <f aca="false">(RIGHT(E5929,3)-6)&amp;"/"&amp;(RIGHT(E5929,3)*1)</f>
        <v>146/152</v>
      </c>
      <c r="I5929" s="29" t="str">
        <f aca="false">SUBSTITUTE(H5929,"/",";")</f>
        <v>146;152</v>
      </c>
      <c r="J5929" s="18" t="str">
        <f aca="false">SUBSTITUTE(H5929,"/",";")</f>
        <v>146;152</v>
      </c>
    </row>
    <row r="5930" customFormat="false" ht="15" hidden="false" customHeight="false" outlineLevel="0" collapsed="false">
      <c r="B5930" s="2" t="s">
        <v>717</v>
      </c>
      <c r="C5930" s="66" t="s">
        <v>2434</v>
      </c>
      <c r="D5930" s="75" t="n">
        <v>346</v>
      </c>
      <c r="E5930" s="38" t="s">
        <v>2489</v>
      </c>
      <c r="F5930" s="2" t="str">
        <f aca="false">SUBSTITUTE(E5930,"/","")</f>
        <v>44152</v>
      </c>
      <c r="H5930" s="29" t="str">
        <f aca="false">(RIGHT(E5930,3)-6)&amp;"/"&amp;(RIGHT(E5930,3)*1)</f>
        <v>146/152</v>
      </c>
      <c r="I5930" s="29" t="str">
        <f aca="false">SUBSTITUTE(H5930,"/",";")</f>
        <v>146;152</v>
      </c>
      <c r="J5930" s="18" t="str">
        <f aca="false">SUBSTITUTE(H5930,"/",";")</f>
        <v>146;152</v>
      </c>
    </row>
    <row r="5931" customFormat="false" ht="15" hidden="false" customHeight="false" outlineLevel="0" collapsed="false">
      <c r="B5931" s="2" t="s">
        <v>717</v>
      </c>
      <c r="C5931" s="66" t="s">
        <v>2434</v>
      </c>
      <c r="D5931" s="75" t="n">
        <v>347</v>
      </c>
      <c r="E5931" s="38" t="s">
        <v>2490</v>
      </c>
      <c r="F5931" s="2" t="str">
        <f aca="false">SUBSTITUTE(E5931,"/","")</f>
        <v>46152</v>
      </c>
      <c r="H5931" s="29" t="str">
        <f aca="false">(RIGHT(E5931,3)-6)&amp;"/"&amp;(RIGHT(E5931,3)*1)</f>
        <v>146/152</v>
      </c>
      <c r="I5931" s="29" t="str">
        <f aca="false">SUBSTITUTE(H5931,"/",";")</f>
        <v>146;152</v>
      </c>
      <c r="J5931" s="18" t="str">
        <f aca="false">SUBSTITUTE(H5931,"/",";")</f>
        <v>146;152</v>
      </c>
    </row>
    <row r="5932" customFormat="false" ht="15" hidden="false" customHeight="false" outlineLevel="0" collapsed="false">
      <c r="B5932" s="2" t="s">
        <v>717</v>
      </c>
      <c r="C5932" s="66" t="s">
        <v>2434</v>
      </c>
      <c r="D5932" s="75" t="n">
        <v>348</v>
      </c>
      <c r="E5932" s="38" t="s">
        <v>2491</v>
      </c>
      <c r="F5932" s="2" t="str">
        <f aca="false">SUBSTITUTE(E5932,"/","")</f>
        <v>48152</v>
      </c>
      <c r="H5932" s="29" t="str">
        <f aca="false">(RIGHT(E5932,3)-6)&amp;"/"&amp;(RIGHT(E5932,3)*1)</f>
        <v>146/152</v>
      </c>
      <c r="I5932" s="29" t="str">
        <f aca="false">SUBSTITUTE(H5932,"/",";")</f>
        <v>146;152</v>
      </c>
      <c r="J5932" s="18" t="str">
        <f aca="false">SUBSTITUTE(H5932,"/",";")</f>
        <v>146;152</v>
      </c>
    </row>
    <row r="5933" customFormat="false" ht="15" hidden="false" customHeight="false" outlineLevel="0" collapsed="false">
      <c r="B5933" s="2" t="s">
        <v>717</v>
      </c>
      <c r="C5933" s="66" t="s">
        <v>2434</v>
      </c>
      <c r="D5933" s="75" t="n">
        <v>349</v>
      </c>
      <c r="E5933" s="38" t="s">
        <v>2492</v>
      </c>
      <c r="F5933" s="2" t="str">
        <f aca="false">SUBSTITUTE(E5933,"/","")</f>
        <v>50152</v>
      </c>
      <c r="H5933" s="29" t="str">
        <f aca="false">(RIGHT(E5933,3)-6)&amp;"/"&amp;(RIGHT(E5933,3)*1)</f>
        <v>146/152</v>
      </c>
      <c r="I5933" s="29" t="str">
        <f aca="false">SUBSTITUTE(H5933,"/",";")</f>
        <v>146;152</v>
      </c>
      <c r="J5933" s="18" t="str">
        <f aca="false">SUBSTITUTE(H5933,"/",";")</f>
        <v>146;152</v>
      </c>
    </row>
    <row r="5934" customFormat="false" ht="15" hidden="false" customHeight="false" outlineLevel="0" collapsed="false">
      <c r="B5934" s="2" t="s">
        <v>717</v>
      </c>
      <c r="C5934" s="66" t="s">
        <v>2434</v>
      </c>
      <c r="D5934" s="75" t="n">
        <v>350</v>
      </c>
      <c r="E5934" s="38" t="s">
        <v>2493</v>
      </c>
      <c r="F5934" s="2" t="str">
        <f aca="false">SUBSTITUTE(E5934,"/","")</f>
        <v>52152</v>
      </c>
      <c r="H5934" s="29" t="str">
        <f aca="false">(RIGHT(E5934,3)-6)&amp;"/"&amp;(RIGHT(E5934,3)*1)</f>
        <v>146/152</v>
      </c>
      <c r="I5934" s="29" t="str">
        <f aca="false">SUBSTITUTE(H5934,"/",";")</f>
        <v>146;152</v>
      </c>
      <c r="J5934" s="18" t="str">
        <f aca="false">SUBSTITUTE(H5934,"/",";")</f>
        <v>146;152</v>
      </c>
    </row>
    <row r="5935" customFormat="false" ht="15" hidden="false" customHeight="false" outlineLevel="0" collapsed="false">
      <c r="B5935" s="2" t="s">
        <v>717</v>
      </c>
      <c r="C5935" s="66" t="s">
        <v>2434</v>
      </c>
      <c r="D5935" s="75" t="n">
        <v>366</v>
      </c>
      <c r="E5935" s="38" t="s">
        <v>2494</v>
      </c>
      <c r="F5935" s="2" t="str">
        <f aca="false">SUBSTITUTE(E5935,"/","")</f>
        <v>34158</v>
      </c>
      <c r="H5935" s="29" t="str">
        <f aca="false">(RIGHT(E5935,3)-6)&amp;"/"&amp;(RIGHT(E5935,3)*1)</f>
        <v>152/158</v>
      </c>
      <c r="I5935" s="29" t="str">
        <f aca="false">SUBSTITUTE(H5935,"/",";")</f>
        <v>152;158</v>
      </c>
      <c r="J5935" s="18" t="str">
        <f aca="false">SUBSTITUTE(H5935,"/",";")</f>
        <v>152;158</v>
      </c>
    </row>
    <row r="5936" customFormat="false" ht="15" hidden="false" customHeight="false" outlineLevel="0" collapsed="false">
      <c r="B5936" s="2" t="s">
        <v>717</v>
      </c>
      <c r="C5936" s="66" t="s">
        <v>2434</v>
      </c>
      <c r="D5936" s="75" t="n">
        <v>367</v>
      </c>
      <c r="E5936" s="38" t="s">
        <v>2495</v>
      </c>
      <c r="F5936" s="2" t="str">
        <f aca="false">SUBSTITUTE(E5936,"/","")</f>
        <v>36158</v>
      </c>
      <c r="H5936" s="29" t="str">
        <f aca="false">(RIGHT(E5936,3)-6)&amp;"/"&amp;(RIGHT(E5936,3)*1)</f>
        <v>152/158</v>
      </c>
      <c r="I5936" s="29" t="str">
        <f aca="false">SUBSTITUTE(H5936,"/",";")</f>
        <v>152;158</v>
      </c>
      <c r="J5936" s="18" t="str">
        <f aca="false">SUBSTITUTE(H5936,"/",";")</f>
        <v>152;158</v>
      </c>
    </row>
    <row r="5937" customFormat="false" ht="15" hidden="false" customHeight="false" outlineLevel="0" collapsed="false">
      <c r="B5937" s="2" t="s">
        <v>717</v>
      </c>
      <c r="C5937" s="66" t="s">
        <v>2434</v>
      </c>
      <c r="D5937" s="75" t="n">
        <v>368</v>
      </c>
      <c r="E5937" s="38" t="s">
        <v>2496</v>
      </c>
      <c r="F5937" s="2" t="str">
        <f aca="false">SUBSTITUTE(E5937,"/","")</f>
        <v>38158</v>
      </c>
      <c r="H5937" s="29" t="str">
        <f aca="false">(RIGHT(E5937,3)-6)&amp;"/"&amp;(RIGHT(E5937,3)*1)</f>
        <v>152/158</v>
      </c>
      <c r="I5937" s="29" t="str">
        <f aca="false">SUBSTITUTE(H5937,"/",";")</f>
        <v>152;158</v>
      </c>
      <c r="J5937" s="18" t="str">
        <f aca="false">SUBSTITUTE(H5937,"/",";")</f>
        <v>152;158</v>
      </c>
    </row>
    <row r="5938" customFormat="false" ht="15" hidden="false" customHeight="false" outlineLevel="0" collapsed="false">
      <c r="B5938" s="2" t="s">
        <v>717</v>
      </c>
      <c r="C5938" s="66" t="s">
        <v>2434</v>
      </c>
      <c r="D5938" s="75" t="n">
        <v>369</v>
      </c>
      <c r="E5938" s="38" t="s">
        <v>2497</v>
      </c>
      <c r="F5938" s="2" t="str">
        <f aca="false">SUBSTITUTE(E5938,"/","")</f>
        <v>40158</v>
      </c>
      <c r="H5938" s="29" t="str">
        <f aca="false">(RIGHT(E5938,3)-6)&amp;"/"&amp;(RIGHT(E5938,3)*1)</f>
        <v>152/158</v>
      </c>
      <c r="I5938" s="29" t="str">
        <f aca="false">SUBSTITUTE(H5938,"/",";")</f>
        <v>152;158</v>
      </c>
      <c r="J5938" s="18" t="str">
        <f aca="false">SUBSTITUTE(H5938,"/",";")</f>
        <v>152;158</v>
      </c>
    </row>
    <row r="5939" customFormat="false" ht="15" hidden="false" customHeight="false" outlineLevel="0" collapsed="false">
      <c r="B5939" s="2" t="s">
        <v>717</v>
      </c>
      <c r="C5939" s="66" t="s">
        <v>2434</v>
      </c>
      <c r="D5939" s="75" t="n">
        <v>370</v>
      </c>
      <c r="E5939" s="38" t="s">
        <v>2498</v>
      </c>
      <c r="F5939" s="2" t="str">
        <f aca="false">SUBSTITUTE(E5939,"/","")</f>
        <v>42158</v>
      </c>
      <c r="H5939" s="29" t="str">
        <f aca="false">(RIGHT(E5939,3)-6)&amp;"/"&amp;(RIGHT(E5939,3)*1)</f>
        <v>152/158</v>
      </c>
      <c r="I5939" s="29" t="str">
        <f aca="false">SUBSTITUTE(H5939,"/",";")</f>
        <v>152;158</v>
      </c>
      <c r="J5939" s="18" t="str">
        <f aca="false">SUBSTITUTE(H5939,"/",";")</f>
        <v>152;158</v>
      </c>
    </row>
    <row r="5940" customFormat="false" ht="15" hidden="false" customHeight="false" outlineLevel="0" collapsed="false">
      <c r="B5940" s="2" t="s">
        <v>717</v>
      </c>
      <c r="C5940" s="66" t="s">
        <v>2434</v>
      </c>
      <c r="D5940" s="75" t="n">
        <v>371</v>
      </c>
      <c r="E5940" s="38" t="s">
        <v>2499</v>
      </c>
      <c r="F5940" s="2" t="str">
        <f aca="false">SUBSTITUTE(E5940,"/","")</f>
        <v>44158</v>
      </c>
      <c r="H5940" s="29" t="str">
        <f aca="false">(RIGHT(E5940,3)-6)&amp;"/"&amp;(RIGHT(E5940,3)*1)</f>
        <v>152/158</v>
      </c>
      <c r="I5940" s="29" t="str">
        <f aca="false">SUBSTITUTE(H5940,"/",";")</f>
        <v>152;158</v>
      </c>
      <c r="J5940" s="18" t="str">
        <f aca="false">SUBSTITUTE(H5940,"/",";")</f>
        <v>152;158</v>
      </c>
    </row>
    <row r="5941" customFormat="false" ht="15" hidden="false" customHeight="false" outlineLevel="0" collapsed="false">
      <c r="B5941" s="2" t="s">
        <v>717</v>
      </c>
      <c r="C5941" s="66" t="s">
        <v>2434</v>
      </c>
      <c r="D5941" s="75" t="n">
        <v>372</v>
      </c>
      <c r="E5941" s="38" t="s">
        <v>2500</v>
      </c>
      <c r="F5941" s="2" t="str">
        <f aca="false">SUBSTITUTE(E5941,"/","")</f>
        <v>46158</v>
      </c>
      <c r="H5941" s="29" t="str">
        <f aca="false">(RIGHT(E5941,3)-6)&amp;"/"&amp;(RIGHT(E5941,3)*1)</f>
        <v>152/158</v>
      </c>
      <c r="I5941" s="29" t="str">
        <f aca="false">SUBSTITUTE(H5941,"/",";")</f>
        <v>152;158</v>
      </c>
      <c r="J5941" s="18" t="str">
        <f aca="false">SUBSTITUTE(H5941,"/",";")</f>
        <v>152;158</v>
      </c>
    </row>
    <row r="5942" customFormat="false" ht="15" hidden="false" customHeight="false" outlineLevel="0" collapsed="false">
      <c r="B5942" s="2" t="s">
        <v>717</v>
      </c>
      <c r="C5942" s="66" t="s">
        <v>2434</v>
      </c>
      <c r="D5942" s="75" t="n">
        <v>373</v>
      </c>
      <c r="E5942" s="38" t="s">
        <v>2501</v>
      </c>
      <c r="F5942" s="2" t="str">
        <f aca="false">SUBSTITUTE(E5942,"/","")</f>
        <v>48158</v>
      </c>
      <c r="H5942" s="29" t="str">
        <f aca="false">(RIGHT(E5942,3)-6)&amp;"/"&amp;(RIGHT(E5942,3)*1)</f>
        <v>152/158</v>
      </c>
      <c r="I5942" s="29" t="str">
        <f aca="false">SUBSTITUTE(H5942,"/",";")</f>
        <v>152;158</v>
      </c>
      <c r="J5942" s="18" t="str">
        <f aca="false">SUBSTITUTE(H5942,"/",";")</f>
        <v>152;158</v>
      </c>
    </row>
    <row r="5943" customFormat="false" ht="15" hidden="false" customHeight="false" outlineLevel="0" collapsed="false">
      <c r="B5943" s="2" t="s">
        <v>717</v>
      </c>
      <c r="C5943" s="66" t="s">
        <v>2434</v>
      </c>
      <c r="D5943" s="75" t="n">
        <v>374</v>
      </c>
      <c r="E5943" s="38" t="s">
        <v>2502</v>
      </c>
      <c r="F5943" s="2" t="str">
        <f aca="false">SUBSTITUTE(E5943,"/","")</f>
        <v>50158</v>
      </c>
      <c r="H5943" s="29" t="str">
        <f aca="false">(RIGHT(E5943,3)-6)&amp;"/"&amp;(RIGHT(E5943,3)*1)</f>
        <v>152/158</v>
      </c>
      <c r="I5943" s="29" t="str">
        <f aca="false">SUBSTITUTE(H5943,"/",";")</f>
        <v>152;158</v>
      </c>
      <c r="J5943" s="18" t="str">
        <f aca="false">SUBSTITUTE(H5943,"/",";")</f>
        <v>152;158</v>
      </c>
    </row>
    <row r="5944" customFormat="false" ht="15" hidden="false" customHeight="false" outlineLevel="0" collapsed="false">
      <c r="B5944" s="2" t="s">
        <v>717</v>
      </c>
      <c r="C5944" s="66" t="s">
        <v>2434</v>
      </c>
      <c r="D5944" s="75" t="n">
        <v>375</v>
      </c>
      <c r="E5944" s="38" t="s">
        <v>2503</v>
      </c>
      <c r="F5944" s="2" t="str">
        <f aca="false">SUBSTITUTE(E5944,"/","")</f>
        <v>52158</v>
      </c>
      <c r="H5944" s="29" t="str">
        <f aca="false">(RIGHT(E5944,3)-6)&amp;"/"&amp;(RIGHT(E5944,3)*1)</f>
        <v>152/158</v>
      </c>
      <c r="I5944" s="29" t="str">
        <f aca="false">SUBSTITUTE(H5944,"/",";")</f>
        <v>152;158</v>
      </c>
      <c r="J5944" s="18" t="str">
        <f aca="false">SUBSTITUTE(H5944,"/",";")</f>
        <v>152;158</v>
      </c>
    </row>
    <row r="5946" customFormat="false" ht="15" hidden="false" customHeight="false" outlineLevel="0" collapsed="false">
      <c r="B5946" s="2" t="s">
        <v>717</v>
      </c>
      <c r="C5946" s="66" t="s">
        <v>2505</v>
      </c>
      <c r="D5946" s="2" t="n">
        <v>111</v>
      </c>
      <c r="E5946" s="38" t="s">
        <v>2435</v>
      </c>
      <c r="F5946" s="2" t="str">
        <f aca="false">SUBSTITUTE(E5946,"/","")</f>
        <v>24098</v>
      </c>
      <c r="H5946" s="29" t="str">
        <f aca="false">(RIGHT(E5946,3)-6)&amp;"/"&amp;(RIGHT(E5946,3)*1)</f>
        <v>92/98</v>
      </c>
      <c r="I5946" s="29" t="str">
        <f aca="false">SUBSTITUTE(H5946,"/",";")</f>
        <v>92;98</v>
      </c>
      <c r="J5946" s="18" t="str">
        <f aca="false">SUBSTITUTE(H5946,"/",";")</f>
        <v>92;98</v>
      </c>
    </row>
    <row r="5947" customFormat="false" ht="15" hidden="false" customHeight="false" outlineLevel="0" collapsed="false">
      <c r="B5947" s="2" t="s">
        <v>717</v>
      </c>
      <c r="C5947" s="66" t="s">
        <v>2505</v>
      </c>
      <c r="D5947" s="2" t="n">
        <v>112</v>
      </c>
      <c r="E5947" s="38" t="s">
        <v>2436</v>
      </c>
      <c r="F5947" s="2" t="str">
        <f aca="false">SUBSTITUTE(E5947,"/","")</f>
        <v>26098</v>
      </c>
      <c r="H5947" s="29" t="str">
        <f aca="false">(RIGHT(E5947,3)-6)&amp;"/"&amp;(RIGHT(E5947,3)*1)</f>
        <v>92/98</v>
      </c>
      <c r="I5947" s="29" t="str">
        <f aca="false">SUBSTITUTE(H5947,"/",";")</f>
        <v>92;98</v>
      </c>
      <c r="J5947" s="18" t="str">
        <f aca="false">SUBSTITUTE(H5947,"/",";")</f>
        <v>92;98</v>
      </c>
    </row>
    <row r="5948" customFormat="false" ht="15" hidden="false" customHeight="false" outlineLevel="0" collapsed="false">
      <c r="B5948" s="2" t="s">
        <v>717</v>
      </c>
      <c r="C5948" s="66" t="s">
        <v>2505</v>
      </c>
      <c r="D5948" s="2" t="n">
        <v>136</v>
      </c>
      <c r="E5948" s="38" t="s">
        <v>2437</v>
      </c>
      <c r="F5948" s="2" t="str">
        <f aca="false">SUBSTITUTE(E5948,"/","")</f>
        <v>24104</v>
      </c>
      <c r="H5948" s="29" t="str">
        <f aca="false">(RIGHT(E5948,3)-6)&amp;"/"&amp;(RIGHT(E5948,3)*1)</f>
        <v>98/104</v>
      </c>
      <c r="I5948" s="29" t="str">
        <f aca="false">SUBSTITUTE(H5948,"/",";")</f>
        <v>98;104</v>
      </c>
      <c r="J5948" s="18" t="str">
        <f aca="false">SUBSTITUTE(H5948,"/",";")</f>
        <v>98;104</v>
      </c>
    </row>
    <row r="5949" customFormat="false" ht="15" hidden="false" customHeight="false" outlineLevel="0" collapsed="false">
      <c r="B5949" s="2" t="s">
        <v>717</v>
      </c>
      <c r="C5949" s="66" t="s">
        <v>2505</v>
      </c>
      <c r="D5949" s="2" t="n">
        <v>137</v>
      </c>
      <c r="E5949" s="38" t="s">
        <v>2438</v>
      </c>
      <c r="F5949" s="2" t="str">
        <f aca="false">SUBSTITUTE(E5949,"/","")</f>
        <v>26104</v>
      </c>
      <c r="H5949" s="29" t="str">
        <f aca="false">(RIGHT(E5949,3)-6)&amp;"/"&amp;(RIGHT(E5949,3)*1)</f>
        <v>98/104</v>
      </c>
      <c r="I5949" s="29" t="str">
        <f aca="false">SUBSTITUTE(H5949,"/",";")</f>
        <v>98;104</v>
      </c>
      <c r="J5949" s="18" t="str">
        <f aca="false">SUBSTITUTE(H5949,"/",";")</f>
        <v>98;104</v>
      </c>
    </row>
    <row r="5950" customFormat="false" ht="15" hidden="false" customHeight="false" outlineLevel="0" collapsed="false">
      <c r="B5950" s="2" t="s">
        <v>717</v>
      </c>
      <c r="C5950" s="66" t="s">
        <v>2505</v>
      </c>
      <c r="D5950" s="2" t="n">
        <v>138</v>
      </c>
      <c r="E5950" s="38" t="s">
        <v>2439</v>
      </c>
      <c r="F5950" s="2" t="str">
        <f aca="false">SUBSTITUTE(E5950,"/","")</f>
        <v>28104</v>
      </c>
      <c r="H5950" s="29" t="str">
        <f aca="false">(RIGHT(E5950,3)-6)&amp;"/"&amp;(RIGHT(E5950,3)*1)</f>
        <v>98/104</v>
      </c>
      <c r="I5950" s="29" t="str">
        <f aca="false">SUBSTITUTE(H5950,"/",";")</f>
        <v>98;104</v>
      </c>
      <c r="J5950" s="18" t="str">
        <f aca="false">SUBSTITUTE(H5950,"/",";")</f>
        <v>98;104</v>
      </c>
    </row>
    <row r="5951" customFormat="false" ht="15" hidden="false" customHeight="false" outlineLevel="0" collapsed="false">
      <c r="B5951" s="2" t="s">
        <v>717</v>
      </c>
      <c r="C5951" s="66" t="s">
        <v>2505</v>
      </c>
      <c r="D5951" s="2" t="n">
        <v>161</v>
      </c>
      <c r="E5951" s="38" t="s">
        <v>2440</v>
      </c>
      <c r="F5951" s="2" t="str">
        <f aca="false">SUBSTITUTE(E5951,"/","")</f>
        <v>24110</v>
      </c>
      <c r="H5951" s="29" t="str">
        <f aca="false">(RIGHT(E5951,3)-6)&amp;"/"&amp;(RIGHT(E5951,3)*1)</f>
        <v>104/110</v>
      </c>
      <c r="I5951" s="29" t="str">
        <f aca="false">SUBSTITUTE(H5951,"/",";")</f>
        <v>104;110</v>
      </c>
      <c r="J5951" s="18" t="str">
        <f aca="false">SUBSTITUTE(H5951,"/",";")</f>
        <v>104;110</v>
      </c>
    </row>
    <row r="5952" customFormat="false" ht="15" hidden="false" customHeight="false" outlineLevel="0" collapsed="false">
      <c r="B5952" s="2" t="s">
        <v>717</v>
      </c>
      <c r="C5952" s="66" t="s">
        <v>2505</v>
      </c>
      <c r="D5952" s="2" t="n">
        <v>162</v>
      </c>
      <c r="E5952" s="38" t="s">
        <v>2441</v>
      </c>
      <c r="F5952" s="2" t="str">
        <f aca="false">SUBSTITUTE(E5952,"/","")</f>
        <v>26110</v>
      </c>
      <c r="H5952" s="29" t="str">
        <f aca="false">(RIGHT(E5952,3)-6)&amp;"/"&amp;(RIGHT(E5952,3)*1)</f>
        <v>104/110</v>
      </c>
      <c r="I5952" s="29" t="str">
        <f aca="false">SUBSTITUTE(H5952,"/",";")</f>
        <v>104;110</v>
      </c>
      <c r="J5952" s="18" t="str">
        <f aca="false">SUBSTITUTE(H5952,"/",";")</f>
        <v>104;110</v>
      </c>
    </row>
    <row r="5953" customFormat="false" ht="15" hidden="false" customHeight="false" outlineLevel="0" collapsed="false">
      <c r="B5953" s="2" t="s">
        <v>717</v>
      </c>
      <c r="C5953" s="66" t="s">
        <v>2505</v>
      </c>
      <c r="D5953" s="2" t="n">
        <v>163</v>
      </c>
      <c r="E5953" s="38" t="s">
        <v>2442</v>
      </c>
      <c r="F5953" s="2" t="str">
        <f aca="false">SUBSTITUTE(E5953,"/","")</f>
        <v>28110</v>
      </c>
      <c r="H5953" s="29" t="str">
        <f aca="false">(RIGHT(E5953,3)-6)&amp;"/"&amp;(RIGHT(E5953,3)*1)</f>
        <v>104/110</v>
      </c>
      <c r="I5953" s="29" t="str">
        <f aca="false">SUBSTITUTE(H5953,"/",";")</f>
        <v>104;110</v>
      </c>
      <c r="J5953" s="18" t="str">
        <f aca="false">SUBSTITUTE(H5953,"/",";")</f>
        <v>104;110</v>
      </c>
    </row>
    <row r="5954" customFormat="false" ht="15" hidden="false" customHeight="false" outlineLevel="0" collapsed="false">
      <c r="B5954" s="2" t="s">
        <v>717</v>
      </c>
      <c r="C5954" s="66" t="s">
        <v>2505</v>
      </c>
      <c r="D5954" s="2" t="n">
        <v>187</v>
      </c>
      <c r="E5954" s="38" t="s">
        <v>2444</v>
      </c>
      <c r="F5954" s="2" t="str">
        <f aca="false">SUBSTITUTE(E5954,"/","")</f>
        <v>26116</v>
      </c>
      <c r="H5954" s="29" t="str">
        <f aca="false">(RIGHT(E5954,3)-6)&amp;"/"&amp;(RIGHT(E5954,3)*1)</f>
        <v>110/116</v>
      </c>
      <c r="I5954" s="29" t="str">
        <f aca="false">SUBSTITUTE(H5954,"/",";")</f>
        <v>110;116</v>
      </c>
      <c r="J5954" s="18" t="str">
        <f aca="false">SUBSTITUTE(H5954,"/",";")</f>
        <v>110;116</v>
      </c>
    </row>
    <row r="5955" customFormat="false" ht="15" hidden="false" customHeight="false" outlineLevel="0" collapsed="false">
      <c r="B5955" s="2" t="s">
        <v>717</v>
      </c>
      <c r="C5955" s="66" t="s">
        <v>2505</v>
      </c>
      <c r="D5955" s="2" t="n">
        <v>188</v>
      </c>
      <c r="E5955" s="38" t="s">
        <v>2445</v>
      </c>
      <c r="F5955" s="2" t="str">
        <f aca="false">SUBSTITUTE(E5955,"/","")</f>
        <v>28116</v>
      </c>
      <c r="H5955" s="29" t="str">
        <f aca="false">(RIGHT(E5955,3)-6)&amp;"/"&amp;(RIGHT(E5955,3)*1)</f>
        <v>110/116</v>
      </c>
      <c r="I5955" s="29" t="str">
        <f aca="false">SUBSTITUTE(H5955,"/",";")</f>
        <v>110;116</v>
      </c>
      <c r="J5955" s="18" t="str">
        <f aca="false">SUBSTITUTE(H5955,"/",";")</f>
        <v>110;116</v>
      </c>
    </row>
    <row r="5956" customFormat="false" ht="15" hidden="false" customHeight="false" outlineLevel="0" collapsed="false">
      <c r="B5956" s="2" t="s">
        <v>717</v>
      </c>
      <c r="C5956" s="66" t="s">
        <v>2505</v>
      </c>
      <c r="D5956" s="2" t="n">
        <v>189</v>
      </c>
      <c r="E5956" s="38" t="s">
        <v>2446</v>
      </c>
      <c r="F5956" s="2" t="str">
        <f aca="false">SUBSTITUTE(E5956,"/","")</f>
        <v>30116</v>
      </c>
      <c r="H5956" s="29" t="str">
        <f aca="false">(RIGHT(E5956,3)-6)&amp;"/"&amp;(RIGHT(E5956,3)*1)</f>
        <v>110/116</v>
      </c>
      <c r="I5956" s="29" t="str">
        <f aca="false">SUBSTITUTE(H5956,"/",";")</f>
        <v>110;116</v>
      </c>
      <c r="J5956" s="18" t="str">
        <f aca="false">SUBSTITUTE(H5956,"/",";")</f>
        <v>110;116</v>
      </c>
    </row>
    <row r="5957" customFormat="false" ht="15" hidden="false" customHeight="false" outlineLevel="0" collapsed="false">
      <c r="B5957" s="2" t="s">
        <v>717</v>
      </c>
      <c r="C5957" s="66" t="s">
        <v>2505</v>
      </c>
      <c r="D5957" s="2" t="n">
        <v>213</v>
      </c>
      <c r="E5957" s="38" t="s">
        <v>2448</v>
      </c>
      <c r="F5957" s="2" t="str">
        <f aca="false">SUBSTITUTE(E5957,"/","")</f>
        <v>28122</v>
      </c>
      <c r="H5957" s="29" t="str">
        <f aca="false">(RIGHT(E5957,3)-6)&amp;"/"&amp;(RIGHT(E5957,3)*1)</f>
        <v>116/122</v>
      </c>
      <c r="I5957" s="29" t="str">
        <f aca="false">SUBSTITUTE(H5957,"/",";")</f>
        <v>116;122</v>
      </c>
      <c r="J5957" s="18" t="str">
        <f aca="false">SUBSTITUTE(H5957,"/",";")</f>
        <v>116;122</v>
      </c>
    </row>
    <row r="5958" customFormat="false" ht="15" hidden="false" customHeight="false" outlineLevel="0" collapsed="false">
      <c r="B5958" s="2" t="s">
        <v>717</v>
      </c>
      <c r="C5958" s="66" t="s">
        <v>2505</v>
      </c>
      <c r="D5958" s="2" t="n">
        <v>214</v>
      </c>
      <c r="E5958" s="38" t="s">
        <v>2449</v>
      </c>
      <c r="F5958" s="2" t="str">
        <f aca="false">SUBSTITUTE(E5958,"/","")</f>
        <v>30122</v>
      </c>
      <c r="H5958" s="29" t="str">
        <f aca="false">(RIGHT(E5958,3)-6)&amp;"/"&amp;(RIGHT(E5958,3)*1)</f>
        <v>116/122</v>
      </c>
      <c r="I5958" s="29" t="str">
        <f aca="false">SUBSTITUTE(H5958,"/",";")</f>
        <v>116;122</v>
      </c>
      <c r="J5958" s="18" t="str">
        <f aca="false">SUBSTITUTE(H5958,"/",";")</f>
        <v>116;122</v>
      </c>
    </row>
    <row r="5959" customFormat="false" ht="15" hidden="false" customHeight="false" outlineLevel="0" collapsed="false">
      <c r="B5959" s="2" t="s">
        <v>717</v>
      </c>
      <c r="C5959" s="66" t="s">
        <v>2505</v>
      </c>
      <c r="D5959" s="2" t="n">
        <v>215</v>
      </c>
      <c r="E5959" s="38" t="s">
        <v>2450</v>
      </c>
      <c r="F5959" s="2" t="str">
        <f aca="false">SUBSTITUTE(E5959,"/","")</f>
        <v>32122</v>
      </c>
      <c r="H5959" s="29" t="str">
        <f aca="false">(RIGHT(E5959,3)-6)&amp;"/"&amp;(RIGHT(E5959,3)*1)</f>
        <v>116/122</v>
      </c>
      <c r="I5959" s="29" t="str">
        <f aca="false">SUBSTITUTE(H5959,"/",";")</f>
        <v>116;122</v>
      </c>
      <c r="J5959" s="18" t="str">
        <f aca="false">SUBSTITUTE(H5959,"/",";")</f>
        <v>116;122</v>
      </c>
    </row>
    <row r="5960" customFormat="false" ht="15" hidden="false" customHeight="false" outlineLevel="0" collapsed="false">
      <c r="B5960" s="2" t="s">
        <v>717</v>
      </c>
      <c r="C5960" s="66" t="s">
        <v>2505</v>
      </c>
      <c r="D5960" s="2" t="n">
        <v>238</v>
      </c>
      <c r="E5960" s="38" t="s">
        <v>2452</v>
      </c>
      <c r="F5960" s="2" t="str">
        <f aca="false">SUBSTITUTE(E5960,"/","")</f>
        <v>28128</v>
      </c>
      <c r="H5960" s="29" t="str">
        <f aca="false">(RIGHT(E5960,3)-6)&amp;"/"&amp;(RIGHT(E5960,3)*1)</f>
        <v>122/128</v>
      </c>
      <c r="I5960" s="29" t="str">
        <f aca="false">SUBSTITUTE(H5960,"/",";")</f>
        <v>122;128</v>
      </c>
      <c r="J5960" s="18" t="str">
        <f aca="false">SUBSTITUTE(H5960,"/",";")</f>
        <v>122;128</v>
      </c>
    </row>
    <row r="5961" customFormat="false" ht="15" hidden="false" customHeight="false" outlineLevel="0" collapsed="false">
      <c r="B5961" s="2" t="s">
        <v>717</v>
      </c>
      <c r="C5961" s="66" t="s">
        <v>2505</v>
      </c>
      <c r="D5961" s="2" t="n">
        <v>239</v>
      </c>
      <c r="E5961" s="38" t="s">
        <v>2453</v>
      </c>
      <c r="F5961" s="2" t="str">
        <f aca="false">SUBSTITUTE(E5961,"/","")</f>
        <v>30128</v>
      </c>
      <c r="H5961" s="29" t="str">
        <f aca="false">(RIGHT(E5961,3)-6)&amp;"/"&amp;(RIGHT(E5961,3)*1)</f>
        <v>122/128</v>
      </c>
      <c r="I5961" s="29" t="str">
        <f aca="false">SUBSTITUTE(H5961,"/",";")</f>
        <v>122;128</v>
      </c>
      <c r="J5961" s="18" t="str">
        <f aca="false">SUBSTITUTE(H5961,"/",";")</f>
        <v>122;128</v>
      </c>
    </row>
    <row r="5962" customFormat="false" ht="15" hidden="false" customHeight="false" outlineLevel="0" collapsed="false">
      <c r="B5962" s="2" t="s">
        <v>717</v>
      </c>
      <c r="C5962" s="66" t="s">
        <v>2505</v>
      </c>
      <c r="D5962" s="2" t="n">
        <v>240</v>
      </c>
      <c r="E5962" s="38" t="s">
        <v>2454</v>
      </c>
      <c r="F5962" s="2" t="str">
        <f aca="false">SUBSTITUTE(E5962,"/","")</f>
        <v>32128</v>
      </c>
      <c r="H5962" s="29" t="str">
        <f aca="false">(RIGHT(E5962,3)-6)&amp;"/"&amp;(RIGHT(E5962,3)*1)</f>
        <v>122/128</v>
      </c>
      <c r="I5962" s="29" t="str">
        <f aca="false">SUBSTITUTE(H5962,"/",";")</f>
        <v>122;128</v>
      </c>
      <c r="J5962" s="18" t="str">
        <f aca="false">SUBSTITUTE(H5962,"/",";")</f>
        <v>122;128</v>
      </c>
    </row>
    <row r="5963" customFormat="false" ht="15" hidden="false" customHeight="false" outlineLevel="0" collapsed="false">
      <c r="B5963" s="2" t="s">
        <v>717</v>
      </c>
      <c r="C5963" s="66" t="s">
        <v>2505</v>
      </c>
      <c r="D5963" s="2" t="n">
        <v>241</v>
      </c>
      <c r="E5963" s="38" t="s">
        <v>2455</v>
      </c>
      <c r="F5963" s="2" t="str">
        <f aca="false">SUBSTITUTE(E5963,"/","")</f>
        <v>34128</v>
      </c>
      <c r="H5963" s="29" t="str">
        <f aca="false">(RIGHT(E5963,3)-6)&amp;"/"&amp;(RIGHT(E5963,3)*1)</f>
        <v>122/128</v>
      </c>
      <c r="I5963" s="29" t="str">
        <f aca="false">SUBSTITUTE(H5963,"/",";")</f>
        <v>122;128</v>
      </c>
      <c r="J5963" s="18" t="str">
        <f aca="false">SUBSTITUTE(H5963,"/",";")</f>
        <v>122;128</v>
      </c>
    </row>
    <row r="5964" customFormat="false" ht="15" hidden="false" customHeight="false" outlineLevel="0" collapsed="false">
      <c r="B5964" s="2" t="s">
        <v>717</v>
      </c>
      <c r="C5964" s="66" t="s">
        <v>2505</v>
      </c>
      <c r="D5964" s="2" t="n">
        <v>242</v>
      </c>
      <c r="E5964" s="38" t="s">
        <v>2456</v>
      </c>
      <c r="F5964" s="2" t="str">
        <f aca="false">SUBSTITUTE(E5964,"/","")</f>
        <v>36128</v>
      </c>
      <c r="H5964" s="29" t="str">
        <f aca="false">(RIGHT(E5964,3)-6)&amp;"/"&amp;(RIGHT(E5964,3)*1)</f>
        <v>122/128</v>
      </c>
      <c r="I5964" s="29" t="str">
        <f aca="false">SUBSTITUTE(H5964,"/",";")</f>
        <v>122;128</v>
      </c>
      <c r="J5964" s="18" t="str">
        <f aca="false">SUBSTITUTE(H5964,"/",";")</f>
        <v>122;128</v>
      </c>
    </row>
    <row r="5965" customFormat="false" ht="15" hidden="false" customHeight="false" outlineLevel="0" collapsed="false">
      <c r="B5965" s="2" t="s">
        <v>717</v>
      </c>
      <c r="C5965" s="66" t="s">
        <v>2505</v>
      </c>
      <c r="D5965" s="2" t="n">
        <v>264</v>
      </c>
      <c r="E5965" s="38" t="s">
        <v>2459</v>
      </c>
      <c r="F5965" s="2" t="str">
        <f aca="false">SUBSTITUTE(E5965,"/","")</f>
        <v>30134</v>
      </c>
      <c r="H5965" s="29" t="str">
        <f aca="false">(RIGHT(E5965,3)-6)&amp;"/"&amp;(RIGHT(E5965,3)*1)</f>
        <v>128/134</v>
      </c>
      <c r="I5965" s="29" t="str">
        <f aca="false">SUBSTITUTE(H5965,"/",";")</f>
        <v>128;134</v>
      </c>
      <c r="J5965" s="18" t="str">
        <f aca="false">SUBSTITUTE(H5965,"/",";")</f>
        <v>128;134</v>
      </c>
    </row>
    <row r="5966" customFormat="false" ht="15" hidden="false" customHeight="false" outlineLevel="0" collapsed="false">
      <c r="B5966" s="2" t="s">
        <v>717</v>
      </c>
      <c r="C5966" s="66" t="s">
        <v>2505</v>
      </c>
      <c r="D5966" s="2" t="n">
        <v>265</v>
      </c>
      <c r="E5966" s="38" t="s">
        <v>2460</v>
      </c>
      <c r="F5966" s="2" t="str">
        <f aca="false">SUBSTITUTE(E5966,"/","")</f>
        <v>32134</v>
      </c>
      <c r="H5966" s="29" t="str">
        <f aca="false">(RIGHT(E5966,3)-6)&amp;"/"&amp;(RIGHT(E5966,3)*1)</f>
        <v>128/134</v>
      </c>
      <c r="I5966" s="29" t="str">
        <f aca="false">SUBSTITUTE(H5966,"/",";")</f>
        <v>128;134</v>
      </c>
      <c r="J5966" s="18" t="str">
        <f aca="false">SUBSTITUTE(H5966,"/",";")</f>
        <v>128;134</v>
      </c>
    </row>
    <row r="5967" customFormat="false" ht="15" hidden="false" customHeight="false" outlineLevel="0" collapsed="false">
      <c r="B5967" s="2" t="s">
        <v>717</v>
      </c>
      <c r="C5967" s="66" t="s">
        <v>2505</v>
      </c>
      <c r="D5967" s="2" t="n">
        <v>266</v>
      </c>
      <c r="E5967" s="38" t="s">
        <v>2461</v>
      </c>
      <c r="F5967" s="2" t="str">
        <f aca="false">SUBSTITUTE(E5967,"/","")</f>
        <v>34134</v>
      </c>
      <c r="H5967" s="29" t="str">
        <f aca="false">(RIGHT(E5967,3)-6)&amp;"/"&amp;(RIGHT(E5967,3)*1)</f>
        <v>128/134</v>
      </c>
      <c r="I5967" s="29" t="str">
        <f aca="false">SUBSTITUTE(H5967,"/",";")</f>
        <v>128;134</v>
      </c>
      <c r="J5967" s="18" t="str">
        <f aca="false">SUBSTITUTE(H5967,"/",";")</f>
        <v>128;134</v>
      </c>
    </row>
    <row r="5968" customFormat="false" ht="15" hidden="false" customHeight="false" outlineLevel="0" collapsed="false">
      <c r="B5968" s="2" t="s">
        <v>717</v>
      </c>
      <c r="C5968" s="66" t="s">
        <v>2505</v>
      </c>
      <c r="D5968" s="2" t="n">
        <v>267</v>
      </c>
      <c r="E5968" s="38" t="s">
        <v>2462</v>
      </c>
      <c r="F5968" s="2" t="str">
        <f aca="false">SUBSTITUTE(E5968,"/","")</f>
        <v>36134</v>
      </c>
      <c r="H5968" s="29" t="str">
        <f aca="false">(RIGHT(E5968,3)-6)&amp;"/"&amp;(RIGHT(E5968,3)*1)</f>
        <v>128/134</v>
      </c>
      <c r="I5968" s="29" t="str">
        <f aca="false">SUBSTITUTE(H5968,"/",";")</f>
        <v>128;134</v>
      </c>
      <c r="J5968" s="18" t="str">
        <f aca="false">SUBSTITUTE(H5968,"/",";")</f>
        <v>128;134</v>
      </c>
    </row>
    <row r="5969" customFormat="false" ht="15" hidden="false" customHeight="false" outlineLevel="0" collapsed="false">
      <c r="B5969" s="2" t="s">
        <v>717</v>
      </c>
      <c r="C5969" s="66" t="s">
        <v>2505</v>
      </c>
      <c r="D5969" s="2" t="n">
        <v>268</v>
      </c>
      <c r="E5969" s="38" t="s">
        <v>2463</v>
      </c>
      <c r="F5969" s="2" t="str">
        <f aca="false">SUBSTITUTE(E5969,"/","")</f>
        <v>38134</v>
      </c>
      <c r="H5969" s="29" t="str">
        <f aca="false">(RIGHT(E5969,3)-6)&amp;"/"&amp;(RIGHT(E5969,3)*1)</f>
        <v>128/134</v>
      </c>
      <c r="I5969" s="29" t="str">
        <f aca="false">SUBSTITUTE(H5969,"/",";")</f>
        <v>128;134</v>
      </c>
      <c r="J5969" s="18" t="str">
        <f aca="false">SUBSTITUTE(H5969,"/",";")</f>
        <v>128;134</v>
      </c>
    </row>
    <row r="5970" customFormat="false" ht="15" hidden="false" customHeight="false" outlineLevel="0" collapsed="false">
      <c r="B5970" s="2" t="s">
        <v>717</v>
      </c>
      <c r="C5970" s="66" t="s">
        <v>2505</v>
      </c>
      <c r="D5970" s="2" t="n">
        <v>289</v>
      </c>
      <c r="E5970" s="38" t="s">
        <v>2465</v>
      </c>
      <c r="F5970" s="2" t="str">
        <f aca="false">SUBSTITUTE(E5970,"/","")</f>
        <v>30140</v>
      </c>
      <c r="H5970" s="29" t="str">
        <f aca="false">(RIGHT(E5970,3)-6)&amp;"/"&amp;(RIGHT(E5970,3)*1)</f>
        <v>134/140</v>
      </c>
      <c r="I5970" s="29" t="str">
        <f aca="false">SUBSTITUTE(H5970,"/",";")</f>
        <v>134;140</v>
      </c>
      <c r="J5970" s="18" t="str">
        <f aca="false">SUBSTITUTE(H5970,"/",";")</f>
        <v>134;140</v>
      </c>
    </row>
    <row r="5971" customFormat="false" ht="15" hidden="false" customHeight="false" outlineLevel="0" collapsed="false">
      <c r="B5971" s="2" t="s">
        <v>717</v>
      </c>
      <c r="C5971" s="66" t="s">
        <v>2505</v>
      </c>
      <c r="D5971" s="2" t="n">
        <v>290</v>
      </c>
      <c r="E5971" s="38" t="s">
        <v>2466</v>
      </c>
      <c r="F5971" s="2" t="str">
        <f aca="false">SUBSTITUTE(E5971,"/","")</f>
        <v>32140</v>
      </c>
      <c r="H5971" s="29" t="str">
        <f aca="false">(RIGHT(E5971,3)-6)&amp;"/"&amp;(RIGHT(E5971,3)*1)</f>
        <v>134/140</v>
      </c>
      <c r="I5971" s="29" t="str">
        <f aca="false">SUBSTITUTE(H5971,"/",";")</f>
        <v>134;140</v>
      </c>
      <c r="J5971" s="18" t="str">
        <f aca="false">SUBSTITUTE(H5971,"/",";")</f>
        <v>134;140</v>
      </c>
    </row>
    <row r="5972" customFormat="false" ht="15" hidden="false" customHeight="false" outlineLevel="0" collapsed="false">
      <c r="B5972" s="2" t="s">
        <v>717</v>
      </c>
      <c r="C5972" s="66" t="s">
        <v>2505</v>
      </c>
      <c r="D5972" s="2" t="n">
        <v>291</v>
      </c>
      <c r="E5972" s="38" t="s">
        <v>2467</v>
      </c>
      <c r="F5972" s="2" t="str">
        <f aca="false">SUBSTITUTE(E5972,"/","")</f>
        <v>34140</v>
      </c>
      <c r="H5972" s="29" t="str">
        <f aca="false">(RIGHT(E5972,3)-6)&amp;"/"&amp;(RIGHT(E5972,3)*1)</f>
        <v>134/140</v>
      </c>
      <c r="I5972" s="29" t="str">
        <f aca="false">SUBSTITUTE(H5972,"/",";")</f>
        <v>134;140</v>
      </c>
      <c r="J5972" s="18" t="str">
        <f aca="false">SUBSTITUTE(H5972,"/",";")</f>
        <v>134;140</v>
      </c>
    </row>
    <row r="5973" customFormat="false" ht="15" hidden="false" customHeight="false" outlineLevel="0" collapsed="false">
      <c r="B5973" s="2" t="s">
        <v>717</v>
      </c>
      <c r="C5973" s="66" t="s">
        <v>2505</v>
      </c>
      <c r="D5973" s="2" t="n">
        <v>292</v>
      </c>
      <c r="E5973" s="38" t="s">
        <v>2468</v>
      </c>
      <c r="F5973" s="2" t="str">
        <f aca="false">SUBSTITUTE(E5973,"/","")</f>
        <v>36140</v>
      </c>
      <c r="H5973" s="29" t="str">
        <f aca="false">(RIGHT(E5973,3)-6)&amp;"/"&amp;(RIGHT(E5973,3)*1)</f>
        <v>134/140</v>
      </c>
      <c r="I5973" s="29" t="str">
        <f aca="false">SUBSTITUTE(H5973,"/",";")</f>
        <v>134;140</v>
      </c>
      <c r="J5973" s="18" t="str">
        <f aca="false">SUBSTITUTE(H5973,"/",";")</f>
        <v>134;140</v>
      </c>
    </row>
    <row r="5974" customFormat="false" ht="15" hidden="false" customHeight="false" outlineLevel="0" collapsed="false">
      <c r="B5974" s="2" t="s">
        <v>717</v>
      </c>
      <c r="C5974" s="66" t="s">
        <v>2505</v>
      </c>
      <c r="D5974" s="2" t="n">
        <v>293</v>
      </c>
      <c r="E5974" s="38" t="s">
        <v>2469</v>
      </c>
      <c r="F5974" s="2" t="str">
        <f aca="false">SUBSTITUTE(E5974,"/","")</f>
        <v>38140</v>
      </c>
      <c r="H5974" s="29" t="str">
        <f aca="false">(RIGHT(E5974,3)-6)&amp;"/"&amp;(RIGHT(E5974,3)*1)</f>
        <v>134/140</v>
      </c>
      <c r="I5974" s="29" t="str">
        <f aca="false">SUBSTITUTE(H5974,"/",";")</f>
        <v>134;140</v>
      </c>
      <c r="J5974" s="18" t="str">
        <f aca="false">SUBSTITUTE(H5974,"/",";")</f>
        <v>134;140</v>
      </c>
    </row>
    <row r="5975" customFormat="false" ht="15" hidden="false" customHeight="false" outlineLevel="0" collapsed="false">
      <c r="B5975" s="2" t="s">
        <v>717</v>
      </c>
      <c r="C5975" s="66" t="s">
        <v>2505</v>
      </c>
      <c r="D5975" s="2" t="n">
        <v>294</v>
      </c>
      <c r="E5975" s="38" t="s">
        <v>2470</v>
      </c>
      <c r="F5975" s="2" t="str">
        <f aca="false">SUBSTITUTE(E5975,"/","")</f>
        <v>40140</v>
      </c>
      <c r="H5975" s="29" t="str">
        <f aca="false">(RIGHT(E5975,3)-6)&amp;"/"&amp;(RIGHT(E5975,3)*1)</f>
        <v>134/140</v>
      </c>
      <c r="I5975" s="29" t="str">
        <f aca="false">SUBSTITUTE(H5975,"/",";")</f>
        <v>134;140</v>
      </c>
      <c r="J5975" s="18" t="str">
        <f aca="false">SUBSTITUTE(H5975,"/",";")</f>
        <v>134;140</v>
      </c>
    </row>
    <row r="5976" customFormat="false" ht="15" hidden="false" customHeight="false" outlineLevel="0" collapsed="false">
      <c r="B5976" s="2" t="s">
        <v>717</v>
      </c>
      <c r="C5976" s="66" t="s">
        <v>2505</v>
      </c>
      <c r="D5976" s="2" t="n">
        <v>295</v>
      </c>
      <c r="E5976" s="38" t="s">
        <v>2471</v>
      </c>
      <c r="F5976" s="2" t="str">
        <f aca="false">SUBSTITUTE(E5976,"/","")</f>
        <v>42140</v>
      </c>
      <c r="H5976" s="29" t="str">
        <f aca="false">(RIGHT(E5976,3)-6)&amp;"/"&amp;(RIGHT(E5976,3)*1)</f>
        <v>134/140</v>
      </c>
      <c r="I5976" s="29" t="str">
        <f aca="false">SUBSTITUTE(H5976,"/",";")</f>
        <v>134;140</v>
      </c>
      <c r="J5976" s="18" t="str">
        <f aca="false">SUBSTITUTE(H5976,"/",";")</f>
        <v>134;140</v>
      </c>
    </row>
    <row r="5977" customFormat="false" ht="15" hidden="false" customHeight="false" outlineLevel="0" collapsed="false">
      <c r="B5977" s="2" t="s">
        <v>717</v>
      </c>
      <c r="C5977" s="66" t="s">
        <v>2505</v>
      </c>
      <c r="D5977" s="2" t="n">
        <v>296</v>
      </c>
      <c r="E5977" s="38" t="s">
        <v>2506</v>
      </c>
      <c r="F5977" s="2" t="str">
        <f aca="false">SUBSTITUTE(E5977,"/","")</f>
        <v>44140</v>
      </c>
      <c r="H5977" s="29" t="str">
        <f aca="false">(RIGHT(E5977,3)-6)&amp;"/"&amp;(RIGHT(E5977,3)*1)</f>
        <v>134/140</v>
      </c>
      <c r="I5977" s="29" t="str">
        <f aca="false">SUBSTITUTE(H5977,"/",";")</f>
        <v>134;140</v>
      </c>
      <c r="J5977" s="18" t="str">
        <f aca="false">SUBSTITUTE(H5977,"/",";")</f>
        <v>134;140</v>
      </c>
    </row>
    <row r="5978" customFormat="false" ht="15" hidden="false" customHeight="false" outlineLevel="0" collapsed="false">
      <c r="B5978" s="2" t="s">
        <v>717</v>
      </c>
      <c r="C5978" s="66" t="s">
        <v>2505</v>
      </c>
      <c r="D5978" s="2" t="n">
        <v>315</v>
      </c>
      <c r="E5978" s="38" t="s">
        <v>2473</v>
      </c>
      <c r="F5978" s="2" t="str">
        <f aca="false">SUBSTITUTE(E5978,"/","")</f>
        <v>32146</v>
      </c>
      <c r="H5978" s="29" t="str">
        <f aca="false">(RIGHT(E5978,3)-6)&amp;"/"&amp;(RIGHT(E5978,3)*1)</f>
        <v>140/146</v>
      </c>
      <c r="I5978" s="29" t="str">
        <f aca="false">SUBSTITUTE(H5978,"/",";")</f>
        <v>140;146</v>
      </c>
      <c r="J5978" s="18" t="str">
        <f aca="false">SUBSTITUTE(H5978,"/",";")</f>
        <v>140;146</v>
      </c>
    </row>
    <row r="5979" customFormat="false" ht="15" hidden="false" customHeight="false" outlineLevel="0" collapsed="false">
      <c r="B5979" s="2" t="s">
        <v>717</v>
      </c>
      <c r="C5979" s="66" t="s">
        <v>2505</v>
      </c>
      <c r="D5979" s="2" t="n">
        <v>316</v>
      </c>
      <c r="E5979" s="38" t="s">
        <v>2474</v>
      </c>
      <c r="F5979" s="2" t="str">
        <f aca="false">SUBSTITUTE(E5979,"/","")</f>
        <v>34146</v>
      </c>
      <c r="H5979" s="29" t="str">
        <f aca="false">(RIGHT(E5979,3)-6)&amp;"/"&amp;(RIGHT(E5979,3)*1)</f>
        <v>140/146</v>
      </c>
      <c r="I5979" s="29" t="str">
        <f aca="false">SUBSTITUTE(H5979,"/",";")</f>
        <v>140;146</v>
      </c>
      <c r="J5979" s="18" t="str">
        <f aca="false">SUBSTITUTE(H5979,"/",";")</f>
        <v>140;146</v>
      </c>
    </row>
    <row r="5980" customFormat="false" ht="15" hidden="false" customHeight="false" outlineLevel="0" collapsed="false">
      <c r="B5980" s="2" t="s">
        <v>717</v>
      </c>
      <c r="C5980" s="66" t="s">
        <v>2505</v>
      </c>
      <c r="D5980" s="2" t="n">
        <v>317</v>
      </c>
      <c r="E5980" s="38" t="s">
        <v>2475</v>
      </c>
      <c r="F5980" s="2" t="str">
        <f aca="false">SUBSTITUTE(E5980,"/","")</f>
        <v>36146</v>
      </c>
      <c r="H5980" s="29" t="str">
        <f aca="false">(RIGHT(E5980,3)-6)&amp;"/"&amp;(RIGHT(E5980,3)*1)</f>
        <v>140/146</v>
      </c>
      <c r="I5980" s="29" t="str">
        <f aca="false">SUBSTITUTE(H5980,"/",";")</f>
        <v>140;146</v>
      </c>
      <c r="J5980" s="18" t="str">
        <f aca="false">SUBSTITUTE(H5980,"/",";")</f>
        <v>140;146</v>
      </c>
    </row>
    <row r="5981" customFormat="false" ht="15" hidden="false" customHeight="false" outlineLevel="0" collapsed="false">
      <c r="B5981" s="2" t="s">
        <v>717</v>
      </c>
      <c r="C5981" s="66" t="s">
        <v>2505</v>
      </c>
      <c r="D5981" s="2" t="n">
        <v>318</v>
      </c>
      <c r="E5981" s="38" t="s">
        <v>2476</v>
      </c>
      <c r="F5981" s="2" t="str">
        <f aca="false">SUBSTITUTE(E5981,"/","")</f>
        <v>38146</v>
      </c>
      <c r="H5981" s="29" t="str">
        <f aca="false">(RIGHT(E5981,3)-6)&amp;"/"&amp;(RIGHT(E5981,3)*1)</f>
        <v>140/146</v>
      </c>
      <c r="I5981" s="29" t="str">
        <f aca="false">SUBSTITUTE(H5981,"/",";")</f>
        <v>140;146</v>
      </c>
      <c r="J5981" s="18" t="str">
        <f aca="false">SUBSTITUTE(H5981,"/",";")</f>
        <v>140;146</v>
      </c>
    </row>
    <row r="5982" customFormat="false" ht="15" hidden="false" customHeight="false" outlineLevel="0" collapsed="false">
      <c r="B5982" s="2" t="s">
        <v>717</v>
      </c>
      <c r="C5982" s="66" t="s">
        <v>2505</v>
      </c>
      <c r="D5982" s="2" t="n">
        <v>319</v>
      </c>
      <c r="E5982" s="38" t="s">
        <v>2477</v>
      </c>
      <c r="F5982" s="2" t="str">
        <f aca="false">SUBSTITUTE(E5982,"/","")</f>
        <v>40146</v>
      </c>
      <c r="H5982" s="29" t="str">
        <f aca="false">(RIGHT(E5982,3)-6)&amp;"/"&amp;(RIGHT(E5982,3)*1)</f>
        <v>140/146</v>
      </c>
      <c r="I5982" s="29" t="str">
        <f aca="false">SUBSTITUTE(H5982,"/",";")</f>
        <v>140;146</v>
      </c>
      <c r="J5982" s="18" t="str">
        <f aca="false">SUBSTITUTE(H5982,"/",";")</f>
        <v>140;146</v>
      </c>
    </row>
    <row r="5983" customFormat="false" ht="15" hidden="false" customHeight="false" outlineLevel="0" collapsed="false">
      <c r="B5983" s="2" t="s">
        <v>717</v>
      </c>
      <c r="C5983" s="66" t="s">
        <v>2505</v>
      </c>
      <c r="D5983" s="2" t="n">
        <v>320</v>
      </c>
      <c r="E5983" s="38" t="s">
        <v>2478</v>
      </c>
      <c r="F5983" s="2" t="str">
        <f aca="false">SUBSTITUTE(E5983,"/","")</f>
        <v>42146</v>
      </c>
      <c r="H5983" s="29" t="str">
        <f aca="false">(RIGHT(E5983,3)-6)&amp;"/"&amp;(RIGHT(E5983,3)*1)</f>
        <v>140/146</v>
      </c>
      <c r="I5983" s="29" t="str">
        <f aca="false">SUBSTITUTE(H5983,"/",";")</f>
        <v>140;146</v>
      </c>
      <c r="J5983" s="18" t="str">
        <f aca="false">SUBSTITUTE(H5983,"/",";")</f>
        <v>140;146</v>
      </c>
    </row>
    <row r="5984" customFormat="false" ht="15" hidden="false" customHeight="false" outlineLevel="0" collapsed="false">
      <c r="B5984" s="2" t="s">
        <v>717</v>
      </c>
      <c r="C5984" s="66" t="s">
        <v>2505</v>
      </c>
      <c r="D5984" s="2" t="n">
        <v>321</v>
      </c>
      <c r="E5984" s="38" t="s">
        <v>2479</v>
      </c>
      <c r="F5984" s="2" t="str">
        <f aca="false">SUBSTITUTE(E5984,"/","")</f>
        <v>44146</v>
      </c>
      <c r="H5984" s="29" t="str">
        <f aca="false">(RIGHT(E5984,3)-6)&amp;"/"&amp;(RIGHT(E5984,3)*1)</f>
        <v>140/146</v>
      </c>
      <c r="I5984" s="29" t="str">
        <f aca="false">SUBSTITUTE(H5984,"/",";")</f>
        <v>140;146</v>
      </c>
      <c r="J5984" s="18" t="str">
        <f aca="false">SUBSTITUTE(H5984,"/",";")</f>
        <v>140;146</v>
      </c>
    </row>
    <row r="5985" customFormat="false" ht="15" hidden="false" customHeight="false" outlineLevel="0" collapsed="false">
      <c r="B5985" s="2" t="s">
        <v>717</v>
      </c>
      <c r="C5985" s="66" t="s">
        <v>2505</v>
      </c>
      <c r="D5985" s="2" t="n">
        <v>322</v>
      </c>
      <c r="E5985" s="38" t="s">
        <v>2480</v>
      </c>
      <c r="F5985" s="2" t="str">
        <f aca="false">SUBSTITUTE(E5985,"/","")</f>
        <v>46146</v>
      </c>
      <c r="H5985" s="29" t="str">
        <f aca="false">(RIGHT(E5985,3)-6)&amp;"/"&amp;(RIGHT(E5985,3)*1)</f>
        <v>140/146</v>
      </c>
      <c r="I5985" s="29" t="str">
        <f aca="false">SUBSTITUTE(H5985,"/",";")</f>
        <v>140;146</v>
      </c>
      <c r="J5985" s="18" t="str">
        <f aca="false">SUBSTITUTE(H5985,"/",";")</f>
        <v>140;146</v>
      </c>
    </row>
    <row r="5986" customFormat="false" ht="15" hidden="false" customHeight="false" outlineLevel="0" collapsed="false">
      <c r="B5986" s="2" t="s">
        <v>717</v>
      </c>
      <c r="C5986" s="66" t="s">
        <v>2505</v>
      </c>
      <c r="D5986" s="2" t="n">
        <v>323</v>
      </c>
      <c r="E5986" s="38" t="s">
        <v>2481</v>
      </c>
      <c r="F5986" s="2" t="str">
        <f aca="false">SUBSTITUTE(E5986,"/","")</f>
        <v>48146</v>
      </c>
      <c r="H5986" s="29" t="str">
        <f aca="false">(RIGHT(E5986,3)-6)&amp;"/"&amp;(RIGHT(E5986,3)*1)</f>
        <v>140/146</v>
      </c>
      <c r="I5986" s="29" t="str">
        <f aca="false">SUBSTITUTE(H5986,"/",";")</f>
        <v>140;146</v>
      </c>
      <c r="J5986" s="18" t="str">
        <f aca="false">SUBSTITUTE(H5986,"/",";")</f>
        <v>140;146</v>
      </c>
    </row>
    <row r="5987" customFormat="false" ht="15" hidden="false" customHeight="false" outlineLevel="0" collapsed="false">
      <c r="B5987" s="2" t="s">
        <v>717</v>
      </c>
      <c r="C5987" s="66" t="s">
        <v>2505</v>
      </c>
      <c r="D5987" s="2" t="n">
        <v>341</v>
      </c>
      <c r="E5987" s="38" t="s">
        <v>2484</v>
      </c>
      <c r="F5987" s="2" t="str">
        <f aca="false">SUBSTITUTE(E5987,"/","")</f>
        <v>34152</v>
      </c>
      <c r="H5987" s="29" t="str">
        <f aca="false">(RIGHT(E5987,3)-6)&amp;"/"&amp;(RIGHT(E5987,3)*1)</f>
        <v>146/152</v>
      </c>
      <c r="I5987" s="29" t="str">
        <f aca="false">SUBSTITUTE(H5987,"/",";")</f>
        <v>146;152</v>
      </c>
      <c r="J5987" s="18" t="str">
        <f aca="false">SUBSTITUTE(H5987,"/",";")</f>
        <v>146;152</v>
      </c>
    </row>
    <row r="5988" customFormat="false" ht="15" hidden="false" customHeight="false" outlineLevel="0" collapsed="false">
      <c r="B5988" s="2" t="s">
        <v>717</v>
      </c>
      <c r="C5988" s="66" t="s">
        <v>2505</v>
      </c>
      <c r="D5988" s="2" t="n">
        <v>342</v>
      </c>
      <c r="E5988" s="38" t="s">
        <v>2485</v>
      </c>
      <c r="F5988" s="2" t="str">
        <f aca="false">SUBSTITUTE(E5988,"/","")</f>
        <v>36152</v>
      </c>
      <c r="H5988" s="29" t="str">
        <f aca="false">(RIGHT(E5988,3)-6)&amp;"/"&amp;(RIGHT(E5988,3)*1)</f>
        <v>146/152</v>
      </c>
      <c r="I5988" s="29" t="str">
        <f aca="false">SUBSTITUTE(H5988,"/",";")</f>
        <v>146;152</v>
      </c>
      <c r="J5988" s="18" t="str">
        <f aca="false">SUBSTITUTE(H5988,"/",";")</f>
        <v>146;152</v>
      </c>
    </row>
    <row r="5989" customFormat="false" ht="15" hidden="false" customHeight="false" outlineLevel="0" collapsed="false">
      <c r="B5989" s="2" t="s">
        <v>717</v>
      </c>
      <c r="C5989" s="66" t="s">
        <v>2505</v>
      </c>
      <c r="D5989" s="2" t="n">
        <v>343</v>
      </c>
      <c r="E5989" s="38" t="s">
        <v>2486</v>
      </c>
      <c r="F5989" s="2" t="str">
        <f aca="false">SUBSTITUTE(E5989,"/","")</f>
        <v>38152</v>
      </c>
      <c r="H5989" s="29" t="str">
        <f aca="false">(RIGHT(E5989,3)-6)&amp;"/"&amp;(RIGHT(E5989,3)*1)</f>
        <v>146/152</v>
      </c>
      <c r="I5989" s="29" t="str">
        <f aca="false">SUBSTITUTE(H5989,"/",";")</f>
        <v>146;152</v>
      </c>
      <c r="J5989" s="18" t="str">
        <f aca="false">SUBSTITUTE(H5989,"/",";")</f>
        <v>146;152</v>
      </c>
    </row>
    <row r="5990" customFormat="false" ht="15" hidden="false" customHeight="false" outlineLevel="0" collapsed="false">
      <c r="B5990" s="2" t="s">
        <v>717</v>
      </c>
      <c r="C5990" s="66" t="s">
        <v>2505</v>
      </c>
      <c r="D5990" s="2" t="n">
        <v>344</v>
      </c>
      <c r="E5990" s="38" t="s">
        <v>2487</v>
      </c>
      <c r="F5990" s="2" t="str">
        <f aca="false">SUBSTITUTE(E5990,"/","")</f>
        <v>40152</v>
      </c>
      <c r="H5990" s="29" t="str">
        <f aca="false">(RIGHT(E5990,3)-6)&amp;"/"&amp;(RIGHT(E5990,3)*1)</f>
        <v>146/152</v>
      </c>
      <c r="I5990" s="29" t="str">
        <f aca="false">SUBSTITUTE(H5990,"/",";")</f>
        <v>146;152</v>
      </c>
      <c r="J5990" s="18" t="str">
        <f aca="false">SUBSTITUTE(H5990,"/",";")</f>
        <v>146;152</v>
      </c>
    </row>
    <row r="5991" customFormat="false" ht="15" hidden="false" customHeight="false" outlineLevel="0" collapsed="false">
      <c r="B5991" s="2" t="s">
        <v>717</v>
      </c>
      <c r="C5991" s="66" t="s">
        <v>2505</v>
      </c>
      <c r="D5991" s="2" t="n">
        <v>345</v>
      </c>
      <c r="E5991" s="38" t="s">
        <v>2488</v>
      </c>
      <c r="F5991" s="2" t="str">
        <f aca="false">SUBSTITUTE(E5991,"/","")</f>
        <v>42152</v>
      </c>
      <c r="H5991" s="29" t="str">
        <f aca="false">(RIGHT(E5991,3)-6)&amp;"/"&amp;(RIGHT(E5991,3)*1)</f>
        <v>146/152</v>
      </c>
      <c r="I5991" s="29" t="str">
        <f aca="false">SUBSTITUTE(H5991,"/",";")</f>
        <v>146;152</v>
      </c>
      <c r="J5991" s="18" t="str">
        <f aca="false">SUBSTITUTE(H5991,"/",";")</f>
        <v>146;152</v>
      </c>
    </row>
    <row r="5992" customFormat="false" ht="15" hidden="false" customHeight="false" outlineLevel="0" collapsed="false">
      <c r="B5992" s="2" t="s">
        <v>717</v>
      </c>
      <c r="C5992" s="66" t="s">
        <v>2505</v>
      </c>
      <c r="D5992" s="2" t="n">
        <v>346</v>
      </c>
      <c r="E5992" s="38" t="s">
        <v>2489</v>
      </c>
      <c r="F5992" s="2" t="str">
        <f aca="false">SUBSTITUTE(E5992,"/","")</f>
        <v>44152</v>
      </c>
      <c r="H5992" s="29" t="str">
        <f aca="false">(RIGHT(E5992,3)-6)&amp;"/"&amp;(RIGHT(E5992,3)*1)</f>
        <v>146/152</v>
      </c>
      <c r="I5992" s="29" t="str">
        <f aca="false">SUBSTITUTE(H5992,"/",";")</f>
        <v>146;152</v>
      </c>
      <c r="J5992" s="18" t="str">
        <f aca="false">SUBSTITUTE(H5992,"/",";")</f>
        <v>146;152</v>
      </c>
    </row>
    <row r="5993" customFormat="false" ht="15" hidden="false" customHeight="false" outlineLevel="0" collapsed="false">
      <c r="B5993" s="2" t="s">
        <v>717</v>
      </c>
      <c r="C5993" s="66" t="s">
        <v>2505</v>
      </c>
      <c r="D5993" s="2" t="n">
        <v>347</v>
      </c>
      <c r="E5993" s="38" t="s">
        <v>2490</v>
      </c>
      <c r="F5993" s="2" t="str">
        <f aca="false">SUBSTITUTE(E5993,"/","")</f>
        <v>46152</v>
      </c>
      <c r="H5993" s="29" t="str">
        <f aca="false">(RIGHT(E5993,3)-6)&amp;"/"&amp;(RIGHT(E5993,3)*1)</f>
        <v>146/152</v>
      </c>
      <c r="I5993" s="29" t="str">
        <f aca="false">SUBSTITUTE(H5993,"/",";")</f>
        <v>146;152</v>
      </c>
      <c r="J5993" s="18" t="str">
        <f aca="false">SUBSTITUTE(H5993,"/",";")</f>
        <v>146;152</v>
      </c>
    </row>
    <row r="5994" customFormat="false" ht="15" hidden="false" customHeight="false" outlineLevel="0" collapsed="false">
      <c r="B5994" s="2" t="s">
        <v>717</v>
      </c>
      <c r="C5994" s="66" t="s">
        <v>2505</v>
      </c>
      <c r="D5994" s="2" t="n">
        <v>348</v>
      </c>
      <c r="E5994" s="38" t="s">
        <v>2491</v>
      </c>
      <c r="F5994" s="2" t="str">
        <f aca="false">SUBSTITUTE(E5994,"/","")</f>
        <v>48152</v>
      </c>
      <c r="H5994" s="29" t="str">
        <f aca="false">(RIGHT(E5994,3)-6)&amp;"/"&amp;(RIGHT(E5994,3)*1)</f>
        <v>146/152</v>
      </c>
      <c r="I5994" s="29" t="str">
        <f aca="false">SUBSTITUTE(H5994,"/",";")</f>
        <v>146;152</v>
      </c>
      <c r="J5994" s="18" t="str">
        <f aca="false">SUBSTITUTE(H5994,"/",";")</f>
        <v>146;152</v>
      </c>
    </row>
    <row r="5995" customFormat="false" ht="15" hidden="false" customHeight="false" outlineLevel="0" collapsed="false">
      <c r="B5995" s="2" t="s">
        <v>717</v>
      </c>
      <c r="C5995" s="66" t="s">
        <v>2505</v>
      </c>
      <c r="D5995" s="2" t="n">
        <v>349</v>
      </c>
      <c r="E5995" s="38" t="s">
        <v>2492</v>
      </c>
      <c r="F5995" s="2" t="str">
        <f aca="false">SUBSTITUTE(E5995,"/","")</f>
        <v>50152</v>
      </c>
      <c r="H5995" s="29" t="str">
        <f aca="false">(RIGHT(E5995,3)-6)&amp;"/"&amp;(RIGHT(E5995,3)*1)</f>
        <v>146/152</v>
      </c>
      <c r="I5995" s="29" t="str">
        <f aca="false">SUBSTITUTE(H5995,"/",";")</f>
        <v>146;152</v>
      </c>
      <c r="J5995" s="18" t="str">
        <f aca="false">SUBSTITUTE(H5995,"/",";")</f>
        <v>146;152</v>
      </c>
    </row>
    <row r="5996" customFormat="false" ht="15" hidden="false" customHeight="false" outlineLevel="0" collapsed="false">
      <c r="B5996" s="2" t="s">
        <v>717</v>
      </c>
      <c r="C5996" s="66" t="s">
        <v>2505</v>
      </c>
      <c r="D5996" s="2" t="n">
        <v>350</v>
      </c>
      <c r="E5996" s="38" t="s">
        <v>2493</v>
      </c>
      <c r="F5996" s="2" t="str">
        <f aca="false">SUBSTITUTE(E5996,"/","")</f>
        <v>52152</v>
      </c>
      <c r="H5996" s="29" t="str">
        <f aca="false">(RIGHT(E5996,3)-6)&amp;"/"&amp;(RIGHT(E5996,3)*1)</f>
        <v>146/152</v>
      </c>
      <c r="I5996" s="29" t="str">
        <f aca="false">SUBSTITUTE(H5996,"/",";")</f>
        <v>146;152</v>
      </c>
      <c r="J5996" s="18" t="str">
        <f aca="false">SUBSTITUTE(H5996,"/",";")</f>
        <v>146;152</v>
      </c>
    </row>
    <row r="5997" customFormat="false" ht="15" hidden="false" customHeight="false" outlineLevel="0" collapsed="false">
      <c r="B5997" s="2" t="s">
        <v>717</v>
      </c>
      <c r="C5997" s="66" t="s">
        <v>2505</v>
      </c>
      <c r="D5997" s="2" t="n">
        <v>367</v>
      </c>
      <c r="E5997" s="38" t="s">
        <v>2495</v>
      </c>
      <c r="F5997" s="2" t="str">
        <f aca="false">SUBSTITUTE(E5997,"/","")</f>
        <v>36158</v>
      </c>
      <c r="H5997" s="29" t="str">
        <f aca="false">(RIGHT(E5997,3)-6)&amp;"/"&amp;(RIGHT(E5997,3)*1)</f>
        <v>152/158</v>
      </c>
      <c r="I5997" s="29" t="str">
        <f aca="false">SUBSTITUTE(H5997,"/",";")</f>
        <v>152;158</v>
      </c>
      <c r="J5997" s="18" t="str">
        <f aca="false">SUBSTITUTE(H5997,"/",";")</f>
        <v>152;158</v>
      </c>
    </row>
    <row r="5998" customFormat="false" ht="15" hidden="false" customHeight="false" outlineLevel="0" collapsed="false">
      <c r="B5998" s="2" t="s">
        <v>717</v>
      </c>
      <c r="C5998" s="66" t="s">
        <v>2505</v>
      </c>
      <c r="D5998" s="2" t="n">
        <v>368</v>
      </c>
      <c r="E5998" s="38" t="s">
        <v>2496</v>
      </c>
      <c r="F5998" s="2" t="str">
        <f aca="false">SUBSTITUTE(E5998,"/","")</f>
        <v>38158</v>
      </c>
      <c r="H5998" s="29" t="str">
        <f aca="false">(RIGHT(E5998,3)-6)&amp;"/"&amp;(RIGHT(E5998,3)*1)</f>
        <v>152/158</v>
      </c>
      <c r="I5998" s="29" t="str">
        <f aca="false">SUBSTITUTE(H5998,"/",";")</f>
        <v>152;158</v>
      </c>
      <c r="J5998" s="18" t="str">
        <f aca="false">SUBSTITUTE(H5998,"/",";")</f>
        <v>152;158</v>
      </c>
    </row>
    <row r="5999" customFormat="false" ht="15" hidden="false" customHeight="false" outlineLevel="0" collapsed="false">
      <c r="B5999" s="2" t="s">
        <v>717</v>
      </c>
      <c r="C5999" s="66" t="s">
        <v>2505</v>
      </c>
      <c r="D5999" s="2" t="n">
        <v>369</v>
      </c>
      <c r="E5999" s="38" t="s">
        <v>2497</v>
      </c>
      <c r="F5999" s="2" t="str">
        <f aca="false">SUBSTITUTE(E5999,"/","")</f>
        <v>40158</v>
      </c>
      <c r="H5999" s="29" t="str">
        <f aca="false">(RIGHT(E5999,3)-6)&amp;"/"&amp;(RIGHT(E5999,3)*1)</f>
        <v>152/158</v>
      </c>
      <c r="I5999" s="29" t="str">
        <f aca="false">SUBSTITUTE(H5999,"/",";")</f>
        <v>152;158</v>
      </c>
      <c r="J5999" s="18" t="str">
        <f aca="false">SUBSTITUTE(H5999,"/",";")</f>
        <v>152;158</v>
      </c>
    </row>
    <row r="6000" customFormat="false" ht="15" hidden="false" customHeight="false" outlineLevel="0" collapsed="false">
      <c r="B6000" s="2" t="s">
        <v>717</v>
      </c>
      <c r="C6000" s="66" t="s">
        <v>2505</v>
      </c>
      <c r="D6000" s="2" t="n">
        <v>370</v>
      </c>
      <c r="E6000" s="38" t="s">
        <v>2498</v>
      </c>
      <c r="F6000" s="2" t="str">
        <f aca="false">SUBSTITUTE(E6000,"/","")</f>
        <v>42158</v>
      </c>
      <c r="H6000" s="29" t="str">
        <f aca="false">(RIGHT(E6000,3)-6)&amp;"/"&amp;(RIGHT(E6000,3)*1)</f>
        <v>152/158</v>
      </c>
      <c r="I6000" s="29" t="str">
        <f aca="false">SUBSTITUTE(H6000,"/",";")</f>
        <v>152;158</v>
      </c>
      <c r="J6000" s="18" t="str">
        <f aca="false">SUBSTITUTE(H6000,"/",";")</f>
        <v>152;158</v>
      </c>
    </row>
    <row r="6001" customFormat="false" ht="15" hidden="false" customHeight="false" outlineLevel="0" collapsed="false">
      <c r="B6001" s="2" t="s">
        <v>717</v>
      </c>
      <c r="C6001" s="66" t="s">
        <v>2505</v>
      </c>
      <c r="D6001" s="2" t="n">
        <v>371</v>
      </c>
      <c r="E6001" s="38" t="s">
        <v>2499</v>
      </c>
      <c r="F6001" s="2" t="str">
        <f aca="false">SUBSTITUTE(E6001,"/","")</f>
        <v>44158</v>
      </c>
      <c r="H6001" s="29" t="str">
        <f aca="false">(RIGHT(E6001,3)-6)&amp;"/"&amp;(RIGHT(E6001,3)*1)</f>
        <v>152/158</v>
      </c>
      <c r="I6001" s="29" t="str">
        <f aca="false">SUBSTITUTE(H6001,"/",";")</f>
        <v>152;158</v>
      </c>
      <c r="J6001" s="18" t="str">
        <f aca="false">SUBSTITUTE(H6001,"/",";")</f>
        <v>152;158</v>
      </c>
    </row>
    <row r="6002" customFormat="false" ht="15" hidden="false" customHeight="false" outlineLevel="0" collapsed="false">
      <c r="B6002" s="2" t="s">
        <v>717</v>
      </c>
      <c r="C6002" s="66" t="s">
        <v>2505</v>
      </c>
      <c r="D6002" s="2" t="n">
        <v>372</v>
      </c>
      <c r="E6002" s="38" t="s">
        <v>2500</v>
      </c>
      <c r="F6002" s="2" t="str">
        <f aca="false">SUBSTITUTE(E6002,"/","")</f>
        <v>46158</v>
      </c>
      <c r="H6002" s="29" t="str">
        <f aca="false">(RIGHT(E6002,3)-6)&amp;"/"&amp;(RIGHT(E6002,3)*1)</f>
        <v>152/158</v>
      </c>
      <c r="I6002" s="29" t="str">
        <f aca="false">SUBSTITUTE(H6002,"/",";")</f>
        <v>152;158</v>
      </c>
      <c r="J6002" s="18" t="str">
        <f aca="false">SUBSTITUTE(H6002,"/",";")</f>
        <v>152;158</v>
      </c>
    </row>
    <row r="6003" customFormat="false" ht="15" hidden="false" customHeight="false" outlineLevel="0" collapsed="false">
      <c r="B6003" s="2" t="s">
        <v>717</v>
      </c>
      <c r="C6003" s="66" t="s">
        <v>2505</v>
      </c>
      <c r="D6003" s="2" t="n">
        <v>373</v>
      </c>
      <c r="E6003" s="38" t="s">
        <v>2501</v>
      </c>
      <c r="F6003" s="2" t="str">
        <f aca="false">SUBSTITUTE(E6003,"/","")</f>
        <v>48158</v>
      </c>
      <c r="H6003" s="29" t="str">
        <f aca="false">(RIGHT(E6003,3)-6)&amp;"/"&amp;(RIGHT(E6003,3)*1)</f>
        <v>152/158</v>
      </c>
      <c r="I6003" s="29" t="str">
        <f aca="false">SUBSTITUTE(H6003,"/",";")</f>
        <v>152;158</v>
      </c>
      <c r="J6003" s="18" t="str">
        <f aca="false">SUBSTITUTE(H6003,"/",";")</f>
        <v>152;158</v>
      </c>
    </row>
    <row r="6004" customFormat="false" ht="15" hidden="false" customHeight="false" outlineLevel="0" collapsed="false">
      <c r="B6004" s="2" t="s">
        <v>717</v>
      </c>
      <c r="C6004" s="66" t="s">
        <v>2505</v>
      </c>
      <c r="D6004" s="2" t="n">
        <v>374</v>
      </c>
      <c r="E6004" s="38" t="s">
        <v>2502</v>
      </c>
      <c r="F6004" s="2" t="str">
        <f aca="false">SUBSTITUTE(E6004,"/","")</f>
        <v>50158</v>
      </c>
      <c r="H6004" s="29" t="str">
        <f aca="false">(RIGHT(E6004,3)-6)&amp;"/"&amp;(RIGHT(E6004,3)*1)</f>
        <v>152/158</v>
      </c>
      <c r="I6004" s="29" t="str">
        <f aca="false">SUBSTITUTE(H6004,"/",";")</f>
        <v>152;158</v>
      </c>
      <c r="J6004" s="18" t="str">
        <f aca="false">SUBSTITUTE(H6004,"/",";")</f>
        <v>152;158</v>
      </c>
    </row>
    <row r="6005" customFormat="false" ht="15" hidden="false" customHeight="false" outlineLevel="0" collapsed="false">
      <c r="B6005" s="2" t="s">
        <v>717</v>
      </c>
      <c r="C6005" s="66" t="s">
        <v>2505</v>
      </c>
      <c r="D6005" s="2" t="n">
        <v>375</v>
      </c>
      <c r="E6005" s="38" t="s">
        <v>2503</v>
      </c>
      <c r="F6005" s="2" t="str">
        <f aca="false">SUBSTITUTE(E6005,"/","")</f>
        <v>52158</v>
      </c>
      <c r="H6005" s="29" t="str">
        <f aca="false">(RIGHT(E6005,3)-6)&amp;"/"&amp;(RIGHT(E6005,3)*1)</f>
        <v>152/158</v>
      </c>
      <c r="I6005" s="29" t="str">
        <f aca="false">SUBSTITUTE(H6005,"/",";")</f>
        <v>152;158</v>
      </c>
      <c r="J6005" s="18" t="str">
        <f aca="false">SUBSTITUTE(H6005,"/",";")</f>
        <v>152;158</v>
      </c>
    </row>
    <row r="6007" customFormat="false" ht="15" hidden="false" customHeight="false" outlineLevel="0" collapsed="false">
      <c r="B6007" s="2" t="s">
        <v>717</v>
      </c>
      <c r="C6007" s="66" t="s">
        <v>2508</v>
      </c>
      <c r="D6007" s="2" t="n">
        <v>111</v>
      </c>
      <c r="E6007" s="38" t="s">
        <v>2435</v>
      </c>
      <c r="F6007" s="2" t="str">
        <f aca="false">SUBSTITUTE(E6007,"/","")</f>
        <v>24098</v>
      </c>
      <c r="H6007" s="29" t="str">
        <f aca="false">(RIGHT(E6007,3)-6)&amp;"/"&amp;(RIGHT(E6007,3)*1)</f>
        <v>92/98</v>
      </c>
      <c r="I6007" s="29" t="str">
        <f aca="false">SUBSTITUTE(H6007,"/",";")</f>
        <v>92;98</v>
      </c>
      <c r="J6007" s="18" t="str">
        <f aca="false">SUBSTITUTE(H6007,"/",";")</f>
        <v>92;98</v>
      </c>
    </row>
    <row r="6008" customFormat="false" ht="15" hidden="false" customHeight="false" outlineLevel="0" collapsed="false">
      <c r="B6008" s="2" t="s">
        <v>717</v>
      </c>
      <c r="C6008" s="66" t="s">
        <v>2508</v>
      </c>
      <c r="D6008" s="2" t="n">
        <v>112</v>
      </c>
      <c r="E6008" s="38" t="s">
        <v>2436</v>
      </c>
      <c r="F6008" s="2" t="str">
        <f aca="false">SUBSTITUTE(E6008,"/","")</f>
        <v>26098</v>
      </c>
      <c r="H6008" s="29" t="str">
        <f aca="false">(RIGHT(E6008,3)-6)&amp;"/"&amp;(RIGHT(E6008,3)*1)</f>
        <v>92/98</v>
      </c>
      <c r="I6008" s="29" t="str">
        <f aca="false">SUBSTITUTE(H6008,"/",";")</f>
        <v>92;98</v>
      </c>
      <c r="J6008" s="18" t="str">
        <f aca="false">SUBSTITUTE(H6008,"/",";")</f>
        <v>92;98</v>
      </c>
    </row>
    <row r="6009" customFormat="false" ht="15" hidden="false" customHeight="false" outlineLevel="0" collapsed="false">
      <c r="B6009" s="2" t="s">
        <v>717</v>
      </c>
      <c r="C6009" s="66" t="s">
        <v>2508</v>
      </c>
      <c r="D6009" s="2" t="n">
        <v>136</v>
      </c>
      <c r="E6009" s="38" t="s">
        <v>2437</v>
      </c>
      <c r="F6009" s="2" t="str">
        <f aca="false">SUBSTITUTE(E6009,"/","")</f>
        <v>24104</v>
      </c>
      <c r="H6009" s="29" t="str">
        <f aca="false">(RIGHT(E6009,3)-6)&amp;"/"&amp;(RIGHT(E6009,3)*1)</f>
        <v>98/104</v>
      </c>
      <c r="I6009" s="29" t="str">
        <f aca="false">SUBSTITUTE(H6009,"/",";")</f>
        <v>98;104</v>
      </c>
      <c r="J6009" s="18" t="str">
        <f aca="false">SUBSTITUTE(H6009,"/",";")</f>
        <v>98;104</v>
      </c>
    </row>
    <row r="6010" customFormat="false" ht="15" hidden="false" customHeight="false" outlineLevel="0" collapsed="false">
      <c r="B6010" s="2" t="s">
        <v>717</v>
      </c>
      <c r="C6010" s="66" t="s">
        <v>2508</v>
      </c>
      <c r="D6010" s="2" t="n">
        <v>137</v>
      </c>
      <c r="E6010" s="38" t="s">
        <v>2438</v>
      </c>
      <c r="F6010" s="2" t="str">
        <f aca="false">SUBSTITUTE(E6010,"/","")</f>
        <v>26104</v>
      </c>
      <c r="H6010" s="29" t="str">
        <f aca="false">(RIGHT(E6010,3)-6)&amp;"/"&amp;(RIGHT(E6010,3)*1)</f>
        <v>98/104</v>
      </c>
      <c r="I6010" s="29" t="str">
        <f aca="false">SUBSTITUTE(H6010,"/",";")</f>
        <v>98;104</v>
      </c>
      <c r="J6010" s="18" t="str">
        <f aca="false">SUBSTITUTE(H6010,"/",";")</f>
        <v>98;104</v>
      </c>
    </row>
    <row r="6011" customFormat="false" ht="15" hidden="false" customHeight="false" outlineLevel="0" collapsed="false">
      <c r="B6011" s="2" t="s">
        <v>717</v>
      </c>
      <c r="C6011" s="66" t="s">
        <v>2508</v>
      </c>
      <c r="D6011" s="2" t="n">
        <v>138</v>
      </c>
      <c r="E6011" s="38" t="s">
        <v>2439</v>
      </c>
      <c r="F6011" s="2" t="str">
        <f aca="false">SUBSTITUTE(E6011,"/","")</f>
        <v>28104</v>
      </c>
      <c r="H6011" s="29" t="str">
        <f aca="false">(RIGHT(E6011,3)-6)&amp;"/"&amp;(RIGHT(E6011,3)*1)</f>
        <v>98/104</v>
      </c>
      <c r="I6011" s="29" t="str">
        <f aca="false">SUBSTITUTE(H6011,"/",";")</f>
        <v>98;104</v>
      </c>
      <c r="J6011" s="18" t="str">
        <f aca="false">SUBSTITUTE(H6011,"/",";")</f>
        <v>98;104</v>
      </c>
    </row>
    <row r="6012" customFormat="false" ht="15" hidden="false" customHeight="false" outlineLevel="0" collapsed="false">
      <c r="B6012" s="2" t="s">
        <v>717</v>
      </c>
      <c r="C6012" s="66" t="s">
        <v>2508</v>
      </c>
      <c r="D6012" s="2" t="n">
        <v>161</v>
      </c>
      <c r="E6012" s="38" t="s">
        <v>2440</v>
      </c>
      <c r="F6012" s="2" t="str">
        <f aca="false">SUBSTITUTE(E6012,"/","")</f>
        <v>24110</v>
      </c>
      <c r="H6012" s="29" t="str">
        <f aca="false">(RIGHT(E6012,3)-6)&amp;"/"&amp;(RIGHT(E6012,3)*1)</f>
        <v>104/110</v>
      </c>
      <c r="I6012" s="29" t="str">
        <f aca="false">SUBSTITUTE(H6012,"/",";")</f>
        <v>104;110</v>
      </c>
      <c r="J6012" s="18" t="str">
        <f aca="false">SUBSTITUTE(H6012,"/",";")</f>
        <v>104;110</v>
      </c>
    </row>
    <row r="6013" customFormat="false" ht="15" hidden="false" customHeight="false" outlineLevel="0" collapsed="false">
      <c r="B6013" s="2" t="s">
        <v>717</v>
      </c>
      <c r="C6013" s="66" t="s">
        <v>2508</v>
      </c>
      <c r="D6013" s="2" t="n">
        <v>162</v>
      </c>
      <c r="E6013" s="38" t="s">
        <v>2441</v>
      </c>
      <c r="F6013" s="2" t="str">
        <f aca="false">SUBSTITUTE(E6013,"/","")</f>
        <v>26110</v>
      </c>
      <c r="H6013" s="29" t="str">
        <f aca="false">(RIGHT(E6013,3)-6)&amp;"/"&amp;(RIGHT(E6013,3)*1)</f>
        <v>104/110</v>
      </c>
      <c r="I6013" s="29" t="str">
        <f aca="false">SUBSTITUTE(H6013,"/",";")</f>
        <v>104;110</v>
      </c>
      <c r="J6013" s="18" t="str">
        <f aca="false">SUBSTITUTE(H6013,"/",";")</f>
        <v>104;110</v>
      </c>
    </row>
    <row r="6014" customFormat="false" ht="15" hidden="false" customHeight="false" outlineLevel="0" collapsed="false">
      <c r="B6014" s="2" t="s">
        <v>717</v>
      </c>
      <c r="C6014" s="66" t="s">
        <v>2508</v>
      </c>
      <c r="D6014" s="2" t="n">
        <v>163</v>
      </c>
      <c r="E6014" s="38" t="s">
        <v>2442</v>
      </c>
      <c r="F6014" s="2" t="str">
        <f aca="false">SUBSTITUTE(E6014,"/","")</f>
        <v>28110</v>
      </c>
      <c r="H6014" s="29" t="str">
        <f aca="false">(RIGHT(E6014,3)-6)&amp;"/"&amp;(RIGHT(E6014,3)*1)</f>
        <v>104/110</v>
      </c>
      <c r="I6014" s="29" t="str">
        <f aca="false">SUBSTITUTE(H6014,"/",";")</f>
        <v>104;110</v>
      </c>
      <c r="J6014" s="18" t="str">
        <f aca="false">SUBSTITUTE(H6014,"/",";")</f>
        <v>104;110</v>
      </c>
    </row>
    <row r="6015" customFormat="false" ht="15" hidden="false" customHeight="false" outlineLevel="0" collapsed="false">
      <c r="B6015" s="2" t="s">
        <v>717</v>
      </c>
      <c r="C6015" s="66" t="s">
        <v>2508</v>
      </c>
      <c r="D6015" s="2" t="n">
        <v>187</v>
      </c>
      <c r="E6015" s="38" t="s">
        <v>2444</v>
      </c>
      <c r="F6015" s="2" t="str">
        <f aca="false">SUBSTITUTE(E6015,"/","")</f>
        <v>26116</v>
      </c>
      <c r="H6015" s="29" t="str">
        <f aca="false">(RIGHT(E6015,3)-6)&amp;"/"&amp;(RIGHT(E6015,3)*1)</f>
        <v>110/116</v>
      </c>
      <c r="I6015" s="29" t="str">
        <f aca="false">SUBSTITUTE(H6015,"/",";")</f>
        <v>110;116</v>
      </c>
      <c r="J6015" s="18" t="str">
        <f aca="false">SUBSTITUTE(H6015,"/",";")</f>
        <v>110;116</v>
      </c>
    </row>
    <row r="6016" customFormat="false" ht="15" hidden="false" customHeight="false" outlineLevel="0" collapsed="false">
      <c r="B6016" s="2" t="s">
        <v>717</v>
      </c>
      <c r="C6016" s="66" t="s">
        <v>2508</v>
      </c>
      <c r="D6016" s="2" t="n">
        <v>188</v>
      </c>
      <c r="E6016" s="38" t="s">
        <v>2445</v>
      </c>
      <c r="F6016" s="2" t="str">
        <f aca="false">SUBSTITUTE(E6016,"/","")</f>
        <v>28116</v>
      </c>
      <c r="H6016" s="29" t="str">
        <f aca="false">(RIGHT(E6016,3)-6)&amp;"/"&amp;(RIGHT(E6016,3)*1)</f>
        <v>110/116</v>
      </c>
      <c r="I6016" s="29" t="str">
        <f aca="false">SUBSTITUTE(H6016,"/",";")</f>
        <v>110;116</v>
      </c>
      <c r="J6016" s="18" t="str">
        <f aca="false">SUBSTITUTE(H6016,"/",";")</f>
        <v>110;116</v>
      </c>
    </row>
    <row r="6017" customFormat="false" ht="15" hidden="false" customHeight="false" outlineLevel="0" collapsed="false">
      <c r="B6017" s="2" t="s">
        <v>717</v>
      </c>
      <c r="C6017" s="66" t="s">
        <v>2508</v>
      </c>
      <c r="D6017" s="2" t="n">
        <v>189</v>
      </c>
      <c r="E6017" s="38" t="s">
        <v>2446</v>
      </c>
      <c r="F6017" s="2" t="str">
        <f aca="false">SUBSTITUTE(E6017,"/","")</f>
        <v>30116</v>
      </c>
      <c r="H6017" s="29" t="str">
        <f aca="false">(RIGHT(E6017,3)-6)&amp;"/"&amp;(RIGHT(E6017,3)*1)</f>
        <v>110/116</v>
      </c>
      <c r="I6017" s="29" t="str">
        <f aca="false">SUBSTITUTE(H6017,"/",";")</f>
        <v>110;116</v>
      </c>
      <c r="J6017" s="18" t="str">
        <f aca="false">SUBSTITUTE(H6017,"/",";")</f>
        <v>110;116</v>
      </c>
    </row>
    <row r="6018" customFormat="false" ht="15" hidden="false" customHeight="false" outlineLevel="0" collapsed="false">
      <c r="B6018" s="2" t="s">
        <v>717</v>
      </c>
      <c r="C6018" s="66" t="s">
        <v>2508</v>
      </c>
      <c r="D6018" s="2" t="n">
        <v>213</v>
      </c>
      <c r="E6018" s="38" t="s">
        <v>2448</v>
      </c>
      <c r="F6018" s="2" t="str">
        <f aca="false">SUBSTITUTE(E6018,"/","")</f>
        <v>28122</v>
      </c>
      <c r="H6018" s="29" t="str">
        <f aca="false">(RIGHT(E6018,3)-6)&amp;"/"&amp;(RIGHT(E6018,3)*1)</f>
        <v>116/122</v>
      </c>
      <c r="I6018" s="29" t="str">
        <f aca="false">SUBSTITUTE(H6018,"/",";")</f>
        <v>116;122</v>
      </c>
      <c r="J6018" s="18" t="str">
        <f aca="false">SUBSTITUTE(H6018,"/",";")</f>
        <v>116;122</v>
      </c>
    </row>
    <row r="6019" customFormat="false" ht="15" hidden="false" customHeight="false" outlineLevel="0" collapsed="false">
      <c r="B6019" s="2" t="s">
        <v>717</v>
      </c>
      <c r="C6019" s="66" t="s">
        <v>2508</v>
      </c>
      <c r="D6019" s="2" t="n">
        <v>214</v>
      </c>
      <c r="E6019" s="38" t="s">
        <v>2449</v>
      </c>
      <c r="F6019" s="2" t="str">
        <f aca="false">SUBSTITUTE(E6019,"/","")</f>
        <v>30122</v>
      </c>
      <c r="H6019" s="29" t="str">
        <f aca="false">(RIGHT(E6019,3)-6)&amp;"/"&amp;(RIGHT(E6019,3)*1)</f>
        <v>116/122</v>
      </c>
      <c r="I6019" s="29" t="str">
        <f aca="false">SUBSTITUTE(H6019,"/",";")</f>
        <v>116;122</v>
      </c>
      <c r="J6019" s="18" t="str">
        <f aca="false">SUBSTITUTE(H6019,"/",";")</f>
        <v>116;122</v>
      </c>
    </row>
    <row r="6020" customFormat="false" ht="15" hidden="false" customHeight="false" outlineLevel="0" collapsed="false">
      <c r="B6020" s="2" t="s">
        <v>717</v>
      </c>
      <c r="C6020" s="66" t="s">
        <v>2508</v>
      </c>
      <c r="D6020" s="2" t="n">
        <v>215</v>
      </c>
      <c r="E6020" s="38" t="s">
        <v>2450</v>
      </c>
      <c r="F6020" s="2" t="str">
        <f aca="false">SUBSTITUTE(E6020,"/","")</f>
        <v>32122</v>
      </c>
      <c r="H6020" s="29" t="str">
        <f aca="false">(RIGHT(E6020,3)-6)&amp;"/"&amp;(RIGHT(E6020,3)*1)</f>
        <v>116/122</v>
      </c>
      <c r="I6020" s="29" t="str">
        <f aca="false">SUBSTITUTE(H6020,"/",";")</f>
        <v>116;122</v>
      </c>
      <c r="J6020" s="18" t="str">
        <f aca="false">SUBSTITUTE(H6020,"/",";")</f>
        <v>116;122</v>
      </c>
    </row>
    <row r="6021" customFormat="false" ht="15" hidden="false" customHeight="false" outlineLevel="0" collapsed="false">
      <c r="B6021" s="2" t="s">
        <v>717</v>
      </c>
      <c r="C6021" s="66" t="s">
        <v>2508</v>
      </c>
      <c r="D6021" s="2" t="n">
        <v>238</v>
      </c>
      <c r="E6021" s="38" t="s">
        <v>2452</v>
      </c>
      <c r="F6021" s="2" t="str">
        <f aca="false">SUBSTITUTE(E6021,"/","")</f>
        <v>28128</v>
      </c>
      <c r="H6021" s="29" t="str">
        <f aca="false">(RIGHT(E6021,3)-6)&amp;"/"&amp;(RIGHT(E6021,3)*1)</f>
        <v>122/128</v>
      </c>
      <c r="I6021" s="29" t="str">
        <f aca="false">SUBSTITUTE(H6021,"/",";")</f>
        <v>122;128</v>
      </c>
      <c r="J6021" s="18" t="str">
        <f aca="false">SUBSTITUTE(H6021,"/",";")</f>
        <v>122;128</v>
      </c>
    </row>
    <row r="6022" customFormat="false" ht="15" hidden="false" customHeight="false" outlineLevel="0" collapsed="false">
      <c r="B6022" s="2" t="s">
        <v>717</v>
      </c>
      <c r="C6022" s="66" t="s">
        <v>2508</v>
      </c>
      <c r="D6022" s="2" t="n">
        <v>239</v>
      </c>
      <c r="E6022" s="38" t="s">
        <v>2453</v>
      </c>
      <c r="F6022" s="2" t="str">
        <f aca="false">SUBSTITUTE(E6022,"/","")</f>
        <v>30128</v>
      </c>
      <c r="H6022" s="29" t="str">
        <f aca="false">(RIGHT(E6022,3)-6)&amp;"/"&amp;(RIGHT(E6022,3)*1)</f>
        <v>122/128</v>
      </c>
      <c r="I6022" s="29" t="str">
        <f aca="false">SUBSTITUTE(H6022,"/",";")</f>
        <v>122;128</v>
      </c>
      <c r="J6022" s="18" t="str">
        <f aca="false">SUBSTITUTE(H6022,"/",";")</f>
        <v>122;128</v>
      </c>
    </row>
    <row r="6023" customFormat="false" ht="15" hidden="false" customHeight="false" outlineLevel="0" collapsed="false">
      <c r="B6023" s="2" t="s">
        <v>717</v>
      </c>
      <c r="C6023" s="66" t="s">
        <v>2508</v>
      </c>
      <c r="D6023" s="2" t="n">
        <v>240</v>
      </c>
      <c r="E6023" s="38" t="s">
        <v>2454</v>
      </c>
      <c r="F6023" s="2" t="str">
        <f aca="false">SUBSTITUTE(E6023,"/","")</f>
        <v>32128</v>
      </c>
      <c r="H6023" s="29" t="str">
        <f aca="false">(RIGHT(E6023,3)-6)&amp;"/"&amp;(RIGHT(E6023,3)*1)</f>
        <v>122/128</v>
      </c>
      <c r="I6023" s="29" t="str">
        <f aca="false">SUBSTITUTE(H6023,"/",";")</f>
        <v>122;128</v>
      </c>
      <c r="J6023" s="18" t="str">
        <f aca="false">SUBSTITUTE(H6023,"/",";")</f>
        <v>122;128</v>
      </c>
    </row>
    <row r="6024" customFormat="false" ht="15" hidden="false" customHeight="false" outlineLevel="0" collapsed="false">
      <c r="B6024" s="2" t="s">
        <v>717</v>
      </c>
      <c r="C6024" s="66" t="s">
        <v>2508</v>
      </c>
      <c r="D6024" s="2" t="n">
        <v>241</v>
      </c>
      <c r="E6024" s="38" t="s">
        <v>2455</v>
      </c>
      <c r="F6024" s="2" t="str">
        <f aca="false">SUBSTITUTE(E6024,"/","")</f>
        <v>34128</v>
      </c>
      <c r="H6024" s="29" t="str">
        <f aca="false">(RIGHT(E6024,3)-6)&amp;"/"&amp;(RIGHT(E6024,3)*1)</f>
        <v>122/128</v>
      </c>
      <c r="I6024" s="29" t="str">
        <f aca="false">SUBSTITUTE(H6024,"/",";")</f>
        <v>122;128</v>
      </c>
      <c r="J6024" s="18" t="str">
        <f aca="false">SUBSTITUTE(H6024,"/",";")</f>
        <v>122;128</v>
      </c>
    </row>
    <row r="6025" customFormat="false" ht="15" hidden="false" customHeight="false" outlineLevel="0" collapsed="false">
      <c r="B6025" s="2" t="s">
        <v>717</v>
      </c>
      <c r="C6025" s="66" t="s">
        <v>2508</v>
      </c>
      <c r="D6025" s="2" t="n">
        <v>242</v>
      </c>
      <c r="E6025" s="38" t="s">
        <v>2456</v>
      </c>
      <c r="F6025" s="2" t="str">
        <f aca="false">SUBSTITUTE(E6025,"/","")</f>
        <v>36128</v>
      </c>
      <c r="H6025" s="29" t="str">
        <f aca="false">(RIGHT(E6025,3)-6)&amp;"/"&amp;(RIGHT(E6025,3)*1)</f>
        <v>122/128</v>
      </c>
      <c r="I6025" s="29" t="str">
        <f aca="false">SUBSTITUTE(H6025,"/",";")</f>
        <v>122;128</v>
      </c>
      <c r="J6025" s="18" t="str">
        <f aca="false">SUBSTITUTE(H6025,"/",";")</f>
        <v>122;128</v>
      </c>
    </row>
    <row r="6026" customFormat="false" ht="15" hidden="false" customHeight="false" outlineLevel="0" collapsed="false">
      <c r="B6026" s="2" t="s">
        <v>717</v>
      </c>
      <c r="C6026" s="66" t="s">
        <v>2508</v>
      </c>
      <c r="D6026" s="2" t="n">
        <v>264</v>
      </c>
      <c r="E6026" s="38" t="s">
        <v>2459</v>
      </c>
      <c r="F6026" s="2" t="str">
        <f aca="false">SUBSTITUTE(E6026,"/","")</f>
        <v>30134</v>
      </c>
      <c r="H6026" s="29" t="str">
        <f aca="false">(RIGHT(E6026,3)-6)&amp;"/"&amp;(RIGHT(E6026,3)*1)</f>
        <v>128/134</v>
      </c>
      <c r="I6026" s="29" t="str">
        <f aca="false">SUBSTITUTE(H6026,"/",";")</f>
        <v>128;134</v>
      </c>
      <c r="J6026" s="18" t="str">
        <f aca="false">SUBSTITUTE(H6026,"/",";")</f>
        <v>128;134</v>
      </c>
    </row>
    <row r="6027" customFormat="false" ht="15" hidden="false" customHeight="false" outlineLevel="0" collapsed="false">
      <c r="B6027" s="2" t="s">
        <v>717</v>
      </c>
      <c r="C6027" s="66" t="s">
        <v>2508</v>
      </c>
      <c r="D6027" s="2" t="n">
        <v>265</v>
      </c>
      <c r="E6027" s="38" t="s">
        <v>2460</v>
      </c>
      <c r="F6027" s="2" t="str">
        <f aca="false">SUBSTITUTE(E6027,"/","")</f>
        <v>32134</v>
      </c>
      <c r="H6027" s="29" t="str">
        <f aca="false">(RIGHT(E6027,3)-6)&amp;"/"&amp;(RIGHT(E6027,3)*1)</f>
        <v>128/134</v>
      </c>
      <c r="I6027" s="29" t="str">
        <f aca="false">SUBSTITUTE(H6027,"/",";")</f>
        <v>128;134</v>
      </c>
      <c r="J6027" s="18" t="str">
        <f aca="false">SUBSTITUTE(H6027,"/",";")</f>
        <v>128;134</v>
      </c>
    </row>
    <row r="6028" customFormat="false" ht="15" hidden="false" customHeight="false" outlineLevel="0" collapsed="false">
      <c r="B6028" s="2" t="s">
        <v>717</v>
      </c>
      <c r="C6028" s="66" t="s">
        <v>2508</v>
      </c>
      <c r="D6028" s="2" t="n">
        <v>266</v>
      </c>
      <c r="E6028" s="38" t="s">
        <v>2461</v>
      </c>
      <c r="F6028" s="2" t="str">
        <f aca="false">SUBSTITUTE(E6028,"/","")</f>
        <v>34134</v>
      </c>
      <c r="H6028" s="29" t="str">
        <f aca="false">(RIGHT(E6028,3)-6)&amp;"/"&amp;(RIGHT(E6028,3)*1)</f>
        <v>128/134</v>
      </c>
      <c r="I6028" s="29" t="str">
        <f aca="false">SUBSTITUTE(H6028,"/",";")</f>
        <v>128;134</v>
      </c>
      <c r="J6028" s="18" t="str">
        <f aca="false">SUBSTITUTE(H6028,"/",";")</f>
        <v>128;134</v>
      </c>
    </row>
    <row r="6029" customFormat="false" ht="15" hidden="false" customHeight="false" outlineLevel="0" collapsed="false">
      <c r="B6029" s="2" t="s">
        <v>717</v>
      </c>
      <c r="C6029" s="66" t="s">
        <v>2508</v>
      </c>
      <c r="D6029" s="2" t="n">
        <v>267</v>
      </c>
      <c r="E6029" s="38" t="s">
        <v>2462</v>
      </c>
      <c r="F6029" s="2" t="str">
        <f aca="false">SUBSTITUTE(E6029,"/","")</f>
        <v>36134</v>
      </c>
      <c r="H6029" s="29" t="str">
        <f aca="false">(RIGHT(E6029,3)-6)&amp;"/"&amp;(RIGHT(E6029,3)*1)</f>
        <v>128/134</v>
      </c>
      <c r="I6029" s="29" t="str">
        <f aca="false">SUBSTITUTE(H6029,"/",";")</f>
        <v>128;134</v>
      </c>
      <c r="J6029" s="18" t="str">
        <f aca="false">SUBSTITUTE(H6029,"/",";")</f>
        <v>128;134</v>
      </c>
    </row>
    <row r="6030" customFormat="false" ht="15" hidden="false" customHeight="false" outlineLevel="0" collapsed="false">
      <c r="B6030" s="2" t="s">
        <v>717</v>
      </c>
      <c r="C6030" s="66" t="s">
        <v>2508</v>
      </c>
      <c r="D6030" s="2" t="n">
        <v>268</v>
      </c>
      <c r="E6030" s="38" t="s">
        <v>2463</v>
      </c>
      <c r="F6030" s="2" t="str">
        <f aca="false">SUBSTITUTE(E6030,"/","")</f>
        <v>38134</v>
      </c>
      <c r="H6030" s="29" t="str">
        <f aca="false">(RIGHT(E6030,3)-6)&amp;"/"&amp;(RIGHT(E6030,3)*1)</f>
        <v>128/134</v>
      </c>
      <c r="I6030" s="29" t="str">
        <f aca="false">SUBSTITUTE(H6030,"/",";")</f>
        <v>128;134</v>
      </c>
      <c r="J6030" s="18" t="str">
        <f aca="false">SUBSTITUTE(H6030,"/",";")</f>
        <v>128;134</v>
      </c>
    </row>
    <row r="6031" customFormat="false" ht="15" hidden="false" customHeight="false" outlineLevel="0" collapsed="false">
      <c r="B6031" s="2" t="s">
        <v>717</v>
      </c>
      <c r="C6031" s="66" t="s">
        <v>2508</v>
      </c>
      <c r="D6031" s="2" t="n">
        <v>289</v>
      </c>
      <c r="E6031" s="38" t="s">
        <v>2465</v>
      </c>
      <c r="F6031" s="2" t="str">
        <f aca="false">SUBSTITUTE(E6031,"/","")</f>
        <v>30140</v>
      </c>
      <c r="H6031" s="29" t="str">
        <f aca="false">(RIGHT(E6031,3)-6)&amp;"/"&amp;(RIGHT(E6031,3)*1)</f>
        <v>134/140</v>
      </c>
      <c r="I6031" s="29" t="str">
        <f aca="false">SUBSTITUTE(H6031,"/",";")</f>
        <v>134;140</v>
      </c>
      <c r="J6031" s="18" t="str">
        <f aca="false">SUBSTITUTE(H6031,"/",";")</f>
        <v>134;140</v>
      </c>
    </row>
    <row r="6032" customFormat="false" ht="15" hidden="false" customHeight="false" outlineLevel="0" collapsed="false">
      <c r="B6032" s="2" t="s">
        <v>717</v>
      </c>
      <c r="C6032" s="66" t="s">
        <v>2508</v>
      </c>
      <c r="D6032" s="2" t="n">
        <v>290</v>
      </c>
      <c r="E6032" s="38" t="s">
        <v>2466</v>
      </c>
      <c r="F6032" s="2" t="str">
        <f aca="false">SUBSTITUTE(E6032,"/","")</f>
        <v>32140</v>
      </c>
      <c r="H6032" s="29" t="str">
        <f aca="false">(RIGHT(E6032,3)-6)&amp;"/"&amp;(RIGHT(E6032,3)*1)</f>
        <v>134/140</v>
      </c>
      <c r="I6032" s="29" t="str">
        <f aca="false">SUBSTITUTE(H6032,"/",";")</f>
        <v>134;140</v>
      </c>
      <c r="J6032" s="18" t="str">
        <f aca="false">SUBSTITUTE(H6032,"/",";")</f>
        <v>134;140</v>
      </c>
    </row>
    <row r="6033" customFormat="false" ht="15" hidden="false" customHeight="false" outlineLevel="0" collapsed="false">
      <c r="B6033" s="2" t="s">
        <v>717</v>
      </c>
      <c r="C6033" s="66" t="s">
        <v>2508</v>
      </c>
      <c r="D6033" s="2" t="n">
        <v>291</v>
      </c>
      <c r="E6033" s="38" t="s">
        <v>2467</v>
      </c>
      <c r="F6033" s="2" t="str">
        <f aca="false">SUBSTITUTE(E6033,"/","")</f>
        <v>34140</v>
      </c>
      <c r="H6033" s="29" t="str">
        <f aca="false">(RIGHT(E6033,3)-6)&amp;"/"&amp;(RIGHT(E6033,3)*1)</f>
        <v>134/140</v>
      </c>
      <c r="I6033" s="29" t="str">
        <f aca="false">SUBSTITUTE(H6033,"/",";")</f>
        <v>134;140</v>
      </c>
      <c r="J6033" s="18" t="str">
        <f aca="false">SUBSTITUTE(H6033,"/",";")</f>
        <v>134;140</v>
      </c>
    </row>
    <row r="6034" customFormat="false" ht="15" hidden="false" customHeight="false" outlineLevel="0" collapsed="false">
      <c r="B6034" s="2" t="s">
        <v>717</v>
      </c>
      <c r="C6034" s="66" t="s">
        <v>2508</v>
      </c>
      <c r="D6034" s="2" t="n">
        <v>292</v>
      </c>
      <c r="E6034" s="38" t="s">
        <v>2468</v>
      </c>
      <c r="F6034" s="2" t="str">
        <f aca="false">SUBSTITUTE(E6034,"/","")</f>
        <v>36140</v>
      </c>
      <c r="H6034" s="29" t="str">
        <f aca="false">(RIGHT(E6034,3)-6)&amp;"/"&amp;(RIGHT(E6034,3)*1)</f>
        <v>134/140</v>
      </c>
      <c r="I6034" s="29" t="str">
        <f aca="false">SUBSTITUTE(H6034,"/",";")</f>
        <v>134;140</v>
      </c>
      <c r="J6034" s="18" t="str">
        <f aca="false">SUBSTITUTE(H6034,"/",";")</f>
        <v>134;140</v>
      </c>
    </row>
    <row r="6035" customFormat="false" ht="15" hidden="false" customHeight="false" outlineLevel="0" collapsed="false">
      <c r="B6035" s="2" t="s">
        <v>717</v>
      </c>
      <c r="C6035" s="66" t="s">
        <v>2508</v>
      </c>
      <c r="D6035" s="2" t="n">
        <v>293</v>
      </c>
      <c r="E6035" s="38" t="s">
        <v>2469</v>
      </c>
      <c r="F6035" s="2" t="str">
        <f aca="false">SUBSTITUTE(E6035,"/","")</f>
        <v>38140</v>
      </c>
      <c r="H6035" s="29" t="str">
        <f aca="false">(RIGHT(E6035,3)-6)&amp;"/"&amp;(RIGHT(E6035,3)*1)</f>
        <v>134/140</v>
      </c>
      <c r="I6035" s="29" t="str">
        <f aca="false">SUBSTITUTE(H6035,"/",";")</f>
        <v>134;140</v>
      </c>
      <c r="J6035" s="18" t="str">
        <f aca="false">SUBSTITUTE(H6035,"/",";")</f>
        <v>134;140</v>
      </c>
    </row>
    <row r="6036" customFormat="false" ht="15" hidden="false" customHeight="false" outlineLevel="0" collapsed="false">
      <c r="B6036" s="2" t="s">
        <v>717</v>
      </c>
      <c r="C6036" s="66" t="s">
        <v>2508</v>
      </c>
      <c r="D6036" s="2" t="n">
        <v>294</v>
      </c>
      <c r="E6036" s="38" t="s">
        <v>2470</v>
      </c>
      <c r="F6036" s="2" t="str">
        <f aca="false">SUBSTITUTE(E6036,"/","")</f>
        <v>40140</v>
      </c>
      <c r="H6036" s="29" t="str">
        <f aca="false">(RIGHT(E6036,3)-6)&amp;"/"&amp;(RIGHT(E6036,3)*1)</f>
        <v>134/140</v>
      </c>
      <c r="I6036" s="29" t="str">
        <f aca="false">SUBSTITUTE(H6036,"/",";")</f>
        <v>134;140</v>
      </c>
      <c r="J6036" s="18" t="str">
        <f aca="false">SUBSTITUTE(H6036,"/",";")</f>
        <v>134;140</v>
      </c>
    </row>
    <row r="6037" customFormat="false" ht="15" hidden="false" customHeight="false" outlineLevel="0" collapsed="false">
      <c r="B6037" s="2" t="s">
        <v>717</v>
      </c>
      <c r="C6037" s="66" t="s">
        <v>2508</v>
      </c>
      <c r="D6037" s="2" t="n">
        <v>295</v>
      </c>
      <c r="E6037" s="38" t="s">
        <v>2471</v>
      </c>
      <c r="F6037" s="2" t="str">
        <f aca="false">SUBSTITUTE(E6037,"/","")</f>
        <v>42140</v>
      </c>
      <c r="H6037" s="29" t="str">
        <f aca="false">(RIGHT(E6037,3)-6)&amp;"/"&amp;(RIGHT(E6037,3)*1)</f>
        <v>134/140</v>
      </c>
      <c r="I6037" s="29" t="str">
        <f aca="false">SUBSTITUTE(H6037,"/",";")</f>
        <v>134;140</v>
      </c>
      <c r="J6037" s="18" t="str">
        <f aca="false">SUBSTITUTE(H6037,"/",";")</f>
        <v>134;140</v>
      </c>
    </row>
    <row r="6038" customFormat="false" ht="15" hidden="false" customHeight="false" outlineLevel="0" collapsed="false">
      <c r="B6038" s="2" t="s">
        <v>717</v>
      </c>
      <c r="C6038" s="66" t="s">
        <v>2508</v>
      </c>
      <c r="D6038" s="2" t="n">
        <v>296</v>
      </c>
      <c r="E6038" s="38" t="s">
        <v>2506</v>
      </c>
      <c r="F6038" s="2" t="str">
        <f aca="false">SUBSTITUTE(E6038,"/","")</f>
        <v>44140</v>
      </c>
      <c r="H6038" s="29" t="str">
        <f aca="false">(RIGHT(E6038,3)-6)&amp;"/"&amp;(RIGHT(E6038,3)*1)</f>
        <v>134/140</v>
      </c>
      <c r="I6038" s="29" t="str">
        <f aca="false">SUBSTITUTE(H6038,"/",";")</f>
        <v>134;140</v>
      </c>
      <c r="J6038" s="18" t="str">
        <f aca="false">SUBSTITUTE(H6038,"/",";")</f>
        <v>134;140</v>
      </c>
    </row>
    <row r="6039" customFormat="false" ht="15" hidden="false" customHeight="false" outlineLevel="0" collapsed="false">
      <c r="B6039" s="2" t="s">
        <v>717</v>
      </c>
      <c r="C6039" s="66" t="s">
        <v>2508</v>
      </c>
      <c r="D6039" s="2" t="n">
        <v>315</v>
      </c>
      <c r="E6039" s="38" t="s">
        <v>2473</v>
      </c>
      <c r="F6039" s="2" t="str">
        <f aca="false">SUBSTITUTE(E6039,"/","")</f>
        <v>32146</v>
      </c>
      <c r="H6039" s="29" t="str">
        <f aca="false">(RIGHT(E6039,3)-6)&amp;"/"&amp;(RIGHT(E6039,3)*1)</f>
        <v>140/146</v>
      </c>
      <c r="I6039" s="29" t="str">
        <f aca="false">SUBSTITUTE(H6039,"/",";")</f>
        <v>140;146</v>
      </c>
      <c r="J6039" s="18" t="str">
        <f aca="false">SUBSTITUTE(H6039,"/",";")</f>
        <v>140;146</v>
      </c>
    </row>
    <row r="6040" customFormat="false" ht="15" hidden="false" customHeight="false" outlineLevel="0" collapsed="false">
      <c r="B6040" s="2" t="s">
        <v>717</v>
      </c>
      <c r="C6040" s="66" t="s">
        <v>2508</v>
      </c>
      <c r="D6040" s="2" t="n">
        <v>316</v>
      </c>
      <c r="E6040" s="38" t="s">
        <v>2474</v>
      </c>
      <c r="F6040" s="2" t="str">
        <f aca="false">SUBSTITUTE(E6040,"/","")</f>
        <v>34146</v>
      </c>
      <c r="H6040" s="29" t="str">
        <f aca="false">(RIGHT(E6040,3)-6)&amp;"/"&amp;(RIGHT(E6040,3)*1)</f>
        <v>140/146</v>
      </c>
      <c r="I6040" s="29" t="str">
        <f aca="false">SUBSTITUTE(H6040,"/",";")</f>
        <v>140;146</v>
      </c>
      <c r="J6040" s="18" t="str">
        <f aca="false">SUBSTITUTE(H6040,"/",";")</f>
        <v>140;146</v>
      </c>
    </row>
    <row r="6041" customFormat="false" ht="15" hidden="false" customHeight="false" outlineLevel="0" collapsed="false">
      <c r="B6041" s="2" t="s">
        <v>717</v>
      </c>
      <c r="C6041" s="66" t="s">
        <v>2508</v>
      </c>
      <c r="D6041" s="2" t="n">
        <v>317</v>
      </c>
      <c r="E6041" s="38" t="s">
        <v>2475</v>
      </c>
      <c r="F6041" s="2" t="str">
        <f aca="false">SUBSTITUTE(E6041,"/","")</f>
        <v>36146</v>
      </c>
      <c r="H6041" s="29" t="str">
        <f aca="false">(RIGHT(E6041,3)-6)&amp;"/"&amp;(RIGHT(E6041,3)*1)</f>
        <v>140/146</v>
      </c>
      <c r="I6041" s="29" t="str">
        <f aca="false">SUBSTITUTE(H6041,"/",";")</f>
        <v>140;146</v>
      </c>
      <c r="J6041" s="18" t="str">
        <f aca="false">SUBSTITUTE(H6041,"/",";")</f>
        <v>140;146</v>
      </c>
    </row>
    <row r="6042" customFormat="false" ht="15" hidden="false" customHeight="false" outlineLevel="0" collapsed="false">
      <c r="B6042" s="2" t="s">
        <v>717</v>
      </c>
      <c r="C6042" s="66" t="s">
        <v>2508</v>
      </c>
      <c r="D6042" s="2" t="n">
        <v>318</v>
      </c>
      <c r="E6042" s="38" t="s">
        <v>2476</v>
      </c>
      <c r="F6042" s="2" t="str">
        <f aca="false">SUBSTITUTE(E6042,"/","")</f>
        <v>38146</v>
      </c>
      <c r="H6042" s="29" t="str">
        <f aca="false">(RIGHT(E6042,3)-6)&amp;"/"&amp;(RIGHT(E6042,3)*1)</f>
        <v>140/146</v>
      </c>
      <c r="I6042" s="29" t="str">
        <f aca="false">SUBSTITUTE(H6042,"/",";")</f>
        <v>140;146</v>
      </c>
      <c r="J6042" s="18" t="str">
        <f aca="false">SUBSTITUTE(H6042,"/",";")</f>
        <v>140;146</v>
      </c>
    </row>
    <row r="6043" customFormat="false" ht="15" hidden="false" customHeight="false" outlineLevel="0" collapsed="false">
      <c r="B6043" s="2" t="s">
        <v>717</v>
      </c>
      <c r="C6043" s="66" t="s">
        <v>2508</v>
      </c>
      <c r="D6043" s="2" t="n">
        <v>319</v>
      </c>
      <c r="E6043" s="38" t="s">
        <v>2477</v>
      </c>
      <c r="F6043" s="2" t="str">
        <f aca="false">SUBSTITUTE(E6043,"/","")</f>
        <v>40146</v>
      </c>
      <c r="H6043" s="29" t="str">
        <f aca="false">(RIGHT(E6043,3)-6)&amp;"/"&amp;(RIGHT(E6043,3)*1)</f>
        <v>140/146</v>
      </c>
      <c r="I6043" s="29" t="str">
        <f aca="false">SUBSTITUTE(H6043,"/",";")</f>
        <v>140;146</v>
      </c>
      <c r="J6043" s="18" t="str">
        <f aca="false">SUBSTITUTE(H6043,"/",";")</f>
        <v>140;146</v>
      </c>
    </row>
    <row r="6044" customFormat="false" ht="15" hidden="false" customHeight="false" outlineLevel="0" collapsed="false">
      <c r="B6044" s="2" t="s">
        <v>717</v>
      </c>
      <c r="C6044" s="66" t="s">
        <v>2508</v>
      </c>
      <c r="D6044" s="2" t="n">
        <v>320</v>
      </c>
      <c r="E6044" s="38" t="s">
        <v>2478</v>
      </c>
      <c r="F6044" s="2" t="str">
        <f aca="false">SUBSTITUTE(E6044,"/","")</f>
        <v>42146</v>
      </c>
      <c r="H6044" s="29" t="str">
        <f aca="false">(RIGHT(E6044,3)-6)&amp;"/"&amp;(RIGHT(E6044,3)*1)</f>
        <v>140/146</v>
      </c>
      <c r="I6044" s="29" t="str">
        <f aca="false">SUBSTITUTE(H6044,"/",";")</f>
        <v>140;146</v>
      </c>
      <c r="J6044" s="18" t="str">
        <f aca="false">SUBSTITUTE(H6044,"/",";")</f>
        <v>140;146</v>
      </c>
    </row>
    <row r="6045" customFormat="false" ht="15" hidden="false" customHeight="false" outlineLevel="0" collapsed="false">
      <c r="B6045" s="2" t="s">
        <v>717</v>
      </c>
      <c r="C6045" s="66" t="s">
        <v>2508</v>
      </c>
      <c r="D6045" s="2" t="n">
        <v>321</v>
      </c>
      <c r="E6045" s="38" t="s">
        <v>2479</v>
      </c>
      <c r="F6045" s="2" t="str">
        <f aca="false">SUBSTITUTE(E6045,"/","")</f>
        <v>44146</v>
      </c>
      <c r="H6045" s="29" t="str">
        <f aca="false">(RIGHT(E6045,3)-6)&amp;"/"&amp;(RIGHT(E6045,3)*1)</f>
        <v>140/146</v>
      </c>
      <c r="I6045" s="29" t="str">
        <f aca="false">SUBSTITUTE(H6045,"/",";")</f>
        <v>140;146</v>
      </c>
      <c r="J6045" s="18" t="str">
        <f aca="false">SUBSTITUTE(H6045,"/",";")</f>
        <v>140;146</v>
      </c>
    </row>
    <row r="6046" customFormat="false" ht="15" hidden="false" customHeight="false" outlineLevel="0" collapsed="false">
      <c r="B6046" s="2" t="s">
        <v>717</v>
      </c>
      <c r="C6046" s="66" t="s">
        <v>2508</v>
      </c>
      <c r="D6046" s="2" t="n">
        <v>322</v>
      </c>
      <c r="E6046" s="38" t="s">
        <v>2480</v>
      </c>
      <c r="F6046" s="2" t="str">
        <f aca="false">SUBSTITUTE(E6046,"/","")</f>
        <v>46146</v>
      </c>
      <c r="H6046" s="29" t="str">
        <f aca="false">(RIGHT(E6046,3)-6)&amp;"/"&amp;(RIGHT(E6046,3)*1)</f>
        <v>140/146</v>
      </c>
      <c r="I6046" s="29" t="str">
        <f aca="false">SUBSTITUTE(H6046,"/",";")</f>
        <v>140;146</v>
      </c>
      <c r="J6046" s="18" t="str">
        <f aca="false">SUBSTITUTE(H6046,"/",";")</f>
        <v>140;146</v>
      </c>
    </row>
    <row r="6047" customFormat="false" ht="15" hidden="false" customHeight="false" outlineLevel="0" collapsed="false">
      <c r="B6047" s="2" t="s">
        <v>717</v>
      </c>
      <c r="C6047" s="66" t="s">
        <v>2508</v>
      </c>
      <c r="D6047" s="2" t="n">
        <v>323</v>
      </c>
      <c r="E6047" s="38" t="s">
        <v>2481</v>
      </c>
      <c r="F6047" s="2" t="str">
        <f aca="false">SUBSTITUTE(E6047,"/","")</f>
        <v>48146</v>
      </c>
      <c r="H6047" s="29" t="str">
        <f aca="false">(RIGHT(E6047,3)-6)&amp;"/"&amp;(RIGHT(E6047,3)*1)</f>
        <v>140/146</v>
      </c>
      <c r="I6047" s="29" t="str">
        <f aca="false">SUBSTITUTE(H6047,"/",";")</f>
        <v>140;146</v>
      </c>
      <c r="J6047" s="18" t="str">
        <f aca="false">SUBSTITUTE(H6047,"/",";")</f>
        <v>140;146</v>
      </c>
    </row>
    <row r="6048" customFormat="false" ht="15" hidden="false" customHeight="false" outlineLevel="0" collapsed="false">
      <c r="B6048" s="2" t="s">
        <v>717</v>
      </c>
      <c r="C6048" s="66" t="s">
        <v>2508</v>
      </c>
      <c r="D6048" s="2" t="n">
        <v>341</v>
      </c>
      <c r="E6048" s="38" t="s">
        <v>2484</v>
      </c>
      <c r="F6048" s="2" t="str">
        <f aca="false">SUBSTITUTE(E6048,"/","")</f>
        <v>34152</v>
      </c>
      <c r="H6048" s="29" t="str">
        <f aca="false">(RIGHT(E6048,3)-6)&amp;"/"&amp;(RIGHT(E6048,3)*1)</f>
        <v>146/152</v>
      </c>
      <c r="I6048" s="29" t="str">
        <f aca="false">SUBSTITUTE(H6048,"/",";")</f>
        <v>146;152</v>
      </c>
      <c r="J6048" s="18" t="str">
        <f aca="false">SUBSTITUTE(H6048,"/",";")</f>
        <v>146;152</v>
      </c>
    </row>
    <row r="6049" customFormat="false" ht="15" hidden="false" customHeight="false" outlineLevel="0" collapsed="false">
      <c r="B6049" s="2" t="s">
        <v>717</v>
      </c>
      <c r="C6049" s="66" t="s">
        <v>2508</v>
      </c>
      <c r="D6049" s="2" t="n">
        <v>342</v>
      </c>
      <c r="E6049" s="38" t="s">
        <v>2485</v>
      </c>
      <c r="F6049" s="2" t="str">
        <f aca="false">SUBSTITUTE(E6049,"/","")</f>
        <v>36152</v>
      </c>
      <c r="H6049" s="29" t="str">
        <f aca="false">(RIGHT(E6049,3)-6)&amp;"/"&amp;(RIGHT(E6049,3)*1)</f>
        <v>146/152</v>
      </c>
      <c r="I6049" s="29" t="str">
        <f aca="false">SUBSTITUTE(H6049,"/",";")</f>
        <v>146;152</v>
      </c>
      <c r="J6049" s="18" t="str">
        <f aca="false">SUBSTITUTE(H6049,"/",";")</f>
        <v>146;152</v>
      </c>
    </row>
    <row r="6050" customFormat="false" ht="15" hidden="false" customHeight="false" outlineLevel="0" collapsed="false">
      <c r="B6050" s="2" t="s">
        <v>717</v>
      </c>
      <c r="C6050" s="66" t="s">
        <v>2508</v>
      </c>
      <c r="D6050" s="2" t="n">
        <v>343</v>
      </c>
      <c r="E6050" s="38" t="s">
        <v>2486</v>
      </c>
      <c r="F6050" s="2" t="str">
        <f aca="false">SUBSTITUTE(E6050,"/","")</f>
        <v>38152</v>
      </c>
      <c r="H6050" s="29" t="str">
        <f aca="false">(RIGHT(E6050,3)-6)&amp;"/"&amp;(RIGHT(E6050,3)*1)</f>
        <v>146/152</v>
      </c>
      <c r="I6050" s="29" t="str">
        <f aca="false">SUBSTITUTE(H6050,"/",";")</f>
        <v>146;152</v>
      </c>
      <c r="J6050" s="18" t="str">
        <f aca="false">SUBSTITUTE(H6050,"/",";")</f>
        <v>146;152</v>
      </c>
    </row>
    <row r="6051" customFormat="false" ht="15" hidden="false" customHeight="false" outlineLevel="0" collapsed="false">
      <c r="B6051" s="2" t="s">
        <v>717</v>
      </c>
      <c r="C6051" s="66" t="s">
        <v>2508</v>
      </c>
      <c r="D6051" s="2" t="n">
        <v>344</v>
      </c>
      <c r="E6051" s="38" t="s">
        <v>2487</v>
      </c>
      <c r="F6051" s="2" t="str">
        <f aca="false">SUBSTITUTE(E6051,"/","")</f>
        <v>40152</v>
      </c>
      <c r="H6051" s="29" t="str">
        <f aca="false">(RIGHT(E6051,3)-6)&amp;"/"&amp;(RIGHT(E6051,3)*1)</f>
        <v>146/152</v>
      </c>
      <c r="I6051" s="29" t="str">
        <f aca="false">SUBSTITUTE(H6051,"/",";")</f>
        <v>146;152</v>
      </c>
      <c r="J6051" s="18" t="str">
        <f aca="false">SUBSTITUTE(H6051,"/",";")</f>
        <v>146;152</v>
      </c>
    </row>
    <row r="6052" customFormat="false" ht="15" hidden="false" customHeight="false" outlineLevel="0" collapsed="false">
      <c r="B6052" s="2" t="s">
        <v>717</v>
      </c>
      <c r="C6052" s="66" t="s">
        <v>2508</v>
      </c>
      <c r="D6052" s="2" t="n">
        <v>345</v>
      </c>
      <c r="E6052" s="38" t="s">
        <v>2488</v>
      </c>
      <c r="F6052" s="2" t="str">
        <f aca="false">SUBSTITUTE(E6052,"/","")</f>
        <v>42152</v>
      </c>
      <c r="H6052" s="29" t="str">
        <f aca="false">(RIGHT(E6052,3)-6)&amp;"/"&amp;(RIGHT(E6052,3)*1)</f>
        <v>146/152</v>
      </c>
      <c r="I6052" s="29" t="str">
        <f aca="false">SUBSTITUTE(H6052,"/",";")</f>
        <v>146;152</v>
      </c>
      <c r="J6052" s="18" t="str">
        <f aca="false">SUBSTITUTE(H6052,"/",";")</f>
        <v>146;152</v>
      </c>
    </row>
    <row r="6053" customFormat="false" ht="15" hidden="false" customHeight="false" outlineLevel="0" collapsed="false">
      <c r="B6053" s="2" t="s">
        <v>717</v>
      </c>
      <c r="C6053" s="66" t="s">
        <v>2508</v>
      </c>
      <c r="D6053" s="2" t="n">
        <v>346</v>
      </c>
      <c r="E6053" s="38" t="s">
        <v>2489</v>
      </c>
      <c r="F6053" s="2" t="str">
        <f aca="false">SUBSTITUTE(E6053,"/","")</f>
        <v>44152</v>
      </c>
      <c r="H6053" s="29" t="str">
        <f aca="false">(RIGHT(E6053,3)-6)&amp;"/"&amp;(RIGHT(E6053,3)*1)</f>
        <v>146/152</v>
      </c>
      <c r="I6053" s="29" t="str">
        <f aca="false">SUBSTITUTE(H6053,"/",";")</f>
        <v>146;152</v>
      </c>
      <c r="J6053" s="18" t="str">
        <f aca="false">SUBSTITUTE(H6053,"/",";")</f>
        <v>146;152</v>
      </c>
    </row>
    <row r="6054" customFormat="false" ht="15" hidden="false" customHeight="false" outlineLevel="0" collapsed="false">
      <c r="B6054" s="2" t="s">
        <v>717</v>
      </c>
      <c r="C6054" s="66" t="s">
        <v>2508</v>
      </c>
      <c r="D6054" s="2" t="n">
        <v>347</v>
      </c>
      <c r="E6054" s="38" t="s">
        <v>2490</v>
      </c>
      <c r="F6054" s="2" t="str">
        <f aca="false">SUBSTITUTE(E6054,"/","")</f>
        <v>46152</v>
      </c>
      <c r="H6054" s="29" t="str">
        <f aca="false">(RIGHT(E6054,3)-6)&amp;"/"&amp;(RIGHT(E6054,3)*1)</f>
        <v>146/152</v>
      </c>
      <c r="I6054" s="29" t="str">
        <f aca="false">SUBSTITUTE(H6054,"/",";")</f>
        <v>146;152</v>
      </c>
      <c r="J6054" s="18" t="str">
        <f aca="false">SUBSTITUTE(H6054,"/",";")</f>
        <v>146;152</v>
      </c>
    </row>
    <row r="6055" customFormat="false" ht="15" hidden="false" customHeight="false" outlineLevel="0" collapsed="false">
      <c r="B6055" s="2" t="s">
        <v>717</v>
      </c>
      <c r="C6055" s="66" t="s">
        <v>2508</v>
      </c>
      <c r="D6055" s="2" t="n">
        <v>348</v>
      </c>
      <c r="E6055" s="38" t="s">
        <v>2491</v>
      </c>
      <c r="F6055" s="2" t="str">
        <f aca="false">SUBSTITUTE(E6055,"/","")</f>
        <v>48152</v>
      </c>
      <c r="H6055" s="29" t="str">
        <f aca="false">(RIGHT(E6055,3)-6)&amp;"/"&amp;(RIGHT(E6055,3)*1)</f>
        <v>146/152</v>
      </c>
      <c r="I6055" s="29" t="str">
        <f aca="false">SUBSTITUTE(H6055,"/",";")</f>
        <v>146;152</v>
      </c>
      <c r="J6055" s="18" t="str">
        <f aca="false">SUBSTITUTE(H6055,"/",";")</f>
        <v>146;152</v>
      </c>
    </row>
    <row r="6056" customFormat="false" ht="15" hidden="false" customHeight="false" outlineLevel="0" collapsed="false">
      <c r="B6056" s="2" t="s">
        <v>717</v>
      </c>
      <c r="C6056" s="66" t="s">
        <v>2508</v>
      </c>
      <c r="D6056" s="2" t="n">
        <v>349</v>
      </c>
      <c r="E6056" s="38" t="s">
        <v>2492</v>
      </c>
      <c r="F6056" s="2" t="str">
        <f aca="false">SUBSTITUTE(E6056,"/","")</f>
        <v>50152</v>
      </c>
      <c r="H6056" s="29" t="str">
        <f aca="false">(RIGHT(E6056,3)-6)&amp;"/"&amp;(RIGHT(E6056,3)*1)</f>
        <v>146/152</v>
      </c>
      <c r="I6056" s="29" t="str">
        <f aca="false">SUBSTITUTE(H6056,"/",";")</f>
        <v>146;152</v>
      </c>
      <c r="J6056" s="18" t="str">
        <f aca="false">SUBSTITUTE(H6056,"/",";")</f>
        <v>146;152</v>
      </c>
    </row>
    <row r="6057" customFormat="false" ht="15" hidden="false" customHeight="false" outlineLevel="0" collapsed="false">
      <c r="B6057" s="2" t="s">
        <v>717</v>
      </c>
      <c r="C6057" s="66" t="s">
        <v>2508</v>
      </c>
      <c r="D6057" s="2" t="n">
        <v>350</v>
      </c>
      <c r="E6057" s="38" t="s">
        <v>2493</v>
      </c>
      <c r="F6057" s="2" t="str">
        <f aca="false">SUBSTITUTE(E6057,"/","")</f>
        <v>52152</v>
      </c>
      <c r="H6057" s="29" t="str">
        <f aca="false">(RIGHT(E6057,3)-6)&amp;"/"&amp;(RIGHT(E6057,3)*1)</f>
        <v>146/152</v>
      </c>
      <c r="I6057" s="29" t="str">
        <f aca="false">SUBSTITUTE(H6057,"/",";")</f>
        <v>146;152</v>
      </c>
      <c r="J6057" s="18" t="str">
        <f aca="false">SUBSTITUTE(H6057,"/",";")</f>
        <v>146;152</v>
      </c>
    </row>
    <row r="6058" customFormat="false" ht="15" hidden="false" customHeight="false" outlineLevel="0" collapsed="false">
      <c r="B6058" s="2" t="s">
        <v>717</v>
      </c>
      <c r="C6058" s="66" t="s">
        <v>2508</v>
      </c>
      <c r="D6058" s="2" t="n">
        <v>367</v>
      </c>
      <c r="E6058" s="38" t="s">
        <v>2495</v>
      </c>
      <c r="F6058" s="2" t="str">
        <f aca="false">SUBSTITUTE(E6058,"/","")</f>
        <v>36158</v>
      </c>
      <c r="H6058" s="29" t="str">
        <f aca="false">(RIGHT(E6058,3)-6)&amp;"/"&amp;(RIGHT(E6058,3)*1)</f>
        <v>152/158</v>
      </c>
      <c r="I6058" s="29" t="str">
        <f aca="false">SUBSTITUTE(H6058,"/",";")</f>
        <v>152;158</v>
      </c>
      <c r="J6058" s="18" t="str">
        <f aca="false">SUBSTITUTE(H6058,"/",";")</f>
        <v>152;158</v>
      </c>
    </row>
    <row r="6059" customFormat="false" ht="15" hidden="false" customHeight="false" outlineLevel="0" collapsed="false">
      <c r="B6059" s="2" t="s">
        <v>717</v>
      </c>
      <c r="C6059" s="66" t="s">
        <v>2508</v>
      </c>
      <c r="D6059" s="2" t="n">
        <v>368</v>
      </c>
      <c r="E6059" s="38" t="s">
        <v>2496</v>
      </c>
      <c r="F6059" s="2" t="str">
        <f aca="false">SUBSTITUTE(E6059,"/","")</f>
        <v>38158</v>
      </c>
      <c r="H6059" s="29" t="str">
        <f aca="false">(RIGHT(E6059,3)-6)&amp;"/"&amp;(RIGHT(E6059,3)*1)</f>
        <v>152/158</v>
      </c>
      <c r="I6059" s="29" t="str">
        <f aca="false">SUBSTITUTE(H6059,"/",";")</f>
        <v>152;158</v>
      </c>
      <c r="J6059" s="18" t="str">
        <f aca="false">SUBSTITUTE(H6059,"/",";")</f>
        <v>152;158</v>
      </c>
    </row>
    <row r="6060" customFormat="false" ht="15" hidden="false" customHeight="false" outlineLevel="0" collapsed="false">
      <c r="B6060" s="2" t="s">
        <v>717</v>
      </c>
      <c r="C6060" s="66" t="s">
        <v>2508</v>
      </c>
      <c r="D6060" s="2" t="n">
        <v>369</v>
      </c>
      <c r="E6060" s="38" t="s">
        <v>2497</v>
      </c>
      <c r="F6060" s="2" t="str">
        <f aca="false">SUBSTITUTE(E6060,"/","")</f>
        <v>40158</v>
      </c>
      <c r="H6060" s="29" t="str">
        <f aca="false">(RIGHT(E6060,3)-6)&amp;"/"&amp;(RIGHT(E6060,3)*1)</f>
        <v>152/158</v>
      </c>
      <c r="I6060" s="29" t="str">
        <f aca="false">SUBSTITUTE(H6060,"/",";")</f>
        <v>152;158</v>
      </c>
      <c r="J6060" s="18" t="str">
        <f aca="false">SUBSTITUTE(H6060,"/",";")</f>
        <v>152;158</v>
      </c>
    </row>
    <row r="6061" customFormat="false" ht="15" hidden="false" customHeight="false" outlineLevel="0" collapsed="false">
      <c r="B6061" s="2" t="s">
        <v>717</v>
      </c>
      <c r="C6061" s="66" t="s">
        <v>2508</v>
      </c>
      <c r="D6061" s="2" t="n">
        <v>370</v>
      </c>
      <c r="E6061" s="38" t="s">
        <v>2498</v>
      </c>
      <c r="F6061" s="2" t="str">
        <f aca="false">SUBSTITUTE(E6061,"/","")</f>
        <v>42158</v>
      </c>
      <c r="H6061" s="29" t="str">
        <f aca="false">(RIGHT(E6061,3)-6)&amp;"/"&amp;(RIGHT(E6061,3)*1)</f>
        <v>152/158</v>
      </c>
      <c r="I6061" s="29" t="str">
        <f aca="false">SUBSTITUTE(H6061,"/",";")</f>
        <v>152;158</v>
      </c>
      <c r="J6061" s="18" t="str">
        <f aca="false">SUBSTITUTE(H6061,"/",";")</f>
        <v>152;158</v>
      </c>
    </row>
    <row r="6062" customFormat="false" ht="15" hidden="false" customHeight="false" outlineLevel="0" collapsed="false">
      <c r="B6062" s="2" t="s">
        <v>717</v>
      </c>
      <c r="C6062" s="66" t="s">
        <v>2508</v>
      </c>
      <c r="D6062" s="2" t="n">
        <v>371</v>
      </c>
      <c r="E6062" s="38" t="s">
        <v>2499</v>
      </c>
      <c r="F6062" s="2" t="str">
        <f aca="false">SUBSTITUTE(E6062,"/","")</f>
        <v>44158</v>
      </c>
      <c r="H6062" s="29" t="str">
        <f aca="false">(RIGHT(E6062,3)-6)&amp;"/"&amp;(RIGHT(E6062,3)*1)</f>
        <v>152/158</v>
      </c>
      <c r="I6062" s="29" t="str">
        <f aca="false">SUBSTITUTE(H6062,"/",";")</f>
        <v>152;158</v>
      </c>
      <c r="J6062" s="18" t="str">
        <f aca="false">SUBSTITUTE(H6062,"/",";")</f>
        <v>152;158</v>
      </c>
    </row>
    <row r="6063" customFormat="false" ht="15" hidden="false" customHeight="false" outlineLevel="0" collapsed="false">
      <c r="B6063" s="2" t="s">
        <v>717</v>
      </c>
      <c r="C6063" s="66" t="s">
        <v>2508</v>
      </c>
      <c r="D6063" s="2" t="n">
        <v>372</v>
      </c>
      <c r="E6063" s="38" t="s">
        <v>2500</v>
      </c>
      <c r="F6063" s="2" t="str">
        <f aca="false">SUBSTITUTE(E6063,"/","")</f>
        <v>46158</v>
      </c>
      <c r="H6063" s="29" t="str">
        <f aca="false">(RIGHT(E6063,3)-6)&amp;"/"&amp;(RIGHT(E6063,3)*1)</f>
        <v>152/158</v>
      </c>
      <c r="I6063" s="29" t="str">
        <f aca="false">SUBSTITUTE(H6063,"/",";")</f>
        <v>152;158</v>
      </c>
      <c r="J6063" s="18" t="str">
        <f aca="false">SUBSTITUTE(H6063,"/",";")</f>
        <v>152;158</v>
      </c>
    </row>
    <row r="6064" customFormat="false" ht="15" hidden="false" customHeight="false" outlineLevel="0" collapsed="false">
      <c r="B6064" s="2" t="s">
        <v>717</v>
      </c>
      <c r="C6064" s="66" t="s">
        <v>2508</v>
      </c>
      <c r="D6064" s="2" t="n">
        <v>373</v>
      </c>
      <c r="E6064" s="38" t="s">
        <v>2501</v>
      </c>
      <c r="F6064" s="2" t="str">
        <f aca="false">SUBSTITUTE(E6064,"/","")</f>
        <v>48158</v>
      </c>
      <c r="H6064" s="29" t="str">
        <f aca="false">(RIGHT(E6064,3)-6)&amp;"/"&amp;(RIGHT(E6064,3)*1)</f>
        <v>152/158</v>
      </c>
      <c r="I6064" s="29" t="str">
        <f aca="false">SUBSTITUTE(H6064,"/",";")</f>
        <v>152;158</v>
      </c>
      <c r="J6064" s="18" t="str">
        <f aca="false">SUBSTITUTE(H6064,"/",";")</f>
        <v>152;158</v>
      </c>
    </row>
    <row r="6065" customFormat="false" ht="15" hidden="false" customHeight="false" outlineLevel="0" collapsed="false">
      <c r="B6065" s="2" t="s">
        <v>717</v>
      </c>
      <c r="C6065" s="66" t="s">
        <v>2508</v>
      </c>
      <c r="D6065" s="2" t="n">
        <v>374</v>
      </c>
      <c r="E6065" s="38" t="s">
        <v>2502</v>
      </c>
      <c r="F6065" s="2" t="str">
        <f aca="false">SUBSTITUTE(E6065,"/","")</f>
        <v>50158</v>
      </c>
      <c r="H6065" s="29" t="str">
        <f aca="false">(RIGHT(E6065,3)-6)&amp;"/"&amp;(RIGHT(E6065,3)*1)</f>
        <v>152/158</v>
      </c>
      <c r="I6065" s="29" t="str">
        <f aca="false">SUBSTITUTE(H6065,"/",";")</f>
        <v>152;158</v>
      </c>
      <c r="J6065" s="18" t="str">
        <f aca="false">SUBSTITUTE(H6065,"/",";")</f>
        <v>152;158</v>
      </c>
    </row>
    <row r="6066" customFormat="false" ht="15" hidden="false" customHeight="false" outlineLevel="0" collapsed="false">
      <c r="B6066" s="2" t="s">
        <v>717</v>
      </c>
      <c r="C6066" s="66" t="s">
        <v>2508</v>
      </c>
      <c r="D6066" s="2" t="n">
        <v>375</v>
      </c>
      <c r="E6066" s="38" t="s">
        <v>2503</v>
      </c>
      <c r="F6066" s="2" t="str">
        <f aca="false">SUBSTITUTE(E6066,"/","")</f>
        <v>52158</v>
      </c>
      <c r="H6066" s="29" t="str">
        <f aca="false">(RIGHT(E6066,3)-6)&amp;"/"&amp;(RIGHT(E6066,3)*1)</f>
        <v>152/158</v>
      </c>
      <c r="I6066" s="29" t="str">
        <f aca="false">SUBSTITUTE(H6066,"/",";")</f>
        <v>152;158</v>
      </c>
      <c r="J6066" s="18" t="str">
        <f aca="false">SUBSTITUTE(H6066,"/",";")</f>
        <v>152;158</v>
      </c>
    </row>
    <row r="6067" customFormat="false" ht="15" hidden="false" customHeight="false" outlineLevel="0" collapsed="false">
      <c r="B6067" s="2" t="s">
        <v>717</v>
      </c>
      <c r="C6067" s="66" t="s">
        <v>2508</v>
      </c>
      <c r="D6067" s="2" t="n">
        <v>393</v>
      </c>
      <c r="E6067" s="38" t="s">
        <v>711</v>
      </c>
      <c r="F6067" s="2" t="str">
        <f aca="false">SUBSTITUTE(E6067,"/","")</f>
        <v>38164</v>
      </c>
      <c r="H6067" s="29" t="str">
        <f aca="false">(RIGHT(E6067,3)-6)&amp;"/"&amp;(RIGHT(E6067,3)*1)</f>
        <v>158/164</v>
      </c>
      <c r="I6067" s="29" t="str">
        <f aca="false">SUBSTITUTE(H6067,"/",";")</f>
        <v>158;164</v>
      </c>
      <c r="J6067" s="18" t="str">
        <f aca="false">SUBSTITUTE(H6067,"/",";")</f>
        <v>158;164</v>
      </c>
    </row>
    <row r="6068" customFormat="false" ht="15" hidden="false" customHeight="false" outlineLevel="0" collapsed="false">
      <c r="B6068" s="2" t="s">
        <v>717</v>
      </c>
      <c r="C6068" s="66" t="s">
        <v>2508</v>
      </c>
      <c r="D6068" s="2" t="n">
        <v>394</v>
      </c>
      <c r="E6068" s="38" t="s">
        <v>499</v>
      </c>
      <c r="F6068" s="2" t="str">
        <f aca="false">SUBSTITUTE(E6068,"/","")</f>
        <v>40164</v>
      </c>
      <c r="H6068" s="29" t="str">
        <f aca="false">(RIGHT(E6068,3)-6)&amp;"/"&amp;(RIGHT(E6068,3)*1)</f>
        <v>158/164</v>
      </c>
      <c r="I6068" s="29" t="str">
        <f aca="false">SUBSTITUTE(H6068,"/",";")</f>
        <v>158;164</v>
      </c>
      <c r="J6068" s="18" t="str">
        <f aca="false">SUBSTITUTE(H6068,"/",";")</f>
        <v>158;164</v>
      </c>
    </row>
    <row r="6069" customFormat="false" ht="15" hidden="false" customHeight="false" outlineLevel="0" collapsed="false">
      <c r="B6069" s="2" t="s">
        <v>717</v>
      </c>
      <c r="C6069" s="66" t="s">
        <v>2508</v>
      </c>
      <c r="D6069" s="2" t="n">
        <v>419</v>
      </c>
      <c r="E6069" s="38" t="s">
        <v>511</v>
      </c>
      <c r="F6069" s="2" t="str">
        <f aca="false">SUBSTITUTE(E6069,"/","")</f>
        <v>40170</v>
      </c>
      <c r="H6069" s="29" t="str">
        <f aca="false">(RIGHT(E6069,3)-6)&amp;"/"&amp;(RIGHT(E6069,3)*1)</f>
        <v>164/170</v>
      </c>
      <c r="I6069" s="29" t="str">
        <f aca="false">SUBSTITUTE(H6069,"/",";")</f>
        <v>164;170</v>
      </c>
      <c r="J6069" s="18" t="str">
        <f aca="false">SUBSTITUTE(H6069,"/",";")</f>
        <v>164;170</v>
      </c>
    </row>
    <row r="6070" customFormat="false" ht="15" hidden="false" customHeight="false" outlineLevel="0" collapsed="false">
      <c r="B6070" s="2" t="s">
        <v>717</v>
      </c>
      <c r="C6070" s="66" t="s">
        <v>2508</v>
      </c>
      <c r="D6070" s="2" t="n">
        <v>420</v>
      </c>
      <c r="E6070" s="38" t="s">
        <v>512</v>
      </c>
      <c r="F6070" s="2" t="str">
        <f aca="false">SUBSTITUTE(E6070,"/","")</f>
        <v>42170</v>
      </c>
      <c r="H6070" s="29" t="str">
        <f aca="false">(RIGHT(E6070,3)-6)&amp;"/"&amp;(RIGHT(E6070,3)*1)</f>
        <v>164/170</v>
      </c>
      <c r="I6070" s="29" t="str">
        <f aca="false">SUBSTITUTE(H6070,"/",";")</f>
        <v>164;170</v>
      </c>
      <c r="J6070" s="18" t="str">
        <f aca="false">SUBSTITUTE(H6070,"/",";")</f>
        <v>164;170</v>
      </c>
    </row>
    <row r="6071" customFormat="false" ht="15" hidden="false" customHeight="false" outlineLevel="0" collapsed="false">
      <c r="B6071" s="2" t="s">
        <v>717</v>
      </c>
      <c r="C6071" s="66" t="s">
        <v>2508</v>
      </c>
      <c r="D6071" s="2" t="n">
        <v>445</v>
      </c>
      <c r="E6071" s="38" t="s">
        <v>524</v>
      </c>
      <c r="F6071" s="2" t="str">
        <f aca="false">SUBSTITUTE(E6071,"/","")</f>
        <v>42176</v>
      </c>
      <c r="H6071" s="29" t="str">
        <f aca="false">(RIGHT(E6071,3)-6)&amp;"/"&amp;(RIGHT(E6071,3)*1)</f>
        <v>170/176</v>
      </c>
      <c r="I6071" s="29" t="str">
        <f aca="false">SUBSTITUTE(H6071,"/",";")</f>
        <v>170;176</v>
      </c>
      <c r="J6071" s="18" t="str">
        <f aca="false">SUBSTITUTE(H6071,"/",";")</f>
        <v>170;176</v>
      </c>
    </row>
    <row r="6072" customFormat="false" ht="15" hidden="false" customHeight="false" outlineLevel="0" collapsed="false">
      <c r="B6072" s="2" t="s">
        <v>717</v>
      </c>
      <c r="C6072" s="66" t="s">
        <v>2508</v>
      </c>
      <c r="D6072" s="2" t="n">
        <v>446</v>
      </c>
      <c r="E6072" s="38" t="s">
        <v>525</v>
      </c>
      <c r="F6072" s="2" t="str">
        <f aca="false">SUBSTITUTE(E6072,"/","")</f>
        <v>44176</v>
      </c>
      <c r="H6072" s="29" t="str">
        <f aca="false">(RIGHT(E6072,3)-6)&amp;"/"&amp;(RIGHT(E6072,3)*1)</f>
        <v>170/176</v>
      </c>
      <c r="I6072" s="29" t="str">
        <f aca="false">SUBSTITUTE(H6072,"/",";")</f>
        <v>170;176</v>
      </c>
      <c r="J6072" s="18" t="str">
        <f aca="false">SUBSTITUTE(H6072,"/",";")</f>
        <v>170;176</v>
      </c>
    </row>
    <row r="6073" customFormat="false" ht="15" hidden="false" customHeight="false" outlineLevel="0" collapsed="false">
      <c r="B6073" s="2" t="s">
        <v>717</v>
      </c>
      <c r="C6073" s="66" t="s">
        <v>2508</v>
      </c>
      <c r="D6073" s="2" t="n">
        <v>471</v>
      </c>
      <c r="E6073" s="38" t="s">
        <v>1683</v>
      </c>
      <c r="F6073" s="2" t="str">
        <f aca="false">SUBSTITUTE(E6073,"/","")</f>
        <v>44182</v>
      </c>
      <c r="H6073" s="29" t="str">
        <f aca="false">(RIGHT(E6073,3)-6)&amp;"/"&amp;(RIGHT(E6073,3)*1)</f>
        <v>176/182</v>
      </c>
      <c r="I6073" s="29" t="str">
        <f aca="false">SUBSTITUTE(H6073,"/",";")</f>
        <v>176;182</v>
      </c>
      <c r="J6073" s="18" t="str">
        <f aca="false">SUBSTITUTE(H6073,"/",";")</f>
        <v>176;182</v>
      </c>
    </row>
    <row r="6075" customFormat="false" ht="15" hidden="false" customHeight="false" outlineLevel="0" collapsed="false">
      <c r="B6075" s="2" t="s">
        <v>717</v>
      </c>
      <c r="C6075" s="66" t="s">
        <v>2510</v>
      </c>
      <c r="D6075" s="2" t="n">
        <v>164</v>
      </c>
      <c r="E6075" s="38" t="s">
        <v>2511</v>
      </c>
      <c r="F6075" s="2" t="str">
        <f aca="false">SUBSTITUTE(E6075,"/","")</f>
        <v>27110</v>
      </c>
      <c r="H6075" s="29" t="str">
        <f aca="false">(RIGHT(E6075,3)-6)&amp;"/"&amp;(RIGHT(E6075,3)*1)</f>
        <v>104/110</v>
      </c>
      <c r="I6075" s="29" t="str">
        <f aca="false">SUBSTITUTE(H6075,"/",";")</f>
        <v>104;110</v>
      </c>
      <c r="J6075" s="18" t="str">
        <f aca="false">SUBSTITUTE(H6075,"/",";")</f>
        <v>104;110</v>
      </c>
    </row>
    <row r="6076" customFormat="false" ht="15" hidden="false" customHeight="false" outlineLevel="0" collapsed="false">
      <c r="B6076" s="2" t="s">
        <v>717</v>
      </c>
      <c r="C6076" s="66" t="s">
        <v>2510</v>
      </c>
      <c r="D6076" s="2" t="n">
        <v>190</v>
      </c>
      <c r="E6076" s="38" t="s">
        <v>2445</v>
      </c>
      <c r="F6076" s="2" t="str">
        <f aca="false">SUBSTITUTE(E6076,"/","")</f>
        <v>28116</v>
      </c>
      <c r="H6076" s="29" t="str">
        <f aca="false">(RIGHT(E6076,3)-6)&amp;"/"&amp;(RIGHT(E6076,3)*1)</f>
        <v>110/116</v>
      </c>
      <c r="I6076" s="29" t="str">
        <f aca="false">SUBSTITUTE(H6076,"/",";")</f>
        <v>110;116</v>
      </c>
      <c r="J6076" s="18" t="str">
        <f aca="false">SUBSTITUTE(H6076,"/",";")</f>
        <v>110;116</v>
      </c>
    </row>
    <row r="6077" customFormat="false" ht="15" hidden="false" customHeight="false" outlineLevel="0" collapsed="false">
      <c r="B6077" s="2" t="s">
        <v>717</v>
      </c>
      <c r="C6077" s="66" t="s">
        <v>2510</v>
      </c>
      <c r="D6077" s="2" t="n">
        <v>216</v>
      </c>
      <c r="E6077" s="38" t="s">
        <v>2512</v>
      </c>
      <c r="F6077" s="2" t="str">
        <f aca="false">SUBSTITUTE(E6077,"/","")</f>
        <v>29122</v>
      </c>
      <c r="H6077" s="29" t="str">
        <f aca="false">(RIGHT(E6077,3)-6)&amp;"/"&amp;(RIGHT(E6077,3)*1)</f>
        <v>116/122</v>
      </c>
      <c r="I6077" s="29" t="str">
        <f aca="false">SUBSTITUTE(H6077,"/",";")</f>
        <v>116;122</v>
      </c>
      <c r="J6077" s="18" t="str">
        <f aca="false">SUBSTITUTE(H6077,"/",";")</f>
        <v>116;122</v>
      </c>
    </row>
    <row r="6078" customFormat="false" ht="15" hidden="false" customHeight="false" outlineLevel="0" collapsed="false">
      <c r="B6078" s="2" t="s">
        <v>717</v>
      </c>
      <c r="C6078" s="66" t="s">
        <v>2510</v>
      </c>
      <c r="D6078" s="2" t="n">
        <v>242</v>
      </c>
      <c r="E6078" s="38" t="s">
        <v>2453</v>
      </c>
      <c r="F6078" s="2" t="str">
        <f aca="false">SUBSTITUTE(E6078,"/","")</f>
        <v>30128</v>
      </c>
      <c r="H6078" s="29" t="str">
        <f aca="false">(RIGHT(E6078,3)-6)&amp;"/"&amp;(RIGHT(E6078,3)*1)</f>
        <v>122/128</v>
      </c>
      <c r="I6078" s="29" t="str">
        <f aca="false">SUBSTITUTE(H6078,"/",";")</f>
        <v>122;128</v>
      </c>
      <c r="J6078" s="18" t="str">
        <f aca="false">SUBSTITUTE(H6078,"/",";")</f>
        <v>122;128</v>
      </c>
    </row>
    <row r="6079" customFormat="false" ht="15" hidden="false" customHeight="false" outlineLevel="0" collapsed="false">
      <c r="B6079" s="2" t="s">
        <v>717</v>
      </c>
      <c r="C6079" s="66" t="s">
        <v>2510</v>
      </c>
      <c r="D6079" s="2" t="n">
        <v>268</v>
      </c>
      <c r="E6079" s="38" t="s">
        <v>2513</v>
      </c>
      <c r="F6079" s="2" t="str">
        <f aca="false">SUBSTITUTE(E6079,"/","")</f>
        <v>31134</v>
      </c>
      <c r="H6079" s="29" t="str">
        <f aca="false">(RIGHT(E6079,3)-6)&amp;"/"&amp;(RIGHT(E6079,3)*1)</f>
        <v>128/134</v>
      </c>
      <c r="I6079" s="29" t="str">
        <f aca="false">SUBSTITUTE(H6079,"/",";")</f>
        <v>128;134</v>
      </c>
      <c r="J6079" s="18" t="str">
        <f aca="false">SUBSTITUTE(H6079,"/",";")</f>
        <v>128;134</v>
      </c>
    </row>
    <row r="6080" customFormat="false" ht="15" hidden="false" customHeight="false" outlineLevel="0" collapsed="false">
      <c r="B6080" s="2" t="s">
        <v>717</v>
      </c>
      <c r="C6080" s="66" t="s">
        <v>2510</v>
      </c>
      <c r="D6080" s="2" t="n">
        <v>294</v>
      </c>
      <c r="E6080" s="38" t="s">
        <v>2466</v>
      </c>
      <c r="F6080" s="2" t="str">
        <f aca="false">SUBSTITUTE(E6080,"/","")</f>
        <v>32140</v>
      </c>
      <c r="H6080" s="29" t="str">
        <f aca="false">(RIGHT(E6080,3)-6)&amp;"/"&amp;(RIGHT(E6080,3)*1)</f>
        <v>134/140</v>
      </c>
      <c r="I6080" s="29" t="str">
        <f aca="false">SUBSTITUTE(H6080,"/",";")</f>
        <v>134;140</v>
      </c>
      <c r="J6080" s="18" t="str">
        <f aca="false">SUBSTITUTE(H6080,"/",";")</f>
        <v>134;140</v>
      </c>
    </row>
    <row r="6081" customFormat="false" ht="15" hidden="false" customHeight="false" outlineLevel="0" collapsed="false">
      <c r="B6081" s="2" t="s">
        <v>717</v>
      </c>
      <c r="C6081" s="66" t="s">
        <v>2510</v>
      </c>
      <c r="D6081" s="2" t="n">
        <v>320</v>
      </c>
      <c r="E6081" s="38" t="s">
        <v>2514</v>
      </c>
      <c r="F6081" s="2" t="str">
        <f aca="false">SUBSTITUTE(E6081,"/","")</f>
        <v>33146</v>
      </c>
      <c r="H6081" s="29" t="str">
        <f aca="false">(RIGHT(E6081,3)-6)&amp;"/"&amp;(RIGHT(E6081,3)*1)</f>
        <v>140/146</v>
      </c>
      <c r="I6081" s="29" t="str">
        <f aca="false">SUBSTITUTE(H6081,"/",";")</f>
        <v>140;146</v>
      </c>
      <c r="J6081" s="18" t="str">
        <f aca="false">SUBSTITUTE(H6081,"/",";")</f>
        <v>140;146</v>
      </c>
    </row>
    <row r="6082" customFormat="false" ht="15" hidden="false" customHeight="false" outlineLevel="0" collapsed="false">
      <c r="B6082" s="2" t="s">
        <v>717</v>
      </c>
      <c r="C6082" s="66" t="s">
        <v>2510</v>
      </c>
      <c r="D6082" s="2" t="n">
        <v>346</v>
      </c>
      <c r="E6082" s="38" t="s">
        <v>2484</v>
      </c>
      <c r="F6082" s="2" t="str">
        <f aca="false">SUBSTITUTE(E6082,"/","")</f>
        <v>34152</v>
      </c>
      <c r="H6082" s="29" t="str">
        <f aca="false">(RIGHT(E6082,3)-6)&amp;"/"&amp;(RIGHT(E6082,3)*1)</f>
        <v>146/152</v>
      </c>
      <c r="I6082" s="29" t="str">
        <f aca="false">SUBSTITUTE(H6082,"/",";")</f>
        <v>146;152</v>
      </c>
      <c r="J6082" s="18" t="str">
        <f aca="false">SUBSTITUTE(H6082,"/",";")</f>
        <v>146;152</v>
      </c>
    </row>
    <row r="6083" customFormat="false" ht="15" hidden="false" customHeight="false" outlineLevel="0" collapsed="false">
      <c r="B6083" s="2" t="s">
        <v>717</v>
      </c>
      <c r="C6083" s="66" t="s">
        <v>2510</v>
      </c>
      <c r="D6083" s="2" t="n">
        <v>372</v>
      </c>
      <c r="E6083" s="38" t="s">
        <v>2515</v>
      </c>
      <c r="F6083" s="2" t="str">
        <f aca="false">SUBSTITUTE(E6083,"/","")</f>
        <v>35158</v>
      </c>
      <c r="H6083" s="29" t="str">
        <f aca="false">(RIGHT(E6083,3)-6)&amp;"/"&amp;(RIGHT(E6083,3)*1)</f>
        <v>152/158</v>
      </c>
      <c r="I6083" s="29" t="str">
        <f aca="false">SUBSTITUTE(H6083,"/",";")</f>
        <v>152;158</v>
      </c>
      <c r="J6083" s="18" t="str">
        <f aca="false">SUBSTITUTE(H6083,"/",";")</f>
        <v>152;158</v>
      </c>
    </row>
    <row r="6084" customFormat="false" ht="15" hidden="false" customHeight="false" outlineLevel="0" collapsed="false">
      <c r="B6084" s="2" t="s">
        <v>717</v>
      </c>
      <c r="C6084" s="66" t="s">
        <v>2510</v>
      </c>
      <c r="D6084" s="2" t="n">
        <v>398</v>
      </c>
      <c r="E6084" s="38" t="s">
        <v>710</v>
      </c>
      <c r="F6084" s="2" t="str">
        <f aca="false">SUBSTITUTE(E6084,"/","")</f>
        <v>36164</v>
      </c>
      <c r="H6084" s="29" t="str">
        <f aca="false">(RIGHT(E6084,3)-6)&amp;"/"&amp;(RIGHT(E6084,3)*1)</f>
        <v>158/164</v>
      </c>
      <c r="I6084" s="29" t="str">
        <f aca="false">SUBSTITUTE(H6084,"/",";")</f>
        <v>158;164</v>
      </c>
      <c r="J6084" s="18" t="str">
        <f aca="false">SUBSTITUTE(H6084,"/",";")</f>
        <v>158;164</v>
      </c>
    </row>
    <row r="6086" customFormat="false" ht="15" hidden="false" customHeight="false" outlineLevel="0" collapsed="false">
      <c r="B6086" s="2" t="s">
        <v>108</v>
      </c>
      <c r="C6086" s="66" t="s">
        <v>2516</v>
      </c>
      <c r="D6086" s="2" t="n">
        <v>110</v>
      </c>
      <c r="E6086" s="38" t="s">
        <v>238</v>
      </c>
      <c r="F6086" s="38" t="s">
        <v>2913</v>
      </c>
      <c r="H6086" s="27"/>
      <c r="I6086" s="27"/>
      <c r="M6086" s="8" t="n">
        <v>0</v>
      </c>
    </row>
    <row r="6088" customFormat="false" ht="15" hidden="false" customHeight="false" outlineLevel="0" collapsed="false">
      <c r="B6088" s="2" t="s">
        <v>108</v>
      </c>
      <c r="C6088" s="66" t="s">
        <v>2519</v>
      </c>
      <c r="D6088" s="2" t="n">
        <v>150</v>
      </c>
      <c r="E6088" s="38" t="s">
        <v>245</v>
      </c>
      <c r="F6088" s="2" t="str">
        <f aca="false">RIGHT("000"&amp;E6088,3)</f>
        <v>050</v>
      </c>
      <c r="H6088" s="14" t="str">
        <f aca="false">E6088</f>
        <v>50</v>
      </c>
      <c r="I6088" s="8" t="str">
        <f aca="false">J6088</f>
        <v>50</v>
      </c>
      <c r="J6088" s="61" t="str">
        <f aca="false">H6088</f>
        <v>50</v>
      </c>
      <c r="M6088" s="8" t="n">
        <v>859</v>
      </c>
      <c r="Y6088" s="38"/>
    </row>
    <row r="6089" customFormat="false" ht="15" hidden="false" customHeight="false" outlineLevel="0" collapsed="false">
      <c r="B6089" s="2" t="s">
        <v>108</v>
      </c>
      <c r="C6089" s="66" t="s">
        <v>2519</v>
      </c>
      <c r="D6089" s="2" t="n">
        <f aca="false">D6088+5</f>
        <v>155</v>
      </c>
      <c r="E6089" s="38" t="s">
        <v>2088</v>
      </c>
      <c r="F6089" s="2" t="str">
        <f aca="false">RIGHT("000"&amp;E6089,3)</f>
        <v>055</v>
      </c>
      <c r="H6089" s="14" t="str">
        <f aca="false">E6089</f>
        <v>55</v>
      </c>
      <c r="I6089" s="8" t="str">
        <f aca="false">J6089</f>
        <v>55</v>
      </c>
      <c r="J6089" s="61" t="str">
        <f aca="false">H6089</f>
        <v>55</v>
      </c>
      <c r="M6089" s="8" t="n">
        <v>869</v>
      </c>
      <c r="Y6089" s="38"/>
    </row>
    <row r="6090" customFormat="false" ht="15" hidden="false" customHeight="false" outlineLevel="0" collapsed="false">
      <c r="B6090" s="2" t="s">
        <v>108</v>
      </c>
      <c r="C6090" s="66" t="s">
        <v>2519</v>
      </c>
      <c r="D6090" s="2" t="n">
        <f aca="false">D6089+5</f>
        <v>160</v>
      </c>
      <c r="E6090" s="38" t="s">
        <v>456</v>
      </c>
      <c r="F6090" s="2" t="str">
        <f aca="false">RIGHT("000"&amp;E6090,3)</f>
        <v>060</v>
      </c>
      <c r="H6090" s="14" t="str">
        <f aca="false">E6090</f>
        <v>60</v>
      </c>
      <c r="I6090" s="8" t="str">
        <f aca="false">J6090</f>
        <v>60</v>
      </c>
      <c r="J6090" s="61" t="str">
        <f aca="false">H6090</f>
        <v>60</v>
      </c>
      <c r="M6090" s="8" t="n">
        <v>969</v>
      </c>
      <c r="Y6090" s="38" t="str">
        <f aca="false">H6090</f>
        <v>60</v>
      </c>
    </row>
    <row r="6091" customFormat="false" ht="15" hidden="false" customHeight="false" outlineLevel="0" collapsed="false">
      <c r="B6091" s="2" t="s">
        <v>108</v>
      </c>
      <c r="C6091" s="66" t="s">
        <v>2519</v>
      </c>
      <c r="D6091" s="2" t="n">
        <f aca="false">D6090+5</f>
        <v>165</v>
      </c>
      <c r="E6091" s="38" t="s">
        <v>1616</v>
      </c>
      <c r="F6091" s="2" t="str">
        <f aca="false">RIGHT("000"&amp;E6091,3)</f>
        <v>065</v>
      </c>
      <c r="H6091" s="14" t="str">
        <f aca="false">E6091</f>
        <v>65</v>
      </c>
      <c r="I6091" s="8" t="str">
        <f aca="false">J6091</f>
        <v>65</v>
      </c>
      <c r="J6091" s="61" t="str">
        <f aca="false">H6091</f>
        <v>65</v>
      </c>
      <c r="M6091" s="8" t="n">
        <v>999</v>
      </c>
      <c r="Y6091" s="38" t="str">
        <f aca="false">H6091</f>
        <v>65</v>
      </c>
    </row>
    <row r="6092" customFormat="false" ht="15" hidden="false" customHeight="false" outlineLevel="0" collapsed="false">
      <c r="B6092" s="2" t="s">
        <v>108</v>
      </c>
      <c r="C6092" s="66" t="s">
        <v>2519</v>
      </c>
      <c r="D6092" s="2" t="n">
        <f aca="false">D6091+5</f>
        <v>170</v>
      </c>
      <c r="E6092" s="38" t="s">
        <v>461</v>
      </c>
      <c r="F6092" s="2" t="str">
        <f aca="false">RIGHT("000"&amp;E6092,3)</f>
        <v>070</v>
      </c>
      <c r="H6092" s="14" t="str">
        <f aca="false">E6092</f>
        <v>70</v>
      </c>
      <c r="I6092" s="8" t="str">
        <f aca="false">J6092</f>
        <v>70</v>
      </c>
      <c r="J6092" s="61" t="str">
        <f aca="false">H6092</f>
        <v>70</v>
      </c>
      <c r="M6092" s="8" t="n">
        <v>989</v>
      </c>
      <c r="Y6092" s="38" t="str">
        <f aca="false">H6092</f>
        <v>70</v>
      </c>
    </row>
    <row r="6093" customFormat="false" ht="15" hidden="false" customHeight="false" outlineLevel="0" collapsed="false">
      <c r="B6093" s="2" t="s">
        <v>108</v>
      </c>
      <c r="C6093" s="66" t="s">
        <v>2519</v>
      </c>
      <c r="D6093" s="2" t="n">
        <f aca="false">D6092+5</f>
        <v>175</v>
      </c>
      <c r="E6093" s="38" t="s">
        <v>1617</v>
      </c>
      <c r="F6093" s="2" t="str">
        <f aca="false">RIGHT("000"&amp;E6093,3)</f>
        <v>075</v>
      </c>
      <c r="H6093" s="14" t="str">
        <f aca="false">E6093</f>
        <v>75</v>
      </c>
      <c r="I6093" s="8" t="str">
        <f aca="false">J6093</f>
        <v>75</v>
      </c>
      <c r="J6093" s="61" t="str">
        <f aca="false">H6093</f>
        <v>75</v>
      </c>
      <c r="M6093" s="8" t="n">
        <v>979</v>
      </c>
      <c r="Y6093" s="38" t="str">
        <f aca="false">H6093</f>
        <v>75</v>
      </c>
    </row>
    <row r="6094" customFormat="false" ht="15" hidden="false" customHeight="false" outlineLevel="0" collapsed="false">
      <c r="B6094" s="2" t="s">
        <v>108</v>
      </c>
      <c r="C6094" s="66" t="s">
        <v>2519</v>
      </c>
      <c r="D6094" s="2" t="n">
        <f aca="false">D6093+5</f>
        <v>180</v>
      </c>
      <c r="E6094" s="38" t="s">
        <v>1618</v>
      </c>
      <c r="F6094" s="2" t="str">
        <f aca="false">RIGHT("000"&amp;E6094,3)</f>
        <v>080</v>
      </c>
      <c r="H6094" s="14" t="str">
        <f aca="false">E6094</f>
        <v>80</v>
      </c>
      <c r="I6094" s="8" t="str">
        <f aca="false">J6094</f>
        <v>80</v>
      </c>
      <c r="J6094" s="61" t="str">
        <f aca="false">H6094</f>
        <v>80</v>
      </c>
      <c r="M6094" s="8" t="n">
        <v>959</v>
      </c>
      <c r="Y6094" s="38" t="str">
        <f aca="false">H6094</f>
        <v>80</v>
      </c>
    </row>
    <row r="6095" customFormat="false" ht="15" hidden="false" customHeight="false" outlineLevel="0" collapsed="false">
      <c r="B6095" s="2" t="s">
        <v>108</v>
      </c>
      <c r="C6095" s="66" t="s">
        <v>2519</v>
      </c>
      <c r="D6095" s="2" t="n">
        <f aca="false">D6094+5</f>
        <v>185</v>
      </c>
      <c r="E6095" s="38" t="s">
        <v>1619</v>
      </c>
      <c r="F6095" s="2" t="str">
        <f aca="false">RIGHT("000"&amp;E6095,3)</f>
        <v>085</v>
      </c>
      <c r="H6095" s="14" t="str">
        <f aca="false">E6095</f>
        <v>85</v>
      </c>
      <c r="I6095" s="8" t="str">
        <f aca="false">J6095</f>
        <v>85</v>
      </c>
      <c r="J6095" s="61" t="str">
        <f aca="false">H6095</f>
        <v>85</v>
      </c>
      <c r="M6095" s="8" t="n">
        <v>949</v>
      </c>
      <c r="Y6095" s="38" t="str">
        <f aca="false">H6095</f>
        <v>85</v>
      </c>
    </row>
    <row r="6096" customFormat="false" ht="15" hidden="false" customHeight="false" outlineLevel="0" collapsed="false">
      <c r="B6096" s="2" t="s">
        <v>108</v>
      </c>
      <c r="C6096" s="66" t="s">
        <v>2519</v>
      </c>
      <c r="D6096" s="2" t="n">
        <f aca="false">D6095+5</f>
        <v>190</v>
      </c>
      <c r="E6096" s="38" t="s">
        <v>997</v>
      </c>
      <c r="F6096" s="2" t="str">
        <f aca="false">RIGHT("000"&amp;E6096,3)</f>
        <v>090</v>
      </c>
      <c r="H6096" s="14" t="str">
        <f aca="false">E6096</f>
        <v>90</v>
      </c>
      <c r="I6096" s="8" t="str">
        <f aca="false">J6096</f>
        <v>90</v>
      </c>
      <c r="J6096" s="61" t="str">
        <f aca="false">H6096</f>
        <v>90</v>
      </c>
      <c r="M6096" s="8" t="n">
        <v>939</v>
      </c>
      <c r="Y6096" s="38" t="str">
        <f aca="false">H6096</f>
        <v>90</v>
      </c>
    </row>
    <row r="6097" customFormat="false" ht="15" hidden="false" customHeight="false" outlineLevel="0" collapsed="false">
      <c r="B6097" s="2" t="s">
        <v>108</v>
      </c>
      <c r="C6097" s="66" t="s">
        <v>2519</v>
      </c>
      <c r="D6097" s="2" t="n">
        <f aca="false">D6096+5</f>
        <v>195</v>
      </c>
      <c r="E6097" s="38" t="s">
        <v>1620</v>
      </c>
      <c r="F6097" s="2" t="str">
        <f aca="false">RIGHT("000"&amp;E6097,3)</f>
        <v>095</v>
      </c>
      <c r="H6097" s="14" t="str">
        <f aca="false">E6097</f>
        <v>95</v>
      </c>
      <c r="I6097" s="8" t="str">
        <f aca="false">J6097</f>
        <v>95</v>
      </c>
      <c r="J6097" s="61" t="str">
        <f aca="false">H6097</f>
        <v>95</v>
      </c>
      <c r="M6097" s="8" t="n">
        <v>929</v>
      </c>
      <c r="Y6097" s="38" t="str">
        <f aca="false">H6097</f>
        <v>95</v>
      </c>
    </row>
    <row r="6098" customFormat="false" ht="15" hidden="false" customHeight="false" outlineLevel="0" collapsed="false">
      <c r="B6098" s="2" t="s">
        <v>108</v>
      </c>
      <c r="C6098" s="66" t="s">
        <v>2519</v>
      </c>
      <c r="D6098" s="2" t="n">
        <f aca="false">D6097+5</f>
        <v>200</v>
      </c>
      <c r="E6098" s="38" t="s">
        <v>1621</v>
      </c>
      <c r="F6098" s="2" t="str">
        <f aca="false">RIGHT("000"&amp;E6098,3)</f>
        <v>100</v>
      </c>
      <c r="H6098" s="14" t="str">
        <f aca="false">E6098</f>
        <v>100</v>
      </c>
      <c r="I6098" s="8" t="str">
        <f aca="false">J6098</f>
        <v>100</v>
      </c>
      <c r="J6098" s="61" t="str">
        <f aca="false">H6098</f>
        <v>100</v>
      </c>
      <c r="M6098" s="8" t="n">
        <v>919</v>
      </c>
      <c r="Y6098" s="38" t="str">
        <f aca="false">H6098</f>
        <v>100</v>
      </c>
    </row>
    <row r="6099" customFormat="false" ht="15" hidden="false" customHeight="false" outlineLevel="0" collapsed="false">
      <c r="B6099" s="2" t="s">
        <v>108</v>
      </c>
      <c r="C6099" s="66" t="s">
        <v>2519</v>
      </c>
      <c r="D6099" s="2" t="n">
        <f aca="false">D6098+5</f>
        <v>205</v>
      </c>
      <c r="E6099" s="38" t="s">
        <v>1622</v>
      </c>
      <c r="F6099" s="2" t="str">
        <f aca="false">RIGHT("000"&amp;E6099,3)</f>
        <v>105</v>
      </c>
      <c r="H6099" s="14" t="str">
        <f aca="false">E6099</f>
        <v>105</v>
      </c>
      <c r="I6099" s="8" t="str">
        <f aca="false">J6099</f>
        <v>105</v>
      </c>
      <c r="J6099" s="61" t="str">
        <f aca="false">H6099</f>
        <v>105</v>
      </c>
      <c r="M6099" s="8" t="n">
        <v>909</v>
      </c>
      <c r="Y6099" s="38" t="str">
        <f aca="false">H6099</f>
        <v>105</v>
      </c>
    </row>
    <row r="6100" customFormat="false" ht="15" hidden="false" customHeight="false" outlineLevel="0" collapsed="false">
      <c r="B6100" s="2" t="s">
        <v>108</v>
      </c>
      <c r="C6100" s="66" t="s">
        <v>2519</v>
      </c>
      <c r="D6100" s="2" t="n">
        <f aca="false">D6099+5</f>
        <v>210</v>
      </c>
      <c r="E6100" s="38" t="s">
        <v>1002</v>
      </c>
      <c r="F6100" s="2" t="str">
        <f aca="false">RIGHT("000"&amp;E6100,3)</f>
        <v>110</v>
      </c>
      <c r="H6100" s="14" t="str">
        <f aca="false">E6100</f>
        <v>110</v>
      </c>
      <c r="I6100" s="8" t="str">
        <f aca="false">J6100</f>
        <v>110</v>
      </c>
      <c r="J6100" s="61" t="str">
        <f aca="false">H6100</f>
        <v>110</v>
      </c>
      <c r="M6100" s="8" t="n">
        <v>899</v>
      </c>
      <c r="Y6100" s="38" t="str">
        <f aca="false">H6100</f>
        <v>110</v>
      </c>
    </row>
    <row r="6101" customFormat="false" ht="15" hidden="false" customHeight="false" outlineLevel="0" collapsed="false">
      <c r="B6101" s="2" t="s">
        <v>108</v>
      </c>
      <c r="C6101" s="66" t="s">
        <v>2519</v>
      </c>
      <c r="D6101" s="2" t="n">
        <f aca="false">D6100+5</f>
        <v>215</v>
      </c>
      <c r="E6101" s="38" t="s">
        <v>1623</v>
      </c>
      <c r="F6101" s="2" t="str">
        <f aca="false">RIGHT("000"&amp;E6101,3)</f>
        <v>115</v>
      </c>
      <c r="H6101" s="14" t="str">
        <f aca="false">E6101</f>
        <v>115</v>
      </c>
      <c r="I6101" s="8" t="str">
        <f aca="false">J6101</f>
        <v>115</v>
      </c>
      <c r="J6101" s="61" t="str">
        <f aca="false">H6101</f>
        <v>115</v>
      </c>
      <c r="M6101" s="8" t="n">
        <v>889</v>
      </c>
    </row>
    <row r="6102" customFormat="false" ht="15" hidden="false" customHeight="false" outlineLevel="0" collapsed="false">
      <c r="B6102" s="2" t="s">
        <v>108</v>
      </c>
      <c r="C6102" s="66" t="s">
        <v>2519</v>
      </c>
      <c r="D6102" s="2" t="n">
        <f aca="false">D6101+5</f>
        <v>220</v>
      </c>
      <c r="E6102" s="38" t="s">
        <v>1624</v>
      </c>
      <c r="F6102" s="2" t="str">
        <f aca="false">RIGHT("000"&amp;E6102,3)</f>
        <v>120</v>
      </c>
      <c r="H6102" s="14" t="str">
        <f aca="false">E6102</f>
        <v>120</v>
      </c>
      <c r="I6102" s="8" t="str">
        <f aca="false">J6102</f>
        <v>120</v>
      </c>
      <c r="J6102" s="61" t="str">
        <f aca="false">H6102</f>
        <v>120</v>
      </c>
      <c r="M6102" s="8" t="n">
        <v>879</v>
      </c>
    </row>
    <row r="6104" customFormat="false" ht="15" hidden="false" customHeight="false" outlineLevel="0" collapsed="false">
      <c r="B6104" s="10" t="s">
        <v>271</v>
      </c>
      <c r="C6104" s="73" t="s">
        <v>2521</v>
      </c>
      <c r="D6104" s="10" t="n">
        <v>185</v>
      </c>
      <c r="E6104" s="20" t="s">
        <v>2522</v>
      </c>
      <c r="F6104" s="10" t="str">
        <f aca="false">IFERROR(E6104*10,SUBSTITUTE(E6104,"/",""))</f>
        <v>85100</v>
      </c>
      <c r="G6104" s="73"/>
      <c r="H6104" s="81" t="str">
        <f aca="false">E6104</f>
        <v>85/100</v>
      </c>
      <c r="I6104" s="24" t="str">
        <f aca="false">J6104</f>
        <v>85;90;95;100</v>
      </c>
      <c r="J6104" s="24" t="s">
        <v>3399</v>
      </c>
      <c r="K6104" s="24"/>
      <c r="L6104" s="24"/>
      <c r="M6104" s="24" t="n">
        <v>0</v>
      </c>
      <c r="N6104" s="10"/>
      <c r="O6104" s="10"/>
      <c r="P6104" s="10"/>
      <c r="Q6104" s="10"/>
      <c r="R6104" s="10"/>
      <c r="S6104" s="10"/>
      <c r="T6104" s="10"/>
      <c r="U6104" s="10"/>
      <c r="V6104" s="10"/>
      <c r="W6104" s="10"/>
      <c r="X6104" s="10"/>
      <c r="Y6104" s="10" t="str">
        <f aca="false">LEFT(H6104,2)&amp;" - "&amp;RIGHT(H6104,3)</f>
        <v>85 - 100</v>
      </c>
    </row>
    <row r="6105" customFormat="false" ht="15" hidden="false" customHeight="false" outlineLevel="0" collapsed="false">
      <c r="B6105" s="10" t="s">
        <v>271</v>
      </c>
      <c r="C6105" s="73" t="s">
        <v>2521</v>
      </c>
      <c r="D6105" s="10" t="n">
        <f aca="false">D6104+5</f>
        <v>190</v>
      </c>
      <c r="E6105" s="20" t="s">
        <v>2523</v>
      </c>
      <c r="F6105" s="10" t="str">
        <f aca="false">IFERROR(E6105*10,SUBSTITUTE(E6105,"/",""))</f>
        <v>90105</v>
      </c>
      <c r="G6105" s="73"/>
      <c r="H6105" s="81" t="str">
        <f aca="false">E6105</f>
        <v>90/105</v>
      </c>
      <c r="I6105" s="24" t="str">
        <f aca="false">J6105</f>
        <v>90;95;100;105</v>
      </c>
      <c r="J6105" s="24" t="s">
        <v>3400</v>
      </c>
      <c r="K6105" s="24"/>
      <c r="L6105" s="24"/>
      <c r="M6105" s="24" t="n">
        <v>0</v>
      </c>
      <c r="N6105" s="10"/>
      <c r="O6105" s="10"/>
      <c r="P6105" s="10"/>
      <c r="Q6105" s="10"/>
      <c r="R6105" s="10"/>
      <c r="S6105" s="10"/>
      <c r="T6105" s="10"/>
      <c r="U6105" s="10"/>
      <c r="V6105" s="10"/>
      <c r="W6105" s="10"/>
      <c r="X6105" s="10"/>
      <c r="Y6105" s="10" t="str">
        <f aca="false">LEFT(H6105,2)&amp;" - "&amp;RIGHT(H6105,3)</f>
        <v>90 - 105</v>
      </c>
    </row>
    <row r="6106" customFormat="false" ht="15" hidden="false" customHeight="false" outlineLevel="0" collapsed="false">
      <c r="B6106" s="10" t="s">
        <v>271</v>
      </c>
      <c r="C6106" s="73" t="s">
        <v>2521</v>
      </c>
      <c r="D6106" s="10" t="n">
        <f aca="false">D6105+5</f>
        <v>195</v>
      </c>
      <c r="E6106" s="20" t="s">
        <v>2524</v>
      </c>
      <c r="F6106" s="10" t="str">
        <f aca="false">IFERROR(E6106*10,SUBSTITUTE(E6106,"/",""))</f>
        <v>95110</v>
      </c>
      <c r="G6106" s="73"/>
      <c r="H6106" s="81" t="str">
        <f aca="false">E6106</f>
        <v>95/110</v>
      </c>
      <c r="I6106" s="24" t="str">
        <f aca="false">J6106</f>
        <v>95;100;105;110</v>
      </c>
      <c r="J6106" s="24" t="s">
        <v>3401</v>
      </c>
      <c r="K6106" s="24"/>
      <c r="L6106" s="24"/>
      <c r="M6106" s="24" t="n">
        <v>0</v>
      </c>
      <c r="N6106" s="10"/>
      <c r="O6106" s="10"/>
      <c r="P6106" s="10"/>
      <c r="Q6106" s="10"/>
      <c r="R6106" s="10"/>
      <c r="S6106" s="10"/>
      <c r="T6106" s="10"/>
      <c r="U6106" s="10"/>
      <c r="V6106" s="10"/>
      <c r="W6106" s="10"/>
      <c r="X6106" s="10"/>
      <c r="Y6106" s="10" t="str">
        <f aca="false">LEFT(H6106,2)&amp;" - "&amp;RIGHT(H6106,3)</f>
        <v>95 - 110</v>
      </c>
    </row>
    <row r="6107" customFormat="false" ht="15" hidden="false" customHeight="false" outlineLevel="0" collapsed="false">
      <c r="B6107" s="10" t="s">
        <v>271</v>
      </c>
      <c r="C6107" s="73" t="s">
        <v>2521</v>
      </c>
      <c r="D6107" s="10" t="n">
        <f aca="false">D6106+5</f>
        <v>200</v>
      </c>
      <c r="E6107" s="20" t="s">
        <v>2525</v>
      </c>
      <c r="F6107" s="10" t="str">
        <f aca="false">IFERROR(E6107*10,SUBSTITUTE(E6107,"/",""))</f>
        <v>100115</v>
      </c>
      <c r="G6107" s="73"/>
      <c r="H6107" s="81" t="str">
        <f aca="false">E6107</f>
        <v>100/115</v>
      </c>
      <c r="I6107" s="24" t="str">
        <f aca="false">J6107</f>
        <v>100;105;110;115</v>
      </c>
      <c r="J6107" s="24" t="s">
        <v>3402</v>
      </c>
      <c r="K6107" s="24"/>
      <c r="L6107" s="24"/>
      <c r="M6107" s="24" t="n">
        <v>0</v>
      </c>
      <c r="N6107" s="10"/>
      <c r="O6107" s="10"/>
      <c r="P6107" s="10"/>
      <c r="Q6107" s="10"/>
      <c r="R6107" s="10"/>
      <c r="S6107" s="10"/>
      <c r="T6107" s="10"/>
      <c r="U6107" s="10"/>
      <c r="V6107" s="10"/>
      <c r="W6107" s="10"/>
      <c r="X6107" s="10"/>
      <c r="Y6107" s="10" t="str">
        <f aca="false">LEFT(H6107,3)&amp;" - "&amp;RIGHT(H6107,3)</f>
        <v>100 - 115</v>
      </c>
    </row>
    <row r="6108" customFormat="false" ht="15" hidden="false" customHeight="false" outlineLevel="0" collapsed="false">
      <c r="B6108" s="10" t="s">
        <v>271</v>
      </c>
      <c r="C6108" s="73" t="s">
        <v>2521</v>
      </c>
      <c r="D6108" s="10" t="n">
        <f aca="false">D6107+5</f>
        <v>205</v>
      </c>
      <c r="E6108" s="20" t="s">
        <v>2526</v>
      </c>
      <c r="F6108" s="10" t="str">
        <f aca="false">IFERROR(E6108*10,SUBSTITUTE(E6108,"/",""))</f>
        <v>105120</v>
      </c>
      <c r="G6108" s="73"/>
      <c r="H6108" s="81" t="str">
        <f aca="false">E6108</f>
        <v>105/120</v>
      </c>
      <c r="I6108" s="24" t="str">
        <f aca="false">J6108</f>
        <v>105;110;115;120</v>
      </c>
      <c r="J6108" s="24" t="s">
        <v>3403</v>
      </c>
      <c r="K6108" s="24"/>
      <c r="L6108" s="24"/>
      <c r="M6108" s="24" t="n">
        <v>0</v>
      </c>
      <c r="N6108" s="10"/>
      <c r="O6108" s="10"/>
      <c r="P6108" s="10"/>
      <c r="Q6108" s="10"/>
      <c r="R6108" s="10"/>
      <c r="S6108" s="10"/>
      <c r="T6108" s="10"/>
      <c r="U6108" s="10"/>
      <c r="V6108" s="10"/>
      <c r="W6108" s="10"/>
      <c r="X6108" s="10"/>
      <c r="Y6108" s="10" t="str">
        <f aca="false">LEFT(H6108,3)&amp;" - "&amp;RIGHT(H6108,3)</f>
        <v>105 - 120</v>
      </c>
    </row>
    <row r="6109" customFormat="false" ht="15" hidden="false" customHeight="false" outlineLevel="0" collapsed="false">
      <c r="B6109" s="10" t="s">
        <v>271</v>
      </c>
      <c r="C6109" s="73" t="s">
        <v>2521</v>
      </c>
      <c r="D6109" s="10" t="n">
        <f aca="false">D6108+5</f>
        <v>210</v>
      </c>
      <c r="E6109" s="20" t="s">
        <v>2527</v>
      </c>
      <c r="F6109" s="10" t="str">
        <f aca="false">IFERROR(E6109*10,SUBSTITUTE(E6109,"/",""))</f>
        <v>110125</v>
      </c>
      <c r="G6109" s="73"/>
      <c r="H6109" s="81" t="str">
        <f aca="false">E6109</f>
        <v>110/125</v>
      </c>
      <c r="I6109" s="24" t="str">
        <f aca="false">J6109</f>
        <v>110;115;120;125</v>
      </c>
      <c r="J6109" s="24" t="s">
        <v>3404</v>
      </c>
      <c r="K6109" s="24"/>
      <c r="L6109" s="24"/>
      <c r="M6109" s="24" t="n">
        <v>0</v>
      </c>
      <c r="N6109" s="10"/>
      <c r="O6109" s="10"/>
      <c r="P6109" s="10"/>
      <c r="Q6109" s="10"/>
      <c r="R6109" s="10"/>
      <c r="S6109" s="10"/>
      <c r="T6109" s="10"/>
      <c r="U6109" s="10"/>
      <c r="V6109" s="10"/>
      <c r="W6109" s="10"/>
      <c r="X6109" s="10"/>
      <c r="Y6109" s="10" t="str">
        <f aca="false">LEFT(H6109,3)&amp;" - "&amp;RIGHT(H6109,3)</f>
        <v>110 - 125</v>
      </c>
    </row>
    <row r="6111" customFormat="false" ht="15" hidden="false" customHeight="false" outlineLevel="0" collapsed="false">
      <c r="B6111" s="2" t="s">
        <v>108</v>
      </c>
      <c r="C6111" s="66" t="s">
        <v>2531</v>
      </c>
      <c r="D6111" s="2" t="n">
        <v>140</v>
      </c>
      <c r="E6111" s="38" t="s">
        <v>176</v>
      </c>
      <c r="F6111" s="2" t="str">
        <f aca="false">E6111</f>
        <v>XXS</v>
      </c>
      <c r="H6111" s="27"/>
      <c r="I6111" s="27"/>
      <c r="M6111" s="8" t="n">
        <v>0</v>
      </c>
    </row>
    <row r="6112" customFormat="false" ht="15" hidden="false" customHeight="false" outlineLevel="0" collapsed="false">
      <c r="B6112" s="2" t="s">
        <v>108</v>
      </c>
      <c r="C6112" s="66" t="s">
        <v>2531</v>
      </c>
      <c r="D6112" s="2" t="n">
        <v>150</v>
      </c>
      <c r="E6112" s="38" t="s">
        <v>177</v>
      </c>
      <c r="F6112" s="2" t="str">
        <f aca="false">E6112</f>
        <v>XS</v>
      </c>
      <c r="H6112" s="27"/>
      <c r="I6112" s="27"/>
      <c r="M6112" s="8" t="n">
        <v>0</v>
      </c>
    </row>
    <row r="6113" customFormat="false" ht="15" hidden="false" customHeight="false" outlineLevel="0" collapsed="false">
      <c r="B6113" s="2" t="s">
        <v>108</v>
      </c>
      <c r="C6113" s="66" t="s">
        <v>2531</v>
      </c>
      <c r="D6113" s="2" t="n">
        <v>160</v>
      </c>
      <c r="E6113" s="38" t="s">
        <v>178</v>
      </c>
      <c r="F6113" s="2" t="str">
        <f aca="false">E6113</f>
        <v>S</v>
      </c>
      <c r="H6113" s="27"/>
      <c r="I6113" s="27"/>
      <c r="M6113" s="8" t="n">
        <v>0</v>
      </c>
    </row>
    <row r="6114" customFormat="false" ht="15" hidden="false" customHeight="false" outlineLevel="0" collapsed="false">
      <c r="B6114" s="2" t="s">
        <v>108</v>
      </c>
      <c r="C6114" s="66" t="s">
        <v>2531</v>
      </c>
      <c r="D6114" s="2" t="n">
        <v>170</v>
      </c>
      <c r="E6114" s="38" t="s">
        <v>179</v>
      </c>
      <c r="F6114" s="2" t="str">
        <f aca="false">E6114</f>
        <v>M</v>
      </c>
      <c r="H6114" s="27"/>
      <c r="I6114" s="27"/>
      <c r="M6114" s="8" t="n">
        <v>0</v>
      </c>
    </row>
    <row r="6115" customFormat="false" ht="15" hidden="false" customHeight="false" outlineLevel="0" collapsed="false">
      <c r="B6115" s="2" t="s">
        <v>108</v>
      </c>
      <c r="C6115" s="66" t="s">
        <v>2531</v>
      </c>
      <c r="D6115" s="2" t="n">
        <v>180</v>
      </c>
      <c r="E6115" s="38" t="s">
        <v>180</v>
      </c>
      <c r="F6115" s="2" t="str">
        <f aca="false">E6115</f>
        <v>L</v>
      </c>
      <c r="H6115" s="27"/>
      <c r="I6115" s="27"/>
      <c r="M6115" s="8" t="n">
        <v>0</v>
      </c>
    </row>
    <row r="6116" customFormat="false" ht="15" hidden="false" customHeight="false" outlineLevel="0" collapsed="false">
      <c r="B6116" s="2" t="s">
        <v>108</v>
      </c>
      <c r="C6116" s="66" t="s">
        <v>2531</v>
      </c>
      <c r="D6116" s="2" t="n">
        <v>190</v>
      </c>
      <c r="E6116" s="38" t="s">
        <v>181</v>
      </c>
      <c r="F6116" s="2" t="str">
        <f aca="false">E6116</f>
        <v>XL</v>
      </c>
      <c r="H6116" s="27"/>
      <c r="I6116" s="27"/>
      <c r="M6116" s="8" t="n">
        <v>0</v>
      </c>
    </row>
    <row r="6117" customFormat="false" ht="15" hidden="false" customHeight="false" outlineLevel="0" collapsed="false">
      <c r="B6117" s="2" t="s">
        <v>108</v>
      </c>
      <c r="C6117" s="66" t="s">
        <v>2531</v>
      </c>
      <c r="D6117" s="2" t="n">
        <v>200</v>
      </c>
      <c r="E6117" s="38" t="s">
        <v>182</v>
      </c>
      <c r="F6117" s="2" t="str">
        <f aca="false">E6117</f>
        <v>XXL</v>
      </c>
      <c r="H6117" s="27"/>
      <c r="I6117" s="27"/>
      <c r="M6117" s="8" t="n">
        <v>0</v>
      </c>
    </row>
    <row r="6118" customFormat="false" ht="15" hidden="false" customHeight="false" outlineLevel="0" collapsed="false">
      <c r="I6118" s="2"/>
    </row>
    <row r="6119" customFormat="false" ht="15" hidden="false" customHeight="false" outlineLevel="0" collapsed="false">
      <c r="B6119" s="2" t="s">
        <v>108</v>
      </c>
      <c r="C6119" s="66" t="s">
        <v>2533</v>
      </c>
      <c r="D6119" s="2" t="n">
        <v>125</v>
      </c>
      <c r="E6119" s="38" t="s">
        <v>586</v>
      </c>
      <c r="F6119" s="2" t="str">
        <f aca="false">IFERROR(E6119*10,SUBSTITUTE(E6119,"/",""))</f>
        <v>PS</v>
      </c>
      <c r="H6119" s="27"/>
      <c r="I6119" s="27"/>
      <c r="M6119" s="8" t="n">
        <v>0</v>
      </c>
    </row>
    <row r="6120" customFormat="false" ht="15" hidden="false" customHeight="false" outlineLevel="0" collapsed="false">
      <c r="B6120" s="2" t="s">
        <v>108</v>
      </c>
      <c r="C6120" s="66" t="s">
        <v>2533</v>
      </c>
      <c r="D6120" s="2" t="n">
        <v>145</v>
      </c>
      <c r="E6120" s="38" t="s">
        <v>587</v>
      </c>
      <c r="F6120" s="2" t="str">
        <f aca="false">IFERROR(E6120*10,SUBSTITUTE(E6120,"/",""))</f>
        <v>XXSXS</v>
      </c>
      <c r="H6120" s="27"/>
      <c r="I6120" s="27"/>
      <c r="M6120" s="8" t="n">
        <v>0</v>
      </c>
    </row>
    <row r="6121" customFormat="false" ht="15" hidden="false" customHeight="false" outlineLevel="0" collapsed="false">
      <c r="B6121" s="2" t="s">
        <v>108</v>
      </c>
      <c r="C6121" s="66" t="s">
        <v>2533</v>
      </c>
      <c r="D6121" s="2" t="n">
        <v>155</v>
      </c>
      <c r="E6121" s="38" t="s">
        <v>588</v>
      </c>
      <c r="F6121" s="2" t="str">
        <f aca="false">IFERROR(E6121*10,SUBSTITUTE(E6121,"/",""))</f>
        <v>XSS</v>
      </c>
      <c r="H6121" s="27"/>
      <c r="I6121" s="27"/>
      <c r="M6121" s="8" t="n">
        <v>0</v>
      </c>
    </row>
    <row r="6122" customFormat="false" ht="15" hidden="false" customHeight="false" outlineLevel="0" collapsed="false">
      <c r="B6122" s="2" t="s">
        <v>108</v>
      </c>
      <c r="C6122" s="66" t="s">
        <v>2533</v>
      </c>
      <c r="D6122" s="2" t="n">
        <v>165</v>
      </c>
      <c r="E6122" s="38" t="s">
        <v>589</v>
      </c>
      <c r="F6122" s="2" t="str">
        <f aca="false">IFERROR(E6122*10,SUBSTITUTE(E6122,"/",""))</f>
        <v>SM</v>
      </c>
      <c r="H6122" s="27"/>
      <c r="I6122" s="27"/>
      <c r="M6122" s="8" t="n">
        <v>0</v>
      </c>
    </row>
    <row r="6123" customFormat="false" ht="15" hidden="false" customHeight="false" outlineLevel="0" collapsed="false">
      <c r="B6123" s="2" t="s">
        <v>108</v>
      </c>
      <c r="C6123" s="66" t="s">
        <v>2533</v>
      </c>
      <c r="D6123" s="2" t="n">
        <v>175</v>
      </c>
      <c r="E6123" s="38" t="s">
        <v>590</v>
      </c>
      <c r="F6123" s="2" t="str">
        <f aca="false">IFERROR(E6123*10,SUBSTITUTE(E6123,"/",""))</f>
        <v>ML</v>
      </c>
      <c r="H6123" s="27"/>
      <c r="I6123" s="27"/>
      <c r="M6123" s="8" t="n">
        <v>0</v>
      </c>
    </row>
    <row r="6124" customFormat="false" ht="15" hidden="false" customHeight="false" outlineLevel="0" collapsed="false">
      <c r="B6124" s="2" t="s">
        <v>108</v>
      </c>
      <c r="C6124" s="66" t="s">
        <v>2533</v>
      </c>
      <c r="D6124" s="2" t="n">
        <v>185</v>
      </c>
      <c r="E6124" s="38" t="s">
        <v>591</v>
      </c>
      <c r="F6124" s="2" t="str">
        <f aca="false">IFERROR(E6124*10,SUBSTITUTE(E6124,"/",""))</f>
        <v>LXL</v>
      </c>
      <c r="H6124" s="27"/>
      <c r="I6124" s="27"/>
      <c r="M6124" s="8" t="n">
        <v>0</v>
      </c>
    </row>
    <row r="6125" customFormat="false" ht="15" hidden="false" customHeight="false" outlineLevel="0" collapsed="false">
      <c r="B6125" s="2" t="s">
        <v>108</v>
      </c>
      <c r="C6125" s="66" t="s">
        <v>2533</v>
      </c>
      <c r="D6125" s="2" t="n">
        <v>195</v>
      </c>
      <c r="E6125" s="38" t="s">
        <v>592</v>
      </c>
      <c r="F6125" s="2" t="str">
        <f aca="false">IFERROR(E6125*10,SUBSTITUTE(E6125,"/",""))</f>
        <v>XLXXL</v>
      </c>
      <c r="H6125" s="27"/>
      <c r="I6125" s="27"/>
      <c r="M6125" s="8" t="n">
        <v>0</v>
      </c>
    </row>
    <row r="6126" customFormat="false" ht="15" hidden="false" customHeight="false" outlineLevel="0" collapsed="false">
      <c r="I6126" s="2"/>
    </row>
    <row r="6127" customFormat="false" ht="15" hidden="false" customHeight="false" outlineLevel="0" collapsed="false">
      <c r="B6127" s="2" t="s">
        <v>108</v>
      </c>
      <c r="C6127" s="66" t="s">
        <v>2535</v>
      </c>
      <c r="D6127" s="2" t="n">
        <v>130</v>
      </c>
      <c r="E6127" s="38" t="s">
        <v>185</v>
      </c>
      <c r="F6127" s="2" t="str">
        <f aca="false">IFERROR(RIGHT("00"&amp;E6127*10,3),E6127)</f>
        <v>000</v>
      </c>
      <c r="H6127" s="27"/>
      <c r="I6127" s="27"/>
      <c r="M6127" s="8" t="n">
        <v>0</v>
      </c>
    </row>
    <row r="6128" customFormat="false" ht="15" hidden="false" customHeight="false" outlineLevel="0" collapsed="false">
      <c r="B6128" s="2" t="s">
        <v>108</v>
      </c>
      <c r="C6128" s="66" t="s">
        <v>2535</v>
      </c>
      <c r="D6128" s="2" t="n">
        <f aca="false">D6127+10</f>
        <v>140</v>
      </c>
      <c r="E6128" s="38" t="s">
        <v>186</v>
      </c>
      <c r="F6128" s="2" t="str">
        <f aca="false">IFERROR(RIGHT("00"&amp;E6128*10,3),E6128)</f>
        <v>010</v>
      </c>
      <c r="H6128" s="27"/>
      <c r="I6128" s="27"/>
      <c r="M6128" s="8" t="n">
        <v>0</v>
      </c>
    </row>
    <row r="6129" customFormat="false" ht="15" hidden="false" customHeight="false" outlineLevel="0" collapsed="false">
      <c r="B6129" s="2" t="s">
        <v>108</v>
      </c>
      <c r="C6129" s="66" t="s">
        <v>2535</v>
      </c>
      <c r="D6129" s="2" t="n">
        <f aca="false">D6128+10</f>
        <v>150</v>
      </c>
      <c r="E6129" s="38" t="s">
        <v>187</v>
      </c>
      <c r="F6129" s="2" t="str">
        <f aca="false">IFERROR(RIGHT("00"&amp;E6129*10,3),E6129)</f>
        <v>020</v>
      </c>
      <c r="H6129" s="27"/>
      <c r="I6129" s="27"/>
      <c r="M6129" s="8" t="n">
        <v>0</v>
      </c>
    </row>
    <row r="6130" customFormat="false" ht="15" hidden="false" customHeight="false" outlineLevel="0" collapsed="false">
      <c r="B6130" s="2" t="s">
        <v>108</v>
      </c>
      <c r="C6130" s="66" t="s">
        <v>2535</v>
      </c>
      <c r="D6130" s="2" t="n">
        <f aca="false">D6129+10</f>
        <v>160</v>
      </c>
      <c r="E6130" s="38" t="s">
        <v>188</v>
      </c>
      <c r="F6130" s="2" t="str">
        <f aca="false">IFERROR(RIGHT("00"&amp;E6130*10,3),E6130)</f>
        <v>030</v>
      </c>
      <c r="H6130" s="27"/>
      <c r="I6130" s="27"/>
      <c r="M6130" s="8" t="n">
        <v>0</v>
      </c>
    </row>
    <row r="6131" customFormat="false" ht="15" hidden="false" customHeight="false" outlineLevel="0" collapsed="false">
      <c r="B6131" s="2" t="s">
        <v>108</v>
      </c>
      <c r="C6131" s="66" t="s">
        <v>2535</v>
      </c>
      <c r="D6131" s="2" t="n">
        <f aca="false">D6130+10</f>
        <v>170</v>
      </c>
      <c r="E6131" s="38" t="s">
        <v>189</v>
      </c>
      <c r="F6131" s="2" t="str">
        <f aca="false">IFERROR(RIGHT("00"&amp;E6131*10,3),E6131)</f>
        <v>040</v>
      </c>
      <c r="H6131" s="27"/>
      <c r="I6131" s="27"/>
      <c r="M6131" s="8" t="n">
        <v>0</v>
      </c>
    </row>
    <row r="6132" customFormat="false" ht="15" hidden="false" customHeight="false" outlineLevel="0" collapsed="false">
      <c r="B6132" s="2" t="s">
        <v>108</v>
      </c>
      <c r="C6132" s="66" t="s">
        <v>2535</v>
      </c>
      <c r="D6132" s="2" t="n">
        <f aca="false">D6131+10</f>
        <v>180</v>
      </c>
      <c r="E6132" s="38" t="s">
        <v>190</v>
      </c>
      <c r="F6132" s="2" t="str">
        <f aca="false">IFERROR(RIGHT("00"&amp;E6132*10,3),E6132)</f>
        <v>050</v>
      </c>
      <c r="H6132" s="27"/>
      <c r="I6132" s="27"/>
      <c r="M6132" s="8" t="n">
        <v>0</v>
      </c>
    </row>
    <row r="6133" customFormat="false" ht="15" hidden="false" customHeight="false" outlineLevel="0" collapsed="false">
      <c r="B6133" s="2" t="s">
        <v>108</v>
      </c>
      <c r="C6133" s="66" t="s">
        <v>2535</v>
      </c>
      <c r="D6133" s="2" t="n">
        <f aca="false">D6132+10</f>
        <v>190</v>
      </c>
      <c r="E6133" s="38" t="s">
        <v>191</v>
      </c>
      <c r="F6133" s="2" t="str">
        <f aca="false">IFERROR(RIGHT("00"&amp;E6133*10,3),E6133)</f>
        <v>060</v>
      </c>
      <c r="H6133" s="27"/>
      <c r="I6133" s="27"/>
      <c r="M6133" s="8" t="n">
        <v>0</v>
      </c>
    </row>
    <row r="6134" customFormat="false" ht="15" hidden="false" customHeight="false" outlineLevel="0" collapsed="false">
      <c r="B6134" s="10" t="s">
        <v>271</v>
      </c>
      <c r="C6134" s="73" t="s">
        <v>2535</v>
      </c>
      <c r="D6134" s="10" t="n">
        <f aca="false">D6133+10</f>
        <v>200</v>
      </c>
      <c r="E6134" s="20" t="s">
        <v>218</v>
      </c>
      <c r="F6134" s="10" t="str">
        <f aca="false">IFERROR(RIGHT("00"&amp;E6134*10,3),E6134)</f>
        <v>070</v>
      </c>
      <c r="G6134" s="73"/>
      <c r="H6134" s="24"/>
      <c r="I6134" s="24"/>
      <c r="J6134" s="24"/>
      <c r="K6134" s="24"/>
      <c r="L6134" s="24"/>
      <c r="M6134" s="24" t="n">
        <v>0</v>
      </c>
    </row>
    <row r="6135" customFormat="false" ht="15" hidden="false" customHeight="false" outlineLevel="0" collapsed="false">
      <c r="B6135" s="10" t="s">
        <v>271</v>
      </c>
      <c r="C6135" s="73" t="s">
        <v>2535</v>
      </c>
      <c r="D6135" s="10" t="n">
        <f aca="false">D6134+10</f>
        <v>210</v>
      </c>
      <c r="E6135" s="20" t="s">
        <v>220</v>
      </c>
      <c r="F6135" s="10" t="str">
        <f aca="false">IFERROR(RIGHT("00"&amp;E6135*10,3),E6135)</f>
        <v>080</v>
      </c>
      <c r="G6135" s="73"/>
      <c r="H6135" s="24"/>
      <c r="I6135" s="24"/>
      <c r="J6135" s="24"/>
      <c r="K6135" s="24"/>
      <c r="L6135" s="24"/>
      <c r="M6135" s="24" t="n">
        <v>0</v>
      </c>
    </row>
    <row r="6136" customFormat="false" ht="15" hidden="false" customHeight="false" outlineLevel="0" collapsed="false">
      <c r="B6136" s="10" t="s">
        <v>271</v>
      </c>
      <c r="C6136" s="73" t="s">
        <v>2535</v>
      </c>
      <c r="D6136" s="10" t="n">
        <f aca="false">D6135+10</f>
        <v>220</v>
      </c>
      <c r="E6136" s="20" t="s">
        <v>222</v>
      </c>
      <c r="F6136" s="10" t="str">
        <f aca="false">IFERROR(RIGHT("00"&amp;E6136*10,3),E6136)</f>
        <v>090</v>
      </c>
      <c r="G6136" s="73"/>
      <c r="H6136" s="24"/>
      <c r="I6136" s="24"/>
      <c r="J6136" s="24"/>
      <c r="K6136" s="24"/>
      <c r="L6136" s="24"/>
      <c r="M6136" s="24" t="n">
        <v>0</v>
      </c>
    </row>
    <row r="6138" customFormat="false" ht="15" hidden="false" customHeight="false" outlineLevel="0" collapsed="false">
      <c r="B6138" s="2" t="s">
        <v>108</v>
      </c>
      <c r="C6138" s="66" t="s">
        <v>2539</v>
      </c>
      <c r="D6138" s="2" t="n">
        <v>175</v>
      </c>
      <c r="E6138" s="38" t="s">
        <v>465</v>
      </c>
      <c r="F6138" s="2" t="str">
        <f aca="false">IFERROR(E6138*10,SUBSTITUTE(E6138,"/",""))</f>
        <v>5052</v>
      </c>
      <c r="H6138" s="8" t="n">
        <v>100</v>
      </c>
      <c r="I6138" s="8" t="n">
        <f aca="false">J6138</f>
        <v>100</v>
      </c>
      <c r="J6138" s="18" t="n">
        <f aca="false">H6138</f>
        <v>100</v>
      </c>
      <c r="M6138" s="8" t="n">
        <v>919</v>
      </c>
      <c r="Y6138" s="2" t="n">
        <f aca="false">H6138</f>
        <v>100</v>
      </c>
    </row>
    <row r="6139" customFormat="false" ht="15" hidden="false" customHeight="false" outlineLevel="0" collapsed="false">
      <c r="B6139" s="2" t="s">
        <v>108</v>
      </c>
      <c r="C6139" s="66" t="s">
        <v>2539</v>
      </c>
      <c r="D6139" s="2" t="n">
        <v>195</v>
      </c>
      <c r="E6139" s="38" t="s">
        <v>467</v>
      </c>
      <c r="F6139" s="2" t="str">
        <f aca="false">IFERROR(E6139*10,SUBSTITUTE(E6139,"/",""))</f>
        <v>5456</v>
      </c>
      <c r="H6139" s="8" t="n">
        <v>110</v>
      </c>
      <c r="I6139" s="8" t="n">
        <f aca="false">J6139</f>
        <v>110</v>
      </c>
      <c r="J6139" s="18" t="n">
        <f aca="false">H6139</f>
        <v>110</v>
      </c>
      <c r="M6139" s="8" t="n">
        <v>899</v>
      </c>
      <c r="Y6139" s="2" t="n">
        <f aca="false">H6139</f>
        <v>110</v>
      </c>
    </row>
    <row r="6140" customFormat="false" ht="15" hidden="false" customHeight="false" outlineLevel="0" collapsed="false">
      <c r="B6140" s="2" t="s">
        <v>108</v>
      </c>
      <c r="C6140" s="66" t="s">
        <v>2539</v>
      </c>
      <c r="D6140" s="2" t="n">
        <v>205</v>
      </c>
      <c r="E6140" s="38" t="s">
        <v>468</v>
      </c>
      <c r="F6140" s="2" t="str">
        <f aca="false">IFERROR(E6140*10,SUBSTITUTE(E6140,"/",""))</f>
        <v>5658</v>
      </c>
      <c r="H6140" s="8" t="n">
        <v>120</v>
      </c>
      <c r="I6140" s="8" t="n">
        <f aca="false">J6140</f>
        <v>120</v>
      </c>
      <c r="J6140" s="18" t="n">
        <f aca="false">H6140</f>
        <v>120</v>
      </c>
      <c r="M6140" s="8" t="n">
        <v>879</v>
      </c>
      <c r="Y6140" s="2" t="n">
        <f aca="false">H6140</f>
        <v>120</v>
      </c>
    </row>
    <row r="6142" customFormat="false" ht="15" hidden="false" customHeight="false" outlineLevel="0" collapsed="false">
      <c r="B6142" s="10" t="s">
        <v>271</v>
      </c>
      <c r="C6142" s="73" t="s">
        <v>2541</v>
      </c>
      <c r="D6142" s="10" t="n">
        <v>130</v>
      </c>
      <c r="E6142" s="20" t="s">
        <v>115</v>
      </c>
      <c r="F6142" s="10" t="n">
        <f aca="false">E6142*10</f>
        <v>320</v>
      </c>
      <c r="G6142" s="73"/>
      <c r="H6142" s="24"/>
      <c r="I6142" s="24"/>
      <c r="J6142" s="24"/>
      <c r="K6142" s="24"/>
      <c r="L6142" s="24"/>
      <c r="M6142" s="24" t="n">
        <v>0</v>
      </c>
    </row>
    <row r="6143" customFormat="false" ht="15" hidden="false" customHeight="false" outlineLevel="0" collapsed="false">
      <c r="B6143" s="10" t="s">
        <v>271</v>
      </c>
      <c r="C6143" s="73" t="s">
        <v>2541</v>
      </c>
      <c r="D6143" s="10" t="n">
        <f aca="false">D6142+10</f>
        <v>140</v>
      </c>
      <c r="E6143" s="20" t="s">
        <v>117</v>
      </c>
      <c r="F6143" s="10" t="n">
        <f aca="false">E6143*10</f>
        <v>340</v>
      </c>
      <c r="G6143" s="73"/>
      <c r="H6143" s="24"/>
      <c r="I6143" s="24"/>
      <c r="J6143" s="24"/>
      <c r="K6143" s="24"/>
      <c r="L6143" s="24"/>
      <c r="M6143" s="24" t="n">
        <v>0</v>
      </c>
    </row>
    <row r="6144" customFormat="false" ht="15" hidden="false" customHeight="false" outlineLevel="0" collapsed="false">
      <c r="B6144" s="10" t="s">
        <v>271</v>
      </c>
      <c r="C6144" s="73" t="s">
        <v>2541</v>
      </c>
      <c r="D6144" s="10" t="n">
        <f aca="false">D6143+10</f>
        <v>150</v>
      </c>
      <c r="E6144" s="20" t="s">
        <v>119</v>
      </c>
      <c r="F6144" s="10" t="n">
        <f aca="false">E6144*10</f>
        <v>360</v>
      </c>
      <c r="G6144" s="73"/>
      <c r="H6144" s="24"/>
      <c r="I6144" s="24"/>
      <c r="J6144" s="24"/>
      <c r="K6144" s="24"/>
      <c r="L6144" s="24"/>
      <c r="M6144" s="24" t="n">
        <v>0</v>
      </c>
    </row>
    <row r="6145" customFormat="false" ht="15" hidden="false" customHeight="false" outlineLevel="0" collapsed="false">
      <c r="B6145" s="10" t="s">
        <v>271</v>
      </c>
      <c r="C6145" s="73" t="s">
        <v>2541</v>
      </c>
      <c r="D6145" s="10" t="n">
        <f aca="false">D6144+10</f>
        <v>160</v>
      </c>
      <c r="E6145" s="20" t="s">
        <v>121</v>
      </c>
      <c r="F6145" s="10" t="n">
        <f aca="false">E6145*10</f>
        <v>380</v>
      </c>
      <c r="G6145" s="73"/>
      <c r="H6145" s="24"/>
      <c r="I6145" s="24"/>
      <c r="J6145" s="24"/>
      <c r="K6145" s="24"/>
      <c r="L6145" s="24"/>
      <c r="M6145" s="24" t="n">
        <v>0</v>
      </c>
    </row>
    <row r="6146" customFormat="false" ht="15" hidden="false" customHeight="false" outlineLevel="0" collapsed="false">
      <c r="B6146" s="10" t="s">
        <v>271</v>
      </c>
      <c r="C6146" s="73" t="s">
        <v>2541</v>
      </c>
      <c r="D6146" s="10" t="n">
        <f aca="false">D6145+10</f>
        <v>170</v>
      </c>
      <c r="E6146" s="20" t="s">
        <v>123</v>
      </c>
      <c r="F6146" s="10" t="n">
        <f aca="false">E6146*10</f>
        <v>400</v>
      </c>
      <c r="G6146" s="73"/>
      <c r="H6146" s="24"/>
      <c r="I6146" s="24"/>
      <c r="J6146" s="24"/>
      <c r="K6146" s="24"/>
      <c r="L6146" s="24"/>
      <c r="M6146" s="24" t="n">
        <v>0</v>
      </c>
    </row>
    <row r="6147" customFormat="false" ht="15" hidden="false" customHeight="false" outlineLevel="0" collapsed="false">
      <c r="B6147" s="10" t="s">
        <v>271</v>
      </c>
      <c r="C6147" s="73" t="s">
        <v>2541</v>
      </c>
      <c r="D6147" s="10" t="n">
        <f aca="false">D6146+10</f>
        <v>180</v>
      </c>
      <c r="E6147" s="20" t="s">
        <v>125</v>
      </c>
      <c r="F6147" s="10" t="n">
        <f aca="false">E6147*10</f>
        <v>420</v>
      </c>
      <c r="G6147" s="73"/>
      <c r="H6147" s="24"/>
      <c r="I6147" s="24"/>
      <c r="J6147" s="24"/>
      <c r="K6147" s="24"/>
      <c r="L6147" s="24"/>
      <c r="M6147" s="24" t="n">
        <v>0</v>
      </c>
    </row>
    <row r="6148" customFormat="false" ht="15" hidden="false" customHeight="false" outlineLevel="0" collapsed="false">
      <c r="B6148" s="10" t="s">
        <v>271</v>
      </c>
      <c r="C6148" s="73" t="s">
        <v>2541</v>
      </c>
      <c r="D6148" s="10" t="n">
        <f aca="false">D6147+10</f>
        <v>190</v>
      </c>
      <c r="E6148" s="20" t="s">
        <v>127</v>
      </c>
      <c r="F6148" s="10" t="n">
        <f aca="false">E6148*10</f>
        <v>440</v>
      </c>
      <c r="G6148" s="73"/>
      <c r="H6148" s="24"/>
      <c r="I6148" s="24"/>
      <c r="J6148" s="24"/>
      <c r="K6148" s="24"/>
      <c r="L6148" s="24"/>
      <c r="M6148" s="24" t="n">
        <v>0</v>
      </c>
    </row>
    <row r="6149" customFormat="false" ht="15" hidden="false" customHeight="false" outlineLevel="0" collapsed="false">
      <c r="B6149" s="10" t="s">
        <v>271</v>
      </c>
      <c r="C6149" s="73" t="s">
        <v>2541</v>
      </c>
      <c r="D6149" s="10" t="n">
        <f aca="false">D6148+10</f>
        <v>200</v>
      </c>
      <c r="E6149" s="20" t="s">
        <v>241</v>
      </c>
      <c r="F6149" s="10" t="n">
        <f aca="false">E6149*10</f>
        <v>460</v>
      </c>
      <c r="G6149" s="73"/>
      <c r="H6149" s="24"/>
      <c r="I6149" s="24"/>
      <c r="J6149" s="24"/>
      <c r="K6149" s="24"/>
      <c r="L6149" s="24"/>
      <c r="M6149" s="24" t="n">
        <v>0</v>
      </c>
    </row>
    <row r="6150" customFormat="false" ht="15" hidden="false" customHeight="false" outlineLevel="0" collapsed="false">
      <c r="B6150" s="10" t="s">
        <v>271</v>
      </c>
      <c r="C6150" s="73" t="s">
        <v>2541</v>
      </c>
      <c r="D6150" s="10" t="n">
        <f aca="false">D6149+10</f>
        <v>210</v>
      </c>
      <c r="E6150" s="20" t="s">
        <v>243</v>
      </c>
      <c r="F6150" s="10" t="n">
        <f aca="false">E6150*10</f>
        <v>480</v>
      </c>
      <c r="G6150" s="73"/>
      <c r="H6150" s="24"/>
      <c r="I6150" s="24"/>
      <c r="J6150" s="24"/>
      <c r="K6150" s="24"/>
      <c r="L6150" s="24"/>
      <c r="M6150" s="24" t="n">
        <v>0</v>
      </c>
    </row>
    <row r="6151" customFormat="false" ht="15" hidden="false" customHeight="false" outlineLevel="0" collapsed="false">
      <c r="B6151" s="10" t="s">
        <v>271</v>
      </c>
      <c r="C6151" s="73" t="s">
        <v>2541</v>
      </c>
      <c r="D6151" s="10" t="n">
        <f aca="false">D6150+10</f>
        <v>220</v>
      </c>
      <c r="E6151" s="20" t="s">
        <v>245</v>
      </c>
      <c r="F6151" s="10" t="n">
        <f aca="false">E6151*10</f>
        <v>500</v>
      </c>
      <c r="G6151" s="73"/>
      <c r="H6151" s="24"/>
      <c r="I6151" s="24"/>
      <c r="J6151" s="24"/>
      <c r="K6151" s="24"/>
      <c r="L6151" s="24"/>
      <c r="M6151" s="24" t="n">
        <v>0</v>
      </c>
    </row>
    <row r="6153" customFormat="false" ht="15" hidden="false" customHeight="false" outlineLevel="0" collapsed="false">
      <c r="B6153" s="2" t="s">
        <v>108</v>
      </c>
      <c r="C6153" s="66" t="s">
        <v>2545</v>
      </c>
      <c r="D6153" s="2" t="n">
        <v>155</v>
      </c>
      <c r="E6153" s="61" t="s">
        <v>163</v>
      </c>
      <c r="F6153" s="2" t="str">
        <f aca="false">IFERROR(E6153*10,SUBSTITUTE(E6153,"/",""))</f>
        <v>3638</v>
      </c>
      <c r="H6153" s="8" t="n">
        <v>80</v>
      </c>
      <c r="I6153" s="8" t="n">
        <f aca="false">J6153</f>
        <v>80</v>
      </c>
      <c r="J6153" s="18" t="n">
        <f aca="false">H6153</f>
        <v>80</v>
      </c>
      <c r="M6153" s="8" t="n">
        <v>959</v>
      </c>
      <c r="Y6153" s="2" t="n">
        <f aca="false">H6153</f>
        <v>80</v>
      </c>
    </row>
    <row r="6154" customFormat="false" ht="15" hidden="false" customHeight="false" outlineLevel="0" collapsed="false">
      <c r="B6154" s="2" t="s">
        <v>108</v>
      </c>
      <c r="C6154" s="66" t="s">
        <v>2545</v>
      </c>
      <c r="D6154" s="2" t="n">
        <v>175</v>
      </c>
      <c r="E6154" s="61" t="s">
        <v>169</v>
      </c>
      <c r="F6154" s="2" t="str">
        <f aca="false">IFERROR(E6154*10,SUBSTITUTE(E6154,"/",""))</f>
        <v>4042</v>
      </c>
      <c r="H6154" s="8" t="n">
        <v>90</v>
      </c>
      <c r="I6154" s="8" t="n">
        <f aca="false">J6154</f>
        <v>90</v>
      </c>
      <c r="J6154" s="18" t="n">
        <f aca="false">H6154</f>
        <v>90</v>
      </c>
      <c r="M6154" s="8" t="n">
        <v>939</v>
      </c>
      <c r="Y6154" s="2" t="n">
        <f aca="false">H6154</f>
        <v>90</v>
      </c>
    </row>
    <row r="6156" customFormat="false" ht="15" hidden="false" customHeight="false" outlineLevel="0" collapsed="false">
      <c r="B6156" s="2" t="s">
        <v>108</v>
      </c>
      <c r="C6156" s="66" t="s">
        <v>2547</v>
      </c>
      <c r="D6156" s="2" t="n">
        <v>160</v>
      </c>
      <c r="E6156" s="38" t="s">
        <v>121</v>
      </c>
      <c r="F6156" s="2" t="n">
        <f aca="false">IFERROR(E6156*10,SUBSTITUTE(E6156,"/",""))</f>
        <v>380</v>
      </c>
      <c r="H6156" s="8" t="n">
        <v>75</v>
      </c>
      <c r="I6156" s="8" t="n">
        <f aca="false">J6156</f>
        <v>75</v>
      </c>
      <c r="J6156" s="18" t="n">
        <f aca="false">H6156</f>
        <v>75</v>
      </c>
      <c r="M6156" s="8" t="n">
        <v>979</v>
      </c>
      <c r="Y6156" s="2" t="n">
        <f aca="false">H6156</f>
        <v>75</v>
      </c>
    </row>
    <row r="6157" customFormat="false" ht="15" hidden="false" customHeight="false" outlineLevel="0" collapsed="false">
      <c r="B6157" s="2" t="s">
        <v>108</v>
      </c>
      <c r="C6157" s="66" t="s">
        <v>2547</v>
      </c>
      <c r="D6157" s="2" t="n">
        <v>170</v>
      </c>
      <c r="E6157" s="38" t="s">
        <v>123</v>
      </c>
      <c r="F6157" s="2" t="n">
        <f aca="false">IFERROR(E6157*10,SUBSTITUTE(E6157,"/",""))</f>
        <v>400</v>
      </c>
      <c r="H6157" s="8" t="n">
        <v>80</v>
      </c>
      <c r="I6157" s="8" t="n">
        <f aca="false">J6157</f>
        <v>80</v>
      </c>
      <c r="J6157" s="18" t="n">
        <f aca="false">H6157</f>
        <v>80</v>
      </c>
      <c r="M6157" s="8" t="n">
        <v>959</v>
      </c>
      <c r="Y6157" s="2" t="n">
        <f aca="false">H6157</f>
        <v>80</v>
      </c>
    </row>
    <row r="6158" customFormat="false" ht="15" hidden="false" customHeight="false" outlineLevel="0" collapsed="false">
      <c r="B6158" s="2" t="s">
        <v>108</v>
      </c>
      <c r="C6158" s="66" t="s">
        <v>2547</v>
      </c>
      <c r="D6158" s="2" t="n">
        <v>180</v>
      </c>
      <c r="E6158" s="38" t="s">
        <v>125</v>
      </c>
      <c r="F6158" s="2" t="n">
        <f aca="false">IFERROR(E6158*10,SUBSTITUTE(E6158,"/",""))</f>
        <v>420</v>
      </c>
      <c r="H6158" s="8" t="n">
        <v>85</v>
      </c>
      <c r="I6158" s="8" t="n">
        <f aca="false">J6158</f>
        <v>85</v>
      </c>
      <c r="J6158" s="18" t="n">
        <f aca="false">H6158</f>
        <v>85</v>
      </c>
      <c r="M6158" s="8" t="n">
        <v>949</v>
      </c>
      <c r="Y6158" s="2" t="n">
        <f aca="false">H6158</f>
        <v>85</v>
      </c>
    </row>
    <row r="6159" customFormat="false" ht="15" hidden="false" customHeight="false" outlineLevel="0" collapsed="false">
      <c r="B6159" s="2" t="s">
        <v>108</v>
      </c>
      <c r="C6159" s="66" t="s">
        <v>2547</v>
      </c>
      <c r="D6159" s="2" t="n">
        <v>190</v>
      </c>
      <c r="E6159" s="38" t="s">
        <v>127</v>
      </c>
      <c r="F6159" s="2" t="n">
        <f aca="false">IFERROR(E6159*10,SUBSTITUTE(E6159,"/",""))</f>
        <v>440</v>
      </c>
      <c r="H6159" s="8" t="n">
        <v>90</v>
      </c>
      <c r="I6159" s="8" t="n">
        <f aca="false">J6159</f>
        <v>90</v>
      </c>
      <c r="J6159" s="18" t="n">
        <f aca="false">H6159</f>
        <v>90</v>
      </c>
      <c r="M6159" s="8" t="n">
        <v>939</v>
      </c>
      <c r="Y6159" s="2" t="n">
        <f aca="false">H6159</f>
        <v>90</v>
      </c>
    </row>
    <row r="6160" customFormat="false" ht="15" hidden="false" customHeight="false" outlineLevel="0" collapsed="false">
      <c r="B6160" s="2" t="s">
        <v>108</v>
      </c>
      <c r="C6160" s="66" t="s">
        <v>2547</v>
      </c>
      <c r="D6160" s="2" t="n">
        <v>200</v>
      </c>
      <c r="E6160" s="38" t="s">
        <v>241</v>
      </c>
      <c r="F6160" s="2" t="n">
        <f aca="false">IFERROR(E6160*10,SUBSTITUTE(E6160,"/",""))</f>
        <v>460</v>
      </c>
      <c r="H6160" s="8" t="n">
        <v>95</v>
      </c>
      <c r="I6160" s="8" t="n">
        <f aca="false">J6160</f>
        <v>95</v>
      </c>
      <c r="J6160" s="18" t="n">
        <f aca="false">H6160</f>
        <v>95</v>
      </c>
      <c r="M6160" s="8" t="n">
        <v>929</v>
      </c>
      <c r="Y6160" s="2" t="n">
        <f aca="false">H6160</f>
        <v>95</v>
      </c>
    </row>
    <row r="6161" customFormat="false" ht="15" hidden="false" customHeight="false" outlineLevel="0" collapsed="false">
      <c r="B6161" s="2" t="s">
        <v>108</v>
      </c>
      <c r="C6161" s="66" t="s">
        <v>2547</v>
      </c>
      <c r="D6161" s="2" t="n">
        <v>210</v>
      </c>
      <c r="E6161" s="38" t="s">
        <v>243</v>
      </c>
      <c r="F6161" s="2" t="n">
        <f aca="false">IFERROR(E6161*10,SUBSTITUTE(E6161,"/",""))</f>
        <v>480</v>
      </c>
      <c r="H6161" s="8" t="n">
        <v>100</v>
      </c>
      <c r="I6161" s="8" t="n">
        <f aca="false">J6161</f>
        <v>100</v>
      </c>
      <c r="J6161" s="18" t="n">
        <f aca="false">H6161</f>
        <v>100</v>
      </c>
      <c r="M6161" s="8" t="n">
        <v>919</v>
      </c>
      <c r="Y6161" s="2" t="n">
        <f aca="false">H6161</f>
        <v>100</v>
      </c>
    </row>
    <row r="6162" customFormat="false" ht="15" hidden="false" customHeight="false" outlineLevel="0" collapsed="false">
      <c r="B6162" s="2" t="s">
        <v>108</v>
      </c>
      <c r="C6162" s="66" t="s">
        <v>2547</v>
      </c>
      <c r="D6162" s="2" t="n">
        <v>220</v>
      </c>
      <c r="E6162" s="38" t="s">
        <v>245</v>
      </c>
      <c r="F6162" s="2" t="n">
        <f aca="false">IFERROR(E6162*10,SUBSTITUTE(E6162,"/",""))</f>
        <v>500</v>
      </c>
      <c r="H6162" s="8" t="n">
        <v>105</v>
      </c>
      <c r="I6162" s="8" t="n">
        <f aca="false">J6162</f>
        <v>105</v>
      </c>
      <c r="J6162" s="18" t="n">
        <f aca="false">H6162</f>
        <v>105</v>
      </c>
      <c r="M6162" s="8" t="n">
        <v>909</v>
      </c>
      <c r="Y6162" s="2" t="n">
        <f aca="false">H6162</f>
        <v>105</v>
      </c>
    </row>
    <row r="6163" customFormat="false" ht="15" hidden="false" customHeight="false" outlineLevel="0" collapsed="false">
      <c r="B6163" s="10" t="s">
        <v>271</v>
      </c>
      <c r="C6163" s="73" t="s">
        <v>2547</v>
      </c>
      <c r="D6163" s="10" t="n">
        <v>225</v>
      </c>
      <c r="E6163" s="20" t="s">
        <v>465</v>
      </c>
      <c r="F6163" s="10" t="str">
        <f aca="false">IFERROR(E6163*10,SUBSTITUTE(E6163,"/",""))</f>
        <v>5052</v>
      </c>
      <c r="G6163" s="73"/>
      <c r="H6163" s="24"/>
      <c r="I6163" s="24"/>
      <c r="J6163" s="24"/>
      <c r="K6163" s="24"/>
      <c r="L6163" s="24"/>
      <c r="M6163" s="24" t="n">
        <v>0</v>
      </c>
    </row>
    <row r="6164" customFormat="false" ht="15" hidden="false" customHeight="false" outlineLevel="0" collapsed="false">
      <c r="B6164" s="10" t="s">
        <v>271</v>
      </c>
      <c r="C6164" s="73" t="s">
        <v>2547</v>
      </c>
      <c r="D6164" s="10" t="n">
        <v>245</v>
      </c>
      <c r="E6164" s="20" t="s">
        <v>467</v>
      </c>
      <c r="F6164" s="10" t="str">
        <f aca="false">IFERROR(E6164*10,SUBSTITUTE(E6164,"/",""))</f>
        <v>5456</v>
      </c>
      <c r="G6164" s="73"/>
      <c r="H6164" s="24"/>
      <c r="I6164" s="24"/>
      <c r="J6164" s="24"/>
      <c r="K6164" s="24"/>
      <c r="L6164" s="24"/>
      <c r="M6164" s="24" t="n">
        <v>0</v>
      </c>
    </row>
    <row r="6165" customFormat="false" ht="15" hidden="false" customHeight="false" outlineLevel="0" collapsed="false">
      <c r="B6165" s="10" t="s">
        <v>271</v>
      </c>
      <c r="C6165" s="73" t="s">
        <v>2547</v>
      </c>
      <c r="D6165" s="10" t="n">
        <v>255</v>
      </c>
      <c r="E6165" s="20" t="s">
        <v>468</v>
      </c>
      <c r="F6165" s="10" t="str">
        <f aca="false">IFERROR(E6165*10,SUBSTITUTE(E6165,"/",""))</f>
        <v>5658</v>
      </c>
      <c r="G6165" s="73"/>
      <c r="H6165" s="24"/>
      <c r="I6165" s="24"/>
      <c r="J6165" s="24"/>
      <c r="K6165" s="24"/>
      <c r="L6165" s="24"/>
      <c r="M6165" s="24" t="n">
        <v>0</v>
      </c>
    </row>
    <row r="6167" customFormat="false" ht="15" hidden="false" customHeight="false" outlineLevel="0" collapsed="false">
      <c r="B6167" s="2" t="s">
        <v>108</v>
      </c>
      <c r="C6167" s="66" t="s">
        <v>2549</v>
      </c>
      <c r="D6167" s="2" t="n">
        <v>110</v>
      </c>
      <c r="E6167" s="38" t="s">
        <v>238</v>
      </c>
      <c r="F6167" s="38" t="s">
        <v>2913</v>
      </c>
      <c r="H6167" s="35"/>
      <c r="I6167" s="35"/>
      <c r="J6167" s="61"/>
      <c r="M6167" s="8" t="n">
        <v>0</v>
      </c>
    </row>
    <row r="6169" customFormat="false" ht="15" hidden="false" customHeight="false" outlineLevel="0" collapsed="false">
      <c r="B6169" s="2" t="s">
        <v>108</v>
      </c>
      <c r="C6169" s="66" t="s">
        <v>2552</v>
      </c>
      <c r="D6169" s="75" t="n">
        <v>150</v>
      </c>
      <c r="E6169" s="38" t="s">
        <v>2088</v>
      </c>
      <c r="F6169" s="2" t="n">
        <f aca="false">IFERROR(E6169*10,SUBSTITUTE(E6169,"/",""))</f>
        <v>550</v>
      </c>
      <c r="H6169" s="14" t="str">
        <f aca="false">E6169</f>
        <v>55</v>
      </c>
      <c r="I6169" s="8" t="str">
        <f aca="false">J6169</f>
        <v>55</v>
      </c>
      <c r="J6169" s="61" t="str">
        <f aca="false">H6169</f>
        <v>55</v>
      </c>
      <c r="M6169" s="8" t="n">
        <v>909</v>
      </c>
      <c r="Z6169" s="38" t="str">
        <f aca="false">H6169</f>
        <v>55</v>
      </c>
    </row>
    <row r="6170" customFormat="false" ht="15" hidden="false" customHeight="false" outlineLevel="0" collapsed="false">
      <c r="B6170" s="2" t="s">
        <v>108</v>
      </c>
      <c r="C6170" s="66" t="s">
        <v>2552</v>
      </c>
      <c r="D6170" s="75" t="n">
        <f aca="false">D6169+10</f>
        <v>160</v>
      </c>
      <c r="E6170" s="38" t="s">
        <v>454</v>
      </c>
      <c r="F6170" s="2" t="n">
        <f aca="false">IFERROR(E6170*10,SUBSTITUTE(E6170,"/",""))</f>
        <v>560</v>
      </c>
      <c r="H6170" s="14" t="str">
        <f aca="false">E6170</f>
        <v>56</v>
      </c>
      <c r="I6170" s="8" t="str">
        <f aca="false">J6170</f>
        <v>56</v>
      </c>
      <c r="J6170" s="61" t="str">
        <f aca="false">H6170</f>
        <v>56</v>
      </c>
      <c r="M6170" s="8" t="n">
        <v>999</v>
      </c>
      <c r="Z6170" s="38" t="str">
        <f aca="false">H6170</f>
        <v>56</v>
      </c>
    </row>
    <row r="6171" customFormat="false" ht="15" hidden="false" customHeight="false" outlineLevel="0" collapsed="false">
      <c r="B6171" s="2" t="s">
        <v>108</v>
      </c>
      <c r="C6171" s="66" t="s">
        <v>2552</v>
      </c>
      <c r="D6171" s="75" t="n">
        <f aca="false">D6170+10</f>
        <v>170</v>
      </c>
      <c r="E6171" s="38" t="s">
        <v>2553</v>
      </c>
      <c r="F6171" s="2" t="n">
        <f aca="false">IFERROR(E6171*10,SUBSTITUTE(E6171,"/",""))</f>
        <v>570</v>
      </c>
      <c r="H6171" s="14" t="str">
        <f aca="false">E6171</f>
        <v>57</v>
      </c>
      <c r="I6171" s="8" t="str">
        <f aca="false">J6171</f>
        <v>57</v>
      </c>
      <c r="J6171" s="61" t="str">
        <f aca="false">H6171</f>
        <v>57</v>
      </c>
      <c r="M6171" s="8" t="n">
        <v>989</v>
      </c>
      <c r="Z6171" s="38" t="str">
        <f aca="false">H6171</f>
        <v>57</v>
      </c>
    </row>
    <row r="6172" customFormat="false" ht="15" hidden="false" customHeight="false" outlineLevel="0" collapsed="false">
      <c r="B6172" s="2" t="s">
        <v>108</v>
      </c>
      <c r="C6172" s="66" t="s">
        <v>2552</v>
      </c>
      <c r="D6172" s="75" t="n">
        <f aca="false">D6171+10</f>
        <v>180</v>
      </c>
      <c r="E6172" s="38" t="s">
        <v>455</v>
      </c>
      <c r="F6172" s="2" t="n">
        <f aca="false">IFERROR(E6172*10,SUBSTITUTE(E6172,"/",""))</f>
        <v>580</v>
      </c>
      <c r="H6172" s="14" t="str">
        <f aca="false">E6172</f>
        <v>58</v>
      </c>
      <c r="I6172" s="8" t="str">
        <f aca="false">J6172</f>
        <v>58</v>
      </c>
      <c r="J6172" s="61" t="str">
        <f aca="false">H6172</f>
        <v>58</v>
      </c>
      <c r="M6172" s="8" t="n">
        <v>979</v>
      </c>
      <c r="Z6172" s="38" t="str">
        <f aca="false">H6172</f>
        <v>58</v>
      </c>
    </row>
    <row r="6173" customFormat="false" ht="15" hidden="false" customHeight="false" outlineLevel="0" collapsed="false">
      <c r="B6173" s="2" t="s">
        <v>108</v>
      </c>
      <c r="C6173" s="66" t="s">
        <v>2552</v>
      </c>
      <c r="D6173" s="75" t="n">
        <f aca="false">D6172+10</f>
        <v>190</v>
      </c>
      <c r="E6173" s="38" t="s">
        <v>2554</v>
      </c>
      <c r="F6173" s="2" t="n">
        <f aca="false">IFERROR(E6173*10,SUBSTITUTE(E6173,"/",""))</f>
        <v>590</v>
      </c>
      <c r="H6173" s="14" t="str">
        <f aca="false">E6173</f>
        <v>59</v>
      </c>
      <c r="I6173" s="8" t="str">
        <f aca="false">J6173</f>
        <v>59</v>
      </c>
      <c r="J6173" s="61" t="str">
        <f aca="false">H6173</f>
        <v>59</v>
      </c>
      <c r="M6173" s="8" t="n">
        <v>969</v>
      </c>
      <c r="Z6173" s="38" t="str">
        <f aca="false">H6173</f>
        <v>59</v>
      </c>
    </row>
    <row r="6174" customFormat="false" ht="15" hidden="false" customHeight="false" outlineLevel="0" collapsed="false">
      <c r="B6174" s="2" t="s">
        <v>108</v>
      </c>
      <c r="C6174" s="66" t="s">
        <v>2552</v>
      </c>
      <c r="D6174" s="75" t="n">
        <f aca="false">D6173+10</f>
        <v>200</v>
      </c>
      <c r="E6174" s="38" t="s">
        <v>456</v>
      </c>
      <c r="F6174" s="2" t="n">
        <f aca="false">IFERROR(E6174*10,SUBSTITUTE(E6174,"/",""))</f>
        <v>600</v>
      </c>
      <c r="H6174" s="14" t="str">
        <f aca="false">E6174</f>
        <v>60</v>
      </c>
      <c r="I6174" s="8" t="str">
        <f aca="false">J6174</f>
        <v>60</v>
      </c>
      <c r="J6174" s="61" t="str">
        <f aca="false">H6174</f>
        <v>60</v>
      </c>
      <c r="M6174" s="8" t="n">
        <v>959</v>
      </c>
      <c r="Z6174" s="38" t="str">
        <f aca="false">H6174</f>
        <v>60</v>
      </c>
    </row>
    <row r="6175" customFormat="false" ht="15" hidden="false" customHeight="false" outlineLevel="0" collapsed="false">
      <c r="B6175" s="2" t="s">
        <v>108</v>
      </c>
      <c r="C6175" s="66" t="s">
        <v>2552</v>
      </c>
      <c r="D6175" s="75" t="n">
        <f aca="false">D6174+10</f>
        <v>210</v>
      </c>
      <c r="E6175" s="38" t="s">
        <v>2555</v>
      </c>
      <c r="F6175" s="2" t="n">
        <f aca="false">IFERROR(E6175*10,SUBSTITUTE(E6175,"/",""))</f>
        <v>610</v>
      </c>
      <c r="H6175" s="14" t="str">
        <f aca="false">E6175</f>
        <v>61</v>
      </c>
      <c r="I6175" s="8" t="str">
        <f aca="false">J6175</f>
        <v>61</v>
      </c>
      <c r="J6175" s="61" t="str">
        <f aca="false">H6175</f>
        <v>61</v>
      </c>
      <c r="M6175" s="8" t="n">
        <v>949</v>
      </c>
    </row>
    <row r="6176" s="50" customFormat="true" ht="15" hidden="false" customHeight="false" outlineLevel="0" collapsed="false">
      <c r="B6176" s="2" t="s">
        <v>108</v>
      </c>
      <c r="C6176" s="66" t="s">
        <v>2552</v>
      </c>
      <c r="D6176" s="75" t="n">
        <f aca="false">D6175+10</f>
        <v>220</v>
      </c>
      <c r="E6176" s="38" t="s">
        <v>457</v>
      </c>
      <c r="F6176" s="2" t="n">
        <f aca="false">IFERROR(E6176*10,SUBSTITUTE(E6176,"/",""))</f>
        <v>620</v>
      </c>
      <c r="G6176" s="66"/>
      <c r="H6176" s="14" t="str">
        <f aca="false">E6176</f>
        <v>62</v>
      </c>
      <c r="I6176" s="8" t="str">
        <f aca="false">J6176</f>
        <v>62</v>
      </c>
      <c r="J6176" s="61" t="str">
        <f aca="false">H6176</f>
        <v>62</v>
      </c>
      <c r="K6176" s="58"/>
      <c r="L6176" s="58"/>
      <c r="M6176" s="8" t="n">
        <v>939</v>
      </c>
      <c r="N6176" s="77"/>
      <c r="O6176" s="77"/>
      <c r="P6176" s="77"/>
      <c r="Q6176" s="77"/>
      <c r="R6176" s="77"/>
      <c r="S6176" s="77"/>
      <c r="T6176" s="77"/>
      <c r="U6176" s="77"/>
      <c r="V6176" s="77"/>
      <c r="W6176" s="77"/>
      <c r="X6176" s="77"/>
      <c r="Y6176" s="77"/>
      <c r="Z6176" s="77"/>
      <c r="AA6176" s="77"/>
      <c r="AB6176" s="77"/>
      <c r="AC6176" s="77"/>
      <c r="AD6176" s="77"/>
      <c r="AE6176" s="77"/>
      <c r="AF6176" s="77"/>
      <c r="AG6176" s="77"/>
      <c r="AH6176" s="77"/>
      <c r="AI6176" s="77"/>
      <c r="AJ6176" s="77"/>
      <c r="AK6176" s="77"/>
    </row>
    <row r="6177" customFormat="false" ht="15" hidden="false" customHeight="false" outlineLevel="0" collapsed="false">
      <c r="B6177" s="2" t="s">
        <v>108</v>
      </c>
      <c r="C6177" s="66" t="s">
        <v>2552</v>
      </c>
      <c r="D6177" s="75" t="n">
        <f aca="false">D6176+10</f>
        <v>230</v>
      </c>
      <c r="E6177" s="38" t="s">
        <v>2556</v>
      </c>
      <c r="F6177" s="2" t="n">
        <f aca="false">IFERROR(E6177*10,SUBSTITUTE(E6177,"/",""))</f>
        <v>630</v>
      </c>
      <c r="H6177" s="14" t="str">
        <f aca="false">E6177</f>
        <v>63</v>
      </c>
      <c r="I6177" s="8" t="str">
        <f aca="false">J6177</f>
        <v>63</v>
      </c>
      <c r="J6177" s="61" t="str">
        <f aca="false">H6177</f>
        <v>63</v>
      </c>
      <c r="M6177" s="8" t="n">
        <v>929</v>
      </c>
    </row>
    <row r="6178" s="50" customFormat="true" ht="15" hidden="false" customHeight="false" outlineLevel="0" collapsed="false">
      <c r="B6178" s="58" t="s">
        <v>717</v>
      </c>
      <c r="C6178" s="78" t="s">
        <v>2552</v>
      </c>
      <c r="D6178" s="75" t="n">
        <f aca="false">D6177+10</f>
        <v>240</v>
      </c>
      <c r="E6178" s="38" t="s">
        <v>458</v>
      </c>
      <c r="F6178" s="2" t="n">
        <f aca="false">IFERROR(E6178*10,SUBSTITUTE(E6178,"/",""))</f>
        <v>640</v>
      </c>
      <c r="G6178" s="66"/>
      <c r="H6178" s="41" t="str">
        <f aca="false">E6178</f>
        <v>64</v>
      </c>
      <c r="I6178" s="29" t="str">
        <f aca="false">J6178</f>
        <v>64</v>
      </c>
      <c r="J6178" s="61" t="str">
        <f aca="false">H6178</f>
        <v>64</v>
      </c>
      <c r="K6178" s="58"/>
      <c r="L6178" s="58"/>
      <c r="M6178" s="29" t="n">
        <v>919</v>
      </c>
      <c r="N6178" s="77"/>
      <c r="O6178" s="77"/>
      <c r="P6178" s="77"/>
      <c r="Q6178" s="77"/>
      <c r="R6178" s="77"/>
      <c r="S6178" s="77"/>
      <c r="T6178" s="77"/>
      <c r="U6178" s="77"/>
      <c r="V6178" s="77"/>
      <c r="W6178" s="77"/>
      <c r="X6178" s="77"/>
      <c r="Y6178" s="77"/>
      <c r="Z6178" s="77"/>
      <c r="AA6178" s="77"/>
      <c r="AB6178" s="77"/>
      <c r="AC6178" s="77"/>
      <c r="AD6178" s="77"/>
      <c r="AE6178" s="77"/>
      <c r="AF6178" s="77"/>
      <c r="AG6178" s="77"/>
      <c r="AH6178" s="77"/>
      <c r="AI6178" s="77"/>
      <c r="AJ6178" s="77"/>
      <c r="AK6178" s="77"/>
    </row>
    <row r="6179" customFormat="false" ht="15" hidden="false" customHeight="false" outlineLevel="0" collapsed="false">
      <c r="B6179" s="10" t="s">
        <v>271</v>
      </c>
      <c r="C6179" s="73" t="s">
        <v>2552</v>
      </c>
      <c r="D6179" s="90" t="n">
        <v>300</v>
      </c>
      <c r="E6179" s="20" t="s">
        <v>243</v>
      </c>
      <c r="F6179" s="10" t="n">
        <f aca="false">IFERROR(E6179*10,SUBSTITUTE(E6179,"/",""))</f>
        <v>480</v>
      </c>
      <c r="G6179" s="73"/>
      <c r="H6179" s="24"/>
      <c r="I6179" s="24"/>
      <c r="J6179" s="24"/>
      <c r="K6179" s="24"/>
      <c r="L6179" s="24"/>
      <c r="M6179" s="24" t="n">
        <v>0</v>
      </c>
    </row>
    <row r="6180" customFormat="false" ht="15" hidden="false" customHeight="false" outlineLevel="0" collapsed="false">
      <c r="B6180" s="10" t="s">
        <v>271</v>
      </c>
      <c r="C6180" s="73" t="s">
        <v>2552</v>
      </c>
      <c r="D6180" s="90" t="n">
        <f aca="false">D6179+10</f>
        <v>310</v>
      </c>
      <c r="E6180" s="20" t="s">
        <v>245</v>
      </c>
      <c r="F6180" s="10" t="n">
        <f aca="false">IFERROR(E6180*10,SUBSTITUTE(E6180,"/",""))</f>
        <v>500</v>
      </c>
      <c r="G6180" s="73"/>
      <c r="H6180" s="24"/>
      <c r="I6180" s="24"/>
      <c r="J6180" s="24"/>
      <c r="K6180" s="24"/>
      <c r="L6180" s="24"/>
      <c r="M6180" s="24" t="n">
        <v>0</v>
      </c>
    </row>
    <row r="6181" customFormat="false" ht="15" hidden="false" customHeight="false" outlineLevel="0" collapsed="false">
      <c r="B6181" s="10" t="s">
        <v>271</v>
      </c>
      <c r="C6181" s="73" t="s">
        <v>2552</v>
      </c>
      <c r="D6181" s="90" t="n">
        <f aca="false">D6180+10</f>
        <v>320</v>
      </c>
      <c r="E6181" s="20" t="s">
        <v>452</v>
      </c>
      <c r="F6181" s="10" t="n">
        <f aca="false">IFERROR(E6181*10,SUBSTITUTE(E6181,"/",""))</f>
        <v>520</v>
      </c>
      <c r="G6181" s="73"/>
      <c r="H6181" s="24"/>
      <c r="I6181" s="24"/>
      <c r="J6181" s="24"/>
      <c r="K6181" s="24"/>
      <c r="L6181" s="24"/>
      <c r="M6181" s="24" t="n">
        <v>0</v>
      </c>
    </row>
    <row r="6182" customFormat="false" ht="15" hidden="false" customHeight="false" outlineLevel="0" collapsed="false">
      <c r="B6182" s="10" t="s">
        <v>271</v>
      </c>
      <c r="C6182" s="73" t="s">
        <v>2552</v>
      </c>
      <c r="D6182" s="90" t="n">
        <f aca="false">D6181+10</f>
        <v>330</v>
      </c>
      <c r="E6182" s="20" t="s">
        <v>453</v>
      </c>
      <c r="F6182" s="10" t="n">
        <f aca="false">IFERROR(E6182*10,SUBSTITUTE(E6182,"/",""))</f>
        <v>540</v>
      </c>
      <c r="G6182" s="73"/>
      <c r="H6182" s="24"/>
      <c r="I6182" s="24"/>
      <c r="J6182" s="24"/>
      <c r="K6182" s="24"/>
      <c r="L6182" s="24"/>
      <c r="M6182" s="24" t="n">
        <v>0</v>
      </c>
    </row>
    <row r="6183" customFormat="false" ht="15" hidden="false" customHeight="false" outlineLevel="0" collapsed="false">
      <c r="B6183" s="10" t="s">
        <v>271</v>
      </c>
      <c r="C6183" s="73" t="s">
        <v>2552</v>
      </c>
      <c r="D6183" s="90" t="n">
        <f aca="false">D6182+10</f>
        <v>340</v>
      </c>
      <c r="E6183" s="20" t="s">
        <v>2557</v>
      </c>
      <c r="F6183" s="10" t="str">
        <f aca="false">IFERROR(E6183*10,SUBSTITUTE(E6183,"/",""))</f>
        <v>5556</v>
      </c>
      <c r="G6183" s="73"/>
      <c r="H6183" s="81" t="str">
        <f aca="false">E6183</f>
        <v>55/56</v>
      </c>
      <c r="I6183" s="24" t="str">
        <f aca="false">J6183</f>
        <v>55;56</v>
      </c>
      <c r="J6183" s="24" t="str">
        <f aca="false">LEFT(H6183,2)&amp;";"&amp;RIGHT(H6183,2)</f>
        <v>55;56</v>
      </c>
      <c r="K6183" s="24"/>
      <c r="L6183" s="24"/>
      <c r="M6183" s="24" t="n">
        <v>998</v>
      </c>
    </row>
    <row r="6184" customFormat="false" ht="15" hidden="false" customHeight="false" outlineLevel="0" collapsed="false">
      <c r="B6184" s="10" t="s">
        <v>271</v>
      </c>
      <c r="C6184" s="73" t="s">
        <v>2552</v>
      </c>
      <c r="D6184" s="90" t="n">
        <f aca="false">D6183+10</f>
        <v>350</v>
      </c>
      <c r="E6184" s="20" t="s">
        <v>2558</v>
      </c>
      <c r="F6184" s="10" t="str">
        <f aca="false">IFERROR(E6184*10,SUBSTITUTE(E6184,"/",""))</f>
        <v>5758</v>
      </c>
      <c r="G6184" s="73"/>
      <c r="H6184" s="81" t="str">
        <f aca="false">E6184</f>
        <v>57/58</v>
      </c>
      <c r="I6184" s="24" t="str">
        <f aca="false">J6184</f>
        <v>57;58</v>
      </c>
      <c r="J6184" s="24" t="str">
        <f aca="false">LEFT(H6184,2)&amp;";"&amp;RIGHT(H6184,2)</f>
        <v>57;58</v>
      </c>
      <c r="K6184" s="24"/>
      <c r="L6184" s="24"/>
      <c r="M6184" s="24" t="n">
        <v>928</v>
      </c>
    </row>
    <row r="6186" customFormat="false" ht="15" hidden="false" customHeight="false" outlineLevel="0" collapsed="false">
      <c r="B6186" s="2" t="s">
        <v>108</v>
      </c>
      <c r="C6186" s="66" t="s">
        <v>2560</v>
      </c>
      <c r="D6186" s="75" t="n">
        <v>155</v>
      </c>
      <c r="E6186" s="38" t="s">
        <v>2557</v>
      </c>
      <c r="F6186" s="2" t="str">
        <f aca="false">IFERROR(E6186*10,SUBSTITUTE(E6186,"/",""))</f>
        <v>5556</v>
      </c>
      <c r="H6186" s="14" t="str">
        <f aca="false">E6186</f>
        <v>55/56</v>
      </c>
      <c r="I6186" s="8" t="str">
        <f aca="false">J6186</f>
        <v>55;56</v>
      </c>
      <c r="J6186" s="18" t="str">
        <f aca="false">LEFT(H6186,2)&amp;";"&amp;RIGHT(H6186,2)</f>
        <v>55;56</v>
      </c>
      <c r="M6186" s="8" t="n">
        <v>998</v>
      </c>
      <c r="Z6186" s="2" t="str">
        <f aca="false">LEFT(H6186,2)&amp;" - "&amp;RIGHT(H6186,2)</f>
        <v>55 - 56</v>
      </c>
    </row>
    <row r="6187" customFormat="false" ht="15" hidden="false" customHeight="false" outlineLevel="0" collapsed="false">
      <c r="B6187" s="2" t="s">
        <v>108</v>
      </c>
      <c r="C6187" s="66" t="s">
        <v>2560</v>
      </c>
      <c r="D6187" s="75" t="n">
        <f aca="false">D6186+10</f>
        <v>165</v>
      </c>
      <c r="E6187" s="38" t="s">
        <v>2561</v>
      </c>
      <c r="F6187" s="2" t="str">
        <f aca="false">IFERROR(E6187*10,SUBSTITUTE(E6187,"/",""))</f>
        <v>5657</v>
      </c>
      <c r="H6187" s="14" t="str">
        <f aca="false">E6187</f>
        <v>56/57</v>
      </c>
      <c r="I6187" s="8" t="str">
        <f aca="false">J6187</f>
        <v>56;57</v>
      </c>
      <c r="J6187" s="18" t="str">
        <f aca="false">LEFT(H6187,2)&amp;";"&amp;RIGHT(H6187,2)</f>
        <v>56;57</v>
      </c>
      <c r="M6187" s="8" t="n">
        <v>948</v>
      </c>
      <c r="Z6187" s="2" t="str">
        <f aca="false">LEFT(H6187,2)&amp;" - "&amp;RIGHT(H6187,2)</f>
        <v>56 - 57</v>
      </c>
    </row>
    <row r="6188" customFormat="false" ht="15" hidden="false" customHeight="false" outlineLevel="0" collapsed="false">
      <c r="B6188" s="2" t="s">
        <v>108</v>
      </c>
      <c r="C6188" s="66" t="s">
        <v>2560</v>
      </c>
      <c r="D6188" s="75" t="n">
        <f aca="false">D6187+10</f>
        <v>175</v>
      </c>
      <c r="E6188" s="38" t="s">
        <v>2558</v>
      </c>
      <c r="F6188" s="2" t="str">
        <f aca="false">IFERROR(E6188*10,SUBSTITUTE(E6188,"/",""))</f>
        <v>5758</v>
      </c>
      <c r="H6188" s="14" t="str">
        <f aca="false">E6188</f>
        <v>57/58</v>
      </c>
      <c r="I6188" s="8" t="str">
        <f aca="false">J6188</f>
        <v>57;58</v>
      </c>
      <c r="J6188" s="18" t="str">
        <f aca="false">LEFT(H6188,2)&amp;";"&amp;RIGHT(H6188,2)</f>
        <v>57;58</v>
      </c>
      <c r="M6188" s="8" t="n">
        <v>928</v>
      </c>
      <c r="Z6188" s="2" t="str">
        <f aca="false">LEFT(H6188,2)&amp;" - "&amp;RIGHT(H6188,2)</f>
        <v>57 - 58</v>
      </c>
    </row>
    <row r="6189" customFormat="false" ht="15" hidden="false" customHeight="false" outlineLevel="0" collapsed="false">
      <c r="B6189" s="2" t="s">
        <v>108</v>
      </c>
      <c r="C6189" s="66" t="s">
        <v>2560</v>
      </c>
      <c r="D6189" s="75" t="n">
        <f aca="false">D6188+10</f>
        <v>185</v>
      </c>
      <c r="E6189" s="38" t="s">
        <v>2562</v>
      </c>
      <c r="F6189" s="2" t="str">
        <f aca="false">IFERROR(E6189*10,SUBSTITUTE(E6189,"/",""))</f>
        <v>5859</v>
      </c>
      <c r="H6189" s="14" t="str">
        <f aca="false">E6189</f>
        <v>58/59</v>
      </c>
      <c r="I6189" s="8" t="str">
        <f aca="false">J6189</f>
        <v>58;59</v>
      </c>
      <c r="J6189" s="18" t="str">
        <f aca="false">LEFT(H6189,2)&amp;";"&amp;RIGHT(H6189,2)</f>
        <v>58;59</v>
      </c>
      <c r="M6189" s="8" t="n">
        <v>898</v>
      </c>
      <c r="Z6189" s="2" t="str">
        <f aca="false">LEFT(H6189,2)&amp;" - "&amp;RIGHT(H6189,2)</f>
        <v>58 - 59</v>
      </c>
    </row>
    <row r="6190" customFormat="false" ht="15" hidden="false" customHeight="false" outlineLevel="0" collapsed="false">
      <c r="B6190" s="2" t="s">
        <v>108</v>
      </c>
      <c r="C6190" s="66" t="s">
        <v>2560</v>
      </c>
      <c r="D6190" s="75" t="n">
        <f aca="false">D6189+10</f>
        <v>195</v>
      </c>
      <c r="E6190" s="38" t="s">
        <v>2563</v>
      </c>
      <c r="F6190" s="2" t="str">
        <f aca="false">IFERROR(E6190*10,SUBSTITUTE(E6190,"/",""))</f>
        <v>5960</v>
      </c>
      <c r="H6190" s="14" t="str">
        <f aca="false">E6190</f>
        <v>59/60</v>
      </c>
      <c r="I6190" s="8" t="str">
        <f aca="false">J6190</f>
        <v>59;60</v>
      </c>
      <c r="J6190" s="18" t="str">
        <f aca="false">LEFT(H6190,2)&amp;";"&amp;RIGHT(H6190,2)</f>
        <v>59;60</v>
      </c>
      <c r="M6190" s="8" t="n">
        <v>878</v>
      </c>
      <c r="Z6190" s="2" t="str">
        <f aca="false">LEFT(H6190,2)&amp;" - "&amp;RIGHT(H6190,2)</f>
        <v>59 - 60</v>
      </c>
    </row>
    <row r="6192" customFormat="false" ht="15" hidden="false" customHeight="false" outlineLevel="0" collapsed="false">
      <c r="B6192" s="2" t="s">
        <v>108</v>
      </c>
      <c r="C6192" s="66" t="s">
        <v>2565</v>
      </c>
      <c r="D6192" s="75" t="n">
        <v>155</v>
      </c>
      <c r="E6192" s="38" t="s">
        <v>2566</v>
      </c>
      <c r="F6192" s="2" t="str">
        <f aca="false">IFERROR(E6192*10,SUBSTITUTE(E6192,"/",""))</f>
        <v>5557</v>
      </c>
      <c r="H6192" s="14" t="str">
        <f aca="false">E6192</f>
        <v>55/57</v>
      </c>
      <c r="I6192" s="8" t="str">
        <f aca="false">J6192</f>
        <v>55;56;57</v>
      </c>
      <c r="J6192" s="18" t="str">
        <f aca="false">LEFT(H6192,2)&amp;";"&amp;(LEFT(H6192,2)+1)&amp;";"&amp;RIGHT(H6192,2)</f>
        <v>55;56;57</v>
      </c>
      <c r="M6192" s="8" t="n">
        <v>978</v>
      </c>
    </row>
    <row r="6193" customFormat="false" ht="15" hidden="false" customHeight="false" outlineLevel="0" collapsed="false">
      <c r="B6193" s="2" t="s">
        <v>108</v>
      </c>
      <c r="C6193" s="66" t="s">
        <v>2565</v>
      </c>
      <c r="D6193" s="75" t="n">
        <f aca="false">D6192+10</f>
        <v>165</v>
      </c>
      <c r="E6193" s="38" t="s">
        <v>468</v>
      </c>
      <c r="F6193" s="2" t="str">
        <f aca="false">IFERROR(E6193*10,SUBSTITUTE(E6193,"/",""))</f>
        <v>5658</v>
      </c>
      <c r="H6193" s="14" t="str">
        <f aca="false">E6193</f>
        <v>56/58</v>
      </c>
      <c r="I6193" s="8" t="str">
        <f aca="false">J6193</f>
        <v>56;57;58</v>
      </c>
      <c r="J6193" s="18" t="str">
        <f aca="false">LEFT(H6193,2)&amp;";"&amp;(LEFT(H6193,2)+1)&amp;";"&amp;RIGHT(H6193,2)</f>
        <v>56;57;58</v>
      </c>
      <c r="M6193" s="8" t="n">
        <v>938</v>
      </c>
      <c r="Z6193" s="2" t="str">
        <f aca="false">LEFT(H6193,2)&amp;" - "&amp;RIGHT(H6193,2)</f>
        <v>56 - 58</v>
      </c>
    </row>
    <row r="6194" customFormat="false" ht="15" hidden="false" customHeight="false" outlineLevel="0" collapsed="false">
      <c r="B6194" s="2" t="s">
        <v>108</v>
      </c>
      <c r="C6194" s="66" t="s">
        <v>2565</v>
      </c>
      <c r="D6194" s="75" t="n">
        <f aca="false">D6193+10</f>
        <v>175</v>
      </c>
      <c r="E6194" s="38" t="s">
        <v>2567</v>
      </c>
      <c r="F6194" s="2" t="str">
        <f aca="false">IFERROR(E6194*10,SUBSTITUTE(E6194,"/",""))</f>
        <v>5759</v>
      </c>
      <c r="H6194" s="14" t="str">
        <f aca="false">E6194</f>
        <v>57/59</v>
      </c>
      <c r="I6194" s="8" t="str">
        <f aca="false">J6194</f>
        <v>57;58;59</v>
      </c>
      <c r="J6194" s="18" t="str">
        <f aca="false">LEFT(H6194,2)&amp;";"&amp;(LEFT(H6194,2)+1)&amp;";"&amp;RIGHT(H6194,2)</f>
        <v>57;58;59</v>
      </c>
      <c r="M6194" s="8" t="n">
        <v>918</v>
      </c>
    </row>
    <row r="6195" customFormat="false" ht="15" hidden="false" customHeight="false" outlineLevel="0" collapsed="false">
      <c r="B6195" s="2" t="s">
        <v>108</v>
      </c>
      <c r="C6195" s="66" t="s">
        <v>2565</v>
      </c>
      <c r="D6195" s="75" t="n">
        <f aca="false">D6194+10</f>
        <v>185</v>
      </c>
      <c r="E6195" s="38" t="s">
        <v>469</v>
      </c>
      <c r="F6195" s="2" t="str">
        <f aca="false">IFERROR(E6195*10,SUBSTITUTE(E6195,"/",""))</f>
        <v>5860</v>
      </c>
      <c r="H6195" s="14" t="str">
        <f aca="false">E6195</f>
        <v>58/60</v>
      </c>
      <c r="I6195" s="8" t="str">
        <f aca="false">J6195</f>
        <v>58;59;60</v>
      </c>
      <c r="J6195" s="18" t="str">
        <f aca="false">LEFT(H6195,2)&amp;";"&amp;(LEFT(H6195,2)+1)&amp;";"&amp;RIGHT(H6195,2)</f>
        <v>58;59;60</v>
      </c>
      <c r="M6195" s="8" t="n">
        <v>888</v>
      </c>
      <c r="Z6195" s="2" t="str">
        <f aca="false">LEFT(H6195,2)&amp;" - "&amp;RIGHT(H6195,2)</f>
        <v>58 - 60</v>
      </c>
    </row>
    <row r="6197" customFormat="false" ht="15" hidden="false" customHeight="false" outlineLevel="0" collapsed="false">
      <c r="B6197" s="2" t="s">
        <v>108</v>
      </c>
      <c r="C6197" s="66" t="s">
        <v>2569</v>
      </c>
      <c r="D6197" s="2" t="n">
        <v>140</v>
      </c>
      <c r="E6197" s="38" t="s">
        <v>176</v>
      </c>
      <c r="F6197" s="2" t="str">
        <f aca="false">E6197</f>
        <v>XXS</v>
      </c>
      <c r="H6197" s="27"/>
      <c r="I6197" s="27"/>
      <c r="M6197" s="8" t="n">
        <v>0</v>
      </c>
    </row>
    <row r="6198" customFormat="false" ht="15" hidden="false" customHeight="false" outlineLevel="0" collapsed="false">
      <c r="B6198" s="2" t="s">
        <v>108</v>
      </c>
      <c r="C6198" s="66" t="s">
        <v>2569</v>
      </c>
      <c r="D6198" s="2" t="n">
        <v>150</v>
      </c>
      <c r="E6198" s="38" t="s">
        <v>177</v>
      </c>
      <c r="F6198" s="2" t="str">
        <f aca="false">E6198</f>
        <v>XS</v>
      </c>
      <c r="H6198" s="27"/>
      <c r="I6198" s="27"/>
      <c r="M6198" s="8" t="n">
        <v>0</v>
      </c>
    </row>
    <row r="6199" customFormat="false" ht="15" hidden="false" customHeight="false" outlineLevel="0" collapsed="false">
      <c r="B6199" s="2" t="s">
        <v>108</v>
      </c>
      <c r="C6199" s="66" t="s">
        <v>2569</v>
      </c>
      <c r="D6199" s="2" t="n">
        <v>160</v>
      </c>
      <c r="E6199" s="38" t="s">
        <v>178</v>
      </c>
      <c r="F6199" s="2" t="str">
        <f aca="false">E6199</f>
        <v>S</v>
      </c>
      <c r="H6199" s="27"/>
      <c r="I6199" s="27"/>
      <c r="M6199" s="8" t="n">
        <v>0</v>
      </c>
    </row>
    <row r="6200" customFormat="false" ht="15" hidden="false" customHeight="false" outlineLevel="0" collapsed="false">
      <c r="B6200" s="2" t="s">
        <v>108</v>
      </c>
      <c r="C6200" s="66" t="s">
        <v>2569</v>
      </c>
      <c r="D6200" s="2" t="n">
        <v>170</v>
      </c>
      <c r="E6200" s="38" t="s">
        <v>179</v>
      </c>
      <c r="F6200" s="2" t="str">
        <f aca="false">E6200</f>
        <v>M</v>
      </c>
      <c r="H6200" s="27"/>
      <c r="I6200" s="27"/>
      <c r="M6200" s="8" t="n">
        <v>0</v>
      </c>
    </row>
    <row r="6201" customFormat="false" ht="15" hidden="false" customHeight="false" outlineLevel="0" collapsed="false">
      <c r="B6201" s="2" t="s">
        <v>108</v>
      </c>
      <c r="C6201" s="66" t="s">
        <v>2569</v>
      </c>
      <c r="D6201" s="2" t="n">
        <v>180</v>
      </c>
      <c r="E6201" s="38" t="s">
        <v>180</v>
      </c>
      <c r="F6201" s="2" t="str">
        <f aca="false">E6201</f>
        <v>L</v>
      </c>
      <c r="H6201" s="27"/>
      <c r="I6201" s="27"/>
      <c r="M6201" s="8" t="n">
        <v>0</v>
      </c>
    </row>
    <row r="6202" customFormat="false" ht="15" hidden="false" customHeight="false" outlineLevel="0" collapsed="false">
      <c r="B6202" s="2" t="s">
        <v>108</v>
      </c>
      <c r="C6202" s="66" t="s">
        <v>2569</v>
      </c>
      <c r="D6202" s="2" t="n">
        <v>190</v>
      </c>
      <c r="E6202" s="38" t="s">
        <v>181</v>
      </c>
      <c r="F6202" s="2" t="str">
        <f aca="false">E6202</f>
        <v>XL</v>
      </c>
      <c r="H6202" s="27"/>
      <c r="I6202" s="27"/>
      <c r="M6202" s="8" t="n">
        <v>0</v>
      </c>
    </row>
    <row r="6203" customFormat="false" ht="15" hidden="false" customHeight="false" outlineLevel="0" collapsed="false">
      <c r="B6203" s="2" t="s">
        <v>108</v>
      </c>
      <c r="C6203" s="66" t="s">
        <v>2569</v>
      </c>
      <c r="D6203" s="2" t="n">
        <v>200</v>
      </c>
      <c r="E6203" s="38" t="s">
        <v>182</v>
      </c>
      <c r="F6203" s="2" t="str">
        <f aca="false">E6203</f>
        <v>XXL</v>
      </c>
      <c r="H6203" s="27"/>
      <c r="I6203" s="27"/>
      <c r="M6203" s="8" t="n">
        <v>0</v>
      </c>
    </row>
    <row r="6204" customFormat="false" ht="15" hidden="false" customHeight="false" outlineLevel="0" collapsed="false">
      <c r="I6204" s="2"/>
    </row>
    <row r="6205" customFormat="false" ht="15" hidden="false" customHeight="false" outlineLevel="0" collapsed="false">
      <c r="B6205" s="2" t="s">
        <v>108</v>
      </c>
      <c r="C6205" s="66" t="s">
        <v>2571</v>
      </c>
      <c r="D6205" s="2" t="n">
        <v>125</v>
      </c>
      <c r="E6205" s="38" t="s">
        <v>586</v>
      </c>
      <c r="F6205" s="2" t="str">
        <f aca="false">IFERROR(E6205*10,SUBSTITUTE(E6205,"/",""))</f>
        <v>PS</v>
      </c>
      <c r="H6205" s="27"/>
      <c r="I6205" s="27"/>
      <c r="M6205" s="8" t="n">
        <v>0</v>
      </c>
    </row>
    <row r="6206" customFormat="false" ht="15" hidden="false" customHeight="false" outlineLevel="0" collapsed="false">
      <c r="B6206" s="2" t="s">
        <v>108</v>
      </c>
      <c r="C6206" s="66" t="s">
        <v>2571</v>
      </c>
      <c r="D6206" s="2" t="n">
        <v>145</v>
      </c>
      <c r="E6206" s="38" t="s">
        <v>587</v>
      </c>
      <c r="F6206" s="2" t="str">
        <f aca="false">IFERROR(E6206*10,SUBSTITUTE(E6206,"/",""))</f>
        <v>XXSXS</v>
      </c>
      <c r="H6206" s="27"/>
      <c r="I6206" s="27"/>
      <c r="M6206" s="8" t="n">
        <v>0</v>
      </c>
    </row>
    <row r="6207" customFormat="false" ht="15" hidden="false" customHeight="false" outlineLevel="0" collapsed="false">
      <c r="B6207" s="2" t="s">
        <v>108</v>
      </c>
      <c r="C6207" s="66" t="s">
        <v>2571</v>
      </c>
      <c r="D6207" s="2" t="n">
        <v>155</v>
      </c>
      <c r="E6207" s="38" t="s">
        <v>588</v>
      </c>
      <c r="F6207" s="2" t="str">
        <f aca="false">IFERROR(E6207*10,SUBSTITUTE(E6207,"/",""))</f>
        <v>XSS</v>
      </c>
      <c r="H6207" s="27"/>
      <c r="I6207" s="27"/>
      <c r="M6207" s="8" t="n">
        <v>0</v>
      </c>
    </row>
    <row r="6208" customFormat="false" ht="15" hidden="false" customHeight="false" outlineLevel="0" collapsed="false">
      <c r="B6208" s="2" t="s">
        <v>108</v>
      </c>
      <c r="C6208" s="66" t="s">
        <v>2571</v>
      </c>
      <c r="D6208" s="2" t="n">
        <v>165</v>
      </c>
      <c r="E6208" s="38" t="s">
        <v>589</v>
      </c>
      <c r="F6208" s="2" t="str">
        <f aca="false">IFERROR(E6208*10,SUBSTITUTE(E6208,"/",""))</f>
        <v>SM</v>
      </c>
      <c r="H6208" s="27"/>
      <c r="I6208" s="27"/>
      <c r="M6208" s="8" t="n">
        <v>0</v>
      </c>
    </row>
    <row r="6209" customFormat="false" ht="15" hidden="false" customHeight="false" outlineLevel="0" collapsed="false">
      <c r="B6209" s="2" t="s">
        <v>108</v>
      </c>
      <c r="C6209" s="66" t="s">
        <v>2571</v>
      </c>
      <c r="D6209" s="2" t="n">
        <v>175</v>
      </c>
      <c r="E6209" s="38" t="s">
        <v>590</v>
      </c>
      <c r="F6209" s="2" t="str">
        <f aca="false">IFERROR(E6209*10,SUBSTITUTE(E6209,"/",""))</f>
        <v>ML</v>
      </c>
      <c r="H6209" s="27"/>
      <c r="I6209" s="27"/>
      <c r="M6209" s="8" t="n">
        <v>0</v>
      </c>
    </row>
    <row r="6210" customFormat="false" ht="15" hidden="false" customHeight="false" outlineLevel="0" collapsed="false">
      <c r="B6210" s="2" t="s">
        <v>108</v>
      </c>
      <c r="C6210" s="66" t="s">
        <v>2571</v>
      </c>
      <c r="D6210" s="2" t="n">
        <v>185</v>
      </c>
      <c r="E6210" s="38" t="s">
        <v>591</v>
      </c>
      <c r="F6210" s="2" t="str">
        <f aca="false">IFERROR(E6210*10,SUBSTITUTE(E6210,"/",""))</f>
        <v>LXL</v>
      </c>
      <c r="H6210" s="27"/>
      <c r="I6210" s="27"/>
      <c r="M6210" s="8" t="n">
        <v>0</v>
      </c>
    </row>
    <row r="6211" customFormat="false" ht="15" hidden="false" customHeight="false" outlineLevel="0" collapsed="false">
      <c r="B6211" s="2" t="s">
        <v>108</v>
      </c>
      <c r="C6211" s="66" t="s">
        <v>2571</v>
      </c>
      <c r="D6211" s="2" t="n">
        <v>195</v>
      </c>
      <c r="E6211" s="38" t="s">
        <v>592</v>
      </c>
      <c r="F6211" s="2" t="str">
        <f aca="false">IFERROR(E6211*10,SUBSTITUTE(E6211,"/",""))</f>
        <v>XLXXL</v>
      </c>
      <c r="H6211" s="27"/>
      <c r="I6211" s="27"/>
      <c r="M6211" s="8" t="n">
        <v>0</v>
      </c>
    </row>
    <row r="6212" customFormat="false" ht="15" hidden="false" customHeight="false" outlineLevel="0" collapsed="false">
      <c r="I6212" s="2"/>
    </row>
    <row r="6213" customFormat="false" ht="15" hidden="false" customHeight="false" outlineLevel="0" collapsed="false">
      <c r="B6213" s="2" t="s">
        <v>108</v>
      </c>
      <c r="C6213" s="66" t="s">
        <v>2573</v>
      </c>
      <c r="D6213" s="2" t="n">
        <v>150</v>
      </c>
      <c r="E6213" s="38" t="s">
        <v>602</v>
      </c>
      <c r="F6213" s="2" t="str">
        <f aca="false">IFERROR(E6213*10,SUBSTITUTE(E6213,"/",""))</f>
        <v>XSM</v>
      </c>
      <c r="H6213" s="27"/>
      <c r="I6213" s="27"/>
      <c r="M6213" s="8" t="n">
        <v>0</v>
      </c>
    </row>
    <row r="6214" customFormat="false" ht="15" hidden="false" customHeight="false" outlineLevel="0" collapsed="false">
      <c r="B6214" s="2" t="s">
        <v>108</v>
      </c>
      <c r="C6214" s="66" t="s">
        <v>2573</v>
      </c>
      <c r="D6214" s="2" t="n">
        <v>155</v>
      </c>
      <c r="E6214" s="38" t="s">
        <v>2574</v>
      </c>
      <c r="F6214" s="2" t="str">
        <f aca="false">IFERROR(E6214*10,SUBSTITUTE(E6214,"/",""))</f>
        <v>XSL</v>
      </c>
      <c r="H6214" s="27"/>
      <c r="I6214" s="27"/>
      <c r="M6214" s="8" t="n">
        <v>0</v>
      </c>
    </row>
    <row r="6215" customFormat="false" ht="15" hidden="false" customHeight="false" outlineLevel="0" collapsed="false">
      <c r="I6215" s="2"/>
    </row>
    <row r="6216" customFormat="false" ht="15" hidden="false" customHeight="false" outlineLevel="0" collapsed="false">
      <c r="B6216" s="2" t="s">
        <v>108</v>
      </c>
      <c r="C6216" s="66" t="s">
        <v>2576</v>
      </c>
      <c r="D6216" s="2" t="n">
        <v>130</v>
      </c>
      <c r="E6216" s="38" t="s">
        <v>185</v>
      </c>
      <c r="F6216" s="2" t="str">
        <f aca="false">IFERROR(RIGHT("00"&amp;E6216*10,3),E6216)</f>
        <v>000</v>
      </c>
      <c r="H6216" s="27"/>
      <c r="I6216" s="27"/>
      <c r="M6216" s="8" t="n">
        <v>0</v>
      </c>
    </row>
    <row r="6217" customFormat="false" ht="15" hidden="false" customHeight="false" outlineLevel="0" collapsed="false">
      <c r="B6217" s="2" t="s">
        <v>108</v>
      </c>
      <c r="C6217" s="66" t="s">
        <v>2576</v>
      </c>
      <c r="D6217" s="2" t="n">
        <f aca="false">D6216+10</f>
        <v>140</v>
      </c>
      <c r="E6217" s="38" t="s">
        <v>186</v>
      </c>
      <c r="F6217" s="2" t="str">
        <f aca="false">IFERROR(RIGHT("00"&amp;E6217*10,3),E6217)</f>
        <v>010</v>
      </c>
      <c r="H6217" s="27"/>
      <c r="I6217" s="27"/>
      <c r="M6217" s="8" t="n">
        <v>0</v>
      </c>
    </row>
    <row r="6218" customFormat="false" ht="15" hidden="false" customHeight="false" outlineLevel="0" collapsed="false">
      <c r="B6218" s="2" t="s">
        <v>108</v>
      </c>
      <c r="C6218" s="66" t="s">
        <v>2576</v>
      </c>
      <c r="D6218" s="2" t="n">
        <f aca="false">D6217+10</f>
        <v>150</v>
      </c>
      <c r="E6218" s="38" t="s">
        <v>187</v>
      </c>
      <c r="F6218" s="2" t="str">
        <f aca="false">IFERROR(RIGHT("00"&amp;E6218*10,3),E6218)</f>
        <v>020</v>
      </c>
      <c r="H6218" s="27"/>
      <c r="I6218" s="27"/>
      <c r="M6218" s="8" t="n">
        <v>0</v>
      </c>
    </row>
    <row r="6219" customFormat="false" ht="15" hidden="false" customHeight="false" outlineLevel="0" collapsed="false">
      <c r="B6219" s="2" t="s">
        <v>108</v>
      </c>
      <c r="C6219" s="66" t="s">
        <v>2576</v>
      </c>
      <c r="D6219" s="2" t="n">
        <f aca="false">D6218+10</f>
        <v>160</v>
      </c>
      <c r="E6219" s="38" t="s">
        <v>188</v>
      </c>
      <c r="F6219" s="2" t="str">
        <f aca="false">IFERROR(RIGHT("00"&amp;E6219*10,3),E6219)</f>
        <v>030</v>
      </c>
      <c r="H6219" s="27"/>
      <c r="I6219" s="27"/>
      <c r="M6219" s="8" t="n">
        <v>0</v>
      </c>
    </row>
    <row r="6220" customFormat="false" ht="15" hidden="false" customHeight="false" outlineLevel="0" collapsed="false">
      <c r="B6220" s="2" t="s">
        <v>108</v>
      </c>
      <c r="C6220" s="66" t="s">
        <v>2576</v>
      </c>
      <c r="D6220" s="2" t="n">
        <f aca="false">D6219+10</f>
        <v>170</v>
      </c>
      <c r="E6220" s="38" t="s">
        <v>189</v>
      </c>
      <c r="F6220" s="2" t="str">
        <f aca="false">IFERROR(RIGHT("00"&amp;E6220*10,3),E6220)</f>
        <v>040</v>
      </c>
      <c r="H6220" s="27"/>
      <c r="I6220" s="27"/>
      <c r="M6220" s="8" t="n">
        <v>0</v>
      </c>
    </row>
    <row r="6221" customFormat="false" ht="15" hidden="false" customHeight="false" outlineLevel="0" collapsed="false">
      <c r="B6221" s="2" t="s">
        <v>108</v>
      </c>
      <c r="C6221" s="66" t="s">
        <v>2576</v>
      </c>
      <c r="D6221" s="2" t="n">
        <f aca="false">D6220+10</f>
        <v>180</v>
      </c>
      <c r="E6221" s="38" t="s">
        <v>190</v>
      </c>
      <c r="F6221" s="2" t="str">
        <f aca="false">IFERROR(RIGHT("00"&amp;E6221*10,3),E6221)</f>
        <v>050</v>
      </c>
      <c r="H6221" s="27"/>
      <c r="I6221" s="27"/>
      <c r="M6221" s="8" t="n">
        <v>0</v>
      </c>
    </row>
    <row r="6222" customFormat="false" ht="15" hidden="false" customHeight="false" outlineLevel="0" collapsed="false">
      <c r="B6222" s="2" t="s">
        <v>108</v>
      </c>
      <c r="C6222" s="66" t="s">
        <v>2576</v>
      </c>
      <c r="D6222" s="2" t="n">
        <f aca="false">D6221+10</f>
        <v>190</v>
      </c>
      <c r="E6222" s="38" t="s">
        <v>191</v>
      </c>
      <c r="F6222" s="2" t="str">
        <f aca="false">IFERROR(RIGHT("00"&amp;E6222*10,3),E6222)</f>
        <v>060</v>
      </c>
      <c r="H6222" s="27"/>
      <c r="I6222" s="27"/>
      <c r="M6222" s="8" t="n">
        <v>0</v>
      </c>
    </row>
    <row r="6224" customFormat="false" ht="15" hidden="false" customHeight="false" outlineLevel="0" collapsed="false">
      <c r="B6224" s="2" t="s">
        <v>108</v>
      </c>
      <c r="C6224" s="66" t="s">
        <v>2578</v>
      </c>
      <c r="D6224" s="2" t="n">
        <v>110</v>
      </c>
      <c r="E6224" s="38" t="s">
        <v>2579</v>
      </c>
      <c r="F6224" s="2" t="n">
        <v>678</v>
      </c>
      <c r="H6224" s="8" t="n">
        <v>55</v>
      </c>
      <c r="I6224" s="8" t="n">
        <f aca="false">J6224</f>
        <v>55</v>
      </c>
      <c r="J6224" s="18" t="n">
        <f aca="false">H6224</f>
        <v>55</v>
      </c>
      <c r="M6224" s="8" t="n">
        <v>909</v>
      </c>
      <c r="Z6224" s="2" t="n">
        <f aca="false">H6224</f>
        <v>55</v>
      </c>
    </row>
    <row r="6225" customFormat="false" ht="15" hidden="false" customHeight="false" outlineLevel="0" collapsed="false">
      <c r="B6225" s="2" t="s">
        <v>108</v>
      </c>
      <c r="C6225" s="66" t="s">
        <v>2578</v>
      </c>
      <c r="D6225" s="2" t="n">
        <f aca="false">D6224+10</f>
        <v>120</v>
      </c>
      <c r="E6225" s="38" t="s">
        <v>218</v>
      </c>
      <c r="F6225" s="2" t="n">
        <v>700</v>
      </c>
      <c r="H6225" s="8" t="n">
        <v>56</v>
      </c>
      <c r="I6225" s="8" t="n">
        <f aca="false">J6225</f>
        <v>56</v>
      </c>
      <c r="J6225" s="18" t="n">
        <f aca="false">H6225</f>
        <v>56</v>
      </c>
      <c r="M6225" s="8" t="n">
        <v>999</v>
      </c>
      <c r="Z6225" s="2" t="n">
        <f aca="false">H6225</f>
        <v>56</v>
      </c>
    </row>
    <row r="6226" customFormat="false" ht="15" hidden="false" customHeight="false" outlineLevel="0" collapsed="false">
      <c r="B6226" s="2" t="s">
        <v>108</v>
      </c>
      <c r="C6226" s="66" t="s">
        <v>2578</v>
      </c>
      <c r="D6226" s="2" t="n">
        <f aca="false">D6225+10</f>
        <v>130</v>
      </c>
      <c r="E6226" s="38" t="s">
        <v>2580</v>
      </c>
      <c r="F6226" s="2" t="n">
        <v>718</v>
      </c>
      <c r="H6226" s="8" t="n">
        <v>57</v>
      </c>
      <c r="I6226" s="8" t="n">
        <f aca="false">J6226</f>
        <v>57</v>
      </c>
      <c r="J6226" s="18" t="n">
        <f aca="false">H6226</f>
        <v>57</v>
      </c>
      <c r="M6226" s="8" t="n">
        <v>989</v>
      </c>
      <c r="Z6226" s="2" t="n">
        <f aca="false">H6226</f>
        <v>57</v>
      </c>
    </row>
    <row r="6227" customFormat="false" ht="15" hidden="false" customHeight="false" outlineLevel="0" collapsed="false">
      <c r="B6227" s="2" t="s">
        <v>108</v>
      </c>
      <c r="C6227" s="66" t="s">
        <v>2578</v>
      </c>
      <c r="D6227" s="2" t="n">
        <f aca="false">D6226+10</f>
        <v>140</v>
      </c>
      <c r="E6227" s="38" t="s">
        <v>2581</v>
      </c>
      <c r="F6227" s="2" t="n">
        <v>714</v>
      </c>
      <c r="H6227" s="8" t="n">
        <v>58</v>
      </c>
      <c r="I6227" s="8" t="n">
        <f aca="false">J6227</f>
        <v>58</v>
      </c>
      <c r="J6227" s="18" t="n">
        <f aca="false">H6227</f>
        <v>58</v>
      </c>
      <c r="M6227" s="8" t="n">
        <v>979</v>
      </c>
      <c r="Z6227" s="2" t="n">
        <f aca="false">H6227</f>
        <v>58</v>
      </c>
    </row>
    <row r="6228" customFormat="false" ht="15" hidden="false" customHeight="false" outlineLevel="0" collapsed="false">
      <c r="B6228" s="2" t="s">
        <v>108</v>
      </c>
      <c r="C6228" s="66" t="s">
        <v>2578</v>
      </c>
      <c r="D6228" s="2" t="n">
        <f aca="false">D6227+10</f>
        <v>150</v>
      </c>
      <c r="E6228" s="38" t="s">
        <v>2582</v>
      </c>
      <c r="F6228" s="2" t="n">
        <v>738</v>
      </c>
      <c r="H6228" s="8" t="n">
        <v>59</v>
      </c>
      <c r="I6228" s="8" t="n">
        <f aca="false">J6228</f>
        <v>59</v>
      </c>
      <c r="J6228" s="18" t="n">
        <f aca="false">H6228</f>
        <v>59</v>
      </c>
      <c r="M6228" s="8" t="n">
        <v>969</v>
      </c>
      <c r="Z6228" s="2" t="n">
        <f aca="false">H6228</f>
        <v>59</v>
      </c>
    </row>
    <row r="6229" customFormat="false" ht="15" hidden="false" customHeight="false" outlineLevel="0" collapsed="false">
      <c r="B6229" s="2" t="s">
        <v>108</v>
      </c>
      <c r="C6229" s="66" t="s">
        <v>2578</v>
      </c>
      <c r="D6229" s="2" t="n">
        <f aca="false">D6228+10</f>
        <v>160</v>
      </c>
      <c r="E6229" s="38" t="s">
        <v>2583</v>
      </c>
      <c r="F6229" s="2" t="n">
        <v>712</v>
      </c>
      <c r="H6229" s="8" t="n">
        <v>60</v>
      </c>
      <c r="I6229" s="8" t="n">
        <f aca="false">J6229</f>
        <v>60</v>
      </c>
      <c r="J6229" s="18" t="n">
        <f aca="false">H6229</f>
        <v>60</v>
      </c>
      <c r="M6229" s="8" t="n">
        <v>959</v>
      </c>
      <c r="Z6229" s="2" t="n">
        <f aca="false">H6229</f>
        <v>60</v>
      </c>
    </row>
    <row r="6230" customFormat="false" ht="15" hidden="false" customHeight="false" outlineLevel="0" collapsed="false">
      <c r="B6230" s="2" t="s">
        <v>108</v>
      </c>
      <c r="C6230" s="66" t="s">
        <v>2578</v>
      </c>
      <c r="D6230" s="2" t="n">
        <f aca="false">D6229+10</f>
        <v>170</v>
      </c>
      <c r="E6230" s="38" t="s">
        <v>2584</v>
      </c>
      <c r="F6230" s="2" t="n">
        <v>758</v>
      </c>
      <c r="H6230" s="8" t="n">
        <v>61</v>
      </c>
      <c r="I6230" s="8" t="n">
        <f aca="false">J6230</f>
        <v>61</v>
      </c>
      <c r="J6230" s="18" t="n">
        <f aca="false">H6230</f>
        <v>61</v>
      </c>
      <c r="M6230" s="8" t="n">
        <v>949</v>
      </c>
      <c r="Z6230" s="2" t="n">
        <f aca="false">H6230</f>
        <v>61</v>
      </c>
    </row>
    <row r="6231" customFormat="false" ht="15" hidden="false" customHeight="false" outlineLevel="0" collapsed="false">
      <c r="B6231" s="2" t="s">
        <v>108</v>
      </c>
      <c r="C6231" s="66" t="s">
        <v>2578</v>
      </c>
      <c r="D6231" s="2" t="n">
        <f aca="false">D6230+10</f>
        <v>180</v>
      </c>
      <c r="E6231" s="38" t="s">
        <v>2585</v>
      </c>
      <c r="F6231" s="2" t="n">
        <v>734</v>
      </c>
      <c r="H6231" s="8" t="n">
        <v>62</v>
      </c>
      <c r="I6231" s="8" t="n">
        <f aca="false">J6231</f>
        <v>62</v>
      </c>
      <c r="J6231" s="18" t="n">
        <f aca="false">H6231</f>
        <v>62</v>
      </c>
      <c r="M6231" s="8" t="n">
        <v>939</v>
      </c>
      <c r="Z6231" s="2" t="n">
        <f aca="false">H6231</f>
        <v>62</v>
      </c>
    </row>
    <row r="6232" customFormat="false" ht="15" hidden="false" customHeight="false" outlineLevel="0" collapsed="false">
      <c r="B6232" s="2" t="s">
        <v>108</v>
      </c>
      <c r="C6232" s="66" t="s">
        <v>2578</v>
      </c>
      <c r="D6232" s="2" t="n">
        <f aca="false">D6231+10</f>
        <v>190</v>
      </c>
      <c r="E6232" s="38" t="s">
        <v>2586</v>
      </c>
      <c r="F6232" s="2" t="n">
        <v>778</v>
      </c>
      <c r="H6232" s="8" t="n">
        <v>63</v>
      </c>
      <c r="I6232" s="8" t="n">
        <f aca="false">J6232</f>
        <v>63</v>
      </c>
      <c r="J6232" s="18" t="n">
        <f aca="false">H6232</f>
        <v>63</v>
      </c>
      <c r="M6232" s="8" t="n">
        <v>929</v>
      </c>
      <c r="Z6232" s="2" t="n">
        <f aca="false">H6232</f>
        <v>63</v>
      </c>
    </row>
    <row r="6233" customFormat="false" ht="15" hidden="false" customHeight="false" outlineLevel="0" collapsed="false">
      <c r="B6233" s="2" t="s">
        <v>108</v>
      </c>
      <c r="C6233" s="66" t="s">
        <v>2578</v>
      </c>
      <c r="D6233" s="2" t="n">
        <f aca="false">D6232+10</f>
        <v>200</v>
      </c>
      <c r="E6233" s="38" t="s">
        <v>220</v>
      </c>
      <c r="F6233" s="2" t="n">
        <v>800</v>
      </c>
      <c r="H6233" s="8" t="n">
        <v>64</v>
      </c>
      <c r="I6233" s="8" t="n">
        <f aca="false">J6233</f>
        <v>64</v>
      </c>
      <c r="J6233" s="18" t="n">
        <f aca="false">H6233</f>
        <v>64</v>
      </c>
      <c r="M6233" s="8" t="n">
        <v>919</v>
      </c>
      <c r="Z6233" s="2" t="n">
        <f aca="false">H6233</f>
        <v>64</v>
      </c>
    </row>
    <row r="6235" customFormat="false" ht="15" hidden="false" customHeight="false" outlineLevel="0" collapsed="false">
      <c r="B6235" s="2" t="s">
        <v>108</v>
      </c>
      <c r="C6235" s="66" t="s">
        <v>2588</v>
      </c>
      <c r="D6235" s="2" t="n">
        <v>110</v>
      </c>
      <c r="E6235" s="38" t="s">
        <v>238</v>
      </c>
      <c r="F6235" s="38" t="s">
        <v>2913</v>
      </c>
      <c r="H6235" s="35"/>
      <c r="I6235" s="35"/>
      <c r="J6235" s="61"/>
      <c r="M6235" s="8" t="n">
        <v>0</v>
      </c>
    </row>
    <row r="6237" customFormat="false" ht="15" hidden="false" customHeight="false" outlineLevel="0" collapsed="false">
      <c r="B6237" s="2" t="s">
        <v>108</v>
      </c>
      <c r="C6237" s="66" t="s">
        <v>2591</v>
      </c>
      <c r="D6237" s="38" t="n">
        <f aca="false">E6237*10</f>
        <v>160</v>
      </c>
      <c r="E6237" s="38" t="s">
        <v>281</v>
      </c>
      <c r="F6237" s="2" t="n">
        <f aca="false">IFERROR(E6237*10,SUBSTITUTE(E6237,"/",""))</f>
        <v>160</v>
      </c>
      <c r="H6237" s="14" t="str">
        <f aca="false">E6237</f>
        <v>16</v>
      </c>
      <c r="I6237" s="8" t="str">
        <f aca="false">J6237</f>
        <v>16</v>
      </c>
      <c r="J6237" s="61" t="str">
        <f aca="false">H6237</f>
        <v>16</v>
      </c>
      <c r="M6237" s="8" t="n">
        <v>0</v>
      </c>
      <c r="AA6237" s="38" t="str">
        <f aca="false">H6237</f>
        <v>16</v>
      </c>
      <c r="AB6237" s="38"/>
    </row>
    <row r="6238" customFormat="false" ht="15" hidden="false" customHeight="false" outlineLevel="0" collapsed="false">
      <c r="B6238" s="2" t="s">
        <v>108</v>
      </c>
      <c r="C6238" s="66" t="s">
        <v>2591</v>
      </c>
      <c r="D6238" s="38" t="n">
        <f aca="false">E6238*10</f>
        <v>170</v>
      </c>
      <c r="E6238" s="38" t="s">
        <v>283</v>
      </c>
      <c r="F6238" s="2" t="n">
        <f aca="false">IFERROR(E6238*10,SUBSTITUTE(E6238,"/",""))</f>
        <v>170</v>
      </c>
      <c r="H6238" s="14" t="str">
        <f aca="false">E6238</f>
        <v>17</v>
      </c>
      <c r="I6238" s="8" t="str">
        <f aca="false">J6238</f>
        <v>17</v>
      </c>
      <c r="J6238" s="61" t="str">
        <f aca="false">H6238</f>
        <v>17</v>
      </c>
      <c r="M6238" s="8" t="n">
        <v>0</v>
      </c>
      <c r="AA6238" s="38" t="str">
        <f aca="false">H6238</f>
        <v>17</v>
      </c>
      <c r="AB6238" s="38"/>
    </row>
    <row r="6239" customFormat="false" ht="15" hidden="false" customHeight="false" outlineLevel="0" collapsed="false">
      <c r="B6239" s="2" t="s">
        <v>108</v>
      </c>
      <c r="C6239" s="66" t="s">
        <v>2591</v>
      </c>
      <c r="D6239" s="38" t="n">
        <f aca="false">E6239*10</f>
        <v>180</v>
      </c>
      <c r="E6239" s="38" t="s">
        <v>285</v>
      </c>
      <c r="F6239" s="2" t="n">
        <f aca="false">IFERROR(E6239*10,SUBSTITUTE(E6239,"/",""))</f>
        <v>180</v>
      </c>
      <c r="H6239" s="14" t="str">
        <f aca="false">E6239</f>
        <v>18</v>
      </c>
      <c r="I6239" s="8" t="str">
        <f aca="false">J6239</f>
        <v>18</v>
      </c>
      <c r="J6239" s="61" t="str">
        <f aca="false">H6239</f>
        <v>18</v>
      </c>
      <c r="M6239" s="8" t="n">
        <v>0</v>
      </c>
      <c r="AA6239" s="38" t="str">
        <f aca="false">H6239</f>
        <v>18</v>
      </c>
      <c r="AB6239" s="38"/>
    </row>
    <row r="6240" customFormat="false" ht="15" hidden="false" customHeight="false" outlineLevel="0" collapsed="false">
      <c r="B6240" s="2" t="s">
        <v>108</v>
      </c>
      <c r="C6240" s="66" t="s">
        <v>2591</v>
      </c>
      <c r="D6240" s="38" t="n">
        <f aca="false">E6240*10</f>
        <v>190</v>
      </c>
      <c r="E6240" s="38" t="s">
        <v>305</v>
      </c>
      <c r="F6240" s="2" t="n">
        <f aca="false">IFERROR(E6240*10,SUBSTITUTE(E6240,"/",""))</f>
        <v>190</v>
      </c>
      <c r="H6240" s="14" t="str">
        <f aca="false">E6240</f>
        <v>19</v>
      </c>
      <c r="I6240" s="8" t="str">
        <f aca="false">J6240</f>
        <v>19</v>
      </c>
      <c r="J6240" s="61" t="str">
        <f aca="false">H6240</f>
        <v>19</v>
      </c>
      <c r="M6240" s="8" t="n">
        <v>0</v>
      </c>
      <c r="AA6240" s="38" t="str">
        <f aca="false">H6240</f>
        <v>19</v>
      </c>
      <c r="AB6240" s="38"/>
    </row>
    <row r="6241" customFormat="false" ht="15" hidden="false" customHeight="false" outlineLevel="0" collapsed="false">
      <c r="B6241" s="2" t="s">
        <v>108</v>
      </c>
      <c r="C6241" s="66" t="s">
        <v>2591</v>
      </c>
      <c r="D6241" s="38" t="n">
        <f aca="false">E6241*10</f>
        <v>200</v>
      </c>
      <c r="E6241" s="38" t="s">
        <v>306</v>
      </c>
      <c r="F6241" s="2" t="n">
        <f aca="false">IFERROR(E6241*10,SUBSTITUTE(E6241,"/",""))</f>
        <v>200</v>
      </c>
      <c r="H6241" s="14" t="str">
        <f aca="false">E6241</f>
        <v>20</v>
      </c>
      <c r="I6241" s="8" t="str">
        <f aca="false">J6241</f>
        <v>20</v>
      </c>
      <c r="J6241" s="61" t="str">
        <f aca="false">H6241</f>
        <v>20</v>
      </c>
      <c r="M6241" s="8" t="n">
        <v>0</v>
      </c>
      <c r="AA6241" s="38" t="str">
        <f aca="false">H6241</f>
        <v>20</v>
      </c>
      <c r="AB6241" s="38"/>
    </row>
    <row r="6242" customFormat="false" ht="15" hidden="false" customHeight="false" outlineLevel="0" collapsed="false">
      <c r="B6242" s="2" t="s">
        <v>108</v>
      </c>
      <c r="C6242" s="66" t="s">
        <v>2591</v>
      </c>
      <c r="D6242" s="38" t="n">
        <f aca="false">E6242*10</f>
        <v>210</v>
      </c>
      <c r="E6242" s="38" t="s">
        <v>307</v>
      </c>
      <c r="F6242" s="2" t="n">
        <f aca="false">IFERROR(E6242*10,SUBSTITUTE(E6242,"/",""))</f>
        <v>210</v>
      </c>
      <c r="H6242" s="14" t="str">
        <f aca="false">E6242</f>
        <v>21</v>
      </c>
      <c r="I6242" s="8" t="str">
        <f aca="false">J6242</f>
        <v>21</v>
      </c>
      <c r="J6242" s="61" t="str">
        <f aca="false">H6242</f>
        <v>21</v>
      </c>
      <c r="M6242" s="8" t="n">
        <v>0</v>
      </c>
      <c r="AA6242" s="38" t="str">
        <f aca="false">H6242</f>
        <v>21</v>
      </c>
      <c r="AB6242" s="38"/>
    </row>
    <row r="6243" customFormat="false" ht="15" hidden="false" customHeight="false" outlineLevel="0" collapsed="false">
      <c r="B6243" s="2" t="s">
        <v>108</v>
      </c>
      <c r="C6243" s="66" t="s">
        <v>2591</v>
      </c>
      <c r="D6243" s="38" t="n">
        <f aca="false">E6243*10</f>
        <v>220</v>
      </c>
      <c r="E6243" s="38" t="s">
        <v>308</v>
      </c>
      <c r="F6243" s="2" t="n">
        <f aca="false">IFERROR(E6243*10,SUBSTITUTE(E6243,"/",""))</f>
        <v>220</v>
      </c>
      <c r="H6243" s="14" t="str">
        <f aca="false">E6243</f>
        <v>22</v>
      </c>
      <c r="I6243" s="8" t="str">
        <f aca="false">J6243</f>
        <v>22</v>
      </c>
      <c r="J6243" s="61" t="str">
        <f aca="false">H6243</f>
        <v>22</v>
      </c>
      <c r="M6243" s="8" t="n">
        <v>0</v>
      </c>
      <c r="AA6243" s="38" t="str">
        <f aca="false">H6243</f>
        <v>22</v>
      </c>
      <c r="AB6243" s="38"/>
    </row>
    <row r="6245" customFormat="false" ht="15" hidden="false" customHeight="false" outlineLevel="0" collapsed="false">
      <c r="B6245" s="10" t="s">
        <v>271</v>
      </c>
      <c r="C6245" s="73" t="s">
        <v>2593</v>
      </c>
      <c r="D6245" s="10" t="n">
        <v>165</v>
      </c>
      <c r="E6245" s="20" t="s">
        <v>352</v>
      </c>
      <c r="F6245" s="10" t="str">
        <f aca="false">IFERROR(E6245*10,SUBSTITUTE(E6245,"/",""))</f>
        <v>1618</v>
      </c>
      <c r="G6245" s="73"/>
      <c r="H6245" s="81" t="str">
        <f aca="false">E6245</f>
        <v>16/18</v>
      </c>
      <c r="I6245" s="24" t="str">
        <f aca="false">J6245</f>
        <v>16;17;18</v>
      </c>
      <c r="J6245" s="24" t="s">
        <v>3405</v>
      </c>
      <c r="K6245" s="24"/>
      <c r="L6245" s="24"/>
      <c r="M6245" s="24" t="n">
        <v>0</v>
      </c>
    </row>
    <row r="6247" customFormat="false" ht="15" hidden="false" customHeight="false" outlineLevel="0" collapsed="false">
      <c r="B6247" s="2" t="s">
        <v>108</v>
      </c>
      <c r="C6247" s="66" t="s">
        <v>2595</v>
      </c>
      <c r="D6247" s="2" t="n">
        <v>150</v>
      </c>
      <c r="E6247" s="38" t="s">
        <v>190</v>
      </c>
      <c r="F6247" s="2" t="str">
        <f aca="false">IFERROR(RIGHT("00"&amp;E6247*10,3),E6247)</f>
        <v>050</v>
      </c>
      <c r="H6247" s="8" t="n">
        <v>14</v>
      </c>
      <c r="I6247" s="8" t="n">
        <f aca="false">J6247</f>
        <v>14</v>
      </c>
      <c r="J6247" s="18" t="n">
        <f aca="false">H6247</f>
        <v>14</v>
      </c>
      <c r="M6247" s="8" t="n">
        <v>0</v>
      </c>
      <c r="AA6247" s="38" t="n">
        <f aca="false">H6247</f>
        <v>14</v>
      </c>
      <c r="AB6247" s="38"/>
    </row>
    <row r="6248" customFormat="false" ht="15" hidden="false" customHeight="false" outlineLevel="0" collapsed="false">
      <c r="B6248" s="2" t="s">
        <v>108</v>
      </c>
      <c r="C6248" s="66" t="s">
        <v>2595</v>
      </c>
      <c r="D6248" s="2" t="n">
        <f aca="false">D6247+5</f>
        <v>155</v>
      </c>
      <c r="E6248" s="38" t="s">
        <v>216</v>
      </c>
      <c r="F6248" s="2" t="str">
        <f aca="false">IFERROR(RIGHT("00"&amp;E6248*10,3),E6248)</f>
        <v>055</v>
      </c>
      <c r="H6248" s="8" t="n">
        <v>15</v>
      </c>
      <c r="I6248" s="8" t="n">
        <f aca="false">J6248</f>
        <v>15</v>
      </c>
      <c r="J6248" s="18" t="n">
        <f aca="false">H6248</f>
        <v>15</v>
      </c>
      <c r="M6248" s="8" t="n">
        <v>0</v>
      </c>
      <c r="AA6248" s="38" t="n">
        <f aca="false">H6248</f>
        <v>15</v>
      </c>
      <c r="AB6248" s="38"/>
    </row>
    <row r="6249" customFormat="false" ht="15" hidden="false" customHeight="false" outlineLevel="0" collapsed="false">
      <c r="B6249" s="2" t="s">
        <v>108</v>
      </c>
      <c r="C6249" s="66" t="s">
        <v>2595</v>
      </c>
      <c r="D6249" s="2" t="n">
        <f aca="false">D6248+5</f>
        <v>160</v>
      </c>
      <c r="E6249" s="38" t="s">
        <v>191</v>
      </c>
      <c r="F6249" s="2" t="str">
        <f aca="false">IFERROR(RIGHT("00"&amp;E6249*10,3),E6249)</f>
        <v>060</v>
      </c>
      <c r="H6249" s="8" t="n">
        <v>16</v>
      </c>
      <c r="I6249" s="8" t="n">
        <f aca="false">J6249</f>
        <v>16</v>
      </c>
      <c r="J6249" s="18" t="n">
        <f aca="false">H6249</f>
        <v>16</v>
      </c>
      <c r="M6249" s="8" t="n">
        <v>0</v>
      </c>
      <c r="AA6249" s="38" t="n">
        <f aca="false">H6249</f>
        <v>16</v>
      </c>
      <c r="AB6249" s="38"/>
    </row>
    <row r="6250" customFormat="false" ht="15" hidden="false" customHeight="false" outlineLevel="0" collapsed="false">
      <c r="B6250" s="2" t="s">
        <v>108</v>
      </c>
      <c r="C6250" s="66" t="s">
        <v>2595</v>
      </c>
      <c r="D6250" s="2" t="n">
        <f aca="false">D6249+5</f>
        <v>165</v>
      </c>
      <c r="E6250" s="38" t="s">
        <v>217</v>
      </c>
      <c r="F6250" s="2" t="str">
        <f aca="false">IFERROR(RIGHT("00"&amp;E6250*10,3),E6250)</f>
        <v>065</v>
      </c>
      <c r="H6250" s="8" t="n">
        <v>18</v>
      </c>
      <c r="I6250" s="8" t="n">
        <f aca="false">J6250</f>
        <v>18</v>
      </c>
      <c r="J6250" s="18" t="n">
        <f aca="false">H6250</f>
        <v>18</v>
      </c>
      <c r="M6250" s="8" t="n">
        <v>0</v>
      </c>
      <c r="AA6250" s="38" t="n">
        <f aca="false">H6250</f>
        <v>18</v>
      </c>
      <c r="AB6250" s="38"/>
    </row>
    <row r="6251" customFormat="false" ht="15" hidden="false" customHeight="false" outlineLevel="0" collapsed="false">
      <c r="B6251" s="2" t="s">
        <v>108</v>
      </c>
      <c r="C6251" s="66" t="s">
        <v>2595</v>
      </c>
      <c r="D6251" s="2" t="n">
        <f aca="false">D6250+5</f>
        <v>170</v>
      </c>
      <c r="E6251" s="38" t="s">
        <v>218</v>
      </c>
      <c r="F6251" s="2" t="str">
        <f aca="false">IFERROR(RIGHT("00"&amp;E6251*10,3),E6251)</f>
        <v>070</v>
      </c>
      <c r="H6251" s="8" t="n">
        <v>19</v>
      </c>
      <c r="I6251" s="8" t="n">
        <f aca="false">J6251</f>
        <v>19</v>
      </c>
      <c r="J6251" s="18" t="n">
        <f aca="false">H6251</f>
        <v>19</v>
      </c>
      <c r="M6251" s="8" t="n">
        <v>0</v>
      </c>
      <c r="AA6251" s="38" t="n">
        <f aca="false">H6251</f>
        <v>19</v>
      </c>
      <c r="AB6251" s="38"/>
    </row>
    <row r="6252" customFormat="false" ht="15" hidden="false" customHeight="false" outlineLevel="0" collapsed="false">
      <c r="B6252" s="2" t="s">
        <v>108</v>
      </c>
      <c r="C6252" s="66" t="s">
        <v>2595</v>
      </c>
      <c r="D6252" s="2" t="n">
        <f aca="false">D6251+5</f>
        <v>175</v>
      </c>
      <c r="E6252" s="38" t="s">
        <v>219</v>
      </c>
      <c r="F6252" s="2" t="str">
        <f aca="false">IFERROR(RIGHT("00"&amp;E6252*10,3),E6252)</f>
        <v>075</v>
      </c>
      <c r="H6252" s="8" t="n">
        <v>20</v>
      </c>
      <c r="I6252" s="8" t="n">
        <f aca="false">J6252</f>
        <v>20</v>
      </c>
      <c r="J6252" s="18" t="n">
        <f aca="false">H6252</f>
        <v>20</v>
      </c>
      <c r="M6252" s="8" t="n">
        <v>0</v>
      </c>
      <c r="AA6252" s="38" t="n">
        <f aca="false">H6252</f>
        <v>20</v>
      </c>
      <c r="AB6252" s="38"/>
    </row>
    <row r="6253" customFormat="false" ht="15" hidden="false" customHeight="false" outlineLevel="0" collapsed="false">
      <c r="B6253" s="2" t="s">
        <v>108</v>
      </c>
      <c r="C6253" s="66" t="s">
        <v>2595</v>
      </c>
      <c r="D6253" s="2" t="n">
        <f aca="false">D6252+5</f>
        <v>180</v>
      </c>
      <c r="E6253" s="38" t="s">
        <v>220</v>
      </c>
      <c r="F6253" s="2" t="str">
        <f aca="false">IFERROR(RIGHT("00"&amp;E6253*10,3),E6253)</f>
        <v>080</v>
      </c>
      <c r="H6253" s="8" t="n">
        <v>22</v>
      </c>
      <c r="I6253" s="8" t="n">
        <f aca="false">J6253</f>
        <v>22</v>
      </c>
      <c r="J6253" s="18" t="n">
        <f aca="false">H6253</f>
        <v>22</v>
      </c>
      <c r="M6253" s="8" t="n">
        <v>0</v>
      </c>
      <c r="AA6253" s="38" t="n">
        <f aca="false">H6253</f>
        <v>22</v>
      </c>
      <c r="AB6253" s="38"/>
    </row>
    <row r="6254" customFormat="false" ht="15" hidden="false" customHeight="false" outlineLevel="0" collapsed="false">
      <c r="B6254" s="2" t="s">
        <v>108</v>
      </c>
      <c r="C6254" s="66" t="s">
        <v>2595</v>
      </c>
      <c r="D6254" s="2" t="n">
        <f aca="false">D6253+5</f>
        <v>185</v>
      </c>
      <c r="E6254" s="38" t="s">
        <v>221</v>
      </c>
      <c r="F6254" s="2" t="str">
        <f aca="false">IFERROR(RIGHT("00"&amp;E6254*10,3),E6254)</f>
        <v>085</v>
      </c>
      <c r="H6254" s="8" t="n">
        <v>23</v>
      </c>
      <c r="I6254" s="8" t="n">
        <f aca="false">J6254</f>
        <v>23</v>
      </c>
      <c r="J6254" s="18" t="n">
        <f aca="false">H6254</f>
        <v>23</v>
      </c>
      <c r="M6254" s="8" t="n">
        <v>0</v>
      </c>
      <c r="AA6254" s="38" t="n">
        <f aca="false">H6254</f>
        <v>23</v>
      </c>
      <c r="AB6254" s="38"/>
    </row>
    <row r="6255" customFormat="false" ht="15" hidden="false" customHeight="false" outlineLevel="0" collapsed="false">
      <c r="B6255" s="2" t="s">
        <v>108</v>
      </c>
      <c r="C6255" s="66" t="s">
        <v>2595</v>
      </c>
      <c r="D6255" s="2" t="n">
        <f aca="false">D6254+5</f>
        <v>190</v>
      </c>
      <c r="E6255" s="38" t="s">
        <v>222</v>
      </c>
      <c r="F6255" s="2" t="str">
        <f aca="false">IFERROR(RIGHT("00"&amp;E6255*10,3),E6255)</f>
        <v>090</v>
      </c>
      <c r="H6255" s="8" t="n">
        <v>24</v>
      </c>
      <c r="I6255" s="8" t="n">
        <f aca="false">J6255</f>
        <v>24</v>
      </c>
      <c r="J6255" s="18" t="n">
        <f aca="false">H6255</f>
        <v>24</v>
      </c>
      <c r="M6255" s="8" t="n">
        <v>0</v>
      </c>
      <c r="AA6255" s="38" t="n">
        <f aca="false">H6255</f>
        <v>24</v>
      </c>
      <c r="AB6255" s="38"/>
    </row>
    <row r="6256" customFormat="false" ht="15" hidden="false" customHeight="false" outlineLevel="0" collapsed="false">
      <c r="B6256" s="2" t="s">
        <v>108</v>
      </c>
      <c r="C6256" s="66" t="s">
        <v>2595</v>
      </c>
      <c r="D6256" s="2" t="n">
        <f aca="false">D6255+5</f>
        <v>195</v>
      </c>
      <c r="E6256" s="38" t="s">
        <v>223</v>
      </c>
      <c r="F6256" s="2" t="str">
        <f aca="false">IFERROR(RIGHT("00"&amp;E6256*10,3),E6256)</f>
        <v>095</v>
      </c>
      <c r="H6256" s="8" t="n">
        <v>26</v>
      </c>
      <c r="I6256" s="8" t="n">
        <f aca="false">J6256</f>
        <v>26</v>
      </c>
      <c r="J6256" s="18" t="n">
        <f aca="false">H6256</f>
        <v>26</v>
      </c>
      <c r="M6256" s="8" t="n">
        <v>0</v>
      </c>
      <c r="AA6256" s="38" t="n">
        <f aca="false">H6256</f>
        <v>26</v>
      </c>
      <c r="AB6256" s="38"/>
    </row>
    <row r="6257" customFormat="false" ht="15" hidden="false" customHeight="false" outlineLevel="0" collapsed="false">
      <c r="B6257" s="2" t="s">
        <v>108</v>
      </c>
      <c r="C6257" s="66" t="s">
        <v>2595</v>
      </c>
      <c r="D6257" s="2" t="n">
        <f aca="false">D6256+5</f>
        <v>200</v>
      </c>
      <c r="E6257" s="38" t="s">
        <v>224</v>
      </c>
      <c r="F6257" s="2" t="str">
        <f aca="false">IFERROR(RIGHT("00"&amp;E6257*10,3),E6257)</f>
        <v>100</v>
      </c>
      <c r="H6257" s="8" t="n">
        <v>27</v>
      </c>
      <c r="I6257" s="8" t="n">
        <f aca="false">J6257</f>
        <v>27</v>
      </c>
      <c r="J6257" s="18" t="n">
        <f aca="false">H6257</f>
        <v>27</v>
      </c>
      <c r="M6257" s="8" t="n">
        <v>0</v>
      </c>
      <c r="AA6257" s="38" t="n">
        <f aca="false">H6257</f>
        <v>27</v>
      </c>
      <c r="AB6257" s="38"/>
    </row>
    <row r="6258" customFormat="false" ht="15" hidden="false" customHeight="false" outlineLevel="0" collapsed="false">
      <c r="B6258" s="58" t="s">
        <v>717</v>
      </c>
      <c r="C6258" s="86" t="s">
        <v>2595</v>
      </c>
      <c r="D6258" s="58" t="n">
        <f aca="false">D6257+5</f>
        <v>205</v>
      </c>
      <c r="E6258" s="83" t="s">
        <v>225</v>
      </c>
      <c r="F6258" s="58" t="str">
        <f aca="false">IFERROR(RIGHT("00"&amp;E6258*10,3),E6258)</f>
        <v>105</v>
      </c>
      <c r="G6258" s="82"/>
      <c r="H6258" s="53" t="n">
        <v>28</v>
      </c>
      <c r="I6258" s="53" t="n">
        <f aca="false">J6258</f>
        <v>28</v>
      </c>
      <c r="J6258" s="58" t="n">
        <f aca="false">H6258</f>
        <v>28</v>
      </c>
      <c r="K6258" s="24"/>
      <c r="L6258" s="24"/>
      <c r="M6258" s="29" t="n">
        <v>0</v>
      </c>
    </row>
    <row r="6259" customFormat="false" ht="15" hidden="false" customHeight="false" outlineLevel="0" collapsed="false">
      <c r="B6259" s="58" t="s">
        <v>717</v>
      </c>
      <c r="C6259" s="86" t="s">
        <v>2595</v>
      </c>
      <c r="D6259" s="58" t="n">
        <f aca="false">D6258+5</f>
        <v>210</v>
      </c>
      <c r="E6259" s="83" t="s">
        <v>226</v>
      </c>
      <c r="F6259" s="58" t="str">
        <f aca="false">IFERROR(RIGHT("00"&amp;E6259*10,3),E6259)</f>
        <v>110</v>
      </c>
      <c r="G6259" s="82"/>
      <c r="H6259" s="53" t="n">
        <v>30</v>
      </c>
      <c r="I6259" s="53" t="n">
        <f aca="false">J6259</f>
        <v>30</v>
      </c>
      <c r="J6259" s="58" t="n">
        <f aca="false">H6259</f>
        <v>30</v>
      </c>
      <c r="K6259" s="24"/>
      <c r="L6259" s="24"/>
      <c r="M6259" s="29" t="n">
        <v>0</v>
      </c>
    </row>
    <row r="6260" customFormat="false" ht="15" hidden="false" customHeight="false" outlineLevel="0" collapsed="false">
      <c r="B6260" s="10" t="s">
        <v>271</v>
      </c>
      <c r="C6260" s="73" t="s">
        <v>2595</v>
      </c>
      <c r="D6260" s="10" t="n">
        <f aca="false">D6259+5</f>
        <v>215</v>
      </c>
      <c r="E6260" s="20" t="s">
        <v>231</v>
      </c>
      <c r="F6260" s="10" t="str">
        <f aca="false">IFERROR(RIGHT("00"&amp;E6260*10,3),E6260)</f>
        <v>115</v>
      </c>
      <c r="G6260" s="73"/>
      <c r="H6260" s="24" t="n">
        <v>31</v>
      </c>
      <c r="I6260" s="24" t="n">
        <f aca="false">J6260</f>
        <v>31</v>
      </c>
      <c r="J6260" s="24" t="n">
        <f aca="false">H6260</f>
        <v>31</v>
      </c>
      <c r="K6260" s="24"/>
      <c r="L6260" s="24"/>
      <c r="M6260" s="24" t="n">
        <v>0</v>
      </c>
    </row>
    <row r="6261" customFormat="false" ht="15" hidden="false" customHeight="false" outlineLevel="0" collapsed="false">
      <c r="B6261" s="10" t="s">
        <v>271</v>
      </c>
      <c r="C6261" s="73" t="s">
        <v>2595</v>
      </c>
      <c r="D6261" s="10" t="n">
        <f aca="false">D6260+5</f>
        <v>220</v>
      </c>
      <c r="E6261" s="20" t="s">
        <v>232</v>
      </c>
      <c r="F6261" s="10" t="str">
        <f aca="false">IFERROR(RIGHT("00"&amp;E6261*10,3),E6261)</f>
        <v>120</v>
      </c>
      <c r="G6261" s="73"/>
      <c r="H6261" s="24" t="n">
        <v>32</v>
      </c>
      <c r="I6261" s="24" t="n">
        <f aca="false">J6261</f>
        <v>32</v>
      </c>
      <c r="J6261" s="24" t="n">
        <f aca="false">H6261</f>
        <v>32</v>
      </c>
      <c r="K6261" s="24"/>
      <c r="L6261" s="24"/>
      <c r="M6261" s="24" t="n">
        <v>0</v>
      </c>
    </row>
    <row r="6263" customFormat="false" ht="15" hidden="false" customHeight="false" outlineLevel="0" collapsed="false">
      <c r="B6263" s="2" t="s">
        <v>108</v>
      </c>
      <c r="C6263" s="66" t="s">
        <v>2597</v>
      </c>
      <c r="D6263" s="2" t="n">
        <v>170</v>
      </c>
      <c r="E6263" s="38" t="s">
        <v>2598</v>
      </c>
      <c r="F6263" s="38" t="s">
        <v>3406</v>
      </c>
      <c r="H6263" s="8" t="s">
        <v>337</v>
      </c>
      <c r="I6263" s="8" t="str">
        <f aca="false">J6263</f>
        <v>19;20</v>
      </c>
      <c r="J6263" s="18" t="str">
        <f aca="false">SUBSTITUTE(H6263,"/",";")</f>
        <v>19;20</v>
      </c>
      <c r="M6263" s="8" t="n">
        <v>0</v>
      </c>
    </row>
    <row r="6265" customFormat="false" ht="15" hidden="false" customHeight="false" outlineLevel="0" collapsed="false">
      <c r="B6265" s="2" t="s">
        <v>108</v>
      </c>
      <c r="C6265" s="66" t="s">
        <v>2600</v>
      </c>
      <c r="D6265" s="2" t="n">
        <v>140</v>
      </c>
      <c r="E6265" s="38" t="s">
        <v>176</v>
      </c>
      <c r="F6265" s="2" t="str">
        <f aca="false">IFERROR(E6265*10,SUBSTITUTE(E6265,"/",""))</f>
        <v>XXS</v>
      </c>
      <c r="H6265" s="8" t="n">
        <v>16</v>
      </c>
      <c r="I6265" s="8" t="n">
        <f aca="false">J6265</f>
        <v>16</v>
      </c>
      <c r="J6265" s="18" t="n">
        <f aca="false">H6265</f>
        <v>16</v>
      </c>
      <c r="M6265" s="8" t="n">
        <v>0</v>
      </c>
      <c r="AA6265" s="38" t="n">
        <f aca="false">H6265</f>
        <v>16</v>
      </c>
      <c r="AB6265" s="38"/>
    </row>
    <row r="6266" customFormat="false" ht="15" hidden="false" customHeight="false" outlineLevel="0" collapsed="false">
      <c r="B6266" s="2" t="s">
        <v>108</v>
      </c>
      <c r="C6266" s="66" t="s">
        <v>2600</v>
      </c>
      <c r="D6266" s="2" t="n">
        <v>150</v>
      </c>
      <c r="E6266" s="38" t="s">
        <v>177</v>
      </c>
      <c r="F6266" s="2" t="str">
        <f aca="false">IFERROR(E6266*10,SUBSTITUTE(E6266,"/",""))</f>
        <v>XS</v>
      </c>
      <c r="H6266" s="8" t="n">
        <v>18</v>
      </c>
      <c r="I6266" s="8" t="n">
        <f aca="false">J6266</f>
        <v>18</v>
      </c>
      <c r="J6266" s="18" t="n">
        <f aca="false">H6266</f>
        <v>18</v>
      </c>
      <c r="M6266" s="8" t="n">
        <v>0</v>
      </c>
      <c r="AA6266" s="38" t="n">
        <f aca="false">H6266</f>
        <v>18</v>
      </c>
      <c r="AB6266" s="38"/>
    </row>
    <row r="6267" customFormat="false" ht="15" hidden="false" customHeight="false" outlineLevel="0" collapsed="false">
      <c r="B6267" s="2" t="s">
        <v>108</v>
      </c>
      <c r="C6267" s="66" t="s">
        <v>2600</v>
      </c>
      <c r="D6267" s="2" t="n">
        <v>160</v>
      </c>
      <c r="E6267" s="38" t="s">
        <v>178</v>
      </c>
      <c r="F6267" s="2" t="str">
        <f aca="false">IFERROR(E6267*10,SUBSTITUTE(E6267,"/",""))</f>
        <v>S</v>
      </c>
      <c r="H6267" s="8" t="n">
        <v>19</v>
      </c>
      <c r="I6267" s="8" t="n">
        <f aca="false">J6267</f>
        <v>19</v>
      </c>
      <c r="J6267" s="18" t="n">
        <f aca="false">H6267</f>
        <v>19</v>
      </c>
      <c r="M6267" s="8" t="n">
        <v>0</v>
      </c>
      <c r="AA6267" s="38" t="n">
        <f aca="false">H6267</f>
        <v>19</v>
      </c>
      <c r="AB6267" s="38"/>
    </row>
    <row r="6268" customFormat="false" ht="15" hidden="false" customHeight="false" outlineLevel="0" collapsed="false">
      <c r="B6268" s="2" t="s">
        <v>108</v>
      </c>
      <c r="C6268" s="66" t="s">
        <v>2600</v>
      </c>
      <c r="D6268" s="2" t="n">
        <v>170</v>
      </c>
      <c r="E6268" s="38" t="s">
        <v>179</v>
      </c>
      <c r="F6268" s="2" t="str">
        <f aca="false">IFERROR(E6268*10,SUBSTITUTE(E6268,"/",""))</f>
        <v>M</v>
      </c>
      <c r="H6268" s="8" t="n">
        <v>20</v>
      </c>
      <c r="I6268" s="8" t="n">
        <f aca="false">J6268</f>
        <v>20</v>
      </c>
      <c r="J6268" s="18" t="n">
        <f aca="false">H6268</f>
        <v>20</v>
      </c>
      <c r="M6268" s="8" t="n">
        <v>0</v>
      </c>
      <c r="AA6268" s="38" t="n">
        <f aca="false">H6268</f>
        <v>20</v>
      </c>
      <c r="AB6268" s="38"/>
    </row>
    <row r="6269" customFormat="false" ht="15" hidden="false" customHeight="false" outlineLevel="0" collapsed="false">
      <c r="B6269" s="2" t="s">
        <v>108</v>
      </c>
      <c r="C6269" s="66" t="s">
        <v>2600</v>
      </c>
      <c r="D6269" s="2" t="n">
        <v>180</v>
      </c>
      <c r="E6269" s="38" t="s">
        <v>180</v>
      </c>
      <c r="F6269" s="2" t="str">
        <f aca="false">IFERROR(E6269*10,SUBSTITUTE(E6269,"/",""))</f>
        <v>L</v>
      </c>
      <c r="H6269" s="8" t="n">
        <v>22</v>
      </c>
      <c r="I6269" s="8" t="n">
        <f aca="false">J6269</f>
        <v>22</v>
      </c>
      <c r="J6269" s="18" t="n">
        <f aca="false">H6269</f>
        <v>22</v>
      </c>
      <c r="M6269" s="8" t="n">
        <v>0</v>
      </c>
      <c r="AA6269" s="38" t="n">
        <f aca="false">H6269</f>
        <v>22</v>
      </c>
      <c r="AB6269" s="38"/>
    </row>
    <row r="6270" customFormat="false" ht="15" hidden="false" customHeight="false" outlineLevel="0" collapsed="false">
      <c r="B6270" s="2" t="s">
        <v>108</v>
      </c>
      <c r="C6270" s="66" t="s">
        <v>2600</v>
      </c>
      <c r="D6270" s="2" t="n">
        <v>190</v>
      </c>
      <c r="E6270" s="38" t="s">
        <v>181</v>
      </c>
      <c r="F6270" s="2" t="str">
        <f aca="false">IFERROR(E6270*10,SUBSTITUTE(E6270,"/",""))</f>
        <v>XL</v>
      </c>
      <c r="H6270" s="8" t="n">
        <v>23</v>
      </c>
      <c r="I6270" s="8" t="n">
        <f aca="false">J6270</f>
        <v>23</v>
      </c>
      <c r="J6270" s="18" t="n">
        <f aca="false">H6270</f>
        <v>23</v>
      </c>
      <c r="M6270" s="8" t="n">
        <v>0</v>
      </c>
      <c r="AA6270" s="38" t="n">
        <f aca="false">H6270</f>
        <v>23</v>
      </c>
      <c r="AB6270" s="38"/>
    </row>
    <row r="6271" customFormat="false" ht="15" hidden="false" customHeight="false" outlineLevel="0" collapsed="false">
      <c r="B6271" s="2" t="s">
        <v>108</v>
      </c>
      <c r="C6271" s="66" t="s">
        <v>2600</v>
      </c>
      <c r="D6271" s="2" t="n">
        <v>200</v>
      </c>
      <c r="E6271" s="38" t="s">
        <v>182</v>
      </c>
      <c r="F6271" s="2" t="str">
        <f aca="false">IFERROR(E6271*10,SUBSTITUTE(E6271,"/",""))</f>
        <v>XXL</v>
      </c>
      <c r="H6271" s="8" t="n">
        <v>24</v>
      </c>
      <c r="I6271" s="8" t="n">
        <f aca="false">J6271</f>
        <v>24</v>
      </c>
      <c r="J6271" s="18" t="n">
        <f aca="false">H6271</f>
        <v>24</v>
      </c>
      <c r="M6271" s="8" t="n">
        <v>0</v>
      </c>
      <c r="AA6271" s="38" t="n">
        <f aca="false">H6271</f>
        <v>24</v>
      </c>
      <c r="AB6271" s="38"/>
    </row>
    <row r="6272" customFormat="false" ht="15" hidden="false" customHeight="false" outlineLevel="0" collapsed="false">
      <c r="B6272" s="10" t="s">
        <v>271</v>
      </c>
      <c r="C6272" s="73" t="s">
        <v>2600</v>
      </c>
      <c r="D6272" s="10" t="n">
        <v>175</v>
      </c>
      <c r="E6272" s="20" t="s">
        <v>590</v>
      </c>
      <c r="F6272" s="10" t="str">
        <f aca="false">IFERROR(E6272*10,SUBSTITUTE(E6272,"/",""))</f>
        <v>ML</v>
      </c>
      <c r="G6272" s="73"/>
      <c r="H6272" s="24"/>
      <c r="I6272" s="24"/>
      <c r="J6272" s="24"/>
      <c r="K6272" s="24"/>
      <c r="L6272" s="24"/>
      <c r="M6272" s="24" t="n">
        <v>0</v>
      </c>
    </row>
    <row r="6273" customFormat="false" ht="15" hidden="false" customHeight="false" outlineLevel="0" collapsed="false">
      <c r="B6273" s="10" t="s">
        <v>271</v>
      </c>
      <c r="C6273" s="73" t="s">
        <v>2600</v>
      </c>
      <c r="D6273" s="10" t="n">
        <v>300</v>
      </c>
      <c r="E6273" s="20" t="s">
        <v>2601</v>
      </c>
      <c r="F6273" s="10" t="str">
        <f aca="false">IFERROR(RIGHT("00"&amp;E6273*10,3),E6273)</f>
        <v>000</v>
      </c>
      <c r="G6273" s="73"/>
      <c r="H6273" s="24"/>
      <c r="I6273" s="24"/>
      <c r="J6273" s="24"/>
      <c r="K6273" s="24"/>
      <c r="L6273" s="24"/>
      <c r="M6273" s="24" t="n">
        <v>0</v>
      </c>
    </row>
    <row r="6275" customFormat="false" ht="15" hidden="false" customHeight="false" outlineLevel="0" collapsed="false">
      <c r="B6275" s="2" t="s">
        <v>108</v>
      </c>
      <c r="C6275" s="66" t="s">
        <v>2603</v>
      </c>
      <c r="D6275" s="2" t="n">
        <v>125</v>
      </c>
      <c r="E6275" s="38" t="s">
        <v>586</v>
      </c>
      <c r="F6275" s="2" t="str">
        <f aca="false">IFERROR(E6275*10,SUBSTITUTE(E6275,"/",""))</f>
        <v>PS</v>
      </c>
      <c r="H6275" s="8" t="s">
        <v>336</v>
      </c>
      <c r="I6275" s="8" t="str">
        <f aca="false">J6275</f>
        <v>18;19</v>
      </c>
      <c r="J6275" s="18" t="str">
        <f aca="false">SUBSTITUTE(H6275,"/",";")</f>
        <v>18;19</v>
      </c>
      <c r="M6275" s="8" t="n">
        <v>0</v>
      </c>
    </row>
    <row r="6276" customFormat="false" ht="15" hidden="false" customHeight="false" outlineLevel="0" collapsed="false">
      <c r="B6276" s="2" t="s">
        <v>108</v>
      </c>
      <c r="C6276" s="66" t="s">
        <v>2603</v>
      </c>
      <c r="D6276" s="2" t="n">
        <v>145</v>
      </c>
      <c r="E6276" s="38" t="s">
        <v>587</v>
      </c>
      <c r="F6276" s="2" t="str">
        <f aca="false">IFERROR(E6276*10,SUBSTITUTE(E6276,"/",""))</f>
        <v>XXSXS</v>
      </c>
      <c r="H6276" s="8" t="s">
        <v>352</v>
      </c>
      <c r="I6276" s="8" t="str">
        <f aca="false">J6276</f>
        <v>16;18</v>
      </c>
      <c r="J6276" s="18" t="str">
        <f aca="false">SUBSTITUTE(H6276,"/",";")</f>
        <v>16;18</v>
      </c>
      <c r="M6276" s="8" t="n">
        <v>0</v>
      </c>
      <c r="AA6276" s="75" t="str">
        <f aca="false">SUBSTITUTE(H6276,"/"," - ")</f>
        <v>16 - 18</v>
      </c>
      <c r="AB6276" s="75"/>
    </row>
    <row r="6277" customFormat="false" ht="15" hidden="false" customHeight="false" outlineLevel="0" collapsed="false">
      <c r="B6277" s="2" t="s">
        <v>108</v>
      </c>
      <c r="C6277" s="66" t="s">
        <v>2603</v>
      </c>
      <c r="D6277" s="2" t="n">
        <v>155</v>
      </c>
      <c r="E6277" s="38" t="s">
        <v>588</v>
      </c>
      <c r="F6277" s="2" t="str">
        <f aca="false">IFERROR(E6277*10,SUBSTITUTE(E6277,"/",""))</f>
        <v>XSS</v>
      </c>
      <c r="H6277" s="8" t="s">
        <v>336</v>
      </c>
      <c r="I6277" s="8" t="str">
        <f aca="false">J6277</f>
        <v>18;19</v>
      </c>
      <c r="J6277" s="18" t="str">
        <f aca="false">SUBSTITUTE(H6277,"/",";")</f>
        <v>18;19</v>
      </c>
      <c r="M6277" s="8" t="n">
        <v>0</v>
      </c>
      <c r="AA6277" s="75" t="str">
        <f aca="false">SUBSTITUTE(H6277,"/"," - ")</f>
        <v>18 - 19</v>
      </c>
      <c r="AB6277" s="75"/>
    </row>
    <row r="6278" customFormat="false" ht="15" hidden="false" customHeight="false" outlineLevel="0" collapsed="false">
      <c r="B6278" s="2" t="s">
        <v>108</v>
      </c>
      <c r="C6278" s="66" t="s">
        <v>2603</v>
      </c>
      <c r="D6278" s="2" t="n">
        <v>165</v>
      </c>
      <c r="E6278" s="38" t="s">
        <v>589</v>
      </c>
      <c r="F6278" s="2" t="str">
        <f aca="false">IFERROR(E6278*10,SUBSTITUTE(E6278,"/",""))</f>
        <v>SM</v>
      </c>
      <c r="H6278" s="8" t="s">
        <v>337</v>
      </c>
      <c r="I6278" s="8" t="str">
        <f aca="false">J6278</f>
        <v>19;20</v>
      </c>
      <c r="J6278" s="18" t="str">
        <f aca="false">SUBSTITUTE(H6278,"/",";")</f>
        <v>19;20</v>
      </c>
      <c r="M6278" s="8" t="n">
        <v>0</v>
      </c>
      <c r="AA6278" s="75" t="str">
        <f aca="false">SUBSTITUTE(H6278,"/"," - ")</f>
        <v>19 - 20</v>
      </c>
      <c r="AB6278" s="75"/>
    </row>
    <row r="6279" customFormat="false" ht="15" hidden="false" customHeight="false" outlineLevel="0" collapsed="false">
      <c r="B6279" s="2" t="s">
        <v>108</v>
      </c>
      <c r="C6279" s="66" t="s">
        <v>2603</v>
      </c>
      <c r="D6279" s="2" t="n">
        <v>175</v>
      </c>
      <c r="E6279" s="38" t="s">
        <v>590</v>
      </c>
      <c r="F6279" s="2" t="str">
        <f aca="false">IFERROR(E6279*10,SUBSTITUTE(E6279,"/",""))</f>
        <v>ML</v>
      </c>
      <c r="H6279" s="8" t="s">
        <v>356</v>
      </c>
      <c r="I6279" s="8" t="str">
        <f aca="false">J6279</f>
        <v>20;22</v>
      </c>
      <c r="J6279" s="18" t="str">
        <f aca="false">SUBSTITUTE(H6279,"/",";")</f>
        <v>20;22</v>
      </c>
      <c r="M6279" s="8" t="n">
        <v>0</v>
      </c>
      <c r="AA6279" s="75" t="str">
        <f aca="false">SUBSTITUTE(H6279,"/"," - ")</f>
        <v>20 - 22</v>
      </c>
      <c r="AB6279" s="75"/>
    </row>
    <row r="6280" customFormat="false" ht="15" hidden="false" customHeight="false" outlineLevel="0" collapsed="false">
      <c r="B6280" s="2" t="s">
        <v>108</v>
      </c>
      <c r="C6280" s="66" t="s">
        <v>2603</v>
      </c>
      <c r="D6280" s="2" t="n">
        <v>185</v>
      </c>
      <c r="E6280" s="38" t="s">
        <v>591</v>
      </c>
      <c r="F6280" s="2" t="str">
        <f aca="false">IFERROR(E6280*10,SUBSTITUTE(E6280,"/",""))</f>
        <v>LXL</v>
      </c>
      <c r="H6280" s="8" t="s">
        <v>340</v>
      </c>
      <c r="I6280" s="8" t="str">
        <f aca="false">J6280</f>
        <v>22;23</v>
      </c>
      <c r="J6280" s="18" t="str">
        <f aca="false">SUBSTITUTE(H6280,"/",";")</f>
        <v>22;23</v>
      </c>
      <c r="M6280" s="8" t="n">
        <v>0</v>
      </c>
      <c r="AA6280" s="75" t="str">
        <f aca="false">SUBSTITUTE(H6280,"/"," - ")</f>
        <v>22 - 23</v>
      </c>
      <c r="AB6280" s="75"/>
    </row>
    <row r="6281" customFormat="false" ht="15" hidden="false" customHeight="false" outlineLevel="0" collapsed="false">
      <c r="B6281" s="2" t="s">
        <v>108</v>
      </c>
      <c r="C6281" s="66" t="s">
        <v>2603</v>
      </c>
      <c r="D6281" s="2" t="n">
        <v>195</v>
      </c>
      <c r="E6281" s="38" t="s">
        <v>592</v>
      </c>
      <c r="F6281" s="2" t="str">
        <f aca="false">IFERROR(E6281*10,SUBSTITUTE(E6281,"/",""))</f>
        <v>XLXXL</v>
      </c>
      <c r="H6281" s="8" t="s">
        <v>341</v>
      </c>
      <c r="I6281" s="8" t="str">
        <f aca="false">J6281</f>
        <v>23;24</v>
      </c>
      <c r="J6281" s="18" t="str">
        <f aca="false">SUBSTITUTE(H6281,"/",";")</f>
        <v>23;24</v>
      </c>
      <c r="M6281" s="8" t="n">
        <v>0</v>
      </c>
      <c r="AA6281" s="75" t="str">
        <f aca="false">SUBSTITUTE(H6281,"/"," - ")</f>
        <v>23 - 24</v>
      </c>
      <c r="AB6281" s="75"/>
    </row>
    <row r="6283" customFormat="false" ht="15" hidden="false" customHeight="false" outlineLevel="0" collapsed="false">
      <c r="B6283" s="2" t="s">
        <v>108</v>
      </c>
      <c r="C6283" s="66" t="s">
        <v>2605</v>
      </c>
      <c r="D6283" s="2" t="n">
        <v>155</v>
      </c>
      <c r="E6283" s="38" t="s">
        <v>2574</v>
      </c>
      <c r="F6283" s="2" t="str">
        <f aca="false">IFERROR(E6283*10,SUBSTITUTE(E6283,"/",""))</f>
        <v>XSL</v>
      </c>
      <c r="H6283" s="27"/>
      <c r="I6283" s="27"/>
      <c r="M6283" s="8" t="n">
        <v>0</v>
      </c>
    </row>
    <row r="6284" customFormat="false" ht="15" hidden="false" customHeight="false" outlineLevel="0" collapsed="false">
      <c r="B6284" s="2" t="s">
        <v>108</v>
      </c>
      <c r="C6284" s="66" t="s">
        <v>2605</v>
      </c>
      <c r="D6284" s="2" t="n">
        <v>165</v>
      </c>
      <c r="E6284" s="38" t="s">
        <v>598</v>
      </c>
      <c r="F6284" s="2" t="str">
        <f aca="false">IFERROR(E6284*10,SUBSTITUTE(E6284,"/",""))</f>
        <v>SL</v>
      </c>
      <c r="H6284" s="27"/>
      <c r="I6284" s="27"/>
      <c r="M6284" s="8" t="n">
        <v>0</v>
      </c>
    </row>
    <row r="6285" customFormat="false" ht="15" hidden="false" customHeight="false" outlineLevel="0" collapsed="false">
      <c r="I6285" s="2"/>
    </row>
    <row r="6286" customFormat="false" ht="15" hidden="false" customHeight="false" outlineLevel="0" collapsed="false">
      <c r="B6286" s="2" t="s">
        <v>108</v>
      </c>
      <c r="C6286" s="66" t="s">
        <v>2607</v>
      </c>
      <c r="D6286" s="2" t="n">
        <v>130</v>
      </c>
      <c r="E6286" s="38" t="s">
        <v>185</v>
      </c>
      <c r="F6286" s="2" t="str">
        <f aca="false">IFERROR(RIGHT("00"&amp;E6286*10,3),E6286)</f>
        <v>000</v>
      </c>
      <c r="H6286" s="27"/>
      <c r="I6286" s="27"/>
      <c r="M6286" s="8" t="n">
        <v>0</v>
      </c>
    </row>
    <row r="6287" customFormat="false" ht="15" hidden="false" customHeight="false" outlineLevel="0" collapsed="false">
      <c r="B6287" s="2" t="s">
        <v>108</v>
      </c>
      <c r="C6287" s="66" t="s">
        <v>2607</v>
      </c>
      <c r="D6287" s="2" t="n">
        <f aca="false">D6286+10</f>
        <v>140</v>
      </c>
      <c r="E6287" s="38" t="s">
        <v>186</v>
      </c>
      <c r="F6287" s="2" t="str">
        <f aca="false">IFERROR(RIGHT("00"&amp;E6287*10,3),E6287)</f>
        <v>010</v>
      </c>
      <c r="H6287" s="27"/>
      <c r="I6287" s="27"/>
      <c r="M6287" s="8" t="n">
        <v>0</v>
      </c>
    </row>
    <row r="6288" customFormat="false" ht="15" hidden="false" customHeight="false" outlineLevel="0" collapsed="false">
      <c r="B6288" s="2" t="s">
        <v>108</v>
      </c>
      <c r="C6288" s="66" t="s">
        <v>2607</v>
      </c>
      <c r="D6288" s="2" t="n">
        <f aca="false">D6287+10</f>
        <v>150</v>
      </c>
      <c r="E6288" s="38" t="s">
        <v>187</v>
      </c>
      <c r="F6288" s="2" t="str">
        <f aca="false">IFERROR(RIGHT("00"&amp;E6288*10,3),E6288)</f>
        <v>020</v>
      </c>
      <c r="H6288" s="27"/>
      <c r="I6288" s="27"/>
      <c r="M6288" s="8" t="n">
        <v>0</v>
      </c>
    </row>
    <row r="6289" customFormat="false" ht="15" hidden="false" customHeight="false" outlineLevel="0" collapsed="false">
      <c r="B6289" s="2" t="s">
        <v>108</v>
      </c>
      <c r="C6289" s="66" t="s">
        <v>2607</v>
      </c>
      <c r="D6289" s="2" t="n">
        <f aca="false">D6288+10</f>
        <v>160</v>
      </c>
      <c r="E6289" s="38" t="s">
        <v>188</v>
      </c>
      <c r="F6289" s="2" t="str">
        <f aca="false">IFERROR(RIGHT("00"&amp;E6289*10,3),E6289)</f>
        <v>030</v>
      </c>
      <c r="H6289" s="27"/>
      <c r="I6289" s="27"/>
      <c r="M6289" s="8" t="n">
        <v>0</v>
      </c>
    </row>
    <row r="6290" customFormat="false" ht="15" hidden="false" customHeight="false" outlineLevel="0" collapsed="false">
      <c r="B6290" s="2" t="s">
        <v>108</v>
      </c>
      <c r="C6290" s="66" t="s">
        <v>2607</v>
      </c>
      <c r="D6290" s="2" t="n">
        <f aca="false">D6289+10</f>
        <v>170</v>
      </c>
      <c r="E6290" s="38" t="s">
        <v>189</v>
      </c>
      <c r="F6290" s="2" t="str">
        <f aca="false">IFERROR(RIGHT("00"&amp;E6290*10,3),E6290)</f>
        <v>040</v>
      </c>
      <c r="H6290" s="27"/>
      <c r="I6290" s="27"/>
      <c r="M6290" s="8" t="n">
        <v>0</v>
      </c>
    </row>
    <row r="6291" customFormat="false" ht="15" hidden="false" customHeight="false" outlineLevel="0" collapsed="false">
      <c r="B6291" s="2" t="s">
        <v>108</v>
      </c>
      <c r="C6291" s="66" t="s">
        <v>2607</v>
      </c>
      <c r="D6291" s="2" t="n">
        <f aca="false">D6290+10</f>
        <v>180</v>
      </c>
      <c r="E6291" s="38" t="s">
        <v>190</v>
      </c>
      <c r="F6291" s="2" t="str">
        <f aca="false">IFERROR(RIGHT("00"&amp;E6291*10,3),E6291)</f>
        <v>050</v>
      </c>
      <c r="H6291" s="27"/>
      <c r="I6291" s="27"/>
      <c r="M6291" s="8" t="n">
        <v>0</v>
      </c>
    </row>
    <row r="6292" customFormat="false" ht="15" hidden="false" customHeight="false" outlineLevel="0" collapsed="false">
      <c r="B6292" s="2" t="s">
        <v>108</v>
      </c>
      <c r="C6292" s="66" t="s">
        <v>2607</v>
      </c>
      <c r="D6292" s="2" t="n">
        <f aca="false">D6291+10</f>
        <v>190</v>
      </c>
      <c r="E6292" s="38" t="s">
        <v>191</v>
      </c>
      <c r="F6292" s="2" t="str">
        <f aca="false">IFERROR(RIGHT("00"&amp;E6292*10,3),E6292)</f>
        <v>060</v>
      </c>
      <c r="H6292" s="27"/>
      <c r="I6292" s="27"/>
      <c r="M6292" s="8" t="n">
        <v>0</v>
      </c>
    </row>
    <row r="6293" customFormat="false" ht="15" hidden="false" customHeight="false" outlineLevel="0" collapsed="false">
      <c r="I6293" s="2"/>
    </row>
    <row r="6294" customFormat="false" ht="15" hidden="false" customHeight="false" outlineLevel="0" collapsed="false">
      <c r="B6294" s="2" t="s">
        <v>108</v>
      </c>
      <c r="C6294" s="66" t="s">
        <v>2609</v>
      </c>
      <c r="D6294" s="2" t="n">
        <v>110</v>
      </c>
      <c r="E6294" s="38" t="s">
        <v>238</v>
      </c>
      <c r="F6294" s="38" t="s">
        <v>2913</v>
      </c>
      <c r="H6294" s="27"/>
      <c r="I6294" s="27"/>
      <c r="J6294" s="61"/>
      <c r="M6294" s="8" t="n">
        <v>0</v>
      </c>
    </row>
    <row r="6296" customFormat="false" ht="15" hidden="false" customHeight="false" outlineLevel="0" collapsed="false">
      <c r="B6296" s="2" t="s">
        <v>108</v>
      </c>
      <c r="C6296" s="66" t="s">
        <v>2613</v>
      </c>
      <c r="D6296" s="38" t="n">
        <f aca="false">E6296*10</f>
        <v>110</v>
      </c>
      <c r="E6296" s="38" t="s">
        <v>226</v>
      </c>
      <c r="F6296" s="38" t="n">
        <f aca="false">E6296*10</f>
        <v>110</v>
      </c>
      <c r="H6296" s="14" t="str">
        <f aca="false">E6296</f>
        <v>11</v>
      </c>
      <c r="I6296" s="8" t="str">
        <f aca="false">J6296</f>
        <v>11</v>
      </c>
      <c r="J6296" s="61" t="str">
        <f aca="false">H6296</f>
        <v>11</v>
      </c>
      <c r="M6296" s="8" t="n">
        <v>0</v>
      </c>
    </row>
    <row r="6297" customFormat="false" ht="15" hidden="false" customHeight="false" outlineLevel="0" collapsed="false">
      <c r="B6297" s="2" t="s">
        <v>108</v>
      </c>
      <c r="C6297" s="66" t="s">
        <v>2613</v>
      </c>
      <c r="D6297" s="38" t="n">
        <f aca="false">E6297*10</f>
        <v>115</v>
      </c>
      <c r="E6297" s="38" t="s">
        <v>231</v>
      </c>
      <c r="F6297" s="38" t="n">
        <f aca="false">E6297*10</f>
        <v>115</v>
      </c>
      <c r="H6297" s="14" t="str">
        <f aca="false">E6297</f>
        <v>11,5</v>
      </c>
      <c r="I6297" s="8" t="str">
        <f aca="false">J6297</f>
        <v>11,5</v>
      </c>
      <c r="J6297" s="61" t="str">
        <f aca="false">H6297</f>
        <v>11,5</v>
      </c>
      <c r="M6297" s="8" t="n">
        <v>0</v>
      </c>
    </row>
    <row r="6298" customFormat="false" ht="15" hidden="false" customHeight="false" outlineLevel="0" collapsed="false">
      <c r="B6298" s="2" t="s">
        <v>108</v>
      </c>
      <c r="C6298" s="66" t="s">
        <v>2613</v>
      </c>
      <c r="D6298" s="38" t="n">
        <f aca="false">E6298*10</f>
        <v>120</v>
      </c>
      <c r="E6298" s="38" t="s">
        <v>232</v>
      </c>
      <c r="F6298" s="38" t="n">
        <f aca="false">E6298*10</f>
        <v>120</v>
      </c>
      <c r="H6298" s="14" t="str">
        <f aca="false">E6298</f>
        <v>12</v>
      </c>
      <c r="I6298" s="8" t="str">
        <f aca="false">J6298</f>
        <v>12</v>
      </c>
      <c r="J6298" s="61" t="str">
        <f aca="false">H6298</f>
        <v>12</v>
      </c>
      <c r="M6298" s="8" t="n">
        <v>0</v>
      </c>
    </row>
    <row r="6299" customFormat="false" ht="15" hidden="false" customHeight="false" outlineLevel="0" collapsed="false">
      <c r="B6299" s="2" t="s">
        <v>108</v>
      </c>
      <c r="C6299" s="66" t="s">
        <v>2613</v>
      </c>
      <c r="D6299" s="38" t="n">
        <f aca="false">E6299*10</f>
        <v>125</v>
      </c>
      <c r="E6299" s="38" t="s">
        <v>233</v>
      </c>
      <c r="F6299" s="38" t="n">
        <f aca="false">E6299*10</f>
        <v>125</v>
      </c>
      <c r="H6299" s="14" t="str">
        <f aca="false">E6299</f>
        <v>12,5</v>
      </c>
      <c r="I6299" s="8" t="str">
        <f aca="false">J6299</f>
        <v>12,5</v>
      </c>
      <c r="J6299" s="61" t="str">
        <f aca="false">H6299</f>
        <v>12,5</v>
      </c>
      <c r="M6299" s="8" t="n">
        <v>0</v>
      </c>
    </row>
    <row r="6300" customFormat="false" ht="15" hidden="false" customHeight="false" outlineLevel="0" collapsed="false">
      <c r="B6300" s="2" t="s">
        <v>108</v>
      </c>
      <c r="C6300" s="66" t="s">
        <v>2613</v>
      </c>
      <c r="D6300" s="38" t="n">
        <f aca="false">E6300*10</f>
        <v>130</v>
      </c>
      <c r="E6300" s="38" t="s">
        <v>234</v>
      </c>
      <c r="F6300" s="38" t="n">
        <f aca="false">E6300*10</f>
        <v>130</v>
      </c>
      <c r="H6300" s="14" t="str">
        <f aca="false">E6300</f>
        <v>13</v>
      </c>
      <c r="I6300" s="8" t="str">
        <f aca="false">J6300</f>
        <v>13</v>
      </c>
      <c r="J6300" s="61" t="str">
        <f aca="false">H6300</f>
        <v>13</v>
      </c>
      <c r="M6300" s="8" t="n">
        <v>0</v>
      </c>
    </row>
    <row r="6301" customFormat="false" ht="15" hidden="false" customHeight="false" outlineLevel="0" collapsed="false">
      <c r="B6301" s="2" t="s">
        <v>108</v>
      </c>
      <c r="C6301" s="66" t="s">
        <v>2613</v>
      </c>
      <c r="D6301" s="38" t="n">
        <f aca="false">E6301*10</f>
        <v>135</v>
      </c>
      <c r="E6301" s="38" t="s">
        <v>276</v>
      </c>
      <c r="F6301" s="38" t="n">
        <f aca="false">E6301*10</f>
        <v>135</v>
      </c>
      <c r="H6301" s="14" t="str">
        <f aca="false">E6301</f>
        <v>13,5</v>
      </c>
      <c r="I6301" s="8" t="str">
        <f aca="false">J6301</f>
        <v>13,5</v>
      </c>
      <c r="J6301" s="61" t="str">
        <f aca="false">H6301</f>
        <v>13,5</v>
      </c>
      <c r="M6301" s="8" t="n">
        <v>0</v>
      </c>
    </row>
    <row r="6302" customFormat="false" ht="15" hidden="false" customHeight="false" outlineLevel="0" collapsed="false">
      <c r="B6302" s="2" t="s">
        <v>108</v>
      </c>
      <c r="C6302" s="66" t="s">
        <v>2613</v>
      </c>
      <c r="D6302" s="38" t="n">
        <f aca="false">E6302*10</f>
        <v>140</v>
      </c>
      <c r="E6302" s="38" t="s">
        <v>277</v>
      </c>
      <c r="F6302" s="38" t="n">
        <f aca="false">E6302*10</f>
        <v>140</v>
      </c>
      <c r="H6302" s="14" t="str">
        <f aca="false">E6302</f>
        <v>14</v>
      </c>
      <c r="I6302" s="8" t="str">
        <f aca="false">J6302</f>
        <v>14</v>
      </c>
      <c r="J6302" s="61" t="str">
        <f aca="false">H6302</f>
        <v>14</v>
      </c>
      <c r="M6302" s="8" t="n">
        <v>0</v>
      </c>
    </row>
    <row r="6303" customFormat="false" ht="15" hidden="false" customHeight="false" outlineLevel="0" collapsed="false">
      <c r="B6303" s="2" t="s">
        <v>108</v>
      </c>
      <c r="C6303" s="66" t="s">
        <v>2613</v>
      </c>
      <c r="D6303" s="38" t="n">
        <f aca="false">E6303*10</f>
        <v>145</v>
      </c>
      <c r="E6303" s="38" t="s">
        <v>278</v>
      </c>
      <c r="F6303" s="38" t="n">
        <f aca="false">E6303*10</f>
        <v>145</v>
      </c>
      <c r="H6303" s="14" t="str">
        <f aca="false">E6303</f>
        <v>14,5</v>
      </c>
      <c r="I6303" s="8" t="str">
        <f aca="false">J6303</f>
        <v>14,5</v>
      </c>
      <c r="J6303" s="61" t="str">
        <f aca="false">H6303</f>
        <v>14,5</v>
      </c>
      <c r="M6303" s="8" t="n">
        <v>0</v>
      </c>
    </row>
    <row r="6304" customFormat="false" ht="15" hidden="false" customHeight="false" outlineLevel="0" collapsed="false">
      <c r="B6304" s="2" t="s">
        <v>108</v>
      </c>
      <c r="C6304" s="66" t="s">
        <v>2613</v>
      </c>
      <c r="D6304" s="38" t="n">
        <f aca="false">E6304*10</f>
        <v>150</v>
      </c>
      <c r="E6304" s="38" t="s">
        <v>279</v>
      </c>
      <c r="F6304" s="38" t="n">
        <f aca="false">E6304*10</f>
        <v>150</v>
      </c>
      <c r="H6304" s="14" t="str">
        <f aca="false">E6304</f>
        <v>15</v>
      </c>
      <c r="I6304" s="8" t="str">
        <f aca="false">J6304</f>
        <v>15</v>
      </c>
      <c r="J6304" s="61" t="str">
        <f aca="false">H6304</f>
        <v>15</v>
      </c>
      <c r="M6304" s="8" t="n">
        <v>0</v>
      </c>
      <c r="AC6304" s="38" t="str">
        <f aca="false">J6304</f>
        <v>15</v>
      </c>
    </row>
    <row r="6305" customFormat="false" ht="15" hidden="false" customHeight="false" outlineLevel="0" collapsed="false">
      <c r="B6305" s="2" t="s">
        <v>108</v>
      </c>
      <c r="C6305" s="66" t="s">
        <v>2613</v>
      </c>
      <c r="D6305" s="38" t="n">
        <f aca="false">E6305*10</f>
        <v>155</v>
      </c>
      <c r="E6305" s="38" t="s">
        <v>280</v>
      </c>
      <c r="F6305" s="38" t="n">
        <f aca="false">E6305*10</f>
        <v>155</v>
      </c>
      <c r="H6305" s="14" t="str">
        <f aca="false">E6305</f>
        <v>15,5</v>
      </c>
      <c r="I6305" s="8" t="str">
        <f aca="false">J6305</f>
        <v>15,5</v>
      </c>
      <c r="J6305" s="61" t="str">
        <f aca="false">H6305</f>
        <v>15,5</v>
      </c>
      <c r="M6305" s="8" t="n">
        <v>0</v>
      </c>
      <c r="AC6305" s="38" t="str">
        <f aca="false">J6305</f>
        <v>15,5</v>
      </c>
    </row>
    <row r="6306" customFormat="false" ht="15" hidden="false" customHeight="false" outlineLevel="0" collapsed="false">
      <c r="B6306" s="2" t="s">
        <v>108</v>
      </c>
      <c r="C6306" s="66" t="s">
        <v>2613</v>
      </c>
      <c r="D6306" s="38" t="n">
        <f aca="false">E6306*10</f>
        <v>160</v>
      </c>
      <c r="E6306" s="38" t="s">
        <v>281</v>
      </c>
      <c r="F6306" s="38" t="n">
        <f aca="false">E6306*10</f>
        <v>160</v>
      </c>
      <c r="H6306" s="14" t="str">
        <f aca="false">E6306</f>
        <v>16</v>
      </c>
      <c r="I6306" s="8" t="str">
        <f aca="false">J6306</f>
        <v>16</v>
      </c>
      <c r="J6306" s="61" t="str">
        <f aca="false">H6306</f>
        <v>16</v>
      </c>
      <c r="M6306" s="8" t="n">
        <v>0</v>
      </c>
      <c r="AC6306" s="38" t="str">
        <f aca="false">J6306</f>
        <v>16</v>
      </c>
    </row>
    <row r="6307" customFormat="false" ht="15" hidden="false" customHeight="false" outlineLevel="0" collapsed="false">
      <c r="B6307" s="2" t="s">
        <v>108</v>
      </c>
      <c r="C6307" s="66" t="s">
        <v>2613</v>
      </c>
      <c r="D6307" s="38" t="n">
        <f aca="false">E6307*10</f>
        <v>165</v>
      </c>
      <c r="E6307" s="38" t="s">
        <v>282</v>
      </c>
      <c r="F6307" s="38" t="n">
        <f aca="false">E6307*10</f>
        <v>165</v>
      </c>
      <c r="H6307" s="14" t="str">
        <f aca="false">E6307</f>
        <v>16,5</v>
      </c>
      <c r="I6307" s="8" t="str">
        <f aca="false">J6307</f>
        <v>16,5</v>
      </c>
      <c r="J6307" s="61" t="str">
        <f aca="false">H6307</f>
        <v>16,5</v>
      </c>
      <c r="M6307" s="8" t="n">
        <v>0</v>
      </c>
      <c r="AC6307" s="38" t="str">
        <f aca="false">J6307</f>
        <v>16,5</v>
      </c>
    </row>
    <row r="6308" customFormat="false" ht="15" hidden="false" customHeight="false" outlineLevel="0" collapsed="false">
      <c r="B6308" s="2" t="s">
        <v>108</v>
      </c>
      <c r="C6308" s="66" t="s">
        <v>2613</v>
      </c>
      <c r="D6308" s="38" t="n">
        <f aca="false">E6308*10</f>
        <v>170</v>
      </c>
      <c r="E6308" s="38" t="s">
        <v>283</v>
      </c>
      <c r="F6308" s="38" t="n">
        <f aca="false">E6308*10</f>
        <v>170</v>
      </c>
      <c r="H6308" s="14" t="str">
        <f aca="false">E6308</f>
        <v>17</v>
      </c>
      <c r="I6308" s="8" t="str">
        <f aca="false">J6308</f>
        <v>17</v>
      </c>
      <c r="J6308" s="61" t="str">
        <f aca="false">H6308</f>
        <v>17</v>
      </c>
      <c r="M6308" s="8" t="n">
        <v>0</v>
      </c>
      <c r="AC6308" s="38" t="str">
        <f aca="false">J6308</f>
        <v>17</v>
      </c>
    </row>
    <row r="6309" customFormat="false" ht="15" hidden="false" customHeight="false" outlineLevel="0" collapsed="false">
      <c r="B6309" s="2" t="s">
        <v>108</v>
      </c>
      <c r="C6309" s="66" t="s">
        <v>2613</v>
      </c>
      <c r="D6309" s="38" t="n">
        <f aca="false">E6309*10</f>
        <v>175</v>
      </c>
      <c r="E6309" s="38" t="s">
        <v>284</v>
      </c>
      <c r="F6309" s="38" t="n">
        <f aca="false">E6309*10</f>
        <v>175</v>
      </c>
      <c r="H6309" s="14" t="str">
        <f aca="false">E6309</f>
        <v>17,5</v>
      </c>
      <c r="I6309" s="8" t="str">
        <f aca="false">J6309</f>
        <v>17,5</v>
      </c>
      <c r="J6309" s="61" t="str">
        <f aca="false">H6309</f>
        <v>17,5</v>
      </c>
      <c r="M6309" s="8" t="n">
        <v>0</v>
      </c>
      <c r="AC6309" s="38" t="str">
        <f aca="false">J6309</f>
        <v>17,5</v>
      </c>
    </row>
    <row r="6310" customFormat="false" ht="15" hidden="false" customHeight="false" outlineLevel="0" collapsed="false">
      <c r="B6310" s="2" t="s">
        <v>108</v>
      </c>
      <c r="C6310" s="66" t="s">
        <v>2613</v>
      </c>
      <c r="D6310" s="38" t="n">
        <f aca="false">E6310*10</f>
        <v>180</v>
      </c>
      <c r="E6310" s="38" t="s">
        <v>285</v>
      </c>
      <c r="F6310" s="38" t="n">
        <f aca="false">E6310*10</f>
        <v>180</v>
      </c>
      <c r="H6310" s="14" t="str">
        <f aca="false">E6310</f>
        <v>18</v>
      </c>
      <c r="I6310" s="8" t="str">
        <f aca="false">J6310</f>
        <v>18</v>
      </c>
      <c r="J6310" s="61" t="str">
        <f aca="false">H6310</f>
        <v>18</v>
      </c>
      <c r="M6310" s="8" t="n">
        <v>0</v>
      </c>
      <c r="AC6310" s="38" t="str">
        <f aca="false">J6310</f>
        <v>18</v>
      </c>
    </row>
    <row r="6311" customFormat="false" ht="15" hidden="false" customHeight="false" outlineLevel="0" collapsed="false">
      <c r="B6311" s="2" t="s">
        <v>108</v>
      </c>
      <c r="C6311" s="66" t="s">
        <v>2613</v>
      </c>
      <c r="D6311" s="38" t="n">
        <f aca="false">E6311*10</f>
        <v>185</v>
      </c>
      <c r="E6311" s="38" t="s">
        <v>319</v>
      </c>
      <c r="F6311" s="38" t="n">
        <f aca="false">E6311*10</f>
        <v>185</v>
      </c>
      <c r="H6311" s="14" t="str">
        <f aca="false">E6311</f>
        <v>18,5</v>
      </c>
      <c r="I6311" s="8" t="str">
        <f aca="false">J6311</f>
        <v>18,5</v>
      </c>
      <c r="J6311" s="61" t="str">
        <f aca="false">H6311</f>
        <v>18,5</v>
      </c>
      <c r="M6311" s="8" t="n">
        <v>0</v>
      </c>
      <c r="AC6311" s="38" t="str">
        <f aca="false">J6311</f>
        <v>18,5</v>
      </c>
    </row>
    <row r="6312" customFormat="false" ht="15" hidden="false" customHeight="false" outlineLevel="0" collapsed="false">
      <c r="B6312" s="2" t="s">
        <v>108</v>
      </c>
      <c r="C6312" s="66" t="s">
        <v>2613</v>
      </c>
      <c r="D6312" s="38" t="n">
        <f aca="false">E6312*10</f>
        <v>190</v>
      </c>
      <c r="E6312" s="38" t="s">
        <v>305</v>
      </c>
      <c r="F6312" s="38" t="n">
        <f aca="false">E6312*10</f>
        <v>190</v>
      </c>
      <c r="H6312" s="14" t="str">
        <f aca="false">E6312</f>
        <v>19</v>
      </c>
      <c r="I6312" s="8" t="str">
        <f aca="false">J6312</f>
        <v>19</v>
      </c>
      <c r="J6312" s="61" t="str">
        <f aca="false">H6312</f>
        <v>19</v>
      </c>
      <c r="M6312" s="8" t="n">
        <v>0</v>
      </c>
      <c r="AC6312" s="38" t="str">
        <f aca="false">J6312</f>
        <v>19</v>
      </c>
    </row>
    <row r="6313" customFormat="false" ht="15" hidden="false" customHeight="false" outlineLevel="0" collapsed="false">
      <c r="B6313" s="2" t="s">
        <v>108</v>
      </c>
      <c r="C6313" s="66" t="s">
        <v>2613</v>
      </c>
      <c r="D6313" s="38" t="n">
        <f aca="false">E6313*10</f>
        <v>195</v>
      </c>
      <c r="E6313" s="38" t="s">
        <v>320</v>
      </c>
      <c r="F6313" s="38" t="n">
        <f aca="false">E6313*10</f>
        <v>195</v>
      </c>
      <c r="H6313" s="14" t="str">
        <f aca="false">E6313</f>
        <v>19,5</v>
      </c>
      <c r="I6313" s="8" t="str">
        <f aca="false">J6313</f>
        <v>19,5</v>
      </c>
      <c r="J6313" s="61" t="str">
        <f aca="false">H6313</f>
        <v>19,5</v>
      </c>
      <c r="M6313" s="8" t="n">
        <v>0</v>
      </c>
      <c r="AC6313" s="38" t="str">
        <f aca="false">J6313</f>
        <v>19,5</v>
      </c>
    </row>
    <row r="6314" customFormat="false" ht="15" hidden="false" customHeight="false" outlineLevel="0" collapsed="false">
      <c r="B6314" s="2" t="s">
        <v>108</v>
      </c>
      <c r="C6314" s="66" t="s">
        <v>2613</v>
      </c>
      <c r="D6314" s="38" t="n">
        <f aca="false">E6314*10</f>
        <v>200</v>
      </c>
      <c r="E6314" s="38" t="s">
        <v>306</v>
      </c>
      <c r="F6314" s="38" t="n">
        <f aca="false">E6314*10</f>
        <v>200</v>
      </c>
      <c r="H6314" s="14" t="str">
        <f aca="false">E6314</f>
        <v>20</v>
      </c>
      <c r="I6314" s="8" t="str">
        <f aca="false">J6314</f>
        <v>20</v>
      </c>
      <c r="J6314" s="61" t="str">
        <f aca="false">H6314</f>
        <v>20</v>
      </c>
      <c r="M6314" s="8" t="n">
        <v>0</v>
      </c>
      <c r="AC6314" s="38" t="str">
        <f aca="false">J6314</f>
        <v>20</v>
      </c>
    </row>
    <row r="6315" customFormat="false" ht="15" hidden="false" customHeight="false" outlineLevel="0" collapsed="false">
      <c r="B6315" s="2" t="s">
        <v>108</v>
      </c>
      <c r="C6315" s="66" t="s">
        <v>2613</v>
      </c>
      <c r="D6315" s="38" t="n">
        <f aca="false">E6315*10</f>
        <v>205</v>
      </c>
      <c r="E6315" s="38" t="s">
        <v>321</v>
      </c>
      <c r="F6315" s="38" t="n">
        <f aca="false">E6315*10</f>
        <v>205</v>
      </c>
      <c r="H6315" s="14" t="str">
        <f aca="false">E6315</f>
        <v>20,5</v>
      </c>
      <c r="I6315" s="8" t="str">
        <f aca="false">J6315</f>
        <v>20,5</v>
      </c>
      <c r="J6315" s="61" t="str">
        <f aca="false">H6315</f>
        <v>20,5</v>
      </c>
      <c r="M6315" s="8" t="n">
        <v>0</v>
      </c>
      <c r="AC6315" s="38"/>
    </row>
    <row r="6316" customFormat="false" ht="15" hidden="false" customHeight="false" outlineLevel="0" collapsed="false">
      <c r="B6316" s="2" t="s">
        <v>108</v>
      </c>
      <c r="C6316" s="66" t="s">
        <v>2613</v>
      </c>
      <c r="D6316" s="38" t="n">
        <f aca="false">E6316*10</f>
        <v>210</v>
      </c>
      <c r="E6316" s="38" t="s">
        <v>307</v>
      </c>
      <c r="F6316" s="38" t="n">
        <f aca="false">E6316*10</f>
        <v>210</v>
      </c>
      <c r="H6316" s="14" t="str">
        <f aca="false">E6316</f>
        <v>21</v>
      </c>
      <c r="I6316" s="8" t="str">
        <f aca="false">J6316</f>
        <v>21</v>
      </c>
      <c r="J6316" s="61" t="str">
        <f aca="false">H6316</f>
        <v>21</v>
      </c>
      <c r="M6316" s="8" t="n">
        <v>0</v>
      </c>
      <c r="AC6316" s="38"/>
    </row>
    <row r="6317" customFormat="false" ht="15" hidden="false" customHeight="false" outlineLevel="0" collapsed="false">
      <c r="B6317" s="18" t="s">
        <v>717</v>
      </c>
      <c r="C6317" s="76" t="s">
        <v>2613</v>
      </c>
      <c r="D6317" s="61" t="n">
        <f aca="false">E6317*10</f>
        <v>215</v>
      </c>
      <c r="E6317" s="61" t="s">
        <v>322</v>
      </c>
      <c r="F6317" s="61" t="n">
        <f aca="false">E6317*10</f>
        <v>215</v>
      </c>
      <c r="G6317" s="76"/>
      <c r="H6317" s="41" t="str">
        <f aca="false">E6317</f>
        <v>21,5</v>
      </c>
      <c r="I6317" s="29" t="str">
        <f aca="false">J6317</f>
        <v>21,5</v>
      </c>
      <c r="J6317" s="61" t="str">
        <f aca="false">H6317</f>
        <v>21,5</v>
      </c>
      <c r="M6317" s="29" t="n">
        <v>0</v>
      </c>
    </row>
    <row r="6318" customFormat="false" ht="15" hidden="false" customHeight="false" outlineLevel="0" collapsed="false">
      <c r="B6318" s="18" t="s">
        <v>717</v>
      </c>
      <c r="C6318" s="76" t="s">
        <v>2613</v>
      </c>
      <c r="D6318" s="61" t="n">
        <f aca="false">E6318*10</f>
        <v>220</v>
      </c>
      <c r="E6318" s="61" t="s">
        <v>308</v>
      </c>
      <c r="F6318" s="61" t="n">
        <f aca="false">E6318*10</f>
        <v>220</v>
      </c>
      <c r="G6318" s="76"/>
      <c r="H6318" s="41" t="str">
        <f aca="false">E6318</f>
        <v>22</v>
      </c>
      <c r="I6318" s="29" t="str">
        <f aca="false">J6318</f>
        <v>22</v>
      </c>
      <c r="J6318" s="61" t="str">
        <f aca="false">H6318</f>
        <v>22</v>
      </c>
      <c r="M6318" s="29" t="n">
        <v>0</v>
      </c>
    </row>
    <row r="6320" customFormat="false" ht="15" hidden="false" customHeight="false" outlineLevel="0" collapsed="false">
      <c r="B6320" s="2" t="s">
        <v>108</v>
      </c>
      <c r="C6320" s="66" t="s">
        <v>2615</v>
      </c>
      <c r="D6320" s="2" t="n">
        <v>140</v>
      </c>
      <c r="E6320" s="38" t="s">
        <v>176</v>
      </c>
      <c r="F6320" s="2" t="str">
        <f aca="false">IFERROR(E6320*10,SUBSTITUTE(E6320,"/",""))</f>
        <v>XXS</v>
      </c>
      <c r="H6320" s="27"/>
      <c r="I6320" s="27"/>
      <c r="M6320" s="8" t="n">
        <v>0</v>
      </c>
    </row>
    <row r="6321" customFormat="false" ht="15" hidden="false" customHeight="false" outlineLevel="0" collapsed="false">
      <c r="B6321" s="2" t="s">
        <v>108</v>
      </c>
      <c r="C6321" s="66" t="s">
        <v>2615</v>
      </c>
      <c r="D6321" s="2" t="n">
        <v>150</v>
      </c>
      <c r="E6321" s="38" t="s">
        <v>177</v>
      </c>
      <c r="F6321" s="2" t="str">
        <f aca="false">IFERROR(E6321*10,SUBSTITUTE(E6321,"/",""))</f>
        <v>XS</v>
      </c>
      <c r="H6321" s="27"/>
      <c r="I6321" s="27"/>
      <c r="M6321" s="8" t="n">
        <v>0</v>
      </c>
    </row>
    <row r="6322" customFormat="false" ht="15" hidden="false" customHeight="false" outlineLevel="0" collapsed="false">
      <c r="B6322" s="2" t="s">
        <v>108</v>
      </c>
      <c r="C6322" s="66" t="s">
        <v>2615</v>
      </c>
      <c r="D6322" s="2" t="n">
        <v>160</v>
      </c>
      <c r="E6322" s="38" t="s">
        <v>178</v>
      </c>
      <c r="F6322" s="2" t="str">
        <f aca="false">IFERROR(E6322*10,SUBSTITUTE(E6322,"/",""))</f>
        <v>S</v>
      </c>
      <c r="H6322" s="27"/>
      <c r="I6322" s="27"/>
      <c r="M6322" s="8" t="n">
        <v>0</v>
      </c>
    </row>
    <row r="6323" customFormat="false" ht="15" hidden="false" customHeight="false" outlineLevel="0" collapsed="false">
      <c r="B6323" s="2" t="s">
        <v>108</v>
      </c>
      <c r="C6323" s="66" t="s">
        <v>2615</v>
      </c>
      <c r="D6323" s="2" t="n">
        <v>170</v>
      </c>
      <c r="E6323" s="38" t="s">
        <v>179</v>
      </c>
      <c r="F6323" s="2" t="str">
        <f aca="false">IFERROR(E6323*10,SUBSTITUTE(E6323,"/",""))</f>
        <v>M</v>
      </c>
      <c r="H6323" s="27"/>
      <c r="I6323" s="27"/>
      <c r="M6323" s="8" t="n">
        <v>0</v>
      </c>
    </row>
    <row r="6324" customFormat="false" ht="15" hidden="false" customHeight="false" outlineLevel="0" collapsed="false">
      <c r="B6324" s="2" t="s">
        <v>108</v>
      </c>
      <c r="C6324" s="66" t="s">
        <v>2615</v>
      </c>
      <c r="D6324" s="2" t="n">
        <v>180</v>
      </c>
      <c r="E6324" s="38" t="s">
        <v>180</v>
      </c>
      <c r="F6324" s="2" t="str">
        <f aca="false">IFERROR(E6324*10,SUBSTITUTE(E6324,"/",""))</f>
        <v>L</v>
      </c>
      <c r="H6324" s="27"/>
      <c r="I6324" s="27"/>
      <c r="M6324" s="8" t="n">
        <v>0</v>
      </c>
    </row>
    <row r="6325" customFormat="false" ht="15" hidden="false" customHeight="false" outlineLevel="0" collapsed="false">
      <c r="B6325" s="2" t="s">
        <v>108</v>
      </c>
      <c r="C6325" s="66" t="s">
        <v>2615</v>
      </c>
      <c r="D6325" s="2" t="n">
        <v>190</v>
      </c>
      <c r="E6325" s="38" t="s">
        <v>181</v>
      </c>
      <c r="F6325" s="2" t="str">
        <f aca="false">IFERROR(E6325*10,SUBSTITUTE(E6325,"/",""))</f>
        <v>XL</v>
      </c>
      <c r="H6325" s="27"/>
      <c r="I6325" s="27"/>
      <c r="M6325" s="8" t="n">
        <v>0</v>
      </c>
    </row>
    <row r="6326" customFormat="false" ht="15" hidden="false" customHeight="false" outlineLevel="0" collapsed="false">
      <c r="B6326" s="2" t="s">
        <v>108</v>
      </c>
      <c r="C6326" s="66" t="s">
        <v>2615</v>
      </c>
      <c r="D6326" s="2" t="n">
        <v>200</v>
      </c>
      <c r="E6326" s="38" t="s">
        <v>182</v>
      </c>
      <c r="F6326" s="2" t="str">
        <f aca="false">IFERROR(E6326*10,SUBSTITUTE(E6326,"/",""))</f>
        <v>XXL</v>
      </c>
      <c r="H6326" s="27"/>
      <c r="I6326" s="27"/>
      <c r="M6326" s="8" t="n">
        <v>0</v>
      </c>
    </row>
    <row r="6327" customFormat="false" ht="15" hidden="false" customHeight="false" outlineLevel="0" collapsed="false">
      <c r="I6327" s="2"/>
    </row>
    <row r="6328" customFormat="false" ht="15" hidden="false" customHeight="false" outlineLevel="0" collapsed="false">
      <c r="B6328" s="2" t="s">
        <v>108</v>
      </c>
      <c r="C6328" s="66" t="s">
        <v>2617</v>
      </c>
      <c r="D6328" s="2" t="n">
        <v>130</v>
      </c>
      <c r="E6328" s="38" t="s">
        <v>185</v>
      </c>
      <c r="F6328" s="2" t="str">
        <f aca="false">IFERROR(RIGHT("00"&amp;E6328*10,3),E6328)</f>
        <v>000</v>
      </c>
      <c r="H6328" s="27"/>
      <c r="I6328" s="27"/>
      <c r="M6328" s="8" t="n">
        <v>0</v>
      </c>
    </row>
    <row r="6329" customFormat="false" ht="15" hidden="false" customHeight="false" outlineLevel="0" collapsed="false">
      <c r="B6329" s="2" t="s">
        <v>108</v>
      </c>
      <c r="C6329" s="66" t="s">
        <v>2617</v>
      </c>
      <c r="D6329" s="2" t="n">
        <f aca="false">D6328+10</f>
        <v>140</v>
      </c>
      <c r="E6329" s="38" t="s">
        <v>186</v>
      </c>
      <c r="F6329" s="2" t="str">
        <f aca="false">IFERROR(RIGHT("00"&amp;E6329*10,3),E6329)</f>
        <v>010</v>
      </c>
      <c r="H6329" s="27"/>
      <c r="I6329" s="27"/>
      <c r="M6329" s="8" t="n">
        <v>0</v>
      </c>
    </row>
    <row r="6330" customFormat="false" ht="15" hidden="false" customHeight="false" outlineLevel="0" collapsed="false">
      <c r="B6330" s="2" t="s">
        <v>108</v>
      </c>
      <c r="C6330" s="66" t="s">
        <v>2617</v>
      </c>
      <c r="D6330" s="2" t="n">
        <f aca="false">D6329+10</f>
        <v>150</v>
      </c>
      <c r="E6330" s="38" t="s">
        <v>187</v>
      </c>
      <c r="F6330" s="2" t="str">
        <f aca="false">IFERROR(RIGHT("00"&amp;E6330*10,3),E6330)</f>
        <v>020</v>
      </c>
      <c r="H6330" s="27"/>
      <c r="I6330" s="27"/>
      <c r="M6330" s="8" t="n">
        <v>0</v>
      </c>
    </row>
    <row r="6331" customFormat="false" ht="15" hidden="false" customHeight="false" outlineLevel="0" collapsed="false">
      <c r="B6331" s="2" t="s">
        <v>108</v>
      </c>
      <c r="C6331" s="66" t="s">
        <v>2617</v>
      </c>
      <c r="D6331" s="2" t="n">
        <f aca="false">D6330+10</f>
        <v>160</v>
      </c>
      <c r="E6331" s="38" t="s">
        <v>188</v>
      </c>
      <c r="F6331" s="2" t="str">
        <f aca="false">IFERROR(RIGHT("00"&amp;E6331*10,3),E6331)</f>
        <v>030</v>
      </c>
      <c r="H6331" s="27"/>
      <c r="I6331" s="27"/>
      <c r="M6331" s="8" t="n">
        <v>0</v>
      </c>
    </row>
    <row r="6332" customFormat="false" ht="15" hidden="false" customHeight="false" outlineLevel="0" collapsed="false">
      <c r="B6332" s="2" t="s">
        <v>108</v>
      </c>
      <c r="C6332" s="66" t="s">
        <v>2617</v>
      </c>
      <c r="D6332" s="2" t="n">
        <f aca="false">D6331+10</f>
        <v>170</v>
      </c>
      <c r="E6332" s="38" t="s">
        <v>189</v>
      </c>
      <c r="F6332" s="2" t="str">
        <f aca="false">IFERROR(RIGHT("00"&amp;E6332*10,3),E6332)</f>
        <v>040</v>
      </c>
      <c r="H6332" s="27"/>
      <c r="I6332" s="27"/>
      <c r="M6332" s="8" t="n">
        <v>0</v>
      </c>
    </row>
    <row r="6333" customFormat="false" ht="15" hidden="false" customHeight="false" outlineLevel="0" collapsed="false">
      <c r="B6333" s="2" t="s">
        <v>108</v>
      </c>
      <c r="C6333" s="66" t="s">
        <v>2617</v>
      </c>
      <c r="D6333" s="2" t="n">
        <f aca="false">D6332+10</f>
        <v>180</v>
      </c>
      <c r="E6333" s="38" t="s">
        <v>190</v>
      </c>
      <c r="F6333" s="2" t="str">
        <f aca="false">IFERROR(RIGHT("00"&amp;E6333*10,3),E6333)</f>
        <v>050</v>
      </c>
      <c r="H6333" s="27"/>
      <c r="I6333" s="27"/>
      <c r="M6333" s="8" t="n">
        <v>0</v>
      </c>
    </row>
    <row r="6334" customFormat="false" ht="15" hidden="false" customHeight="false" outlineLevel="0" collapsed="false">
      <c r="B6334" s="2" t="s">
        <v>108</v>
      </c>
      <c r="C6334" s="66" t="s">
        <v>2617</v>
      </c>
      <c r="D6334" s="2" t="n">
        <f aca="false">D6333+10</f>
        <v>190</v>
      </c>
      <c r="E6334" s="38" t="s">
        <v>191</v>
      </c>
      <c r="F6334" s="2" t="str">
        <f aca="false">IFERROR(RIGHT("00"&amp;E6334*10,3),E6334)</f>
        <v>060</v>
      </c>
      <c r="H6334" s="27"/>
      <c r="I6334" s="27"/>
      <c r="M6334" s="8" t="n">
        <v>0</v>
      </c>
    </row>
    <row r="6336" customFormat="false" ht="15" hidden="false" customHeight="false" outlineLevel="0" collapsed="false">
      <c r="B6336" s="2" t="s">
        <v>108</v>
      </c>
      <c r="C6336" s="66" t="s">
        <v>2619</v>
      </c>
      <c r="D6336" s="2" t="n">
        <v>110</v>
      </c>
      <c r="E6336" s="38" t="s">
        <v>220</v>
      </c>
      <c r="F6336" s="2" t="str">
        <f aca="false">IFERROR(RIGHT("00"&amp;E6336*10,3),E6336)</f>
        <v>080</v>
      </c>
      <c r="H6336" s="8" t="n">
        <v>15.3</v>
      </c>
      <c r="I6336" s="8" t="n">
        <f aca="false">J6336</f>
        <v>15.3</v>
      </c>
      <c r="J6336" s="18" t="n">
        <f aca="false">H6336</f>
        <v>15.3</v>
      </c>
      <c r="M6336" s="8" t="n">
        <v>0</v>
      </c>
      <c r="AC6336" s="2" t="n">
        <f aca="false">H6336</f>
        <v>15.3</v>
      </c>
    </row>
    <row r="6337" customFormat="false" ht="15" hidden="false" customHeight="false" outlineLevel="0" collapsed="false">
      <c r="B6337" s="2" t="s">
        <v>108</v>
      </c>
      <c r="C6337" s="66" t="s">
        <v>2619</v>
      </c>
      <c r="D6337" s="2" t="n">
        <f aca="false">D6336+10</f>
        <v>120</v>
      </c>
      <c r="E6337" s="38" t="s">
        <v>222</v>
      </c>
      <c r="F6337" s="2" t="str">
        <f aca="false">IFERROR(RIGHT("00"&amp;E6337*10,3),E6337)</f>
        <v>090</v>
      </c>
      <c r="H6337" s="8" t="n">
        <v>15.6</v>
      </c>
      <c r="I6337" s="8" t="n">
        <f aca="false">J6337</f>
        <v>15.6</v>
      </c>
      <c r="J6337" s="18" t="n">
        <f aca="false">H6337</f>
        <v>15.6</v>
      </c>
      <c r="M6337" s="8" t="n">
        <v>0</v>
      </c>
      <c r="AC6337" s="2" t="n">
        <f aca="false">H6337</f>
        <v>15.6</v>
      </c>
    </row>
    <row r="6338" customFormat="false" ht="15" hidden="false" customHeight="false" outlineLevel="0" collapsed="false">
      <c r="B6338" s="2" t="s">
        <v>108</v>
      </c>
      <c r="C6338" s="66" t="s">
        <v>2619</v>
      </c>
      <c r="D6338" s="2" t="n">
        <f aca="false">D6337+10</f>
        <v>130</v>
      </c>
      <c r="E6338" s="38" t="s">
        <v>224</v>
      </c>
      <c r="F6338" s="2" t="str">
        <f aca="false">IFERROR(RIGHT("00"&amp;E6338*10,3),E6338)</f>
        <v>100</v>
      </c>
      <c r="H6338" s="8" t="n">
        <v>16</v>
      </c>
      <c r="I6338" s="8" t="n">
        <f aca="false">J6338</f>
        <v>16</v>
      </c>
      <c r="J6338" s="18" t="n">
        <f aca="false">H6338</f>
        <v>16</v>
      </c>
      <c r="M6338" s="8" t="n">
        <v>0</v>
      </c>
      <c r="AC6338" s="2" t="n">
        <f aca="false">H6338</f>
        <v>16</v>
      </c>
    </row>
    <row r="6339" customFormat="false" ht="15" hidden="false" customHeight="false" outlineLevel="0" collapsed="false">
      <c r="B6339" s="2" t="s">
        <v>108</v>
      </c>
      <c r="C6339" s="66" t="s">
        <v>2619</v>
      </c>
      <c r="D6339" s="2" t="n">
        <f aca="false">D6338+10</f>
        <v>140</v>
      </c>
      <c r="E6339" s="38" t="s">
        <v>226</v>
      </c>
      <c r="F6339" s="2" t="str">
        <f aca="false">IFERROR(RIGHT("00"&amp;E6339*10,3),E6339)</f>
        <v>110</v>
      </c>
      <c r="H6339" s="8" t="n">
        <v>16.3</v>
      </c>
      <c r="I6339" s="8" t="n">
        <f aca="false">J6339</f>
        <v>16.3</v>
      </c>
      <c r="J6339" s="18" t="n">
        <f aca="false">H6339</f>
        <v>16.3</v>
      </c>
      <c r="M6339" s="8" t="n">
        <v>0</v>
      </c>
      <c r="AC6339" s="2" t="n">
        <f aca="false">H6339</f>
        <v>16.3</v>
      </c>
    </row>
    <row r="6340" customFormat="false" ht="15" hidden="false" customHeight="false" outlineLevel="0" collapsed="false">
      <c r="B6340" s="2" t="s">
        <v>108</v>
      </c>
      <c r="C6340" s="66" t="s">
        <v>2619</v>
      </c>
      <c r="D6340" s="2" t="n">
        <f aca="false">D6339+10</f>
        <v>150</v>
      </c>
      <c r="E6340" s="38" t="s">
        <v>232</v>
      </c>
      <c r="F6340" s="2" t="str">
        <f aca="false">IFERROR(RIGHT("00"&amp;E6340*10,3),E6340)</f>
        <v>120</v>
      </c>
      <c r="H6340" s="8" t="n">
        <v>16.5</v>
      </c>
      <c r="I6340" s="8" t="n">
        <f aca="false">J6340</f>
        <v>16.5</v>
      </c>
      <c r="J6340" s="18" t="n">
        <f aca="false">H6340</f>
        <v>16.5</v>
      </c>
      <c r="M6340" s="8" t="n">
        <v>0</v>
      </c>
      <c r="AC6340" s="2" t="n">
        <f aca="false">H6340</f>
        <v>16.5</v>
      </c>
    </row>
    <row r="6341" customFormat="false" ht="15" hidden="false" customHeight="false" outlineLevel="0" collapsed="false">
      <c r="B6341" s="2" t="s">
        <v>108</v>
      </c>
      <c r="C6341" s="66" t="s">
        <v>2619</v>
      </c>
      <c r="D6341" s="2" t="n">
        <f aca="false">D6340+10</f>
        <v>160</v>
      </c>
      <c r="E6341" s="38" t="s">
        <v>234</v>
      </c>
      <c r="F6341" s="2" t="str">
        <f aca="false">IFERROR(RIGHT("00"&amp;E6341*10,3),E6341)</f>
        <v>130</v>
      </c>
      <c r="H6341" s="8" t="n">
        <v>16.9</v>
      </c>
      <c r="I6341" s="8" t="n">
        <f aca="false">J6341</f>
        <v>16.9</v>
      </c>
      <c r="J6341" s="18" t="n">
        <f aca="false">H6341</f>
        <v>16.9</v>
      </c>
      <c r="M6341" s="8" t="n">
        <v>0</v>
      </c>
      <c r="AC6341" s="2" t="n">
        <f aca="false">H6341</f>
        <v>16.9</v>
      </c>
    </row>
    <row r="6342" customFormat="false" ht="15" hidden="false" customHeight="false" outlineLevel="0" collapsed="false">
      <c r="B6342" s="2" t="s">
        <v>108</v>
      </c>
      <c r="C6342" s="66" t="s">
        <v>2619</v>
      </c>
      <c r="D6342" s="2" t="n">
        <f aca="false">D6341+10</f>
        <v>170</v>
      </c>
      <c r="E6342" s="38" t="s">
        <v>277</v>
      </c>
      <c r="F6342" s="2" t="str">
        <f aca="false">IFERROR(RIGHT("00"&amp;E6342*10,3),E6342)</f>
        <v>140</v>
      </c>
      <c r="H6342" s="8" t="n">
        <v>17.2</v>
      </c>
      <c r="I6342" s="8" t="n">
        <f aca="false">J6342</f>
        <v>17.2</v>
      </c>
      <c r="J6342" s="18" t="n">
        <f aca="false">H6342</f>
        <v>17.2</v>
      </c>
      <c r="M6342" s="8" t="n">
        <v>0</v>
      </c>
      <c r="AC6342" s="2" t="n">
        <f aca="false">H6342</f>
        <v>17.2</v>
      </c>
    </row>
    <row r="6343" customFormat="false" ht="15" hidden="false" customHeight="false" outlineLevel="0" collapsed="false">
      <c r="B6343" s="2" t="s">
        <v>108</v>
      </c>
      <c r="C6343" s="66" t="s">
        <v>2619</v>
      </c>
      <c r="D6343" s="2" t="n">
        <f aca="false">D6342+10</f>
        <v>180</v>
      </c>
      <c r="E6343" s="38" t="s">
        <v>279</v>
      </c>
      <c r="F6343" s="2" t="str">
        <f aca="false">IFERROR(RIGHT("00"&amp;E6343*10,3),E6343)</f>
        <v>150</v>
      </c>
      <c r="H6343" s="8" t="n">
        <v>17.5</v>
      </c>
      <c r="I6343" s="8" t="n">
        <f aca="false">J6343</f>
        <v>17.5</v>
      </c>
      <c r="J6343" s="18" t="n">
        <f aca="false">H6343</f>
        <v>17.5</v>
      </c>
      <c r="M6343" s="8" t="n">
        <v>0</v>
      </c>
      <c r="AC6343" s="2" t="n">
        <f aca="false">H6343</f>
        <v>17.5</v>
      </c>
    </row>
    <row r="6344" customFormat="false" ht="15" hidden="false" customHeight="false" outlineLevel="0" collapsed="false">
      <c r="B6344" s="2" t="s">
        <v>108</v>
      </c>
      <c r="C6344" s="66" t="s">
        <v>2619</v>
      </c>
      <c r="D6344" s="2" t="n">
        <f aca="false">D6343+10</f>
        <v>190</v>
      </c>
      <c r="E6344" s="38" t="s">
        <v>281</v>
      </c>
      <c r="F6344" s="2" t="str">
        <f aca="false">IFERROR(RIGHT("00"&amp;E6344*10,3),E6344)</f>
        <v>160</v>
      </c>
      <c r="H6344" s="8" t="n">
        <v>17.8</v>
      </c>
      <c r="I6344" s="8" t="n">
        <f aca="false">J6344</f>
        <v>17.8</v>
      </c>
      <c r="J6344" s="18" t="n">
        <f aca="false">H6344</f>
        <v>17.8</v>
      </c>
      <c r="M6344" s="8" t="n">
        <v>0</v>
      </c>
      <c r="AC6344" s="2" t="n">
        <f aca="false">H6344</f>
        <v>17.8</v>
      </c>
    </row>
    <row r="6345" customFormat="false" ht="15" hidden="false" customHeight="false" outlineLevel="0" collapsed="false">
      <c r="B6345" s="2" t="s">
        <v>108</v>
      </c>
      <c r="C6345" s="66" t="s">
        <v>2619</v>
      </c>
      <c r="D6345" s="2" t="n">
        <f aca="false">D6344+10</f>
        <v>200</v>
      </c>
      <c r="E6345" s="38" t="s">
        <v>283</v>
      </c>
      <c r="F6345" s="2" t="str">
        <f aca="false">IFERROR(RIGHT("00"&amp;E6345*10,3),E6345)</f>
        <v>170</v>
      </c>
      <c r="H6345" s="8" t="n">
        <v>18.2</v>
      </c>
      <c r="I6345" s="8" t="n">
        <f aca="false">J6345</f>
        <v>18.2</v>
      </c>
      <c r="J6345" s="18" t="n">
        <f aca="false">H6345</f>
        <v>18.2</v>
      </c>
      <c r="M6345" s="8" t="n">
        <v>0</v>
      </c>
      <c r="AC6345" s="2" t="n">
        <f aca="false">H6345</f>
        <v>18.2</v>
      </c>
    </row>
    <row r="6346" customFormat="false" ht="15" hidden="false" customHeight="false" outlineLevel="0" collapsed="false">
      <c r="B6346" s="2" t="s">
        <v>108</v>
      </c>
      <c r="C6346" s="66" t="s">
        <v>2619</v>
      </c>
      <c r="D6346" s="2" t="n">
        <f aca="false">D6345+10</f>
        <v>210</v>
      </c>
      <c r="E6346" s="38" t="s">
        <v>285</v>
      </c>
      <c r="F6346" s="2" t="str">
        <f aca="false">IFERROR(RIGHT("00"&amp;E6346*10,3),E6346)</f>
        <v>180</v>
      </c>
      <c r="H6346" s="8" t="n">
        <v>18.5</v>
      </c>
      <c r="I6346" s="8" t="n">
        <f aca="false">J6346</f>
        <v>18.5</v>
      </c>
      <c r="J6346" s="18" t="n">
        <f aca="false">H6346</f>
        <v>18.5</v>
      </c>
      <c r="M6346" s="8" t="n">
        <v>0</v>
      </c>
      <c r="AC6346" s="2" t="n">
        <f aca="false">H6346</f>
        <v>18.5</v>
      </c>
    </row>
    <row r="6347" customFormat="false" ht="15" hidden="false" customHeight="false" outlineLevel="0" collapsed="false">
      <c r="B6347" s="2" t="s">
        <v>108</v>
      </c>
      <c r="C6347" s="66" t="s">
        <v>2619</v>
      </c>
      <c r="D6347" s="2" t="n">
        <f aca="false">D6346+10</f>
        <v>220</v>
      </c>
      <c r="E6347" s="38" t="s">
        <v>305</v>
      </c>
      <c r="F6347" s="2" t="str">
        <f aca="false">IFERROR(RIGHT("00"&amp;E6347*10,3),E6347)</f>
        <v>190</v>
      </c>
      <c r="H6347" s="8" t="n">
        <v>18.8</v>
      </c>
      <c r="I6347" s="8" t="n">
        <f aca="false">J6347</f>
        <v>18.8</v>
      </c>
      <c r="J6347" s="18" t="n">
        <f aca="false">H6347</f>
        <v>18.8</v>
      </c>
      <c r="M6347" s="8" t="n">
        <v>0</v>
      </c>
      <c r="AC6347" s="2" t="n">
        <f aca="false">H6347</f>
        <v>18.8</v>
      </c>
    </row>
    <row r="6348" customFormat="false" ht="15" hidden="false" customHeight="false" outlineLevel="0" collapsed="false">
      <c r="B6348" s="2" t="s">
        <v>108</v>
      </c>
      <c r="C6348" s="66" t="s">
        <v>2619</v>
      </c>
      <c r="D6348" s="2" t="n">
        <f aca="false">D6347+10</f>
        <v>230</v>
      </c>
      <c r="E6348" s="38" t="s">
        <v>306</v>
      </c>
      <c r="F6348" s="2" t="str">
        <f aca="false">IFERROR(RIGHT("00"&amp;E6348*10,3),E6348)</f>
        <v>200</v>
      </c>
      <c r="H6348" s="8" t="n">
        <v>19.2</v>
      </c>
      <c r="I6348" s="8" t="n">
        <f aca="false">J6348</f>
        <v>19.2</v>
      </c>
      <c r="J6348" s="18" t="n">
        <f aca="false">H6348</f>
        <v>19.2</v>
      </c>
      <c r="M6348" s="8" t="n">
        <v>0</v>
      </c>
      <c r="AC6348" s="2" t="n">
        <f aca="false">H6348</f>
        <v>19.2</v>
      </c>
    </row>
    <row r="6349" customFormat="false" ht="15" hidden="false" customHeight="false" outlineLevel="0" collapsed="false">
      <c r="B6349" s="2" t="s">
        <v>108</v>
      </c>
      <c r="C6349" s="66" t="s">
        <v>2619</v>
      </c>
      <c r="D6349" s="2" t="n">
        <f aca="false">D6348+10</f>
        <v>240</v>
      </c>
      <c r="E6349" s="38" t="s">
        <v>307</v>
      </c>
      <c r="F6349" s="2" t="str">
        <f aca="false">IFERROR(RIGHT("00"&amp;E6349*10,3),E6349)</f>
        <v>210</v>
      </c>
      <c r="H6349" s="8" t="n">
        <v>19.5</v>
      </c>
      <c r="I6349" s="8" t="n">
        <f aca="false">J6349</f>
        <v>19.5</v>
      </c>
      <c r="J6349" s="18" t="n">
        <f aca="false">H6349</f>
        <v>19.5</v>
      </c>
      <c r="M6349" s="8" t="n">
        <v>0</v>
      </c>
      <c r="AC6349" s="2" t="n">
        <f aca="false">H6349</f>
        <v>19.5</v>
      </c>
    </row>
    <row r="6350" customFormat="false" ht="15" hidden="false" customHeight="false" outlineLevel="0" collapsed="false">
      <c r="B6350" s="2" t="s">
        <v>108</v>
      </c>
      <c r="C6350" s="66" t="s">
        <v>2619</v>
      </c>
      <c r="D6350" s="2" t="n">
        <f aca="false">D6349+10</f>
        <v>250</v>
      </c>
      <c r="E6350" s="38" t="s">
        <v>308</v>
      </c>
      <c r="F6350" s="2" t="str">
        <f aca="false">IFERROR(RIGHT("00"&amp;E6350*10,3),E6350)</f>
        <v>220</v>
      </c>
      <c r="H6350" s="8" t="n">
        <v>19.8</v>
      </c>
      <c r="I6350" s="8" t="n">
        <f aca="false">J6350</f>
        <v>19.8</v>
      </c>
      <c r="J6350" s="18" t="n">
        <f aca="false">H6350</f>
        <v>19.8</v>
      </c>
      <c r="M6350" s="8" t="n">
        <v>0</v>
      </c>
      <c r="AC6350" s="2" t="n">
        <f aca="false">H6350</f>
        <v>19.8</v>
      </c>
    </row>
    <row r="6351" customFormat="false" ht="15" hidden="false" customHeight="false" outlineLevel="0" collapsed="false">
      <c r="B6351" s="2" t="s">
        <v>108</v>
      </c>
      <c r="C6351" s="66" t="s">
        <v>2619</v>
      </c>
      <c r="D6351" s="2" t="n">
        <f aca="false">D6350+10</f>
        <v>260</v>
      </c>
      <c r="E6351" s="38" t="s">
        <v>309</v>
      </c>
      <c r="F6351" s="2" t="str">
        <f aca="false">IFERROR(RIGHT("00"&amp;E6351*10,3),E6351)</f>
        <v>230</v>
      </c>
      <c r="H6351" s="8" t="n">
        <v>20</v>
      </c>
      <c r="I6351" s="8" t="n">
        <f aca="false">J6351</f>
        <v>20</v>
      </c>
      <c r="J6351" s="18" t="n">
        <f aca="false">H6351</f>
        <v>20</v>
      </c>
      <c r="M6351" s="8" t="n">
        <v>0</v>
      </c>
      <c r="AC6351" s="2" t="n">
        <f aca="false">H6351</f>
        <v>20</v>
      </c>
    </row>
    <row r="6352" customFormat="false" ht="15" hidden="false" customHeight="false" outlineLevel="0" collapsed="false">
      <c r="B6352" s="2" t="s">
        <v>108</v>
      </c>
      <c r="C6352" s="66" t="s">
        <v>2619</v>
      </c>
      <c r="D6352" s="2" t="n">
        <f aca="false">D6351+10</f>
        <v>270</v>
      </c>
      <c r="E6352" s="38" t="s">
        <v>310</v>
      </c>
      <c r="F6352" s="2" t="str">
        <f aca="false">IFERROR(RIGHT("00"&amp;E6352*10,3),E6352)</f>
        <v>240</v>
      </c>
      <c r="H6352" s="8" t="n">
        <v>20.3</v>
      </c>
      <c r="I6352" s="8" t="n">
        <f aca="false">J6352</f>
        <v>20.3</v>
      </c>
      <c r="J6352" s="18" t="n">
        <f aca="false">H6352</f>
        <v>20.3</v>
      </c>
      <c r="M6352" s="8" t="n">
        <v>0</v>
      </c>
    </row>
    <row r="6353" customFormat="false" ht="15" hidden="false" customHeight="false" outlineLevel="0" collapsed="false">
      <c r="B6353" s="2" t="s">
        <v>108</v>
      </c>
      <c r="C6353" s="66" t="s">
        <v>2619</v>
      </c>
      <c r="D6353" s="2" t="n">
        <f aca="false">D6352+10</f>
        <v>280</v>
      </c>
      <c r="E6353" s="38" t="s">
        <v>311</v>
      </c>
      <c r="F6353" s="2" t="str">
        <f aca="false">IFERROR(RIGHT("00"&amp;E6353*10,3),E6353)</f>
        <v>250</v>
      </c>
      <c r="H6353" s="8" t="n">
        <v>20.6</v>
      </c>
      <c r="I6353" s="8" t="n">
        <f aca="false">J6353</f>
        <v>20.6</v>
      </c>
      <c r="J6353" s="18" t="n">
        <f aca="false">H6353</f>
        <v>20.6</v>
      </c>
      <c r="M6353" s="8" t="n">
        <v>0</v>
      </c>
    </row>
    <row r="6354" customFormat="false" ht="15" hidden="false" customHeight="false" outlineLevel="0" collapsed="false">
      <c r="B6354" s="2" t="s">
        <v>108</v>
      </c>
      <c r="C6354" s="66" t="s">
        <v>2619</v>
      </c>
      <c r="D6354" s="2" t="n">
        <f aca="false">D6353+10</f>
        <v>290</v>
      </c>
      <c r="E6354" s="38" t="s">
        <v>312</v>
      </c>
      <c r="F6354" s="2" t="str">
        <f aca="false">IFERROR(RIGHT("00"&amp;E6354*10,3),E6354)</f>
        <v>260</v>
      </c>
      <c r="H6354" s="8" t="n">
        <v>20.9</v>
      </c>
      <c r="I6354" s="8" t="n">
        <f aca="false">J6354</f>
        <v>20.9</v>
      </c>
      <c r="J6354" s="18" t="n">
        <f aca="false">H6354</f>
        <v>20.9</v>
      </c>
      <c r="M6354" s="8" t="n">
        <v>0</v>
      </c>
    </row>
    <row r="6355" customFormat="false" ht="15" hidden="false" customHeight="false" outlineLevel="0" collapsed="false">
      <c r="B6355" s="2" t="s">
        <v>108</v>
      </c>
      <c r="C6355" s="66" t="s">
        <v>2619</v>
      </c>
      <c r="D6355" s="2" t="n">
        <f aca="false">D6354+10</f>
        <v>300</v>
      </c>
      <c r="E6355" s="38" t="s">
        <v>313</v>
      </c>
      <c r="F6355" s="2" t="str">
        <f aca="false">IFERROR(RIGHT("00"&amp;E6355*10,3),E6355)</f>
        <v>270</v>
      </c>
      <c r="H6355" s="8" t="n">
        <v>21.2</v>
      </c>
      <c r="I6355" s="8" t="n">
        <f aca="false">J6355</f>
        <v>21.2</v>
      </c>
      <c r="J6355" s="18" t="n">
        <f aca="false">H6355</f>
        <v>21.2</v>
      </c>
      <c r="M6355" s="8" t="n">
        <v>0</v>
      </c>
    </row>
    <row r="6356" customFormat="false" ht="15" hidden="false" customHeight="false" outlineLevel="0" collapsed="false">
      <c r="B6356" s="2" t="s">
        <v>108</v>
      </c>
      <c r="C6356" s="66" t="s">
        <v>2619</v>
      </c>
      <c r="D6356" s="2" t="n">
        <f aca="false">D6355+10</f>
        <v>310</v>
      </c>
      <c r="E6356" s="38" t="s">
        <v>314</v>
      </c>
      <c r="F6356" s="2" t="str">
        <f aca="false">IFERROR(RIGHT("00"&amp;E6356*10,3),E6356)</f>
        <v>280</v>
      </c>
      <c r="H6356" s="8" t="n">
        <v>21.5</v>
      </c>
      <c r="I6356" s="8" t="n">
        <f aca="false">J6356</f>
        <v>21.5</v>
      </c>
      <c r="J6356" s="18" t="n">
        <f aca="false">H6356</f>
        <v>21.5</v>
      </c>
      <c r="M6356" s="8" t="n">
        <v>0</v>
      </c>
    </row>
    <row r="6357" customFormat="false" ht="15" hidden="false" customHeight="false" outlineLevel="0" collapsed="false">
      <c r="B6357" s="2" t="s">
        <v>108</v>
      </c>
      <c r="C6357" s="66" t="s">
        <v>2619</v>
      </c>
      <c r="D6357" s="2" t="n">
        <f aca="false">D6356+10</f>
        <v>320</v>
      </c>
      <c r="E6357" s="38" t="s">
        <v>315</v>
      </c>
      <c r="F6357" s="2" t="str">
        <f aca="false">IFERROR(RIGHT("00"&amp;E6357*10,3),E6357)</f>
        <v>290</v>
      </c>
      <c r="H6357" s="8" t="n">
        <v>21.8</v>
      </c>
      <c r="I6357" s="8" t="n">
        <f aca="false">J6357</f>
        <v>21.8</v>
      </c>
      <c r="J6357" s="18" t="n">
        <f aca="false">H6357</f>
        <v>21.8</v>
      </c>
      <c r="M6357" s="8" t="n">
        <v>0</v>
      </c>
    </row>
    <row r="6358" customFormat="false" ht="15" hidden="false" customHeight="false" outlineLevel="0" collapsed="false">
      <c r="B6358" s="2" t="s">
        <v>108</v>
      </c>
      <c r="C6358" s="66" t="s">
        <v>2619</v>
      </c>
      <c r="D6358" s="2" t="n">
        <f aca="false">D6357+10</f>
        <v>330</v>
      </c>
      <c r="E6358" s="38" t="s">
        <v>316</v>
      </c>
      <c r="F6358" s="2" t="str">
        <f aca="false">IFERROR(RIGHT("00"&amp;E6358*10,3),E6358)</f>
        <v>300</v>
      </c>
      <c r="H6358" s="8" t="n">
        <v>22.1</v>
      </c>
      <c r="I6358" s="8" t="n">
        <f aca="false">J6358</f>
        <v>22.1</v>
      </c>
      <c r="J6358" s="18" t="n">
        <f aca="false">H6358</f>
        <v>22.1</v>
      </c>
      <c r="M6358" s="8" t="n">
        <v>0</v>
      </c>
    </row>
    <row r="6359" customFormat="false" ht="15" hidden="false" customHeight="false" outlineLevel="0" collapsed="false">
      <c r="B6359" s="2" t="s">
        <v>108</v>
      </c>
      <c r="C6359" s="66" t="s">
        <v>2619</v>
      </c>
      <c r="D6359" s="2" t="n">
        <f aca="false">D6358+10</f>
        <v>340</v>
      </c>
      <c r="E6359" s="38" t="s">
        <v>317</v>
      </c>
      <c r="F6359" s="2" t="str">
        <f aca="false">IFERROR(RIGHT("00"&amp;E6359*10,3),E6359)</f>
        <v>310</v>
      </c>
      <c r="H6359" s="8" t="n">
        <v>22.4</v>
      </c>
      <c r="I6359" s="8" t="n">
        <f aca="false">J6359</f>
        <v>22.4</v>
      </c>
      <c r="J6359" s="18" t="n">
        <f aca="false">H6359</f>
        <v>22.4</v>
      </c>
      <c r="M6359" s="8" t="n">
        <v>0</v>
      </c>
    </row>
    <row r="6361" customFormat="false" ht="15" hidden="false" customHeight="false" outlineLevel="0" collapsed="false">
      <c r="B6361" s="2" t="s">
        <v>108</v>
      </c>
      <c r="C6361" s="66" t="s">
        <v>2621</v>
      </c>
      <c r="D6361" s="2" t="n">
        <v>110</v>
      </c>
      <c r="E6361" s="38" t="s">
        <v>238</v>
      </c>
      <c r="F6361" s="38" t="s">
        <v>2913</v>
      </c>
      <c r="H6361" s="27"/>
      <c r="I6361" s="27"/>
      <c r="J6361" s="61"/>
      <c r="M6361" s="8" t="n">
        <v>0</v>
      </c>
    </row>
    <row r="6363" customFormat="false" ht="15" hidden="false" customHeight="false" outlineLevel="0" collapsed="false">
      <c r="B6363" s="2" t="s">
        <v>108</v>
      </c>
      <c r="C6363" s="66" t="s">
        <v>2624</v>
      </c>
      <c r="D6363" s="38" t="n">
        <f aca="false">E6363*10</f>
        <v>150</v>
      </c>
      <c r="E6363" s="38" t="s">
        <v>279</v>
      </c>
      <c r="F6363" s="2" t="n">
        <f aca="false">IFERROR(E6363*10,SUBSTITUTE(E6363,"/",""))</f>
        <v>150</v>
      </c>
      <c r="H6363" s="14" t="str">
        <f aca="false">E6363</f>
        <v>15</v>
      </c>
      <c r="I6363" s="8" t="str">
        <f aca="false">J6363</f>
        <v>15</v>
      </c>
      <c r="J6363" s="61" t="str">
        <f aca="false">H6363</f>
        <v>15</v>
      </c>
      <c r="M6363" s="8" t="n">
        <v>839</v>
      </c>
    </row>
    <row r="6364" customFormat="false" ht="15" hidden="false" customHeight="false" outlineLevel="0" collapsed="false">
      <c r="B6364" s="2" t="s">
        <v>108</v>
      </c>
      <c r="C6364" s="66" t="s">
        <v>2624</v>
      </c>
      <c r="D6364" s="38" t="n">
        <f aca="false">E6364*10</f>
        <v>155</v>
      </c>
      <c r="E6364" s="38" t="s">
        <v>280</v>
      </c>
      <c r="F6364" s="2" t="n">
        <f aca="false">IFERROR(E6364*10,SUBSTITUTE(E6364,"/",""))</f>
        <v>155</v>
      </c>
      <c r="H6364" s="14" t="str">
        <f aca="false">E6364</f>
        <v>15,5</v>
      </c>
      <c r="I6364" s="8" t="str">
        <f aca="false">J6364</f>
        <v>15,5</v>
      </c>
      <c r="J6364" s="61" t="str">
        <f aca="false">H6364</f>
        <v>15,5</v>
      </c>
      <c r="M6364" s="8" t="n">
        <v>849</v>
      </c>
    </row>
    <row r="6365" customFormat="false" ht="15" hidden="false" customHeight="false" outlineLevel="0" collapsed="false">
      <c r="B6365" s="2" t="s">
        <v>108</v>
      </c>
      <c r="C6365" s="66" t="s">
        <v>2624</v>
      </c>
      <c r="D6365" s="38" t="n">
        <f aca="false">E6365*10</f>
        <v>160</v>
      </c>
      <c r="E6365" s="38" t="s">
        <v>281</v>
      </c>
      <c r="F6365" s="2" t="n">
        <f aca="false">IFERROR(E6365*10,SUBSTITUTE(E6365,"/",""))</f>
        <v>160</v>
      </c>
      <c r="H6365" s="14" t="str">
        <f aca="false">E6365</f>
        <v>16</v>
      </c>
      <c r="I6365" s="8" t="str">
        <f aca="false">J6365</f>
        <v>16</v>
      </c>
      <c r="J6365" s="61" t="str">
        <f aca="false">H6365</f>
        <v>16</v>
      </c>
      <c r="M6365" s="8" t="n">
        <v>859</v>
      </c>
      <c r="AD6365" s="38" t="str">
        <f aca="false">H6365</f>
        <v>16</v>
      </c>
    </row>
    <row r="6366" customFormat="false" ht="15" hidden="false" customHeight="false" outlineLevel="0" collapsed="false">
      <c r="B6366" s="2" t="s">
        <v>108</v>
      </c>
      <c r="C6366" s="66" t="s">
        <v>2624</v>
      </c>
      <c r="D6366" s="38" t="n">
        <f aca="false">E6366*10</f>
        <v>165</v>
      </c>
      <c r="E6366" s="38" t="s">
        <v>282</v>
      </c>
      <c r="F6366" s="2" t="n">
        <f aca="false">IFERROR(E6366*10,SUBSTITUTE(E6366,"/",""))</f>
        <v>165</v>
      </c>
      <c r="H6366" s="14" t="str">
        <f aca="false">E6366</f>
        <v>16,5</v>
      </c>
      <c r="I6366" s="8" t="str">
        <f aca="false">J6366</f>
        <v>16,5</v>
      </c>
      <c r="J6366" s="61" t="str">
        <f aca="false">H6366</f>
        <v>16,5</v>
      </c>
      <c r="M6366" s="8" t="n">
        <v>869</v>
      </c>
      <c r="AD6366" s="38"/>
    </row>
    <row r="6367" customFormat="false" ht="15" hidden="false" customHeight="false" outlineLevel="0" collapsed="false">
      <c r="B6367" s="2" t="s">
        <v>108</v>
      </c>
      <c r="C6367" s="66" t="s">
        <v>2624</v>
      </c>
      <c r="D6367" s="38" t="n">
        <f aca="false">E6367*10</f>
        <v>170</v>
      </c>
      <c r="E6367" s="38" t="s">
        <v>283</v>
      </c>
      <c r="F6367" s="2" t="n">
        <f aca="false">IFERROR(E6367*10,SUBSTITUTE(E6367,"/",""))</f>
        <v>170</v>
      </c>
      <c r="H6367" s="14" t="str">
        <f aca="false">E6367</f>
        <v>17</v>
      </c>
      <c r="I6367" s="8" t="str">
        <f aca="false">J6367</f>
        <v>17</v>
      </c>
      <c r="J6367" s="61" t="str">
        <f aca="false">H6367</f>
        <v>17</v>
      </c>
      <c r="M6367" s="8" t="n">
        <v>999</v>
      </c>
      <c r="AD6367" s="38" t="str">
        <f aca="false">H6367</f>
        <v>17</v>
      </c>
    </row>
    <row r="6368" customFormat="false" ht="15" hidden="false" customHeight="false" outlineLevel="0" collapsed="false">
      <c r="B6368" s="2" t="s">
        <v>108</v>
      </c>
      <c r="C6368" s="66" t="s">
        <v>2624</v>
      </c>
      <c r="D6368" s="38" t="n">
        <f aca="false">E6368*10</f>
        <v>175</v>
      </c>
      <c r="E6368" s="38" t="s">
        <v>284</v>
      </c>
      <c r="F6368" s="2" t="n">
        <f aca="false">IFERROR(E6368*10,SUBSTITUTE(E6368,"/",""))</f>
        <v>175</v>
      </c>
      <c r="H6368" s="14" t="str">
        <f aca="false">E6368</f>
        <v>17,5</v>
      </c>
      <c r="I6368" s="8" t="str">
        <f aca="false">J6368</f>
        <v>17,5</v>
      </c>
      <c r="J6368" s="61" t="str">
        <f aca="false">H6368</f>
        <v>17,5</v>
      </c>
      <c r="M6368" s="8" t="n">
        <v>989</v>
      </c>
      <c r="AD6368" s="38"/>
    </row>
    <row r="6369" customFormat="false" ht="15" hidden="false" customHeight="false" outlineLevel="0" collapsed="false">
      <c r="B6369" s="2" t="s">
        <v>108</v>
      </c>
      <c r="C6369" s="66" t="s">
        <v>2624</v>
      </c>
      <c r="D6369" s="38" t="n">
        <f aca="false">E6369*10</f>
        <v>180</v>
      </c>
      <c r="E6369" s="38" t="s">
        <v>285</v>
      </c>
      <c r="F6369" s="2" t="n">
        <f aca="false">IFERROR(E6369*10,SUBSTITUTE(E6369,"/",""))</f>
        <v>180</v>
      </c>
      <c r="H6369" s="14" t="str">
        <f aca="false">E6369</f>
        <v>18</v>
      </c>
      <c r="I6369" s="8" t="str">
        <f aca="false">J6369</f>
        <v>18</v>
      </c>
      <c r="J6369" s="61" t="str">
        <f aca="false">H6369</f>
        <v>18</v>
      </c>
      <c r="M6369" s="8" t="n">
        <v>979</v>
      </c>
      <c r="AD6369" s="38" t="str">
        <f aca="false">H6369</f>
        <v>18</v>
      </c>
    </row>
    <row r="6370" customFormat="false" ht="15" hidden="false" customHeight="false" outlineLevel="0" collapsed="false">
      <c r="B6370" s="2" t="s">
        <v>108</v>
      </c>
      <c r="C6370" s="66" t="s">
        <v>2624</v>
      </c>
      <c r="D6370" s="38" t="n">
        <f aca="false">E6370*10</f>
        <v>185</v>
      </c>
      <c r="E6370" s="38" t="s">
        <v>319</v>
      </c>
      <c r="F6370" s="2" t="n">
        <f aca="false">IFERROR(E6370*10,SUBSTITUTE(E6370,"/",""))</f>
        <v>185</v>
      </c>
      <c r="H6370" s="14" t="str">
        <f aca="false">E6370</f>
        <v>18,5</v>
      </c>
      <c r="I6370" s="8" t="str">
        <f aca="false">J6370</f>
        <v>18,5</v>
      </c>
      <c r="J6370" s="61" t="str">
        <f aca="false">H6370</f>
        <v>18,5</v>
      </c>
      <c r="M6370" s="8" t="n">
        <v>969</v>
      </c>
      <c r="AD6370" s="38"/>
    </row>
    <row r="6371" customFormat="false" ht="15" hidden="false" customHeight="false" outlineLevel="0" collapsed="false">
      <c r="B6371" s="2" t="s">
        <v>108</v>
      </c>
      <c r="C6371" s="66" t="s">
        <v>2624</v>
      </c>
      <c r="D6371" s="38" t="n">
        <f aca="false">E6371*10</f>
        <v>190</v>
      </c>
      <c r="E6371" s="38" t="s">
        <v>305</v>
      </c>
      <c r="F6371" s="2" t="n">
        <f aca="false">IFERROR(E6371*10,SUBSTITUTE(E6371,"/",""))</f>
        <v>190</v>
      </c>
      <c r="H6371" s="14" t="str">
        <f aca="false">E6371</f>
        <v>19</v>
      </c>
      <c r="I6371" s="8" t="str">
        <f aca="false">J6371</f>
        <v>19</v>
      </c>
      <c r="J6371" s="61" t="str">
        <f aca="false">H6371</f>
        <v>19</v>
      </c>
      <c r="M6371" s="8" t="n">
        <v>959</v>
      </c>
      <c r="AD6371" s="38" t="str">
        <f aca="false">H6371</f>
        <v>19</v>
      </c>
    </row>
    <row r="6372" customFormat="false" ht="15" hidden="false" customHeight="false" outlineLevel="0" collapsed="false">
      <c r="B6372" s="2" t="s">
        <v>108</v>
      </c>
      <c r="C6372" s="66" t="s">
        <v>2624</v>
      </c>
      <c r="D6372" s="38" t="n">
        <f aca="false">E6372*10</f>
        <v>195</v>
      </c>
      <c r="E6372" s="38" t="s">
        <v>320</v>
      </c>
      <c r="F6372" s="2" t="n">
        <f aca="false">IFERROR(E6372*10,SUBSTITUTE(E6372,"/",""))</f>
        <v>195</v>
      </c>
      <c r="H6372" s="14" t="str">
        <f aca="false">E6372</f>
        <v>19,5</v>
      </c>
      <c r="I6372" s="8" t="str">
        <f aca="false">J6372</f>
        <v>19,5</v>
      </c>
      <c r="J6372" s="61" t="str">
        <f aca="false">H6372</f>
        <v>19,5</v>
      </c>
      <c r="M6372" s="8" t="n">
        <v>949</v>
      </c>
      <c r="AD6372" s="38"/>
    </row>
    <row r="6373" customFormat="false" ht="15" hidden="false" customHeight="false" outlineLevel="0" collapsed="false">
      <c r="B6373" s="2" t="s">
        <v>108</v>
      </c>
      <c r="C6373" s="66" t="s">
        <v>2624</v>
      </c>
      <c r="D6373" s="38" t="n">
        <f aca="false">E6373*10</f>
        <v>200</v>
      </c>
      <c r="E6373" s="38" t="s">
        <v>306</v>
      </c>
      <c r="F6373" s="2" t="n">
        <f aca="false">IFERROR(E6373*10,SUBSTITUTE(E6373,"/",""))</f>
        <v>200</v>
      </c>
      <c r="H6373" s="14" t="str">
        <f aca="false">E6373</f>
        <v>20</v>
      </c>
      <c r="I6373" s="8" t="str">
        <f aca="false">J6373</f>
        <v>20</v>
      </c>
      <c r="J6373" s="61" t="str">
        <f aca="false">H6373</f>
        <v>20</v>
      </c>
      <c r="M6373" s="8" t="n">
        <v>939</v>
      </c>
      <c r="AD6373" s="38" t="str">
        <f aca="false">H6373</f>
        <v>20</v>
      </c>
    </row>
    <row r="6374" customFormat="false" ht="15" hidden="false" customHeight="false" outlineLevel="0" collapsed="false">
      <c r="B6374" s="2" t="s">
        <v>108</v>
      </c>
      <c r="C6374" s="66" t="s">
        <v>2624</v>
      </c>
      <c r="D6374" s="38" t="n">
        <f aca="false">E6374*10</f>
        <v>205</v>
      </c>
      <c r="E6374" s="38" t="s">
        <v>321</v>
      </c>
      <c r="F6374" s="2" t="n">
        <f aca="false">IFERROR(E6374*10,SUBSTITUTE(E6374,"/",""))</f>
        <v>205</v>
      </c>
      <c r="H6374" s="14" t="str">
        <f aca="false">E6374</f>
        <v>20,5</v>
      </c>
      <c r="I6374" s="8" t="str">
        <f aca="false">J6374</f>
        <v>20,5</v>
      </c>
      <c r="J6374" s="61" t="str">
        <f aca="false">H6374</f>
        <v>20,5</v>
      </c>
      <c r="M6374" s="8" t="n">
        <v>929</v>
      </c>
      <c r="AD6374" s="38"/>
    </row>
    <row r="6375" customFormat="false" ht="15" hidden="false" customHeight="false" outlineLevel="0" collapsed="false">
      <c r="B6375" s="2" t="s">
        <v>108</v>
      </c>
      <c r="C6375" s="66" t="s">
        <v>2624</v>
      </c>
      <c r="D6375" s="38" t="n">
        <f aca="false">E6375*10</f>
        <v>210</v>
      </c>
      <c r="E6375" s="38" t="s">
        <v>307</v>
      </c>
      <c r="F6375" s="2" t="n">
        <f aca="false">IFERROR(E6375*10,SUBSTITUTE(E6375,"/",""))</f>
        <v>210</v>
      </c>
      <c r="H6375" s="14" t="str">
        <f aca="false">E6375</f>
        <v>21</v>
      </c>
      <c r="I6375" s="8" t="str">
        <f aca="false">J6375</f>
        <v>21</v>
      </c>
      <c r="J6375" s="61" t="str">
        <f aca="false">H6375</f>
        <v>21</v>
      </c>
      <c r="M6375" s="8" t="n">
        <v>919</v>
      </c>
      <c r="AD6375" s="38" t="str">
        <f aca="false">H6375</f>
        <v>21</v>
      </c>
    </row>
    <row r="6376" customFormat="false" ht="15" hidden="false" customHeight="false" outlineLevel="0" collapsed="false">
      <c r="B6376" s="2" t="s">
        <v>108</v>
      </c>
      <c r="C6376" s="66" t="s">
        <v>2624</v>
      </c>
      <c r="D6376" s="38" t="n">
        <f aca="false">E6376*10</f>
        <v>215</v>
      </c>
      <c r="E6376" s="38" t="s">
        <v>322</v>
      </c>
      <c r="F6376" s="2" t="n">
        <f aca="false">IFERROR(E6376*10,SUBSTITUTE(E6376,"/",""))</f>
        <v>215</v>
      </c>
      <c r="H6376" s="14" t="str">
        <f aca="false">E6376</f>
        <v>21,5</v>
      </c>
      <c r="I6376" s="8" t="str">
        <f aca="false">J6376</f>
        <v>21,5</v>
      </c>
      <c r="J6376" s="61" t="str">
        <f aca="false">H6376</f>
        <v>21,5</v>
      </c>
      <c r="M6376" s="8" t="n">
        <v>909</v>
      </c>
      <c r="AD6376" s="38"/>
    </row>
    <row r="6377" customFormat="false" ht="15" hidden="false" customHeight="false" outlineLevel="0" collapsed="false">
      <c r="B6377" s="2" t="s">
        <v>108</v>
      </c>
      <c r="C6377" s="66" t="s">
        <v>2624</v>
      </c>
      <c r="D6377" s="38" t="n">
        <f aca="false">E6377*10</f>
        <v>220</v>
      </c>
      <c r="E6377" s="38" t="s">
        <v>308</v>
      </c>
      <c r="F6377" s="2" t="n">
        <f aca="false">IFERROR(E6377*10,SUBSTITUTE(E6377,"/",""))</f>
        <v>220</v>
      </c>
      <c r="H6377" s="14" t="str">
        <f aca="false">E6377</f>
        <v>22</v>
      </c>
      <c r="I6377" s="8" t="str">
        <f aca="false">J6377</f>
        <v>22</v>
      </c>
      <c r="J6377" s="61" t="str">
        <f aca="false">H6377</f>
        <v>22</v>
      </c>
      <c r="M6377" s="8" t="n">
        <v>899</v>
      </c>
      <c r="AD6377" s="38" t="str">
        <f aca="false">H6377</f>
        <v>22</v>
      </c>
    </row>
    <row r="6378" customFormat="false" ht="15" hidden="false" customHeight="false" outlineLevel="0" collapsed="false">
      <c r="B6378" s="2" t="s">
        <v>108</v>
      </c>
      <c r="C6378" s="66" t="s">
        <v>2624</v>
      </c>
      <c r="D6378" s="38" t="n">
        <f aca="false">E6378*10</f>
        <v>225</v>
      </c>
      <c r="E6378" s="38" t="s">
        <v>323</v>
      </c>
      <c r="F6378" s="2" t="n">
        <f aca="false">IFERROR(E6378*10,SUBSTITUTE(E6378,"/",""))</f>
        <v>225</v>
      </c>
      <c r="H6378" s="14" t="str">
        <f aca="false">E6378</f>
        <v>22,5</v>
      </c>
      <c r="I6378" s="8" t="str">
        <f aca="false">J6378</f>
        <v>22,5</v>
      </c>
      <c r="J6378" s="61" t="str">
        <f aca="false">H6378</f>
        <v>22,5</v>
      </c>
      <c r="M6378" s="8" t="n">
        <v>889</v>
      </c>
      <c r="AD6378" s="38"/>
    </row>
    <row r="6379" customFormat="false" ht="15" hidden="false" customHeight="false" outlineLevel="0" collapsed="false">
      <c r="B6379" s="2" t="s">
        <v>108</v>
      </c>
      <c r="C6379" s="66" t="s">
        <v>2624</v>
      </c>
      <c r="D6379" s="38" t="n">
        <f aca="false">E6379*10</f>
        <v>230</v>
      </c>
      <c r="E6379" s="38" t="s">
        <v>309</v>
      </c>
      <c r="F6379" s="2" t="n">
        <f aca="false">IFERROR(E6379*10,SUBSTITUTE(E6379,"/",""))</f>
        <v>230</v>
      </c>
      <c r="H6379" s="14" t="str">
        <f aca="false">E6379</f>
        <v>23</v>
      </c>
      <c r="I6379" s="8" t="str">
        <f aca="false">J6379</f>
        <v>23</v>
      </c>
      <c r="J6379" s="61" t="str">
        <f aca="false">H6379</f>
        <v>23</v>
      </c>
      <c r="M6379" s="8" t="n">
        <v>879</v>
      </c>
      <c r="AD6379" s="38"/>
    </row>
    <row r="6381" customFormat="false" ht="15" hidden="false" customHeight="false" outlineLevel="0" collapsed="false">
      <c r="B6381" s="2" t="s">
        <v>108</v>
      </c>
      <c r="C6381" s="66" t="s">
        <v>2626</v>
      </c>
      <c r="D6381" s="2" t="n">
        <v>140</v>
      </c>
      <c r="E6381" s="38" t="s">
        <v>176</v>
      </c>
      <c r="F6381" s="2" t="str">
        <f aca="false">IFERROR(E6381*10,SUBSTITUTE(E6381,"/",""))</f>
        <v>XXS</v>
      </c>
      <c r="H6381" s="27"/>
      <c r="I6381" s="27"/>
      <c r="M6381" s="8" t="n">
        <v>0</v>
      </c>
    </row>
    <row r="6382" customFormat="false" ht="15" hidden="false" customHeight="false" outlineLevel="0" collapsed="false">
      <c r="B6382" s="2" t="s">
        <v>108</v>
      </c>
      <c r="C6382" s="66" t="s">
        <v>2626</v>
      </c>
      <c r="D6382" s="2" t="n">
        <v>150</v>
      </c>
      <c r="E6382" s="38" t="s">
        <v>177</v>
      </c>
      <c r="F6382" s="2" t="str">
        <f aca="false">IFERROR(E6382*10,SUBSTITUTE(E6382,"/",""))</f>
        <v>XS</v>
      </c>
      <c r="H6382" s="27"/>
      <c r="I6382" s="27"/>
      <c r="M6382" s="8" t="n">
        <v>0</v>
      </c>
    </row>
    <row r="6383" customFormat="false" ht="15" hidden="false" customHeight="false" outlineLevel="0" collapsed="false">
      <c r="B6383" s="2" t="s">
        <v>108</v>
      </c>
      <c r="C6383" s="66" t="s">
        <v>2626</v>
      </c>
      <c r="D6383" s="2" t="n">
        <v>160</v>
      </c>
      <c r="E6383" s="38" t="s">
        <v>178</v>
      </c>
      <c r="F6383" s="2" t="str">
        <f aca="false">IFERROR(E6383*10,SUBSTITUTE(E6383,"/",""))</f>
        <v>S</v>
      </c>
      <c r="H6383" s="27"/>
      <c r="I6383" s="27"/>
      <c r="M6383" s="8" t="n">
        <v>0</v>
      </c>
    </row>
    <row r="6384" customFormat="false" ht="15" hidden="false" customHeight="false" outlineLevel="0" collapsed="false">
      <c r="B6384" s="2" t="s">
        <v>108</v>
      </c>
      <c r="C6384" s="66" t="s">
        <v>2626</v>
      </c>
      <c r="D6384" s="2" t="n">
        <v>170</v>
      </c>
      <c r="E6384" s="38" t="s">
        <v>179</v>
      </c>
      <c r="F6384" s="2" t="str">
        <f aca="false">IFERROR(E6384*10,SUBSTITUTE(E6384,"/",""))</f>
        <v>M</v>
      </c>
      <c r="H6384" s="27"/>
      <c r="I6384" s="27"/>
      <c r="M6384" s="8" t="n">
        <v>0</v>
      </c>
    </row>
    <row r="6385" customFormat="false" ht="15" hidden="false" customHeight="false" outlineLevel="0" collapsed="false">
      <c r="B6385" s="2" t="s">
        <v>108</v>
      </c>
      <c r="C6385" s="66" t="s">
        <v>2626</v>
      </c>
      <c r="D6385" s="2" t="n">
        <v>180</v>
      </c>
      <c r="E6385" s="38" t="s">
        <v>180</v>
      </c>
      <c r="F6385" s="2" t="str">
        <f aca="false">IFERROR(E6385*10,SUBSTITUTE(E6385,"/",""))</f>
        <v>L</v>
      </c>
      <c r="H6385" s="27"/>
      <c r="I6385" s="27"/>
      <c r="M6385" s="8" t="n">
        <v>0</v>
      </c>
    </row>
    <row r="6386" customFormat="false" ht="15" hidden="false" customHeight="false" outlineLevel="0" collapsed="false">
      <c r="B6386" s="2" t="s">
        <v>108</v>
      </c>
      <c r="C6386" s="66" t="s">
        <v>2626</v>
      </c>
      <c r="D6386" s="2" t="n">
        <v>190</v>
      </c>
      <c r="E6386" s="38" t="s">
        <v>181</v>
      </c>
      <c r="F6386" s="2" t="str">
        <f aca="false">IFERROR(E6386*10,SUBSTITUTE(E6386,"/",""))</f>
        <v>XL</v>
      </c>
      <c r="H6386" s="27"/>
      <c r="I6386" s="27"/>
      <c r="M6386" s="8" t="n">
        <v>0</v>
      </c>
    </row>
    <row r="6387" customFormat="false" ht="15" hidden="false" customHeight="false" outlineLevel="0" collapsed="false">
      <c r="B6387" s="2" t="s">
        <v>108</v>
      </c>
      <c r="C6387" s="66" t="s">
        <v>2626</v>
      </c>
      <c r="D6387" s="2" t="n">
        <v>200</v>
      </c>
      <c r="E6387" s="38" t="s">
        <v>182</v>
      </c>
      <c r="F6387" s="2" t="str">
        <f aca="false">IFERROR(E6387*10,SUBSTITUTE(E6387,"/",""))</f>
        <v>XXL</v>
      </c>
      <c r="H6387" s="27"/>
      <c r="I6387" s="27"/>
      <c r="M6387" s="8" t="n">
        <v>0</v>
      </c>
    </row>
    <row r="6388" customFormat="false" ht="15" hidden="false" customHeight="false" outlineLevel="0" collapsed="false">
      <c r="I6388" s="2"/>
    </row>
    <row r="6389" customFormat="false" ht="15" hidden="false" customHeight="false" outlineLevel="0" collapsed="false">
      <c r="B6389" s="2" t="s">
        <v>108</v>
      </c>
      <c r="C6389" s="66" t="s">
        <v>2628</v>
      </c>
      <c r="D6389" s="2" t="n">
        <v>125</v>
      </c>
      <c r="E6389" s="38" t="s">
        <v>586</v>
      </c>
      <c r="F6389" s="2" t="str">
        <f aca="false">IFERROR(E6389*10,SUBSTITUTE(E6389,"/",""))</f>
        <v>PS</v>
      </c>
      <c r="H6389" s="27"/>
      <c r="I6389" s="27"/>
      <c r="M6389" s="8" t="n">
        <v>0</v>
      </c>
    </row>
    <row r="6390" customFormat="false" ht="15" hidden="false" customHeight="false" outlineLevel="0" collapsed="false">
      <c r="B6390" s="2" t="s">
        <v>108</v>
      </c>
      <c r="C6390" s="66" t="s">
        <v>2628</v>
      </c>
      <c r="D6390" s="2" t="n">
        <v>145</v>
      </c>
      <c r="E6390" s="38" t="s">
        <v>587</v>
      </c>
      <c r="F6390" s="2" t="str">
        <f aca="false">IFERROR(E6390*10,SUBSTITUTE(E6390,"/",""))</f>
        <v>XXSXS</v>
      </c>
      <c r="H6390" s="27"/>
      <c r="I6390" s="27"/>
      <c r="M6390" s="8" t="n">
        <v>0</v>
      </c>
    </row>
    <row r="6391" customFormat="false" ht="15" hidden="false" customHeight="false" outlineLevel="0" collapsed="false">
      <c r="B6391" s="2" t="s">
        <v>108</v>
      </c>
      <c r="C6391" s="66" t="s">
        <v>2628</v>
      </c>
      <c r="D6391" s="2" t="n">
        <v>155</v>
      </c>
      <c r="E6391" s="38" t="s">
        <v>588</v>
      </c>
      <c r="F6391" s="2" t="str">
        <f aca="false">IFERROR(E6391*10,SUBSTITUTE(E6391,"/",""))</f>
        <v>XSS</v>
      </c>
      <c r="H6391" s="27"/>
      <c r="I6391" s="27"/>
      <c r="M6391" s="8" t="n">
        <v>0</v>
      </c>
    </row>
    <row r="6392" customFormat="false" ht="15" hidden="false" customHeight="false" outlineLevel="0" collapsed="false">
      <c r="B6392" s="2" t="s">
        <v>108</v>
      </c>
      <c r="C6392" s="66" t="s">
        <v>2628</v>
      </c>
      <c r="D6392" s="2" t="n">
        <v>165</v>
      </c>
      <c r="E6392" s="38" t="s">
        <v>589</v>
      </c>
      <c r="F6392" s="2" t="str">
        <f aca="false">IFERROR(E6392*10,SUBSTITUTE(E6392,"/",""))</f>
        <v>SM</v>
      </c>
      <c r="H6392" s="27"/>
      <c r="I6392" s="27"/>
      <c r="M6392" s="8" t="n">
        <v>0</v>
      </c>
    </row>
    <row r="6393" customFormat="false" ht="15" hidden="false" customHeight="false" outlineLevel="0" collapsed="false">
      <c r="B6393" s="2" t="s">
        <v>108</v>
      </c>
      <c r="C6393" s="66" t="s">
        <v>2628</v>
      </c>
      <c r="D6393" s="2" t="n">
        <v>175</v>
      </c>
      <c r="E6393" s="38" t="s">
        <v>590</v>
      </c>
      <c r="F6393" s="2" t="str">
        <f aca="false">IFERROR(E6393*10,SUBSTITUTE(E6393,"/",""))</f>
        <v>ML</v>
      </c>
      <c r="H6393" s="27"/>
      <c r="I6393" s="27"/>
      <c r="M6393" s="8" t="n">
        <v>0</v>
      </c>
    </row>
    <row r="6394" customFormat="false" ht="15" hidden="false" customHeight="false" outlineLevel="0" collapsed="false">
      <c r="B6394" s="2" t="s">
        <v>108</v>
      </c>
      <c r="C6394" s="66" t="s">
        <v>2628</v>
      </c>
      <c r="D6394" s="2" t="n">
        <v>185</v>
      </c>
      <c r="E6394" s="38" t="s">
        <v>591</v>
      </c>
      <c r="F6394" s="2" t="str">
        <f aca="false">IFERROR(E6394*10,SUBSTITUTE(E6394,"/",""))</f>
        <v>LXL</v>
      </c>
      <c r="H6394" s="27"/>
      <c r="I6394" s="27"/>
      <c r="M6394" s="8" t="n">
        <v>0</v>
      </c>
    </row>
    <row r="6395" customFormat="false" ht="15" hidden="false" customHeight="false" outlineLevel="0" collapsed="false">
      <c r="B6395" s="2" t="s">
        <v>108</v>
      </c>
      <c r="C6395" s="66" t="s">
        <v>2628</v>
      </c>
      <c r="D6395" s="2" t="n">
        <v>195</v>
      </c>
      <c r="E6395" s="38" t="s">
        <v>592</v>
      </c>
      <c r="F6395" s="2" t="str">
        <f aca="false">IFERROR(E6395*10,SUBSTITUTE(E6395,"/",""))</f>
        <v>XLXXL</v>
      </c>
      <c r="H6395" s="27"/>
      <c r="I6395" s="27"/>
      <c r="M6395" s="8" t="n">
        <v>0</v>
      </c>
    </row>
    <row r="6396" customFormat="false" ht="15" hidden="false" customHeight="false" outlineLevel="0" collapsed="false">
      <c r="I6396" s="2"/>
    </row>
    <row r="6397" customFormat="false" ht="15" hidden="false" customHeight="false" outlineLevel="0" collapsed="false">
      <c r="B6397" s="2" t="s">
        <v>108</v>
      </c>
      <c r="C6397" s="66" t="s">
        <v>2630</v>
      </c>
      <c r="D6397" s="2" t="n">
        <v>110</v>
      </c>
      <c r="E6397" s="38" t="s">
        <v>238</v>
      </c>
      <c r="F6397" s="38" t="s">
        <v>2913</v>
      </c>
      <c r="H6397" s="27"/>
      <c r="I6397" s="27"/>
      <c r="J6397" s="61"/>
      <c r="M6397" s="8" t="n">
        <v>0</v>
      </c>
    </row>
    <row r="6399" customFormat="false" ht="15" hidden="false" customHeight="false" outlineLevel="0" collapsed="false">
      <c r="B6399" s="2" t="s">
        <v>108</v>
      </c>
      <c r="C6399" s="66" t="s">
        <v>2632</v>
      </c>
      <c r="D6399" s="38" t="n">
        <f aca="false">E6399*10</f>
        <v>400</v>
      </c>
      <c r="E6399" s="38" t="s">
        <v>123</v>
      </c>
      <c r="F6399" s="2" t="n">
        <f aca="false">IFERROR(E6399*10,SUBSTITUTE(E6399,"/",""))</f>
        <v>400</v>
      </c>
      <c r="H6399" s="14" t="str">
        <f aca="false">E6399</f>
        <v>40</v>
      </c>
      <c r="I6399" s="14" t="str">
        <f aca="false">H6399</f>
        <v>40</v>
      </c>
      <c r="J6399" s="61" t="str">
        <f aca="false">H6399</f>
        <v>40</v>
      </c>
      <c r="M6399" s="8" t="n">
        <v>908</v>
      </c>
      <c r="AD6399" s="38" t="str">
        <f aca="false">H6399</f>
        <v>40</v>
      </c>
    </row>
    <row r="6400" customFormat="false" ht="15" hidden="false" customHeight="false" outlineLevel="0" collapsed="false">
      <c r="B6400" s="2" t="s">
        <v>717</v>
      </c>
      <c r="C6400" s="66" t="s">
        <v>2632</v>
      </c>
      <c r="D6400" s="38" t="n">
        <f aca="false">E6400*10</f>
        <v>420</v>
      </c>
      <c r="E6400" s="38" t="s">
        <v>125</v>
      </c>
      <c r="F6400" s="2" t="n">
        <f aca="false">IFERROR(E6400*10,SUBSTITUTE(E6400,"/",""))</f>
        <v>420</v>
      </c>
      <c r="H6400" s="41" t="str">
        <f aca="false">E6400</f>
        <v>42</v>
      </c>
      <c r="I6400" s="29" t="str">
        <f aca="false">H6400</f>
        <v>42</v>
      </c>
      <c r="J6400" s="61" t="str">
        <f aca="false">H6400</f>
        <v>42</v>
      </c>
      <c r="M6400" s="8"/>
      <c r="AD6400" s="38"/>
    </row>
    <row r="6401" customFormat="false" ht="15" hidden="false" customHeight="false" outlineLevel="0" collapsed="false">
      <c r="B6401" s="2" t="s">
        <v>108</v>
      </c>
      <c r="C6401" s="66" t="s">
        <v>2632</v>
      </c>
      <c r="D6401" s="38" t="n">
        <f aca="false">E6401*10</f>
        <v>450</v>
      </c>
      <c r="E6401" s="38" t="s">
        <v>196</v>
      </c>
      <c r="F6401" s="2" t="n">
        <f aca="false">IFERROR(E6401*10,SUBSTITUTE(E6401,"/",""))</f>
        <v>450</v>
      </c>
      <c r="H6401" s="14" t="str">
        <f aca="false">E6401</f>
        <v>45</v>
      </c>
      <c r="I6401" s="14" t="str">
        <f aca="false">H6401</f>
        <v>45</v>
      </c>
      <c r="J6401" s="61" t="str">
        <f aca="false">H6401</f>
        <v>45</v>
      </c>
      <c r="M6401" s="8" t="n">
        <v>918</v>
      </c>
      <c r="AD6401" s="38" t="str">
        <f aca="false">H6401</f>
        <v>45</v>
      </c>
    </row>
    <row r="6402" customFormat="false" ht="15" hidden="false" customHeight="false" outlineLevel="0" collapsed="false">
      <c r="B6402" s="2" t="s">
        <v>108</v>
      </c>
      <c r="C6402" s="66" t="s">
        <v>2632</v>
      </c>
      <c r="D6402" s="38" t="n">
        <f aca="false">E6402*10</f>
        <v>500</v>
      </c>
      <c r="E6402" s="38" t="s">
        <v>245</v>
      </c>
      <c r="F6402" s="2" t="n">
        <f aca="false">IFERROR(E6402*10,SUBSTITUTE(E6402,"/",""))</f>
        <v>500</v>
      </c>
      <c r="H6402" s="14" t="str">
        <f aca="false">E6402</f>
        <v>50</v>
      </c>
      <c r="I6402" s="14" t="str">
        <f aca="false">H6402</f>
        <v>50</v>
      </c>
      <c r="J6402" s="61" t="str">
        <f aca="false">H6402</f>
        <v>50</v>
      </c>
      <c r="M6402" s="8" t="n">
        <v>998</v>
      </c>
      <c r="AD6402" s="38" t="str">
        <f aca="false">H6402</f>
        <v>50</v>
      </c>
    </row>
    <row r="6403" customFormat="false" ht="15" hidden="false" customHeight="false" outlineLevel="0" collapsed="false">
      <c r="B6403" s="2" t="s">
        <v>108</v>
      </c>
      <c r="C6403" s="66" t="s">
        <v>2632</v>
      </c>
      <c r="D6403" s="38" t="n">
        <f aca="false">E6403*10</f>
        <v>550</v>
      </c>
      <c r="E6403" s="38" t="s">
        <v>2088</v>
      </c>
      <c r="F6403" s="2" t="n">
        <f aca="false">IFERROR(E6403*10,SUBSTITUTE(E6403,"/",""))</f>
        <v>550</v>
      </c>
      <c r="H6403" s="14" t="str">
        <f aca="false">E6403</f>
        <v>55</v>
      </c>
      <c r="I6403" s="14" t="str">
        <f aca="false">H6403</f>
        <v>55</v>
      </c>
      <c r="J6403" s="61" t="str">
        <f aca="false">H6403</f>
        <v>55</v>
      </c>
      <c r="M6403" s="8" t="n">
        <v>988</v>
      </c>
      <c r="AD6403" s="38" t="str">
        <f aca="false">H6403</f>
        <v>55</v>
      </c>
    </row>
    <row r="6404" customFormat="false" ht="15" hidden="false" customHeight="false" outlineLevel="0" collapsed="false">
      <c r="B6404" s="2" t="s">
        <v>108</v>
      </c>
      <c r="C6404" s="66" t="s">
        <v>2632</v>
      </c>
      <c r="D6404" s="38" t="n">
        <f aca="false">E6404*10</f>
        <v>600</v>
      </c>
      <c r="E6404" s="38" t="s">
        <v>456</v>
      </c>
      <c r="F6404" s="2" t="n">
        <f aca="false">IFERROR(E6404*10,SUBSTITUTE(E6404,"/",""))</f>
        <v>600</v>
      </c>
      <c r="H6404" s="14" t="str">
        <f aca="false">E6404</f>
        <v>60</v>
      </c>
      <c r="I6404" s="14" t="str">
        <f aca="false">H6404</f>
        <v>60</v>
      </c>
      <c r="J6404" s="61" t="str">
        <f aca="false">H6404</f>
        <v>60</v>
      </c>
      <c r="M6404" s="8" t="n">
        <v>978</v>
      </c>
      <c r="AD6404" s="38" t="str">
        <f aca="false">H6404</f>
        <v>60</v>
      </c>
    </row>
    <row r="6405" customFormat="false" ht="15" hidden="false" customHeight="false" outlineLevel="0" collapsed="false">
      <c r="B6405" s="2" t="s">
        <v>108</v>
      </c>
      <c r="C6405" s="66" t="s">
        <v>2632</v>
      </c>
      <c r="D6405" s="38" t="n">
        <f aca="false">E6405*10</f>
        <v>650</v>
      </c>
      <c r="E6405" s="38" t="s">
        <v>1616</v>
      </c>
      <c r="F6405" s="2" t="n">
        <f aca="false">IFERROR(E6405*10,SUBSTITUTE(E6405,"/",""))</f>
        <v>650</v>
      </c>
      <c r="H6405" s="14" t="str">
        <f aca="false">E6405</f>
        <v>65</v>
      </c>
      <c r="I6405" s="14" t="str">
        <f aca="false">H6405</f>
        <v>65</v>
      </c>
      <c r="J6405" s="61" t="str">
        <f aca="false">H6405</f>
        <v>65</v>
      </c>
      <c r="M6405" s="8" t="n">
        <v>968</v>
      </c>
      <c r="AD6405" s="38" t="str">
        <f aca="false">H6405</f>
        <v>65</v>
      </c>
    </row>
    <row r="6406" customFormat="false" ht="15" hidden="false" customHeight="false" outlineLevel="0" collapsed="false">
      <c r="B6406" s="2" t="s">
        <v>108</v>
      </c>
      <c r="C6406" s="66" t="s">
        <v>2632</v>
      </c>
      <c r="D6406" s="38" t="n">
        <f aca="false">E6406*10</f>
        <v>680</v>
      </c>
      <c r="E6406" s="38" t="s">
        <v>460</v>
      </c>
      <c r="F6406" s="2" t="n">
        <f aca="false">IFERROR(E6406*10,SUBSTITUTE(E6406,"/",""))</f>
        <v>680</v>
      </c>
      <c r="H6406" s="14" t="str">
        <f aca="false">E6406</f>
        <v>68</v>
      </c>
      <c r="I6406" s="14" t="str">
        <f aca="false">H6406</f>
        <v>68</v>
      </c>
      <c r="J6406" s="61" t="str">
        <f aca="false">H6406</f>
        <v>68</v>
      </c>
      <c r="M6406" s="8" t="n">
        <v>958</v>
      </c>
      <c r="AD6406" s="38"/>
    </row>
    <row r="6407" customFormat="false" ht="15" hidden="false" customHeight="false" outlineLevel="0" collapsed="false">
      <c r="B6407" s="2" t="s">
        <v>108</v>
      </c>
      <c r="C6407" s="66" t="s">
        <v>2632</v>
      </c>
      <c r="D6407" s="38" t="n">
        <f aca="false">E6407*10</f>
        <v>700</v>
      </c>
      <c r="E6407" s="38" t="s">
        <v>461</v>
      </c>
      <c r="F6407" s="2" t="n">
        <f aca="false">IFERROR(E6407*10,SUBSTITUTE(E6407,"/",""))</f>
        <v>700</v>
      </c>
      <c r="H6407" s="14" t="str">
        <f aca="false">E6407</f>
        <v>70</v>
      </c>
      <c r="I6407" s="14" t="str">
        <f aca="false">H6407</f>
        <v>70</v>
      </c>
      <c r="J6407" s="61" t="str">
        <f aca="false">H6407</f>
        <v>70</v>
      </c>
      <c r="M6407" s="8" t="n">
        <v>948</v>
      </c>
      <c r="AD6407" s="38" t="str">
        <f aca="false">H6407</f>
        <v>70</v>
      </c>
    </row>
    <row r="6408" customFormat="false" ht="15" hidden="false" customHeight="false" outlineLevel="0" collapsed="false">
      <c r="B6408" s="2" t="s">
        <v>108</v>
      </c>
      <c r="C6408" s="66" t="s">
        <v>2632</v>
      </c>
      <c r="D6408" s="38" t="n">
        <f aca="false">E6408*10</f>
        <v>750</v>
      </c>
      <c r="E6408" s="38" t="s">
        <v>1617</v>
      </c>
      <c r="F6408" s="2" t="n">
        <f aca="false">IFERROR(E6408*10,SUBSTITUTE(E6408,"/",""))</f>
        <v>750</v>
      </c>
      <c r="H6408" s="14" t="str">
        <f aca="false">E6408</f>
        <v>75</v>
      </c>
      <c r="I6408" s="14" t="str">
        <f aca="false">H6408</f>
        <v>75</v>
      </c>
      <c r="J6408" s="61" t="str">
        <f aca="false">H6408</f>
        <v>75</v>
      </c>
      <c r="M6408" s="8" t="n">
        <v>938</v>
      </c>
      <c r="AD6408" s="38" t="str">
        <f aca="false">H6408</f>
        <v>75</v>
      </c>
    </row>
    <row r="6409" customFormat="false" ht="15" hidden="false" customHeight="false" outlineLevel="0" collapsed="false">
      <c r="B6409" s="2" t="s">
        <v>108</v>
      </c>
      <c r="C6409" s="66" t="s">
        <v>2632</v>
      </c>
      <c r="D6409" s="38" t="n">
        <f aca="false">E6409*10</f>
        <v>800</v>
      </c>
      <c r="E6409" s="38" t="s">
        <v>1618</v>
      </c>
      <c r="F6409" s="2" t="n">
        <f aca="false">IFERROR(E6409*10,SUBSTITUTE(E6409,"/",""))</f>
        <v>800</v>
      </c>
      <c r="H6409" s="14" t="str">
        <f aca="false">E6409</f>
        <v>80</v>
      </c>
      <c r="I6409" s="14" t="str">
        <f aca="false">H6409</f>
        <v>80</v>
      </c>
      <c r="J6409" s="61" t="str">
        <f aca="false">H6409</f>
        <v>80</v>
      </c>
      <c r="M6409" s="8" t="n">
        <v>928</v>
      </c>
      <c r="AD6409" s="38" t="str">
        <f aca="false">H6409</f>
        <v>80</v>
      </c>
    </row>
    <row r="6411" customFormat="false" ht="15" hidden="false" customHeight="false" outlineLevel="0" collapsed="false">
      <c r="B6411" s="2" t="s">
        <v>108</v>
      </c>
      <c r="C6411" s="66" t="s">
        <v>2634</v>
      </c>
      <c r="D6411" s="2" t="n">
        <v>110</v>
      </c>
      <c r="E6411" s="38" t="s">
        <v>238</v>
      </c>
      <c r="F6411" s="38" t="s">
        <v>2913</v>
      </c>
      <c r="H6411" s="27"/>
      <c r="I6411" s="27"/>
      <c r="J6411" s="61"/>
      <c r="M6411" s="8" t="n">
        <v>0</v>
      </c>
    </row>
    <row r="6412" customFormat="false" ht="15" hidden="false" customHeight="false" outlineLevel="0" collapsed="false">
      <c r="I6412" s="2"/>
    </row>
    <row r="6413" customFormat="false" ht="15" hidden="false" customHeight="false" outlineLevel="0" collapsed="false">
      <c r="B6413" s="2" t="s">
        <v>108</v>
      </c>
      <c r="C6413" s="66" t="s">
        <v>2636</v>
      </c>
      <c r="D6413" s="2" t="n">
        <v>140</v>
      </c>
      <c r="E6413" s="38" t="s">
        <v>176</v>
      </c>
      <c r="F6413" s="2" t="str">
        <f aca="false">IFERROR(E6413*10,SUBSTITUTE(E6413,"/",""))</f>
        <v>XXS</v>
      </c>
      <c r="H6413" s="27"/>
      <c r="I6413" s="27"/>
      <c r="M6413" s="8" t="n">
        <v>0</v>
      </c>
    </row>
    <row r="6414" customFormat="false" ht="15" hidden="false" customHeight="false" outlineLevel="0" collapsed="false">
      <c r="B6414" s="2" t="s">
        <v>108</v>
      </c>
      <c r="C6414" s="66" t="s">
        <v>2636</v>
      </c>
      <c r="D6414" s="2" t="n">
        <v>150</v>
      </c>
      <c r="E6414" s="38" t="s">
        <v>177</v>
      </c>
      <c r="F6414" s="2" t="str">
        <f aca="false">IFERROR(E6414*10,SUBSTITUTE(E6414,"/",""))</f>
        <v>XS</v>
      </c>
      <c r="H6414" s="27"/>
      <c r="I6414" s="27"/>
      <c r="M6414" s="8" t="n">
        <v>0</v>
      </c>
    </row>
    <row r="6415" customFormat="false" ht="15" hidden="false" customHeight="false" outlineLevel="0" collapsed="false">
      <c r="B6415" s="2" t="s">
        <v>108</v>
      </c>
      <c r="C6415" s="66" t="s">
        <v>2636</v>
      </c>
      <c r="D6415" s="2" t="n">
        <v>160</v>
      </c>
      <c r="E6415" s="38" t="s">
        <v>178</v>
      </c>
      <c r="F6415" s="2" t="str">
        <f aca="false">IFERROR(E6415*10,SUBSTITUTE(E6415,"/",""))</f>
        <v>S</v>
      </c>
      <c r="H6415" s="27"/>
      <c r="I6415" s="27"/>
      <c r="M6415" s="8" t="n">
        <v>0</v>
      </c>
    </row>
    <row r="6416" customFormat="false" ht="15" hidden="false" customHeight="false" outlineLevel="0" collapsed="false">
      <c r="B6416" s="2" t="s">
        <v>108</v>
      </c>
      <c r="C6416" s="66" t="s">
        <v>2636</v>
      </c>
      <c r="D6416" s="2" t="n">
        <v>170</v>
      </c>
      <c r="E6416" s="38" t="s">
        <v>179</v>
      </c>
      <c r="F6416" s="2" t="str">
        <f aca="false">IFERROR(E6416*10,SUBSTITUTE(E6416,"/",""))</f>
        <v>M</v>
      </c>
      <c r="H6416" s="27"/>
      <c r="I6416" s="27"/>
      <c r="M6416" s="8" t="n">
        <v>0</v>
      </c>
    </row>
    <row r="6417" customFormat="false" ht="15" hidden="false" customHeight="false" outlineLevel="0" collapsed="false">
      <c r="B6417" s="2" t="s">
        <v>108</v>
      </c>
      <c r="C6417" s="66" t="s">
        <v>2636</v>
      </c>
      <c r="D6417" s="2" t="n">
        <v>180</v>
      </c>
      <c r="E6417" s="38" t="s">
        <v>180</v>
      </c>
      <c r="F6417" s="2" t="str">
        <f aca="false">IFERROR(E6417*10,SUBSTITUTE(E6417,"/",""))</f>
        <v>L</v>
      </c>
      <c r="H6417" s="27"/>
      <c r="I6417" s="27"/>
      <c r="M6417" s="8" t="n">
        <v>0</v>
      </c>
    </row>
    <row r="6418" customFormat="false" ht="15" hidden="false" customHeight="false" outlineLevel="0" collapsed="false">
      <c r="B6418" s="2" t="s">
        <v>108</v>
      </c>
      <c r="C6418" s="66" t="s">
        <v>2636</v>
      </c>
      <c r="D6418" s="2" t="n">
        <v>190</v>
      </c>
      <c r="E6418" s="38" t="s">
        <v>181</v>
      </c>
      <c r="F6418" s="2" t="str">
        <f aca="false">IFERROR(E6418*10,SUBSTITUTE(E6418,"/",""))</f>
        <v>XL</v>
      </c>
      <c r="H6418" s="27"/>
      <c r="I6418" s="27"/>
      <c r="M6418" s="8" t="n">
        <v>0</v>
      </c>
    </row>
    <row r="6419" customFormat="false" ht="15" hidden="false" customHeight="false" outlineLevel="0" collapsed="false">
      <c r="B6419" s="2" t="s">
        <v>108</v>
      </c>
      <c r="C6419" s="66" t="s">
        <v>2636</v>
      </c>
      <c r="D6419" s="2" t="n">
        <v>200</v>
      </c>
      <c r="E6419" s="38" t="s">
        <v>182</v>
      </c>
      <c r="F6419" s="2" t="str">
        <f aca="false">IFERROR(E6419*10,SUBSTITUTE(E6419,"/",""))</f>
        <v>XXL</v>
      </c>
      <c r="H6419" s="27"/>
      <c r="I6419" s="27"/>
      <c r="M6419" s="8" t="n">
        <v>0</v>
      </c>
    </row>
    <row r="6420" customFormat="false" ht="15" hidden="false" customHeight="false" outlineLevel="0" collapsed="false">
      <c r="I6420" s="2"/>
    </row>
    <row r="6421" customFormat="false" ht="15" hidden="false" customHeight="false" outlineLevel="0" collapsed="false">
      <c r="B6421" s="2" t="s">
        <v>108</v>
      </c>
      <c r="C6421" s="66" t="s">
        <v>2638</v>
      </c>
      <c r="D6421" s="2" t="n">
        <v>110</v>
      </c>
      <c r="E6421" s="38" t="s">
        <v>238</v>
      </c>
      <c r="F6421" s="38" t="s">
        <v>2913</v>
      </c>
      <c r="H6421" s="27"/>
      <c r="I6421" s="27"/>
      <c r="J6421" s="61"/>
      <c r="M6421" s="8" t="n">
        <v>0</v>
      </c>
    </row>
    <row r="6422" customFormat="false" ht="15" hidden="false" customHeight="false" outlineLevel="0" collapsed="false">
      <c r="I6422" s="2"/>
    </row>
    <row r="6423" customFormat="false" ht="15" hidden="false" customHeight="false" outlineLevel="0" collapsed="false">
      <c r="B6423" s="2" t="s">
        <v>108</v>
      </c>
      <c r="C6423" s="66" t="s">
        <v>2640</v>
      </c>
      <c r="D6423" s="2" t="n">
        <v>140</v>
      </c>
      <c r="E6423" s="38" t="s">
        <v>176</v>
      </c>
      <c r="F6423" s="2" t="str">
        <f aca="false">IFERROR(E6423*10,SUBSTITUTE(E6423,"/",""))</f>
        <v>XXS</v>
      </c>
      <c r="H6423" s="27"/>
      <c r="I6423" s="27"/>
      <c r="M6423" s="8" t="n">
        <v>0</v>
      </c>
    </row>
    <row r="6424" customFormat="false" ht="15" hidden="false" customHeight="false" outlineLevel="0" collapsed="false">
      <c r="B6424" s="2" t="s">
        <v>108</v>
      </c>
      <c r="C6424" s="66" t="s">
        <v>2640</v>
      </c>
      <c r="D6424" s="2" t="n">
        <v>150</v>
      </c>
      <c r="E6424" s="38" t="s">
        <v>177</v>
      </c>
      <c r="F6424" s="2" t="str">
        <f aca="false">IFERROR(E6424*10,SUBSTITUTE(E6424,"/",""))</f>
        <v>XS</v>
      </c>
      <c r="H6424" s="27"/>
      <c r="I6424" s="27"/>
      <c r="M6424" s="8" t="n">
        <v>0</v>
      </c>
    </row>
    <row r="6425" customFormat="false" ht="15" hidden="false" customHeight="false" outlineLevel="0" collapsed="false">
      <c r="B6425" s="2" t="s">
        <v>108</v>
      </c>
      <c r="C6425" s="66" t="s">
        <v>2640</v>
      </c>
      <c r="D6425" s="2" t="n">
        <v>160</v>
      </c>
      <c r="E6425" s="38" t="s">
        <v>178</v>
      </c>
      <c r="F6425" s="2" t="str">
        <f aca="false">IFERROR(E6425*10,SUBSTITUTE(E6425,"/",""))</f>
        <v>S</v>
      </c>
      <c r="H6425" s="27"/>
      <c r="I6425" s="27"/>
      <c r="M6425" s="8" t="n">
        <v>0</v>
      </c>
    </row>
    <row r="6426" customFormat="false" ht="15" hidden="false" customHeight="false" outlineLevel="0" collapsed="false">
      <c r="B6426" s="2" t="s">
        <v>108</v>
      </c>
      <c r="C6426" s="66" t="s">
        <v>2640</v>
      </c>
      <c r="D6426" s="2" t="n">
        <v>170</v>
      </c>
      <c r="E6426" s="38" t="s">
        <v>179</v>
      </c>
      <c r="F6426" s="2" t="str">
        <f aca="false">IFERROR(E6426*10,SUBSTITUTE(E6426,"/",""))</f>
        <v>M</v>
      </c>
      <c r="H6426" s="27"/>
      <c r="I6426" s="27"/>
      <c r="M6426" s="8" t="n">
        <v>0</v>
      </c>
    </row>
    <row r="6427" customFormat="false" ht="15" hidden="false" customHeight="false" outlineLevel="0" collapsed="false">
      <c r="B6427" s="2" t="s">
        <v>108</v>
      </c>
      <c r="C6427" s="66" t="s">
        <v>2640</v>
      </c>
      <c r="D6427" s="2" t="n">
        <v>180</v>
      </c>
      <c r="E6427" s="38" t="s">
        <v>180</v>
      </c>
      <c r="F6427" s="2" t="str">
        <f aca="false">IFERROR(E6427*10,SUBSTITUTE(E6427,"/",""))</f>
        <v>L</v>
      </c>
      <c r="H6427" s="27"/>
      <c r="I6427" s="27"/>
      <c r="M6427" s="8" t="n">
        <v>0</v>
      </c>
    </row>
    <row r="6428" customFormat="false" ht="15" hidden="false" customHeight="false" outlineLevel="0" collapsed="false">
      <c r="B6428" s="2" t="s">
        <v>108</v>
      </c>
      <c r="C6428" s="66" t="s">
        <v>2640</v>
      </c>
      <c r="D6428" s="2" t="n">
        <v>190</v>
      </c>
      <c r="E6428" s="38" t="s">
        <v>181</v>
      </c>
      <c r="F6428" s="2" t="str">
        <f aca="false">IFERROR(E6428*10,SUBSTITUTE(E6428,"/",""))</f>
        <v>XL</v>
      </c>
      <c r="H6428" s="27"/>
      <c r="I6428" s="27"/>
      <c r="M6428" s="8" t="n">
        <v>0</v>
      </c>
    </row>
    <row r="6429" customFormat="false" ht="15" hidden="false" customHeight="false" outlineLevel="0" collapsed="false">
      <c r="B6429" s="2" t="s">
        <v>108</v>
      </c>
      <c r="C6429" s="66" t="s">
        <v>2640</v>
      </c>
      <c r="D6429" s="2" t="n">
        <v>200</v>
      </c>
      <c r="E6429" s="38" t="s">
        <v>182</v>
      </c>
      <c r="F6429" s="2" t="str">
        <f aca="false">IFERROR(E6429*10,SUBSTITUTE(E6429,"/",""))</f>
        <v>XXL</v>
      </c>
      <c r="H6429" s="27"/>
      <c r="I6429" s="27"/>
      <c r="M6429" s="8" t="n">
        <v>0</v>
      </c>
    </row>
    <row r="6430" customFormat="false" ht="15" hidden="false" customHeight="false" outlineLevel="0" collapsed="false">
      <c r="I6430" s="2"/>
    </row>
    <row r="6431" customFormat="false" ht="15" hidden="false" customHeight="false" outlineLevel="0" collapsed="false">
      <c r="B6431" s="2" t="s">
        <v>108</v>
      </c>
      <c r="C6431" s="66" t="s">
        <v>2642</v>
      </c>
      <c r="D6431" s="2" t="n">
        <v>110</v>
      </c>
      <c r="E6431" s="38" t="s">
        <v>238</v>
      </c>
      <c r="F6431" s="38" t="s">
        <v>2913</v>
      </c>
      <c r="H6431" s="27"/>
      <c r="I6431" s="27"/>
      <c r="J6431" s="61"/>
      <c r="M6431" s="8" t="n">
        <v>0</v>
      </c>
    </row>
    <row r="6432" customFormat="false" ht="15" hidden="false" customHeight="false" outlineLevel="0" collapsed="false">
      <c r="I6432" s="2"/>
    </row>
    <row r="6433" customFormat="false" ht="15" hidden="false" customHeight="false" outlineLevel="0" collapsed="false">
      <c r="B6433" s="2" t="s">
        <v>108</v>
      </c>
      <c r="C6433" s="66" t="s">
        <v>2644</v>
      </c>
      <c r="D6433" s="2" t="n">
        <v>140</v>
      </c>
      <c r="E6433" s="38" t="s">
        <v>176</v>
      </c>
      <c r="F6433" s="2" t="str">
        <f aca="false">IFERROR(E6433*10,SUBSTITUTE(E6433,"/",""))</f>
        <v>XXS</v>
      </c>
      <c r="H6433" s="27"/>
      <c r="I6433" s="27"/>
      <c r="M6433" s="8" t="n">
        <v>0</v>
      </c>
    </row>
    <row r="6434" customFormat="false" ht="15" hidden="false" customHeight="false" outlineLevel="0" collapsed="false">
      <c r="B6434" s="2" t="s">
        <v>108</v>
      </c>
      <c r="C6434" s="66" t="s">
        <v>2644</v>
      </c>
      <c r="D6434" s="2" t="n">
        <v>150</v>
      </c>
      <c r="E6434" s="38" t="s">
        <v>177</v>
      </c>
      <c r="F6434" s="2" t="str">
        <f aca="false">IFERROR(E6434*10,SUBSTITUTE(E6434,"/",""))</f>
        <v>XS</v>
      </c>
      <c r="H6434" s="27"/>
      <c r="I6434" s="27"/>
      <c r="M6434" s="8" t="n">
        <v>0</v>
      </c>
    </row>
    <row r="6435" customFormat="false" ht="15" hidden="false" customHeight="false" outlineLevel="0" collapsed="false">
      <c r="B6435" s="2" t="s">
        <v>108</v>
      </c>
      <c r="C6435" s="66" t="s">
        <v>2644</v>
      </c>
      <c r="D6435" s="2" t="n">
        <v>160</v>
      </c>
      <c r="E6435" s="38" t="s">
        <v>178</v>
      </c>
      <c r="F6435" s="2" t="str">
        <f aca="false">IFERROR(E6435*10,SUBSTITUTE(E6435,"/",""))</f>
        <v>S</v>
      </c>
      <c r="H6435" s="27"/>
      <c r="I6435" s="27"/>
      <c r="M6435" s="8" t="n">
        <v>0</v>
      </c>
    </row>
    <row r="6436" customFormat="false" ht="15" hidden="false" customHeight="false" outlineLevel="0" collapsed="false">
      <c r="B6436" s="2" t="s">
        <v>108</v>
      </c>
      <c r="C6436" s="66" t="s">
        <v>2644</v>
      </c>
      <c r="D6436" s="2" t="n">
        <v>170</v>
      </c>
      <c r="E6436" s="38" t="s">
        <v>179</v>
      </c>
      <c r="F6436" s="2" t="str">
        <f aca="false">IFERROR(E6436*10,SUBSTITUTE(E6436,"/",""))</f>
        <v>M</v>
      </c>
      <c r="H6436" s="27"/>
      <c r="I6436" s="27"/>
      <c r="M6436" s="8" t="n">
        <v>0</v>
      </c>
    </row>
    <row r="6437" customFormat="false" ht="15" hidden="false" customHeight="false" outlineLevel="0" collapsed="false">
      <c r="B6437" s="2" t="s">
        <v>108</v>
      </c>
      <c r="C6437" s="66" t="s">
        <v>2644</v>
      </c>
      <c r="D6437" s="2" t="n">
        <v>180</v>
      </c>
      <c r="E6437" s="38" t="s">
        <v>180</v>
      </c>
      <c r="F6437" s="2" t="str">
        <f aca="false">IFERROR(E6437*10,SUBSTITUTE(E6437,"/",""))</f>
        <v>L</v>
      </c>
      <c r="H6437" s="27"/>
      <c r="I6437" s="27"/>
      <c r="M6437" s="8" t="n">
        <v>0</v>
      </c>
    </row>
    <row r="6438" customFormat="false" ht="15" hidden="false" customHeight="false" outlineLevel="0" collapsed="false">
      <c r="B6438" s="2" t="s">
        <v>108</v>
      </c>
      <c r="C6438" s="66" t="s">
        <v>2644</v>
      </c>
      <c r="D6438" s="2" t="n">
        <v>190</v>
      </c>
      <c r="E6438" s="38" t="s">
        <v>181</v>
      </c>
      <c r="F6438" s="2" t="str">
        <f aca="false">IFERROR(E6438*10,SUBSTITUTE(E6438,"/",""))</f>
        <v>XL</v>
      </c>
      <c r="H6438" s="27"/>
      <c r="I6438" s="27"/>
      <c r="M6438" s="8" t="n">
        <v>0</v>
      </c>
    </row>
    <row r="6439" customFormat="false" ht="15" hidden="false" customHeight="false" outlineLevel="0" collapsed="false">
      <c r="B6439" s="2" t="s">
        <v>108</v>
      </c>
      <c r="C6439" s="66" t="s">
        <v>2644</v>
      </c>
      <c r="D6439" s="2" t="n">
        <v>200</v>
      </c>
      <c r="E6439" s="38" t="s">
        <v>182</v>
      </c>
      <c r="F6439" s="2" t="str">
        <f aca="false">IFERROR(E6439*10,SUBSTITUTE(E6439,"/",""))</f>
        <v>XXL</v>
      </c>
      <c r="H6439" s="27"/>
      <c r="I6439" s="27"/>
      <c r="M6439" s="8" t="n">
        <v>0</v>
      </c>
    </row>
    <row r="6440" customFormat="false" ht="15" hidden="false" customHeight="false" outlineLevel="0" collapsed="false">
      <c r="I6440" s="2"/>
    </row>
    <row r="6441" customFormat="false" ht="15" hidden="false" customHeight="false" outlineLevel="0" collapsed="false">
      <c r="B6441" s="2" t="s">
        <v>108</v>
      </c>
      <c r="C6441" s="66" t="s">
        <v>2646</v>
      </c>
      <c r="D6441" s="2" t="n">
        <v>110</v>
      </c>
      <c r="E6441" s="38" t="s">
        <v>238</v>
      </c>
      <c r="F6441" s="38" t="s">
        <v>2913</v>
      </c>
      <c r="H6441" s="27"/>
      <c r="I6441" s="27"/>
      <c r="J6441" s="61"/>
      <c r="M6441" s="8" t="n">
        <v>0</v>
      </c>
    </row>
    <row r="6442" customFormat="false" ht="15" hidden="false" customHeight="false" outlineLevel="0" collapsed="false">
      <c r="I6442" s="2"/>
    </row>
    <row r="6443" customFormat="false" ht="15" hidden="false" customHeight="false" outlineLevel="0" collapsed="false">
      <c r="B6443" s="2" t="s">
        <v>108</v>
      </c>
      <c r="C6443" s="66" t="s">
        <v>2648</v>
      </c>
      <c r="D6443" s="2" t="n">
        <v>140</v>
      </c>
      <c r="E6443" s="38" t="s">
        <v>176</v>
      </c>
      <c r="F6443" s="2" t="str">
        <f aca="false">IFERROR(E6443*10,SUBSTITUTE(E6443,"/",""))</f>
        <v>XXS</v>
      </c>
      <c r="H6443" s="27"/>
      <c r="I6443" s="27"/>
      <c r="M6443" s="8" t="n">
        <v>0</v>
      </c>
    </row>
    <row r="6444" customFormat="false" ht="15" hidden="false" customHeight="false" outlineLevel="0" collapsed="false">
      <c r="B6444" s="2" t="s">
        <v>108</v>
      </c>
      <c r="C6444" s="66" t="s">
        <v>2648</v>
      </c>
      <c r="D6444" s="2" t="n">
        <v>150</v>
      </c>
      <c r="E6444" s="38" t="s">
        <v>177</v>
      </c>
      <c r="F6444" s="2" t="str">
        <f aca="false">IFERROR(E6444*10,SUBSTITUTE(E6444,"/",""))</f>
        <v>XS</v>
      </c>
      <c r="H6444" s="27"/>
      <c r="I6444" s="27"/>
      <c r="M6444" s="8" t="n">
        <v>0</v>
      </c>
    </row>
    <row r="6445" customFormat="false" ht="15" hidden="false" customHeight="false" outlineLevel="0" collapsed="false">
      <c r="B6445" s="2" t="s">
        <v>108</v>
      </c>
      <c r="C6445" s="66" t="s">
        <v>2648</v>
      </c>
      <c r="D6445" s="2" t="n">
        <v>160</v>
      </c>
      <c r="E6445" s="38" t="s">
        <v>178</v>
      </c>
      <c r="F6445" s="2" t="str">
        <f aca="false">IFERROR(E6445*10,SUBSTITUTE(E6445,"/",""))</f>
        <v>S</v>
      </c>
      <c r="H6445" s="27"/>
      <c r="I6445" s="27"/>
      <c r="M6445" s="8" t="n">
        <v>0</v>
      </c>
    </row>
    <row r="6446" customFormat="false" ht="15" hidden="false" customHeight="false" outlineLevel="0" collapsed="false">
      <c r="B6446" s="2" t="s">
        <v>108</v>
      </c>
      <c r="C6446" s="66" t="s">
        <v>2648</v>
      </c>
      <c r="D6446" s="2" t="n">
        <v>170</v>
      </c>
      <c r="E6446" s="38" t="s">
        <v>179</v>
      </c>
      <c r="F6446" s="2" t="str">
        <f aca="false">IFERROR(E6446*10,SUBSTITUTE(E6446,"/",""))</f>
        <v>M</v>
      </c>
      <c r="H6446" s="27"/>
      <c r="I6446" s="27"/>
      <c r="M6446" s="8" t="n">
        <v>0</v>
      </c>
    </row>
    <row r="6447" customFormat="false" ht="15" hidden="false" customHeight="false" outlineLevel="0" collapsed="false">
      <c r="B6447" s="2" t="s">
        <v>108</v>
      </c>
      <c r="C6447" s="66" t="s">
        <v>2648</v>
      </c>
      <c r="D6447" s="2" t="n">
        <v>180</v>
      </c>
      <c r="E6447" s="38" t="s">
        <v>180</v>
      </c>
      <c r="F6447" s="2" t="str">
        <f aca="false">IFERROR(E6447*10,SUBSTITUTE(E6447,"/",""))</f>
        <v>L</v>
      </c>
      <c r="H6447" s="27"/>
      <c r="I6447" s="27"/>
      <c r="M6447" s="8" t="n">
        <v>0</v>
      </c>
    </row>
    <row r="6448" customFormat="false" ht="15" hidden="false" customHeight="false" outlineLevel="0" collapsed="false">
      <c r="B6448" s="2" t="s">
        <v>108</v>
      </c>
      <c r="C6448" s="66" t="s">
        <v>2648</v>
      </c>
      <c r="D6448" s="2" t="n">
        <v>190</v>
      </c>
      <c r="E6448" s="38" t="s">
        <v>181</v>
      </c>
      <c r="F6448" s="2" t="str">
        <f aca="false">IFERROR(E6448*10,SUBSTITUTE(E6448,"/",""))</f>
        <v>XL</v>
      </c>
      <c r="H6448" s="27"/>
      <c r="I6448" s="27"/>
      <c r="M6448" s="8" t="n">
        <v>0</v>
      </c>
    </row>
    <row r="6449" customFormat="false" ht="15" hidden="false" customHeight="false" outlineLevel="0" collapsed="false">
      <c r="B6449" s="2" t="s">
        <v>108</v>
      </c>
      <c r="C6449" s="66" t="s">
        <v>2648</v>
      </c>
      <c r="D6449" s="2" t="n">
        <v>200</v>
      </c>
      <c r="E6449" s="38" t="s">
        <v>182</v>
      </c>
      <c r="F6449" s="2" t="str">
        <f aca="false">IFERROR(E6449*10,SUBSTITUTE(E6449,"/",""))</f>
        <v>XXL</v>
      </c>
      <c r="H6449" s="27"/>
      <c r="I6449" s="27"/>
      <c r="M6449" s="8" t="n">
        <v>0</v>
      </c>
    </row>
    <row r="6450" customFormat="false" ht="15" hidden="false" customHeight="false" outlineLevel="0" collapsed="false">
      <c r="I6450" s="2"/>
    </row>
    <row r="6451" customFormat="false" ht="15" hidden="false" customHeight="false" outlineLevel="0" collapsed="false">
      <c r="B6451" s="2" t="s">
        <v>108</v>
      </c>
      <c r="C6451" s="66" t="s">
        <v>2650</v>
      </c>
      <c r="D6451" s="2" t="n">
        <v>110</v>
      </c>
      <c r="E6451" s="38" t="s">
        <v>238</v>
      </c>
      <c r="F6451" s="38" t="s">
        <v>2913</v>
      </c>
      <c r="H6451" s="27"/>
      <c r="I6451" s="27"/>
      <c r="J6451" s="61"/>
      <c r="M6451" s="8" t="n">
        <v>0</v>
      </c>
    </row>
    <row r="6452" customFormat="false" ht="15" hidden="false" customHeight="false" outlineLevel="0" collapsed="false">
      <c r="I6452" s="2"/>
    </row>
    <row r="6453" customFormat="false" ht="15" hidden="false" customHeight="false" outlineLevel="0" collapsed="false">
      <c r="B6453" s="2" t="s">
        <v>108</v>
      </c>
      <c r="C6453" s="66" t="s">
        <v>2654</v>
      </c>
      <c r="D6453" s="2" t="n">
        <v>110</v>
      </c>
      <c r="E6453" s="38" t="s">
        <v>238</v>
      </c>
      <c r="F6453" s="38" t="s">
        <v>2913</v>
      </c>
      <c r="H6453" s="27"/>
      <c r="I6453" s="27"/>
      <c r="J6453" s="61"/>
      <c r="M6453" s="8" t="n">
        <v>0</v>
      </c>
    </row>
    <row r="6454" customFormat="false" ht="15" hidden="false" customHeight="false" outlineLevel="0" collapsed="false">
      <c r="I6454" s="2"/>
    </row>
    <row r="6455" customFormat="false" ht="15" hidden="false" customHeight="false" outlineLevel="0" collapsed="false">
      <c r="B6455" s="2" t="s">
        <v>108</v>
      </c>
      <c r="C6455" s="66" t="s">
        <v>2658</v>
      </c>
      <c r="D6455" s="2" t="n">
        <v>110</v>
      </c>
      <c r="E6455" s="38" t="s">
        <v>238</v>
      </c>
      <c r="F6455" s="38" t="s">
        <v>2913</v>
      </c>
      <c r="H6455" s="27"/>
      <c r="I6455" s="27"/>
      <c r="J6455" s="61"/>
      <c r="M6455" s="8" t="n">
        <v>0</v>
      </c>
    </row>
    <row r="6456" customFormat="false" ht="15" hidden="false" customHeight="false" outlineLevel="0" collapsed="false">
      <c r="I6456" s="2"/>
    </row>
    <row r="6457" customFormat="false" ht="15" hidden="false" customHeight="false" outlineLevel="0" collapsed="false">
      <c r="B6457" s="2" t="s">
        <v>108</v>
      </c>
      <c r="C6457" s="66" t="s">
        <v>2662</v>
      </c>
      <c r="D6457" s="2" t="n">
        <v>110</v>
      </c>
      <c r="E6457" s="38" t="s">
        <v>958</v>
      </c>
      <c r="F6457" s="38" t="s">
        <v>958</v>
      </c>
      <c r="H6457" s="14" t="s">
        <v>958</v>
      </c>
      <c r="I6457" s="14" t="str">
        <f aca="false">J6457</f>
        <v>00</v>
      </c>
      <c r="J6457" s="61" t="str">
        <f aca="false">H6457</f>
        <v>00</v>
      </c>
      <c r="M6457" s="8" t="n">
        <v>0</v>
      </c>
    </row>
    <row r="6458" customFormat="false" ht="15" hidden="false" customHeight="false" outlineLevel="0" collapsed="false">
      <c r="I6458" s="2"/>
    </row>
    <row r="6459" customFormat="false" ht="15" hidden="false" customHeight="false" outlineLevel="0" collapsed="false">
      <c r="B6459" s="2" t="s">
        <v>108</v>
      </c>
      <c r="C6459" s="66" t="s">
        <v>2664</v>
      </c>
      <c r="D6459" s="2" t="n">
        <v>140</v>
      </c>
      <c r="E6459" s="38" t="s">
        <v>176</v>
      </c>
      <c r="F6459" s="2" t="str">
        <f aca="false">IFERROR(E6459*10,SUBSTITUTE(E6459,"/",""))</f>
        <v>XXS</v>
      </c>
      <c r="H6459" s="14" t="s">
        <v>958</v>
      </c>
      <c r="I6459" s="14" t="str">
        <f aca="false">J6459</f>
        <v>00</v>
      </c>
      <c r="J6459" s="61" t="str">
        <f aca="false">H6459</f>
        <v>00</v>
      </c>
      <c r="M6459" s="8" t="n">
        <v>0</v>
      </c>
    </row>
    <row r="6460" customFormat="false" ht="15" hidden="false" customHeight="false" outlineLevel="0" collapsed="false">
      <c r="B6460" s="2" t="s">
        <v>108</v>
      </c>
      <c r="C6460" s="66" t="s">
        <v>2664</v>
      </c>
      <c r="D6460" s="2" t="n">
        <v>150</v>
      </c>
      <c r="E6460" s="38" t="s">
        <v>177</v>
      </c>
      <c r="F6460" s="2" t="str">
        <f aca="false">IFERROR(E6460*10,SUBSTITUTE(E6460,"/",""))</f>
        <v>XS</v>
      </c>
      <c r="H6460" s="14" t="s">
        <v>958</v>
      </c>
      <c r="I6460" s="14" t="str">
        <f aca="false">J6460</f>
        <v>00</v>
      </c>
      <c r="J6460" s="61" t="str">
        <f aca="false">H6460</f>
        <v>00</v>
      </c>
      <c r="M6460" s="8" t="n">
        <v>0</v>
      </c>
    </row>
    <row r="6461" customFormat="false" ht="15" hidden="false" customHeight="false" outlineLevel="0" collapsed="false">
      <c r="B6461" s="2" t="s">
        <v>108</v>
      </c>
      <c r="C6461" s="66" t="s">
        <v>2664</v>
      </c>
      <c r="D6461" s="2" t="n">
        <v>160</v>
      </c>
      <c r="E6461" s="38" t="s">
        <v>178</v>
      </c>
      <c r="F6461" s="2" t="str">
        <f aca="false">IFERROR(E6461*10,SUBSTITUTE(E6461,"/",""))</f>
        <v>S</v>
      </c>
      <c r="H6461" s="14" t="s">
        <v>958</v>
      </c>
      <c r="I6461" s="14" t="str">
        <f aca="false">J6461</f>
        <v>00</v>
      </c>
      <c r="J6461" s="61" t="str">
        <f aca="false">H6461</f>
        <v>00</v>
      </c>
      <c r="M6461" s="8" t="n">
        <v>0</v>
      </c>
    </row>
    <row r="6462" customFormat="false" ht="15" hidden="false" customHeight="false" outlineLevel="0" collapsed="false">
      <c r="B6462" s="2" t="s">
        <v>108</v>
      </c>
      <c r="C6462" s="66" t="s">
        <v>2664</v>
      </c>
      <c r="D6462" s="2" t="n">
        <v>170</v>
      </c>
      <c r="E6462" s="38" t="s">
        <v>179</v>
      </c>
      <c r="F6462" s="2" t="str">
        <f aca="false">IFERROR(E6462*10,SUBSTITUTE(E6462,"/",""))</f>
        <v>M</v>
      </c>
      <c r="H6462" s="14" t="s">
        <v>958</v>
      </c>
      <c r="I6462" s="14" t="str">
        <f aca="false">J6462</f>
        <v>00</v>
      </c>
      <c r="J6462" s="61" t="str">
        <f aca="false">H6462</f>
        <v>00</v>
      </c>
      <c r="M6462" s="8" t="n">
        <v>0</v>
      </c>
    </row>
    <row r="6463" customFormat="false" ht="15" hidden="false" customHeight="false" outlineLevel="0" collapsed="false">
      <c r="B6463" s="2" t="s">
        <v>108</v>
      </c>
      <c r="C6463" s="66" t="s">
        <v>2664</v>
      </c>
      <c r="D6463" s="2" t="n">
        <v>180</v>
      </c>
      <c r="E6463" s="38" t="s">
        <v>180</v>
      </c>
      <c r="F6463" s="2" t="str">
        <f aca="false">IFERROR(E6463*10,SUBSTITUTE(E6463,"/",""))</f>
        <v>L</v>
      </c>
      <c r="H6463" s="14" t="s">
        <v>958</v>
      </c>
      <c r="I6463" s="14" t="str">
        <f aca="false">J6463</f>
        <v>00</v>
      </c>
      <c r="J6463" s="61" t="str">
        <f aca="false">H6463</f>
        <v>00</v>
      </c>
      <c r="M6463" s="8" t="n">
        <v>0</v>
      </c>
    </row>
    <row r="6464" customFormat="false" ht="15" hidden="false" customHeight="false" outlineLevel="0" collapsed="false">
      <c r="B6464" s="2" t="s">
        <v>108</v>
      </c>
      <c r="C6464" s="66" t="s">
        <v>2664</v>
      </c>
      <c r="D6464" s="2" t="n">
        <v>190</v>
      </c>
      <c r="E6464" s="38" t="s">
        <v>181</v>
      </c>
      <c r="F6464" s="2" t="str">
        <f aca="false">IFERROR(E6464*10,SUBSTITUTE(E6464,"/",""))</f>
        <v>XL</v>
      </c>
      <c r="H6464" s="14" t="s">
        <v>958</v>
      </c>
      <c r="I6464" s="14" t="str">
        <f aca="false">J6464</f>
        <v>00</v>
      </c>
      <c r="J6464" s="61" t="str">
        <f aca="false">H6464</f>
        <v>00</v>
      </c>
      <c r="M6464" s="8" t="n">
        <v>0</v>
      </c>
    </row>
    <row r="6465" customFormat="false" ht="15" hidden="false" customHeight="false" outlineLevel="0" collapsed="false">
      <c r="B6465" s="2" t="s">
        <v>108</v>
      </c>
      <c r="C6465" s="66" t="s">
        <v>2664</v>
      </c>
      <c r="D6465" s="2" t="n">
        <v>200</v>
      </c>
      <c r="E6465" s="38" t="s">
        <v>182</v>
      </c>
      <c r="F6465" s="2" t="str">
        <f aca="false">IFERROR(E6465*10,SUBSTITUTE(E6465,"/",""))</f>
        <v>XXL</v>
      </c>
      <c r="H6465" s="14" t="s">
        <v>958</v>
      </c>
      <c r="I6465" s="14" t="str">
        <f aca="false">J6465</f>
        <v>00</v>
      </c>
      <c r="J6465" s="61" t="str">
        <f aca="false">H6465</f>
        <v>00</v>
      </c>
      <c r="M6465" s="8" t="n">
        <v>0</v>
      </c>
    </row>
    <row r="6467" customFormat="false" ht="15" hidden="false" customHeight="false" outlineLevel="0" collapsed="false">
      <c r="B6467" s="18" t="s">
        <v>1613</v>
      </c>
      <c r="C6467" s="76" t="s">
        <v>2796</v>
      </c>
      <c r="D6467" s="18" t="n">
        <v>145</v>
      </c>
      <c r="E6467" s="61" t="s">
        <v>587</v>
      </c>
      <c r="F6467" s="18" t="s">
        <v>3016</v>
      </c>
      <c r="G6467" s="76"/>
      <c r="H6467" s="29" t="s">
        <v>958</v>
      </c>
      <c r="I6467" s="41" t="str">
        <f aca="false">J6467</f>
        <v>00</v>
      </c>
      <c r="J6467" s="61" t="str">
        <f aca="false">H6467</f>
        <v>00</v>
      </c>
      <c r="M6467" s="29" t="n">
        <v>0</v>
      </c>
    </row>
    <row r="6468" customFormat="false" ht="15" hidden="false" customHeight="false" outlineLevel="0" collapsed="false">
      <c r="B6468" s="18" t="s">
        <v>1613</v>
      </c>
      <c r="C6468" s="76" t="s">
        <v>2796</v>
      </c>
      <c r="D6468" s="18" t="n">
        <v>155</v>
      </c>
      <c r="E6468" s="61" t="s">
        <v>588</v>
      </c>
      <c r="F6468" s="18" t="s">
        <v>3017</v>
      </c>
      <c r="G6468" s="76"/>
      <c r="H6468" s="29" t="s">
        <v>958</v>
      </c>
      <c r="I6468" s="41" t="str">
        <f aca="false">J6468</f>
        <v>00</v>
      </c>
      <c r="J6468" s="61" t="str">
        <f aca="false">H6468</f>
        <v>00</v>
      </c>
      <c r="M6468" s="29" t="n">
        <v>0</v>
      </c>
    </row>
    <row r="6469" customFormat="false" ht="15" hidden="false" customHeight="false" outlineLevel="0" collapsed="false">
      <c r="B6469" s="18" t="s">
        <v>1613</v>
      </c>
      <c r="C6469" s="76" t="s">
        <v>2796</v>
      </c>
      <c r="D6469" s="18" t="n">
        <v>165</v>
      </c>
      <c r="E6469" s="61" t="s">
        <v>589</v>
      </c>
      <c r="F6469" s="18" t="s">
        <v>3021</v>
      </c>
      <c r="G6469" s="76"/>
      <c r="H6469" s="29" t="s">
        <v>958</v>
      </c>
      <c r="I6469" s="41" t="str">
        <f aca="false">J6469</f>
        <v>00</v>
      </c>
      <c r="J6469" s="61" t="str">
        <f aca="false">H6469</f>
        <v>00</v>
      </c>
      <c r="M6469" s="29" t="n">
        <v>0</v>
      </c>
    </row>
    <row r="6470" customFormat="false" ht="15" hidden="false" customHeight="false" outlineLevel="0" collapsed="false">
      <c r="B6470" s="18" t="s">
        <v>1613</v>
      </c>
      <c r="C6470" s="76" t="s">
        <v>2796</v>
      </c>
      <c r="D6470" s="18" t="n">
        <v>175</v>
      </c>
      <c r="E6470" s="61" t="s">
        <v>590</v>
      </c>
      <c r="F6470" s="18" t="s">
        <v>3025</v>
      </c>
      <c r="G6470" s="76"/>
      <c r="H6470" s="29" t="s">
        <v>958</v>
      </c>
      <c r="I6470" s="41" t="str">
        <f aca="false">J6470</f>
        <v>00</v>
      </c>
      <c r="J6470" s="61" t="str">
        <f aca="false">H6470</f>
        <v>00</v>
      </c>
      <c r="M6470" s="29" t="n">
        <v>0</v>
      </c>
    </row>
    <row r="6471" customFormat="false" ht="15" hidden="false" customHeight="false" outlineLevel="0" collapsed="false">
      <c r="B6471" s="18" t="s">
        <v>1613</v>
      </c>
      <c r="C6471" s="76" t="s">
        <v>2796</v>
      </c>
      <c r="D6471" s="18" t="n">
        <v>185</v>
      </c>
      <c r="E6471" s="61" t="s">
        <v>591</v>
      </c>
      <c r="F6471" s="18" t="s">
        <v>3029</v>
      </c>
      <c r="G6471" s="76"/>
      <c r="H6471" s="29" t="s">
        <v>958</v>
      </c>
      <c r="I6471" s="41" t="str">
        <f aca="false">J6471</f>
        <v>00</v>
      </c>
      <c r="J6471" s="61" t="str">
        <f aca="false">H6471</f>
        <v>00</v>
      </c>
      <c r="M6471" s="29" t="n">
        <v>0</v>
      </c>
    </row>
    <row r="6472" customFormat="false" ht="15" hidden="false" customHeight="false" outlineLevel="0" collapsed="false">
      <c r="B6472" s="18" t="s">
        <v>1613</v>
      </c>
      <c r="C6472" s="76" t="s">
        <v>2796</v>
      </c>
      <c r="D6472" s="18" t="n">
        <v>195</v>
      </c>
      <c r="E6472" s="61" t="s">
        <v>592</v>
      </c>
      <c r="F6472" s="18" t="s">
        <v>3032</v>
      </c>
      <c r="G6472" s="76"/>
      <c r="H6472" s="29" t="s">
        <v>958</v>
      </c>
      <c r="I6472" s="41" t="str">
        <f aca="false">J6472</f>
        <v>00</v>
      </c>
      <c r="J6472" s="61" t="str">
        <f aca="false">H6472</f>
        <v>00</v>
      </c>
      <c r="M6472" s="29" t="n">
        <v>0</v>
      </c>
    </row>
    <row r="6474" customFormat="false" ht="15" hidden="false" customHeight="false" outlineLevel="0" collapsed="false">
      <c r="B6474" s="10" t="s">
        <v>271</v>
      </c>
      <c r="C6474" s="73" t="s">
        <v>2668</v>
      </c>
      <c r="D6474" s="20" t="n">
        <f aca="false">E6474+100</f>
        <v>125</v>
      </c>
      <c r="E6474" s="20" t="s">
        <v>311</v>
      </c>
      <c r="F6474" s="10" t="str">
        <f aca="false">RIGHT("000"&amp;E6474,3)</f>
        <v>025</v>
      </c>
      <c r="G6474" s="73"/>
      <c r="H6474" s="81" t="str">
        <f aca="false">E6474</f>
        <v>25</v>
      </c>
      <c r="I6474" s="24" t="str">
        <f aca="false">J6474</f>
        <v>25</v>
      </c>
      <c r="J6474" s="81" t="str">
        <f aca="false">H6474</f>
        <v>25</v>
      </c>
      <c r="K6474" s="24"/>
      <c r="L6474" s="24"/>
      <c r="M6474" s="24" t="n">
        <v>0</v>
      </c>
    </row>
    <row r="6475" customFormat="false" ht="15" hidden="false" customHeight="false" outlineLevel="0" collapsed="false">
      <c r="B6475" s="10" t="s">
        <v>271</v>
      </c>
      <c r="C6475" s="73" t="s">
        <v>2668</v>
      </c>
      <c r="D6475" s="20" t="n">
        <f aca="false">E6475+100</f>
        <v>130</v>
      </c>
      <c r="E6475" s="20" t="s">
        <v>316</v>
      </c>
      <c r="F6475" s="10" t="str">
        <f aca="false">RIGHT("000"&amp;E6475,3)</f>
        <v>030</v>
      </c>
      <c r="G6475" s="73"/>
      <c r="H6475" s="81" t="str">
        <f aca="false">E6475</f>
        <v>30</v>
      </c>
      <c r="I6475" s="24" t="str">
        <f aca="false">J6475</f>
        <v>30</v>
      </c>
      <c r="J6475" s="81" t="str">
        <f aca="false">H6475</f>
        <v>30</v>
      </c>
      <c r="K6475" s="24"/>
      <c r="L6475" s="24"/>
      <c r="M6475" s="24" t="n">
        <v>0</v>
      </c>
    </row>
    <row r="6476" customFormat="false" ht="15" hidden="false" customHeight="false" outlineLevel="0" collapsed="false">
      <c r="B6476" s="10" t="s">
        <v>271</v>
      </c>
      <c r="C6476" s="73" t="s">
        <v>2668</v>
      </c>
      <c r="D6476" s="20" t="n">
        <f aca="false">E6476+100</f>
        <v>135</v>
      </c>
      <c r="E6476" s="20" t="s">
        <v>118</v>
      </c>
      <c r="F6476" s="10" t="str">
        <f aca="false">RIGHT("000"&amp;E6476,3)</f>
        <v>035</v>
      </c>
      <c r="G6476" s="73"/>
      <c r="H6476" s="81" t="str">
        <f aca="false">E6476</f>
        <v>35</v>
      </c>
      <c r="I6476" s="24" t="str">
        <f aca="false">J6476</f>
        <v>35</v>
      </c>
      <c r="J6476" s="81" t="str">
        <f aca="false">H6476</f>
        <v>35</v>
      </c>
      <c r="K6476" s="24"/>
      <c r="L6476" s="24"/>
      <c r="M6476" s="24" t="n">
        <v>0</v>
      </c>
    </row>
    <row r="6477" customFormat="false" ht="15" hidden="false" customHeight="false" outlineLevel="0" collapsed="false">
      <c r="B6477" s="10" t="s">
        <v>271</v>
      </c>
      <c r="C6477" s="73" t="s">
        <v>2668</v>
      </c>
      <c r="D6477" s="20" t="n">
        <f aca="false">E6477+100</f>
        <v>140</v>
      </c>
      <c r="E6477" s="20" t="s">
        <v>123</v>
      </c>
      <c r="F6477" s="10" t="str">
        <f aca="false">RIGHT("000"&amp;E6477,3)</f>
        <v>040</v>
      </c>
      <c r="G6477" s="73"/>
      <c r="H6477" s="81" t="str">
        <f aca="false">E6477</f>
        <v>40</v>
      </c>
      <c r="I6477" s="24" t="str">
        <f aca="false">J6477</f>
        <v>40</v>
      </c>
      <c r="J6477" s="81" t="str">
        <f aca="false">H6477</f>
        <v>40</v>
      </c>
      <c r="K6477" s="24"/>
      <c r="L6477" s="24"/>
      <c r="M6477" s="24" t="n">
        <v>0</v>
      </c>
    </row>
    <row r="6478" customFormat="false" ht="15" hidden="false" customHeight="false" outlineLevel="0" collapsed="false">
      <c r="B6478" s="10" t="s">
        <v>271</v>
      </c>
      <c r="C6478" s="73" t="s">
        <v>2668</v>
      </c>
      <c r="D6478" s="20" t="n">
        <f aca="false">E6478+100</f>
        <v>150</v>
      </c>
      <c r="E6478" s="20" t="s">
        <v>245</v>
      </c>
      <c r="F6478" s="10" t="str">
        <f aca="false">RIGHT("000"&amp;E6478,3)</f>
        <v>050</v>
      </c>
      <c r="G6478" s="73"/>
      <c r="H6478" s="81" t="str">
        <f aca="false">E6478</f>
        <v>50</v>
      </c>
      <c r="I6478" s="24" t="str">
        <f aca="false">J6478</f>
        <v>50</v>
      </c>
      <c r="J6478" s="81" t="str">
        <f aca="false">H6478</f>
        <v>50</v>
      </c>
      <c r="K6478" s="24"/>
      <c r="L6478" s="24"/>
      <c r="M6478" s="24" t="n">
        <v>0</v>
      </c>
    </row>
    <row r="6479" customFormat="false" ht="15" hidden="false" customHeight="false" outlineLevel="0" collapsed="false">
      <c r="B6479" s="10" t="s">
        <v>271</v>
      </c>
      <c r="C6479" s="73" t="s">
        <v>2668</v>
      </c>
      <c r="D6479" s="20" t="n">
        <f aca="false">E6479+100</f>
        <v>160</v>
      </c>
      <c r="E6479" s="20" t="s">
        <v>456</v>
      </c>
      <c r="F6479" s="10" t="str">
        <f aca="false">RIGHT("000"&amp;E6479,3)</f>
        <v>060</v>
      </c>
      <c r="G6479" s="73"/>
      <c r="H6479" s="81" t="str">
        <f aca="false">E6479</f>
        <v>60</v>
      </c>
      <c r="I6479" s="24" t="str">
        <f aca="false">J6479</f>
        <v>60</v>
      </c>
      <c r="J6479" s="81" t="str">
        <f aca="false">H6479</f>
        <v>60</v>
      </c>
      <c r="K6479" s="24"/>
      <c r="L6479" s="24"/>
      <c r="M6479" s="24" t="n">
        <v>0</v>
      </c>
    </row>
    <row r="6480" customFormat="false" ht="15" hidden="false" customHeight="false" outlineLevel="0" collapsed="false">
      <c r="B6480" s="10" t="s">
        <v>271</v>
      </c>
      <c r="C6480" s="73" t="s">
        <v>2668</v>
      </c>
      <c r="D6480" s="20" t="n">
        <f aca="false">E6480+100</f>
        <v>175</v>
      </c>
      <c r="E6480" s="20" t="s">
        <v>1617</v>
      </c>
      <c r="F6480" s="10" t="str">
        <f aca="false">RIGHT("000"&amp;E6480,3)</f>
        <v>075</v>
      </c>
      <c r="G6480" s="73"/>
      <c r="H6480" s="81" t="str">
        <f aca="false">E6480</f>
        <v>75</v>
      </c>
      <c r="I6480" s="24" t="str">
        <f aca="false">J6480</f>
        <v>75</v>
      </c>
      <c r="J6480" s="81" t="str">
        <f aca="false">H6480</f>
        <v>75</v>
      </c>
      <c r="K6480" s="24"/>
      <c r="L6480" s="24"/>
      <c r="M6480" s="24" t="n">
        <v>0</v>
      </c>
    </row>
    <row r="6481" customFormat="false" ht="15" hidden="false" customHeight="false" outlineLevel="0" collapsed="false">
      <c r="B6481" s="10" t="s">
        <v>271</v>
      </c>
      <c r="C6481" s="73" t="s">
        <v>2668</v>
      </c>
      <c r="D6481" s="20" t="n">
        <f aca="false">E6481+100</f>
        <v>180</v>
      </c>
      <c r="E6481" s="20" t="s">
        <v>1618</v>
      </c>
      <c r="F6481" s="10" t="str">
        <f aca="false">RIGHT("000"&amp;E6481,3)</f>
        <v>080</v>
      </c>
      <c r="G6481" s="73"/>
      <c r="H6481" s="81" t="str">
        <f aca="false">E6481</f>
        <v>80</v>
      </c>
      <c r="I6481" s="24" t="str">
        <f aca="false">J6481</f>
        <v>80</v>
      </c>
      <c r="J6481" s="81" t="str">
        <f aca="false">H6481</f>
        <v>80</v>
      </c>
      <c r="K6481" s="24"/>
      <c r="L6481" s="24"/>
      <c r="M6481" s="24" t="n">
        <v>0</v>
      </c>
    </row>
    <row r="6482" customFormat="false" ht="15" hidden="false" customHeight="false" outlineLevel="0" collapsed="false">
      <c r="B6482" s="10" t="s">
        <v>271</v>
      </c>
      <c r="C6482" s="73" t="s">
        <v>2668</v>
      </c>
      <c r="D6482" s="20" t="n">
        <f aca="false">E6482+100</f>
        <v>200</v>
      </c>
      <c r="E6482" s="20" t="s">
        <v>1621</v>
      </c>
      <c r="F6482" s="10" t="str">
        <f aca="false">RIGHT("000"&amp;E6482,3)</f>
        <v>100</v>
      </c>
      <c r="G6482" s="73"/>
      <c r="H6482" s="81" t="str">
        <f aca="false">E6482</f>
        <v>100</v>
      </c>
      <c r="I6482" s="24" t="str">
        <f aca="false">J6482</f>
        <v>100</v>
      </c>
      <c r="J6482" s="81" t="str">
        <f aca="false">H6482</f>
        <v>100</v>
      </c>
      <c r="K6482" s="24"/>
      <c r="L6482" s="24"/>
      <c r="M6482" s="24" t="n">
        <v>0</v>
      </c>
    </row>
    <row r="6483" customFormat="false" ht="15" hidden="false" customHeight="false" outlineLevel="0" collapsed="false">
      <c r="B6483" s="10" t="s">
        <v>271</v>
      </c>
      <c r="C6483" s="73" t="s">
        <v>2668</v>
      </c>
      <c r="D6483" s="20" t="n">
        <f aca="false">E6483+100</f>
        <v>225</v>
      </c>
      <c r="E6483" s="20" t="s">
        <v>1630</v>
      </c>
      <c r="F6483" s="10" t="str">
        <f aca="false">RIGHT("000"&amp;E6483,3)</f>
        <v>125</v>
      </c>
      <c r="G6483" s="73"/>
      <c r="H6483" s="81" t="str">
        <f aca="false">E6483</f>
        <v>125</v>
      </c>
      <c r="I6483" s="24" t="str">
        <f aca="false">J6483</f>
        <v>125</v>
      </c>
      <c r="J6483" s="81" t="str">
        <f aca="false">H6483</f>
        <v>125</v>
      </c>
      <c r="K6483" s="24"/>
      <c r="L6483" s="24"/>
      <c r="M6483" s="24" t="n">
        <v>0</v>
      </c>
    </row>
    <row r="6485" customFormat="false" ht="15" hidden="false" customHeight="false" outlineLevel="0" collapsed="false">
      <c r="B6485" s="2" t="s">
        <v>108</v>
      </c>
      <c r="C6485" s="66" t="s">
        <v>2669</v>
      </c>
      <c r="D6485" s="38" t="n">
        <f aca="false">100+E6485</f>
        <v>170</v>
      </c>
      <c r="E6485" s="38" t="s">
        <v>461</v>
      </c>
      <c r="F6485" s="2" t="str">
        <f aca="false">RIGHT("000"&amp;E6485,3)</f>
        <v>070</v>
      </c>
      <c r="H6485" s="14" t="str">
        <f aca="false">E6485</f>
        <v>70</v>
      </c>
      <c r="I6485" s="8" t="str">
        <f aca="false">J6485</f>
        <v>70</v>
      </c>
      <c r="J6485" s="61" t="str">
        <f aca="false">H6485</f>
        <v>70</v>
      </c>
      <c r="M6485" s="8" t="n">
        <v>969</v>
      </c>
      <c r="Y6485" s="38"/>
    </row>
    <row r="6486" customFormat="false" ht="15" hidden="false" customHeight="false" outlineLevel="0" collapsed="false">
      <c r="B6486" s="2" t="s">
        <v>108</v>
      </c>
      <c r="C6486" s="66" t="s">
        <v>2669</v>
      </c>
      <c r="D6486" s="38" t="n">
        <f aca="false">100+E6486</f>
        <v>175</v>
      </c>
      <c r="E6486" s="38" t="s">
        <v>1617</v>
      </c>
      <c r="F6486" s="2" t="str">
        <f aca="false">RIGHT("000"&amp;E6486,3)</f>
        <v>075</v>
      </c>
      <c r="H6486" s="14" t="str">
        <f aca="false">E6486</f>
        <v>75</v>
      </c>
      <c r="I6486" s="8" t="str">
        <f aca="false">J6486</f>
        <v>75</v>
      </c>
      <c r="J6486" s="61" t="str">
        <f aca="false">H6486</f>
        <v>75</v>
      </c>
      <c r="M6486" s="8" t="n">
        <v>999</v>
      </c>
      <c r="Y6486" s="38"/>
    </row>
    <row r="6487" customFormat="false" ht="15" hidden="false" customHeight="false" outlineLevel="0" collapsed="false">
      <c r="B6487" s="2" t="s">
        <v>108</v>
      </c>
      <c r="C6487" s="66" t="s">
        <v>2669</v>
      </c>
      <c r="D6487" s="38" t="n">
        <f aca="false">100+E6487</f>
        <v>180</v>
      </c>
      <c r="E6487" s="38" t="s">
        <v>1618</v>
      </c>
      <c r="F6487" s="2" t="str">
        <f aca="false">RIGHT("000"&amp;E6487,3)</f>
        <v>080</v>
      </c>
      <c r="H6487" s="14" t="str">
        <f aca="false">E6487</f>
        <v>80</v>
      </c>
      <c r="I6487" s="8" t="str">
        <f aca="false">J6487</f>
        <v>80</v>
      </c>
      <c r="J6487" s="61" t="str">
        <f aca="false">H6487</f>
        <v>80</v>
      </c>
      <c r="M6487" s="8" t="n">
        <v>989</v>
      </c>
      <c r="Y6487" s="38" t="str">
        <f aca="false">H6487</f>
        <v>80</v>
      </c>
    </row>
    <row r="6488" customFormat="false" ht="15" hidden="false" customHeight="false" outlineLevel="0" collapsed="false">
      <c r="B6488" s="2" t="s">
        <v>108</v>
      </c>
      <c r="C6488" s="66" t="s">
        <v>2669</v>
      </c>
      <c r="D6488" s="38" t="n">
        <f aca="false">100+E6488</f>
        <v>185</v>
      </c>
      <c r="E6488" s="38" t="s">
        <v>1619</v>
      </c>
      <c r="F6488" s="2" t="str">
        <f aca="false">RIGHT("000"&amp;E6488,3)</f>
        <v>085</v>
      </c>
      <c r="H6488" s="14" t="str">
        <f aca="false">E6488</f>
        <v>85</v>
      </c>
      <c r="I6488" s="8" t="str">
        <f aca="false">J6488</f>
        <v>85</v>
      </c>
      <c r="J6488" s="61" t="str">
        <f aca="false">H6488</f>
        <v>85</v>
      </c>
      <c r="M6488" s="8" t="n">
        <v>979</v>
      </c>
      <c r="Y6488" s="38" t="str">
        <f aca="false">H6488</f>
        <v>85</v>
      </c>
    </row>
    <row r="6489" customFormat="false" ht="15" hidden="false" customHeight="false" outlineLevel="0" collapsed="false">
      <c r="B6489" s="2" t="s">
        <v>108</v>
      </c>
      <c r="C6489" s="66" t="s">
        <v>2669</v>
      </c>
      <c r="D6489" s="38" t="n">
        <f aca="false">100+E6489</f>
        <v>190</v>
      </c>
      <c r="E6489" s="38" t="s">
        <v>997</v>
      </c>
      <c r="F6489" s="2" t="str">
        <f aca="false">RIGHT("000"&amp;E6489,3)</f>
        <v>090</v>
      </c>
      <c r="H6489" s="14" t="str">
        <f aca="false">E6489</f>
        <v>90</v>
      </c>
      <c r="I6489" s="8" t="str">
        <f aca="false">J6489</f>
        <v>90</v>
      </c>
      <c r="J6489" s="61" t="str">
        <f aca="false">H6489</f>
        <v>90</v>
      </c>
      <c r="M6489" s="8" t="n">
        <v>959</v>
      </c>
      <c r="Y6489" s="38" t="str">
        <f aca="false">H6489</f>
        <v>90</v>
      </c>
    </row>
    <row r="6490" customFormat="false" ht="15" hidden="false" customHeight="false" outlineLevel="0" collapsed="false">
      <c r="B6490" s="2" t="s">
        <v>108</v>
      </c>
      <c r="C6490" s="66" t="s">
        <v>2669</v>
      </c>
      <c r="D6490" s="38" t="n">
        <f aca="false">100+E6490</f>
        <v>195</v>
      </c>
      <c r="E6490" s="38" t="s">
        <v>1620</v>
      </c>
      <c r="F6490" s="2" t="str">
        <f aca="false">RIGHT("000"&amp;E6490,3)</f>
        <v>095</v>
      </c>
      <c r="H6490" s="14" t="str">
        <f aca="false">E6490</f>
        <v>95</v>
      </c>
      <c r="I6490" s="8" t="str">
        <f aca="false">J6490</f>
        <v>95</v>
      </c>
      <c r="J6490" s="61" t="str">
        <f aca="false">H6490</f>
        <v>95</v>
      </c>
      <c r="M6490" s="8" t="n">
        <v>949</v>
      </c>
      <c r="Y6490" s="38" t="str">
        <f aca="false">H6490</f>
        <v>95</v>
      </c>
    </row>
    <row r="6491" customFormat="false" ht="15" hidden="false" customHeight="false" outlineLevel="0" collapsed="false">
      <c r="B6491" s="2" t="s">
        <v>108</v>
      </c>
      <c r="C6491" s="66" t="s">
        <v>2669</v>
      </c>
      <c r="D6491" s="38" t="n">
        <f aca="false">100+E6491</f>
        <v>200</v>
      </c>
      <c r="E6491" s="38" t="s">
        <v>1621</v>
      </c>
      <c r="F6491" s="2" t="str">
        <f aca="false">RIGHT("000"&amp;E6491,3)</f>
        <v>100</v>
      </c>
      <c r="H6491" s="14" t="str">
        <f aca="false">E6491</f>
        <v>100</v>
      </c>
      <c r="I6491" s="8" t="str">
        <f aca="false">J6491</f>
        <v>100</v>
      </c>
      <c r="J6491" s="61" t="str">
        <f aca="false">H6491</f>
        <v>100</v>
      </c>
      <c r="M6491" s="8" t="n">
        <v>939</v>
      </c>
      <c r="Y6491" s="38" t="str">
        <f aca="false">H6491</f>
        <v>100</v>
      </c>
    </row>
    <row r="6492" customFormat="false" ht="15" hidden="false" customHeight="false" outlineLevel="0" collapsed="false">
      <c r="B6492" s="2" t="s">
        <v>108</v>
      </c>
      <c r="C6492" s="66" t="s">
        <v>2669</v>
      </c>
      <c r="D6492" s="38" t="n">
        <f aca="false">100+E6492</f>
        <v>205</v>
      </c>
      <c r="E6492" s="38" t="s">
        <v>1622</v>
      </c>
      <c r="F6492" s="2" t="str">
        <f aca="false">RIGHT("000"&amp;E6492,3)</f>
        <v>105</v>
      </c>
      <c r="H6492" s="14" t="str">
        <f aca="false">E6492</f>
        <v>105</v>
      </c>
      <c r="I6492" s="8" t="str">
        <f aca="false">J6492</f>
        <v>105</v>
      </c>
      <c r="J6492" s="61" t="str">
        <f aca="false">H6492</f>
        <v>105</v>
      </c>
      <c r="M6492" s="8" t="n">
        <v>929</v>
      </c>
      <c r="Y6492" s="38" t="str">
        <f aca="false">H6492</f>
        <v>105</v>
      </c>
    </row>
    <row r="6493" customFormat="false" ht="15" hidden="false" customHeight="false" outlineLevel="0" collapsed="false">
      <c r="B6493" s="2" t="s">
        <v>108</v>
      </c>
      <c r="C6493" s="66" t="s">
        <v>2669</v>
      </c>
      <c r="D6493" s="38" t="n">
        <f aca="false">100+E6493</f>
        <v>210</v>
      </c>
      <c r="E6493" s="38" t="s">
        <v>1002</v>
      </c>
      <c r="F6493" s="2" t="str">
        <f aca="false">RIGHT("000"&amp;E6493,3)</f>
        <v>110</v>
      </c>
      <c r="H6493" s="14" t="str">
        <f aca="false">E6493</f>
        <v>110</v>
      </c>
      <c r="I6493" s="8" t="str">
        <f aca="false">J6493</f>
        <v>110</v>
      </c>
      <c r="J6493" s="61" t="str">
        <f aca="false">H6493</f>
        <v>110</v>
      </c>
      <c r="M6493" s="8" t="n">
        <v>919</v>
      </c>
      <c r="Y6493" s="38" t="str">
        <f aca="false">H6493</f>
        <v>110</v>
      </c>
    </row>
    <row r="6494" customFormat="false" ht="15" hidden="false" customHeight="false" outlineLevel="0" collapsed="false">
      <c r="B6494" s="2" t="s">
        <v>108</v>
      </c>
      <c r="C6494" s="66" t="s">
        <v>2669</v>
      </c>
      <c r="D6494" s="38" t="n">
        <f aca="false">100+E6494</f>
        <v>215</v>
      </c>
      <c r="E6494" s="38" t="s">
        <v>1623</v>
      </c>
      <c r="F6494" s="2" t="str">
        <f aca="false">RIGHT("000"&amp;E6494,3)</f>
        <v>115</v>
      </c>
      <c r="H6494" s="14" t="str">
        <f aca="false">E6494</f>
        <v>115</v>
      </c>
      <c r="I6494" s="8" t="str">
        <f aca="false">J6494</f>
        <v>115</v>
      </c>
      <c r="J6494" s="61" t="str">
        <f aca="false">H6494</f>
        <v>115</v>
      </c>
      <c r="M6494" s="8" t="n">
        <v>909</v>
      </c>
      <c r="Y6494" s="38" t="str">
        <f aca="false">H6494</f>
        <v>115</v>
      </c>
    </row>
    <row r="6495" customFormat="false" ht="15" hidden="false" customHeight="false" outlineLevel="0" collapsed="false">
      <c r="B6495" s="2" t="s">
        <v>108</v>
      </c>
      <c r="C6495" s="66" t="s">
        <v>2669</v>
      </c>
      <c r="D6495" s="38" t="n">
        <f aca="false">100+E6495</f>
        <v>220</v>
      </c>
      <c r="E6495" s="38" t="s">
        <v>1624</v>
      </c>
      <c r="F6495" s="2" t="str">
        <f aca="false">RIGHT("000"&amp;E6495,3)</f>
        <v>120</v>
      </c>
      <c r="H6495" s="14" t="str">
        <f aca="false">E6495</f>
        <v>120</v>
      </c>
      <c r="I6495" s="8" t="str">
        <f aca="false">J6495</f>
        <v>120</v>
      </c>
      <c r="J6495" s="61" t="str">
        <f aca="false">H6495</f>
        <v>120</v>
      </c>
      <c r="M6495" s="8" t="n">
        <v>899</v>
      </c>
      <c r="Y6495" s="38" t="str">
        <f aca="false">H6495</f>
        <v>120</v>
      </c>
    </row>
    <row r="6496" customFormat="false" ht="15" hidden="false" customHeight="false" outlineLevel="0" collapsed="false">
      <c r="B6496" s="2" t="s">
        <v>108</v>
      </c>
      <c r="C6496" s="66" t="s">
        <v>2669</v>
      </c>
      <c r="D6496" s="38" t="n">
        <f aca="false">100+E6496</f>
        <v>225</v>
      </c>
      <c r="E6496" s="38" t="s">
        <v>1630</v>
      </c>
      <c r="F6496" s="2" t="str">
        <f aca="false">RIGHT("000"&amp;E6496,3)</f>
        <v>125</v>
      </c>
      <c r="H6496" s="14" t="str">
        <f aca="false">E6496</f>
        <v>125</v>
      </c>
      <c r="I6496" s="8" t="str">
        <f aca="false">J6496</f>
        <v>125</v>
      </c>
      <c r="J6496" s="61" t="str">
        <f aca="false">H6496</f>
        <v>125</v>
      </c>
      <c r="M6496" s="8" t="n">
        <v>889</v>
      </c>
      <c r="Y6496" s="38" t="str">
        <f aca="false">H6496</f>
        <v>125</v>
      </c>
    </row>
    <row r="6497" customFormat="false" ht="15" hidden="false" customHeight="false" outlineLevel="0" collapsed="false">
      <c r="B6497" s="2" t="s">
        <v>108</v>
      </c>
      <c r="C6497" s="66" t="s">
        <v>2669</v>
      </c>
      <c r="D6497" s="38" t="n">
        <f aca="false">100+E6497</f>
        <v>230</v>
      </c>
      <c r="E6497" s="38" t="s">
        <v>1631</v>
      </c>
      <c r="F6497" s="2" t="str">
        <f aca="false">RIGHT("000"&amp;E6497,3)</f>
        <v>130</v>
      </c>
      <c r="H6497" s="14" t="str">
        <f aca="false">E6497</f>
        <v>130</v>
      </c>
      <c r="I6497" s="8" t="str">
        <f aca="false">J6497</f>
        <v>130</v>
      </c>
      <c r="J6497" s="61" t="str">
        <f aca="false">H6497</f>
        <v>130</v>
      </c>
      <c r="M6497" s="8" t="n">
        <v>879</v>
      </c>
      <c r="Y6497" s="38" t="str">
        <f aca="false">H6497</f>
        <v>130</v>
      </c>
    </row>
    <row r="6498" customFormat="false" ht="15" hidden="false" customHeight="false" outlineLevel="0" collapsed="false">
      <c r="B6498" s="2" t="s">
        <v>108</v>
      </c>
      <c r="C6498" s="66" t="s">
        <v>2669</v>
      </c>
      <c r="D6498" s="38" t="n">
        <f aca="false">100+E6498</f>
        <v>235</v>
      </c>
      <c r="E6498" s="38" t="s">
        <v>1632</v>
      </c>
      <c r="F6498" s="2" t="str">
        <f aca="false">RIGHT("000"&amp;E6498,3)</f>
        <v>135</v>
      </c>
      <c r="H6498" s="14" t="str">
        <f aca="false">E6498</f>
        <v>135</v>
      </c>
      <c r="I6498" s="8" t="str">
        <f aca="false">J6498</f>
        <v>135</v>
      </c>
      <c r="J6498" s="61" t="str">
        <f aca="false">H6498</f>
        <v>135</v>
      </c>
      <c r="M6498" s="8" t="n">
        <v>869</v>
      </c>
      <c r="Y6498" s="38"/>
    </row>
    <row r="6499" customFormat="false" ht="15" hidden="false" customHeight="false" outlineLevel="0" collapsed="false">
      <c r="B6499" s="2" t="s">
        <v>108</v>
      </c>
      <c r="C6499" s="66" t="s">
        <v>2669</v>
      </c>
      <c r="D6499" s="38" t="n">
        <f aca="false">100+E6499</f>
        <v>240</v>
      </c>
      <c r="E6499" s="38" t="s">
        <v>1633</v>
      </c>
      <c r="F6499" s="2" t="str">
        <f aca="false">RIGHT("000"&amp;E6499,3)</f>
        <v>140</v>
      </c>
      <c r="H6499" s="14" t="str">
        <f aca="false">E6499</f>
        <v>140</v>
      </c>
      <c r="I6499" s="8" t="str">
        <f aca="false">J6499</f>
        <v>140</v>
      </c>
      <c r="J6499" s="61" t="str">
        <f aca="false">H6499</f>
        <v>140</v>
      </c>
      <c r="M6499" s="8" t="n">
        <v>859</v>
      </c>
      <c r="Y6499" s="38"/>
    </row>
    <row r="6500" customFormat="false" ht="15" hidden="false" customHeight="false" outlineLevel="0" collapsed="false">
      <c r="B6500" s="10" t="s">
        <v>271</v>
      </c>
      <c r="C6500" s="73" t="s">
        <v>2669</v>
      </c>
      <c r="D6500" s="20" t="n">
        <f aca="false">100+E6500</f>
        <v>150</v>
      </c>
      <c r="E6500" s="20" t="s">
        <v>245</v>
      </c>
      <c r="F6500" s="10" t="str">
        <f aca="false">RIGHT("000"&amp;E6500,3)</f>
        <v>050</v>
      </c>
      <c r="G6500" s="73"/>
      <c r="H6500" s="81" t="str">
        <f aca="false">E6500</f>
        <v>50</v>
      </c>
      <c r="I6500" s="24" t="str">
        <f aca="false">J6500</f>
        <v>50</v>
      </c>
      <c r="J6500" s="81" t="str">
        <f aca="false">H6500</f>
        <v>50</v>
      </c>
      <c r="K6500" s="24"/>
      <c r="L6500" s="24"/>
      <c r="M6500" s="24" t="n">
        <v>799</v>
      </c>
      <c r="Y6500" s="38"/>
    </row>
    <row r="6501" customFormat="false" ht="15" hidden="false" customHeight="false" outlineLevel="0" collapsed="false">
      <c r="B6501" s="10" t="s">
        <v>271</v>
      </c>
      <c r="C6501" s="73" t="s">
        <v>2669</v>
      </c>
      <c r="D6501" s="20" t="n">
        <f aca="false">100+E6501</f>
        <v>155</v>
      </c>
      <c r="E6501" s="20" t="s">
        <v>2088</v>
      </c>
      <c r="F6501" s="10" t="str">
        <f aca="false">RIGHT("000"&amp;E6501,3)</f>
        <v>055</v>
      </c>
      <c r="G6501" s="73"/>
      <c r="H6501" s="81" t="str">
        <f aca="false">E6501</f>
        <v>55</v>
      </c>
      <c r="I6501" s="24" t="str">
        <f aca="false">J6501</f>
        <v>55</v>
      </c>
      <c r="J6501" s="81" t="str">
        <f aca="false">H6501</f>
        <v>55</v>
      </c>
      <c r="K6501" s="24"/>
      <c r="L6501" s="24"/>
      <c r="M6501" s="24" t="n">
        <v>809</v>
      </c>
      <c r="Y6501" s="38"/>
    </row>
    <row r="6502" customFormat="false" ht="15" hidden="false" customHeight="false" outlineLevel="0" collapsed="false">
      <c r="B6502" s="10" t="s">
        <v>271</v>
      </c>
      <c r="C6502" s="73" t="s">
        <v>2669</v>
      </c>
      <c r="D6502" s="20" t="n">
        <f aca="false">100+E6502</f>
        <v>160</v>
      </c>
      <c r="E6502" s="20" t="s">
        <v>456</v>
      </c>
      <c r="F6502" s="10" t="str">
        <f aca="false">RIGHT("000"&amp;E6502,3)</f>
        <v>060</v>
      </c>
      <c r="G6502" s="73"/>
      <c r="H6502" s="81" t="str">
        <f aca="false">E6502</f>
        <v>60</v>
      </c>
      <c r="I6502" s="24" t="str">
        <f aca="false">J6502</f>
        <v>60</v>
      </c>
      <c r="J6502" s="81" t="str">
        <f aca="false">H6502</f>
        <v>60</v>
      </c>
      <c r="K6502" s="24"/>
      <c r="L6502" s="24"/>
      <c r="M6502" s="24" t="n">
        <v>819</v>
      </c>
      <c r="Y6502" s="38"/>
    </row>
    <row r="6503" customFormat="false" ht="15" hidden="false" customHeight="false" outlineLevel="0" collapsed="false">
      <c r="B6503" s="10" t="s">
        <v>271</v>
      </c>
      <c r="C6503" s="73" t="s">
        <v>2669</v>
      </c>
      <c r="D6503" s="20" t="n">
        <f aca="false">100+E6503</f>
        <v>165</v>
      </c>
      <c r="E6503" s="20" t="s">
        <v>1616</v>
      </c>
      <c r="F6503" s="10" t="str">
        <f aca="false">RIGHT("000"&amp;E6503,3)</f>
        <v>065</v>
      </c>
      <c r="G6503" s="73"/>
      <c r="H6503" s="81" t="str">
        <f aca="false">E6503</f>
        <v>65</v>
      </c>
      <c r="I6503" s="24" t="str">
        <f aca="false">J6503</f>
        <v>65</v>
      </c>
      <c r="J6503" s="81" t="str">
        <f aca="false">H6503</f>
        <v>65</v>
      </c>
      <c r="K6503" s="24"/>
      <c r="L6503" s="24"/>
      <c r="M6503" s="24" t="n">
        <v>829</v>
      </c>
      <c r="Y6503" s="38"/>
    </row>
    <row r="6504" customFormat="false" ht="15" hidden="false" customHeight="false" outlineLevel="0" collapsed="false">
      <c r="B6504" s="10" t="s">
        <v>271</v>
      </c>
      <c r="C6504" s="73" t="s">
        <v>2669</v>
      </c>
      <c r="D6504" s="20" t="n">
        <f aca="false">100+E6504</f>
        <v>245</v>
      </c>
      <c r="E6504" s="20" t="s">
        <v>2670</v>
      </c>
      <c r="F6504" s="10" t="str">
        <f aca="false">RIGHT("000"&amp;E6504,3)</f>
        <v>145</v>
      </c>
      <c r="G6504" s="73"/>
      <c r="H6504" s="81" t="str">
        <f aca="false">E6504</f>
        <v>145</v>
      </c>
      <c r="I6504" s="24" t="str">
        <f aca="false">J6504</f>
        <v>145</v>
      </c>
      <c r="J6504" s="81" t="str">
        <f aca="false">H6504</f>
        <v>145</v>
      </c>
      <c r="K6504" s="24"/>
      <c r="L6504" s="24"/>
      <c r="M6504" s="24" t="n">
        <v>849</v>
      </c>
      <c r="Y6504" s="38"/>
    </row>
    <row r="6505" customFormat="false" ht="15" hidden="false" customHeight="false" outlineLevel="0" collapsed="false">
      <c r="B6505" s="10" t="s">
        <v>271</v>
      </c>
      <c r="C6505" s="73" t="s">
        <v>2669</v>
      </c>
      <c r="D6505" s="20" t="n">
        <f aca="false">100+E6505</f>
        <v>250</v>
      </c>
      <c r="E6505" s="20" t="s">
        <v>2099</v>
      </c>
      <c r="F6505" s="10" t="str">
        <f aca="false">RIGHT("000"&amp;E6505,3)</f>
        <v>150</v>
      </c>
      <c r="G6505" s="73"/>
      <c r="H6505" s="81" t="str">
        <f aca="false">E6505</f>
        <v>150</v>
      </c>
      <c r="I6505" s="24" t="str">
        <f aca="false">J6505</f>
        <v>150</v>
      </c>
      <c r="J6505" s="81" t="str">
        <f aca="false">H6505</f>
        <v>150</v>
      </c>
      <c r="K6505" s="24"/>
      <c r="L6505" s="24"/>
      <c r="M6505" s="24" t="n">
        <v>839</v>
      </c>
      <c r="Y6505" s="38"/>
    </row>
    <row r="6507" customFormat="false" ht="15" hidden="false" customHeight="false" outlineLevel="0" collapsed="false">
      <c r="B6507" s="10" t="s">
        <v>271</v>
      </c>
      <c r="C6507" s="73" t="s">
        <v>2671</v>
      </c>
      <c r="D6507" s="20" t="n">
        <f aca="false">IFERROR(LEFT(E6507,FIND("/",E6507)-1),E6507)+100</f>
        <v>185</v>
      </c>
      <c r="E6507" s="20" t="s">
        <v>2522</v>
      </c>
      <c r="F6507" s="10" t="str">
        <f aca="false">IFERROR(E6507*10,SUBSTITUTE(E6507,"/",""))</f>
        <v>85100</v>
      </c>
      <c r="G6507" s="73"/>
      <c r="H6507" s="81" t="str">
        <f aca="false">E6507</f>
        <v>85/100</v>
      </c>
      <c r="I6507" s="24" t="str">
        <f aca="false">J6507</f>
        <v>85;90;95;100</v>
      </c>
      <c r="J6507" s="24" t="s">
        <v>3399</v>
      </c>
      <c r="K6507" s="24"/>
      <c r="L6507" s="24"/>
      <c r="M6507" s="24" t="n">
        <v>0</v>
      </c>
      <c r="N6507" s="10"/>
      <c r="O6507" s="10"/>
      <c r="P6507" s="10"/>
      <c r="Q6507" s="10"/>
      <c r="R6507" s="10"/>
      <c r="S6507" s="10"/>
      <c r="T6507" s="10"/>
      <c r="U6507" s="10"/>
      <c r="V6507" s="10"/>
      <c r="W6507" s="10"/>
      <c r="X6507" s="10"/>
      <c r="Y6507" s="10" t="str">
        <f aca="false">LEFT(H6507,2)&amp;" - "&amp;RIGHT(H6507,3)</f>
        <v>85 - 100</v>
      </c>
    </row>
    <row r="6508" customFormat="false" ht="15" hidden="false" customHeight="false" outlineLevel="0" collapsed="false">
      <c r="B6508" s="10" t="s">
        <v>271</v>
      </c>
      <c r="C6508" s="73" t="s">
        <v>2671</v>
      </c>
      <c r="D6508" s="20" t="n">
        <f aca="false">IFERROR(LEFT(E6508,FIND("/",E6508)-1),E6508)+100</f>
        <v>190</v>
      </c>
      <c r="E6508" s="20" t="s">
        <v>2523</v>
      </c>
      <c r="F6508" s="10" t="str">
        <f aca="false">IFERROR(E6508*10,SUBSTITUTE(E6508,"/",""))</f>
        <v>90105</v>
      </c>
      <c r="G6508" s="73"/>
      <c r="H6508" s="81" t="str">
        <f aca="false">E6508</f>
        <v>90/105</v>
      </c>
      <c r="I6508" s="24" t="str">
        <f aca="false">J6508</f>
        <v>90;95;100;105</v>
      </c>
      <c r="J6508" s="24" t="s">
        <v>3400</v>
      </c>
      <c r="K6508" s="24"/>
      <c r="L6508" s="24"/>
      <c r="M6508" s="24" t="n">
        <v>0</v>
      </c>
      <c r="N6508" s="10"/>
      <c r="O6508" s="10"/>
      <c r="P6508" s="10"/>
      <c r="Q6508" s="10"/>
      <c r="R6508" s="10"/>
      <c r="S6508" s="10"/>
      <c r="T6508" s="10"/>
      <c r="U6508" s="10"/>
      <c r="V6508" s="10"/>
      <c r="W6508" s="10"/>
      <c r="X6508" s="10"/>
      <c r="Y6508" s="10" t="str">
        <f aca="false">LEFT(H6508,2)&amp;" - "&amp;RIGHT(H6508,3)</f>
        <v>90 - 105</v>
      </c>
    </row>
    <row r="6509" customFormat="false" ht="15" hidden="false" customHeight="false" outlineLevel="0" collapsed="false">
      <c r="B6509" s="10" t="s">
        <v>271</v>
      </c>
      <c r="C6509" s="73" t="s">
        <v>2671</v>
      </c>
      <c r="D6509" s="20" t="n">
        <f aca="false">IFERROR(LEFT(E6509,FIND("/",E6509)-1),E6509)+100</f>
        <v>195</v>
      </c>
      <c r="E6509" s="20" t="s">
        <v>2524</v>
      </c>
      <c r="F6509" s="10" t="str">
        <f aca="false">IFERROR(E6509*10,SUBSTITUTE(E6509,"/",""))</f>
        <v>95110</v>
      </c>
      <c r="G6509" s="73"/>
      <c r="H6509" s="81" t="str">
        <f aca="false">E6509</f>
        <v>95/110</v>
      </c>
      <c r="I6509" s="24" t="str">
        <f aca="false">J6509</f>
        <v>95;100;105;110</v>
      </c>
      <c r="J6509" s="24" t="s">
        <v>3401</v>
      </c>
      <c r="K6509" s="24"/>
      <c r="L6509" s="24"/>
      <c r="M6509" s="24" t="n">
        <v>0</v>
      </c>
      <c r="N6509" s="10"/>
      <c r="O6509" s="10"/>
      <c r="P6509" s="10"/>
      <c r="Q6509" s="10"/>
      <c r="R6509" s="10"/>
      <c r="S6509" s="10"/>
      <c r="T6509" s="10"/>
      <c r="U6509" s="10"/>
      <c r="V6509" s="10"/>
      <c r="W6509" s="10"/>
      <c r="X6509" s="10"/>
      <c r="Y6509" s="10" t="str">
        <f aca="false">LEFT(H6509,2)&amp;" - "&amp;RIGHT(H6509,3)</f>
        <v>95 - 110</v>
      </c>
    </row>
    <row r="6510" customFormat="false" ht="15" hidden="false" customHeight="false" outlineLevel="0" collapsed="false">
      <c r="B6510" s="10" t="s">
        <v>271</v>
      </c>
      <c r="C6510" s="73" t="s">
        <v>2671</v>
      </c>
      <c r="D6510" s="20" t="n">
        <f aca="false">IFERROR(LEFT(E6510,FIND("/",E6510)-1),E6510)+100</f>
        <v>200</v>
      </c>
      <c r="E6510" s="20" t="s">
        <v>2525</v>
      </c>
      <c r="F6510" s="10" t="str">
        <f aca="false">IFERROR(E6510*10,SUBSTITUTE(E6510,"/",""))</f>
        <v>100115</v>
      </c>
      <c r="G6510" s="73"/>
      <c r="H6510" s="81" t="str">
        <f aca="false">E6510</f>
        <v>100/115</v>
      </c>
      <c r="I6510" s="24" t="str">
        <f aca="false">J6510</f>
        <v>100;105;110;115</v>
      </c>
      <c r="J6510" s="24" t="s">
        <v>3402</v>
      </c>
      <c r="K6510" s="24"/>
      <c r="L6510" s="24"/>
      <c r="M6510" s="24" t="n">
        <v>0</v>
      </c>
      <c r="N6510" s="10"/>
      <c r="O6510" s="10"/>
      <c r="P6510" s="10"/>
      <c r="Q6510" s="10"/>
      <c r="R6510" s="10"/>
      <c r="S6510" s="10"/>
      <c r="T6510" s="10"/>
      <c r="U6510" s="10"/>
      <c r="V6510" s="10"/>
      <c r="W6510" s="10"/>
      <c r="X6510" s="10"/>
      <c r="Y6510" s="10" t="str">
        <f aca="false">LEFT(H6510,2)&amp;" - "&amp;RIGHT(H6510,3)</f>
        <v>10 - 115</v>
      </c>
    </row>
    <row r="6511" customFormat="false" ht="15" hidden="false" customHeight="false" outlineLevel="0" collapsed="false">
      <c r="B6511" s="10" t="s">
        <v>271</v>
      </c>
      <c r="C6511" s="73" t="s">
        <v>2671</v>
      </c>
      <c r="D6511" s="20" t="n">
        <f aca="false">IFERROR(LEFT(E6511,FIND("/",E6511)-1),E6511)+100</f>
        <v>210</v>
      </c>
      <c r="E6511" s="20" t="s">
        <v>2672</v>
      </c>
      <c r="F6511" s="10" t="str">
        <f aca="false">IFERROR(E6511*10,SUBSTITUTE(E6511,"/",""))</f>
        <v>110115</v>
      </c>
      <c r="G6511" s="73"/>
      <c r="H6511" s="81" t="str">
        <f aca="false">E6511</f>
        <v>110/115</v>
      </c>
      <c r="I6511" s="24" t="str">
        <f aca="false">J6511</f>
        <v>110;115</v>
      </c>
      <c r="J6511" s="24" t="s">
        <v>3407</v>
      </c>
      <c r="K6511" s="24"/>
      <c r="L6511" s="24"/>
      <c r="M6511" s="24" t="n">
        <v>0</v>
      </c>
      <c r="N6511" s="10"/>
      <c r="O6511" s="10"/>
      <c r="P6511" s="10"/>
      <c r="Q6511" s="10"/>
      <c r="R6511" s="10"/>
      <c r="S6511" s="10"/>
      <c r="T6511" s="10"/>
      <c r="U6511" s="10"/>
      <c r="V6511" s="10"/>
      <c r="W6511" s="10"/>
      <c r="X6511" s="10"/>
      <c r="Y6511" s="10" t="str">
        <f aca="false">LEFT(H6511,2)&amp;" - "&amp;RIGHT(H6511,3)</f>
        <v>11 - 115</v>
      </c>
    </row>
    <row r="6512" customFormat="false" ht="15" hidden="false" customHeight="false" outlineLevel="0" collapsed="false">
      <c r="B6512" s="10" t="s">
        <v>271</v>
      </c>
      <c r="C6512" s="73" t="s">
        <v>2671</v>
      </c>
      <c r="D6512" s="20" t="s">
        <v>3408</v>
      </c>
      <c r="E6512" s="20" t="s">
        <v>2526</v>
      </c>
      <c r="F6512" s="10" t="str">
        <f aca="false">IFERROR(E6512*10,SUBSTITUTE(E6512,"/",""))</f>
        <v>105120</v>
      </c>
      <c r="G6512" s="73"/>
      <c r="H6512" s="81" t="str">
        <f aca="false">E6512</f>
        <v>105/120</v>
      </c>
      <c r="I6512" s="24" t="str">
        <f aca="false">J6512</f>
        <v>105;110;115;120</v>
      </c>
      <c r="J6512" s="24" t="s">
        <v>3403</v>
      </c>
      <c r="K6512" s="24"/>
      <c r="L6512" s="24"/>
      <c r="M6512" s="24" t="n">
        <v>0</v>
      </c>
      <c r="N6512" s="10"/>
      <c r="O6512" s="10"/>
      <c r="P6512" s="10"/>
      <c r="Q6512" s="10"/>
      <c r="R6512" s="10"/>
      <c r="S6512" s="10"/>
      <c r="T6512" s="10"/>
      <c r="U6512" s="10"/>
      <c r="V6512" s="10"/>
      <c r="W6512" s="10"/>
      <c r="X6512" s="10"/>
      <c r="Y6512" s="10" t="str">
        <f aca="false">LEFT(H6512,2)&amp;" - "&amp;RIGHT(H6512,3)</f>
        <v>10 - 120</v>
      </c>
    </row>
    <row r="6513" customFormat="false" ht="15" hidden="false" customHeight="false" outlineLevel="0" collapsed="false">
      <c r="B6513" s="10" t="s">
        <v>271</v>
      </c>
      <c r="C6513" s="73" t="s">
        <v>2671</v>
      </c>
      <c r="D6513" s="20" t="s">
        <v>2729</v>
      </c>
      <c r="E6513" s="20" t="s">
        <v>2527</v>
      </c>
      <c r="F6513" s="10" t="str">
        <f aca="false">IFERROR(E6513*10,SUBSTITUTE(E6513,"/",""))</f>
        <v>110125</v>
      </c>
      <c r="G6513" s="73"/>
      <c r="H6513" s="81" t="str">
        <f aca="false">E6513</f>
        <v>110/125</v>
      </c>
      <c r="I6513" s="24" t="str">
        <f aca="false">J6513</f>
        <v>110;115;120;125</v>
      </c>
      <c r="J6513" s="24" t="s">
        <v>3404</v>
      </c>
      <c r="K6513" s="24"/>
      <c r="L6513" s="24"/>
      <c r="M6513" s="24" t="n">
        <v>0</v>
      </c>
      <c r="N6513" s="10"/>
      <c r="O6513" s="10"/>
      <c r="P6513" s="10"/>
      <c r="Q6513" s="10"/>
      <c r="R6513" s="10"/>
      <c r="S6513" s="10"/>
      <c r="T6513" s="10"/>
      <c r="U6513" s="10"/>
      <c r="V6513" s="10"/>
      <c r="W6513" s="10"/>
      <c r="X6513" s="10"/>
      <c r="Y6513" s="10" t="str">
        <f aca="false">LEFT(H6513,2)&amp;" - "&amp;RIGHT(H6513,3)</f>
        <v>11 - 125</v>
      </c>
    </row>
    <row r="6514" customFormat="false" ht="15" hidden="false" customHeight="false" outlineLevel="0" collapsed="false">
      <c r="B6514" s="10" t="s">
        <v>271</v>
      </c>
      <c r="C6514" s="73" t="s">
        <v>2671</v>
      </c>
      <c r="D6514" s="20" t="n">
        <f aca="false">IFERROR(LEFT(E6514,FIND("/",E6514)-1),E6514)+100</f>
        <v>230</v>
      </c>
      <c r="E6514" s="20" t="s">
        <v>1631</v>
      </c>
      <c r="F6514" s="20" t="str">
        <f aca="false">E6514</f>
        <v>130</v>
      </c>
      <c r="G6514" s="73"/>
      <c r="H6514" s="81" t="str">
        <f aca="false">E6514</f>
        <v>130</v>
      </c>
      <c r="I6514" s="24" t="str">
        <f aca="false">J6514</f>
        <v>130</v>
      </c>
      <c r="J6514" s="81" t="str">
        <f aca="false">H6514</f>
        <v>130</v>
      </c>
      <c r="K6514" s="24"/>
      <c r="L6514" s="24"/>
      <c r="M6514" s="24" t="n">
        <v>0</v>
      </c>
      <c r="N6514" s="10"/>
      <c r="O6514" s="10"/>
      <c r="P6514" s="10"/>
      <c r="Q6514" s="10"/>
      <c r="R6514" s="10"/>
      <c r="S6514" s="10"/>
      <c r="T6514" s="10"/>
      <c r="U6514" s="10"/>
      <c r="V6514" s="10"/>
      <c r="W6514" s="10"/>
      <c r="X6514" s="10"/>
      <c r="Y6514" s="20" t="str">
        <f aca="false">E6514</f>
        <v>130</v>
      </c>
    </row>
    <row r="6515" customFormat="false" ht="15" hidden="false" customHeight="false" outlineLevel="0" collapsed="false">
      <c r="B6515" s="10" t="s">
        <v>271</v>
      </c>
      <c r="C6515" s="73" t="s">
        <v>2671</v>
      </c>
      <c r="D6515" s="20" t="n">
        <f aca="false">IFERROR(LEFT(E6515,FIND("/",E6515)-1),E6515)+100</f>
        <v>240</v>
      </c>
      <c r="E6515" s="20" t="s">
        <v>1633</v>
      </c>
      <c r="F6515" s="20" t="str">
        <f aca="false">E6515</f>
        <v>140</v>
      </c>
      <c r="G6515" s="73"/>
      <c r="H6515" s="81" t="str">
        <f aca="false">E6515</f>
        <v>140</v>
      </c>
      <c r="I6515" s="24" t="str">
        <f aca="false">J6515</f>
        <v>140</v>
      </c>
      <c r="J6515" s="81" t="str">
        <f aca="false">H6515</f>
        <v>140</v>
      </c>
      <c r="K6515" s="24"/>
      <c r="L6515" s="24"/>
      <c r="M6515" s="24" t="n">
        <v>0</v>
      </c>
      <c r="N6515" s="10"/>
      <c r="O6515" s="10"/>
      <c r="P6515" s="10"/>
      <c r="Q6515" s="10"/>
      <c r="R6515" s="10"/>
      <c r="S6515" s="10"/>
      <c r="T6515" s="10"/>
      <c r="U6515" s="10"/>
      <c r="V6515" s="10"/>
      <c r="W6515" s="10"/>
      <c r="X6515" s="10"/>
      <c r="Y6515" s="20" t="str">
        <f aca="false">E6515</f>
        <v>140</v>
      </c>
    </row>
    <row r="6516" customFormat="false" ht="15" hidden="false" customHeight="false" outlineLevel="0" collapsed="false">
      <c r="B6516" s="10" t="s">
        <v>271</v>
      </c>
      <c r="C6516" s="73" t="s">
        <v>2671</v>
      </c>
      <c r="D6516" s="20" t="n">
        <f aca="false">IFERROR(LEFT(E6516,FIND("/",E6516)-1),E6516)+100</f>
        <v>245</v>
      </c>
      <c r="E6516" s="20" t="s">
        <v>2670</v>
      </c>
      <c r="F6516" s="20" t="str">
        <f aca="false">E6516</f>
        <v>145</v>
      </c>
      <c r="G6516" s="73"/>
      <c r="H6516" s="81" t="str">
        <f aca="false">E6516</f>
        <v>145</v>
      </c>
      <c r="I6516" s="24" t="str">
        <f aca="false">J6516</f>
        <v>145</v>
      </c>
      <c r="J6516" s="81" t="str">
        <f aca="false">H6516</f>
        <v>145</v>
      </c>
      <c r="K6516" s="24"/>
      <c r="L6516" s="24"/>
      <c r="M6516" s="24" t="n">
        <v>0</v>
      </c>
      <c r="N6516" s="10"/>
      <c r="O6516" s="10"/>
      <c r="P6516" s="10"/>
      <c r="Q6516" s="10"/>
      <c r="R6516" s="10"/>
      <c r="S6516" s="10"/>
      <c r="T6516" s="10"/>
      <c r="U6516" s="10"/>
      <c r="V6516" s="10"/>
      <c r="W6516" s="10"/>
      <c r="X6516" s="10"/>
      <c r="Y6516" s="20" t="str">
        <f aca="false">E6516</f>
        <v>145</v>
      </c>
    </row>
    <row r="6517" customFormat="false" ht="15" hidden="false" customHeight="false" outlineLevel="0" collapsed="false">
      <c r="B6517" s="10" t="s">
        <v>271</v>
      </c>
      <c r="C6517" s="73" t="s">
        <v>2671</v>
      </c>
      <c r="D6517" s="20" t="n">
        <f aca="false">IFERROR(LEFT(E6517,FIND("/",E6517)-1),E6517)+100</f>
        <v>250</v>
      </c>
      <c r="E6517" s="20" t="s">
        <v>2099</v>
      </c>
      <c r="F6517" s="20" t="str">
        <f aca="false">E6517</f>
        <v>150</v>
      </c>
      <c r="G6517" s="73"/>
      <c r="H6517" s="81" t="str">
        <f aca="false">E6517</f>
        <v>150</v>
      </c>
      <c r="I6517" s="24" t="str">
        <f aca="false">J6517</f>
        <v>150</v>
      </c>
      <c r="J6517" s="81" t="str">
        <f aca="false">H6517</f>
        <v>150</v>
      </c>
      <c r="K6517" s="24"/>
      <c r="L6517" s="24"/>
      <c r="M6517" s="24" t="n">
        <v>0</v>
      </c>
      <c r="N6517" s="10"/>
      <c r="O6517" s="10"/>
      <c r="P6517" s="10"/>
      <c r="Q6517" s="10"/>
      <c r="R6517" s="10"/>
      <c r="S6517" s="10"/>
      <c r="T6517" s="10"/>
      <c r="U6517" s="10"/>
      <c r="V6517" s="10"/>
      <c r="W6517" s="10"/>
      <c r="X6517" s="10"/>
      <c r="Y6517" s="20" t="str">
        <f aca="false">E6517</f>
        <v>150</v>
      </c>
    </row>
    <row r="6519" customFormat="false" ht="15" hidden="false" customHeight="false" outlineLevel="0" collapsed="false">
      <c r="B6519" s="10" t="s">
        <v>271</v>
      </c>
      <c r="C6519" s="73" t="s">
        <v>2674</v>
      </c>
      <c r="D6519" s="20" t="n">
        <f aca="false">RIGHT(E6519,3)+100</f>
        <v>205</v>
      </c>
      <c r="E6519" s="20" t="s">
        <v>2675</v>
      </c>
      <c r="F6519" s="10" t="str">
        <f aca="false">IFERROR(E6519*10,SUBSTITUTE(E6519,"/",""))</f>
        <v>42105</v>
      </c>
      <c r="G6519" s="73"/>
      <c r="H6519" s="24" t="str">
        <f aca="false">RIGHT(E6519,3)</f>
        <v>105</v>
      </c>
      <c r="I6519" s="24" t="str">
        <f aca="false">J6519</f>
        <v>105</v>
      </c>
      <c r="J6519" s="24" t="str">
        <f aca="false">H6519</f>
        <v>105</v>
      </c>
      <c r="K6519" s="24"/>
      <c r="L6519" s="24"/>
      <c r="M6519" s="24" t="n">
        <v>0</v>
      </c>
      <c r="N6519" s="10"/>
      <c r="O6519" s="10"/>
      <c r="P6519" s="10"/>
      <c r="Q6519" s="10"/>
      <c r="R6519" s="10"/>
      <c r="S6519" s="10"/>
      <c r="T6519" s="10"/>
      <c r="U6519" s="10"/>
      <c r="V6519" s="10"/>
      <c r="W6519" s="10"/>
      <c r="X6519" s="10"/>
      <c r="Y6519" s="10" t="str">
        <f aca="false">H6519</f>
        <v>105</v>
      </c>
    </row>
    <row r="6520" customFormat="false" ht="15" hidden="false" customHeight="false" outlineLevel="0" collapsed="false">
      <c r="B6520" s="10" t="s">
        <v>271</v>
      </c>
      <c r="C6520" s="73" t="s">
        <v>2674</v>
      </c>
      <c r="D6520" s="20" t="n">
        <f aca="false">RIGHT(E6520,3)+100</f>
        <v>210</v>
      </c>
      <c r="E6520" s="20" t="s">
        <v>2676</v>
      </c>
      <c r="F6520" s="10" t="str">
        <f aca="false">IFERROR(E6520*10,SUBSTITUTE(E6520,"/",""))</f>
        <v>44110</v>
      </c>
      <c r="G6520" s="73"/>
      <c r="H6520" s="24" t="str">
        <f aca="false">RIGHT(E6520,3)</f>
        <v>110</v>
      </c>
      <c r="I6520" s="24" t="str">
        <f aca="false">J6520</f>
        <v>110</v>
      </c>
      <c r="J6520" s="24" t="str">
        <f aca="false">H6520</f>
        <v>110</v>
      </c>
      <c r="K6520" s="24"/>
      <c r="L6520" s="24"/>
      <c r="M6520" s="24" t="n">
        <v>0</v>
      </c>
      <c r="N6520" s="10"/>
      <c r="O6520" s="10"/>
      <c r="P6520" s="10"/>
      <c r="Q6520" s="10"/>
      <c r="R6520" s="10"/>
      <c r="S6520" s="10"/>
      <c r="T6520" s="10"/>
      <c r="U6520" s="10"/>
      <c r="V6520" s="10"/>
      <c r="W6520" s="10"/>
      <c r="X6520" s="10"/>
      <c r="Y6520" s="10" t="str">
        <f aca="false">H6520</f>
        <v>110</v>
      </c>
    </row>
    <row r="6521" customFormat="false" ht="15" hidden="false" customHeight="false" outlineLevel="0" collapsed="false">
      <c r="B6521" s="10" t="s">
        <v>271</v>
      </c>
      <c r="C6521" s="73" t="s">
        <v>2674</v>
      </c>
      <c r="D6521" s="20" t="n">
        <f aca="false">RIGHT(E6521,3)+100</f>
        <v>215</v>
      </c>
      <c r="E6521" s="20" t="s">
        <v>2677</v>
      </c>
      <c r="F6521" s="10" t="str">
        <f aca="false">IFERROR(E6521*10,SUBSTITUTE(E6521,"/",""))</f>
        <v>46115</v>
      </c>
      <c r="G6521" s="73"/>
      <c r="H6521" s="24" t="str">
        <f aca="false">RIGHT(E6521,3)</f>
        <v>115</v>
      </c>
      <c r="I6521" s="24" t="str">
        <f aca="false">J6521</f>
        <v>115</v>
      </c>
      <c r="J6521" s="24" t="str">
        <f aca="false">H6521</f>
        <v>115</v>
      </c>
      <c r="K6521" s="24"/>
      <c r="L6521" s="24"/>
      <c r="M6521" s="24" t="n">
        <v>0</v>
      </c>
      <c r="N6521" s="10"/>
      <c r="O6521" s="10"/>
      <c r="P6521" s="10"/>
      <c r="Q6521" s="10"/>
      <c r="R6521" s="10"/>
      <c r="S6521" s="10"/>
      <c r="T6521" s="10"/>
      <c r="U6521" s="10"/>
      <c r="V6521" s="10"/>
      <c r="W6521" s="10"/>
      <c r="X6521" s="10"/>
      <c r="Y6521" s="10" t="str">
        <f aca="false">H6521</f>
        <v>115</v>
      </c>
    </row>
    <row r="6522" customFormat="false" ht="15" hidden="false" customHeight="false" outlineLevel="0" collapsed="false">
      <c r="B6522" s="10" t="s">
        <v>271</v>
      </c>
      <c r="C6522" s="73" t="s">
        <v>2674</v>
      </c>
      <c r="D6522" s="20" t="n">
        <f aca="false">RIGHT(E6522,3)+100</f>
        <v>220</v>
      </c>
      <c r="E6522" s="20" t="s">
        <v>2678</v>
      </c>
      <c r="F6522" s="10" t="str">
        <f aca="false">IFERROR(E6522*10,SUBSTITUTE(E6522,"/",""))</f>
        <v>48120</v>
      </c>
      <c r="G6522" s="73"/>
      <c r="H6522" s="24" t="str">
        <f aca="false">RIGHT(E6522,3)</f>
        <v>120</v>
      </c>
      <c r="I6522" s="24" t="str">
        <f aca="false">J6522</f>
        <v>120</v>
      </c>
      <c r="J6522" s="24" t="str">
        <f aca="false">H6522</f>
        <v>120</v>
      </c>
      <c r="K6522" s="24"/>
      <c r="L6522" s="24"/>
      <c r="M6522" s="24" t="n">
        <v>0</v>
      </c>
      <c r="N6522" s="10"/>
      <c r="O6522" s="10"/>
      <c r="P6522" s="10"/>
      <c r="Q6522" s="10"/>
      <c r="R6522" s="10"/>
      <c r="S6522" s="10"/>
      <c r="T6522" s="10"/>
      <c r="U6522" s="10"/>
      <c r="V6522" s="10"/>
      <c r="W6522" s="10"/>
      <c r="X6522" s="10"/>
      <c r="Y6522" s="10" t="str">
        <f aca="false">H6522</f>
        <v>120</v>
      </c>
    </row>
    <row r="6523" customFormat="false" ht="15" hidden="false" customHeight="false" outlineLevel="0" collapsed="false">
      <c r="B6523" s="10" t="s">
        <v>271</v>
      </c>
      <c r="C6523" s="73" t="s">
        <v>2674</v>
      </c>
      <c r="D6523" s="20" t="n">
        <f aca="false">RIGHT(E6523,3)+100</f>
        <v>225</v>
      </c>
      <c r="E6523" s="20" t="s">
        <v>2679</v>
      </c>
      <c r="F6523" s="10" t="str">
        <f aca="false">IFERROR(E6523*10,SUBSTITUTE(E6523,"/",""))</f>
        <v>50125</v>
      </c>
      <c r="G6523" s="73"/>
      <c r="H6523" s="24" t="str">
        <f aca="false">RIGHT(E6523,3)</f>
        <v>125</v>
      </c>
      <c r="I6523" s="24" t="str">
        <f aca="false">J6523</f>
        <v>125</v>
      </c>
      <c r="J6523" s="24" t="str">
        <f aca="false">H6523</f>
        <v>125</v>
      </c>
      <c r="K6523" s="24"/>
      <c r="L6523" s="24"/>
      <c r="M6523" s="24" t="n">
        <v>0</v>
      </c>
      <c r="N6523" s="10"/>
      <c r="O6523" s="10"/>
      <c r="P6523" s="10"/>
      <c r="Q6523" s="10"/>
      <c r="R6523" s="10"/>
      <c r="S6523" s="10"/>
      <c r="T6523" s="10"/>
      <c r="U6523" s="10"/>
      <c r="V6523" s="10"/>
      <c r="W6523" s="10"/>
      <c r="X6523" s="10"/>
      <c r="Y6523" s="10" t="str">
        <f aca="false">H6523</f>
        <v>125</v>
      </c>
    </row>
    <row r="6524" customFormat="false" ht="15" hidden="false" customHeight="false" outlineLevel="0" collapsed="false">
      <c r="B6524" s="10" t="s">
        <v>271</v>
      </c>
      <c r="C6524" s="73" t="s">
        <v>2674</v>
      </c>
      <c r="D6524" s="20" t="n">
        <f aca="false">RIGHT(E6524,3)+100</f>
        <v>230</v>
      </c>
      <c r="E6524" s="20" t="s">
        <v>2680</v>
      </c>
      <c r="F6524" s="10" t="str">
        <f aca="false">IFERROR(E6524*10,SUBSTITUTE(E6524,"/",""))</f>
        <v>52130</v>
      </c>
      <c r="G6524" s="73"/>
      <c r="H6524" s="24" t="str">
        <f aca="false">RIGHT(E6524,3)</f>
        <v>130</v>
      </c>
      <c r="I6524" s="24" t="str">
        <f aca="false">J6524</f>
        <v>130</v>
      </c>
      <c r="J6524" s="24" t="str">
        <f aca="false">H6524</f>
        <v>130</v>
      </c>
      <c r="K6524" s="24"/>
      <c r="L6524" s="24"/>
      <c r="M6524" s="24" t="n">
        <v>0</v>
      </c>
      <c r="N6524" s="10"/>
      <c r="O6524" s="10"/>
      <c r="P6524" s="10"/>
      <c r="Q6524" s="10"/>
      <c r="R6524" s="10"/>
      <c r="S6524" s="10"/>
      <c r="T6524" s="10"/>
      <c r="U6524" s="10"/>
      <c r="V6524" s="10"/>
      <c r="W6524" s="10"/>
      <c r="X6524" s="10"/>
      <c r="Y6524" s="10" t="str">
        <f aca="false">H6524</f>
        <v>130</v>
      </c>
    </row>
    <row r="6526" customFormat="false" ht="15" hidden="false" customHeight="false" outlineLevel="0" collapsed="false">
      <c r="B6526" s="2" t="s">
        <v>108</v>
      </c>
      <c r="C6526" s="66" t="s">
        <v>2681</v>
      </c>
      <c r="D6526" s="38" t="n">
        <f aca="false">E6526*10-100</f>
        <v>180</v>
      </c>
      <c r="E6526" s="38" t="s">
        <v>314</v>
      </c>
      <c r="F6526" s="2" t="n">
        <f aca="false">IFERROR(E6526*10,SUBSTITUTE(E6526,"/",""))</f>
        <v>280</v>
      </c>
      <c r="H6526" s="8" t="n">
        <v>80</v>
      </c>
      <c r="I6526" s="8" t="n">
        <f aca="false">J6526</f>
        <v>80</v>
      </c>
      <c r="J6526" s="18" t="n">
        <f aca="false">H6526</f>
        <v>80</v>
      </c>
      <c r="M6526" s="8" t="n">
        <v>989</v>
      </c>
      <c r="Y6526" s="2" t="n">
        <f aca="false">H6526</f>
        <v>80</v>
      </c>
    </row>
    <row r="6527" customFormat="false" ht="15" hidden="false" customHeight="false" outlineLevel="0" collapsed="false">
      <c r="B6527" s="2" t="s">
        <v>108</v>
      </c>
      <c r="C6527" s="66" t="s">
        <v>2681</v>
      </c>
      <c r="D6527" s="38" t="n">
        <f aca="false">E6527*10-100</f>
        <v>190</v>
      </c>
      <c r="E6527" s="38" t="s">
        <v>315</v>
      </c>
      <c r="F6527" s="2" t="n">
        <f aca="false">IFERROR(E6527*10,SUBSTITUTE(E6527,"/",""))</f>
        <v>290</v>
      </c>
      <c r="H6527" s="8" t="s">
        <v>3409</v>
      </c>
      <c r="I6527" s="8" t="str">
        <f aca="false">J6527</f>
        <v>80;85</v>
      </c>
      <c r="J6527" s="18" t="s">
        <v>3410</v>
      </c>
      <c r="M6527" s="8" t="n">
        <v>988</v>
      </c>
    </row>
    <row r="6528" customFormat="false" ht="15" hidden="false" customHeight="false" outlineLevel="0" collapsed="false">
      <c r="B6528" s="2" t="s">
        <v>108</v>
      </c>
      <c r="C6528" s="66" t="s">
        <v>2681</v>
      </c>
      <c r="D6528" s="38" t="n">
        <f aca="false">E6528*10-100</f>
        <v>200</v>
      </c>
      <c r="E6528" s="38" t="s">
        <v>316</v>
      </c>
      <c r="F6528" s="2" t="n">
        <f aca="false">IFERROR(E6528*10,SUBSTITUTE(E6528,"/",""))</f>
        <v>300</v>
      </c>
      <c r="H6528" s="8" t="n">
        <f aca="false">MROUND((E6528+2.5)*2.54,5)</f>
        <v>85</v>
      </c>
      <c r="I6528" s="8" t="n">
        <f aca="false">J6528</f>
        <v>85</v>
      </c>
      <c r="J6528" s="18" t="n">
        <f aca="false">H6528</f>
        <v>85</v>
      </c>
      <c r="M6528" s="8" t="n">
        <v>979</v>
      </c>
      <c r="Y6528" s="2" t="n">
        <f aca="false">H6528</f>
        <v>85</v>
      </c>
    </row>
    <row r="6529" customFormat="false" ht="15" hidden="false" customHeight="false" outlineLevel="0" collapsed="false">
      <c r="B6529" s="2" t="s">
        <v>108</v>
      </c>
      <c r="C6529" s="66" t="s">
        <v>2681</v>
      </c>
      <c r="D6529" s="38" t="n">
        <f aca="false">E6529*10-100</f>
        <v>210</v>
      </c>
      <c r="E6529" s="38" t="s">
        <v>317</v>
      </c>
      <c r="F6529" s="2" t="n">
        <f aca="false">IFERROR(E6529*10,SUBSTITUTE(E6529,"/",""))</f>
        <v>310</v>
      </c>
      <c r="H6529" s="8" t="s">
        <v>3411</v>
      </c>
      <c r="I6529" s="8" t="str">
        <f aca="false">J6529</f>
        <v>85;90</v>
      </c>
      <c r="J6529" s="18" t="s">
        <v>3053</v>
      </c>
      <c r="M6529" s="8" t="n">
        <v>978</v>
      </c>
    </row>
    <row r="6530" customFormat="false" ht="15" hidden="false" customHeight="false" outlineLevel="0" collapsed="false">
      <c r="B6530" s="2" t="s">
        <v>108</v>
      </c>
      <c r="C6530" s="66" t="s">
        <v>2681</v>
      </c>
      <c r="D6530" s="38" t="n">
        <f aca="false">E6530*10-100</f>
        <v>220</v>
      </c>
      <c r="E6530" s="38" t="s">
        <v>115</v>
      </c>
      <c r="F6530" s="2" t="n">
        <f aca="false">IFERROR(E6530*10,SUBSTITUTE(E6530,"/",""))</f>
        <v>320</v>
      </c>
      <c r="H6530" s="8" t="n">
        <f aca="false">MROUND((E6530+2.5)*2.54,5)</f>
        <v>90</v>
      </c>
      <c r="I6530" s="8" t="n">
        <f aca="false">J6530</f>
        <v>90</v>
      </c>
      <c r="J6530" s="18" t="n">
        <f aca="false">H6530</f>
        <v>90</v>
      </c>
      <c r="M6530" s="8" t="n">
        <v>959</v>
      </c>
      <c r="Y6530" s="2" t="n">
        <f aca="false">H6530</f>
        <v>90</v>
      </c>
    </row>
    <row r="6531" customFormat="false" ht="15" hidden="false" customHeight="false" outlineLevel="0" collapsed="false">
      <c r="B6531" s="2" t="s">
        <v>108</v>
      </c>
      <c r="C6531" s="66" t="s">
        <v>2681</v>
      </c>
      <c r="D6531" s="38" t="n">
        <f aca="false">E6531*10-100</f>
        <v>230</v>
      </c>
      <c r="E6531" s="38" t="s">
        <v>116</v>
      </c>
      <c r="F6531" s="2" t="n">
        <f aca="false">IFERROR(E6531*10,SUBSTITUTE(E6531,"/",""))</f>
        <v>330</v>
      </c>
      <c r="H6531" s="8" t="s">
        <v>3412</v>
      </c>
      <c r="I6531" s="8" t="str">
        <f aca="false">J6531</f>
        <v>90;95</v>
      </c>
      <c r="J6531" s="18" t="s">
        <v>3055</v>
      </c>
      <c r="M6531" s="8" t="n">
        <v>968</v>
      </c>
    </row>
    <row r="6532" customFormat="false" ht="15" hidden="false" customHeight="false" outlineLevel="0" collapsed="false">
      <c r="B6532" s="2" t="s">
        <v>108</v>
      </c>
      <c r="C6532" s="66" t="s">
        <v>2681</v>
      </c>
      <c r="D6532" s="38" t="n">
        <f aca="false">E6532*10-100</f>
        <v>240</v>
      </c>
      <c r="E6532" s="38" t="s">
        <v>117</v>
      </c>
      <c r="F6532" s="2" t="n">
        <f aca="false">IFERROR(E6532*10,SUBSTITUTE(E6532,"/",""))</f>
        <v>340</v>
      </c>
      <c r="H6532" s="8" t="n">
        <f aca="false">MROUND((E6532+2.5)*2.54,5)</f>
        <v>95</v>
      </c>
      <c r="I6532" s="8" t="n">
        <f aca="false">J6532</f>
        <v>95</v>
      </c>
      <c r="J6532" s="18" t="n">
        <f aca="false">H6532</f>
        <v>95</v>
      </c>
      <c r="M6532" s="8" t="n">
        <v>949</v>
      </c>
      <c r="Y6532" s="2" t="n">
        <f aca="false">H6532</f>
        <v>95</v>
      </c>
    </row>
    <row r="6533" customFormat="false" ht="15" hidden="false" customHeight="false" outlineLevel="0" collapsed="false">
      <c r="B6533" s="2" t="s">
        <v>108</v>
      </c>
      <c r="C6533" s="66" t="s">
        <v>2681</v>
      </c>
      <c r="D6533" s="38" t="n">
        <f aca="false">E6533*10-100</f>
        <v>250</v>
      </c>
      <c r="E6533" s="38" t="s">
        <v>118</v>
      </c>
      <c r="F6533" s="2" t="n">
        <f aca="false">IFERROR(E6533*10,SUBSTITUTE(E6533,"/",""))</f>
        <v>350</v>
      </c>
      <c r="H6533" s="8" t="s">
        <v>3413</v>
      </c>
      <c r="I6533" s="8" t="str">
        <f aca="false">J6533</f>
        <v>95;100</v>
      </c>
      <c r="J6533" s="18" t="s">
        <v>3057</v>
      </c>
      <c r="M6533" s="8" t="n">
        <v>938</v>
      </c>
    </row>
    <row r="6534" customFormat="false" ht="15" hidden="false" customHeight="false" outlineLevel="0" collapsed="false">
      <c r="B6534" s="2" t="s">
        <v>108</v>
      </c>
      <c r="C6534" s="66" t="s">
        <v>2681</v>
      </c>
      <c r="D6534" s="38" t="n">
        <f aca="false">E6534*10-100</f>
        <v>260</v>
      </c>
      <c r="E6534" s="38" t="s">
        <v>119</v>
      </c>
      <c r="F6534" s="2" t="n">
        <f aca="false">IFERROR(E6534*10,SUBSTITUTE(E6534,"/",""))</f>
        <v>360</v>
      </c>
      <c r="H6534" s="8" t="n">
        <f aca="false">MROUND((E6534+2.5)*2.54,5)</f>
        <v>100</v>
      </c>
      <c r="I6534" s="8" t="n">
        <f aca="false">J6534</f>
        <v>100</v>
      </c>
      <c r="J6534" s="18" t="n">
        <f aca="false">H6534</f>
        <v>100</v>
      </c>
      <c r="M6534" s="8" t="n">
        <v>939</v>
      </c>
      <c r="Y6534" s="2" t="n">
        <f aca="false">H6534</f>
        <v>100</v>
      </c>
    </row>
    <row r="6535" customFormat="false" ht="15" hidden="false" customHeight="false" outlineLevel="0" collapsed="false">
      <c r="B6535" s="2" t="s">
        <v>108</v>
      </c>
      <c r="C6535" s="66" t="s">
        <v>2681</v>
      </c>
      <c r="D6535" s="38" t="n">
        <f aca="false">E6535*10-100</f>
        <v>280</v>
      </c>
      <c r="E6535" s="38" t="s">
        <v>121</v>
      </c>
      <c r="F6535" s="2" t="n">
        <f aca="false">IFERROR(E6535*10,SUBSTITUTE(E6535,"/",""))</f>
        <v>380</v>
      </c>
      <c r="H6535" s="8" t="n">
        <f aca="false">MROUND((E6535+2.5)*2.54,5)</f>
        <v>105</v>
      </c>
      <c r="I6535" s="8" t="n">
        <f aca="false">J6535</f>
        <v>105</v>
      </c>
      <c r="J6535" s="18" t="n">
        <f aca="false">H6535</f>
        <v>105</v>
      </c>
      <c r="M6535" s="8" t="n">
        <v>929</v>
      </c>
      <c r="Y6535" s="2" t="n">
        <f aca="false">H6535</f>
        <v>105</v>
      </c>
    </row>
    <row r="6536" customFormat="false" ht="15" hidden="false" customHeight="false" outlineLevel="0" collapsed="false">
      <c r="B6536" s="2" t="s">
        <v>108</v>
      </c>
      <c r="C6536" s="66" t="s">
        <v>2681</v>
      </c>
      <c r="D6536" s="38" t="n">
        <f aca="false">E6536*10-100</f>
        <v>300</v>
      </c>
      <c r="E6536" s="38" t="s">
        <v>123</v>
      </c>
      <c r="F6536" s="2" t="n">
        <f aca="false">IFERROR(E6536*10,SUBSTITUTE(E6536,"/",""))</f>
        <v>400</v>
      </c>
      <c r="H6536" s="8" t="n">
        <f aca="false">MROUND((E6536+2.5)*2.54,5)</f>
        <v>110</v>
      </c>
      <c r="I6536" s="8" t="n">
        <f aca="false">J6536</f>
        <v>110</v>
      </c>
      <c r="J6536" s="18" t="n">
        <f aca="false">H6536</f>
        <v>110</v>
      </c>
      <c r="M6536" s="8" t="n">
        <v>919</v>
      </c>
      <c r="Y6536" s="2" t="n">
        <f aca="false">H6536</f>
        <v>110</v>
      </c>
    </row>
    <row r="6537" customFormat="false" ht="15" hidden="false" customHeight="false" outlineLevel="0" collapsed="false">
      <c r="B6537" s="2" t="s">
        <v>108</v>
      </c>
      <c r="C6537" s="66" t="s">
        <v>2681</v>
      </c>
      <c r="D6537" s="38" t="n">
        <f aca="false">E6537*10-100</f>
        <v>320</v>
      </c>
      <c r="E6537" s="38" t="s">
        <v>125</v>
      </c>
      <c r="F6537" s="2" t="n">
        <f aca="false">IFERROR(E6537*10,SUBSTITUTE(E6537,"/",""))</f>
        <v>420</v>
      </c>
      <c r="H6537" s="8" t="n">
        <f aca="false">MROUND((E6537+2.5)*2.54,5)</f>
        <v>115</v>
      </c>
      <c r="I6537" s="8" t="n">
        <f aca="false">J6537</f>
        <v>115</v>
      </c>
      <c r="J6537" s="18" t="n">
        <f aca="false">H6537</f>
        <v>115</v>
      </c>
      <c r="M6537" s="8" t="n">
        <v>909</v>
      </c>
      <c r="Y6537" s="2" t="n">
        <f aca="false">H6537</f>
        <v>115</v>
      </c>
    </row>
    <row r="6538" customFormat="false" ht="15" hidden="false" customHeight="false" outlineLevel="0" collapsed="false">
      <c r="B6538" s="2" t="s">
        <v>108</v>
      </c>
      <c r="C6538" s="66" t="s">
        <v>2681</v>
      </c>
      <c r="D6538" s="38" t="n">
        <f aca="false">E6538*10-100</f>
        <v>340</v>
      </c>
      <c r="E6538" s="38" t="s">
        <v>127</v>
      </c>
      <c r="F6538" s="2" t="n">
        <f aca="false">IFERROR(E6538*10,SUBSTITUTE(E6538,"/",""))</f>
        <v>440</v>
      </c>
      <c r="H6538" s="8" t="n">
        <f aca="false">MROUND((E6538+2.5)*2.54,5)</f>
        <v>120</v>
      </c>
      <c r="I6538" s="8" t="n">
        <f aca="false">J6538</f>
        <v>120</v>
      </c>
      <c r="J6538" s="18" t="n">
        <f aca="false">H6538</f>
        <v>120</v>
      </c>
      <c r="M6538" s="8" t="n">
        <v>899</v>
      </c>
      <c r="Y6538" s="2" t="n">
        <f aca="false">H6538</f>
        <v>120</v>
      </c>
    </row>
    <row r="6539" customFormat="false" ht="15" hidden="false" customHeight="false" outlineLevel="0" collapsed="false">
      <c r="B6539" s="2" t="s">
        <v>108</v>
      </c>
      <c r="C6539" s="66" t="s">
        <v>2681</v>
      </c>
      <c r="D6539" s="38" t="n">
        <f aca="false">E6539*10-100</f>
        <v>360</v>
      </c>
      <c r="E6539" s="38" t="s">
        <v>241</v>
      </c>
      <c r="F6539" s="2" t="n">
        <f aca="false">IFERROR(E6539*10,SUBSTITUTE(E6539,"/",""))</f>
        <v>460</v>
      </c>
      <c r="H6539" s="8" t="n">
        <f aca="false">MROUND((E6539+2.5)*2.54,5)</f>
        <v>125</v>
      </c>
      <c r="I6539" s="8" t="n">
        <f aca="false">J6539</f>
        <v>125</v>
      </c>
      <c r="J6539" s="18" t="n">
        <f aca="false">H6539</f>
        <v>125</v>
      </c>
      <c r="M6539" s="8" t="n">
        <v>889</v>
      </c>
    </row>
    <row r="6541" customFormat="false" ht="15" hidden="false" customHeight="false" outlineLevel="0" collapsed="false">
      <c r="B6541" s="2" t="s">
        <v>108</v>
      </c>
      <c r="C6541" s="66" t="s">
        <v>2682</v>
      </c>
      <c r="D6541" s="2" t="n">
        <v>140</v>
      </c>
      <c r="E6541" s="38" t="s">
        <v>176</v>
      </c>
      <c r="F6541" s="2" t="str">
        <f aca="false">IFERROR(E6541*10,SUBSTITUTE(E6541,"/",""))</f>
        <v>XXS</v>
      </c>
      <c r="H6541" s="27"/>
      <c r="I6541" s="27"/>
      <c r="M6541" s="8" t="n">
        <v>0</v>
      </c>
    </row>
    <row r="6542" customFormat="false" ht="15" hidden="false" customHeight="false" outlineLevel="0" collapsed="false">
      <c r="B6542" s="2" t="s">
        <v>108</v>
      </c>
      <c r="C6542" s="66" t="s">
        <v>2682</v>
      </c>
      <c r="D6542" s="2" t="n">
        <v>150</v>
      </c>
      <c r="E6542" s="38" t="s">
        <v>177</v>
      </c>
      <c r="F6542" s="2" t="str">
        <f aca="false">IFERROR(E6542*10,SUBSTITUTE(E6542,"/",""))</f>
        <v>XS</v>
      </c>
      <c r="H6542" s="27"/>
      <c r="I6542" s="27"/>
      <c r="M6542" s="8" t="n">
        <v>0</v>
      </c>
    </row>
    <row r="6543" customFormat="false" ht="15" hidden="false" customHeight="false" outlineLevel="0" collapsed="false">
      <c r="B6543" s="2" t="s">
        <v>108</v>
      </c>
      <c r="C6543" s="66" t="s">
        <v>2682</v>
      </c>
      <c r="D6543" s="2" t="n">
        <v>160</v>
      </c>
      <c r="E6543" s="38" t="s">
        <v>178</v>
      </c>
      <c r="F6543" s="2" t="str">
        <f aca="false">IFERROR(E6543*10,SUBSTITUTE(E6543,"/",""))</f>
        <v>S</v>
      </c>
      <c r="H6543" s="27"/>
      <c r="I6543" s="27"/>
      <c r="M6543" s="8" t="n">
        <v>0</v>
      </c>
    </row>
    <row r="6544" customFormat="false" ht="15" hidden="false" customHeight="false" outlineLevel="0" collapsed="false">
      <c r="B6544" s="2" t="s">
        <v>108</v>
      </c>
      <c r="C6544" s="66" t="s">
        <v>2682</v>
      </c>
      <c r="D6544" s="2" t="n">
        <v>170</v>
      </c>
      <c r="E6544" s="38" t="s">
        <v>179</v>
      </c>
      <c r="F6544" s="2" t="str">
        <f aca="false">IFERROR(E6544*10,SUBSTITUTE(E6544,"/",""))</f>
        <v>M</v>
      </c>
      <c r="H6544" s="27"/>
      <c r="I6544" s="27"/>
      <c r="M6544" s="8" t="n">
        <v>0</v>
      </c>
    </row>
    <row r="6545" customFormat="false" ht="15" hidden="false" customHeight="false" outlineLevel="0" collapsed="false">
      <c r="B6545" s="2" t="s">
        <v>108</v>
      </c>
      <c r="C6545" s="66" t="s">
        <v>2682</v>
      </c>
      <c r="D6545" s="2" t="n">
        <v>180</v>
      </c>
      <c r="E6545" s="38" t="s">
        <v>180</v>
      </c>
      <c r="F6545" s="2" t="str">
        <f aca="false">IFERROR(E6545*10,SUBSTITUTE(E6545,"/",""))</f>
        <v>L</v>
      </c>
      <c r="H6545" s="27"/>
      <c r="I6545" s="27"/>
      <c r="M6545" s="8" t="n">
        <v>0</v>
      </c>
    </row>
    <row r="6546" customFormat="false" ht="15" hidden="false" customHeight="false" outlineLevel="0" collapsed="false">
      <c r="B6546" s="2" t="s">
        <v>108</v>
      </c>
      <c r="C6546" s="66" t="s">
        <v>2682</v>
      </c>
      <c r="D6546" s="2" t="n">
        <v>190</v>
      </c>
      <c r="E6546" s="38" t="s">
        <v>181</v>
      </c>
      <c r="F6546" s="2" t="str">
        <f aca="false">IFERROR(E6546*10,SUBSTITUTE(E6546,"/",""))</f>
        <v>XL</v>
      </c>
      <c r="H6546" s="27"/>
      <c r="I6546" s="27"/>
      <c r="M6546" s="8" t="n">
        <v>0</v>
      </c>
    </row>
    <row r="6547" customFormat="false" ht="15" hidden="false" customHeight="false" outlineLevel="0" collapsed="false">
      <c r="B6547" s="2" t="s">
        <v>108</v>
      </c>
      <c r="C6547" s="66" t="s">
        <v>2682</v>
      </c>
      <c r="D6547" s="2" t="n">
        <v>200</v>
      </c>
      <c r="E6547" s="38" t="s">
        <v>182</v>
      </c>
      <c r="F6547" s="2" t="str">
        <f aca="false">IFERROR(E6547*10,SUBSTITUTE(E6547,"/",""))</f>
        <v>XXL</v>
      </c>
      <c r="H6547" s="27"/>
      <c r="I6547" s="27"/>
      <c r="M6547" s="8" t="n">
        <v>0</v>
      </c>
    </row>
    <row r="6548" customFormat="false" ht="15" hidden="false" customHeight="false" outlineLevel="0" collapsed="false">
      <c r="I6548" s="2"/>
    </row>
    <row r="6549" customFormat="false" ht="15" hidden="false" customHeight="false" outlineLevel="0" collapsed="false">
      <c r="B6549" s="2" t="s">
        <v>108</v>
      </c>
      <c r="C6549" s="66" t="s">
        <v>2683</v>
      </c>
      <c r="D6549" s="2" t="n">
        <v>145</v>
      </c>
      <c r="E6549" s="38" t="s">
        <v>587</v>
      </c>
      <c r="F6549" s="2" t="str">
        <f aca="false">IFERROR(E6549*10,SUBSTITUTE(E6549,"/",""))</f>
        <v>XXSXS</v>
      </c>
      <c r="H6549" s="27"/>
      <c r="I6549" s="27"/>
      <c r="M6549" s="8" t="n">
        <v>0</v>
      </c>
    </row>
    <row r="6550" customFormat="false" ht="15" hidden="false" customHeight="false" outlineLevel="0" collapsed="false">
      <c r="B6550" s="2" t="s">
        <v>108</v>
      </c>
      <c r="C6550" s="66" t="s">
        <v>2683</v>
      </c>
      <c r="D6550" s="2" t="n">
        <v>155</v>
      </c>
      <c r="E6550" s="38" t="s">
        <v>588</v>
      </c>
      <c r="F6550" s="2" t="str">
        <f aca="false">IFERROR(E6550*10,SUBSTITUTE(E6550,"/",""))</f>
        <v>XSS</v>
      </c>
      <c r="H6550" s="27"/>
      <c r="I6550" s="27"/>
      <c r="M6550" s="8" t="n">
        <v>0</v>
      </c>
    </row>
    <row r="6551" customFormat="false" ht="15" hidden="false" customHeight="false" outlineLevel="0" collapsed="false">
      <c r="B6551" s="2" t="s">
        <v>108</v>
      </c>
      <c r="C6551" s="66" t="s">
        <v>2683</v>
      </c>
      <c r="D6551" s="2" t="n">
        <v>165</v>
      </c>
      <c r="E6551" s="38" t="s">
        <v>589</v>
      </c>
      <c r="F6551" s="2" t="str">
        <f aca="false">IFERROR(E6551*10,SUBSTITUTE(E6551,"/",""))</f>
        <v>SM</v>
      </c>
      <c r="H6551" s="27"/>
      <c r="I6551" s="27"/>
      <c r="M6551" s="8" t="n">
        <v>0</v>
      </c>
    </row>
    <row r="6552" customFormat="false" ht="15" hidden="false" customHeight="false" outlineLevel="0" collapsed="false">
      <c r="B6552" s="2" t="s">
        <v>108</v>
      </c>
      <c r="C6552" s="66" t="s">
        <v>2683</v>
      </c>
      <c r="D6552" s="2" t="n">
        <v>175</v>
      </c>
      <c r="E6552" s="38" t="s">
        <v>590</v>
      </c>
      <c r="F6552" s="2" t="str">
        <f aca="false">IFERROR(E6552*10,SUBSTITUTE(E6552,"/",""))</f>
        <v>ML</v>
      </c>
      <c r="H6552" s="27"/>
      <c r="I6552" s="27"/>
      <c r="M6552" s="8" t="n">
        <v>0</v>
      </c>
    </row>
    <row r="6553" customFormat="false" ht="15" hidden="false" customHeight="false" outlineLevel="0" collapsed="false">
      <c r="B6553" s="2" t="s">
        <v>108</v>
      </c>
      <c r="C6553" s="66" t="s">
        <v>2683</v>
      </c>
      <c r="D6553" s="2" t="n">
        <v>185</v>
      </c>
      <c r="E6553" s="38" t="s">
        <v>591</v>
      </c>
      <c r="F6553" s="2" t="str">
        <f aca="false">IFERROR(E6553*10,SUBSTITUTE(E6553,"/",""))</f>
        <v>LXL</v>
      </c>
      <c r="H6553" s="27"/>
      <c r="I6553" s="27"/>
      <c r="M6553" s="8" t="n">
        <v>0</v>
      </c>
    </row>
    <row r="6554" customFormat="false" ht="15" hidden="false" customHeight="false" outlineLevel="0" collapsed="false">
      <c r="B6554" s="2" t="s">
        <v>108</v>
      </c>
      <c r="C6554" s="66" t="s">
        <v>2683</v>
      </c>
      <c r="D6554" s="2" t="n">
        <v>195</v>
      </c>
      <c r="E6554" s="38" t="s">
        <v>592</v>
      </c>
      <c r="F6554" s="2" t="str">
        <f aca="false">IFERROR(E6554*10,SUBSTITUTE(E6554,"/",""))</f>
        <v>XLXXL</v>
      </c>
      <c r="H6554" s="27"/>
      <c r="I6554" s="27"/>
      <c r="M6554" s="8" t="n">
        <v>0</v>
      </c>
    </row>
    <row r="6555" customFormat="false" ht="15" hidden="false" customHeight="false" outlineLevel="0" collapsed="false">
      <c r="I6555" s="2"/>
    </row>
    <row r="6556" customFormat="false" ht="15" hidden="false" customHeight="false" outlineLevel="0" collapsed="false">
      <c r="B6556" s="2" t="s">
        <v>108</v>
      </c>
      <c r="C6556" s="66" t="s">
        <v>2684</v>
      </c>
      <c r="D6556" s="2" t="n">
        <v>130</v>
      </c>
      <c r="E6556" s="38" t="s">
        <v>185</v>
      </c>
      <c r="F6556" s="2" t="str">
        <f aca="false">IFERROR(RIGHT("00"&amp;E6556*10,3),E6556)</f>
        <v>000</v>
      </c>
      <c r="H6556" s="27"/>
      <c r="I6556" s="27"/>
      <c r="M6556" s="8" t="n">
        <v>0</v>
      </c>
    </row>
    <row r="6557" customFormat="false" ht="15" hidden="false" customHeight="false" outlineLevel="0" collapsed="false">
      <c r="B6557" s="2" t="s">
        <v>108</v>
      </c>
      <c r="C6557" s="66" t="s">
        <v>2684</v>
      </c>
      <c r="D6557" s="2" t="n">
        <f aca="false">D6556+10</f>
        <v>140</v>
      </c>
      <c r="E6557" s="38" t="s">
        <v>186</v>
      </c>
      <c r="F6557" s="2" t="str">
        <f aca="false">IFERROR(RIGHT("00"&amp;E6557*10,3),E6557)</f>
        <v>010</v>
      </c>
      <c r="H6557" s="27"/>
      <c r="I6557" s="27"/>
      <c r="M6557" s="8" t="n">
        <v>0</v>
      </c>
    </row>
    <row r="6558" customFormat="false" ht="15" hidden="false" customHeight="false" outlineLevel="0" collapsed="false">
      <c r="B6558" s="2" t="s">
        <v>108</v>
      </c>
      <c r="C6558" s="66" t="s">
        <v>2684</v>
      </c>
      <c r="D6558" s="2" t="n">
        <f aca="false">D6557+10</f>
        <v>150</v>
      </c>
      <c r="E6558" s="38" t="s">
        <v>187</v>
      </c>
      <c r="F6558" s="2" t="str">
        <f aca="false">IFERROR(RIGHT("00"&amp;E6558*10,3),E6558)</f>
        <v>020</v>
      </c>
      <c r="H6558" s="27"/>
      <c r="I6558" s="27"/>
      <c r="M6558" s="8" t="n">
        <v>0</v>
      </c>
    </row>
    <row r="6559" customFormat="false" ht="15" hidden="false" customHeight="false" outlineLevel="0" collapsed="false">
      <c r="B6559" s="2" t="s">
        <v>108</v>
      </c>
      <c r="C6559" s="66" t="s">
        <v>2684</v>
      </c>
      <c r="D6559" s="2" t="n">
        <f aca="false">D6558+10</f>
        <v>160</v>
      </c>
      <c r="E6559" s="38" t="s">
        <v>188</v>
      </c>
      <c r="F6559" s="2" t="str">
        <f aca="false">IFERROR(RIGHT("00"&amp;E6559*10,3),E6559)</f>
        <v>030</v>
      </c>
      <c r="H6559" s="27"/>
      <c r="I6559" s="27"/>
      <c r="M6559" s="8" t="n">
        <v>0</v>
      </c>
    </row>
    <row r="6560" customFormat="false" ht="15" hidden="false" customHeight="false" outlineLevel="0" collapsed="false">
      <c r="B6560" s="2" t="s">
        <v>108</v>
      </c>
      <c r="C6560" s="66" t="s">
        <v>2684</v>
      </c>
      <c r="D6560" s="2" t="n">
        <f aca="false">D6559+10</f>
        <v>170</v>
      </c>
      <c r="E6560" s="38" t="s">
        <v>189</v>
      </c>
      <c r="F6560" s="2" t="str">
        <f aca="false">IFERROR(RIGHT("00"&amp;E6560*10,3),E6560)</f>
        <v>040</v>
      </c>
      <c r="H6560" s="27"/>
      <c r="I6560" s="27"/>
      <c r="M6560" s="8" t="n">
        <v>0</v>
      </c>
    </row>
    <row r="6561" customFormat="false" ht="15" hidden="false" customHeight="false" outlineLevel="0" collapsed="false">
      <c r="B6561" s="2" t="s">
        <v>108</v>
      </c>
      <c r="C6561" s="66" t="s">
        <v>2684</v>
      </c>
      <c r="D6561" s="2" t="n">
        <f aca="false">D6560+10</f>
        <v>180</v>
      </c>
      <c r="E6561" s="38" t="s">
        <v>190</v>
      </c>
      <c r="F6561" s="2" t="str">
        <f aca="false">IFERROR(RIGHT("00"&amp;E6561*10,3),E6561)</f>
        <v>050</v>
      </c>
      <c r="H6561" s="27"/>
      <c r="I6561" s="27"/>
      <c r="M6561" s="8" t="n">
        <v>0</v>
      </c>
    </row>
    <row r="6562" customFormat="false" ht="15" hidden="false" customHeight="false" outlineLevel="0" collapsed="false">
      <c r="B6562" s="2" t="s">
        <v>108</v>
      </c>
      <c r="C6562" s="66" t="s">
        <v>2684</v>
      </c>
      <c r="D6562" s="2" t="n">
        <f aca="false">D6561+10</f>
        <v>190</v>
      </c>
      <c r="E6562" s="38" t="s">
        <v>191</v>
      </c>
      <c r="F6562" s="2" t="str">
        <f aca="false">IFERROR(RIGHT("00"&amp;E6562*10,3),E6562)</f>
        <v>060</v>
      </c>
      <c r="H6562" s="27"/>
      <c r="I6562" s="27"/>
      <c r="M6562" s="8" t="n">
        <v>0</v>
      </c>
    </row>
    <row r="6563" customFormat="false" ht="15" hidden="false" customHeight="false" outlineLevel="0" collapsed="false">
      <c r="B6563" s="10" t="s">
        <v>271</v>
      </c>
      <c r="C6563" s="73" t="s">
        <v>2684</v>
      </c>
      <c r="D6563" s="10" t="n">
        <f aca="false">D6562+10</f>
        <v>200</v>
      </c>
      <c r="E6563" s="20" t="s">
        <v>218</v>
      </c>
      <c r="F6563" s="10" t="str">
        <f aca="false">IFERROR(RIGHT("00"&amp;E6563*10,3),E6563)</f>
        <v>070</v>
      </c>
      <c r="G6563" s="73"/>
      <c r="H6563" s="24"/>
      <c r="I6563" s="24"/>
      <c r="J6563" s="24"/>
      <c r="K6563" s="24"/>
      <c r="L6563" s="24"/>
      <c r="M6563" s="24" t="n">
        <v>0</v>
      </c>
    </row>
    <row r="6564" customFormat="false" ht="15" hidden="false" customHeight="false" outlineLevel="0" collapsed="false">
      <c r="B6564" s="10" t="s">
        <v>271</v>
      </c>
      <c r="C6564" s="73" t="s">
        <v>2684</v>
      </c>
      <c r="D6564" s="10" t="n">
        <f aca="false">D6563+10</f>
        <v>210</v>
      </c>
      <c r="E6564" s="20" t="s">
        <v>220</v>
      </c>
      <c r="F6564" s="10" t="str">
        <f aca="false">IFERROR(RIGHT("00"&amp;E6564*10,3),E6564)</f>
        <v>080</v>
      </c>
      <c r="G6564" s="73"/>
      <c r="H6564" s="24"/>
      <c r="I6564" s="24"/>
      <c r="J6564" s="24"/>
      <c r="K6564" s="24"/>
      <c r="L6564" s="24"/>
      <c r="M6564" s="24" t="n">
        <v>0</v>
      </c>
    </row>
    <row r="6565" customFormat="false" ht="15" hidden="false" customHeight="false" outlineLevel="0" collapsed="false">
      <c r="B6565" s="10" t="s">
        <v>271</v>
      </c>
      <c r="C6565" s="73" t="s">
        <v>2684</v>
      </c>
      <c r="D6565" s="10" t="n">
        <f aca="false">D6564+10</f>
        <v>220</v>
      </c>
      <c r="E6565" s="20" t="s">
        <v>222</v>
      </c>
      <c r="F6565" s="10" t="str">
        <f aca="false">IFERROR(RIGHT("00"&amp;E6565*10,3),E6565)</f>
        <v>090</v>
      </c>
      <c r="G6565" s="73"/>
      <c r="H6565" s="24"/>
      <c r="I6565" s="24"/>
      <c r="J6565" s="24"/>
      <c r="K6565" s="24"/>
      <c r="L6565" s="24"/>
      <c r="M6565" s="24" t="n">
        <v>0</v>
      </c>
    </row>
    <row r="6566" customFormat="false" ht="15" hidden="false" customHeight="false" outlineLevel="0" collapsed="false">
      <c r="B6566" s="10" t="s">
        <v>271</v>
      </c>
      <c r="C6566" s="73" t="s">
        <v>2684</v>
      </c>
      <c r="D6566" s="10" t="n">
        <f aca="false">D6565+10</f>
        <v>230</v>
      </c>
      <c r="E6566" s="20" t="s">
        <v>224</v>
      </c>
      <c r="F6566" s="10" t="str">
        <f aca="false">IFERROR(RIGHT("00"&amp;E6566*10,3),E6566)</f>
        <v>100</v>
      </c>
      <c r="G6566" s="73"/>
      <c r="H6566" s="24"/>
      <c r="I6566" s="24"/>
      <c r="J6566" s="24"/>
      <c r="K6566" s="24"/>
      <c r="L6566" s="24"/>
      <c r="M6566" s="24" t="n">
        <v>0</v>
      </c>
    </row>
    <row r="6568" customFormat="false" ht="15" hidden="false" customHeight="false" outlineLevel="0" collapsed="false">
      <c r="B6568" s="10" t="s">
        <v>271</v>
      </c>
      <c r="C6568" s="73" t="s">
        <v>2686</v>
      </c>
      <c r="D6568" s="10" t="n">
        <v>170</v>
      </c>
      <c r="E6568" s="20" t="s">
        <v>123</v>
      </c>
      <c r="F6568" s="10" t="n">
        <f aca="false">IFERROR(E6568*10,SUBSTITUTE(E6568,"/",""))</f>
        <v>400</v>
      </c>
      <c r="G6568" s="73"/>
      <c r="H6568" s="24"/>
      <c r="I6568" s="24"/>
      <c r="J6568" s="24"/>
      <c r="K6568" s="24"/>
      <c r="L6568" s="24"/>
      <c r="M6568" s="24" t="n">
        <v>0</v>
      </c>
    </row>
    <row r="6569" customFormat="false" ht="15" hidden="false" customHeight="false" outlineLevel="0" collapsed="false">
      <c r="B6569" s="10" t="s">
        <v>271</v>
      </c>
      <c r="C6569" s="73" t="s">
        <v>2686</v>
      </c>
      <c r="D6569" s="10" t="n">
        <f aca="false">D6568+10</f>
        <v>180</v>
      </c>
      <c r="E6569" s="20" t="s">
        <v>125</v>
      </c>
      <c r="F6569" s="10" t="n">
        <f aca="false">IFERROR(E6569*10,SUBSTITUTE(E6569,"/",""))</f>
        <v>420</v>
      </c>
      <c r="G6569" s="73"/>
      <c r="H6569" s="24"/>
      <c r="I6569" s="24"/>
      <c r="J6569" s="24"/>
      <c r="K6569" s="24"/>
      <c r="L6569" s="24"/>
      <c r="M6569" s="24" t="n">
        <v>0</v>
      </c>
    </row>
    <row r="6570" customFormat="false" ht="15" hidden="false" customHeight="false" outlineLevel="0" collapsed="false">
      <c r="B6570" s="10" t="s">
        <v>271</v>
      </c>
      <c r="C6570" s="73" t="s">
        <v>2686</v>
      </c>
      <c r="D6570" s="10" t="n">
        <f aca="false">D6569+10</f>
        <v>190</v>
      </c>
      <c r="E6570" s="20" t="s">
        <v>127</v>
      </c>
      <c r="F6570" s="10" t="n">
        <f aca="false">IFERROR(E6570*10,SUBSTITUTE(E6570,"/",""))</f>
        <v>440</v>
      </c>
      <c r="G6570" s="73"/>
      <c r="H6570" s="24"/>
      <c r="I6570" s="24"/>
      <c r="J6570" s="24"/>
      <c r="K6570" s="24"/>
      <c r="L6570" s="24"/>
      <c r="M6570" s="24" t="n">
        <v>0</v>
      </c>
    </row>
    <row r="6571" customFormat="false" ht="15" hidden="false" customHeight="false" outlineLevel="0" collapsed="false">
      <c r="B6571" s="10" t="s">
        <v>271</v>
      </c>
      <c r="C6571" s="73" t="s">
        <v>2686</v>
      </c>
      <c r="D6571" s="10" t="n">
        <f aca="false">D6570+10</f>
        <v>200</v>
      </c>
      <c r="E6571" s="20" t="s">
        <v>241</v>
      </c>
      <c r="F6571" s="10" t="n">
        <f aca="false">IFERROR(E6571*10,SUBSTITUTE(E6571,"/",""))</f>
        <v>460</v>
      </c>
      <c r="G6571" s="73"/>
      <c r="H6571" s="24"/>
      <c r="I6571" s="24"/>
      <c r="J6571" s="24"/>
      <c r="K6571" s="24"/>
      <c r="L6571" s="24"/>
      <c r="M6571" s="24" t="n">
        <v>0</v>
      </c>
    </row>
    <row r="6572" customFormat="false" ht="15" hidden="false" customHeight="false" outlineLevel="0" collapsed="false">
      <c r="B6572" s="10" t="s">
        <v>271</v>
      </c>
      <c r="C6572" s="73" t="s">
        <v>2686</v>
      </c>
      <c r="D6572" s="10" t="n">
        <f aca="false">D6571+10</f>
        <v>210</v>
      </c>
      <c r="E6572" s="20" t="s">
        <v>243</v>
      </c>
      <c r="F6572" s="10" t="n">
        <f aca="false">IFERROR(E6572*10,SUBSTITUTE(E6572,"/",""))</f>
        <v>480</v>
      </c>
      <c r="G6572" s="73"/>
      <c r="H6572" s="24"/>
      <c r="I6572" s="24"/>
      <c r="J6572" s="24"/>
      <c r="K6572" s="24"/>
      <c r="L6572" s="24"/>
      <c r="M6572" s="24" t="n">
        <v>0</v>
      </c>
    </row>
    <row r="6573" customFormat="false" ht="15" hidden="false" customHeight="false" outlineLevel="0" collapsed="false">
      <c r="B6573" s="10" t="s">
        <v>271</v>
      </c>
      <c r="C6573" s="73" t="s">
        <v>2686</v>
      </c>
      <c r="D6573" s="10" t="n">
        <f aca="false">D6572+10</f>
        <v>220</v>
      </c>
      <c r="E6573" s="20" t="s">
        <v>245</v>
      </c>
      <c r="F6573" s="10" t="n">
        <f aca="false">IFERROR(E6573*10,SUBSTITUTE(E6573,"/",""))</f>
        <v>500</v>
      </c>
      <c r="G6573" s="73"/>
      <c r="H6573" s="24"/>
      <c r="I6573" s="24"/>
      <c r="J6573" s="24"/>
      <c r="K6573" s="24"/>
      <c r="L6573" s="24"/>
      <c r="M6573" s="24" t="n">
        <v>0</v>
      </c>
    </row>
    <row r="6574" customFormat="false" ht="15" hidden="false" customHeight="false" outlineLevel="0" collapsed="false">
      <c r="B6574" s="10" t="s">
        <v>271</v>
      </c>
      <c r="C6574" s="73" t="s">
        <v>2686</v>
      </c>
      <c r="D6574" s="10" t="n">
        <f aca="false">D6573+10</f>
        <v>230</v>
      </c>
      <c r="E6574" s="20" t="s">
        <v>452</v>
      </c>
      <c r="F6574" s="10" t="n">
        <f aca="false">IFERROR(E6574*10,SUBSTITUTE(E6574,"/",""))</f>
        <v>520</v>
      </c>
      <c r="G6574" s="73"/>
      <c r="H6574" s="24"/>
      <c r="I6574" s="24"/>
      <c r="J6574" s="24"/>
      <c r="K6574" s="24"/>
      <c r="L6574" s="24"/>
      <c r="M6574" s="24" t="n">
        <v>0</v>
      </c>
    </row>
    <row r="6575" customFormat="false" ht="15" hidden="false" customHeight="false" outlineLevel="0" collapsed="false">
      <c r="B6575" s="10" t="s">
        <v>271</v>
      </c>
      <c r="C6575" s="73" t="s">
        <v>2686</v>
      </c>
      <c r="D6575" s="10" t="n">
        <f aca="false">D6574+10</f>
        <v>240</v>
      </c>
      <c r="E6575" s="20" t="s">
        <v>453</v>
      </c>
      <c r="F6575" s="10" t="n">
        <f aca="false">IFERROR(E6575*10,SUBSTITUTE(E6575,"/",""))</f>
        <v>540</v>
      </c>
      <c r="G6575" s="73"/>
      <c r="H6575" s="24"/>
      <c r="I6575" s="24"/>
      <c r="J6575" s="24"/>
      <c r="K6575" s="24"/>
      <c r="L6575" s="24"/>
      <c r="M6575" s="24" t="n">
        <v>0</v>
      </c>
    </row>
    <row r="6576" customFormat="false" ht="15" hidden="false" customHeight="false" outlineLevel="0" collapsed="false">
      <c r="B6576" s="10" t="s">
        <v>271</v>
      </c>
      <c r="C6576" s="73" t="s">
        <v>2686</v>
      </c>
      <c r="D6576" s="10" t="n">
        <f aca="false">D6575+10</f>
        <v>250</v>
      </c>
      <c r="E6576" s="20" t="s">
        <v>454</v>
      </c>
      <c r="F6576" s="10" t="n">
        <f aca="false">IFERROR(E6576*10,SUBSTITUTE(E6576,"/",""))</f>
        <v>560</v>
      </c>
      <c r="G6576" s="73"/>
      <c r="H6576" s="24"/>
      <c r="I6576" s="24"/>
      <c r="J6576" s="24"/>
      <c r="K6576" s="24"/>
      <c r="L6576" s="24"/>
      <c r="M6576" s="24" t="n">
        <v>0</v>
      </c>
    </row>
    <row r="6577" customFormat="false" ht="15" hidden="false" customHeight="false" outlineLevel="0" collapsed="false">
      <c r="B6577" s="10" t="s">
        <v>271</v>
      </c>
      <c r="C6577" s="73" t="s">
        <v>2686</v>
      </c>
      <c r="D6577" s="10" t="n">
        <f aca="false">D6576+10</f>
        <v>260</v>
      </c>
      <c r="E6577" s="20" t="s">
        <v>455</v>
      </c>
      <c r="F6577" s="10" t="n">
        <f aca="false">IFERROR(E6577*10,SUBSTITUTE(E6577,"/",""))</f>
        <v>580</v>
      </c>
      <c r="G6577" s="73"/>
      <c r="H6577" s="24"/>
      <c r="I6577" s="24"/>
      <c r="J6577" s="24"/>
      <c r="K6577" s="24"/>
      <c r="L6577" s="24"/>
      <c r="M6577" s="24" t="n">
        <v>0</v>
      </c>
    </row>
    <row r="6578" customFormat="false" ht="15" hidden="false" customHeight="false" outlineLevel="0" collapsed="false">
      <c r="B6578" s="10" t="s">
        <v>271</v>
      </c>
      <c r="C6578" s="73" t="s">
        <v>2686</v>
      </c>
      <c r="D6578" s="10" t="n">
        <f aca="false">D6577+10</f>
        <v>270</v>
      </c>
      <c r="E6578" s="20" t="s">
        <v>456</v>
      </c>
      <c r="F6578" s="10" t="n">
        <f aca="false">IFERROR(E6578*10,SUBSTITUTE(E6578,"/",""))</f>
        <v>600</v>
      </c>
      <c r="G6578" s="73"/>
      <c r="H6578" s="24"/>
      <c r="I6578" s="24"/>
      <c r="J6578" s="24"/>
      <c r="K6578" s="24"/>
      <c r="L6578" s="24"/>
      <c r="M6578" s="24" t="n">
        <v>0</v>
      </c>
    </row>
    <row r="6580" customFormat="false" ht="15" hidden="false" customHeight="false" outlineLevel="0" collapsed="false">
      <c r="B6580" s="2" t="s">
        <v>108</v>
      </c>
      <c r="C6580" s="66" t="s">
        <v>2688</v>
      </c>
      <c r="D6580" s="2" t="n">
        <v>140</v>
      </c>
      <c r="E6580" s="38" t="s">
        <v>243</v>
      </c>
      <c r="F6580" s="2" t="n">
        <v>480</v>
      </c>
      <c r="H6580" s="14" t="s">
        <v>1619</v>
      </c>
      <c r="I6580" s="8" t="str">
        <f aca="false">J6580</f>
        <v>85</v>
      </c>
      <c r="J6580" s="18" t="str">
        <f aca="false">H6580</f>
        <v>85</v>
      </c>
      <c r="M6580" s="8" t="n">
        <v>979</v>
      </c>
      <c r="Z6580" s="38" t="str">
        <f aca="false">H6580</f>
        <v>85</v>
      </c>
    </row>
    <row r="6581" customFormat="false" ht="15" hidden="false" customHeight="false" outlineLevel="0" collapsed="false">
      <c r="B6581" s="2" t="s">
        <v>108</v>
      </c>
      <c r="C6581" s="66" t="s">
        <v>2688</v>
      </c>
      <c r="D6581" s="2" t="n">
        <v>150</v>
      </c>
      <c r="E6581" s="38" t="s">
        <v>245</v>
      </c>
      <c r="F6581" s="2" t="n">
        <v>500</v>
      </c>
      <c r="H6581" s="14" t="n">
        <f aca="false">H6580+5</f>
        <v>90</v>
      </c>
      <c r="I6581" s="8" t="n">
        <f aca="false">J6581</f>
        <v>90</v>
      </c>
      <c r="J6581" s="18" t="n">
        <f aca="false">H6581</f>
        <v>90</v>
      </c>
      <c r="M6581" s="8" t="n">
        <v>959</v>
      </c>
      <c r="Z6581" s="38" t="n">
        <f aca="false">H6581</f>
        <v>90</v>
      </c>
    </row>
    <row r="6582" customFormat="false" ht="15" hidden="false" customHeight="false" outlineLevel="0" collapsed="false">
      <c r="B6582" s="2" t="s">
        <v>108</v>
      </c>
      <c r="C6582" s="66" t="s">
        <v>2688</v>
      </c>
      <c r="D6582" s="2" t="n">
        <v>160</v>
      </c>
      <c r="E6582" s="38" t="s">
        <v>452</v>
      </c>
      <c r="F6582" s="2" t="n">
        <v>520</v>
      </c>
      <c r="H6582" s="14" t="n">
        <f aca="false">H6581+5</f>
        <v>95</v>
      </c>
      <c r="I6582" s="8" t="n">
        <f aca="false">J6582</f>
        <v>95</v>
      </c>
      <c r="J6582" s="18" t="n">
        <f aca="false">H6582</f>
        <v>95</v>
      </c>
      <c r="M6582" s="8" t="n">
        <v>949</v>
      </c>
      <c r="Z6582" s="38" t="n">
        <f aca="false">H6582</f>
        <v>95</v>
      </c>
    </row>
    <row r="6583" customFormat="false" ht="15" hidden="false" customHeight="false" outlineLevel="0" collapsed="false">
      <c r="B6583" s="2" t="s">
        <v>108</v>
      </c>
      <c r="C6583" s="66" t="s">
        <v>2688</v>
      </c>
      <c r="D6583" s="2" t="n">
        <v>170</v>
      </c>
      <c r="E6583" s="38" t="s">
        <v>453</v>
      </c>
      <c r="F6583" s="2" t="n">
        <v>540</v>
      </c>
      <c r="H6583" s="14" t="n">
        <f aca="false">H6582+5</f>
        <v>100</v>
      </c>
      <c r="I6583" s="8" t="n">
        <f aca="false">J6583</f>
        <v>100</v>
      </c>
      <c r="J6583" s="18" t="n">
        <f aca="false">H6583</f>
        <v>100</v>
      </c>
      <c r="M6583" s="8" t="n">
        <v>939</v>
      </c>
      <c r="Z6583" s="38" t="n">
        <f aca="false">H6583</f>
        <v>100</v>
      </c>
    </row>
    <row r="6584" customFormat="false" ht="15" hidden="false" customHeight="false" outlineLevel="0" collapsed="false">
      <c r="B6584" s="2" t="s">
        <v>108</v>
      </c>
      <c r="C6584" s="66" t="s">
        <v>2688</v>
      </c>
      <c r="D6584" s="2" t="n">
        <v>180</v>
      </c>
      <c r="E6584" s="38" t="s">
        <v>454</v>
      </c>
      <c r="F6584" s="2" t="n">
        <v>560</v>
      </c>
      <c r="H6584" s="14" t="n">
        <f aca="false">H6583+5</f>
        <v>105</v>
      </c>
      <c r="I6584" s="8" t="n">
        <f aca="false">J6584</f>
        <v>105</v>
      </c>
      <c r="J6584" s="18" t="n">
        <f aca="false">H6584</f>
        <v>105</v>
      </c>
      <c r="M6584" s="8" t="n">
        <v>929</v>
      </c>
      <c r="Z6584" s="38" t="n">
        <f aca="false">H6584</f>
        <v>105</v>
      </c>
    </row>
    <row r="6585" customFormat="false" ht="15" hidden="false" customHeight="false" outlineLevel="0" collapsed="false">
      <c r="B6585" s="2" t="s">
        <v>108</v>
      </c>
      <c r="C6585" s="66" t="s">
        <v>2688</v>
      </c>
      <c r="D6585" s="2" t="n">
        <v>190</v>
      </c>
      <c r="E6585" s="38" t="s">
        <v>455</v>
      </c>
      <c r="F6585" s="2" t="n">
        <v>580</v>
      </c>
      <c r="H6585" s="14" t="n">
        <f aca="false">H6584+5</f>
        <v>110</v>
      </c>
      <c r="I6585" s="8" t="n">
        <f aca="false">J6585</f>
        <v>110</v>
      </c>
      <c r="J6585" s="18" t="n">
        <f aca="false">H6585</f>
        <v>110</v>
      </c>
      <c r="M6585" s="8" t="n">
        <v>919</v>
      </c>
      <c r="Z6585" s="38" t="n">
        <f aca="false">H6585</f>
        <v>110</v>
      </c>
    </row>
    <row r="6587" customFormat="false" ht="15" hidden="false" customHeight="false" outlineLevel="0" collapsed="false">
      <c r="B6587" s="2" t="s">
        <v>108</v>
      </c>
      <c r="C6587" s="66" t="s">
        <v>2689</v>
      </c>
      <c r="D6587" s="2" t="n">
        <v>110</v>
      </c>
      <c r="E6587" s="38" t="s">
        <v>238</v>
      </c>
      <c r="F6587" s="38" t="s">
        <v>2913</v>
      </c>
      <c r="H6587" s="35"/>
      <c r="I6587" s="35"/>
      <c r="J6587" s="61"/>
      <c r="M6587" s="8" t="n">
        <v>0</v>
      </c>
    </row>
    <row r="6589" customFormat="false" ht="15" hidden="false" customHeight="false" outlineLevel="0" collapsed="false">
      <c r="A6589" s="0" t="s">
        <v>3195</v>
      </c>
      <c r="B6589" s="2" t="s">
        <v>108</v>
      </c>
      <c r="C6589" s="66" t="s">
        <v>2690</v>
      </c>
      <c r="D6589" s="2" t="n">
        <v>150</v>
      </c>
      <c r="E6589" s="38" t="s">
        <v>2088</v>
      </c>
      <c r="F6589" s="2" t="n">
        <f aca="false">IFERROR(E6589*10,SUBSTITUTE(E6589,"/",""))</f>
        <v>550</v>
      </c>
      <c r="H6589" s="14" t="str">
        <f aca="false">E6589</f>
        <v>55</v>
      </c>
      <c r="I6589" s="8" t="str">
        <f aca="false">J6589</f>
        <v>55</v>
      </c>
      <c r="J6589" s="61" t="str">
        <f aca="false">H6589</f>
        <v>55</v>
      </c>
      <c r="M6589" s="8" t="n">
        <v>909</v>
      </c>
      <c r="Z6589" s="38" t="str">
        <f aca="false">H6589</f>
        <v>55</v>
      </c>
    </row>
    <row r="6590" customFormat="false" ht="15" hidden="false" customHeight="false" outlineLevel="0" collapsed="false">
      <c r="A6590" s="0" t="s">
        <v>3195</v>
      </c>
      <c r="B6590" s="2" t="s">
        <v>108</v>
      </c>
      <c r="C6590" s="66" t="s">
        <v>2690</v>
      </c>
      <c r="D6590" s="75" t="n">
        <f aca="false">D6589+10</f>
        <v>160</v>
      </c>
      <c r="E6590" s="38" t="s">
        <v>454</v>
      </c>
      <c r="F6590" s="2" t="n">
        <f aca="false">IFERROR(E6590*10,SUBSTITUTE(E6590,"/",""))</f>
        <v>560</v>
      </c>
      <c r="H6590" s="14" t="str">
        <f aca="false">E6590</f>
        <v>56</v>
      </c>
      <c r="I6590" s="8" t="str">
        <f aca="false">J6590</f>
        <v>56</v>
      </c>
      <c r="J6590" s="61" t="str">
        <f aca="false">H6590</f>
        <v>56</v>
      </c>
      <c r="M6590" s="8" t="n">
        <v>919</v>
      </c>
      <c r="Z6590" s="38" t="str">
        <f aca="false">H6590</f>
        <v>56</v>
      </c>
    </row>
    <row r="6591" customFormat="false" ht="15" hidden="false" customHeight="false" outlineLevel="0" collapsed="false">
      <c r="A6591" s="0" t="s">
        <v>3195</v>
      </c>
      <c r="B6591" s="2" t="s">
        <v>108</v>
      </c>
      <c r="C6591" s="66" t="s">
        <v>2690</v>
      </c>
      <c r="D6591" s="75" t="n">
        <f aca="false">D6590+10</f>
        <v>170</v>
      </c>
      <c r="E6591" s="38" t="s">
        <v>2553</v>
      </c>
      <c r="F6591" s="2" t="n">
        <f aca="false">IFERROR(E6591*10,SUBSTITUTE(E6591,"/",""))</f>
        <v>570</v>
      </c>
      <c r="H6591" s="14" t="str">
        <f aca="false">E6591</f>
        <v>57</v>
      </c>
      <c r="I6591" s="8" t="str">
        <f aca="false">J6591</f>
        <v>57</v>
      </c>
      <c r="J6591" s="61" t="str">
        <f aca="false">H6591</f>
        <v>57</v>
      </c>
      <c r="M6591" s="8" t="n">
        <v>929</v>
      </c>
      <c r="Z6591" s="38" t="str">
        <f aca="false">H6591</f>
        <v>57</v>
      </c>
    </row>
    <row r="6592" customFormat="false" ht="15" hidden="false" customHeight="false" outlineLevel="0" collapsed="false">
      <c r="A6592" s="0" t="s">
        <v>3195</v>
      </c>
      <c r="B6592" s="2" t="s">
        <v>108</v>
      </c>
      <c r="C6592" s="66" t="s">
        <v>2690</v>
      </c>
      <c r="D6592" s="75" t="n">
        <f aca="false">D6591+10</f>
        <v>180</v>
      </c>
      <c r="E6592" s="38" t="s">
        <v>455</v>
      </c>
      <c r="F6592" s="2" t="n">
        <f aca="false">IFERROR(E6592*10,SUBSTITUTE(E6592,"/",""))</f>
        <v>580</v>
      </c>
      <c r="H6592" s="14" t="str">
        <f aca="false">E6592</f>
        <v>58</v>
      </c>
      <c r="I6592" s="8" t="str">
        <f aca="false">J6592</f>
        <v>58</v>
      </c>
      <c r="J6592" s="61" t="str">
        <f aca="false">H6592</f>
        <v>58</v>
      </c>
      <c r="M6592" s="8" t="n">
        <v>999</v>
      </c>
      <c r="Z6592" s="38" t="str">
        <f aca="false">H6592</f>
        <v>58</v>
      </c>
    </row>
    <row r="6593" customFormat="false" ht="15" hidden="false" customHeight="false" outlineLevel="0" collapsed="false">
      <c r="A6593" s="0" t="s">
        <v>3195</v>
      </c>
      <c r="B6593" s="2" t="s">
        <v>108</v>
      </c>
      <c r="C6593" s="66" t="s">
        <v>2690</v>
      </c>
      <c r="D6593" s="75" t="n">
        <f aca="false">D6592+10</f>
        <v>190</v>
      </c>
      <c r="E6593" s="38" t="s">
        <v>2554</v>
      </c>
      <c r="F6593" s="2" t="n">
        <f aca="false">IFERROR(E6593*10,SUBSTITUTE(E6593,"/",""))</f>
        <v>590</v>
      </c>
      <c r="H6593" s="14" t="str">
        <f aca="false">E6593</f>
        <v>59</v>
      </c>
      <c r="I6593" s="8" t="str">
        <f aca="false">J6593</f>
        <v>59</v>
      </c>
      <c r="J6593" s="61" t="str">
        <f aca="false">H6593</f>
        <v>59</v>
      </c>
      <c r="M6593" s="8" t="n">
        <v>989</v>
      </c>
      <c r="Z6593" s="38" t="str">
        <f aca="false">H6593</f>
        <v>59</v>
      </c>
    </row>
    <row r="6594" customFormat="false" ht="15" hidden="false" customHeight="false" outlineLevel="0" collapsed="false">
      <c r="A6594" s="0" t="s">
        <v>3195</v>
      </c>
      <c r="B6594" s="2" t="s">
        <v>108</v>
      </c>
      <c r="C6594" s="66" t="s">
        <v>2690</v>
      </c>
      <c r="D6594" s="75" t="n">
        <f aca="false">D6593+10</f>
        <v>200</v>
      </c>
      <c r="E6594" s="38" t="s">
        <v>456</v>
      </c>
      <c r="F6594" s="2" t="n">
        <f aca="false">IFERROR(E6594*10,SUBSTITUTE(E6594,"/",""))</f>
        <v>600</v>
      </c>
      <c r="H6594" s="14" t="str">
        <f aca="false">E6594</f>
        <v>60</v>
      </c>
      <c r="I6594" s="8" t="str">
        <f aca="false">J6594</f>
        <v>60</v>
      </c>
      <c r="J6594" s="61" t="str">
        <f aca="false">H6594</f>
        <v>60</v>
      </c>
      <c r="M6594" s="8" t="n">
        <v>979</v>
      </c>
      <c r="Z6594" s="38" t="str">
        <f aca="false">H6594</f>
        <v>60</v>
      </c>
    </row>
    <row r="6595" customFormat="false" ht="15" hidden="false" customHeight="false" outlineLevel="0" collapsed="false">
      <c r="A6595" s="0" t="s">
        <v>3195</v>
      </c>
      <c r="B6595" s="2" t="s">
        <v>108</v>
      </c>
      <c r="C6595" s="78" t="s">
        <v>2690</v>
      </c>
      <c r="D6595" s="75" t="n">
        <f aca="false">D6594+10</f>
        <v>210</v>
      </c>
      <c r="E6595" s="79" t="s">
        <v>2555</v>
      </c>
      <c r="F6595" s="77" t="n">
        <f aca="false">IFERROR(E6595*10,SUBSTITUTE(E6595,"/",""))</f>
        <v>610</v>
      </c>
      <c r="G6595" s="78"/>
      <c r="H6595" s="14" t="str">
        <f aca="false">E6595</f>
        <v>61</v>
      </c>
      <c r="I6595" s="8" t="str">
        <f aca="false">J6595</f>
        <v>61</v>
      </c>
      <c r="J6595" s="61" t="str">
        <f aca="false">H6595</f>
        <v>61</v>
      </c>
      <c r="M6595" s="8" t="n">
        <v>969</v>
      </c>
      <c r="N6595" s="77"/>
      <c r="O6595" s="77"/>
      <c r="P6595" s="77"/>
      <c r="Q6595" s="77"/>
      <c r="R6595" s="77"/>
      <c r="S6595" s="77"/>
      <c r="T6595" s="77"/>
      <c r="U6595" s="77"/>
      <c r="V6595" s="77"/>
      <c r="W6595" s="77"/>
      <c r="X6595" s="77"/>
      <c r="Y6595" s="77"/>
      <c r="Z6595" s="77"/>
    </row>
    <row r="6596" customFormat="false" ht="15" hidden="false" customHeight="false" outlineLevel="0" collapsed="false">
      <c r="A6596" s="0" t="s">
        <v>3195</v>
      </c>
      <c r="B6596" s="2" t="s">
        <v>108</v>
      </c>
      <c r="C6596" s="78" t="s">
        <v>2690</v>
      </c>
      <c r="D6596" s="75" t="n">
        <f aca="false">D6595+10</f>
        <v>220</v>
      </c>
      <c r="E6596" s="79" t="s">
        <v>457</v>
      </c>
      <c r="F6596" s="77" t="n">
        <f aca="false">IFERROR(E6596*10,SUBSTITUTE(E6596,"/",""))</f>
        <v>620</v>
      </c>
      <c r="G6596" s="78"/>
      <c r="H6596" s="14" t="str">
        <f aca="false">E6596</f>
        <v>62</v>
      </c>
      <c r="I6596" s="8" t="str">
        <f aca="false">J6596</f>
        <v>62</v>
      </c>
      <c r="J6596" s="61" t="str">
        <f aca="false">H6596</f>
        <v>62</v>
      </c>
      <c r="M6596" s="8" t="n">
        <v>959</v>
      </c>
      <c r="N6596" s="77"/>
      <c r="O6596" s="77"/>
      <c r="P6596" s="77"/>
      <c r="Q6596" s="77"/>
      <c r="R6596" s="77"/>
      <c r="S6596" s="77"/>
      <c r="T6596" s="77"/>
      <c r="U6596" s="77"/>
      <c r="V6596" s="77"/>
      <c r="W6596" s="77"/>
      <c r="X6596" s="77"/>
      <c r="Y6596" s="77"/>
      <c r="Z6596" s="77"/>
    </row>
    <row r="6597" customFormat="false" ht="15" hidden="false" customHeight="false" outlineLevel="0" collapsed="false">
      <c r="A6597" s="0" t="s">
        <v>3195</v>
      </c>
      <c r="B6597" s="2" t="s">
        <v>108</v>
      </c>
      <c r="C6597" s="78" t="s">
        <v>2690</v>
      </c>
      <c r="D6597" s="75" t="n">
        <f aca="false">D6596+10</f>
        <v>230</v>
      </c>
      <c r="E6597" s="79" t="s">
        <v>2556</v>
      </c>
      <c r="F6597" s="77" t="n">
        <f aca="false">IFERROR(E6597*10,SUBSTITUTE(E6597,"/",""))</f>
        <v>630</v>
      </c>
      <c r="G6597" s="78"/>
      <c r="H6597" s="14" t="str">
        <f aca="false">E6597</f>
        <v>63</v>
      </c>
      <c r="I6597" s="8" t="str">
        <f aca="false">J6597</f>
        <v>63</v>
      </c>
      <c r="J6597" s="61" t="str">
        <f aca="false">H6597</f>
        <v>63</v>
      </c>
      <c r="M6597" s="8" t="n">
        <v>949</v>
      </c>
      <c r="N6597" s="77"/>
      <c r="O6597" s="77"/>
      <c r="P6597" s="77"/>
      <c r="Q6597" s="77"/>
      <c r="R6597" s="77"/>
      <c r="S6597" s="77"/>
      <c r="T6597" s="77"/>
      <c r="U6597" s="77"/>
      <c r="V6597" s="77"/>
      <c r="W6597" s="77"/>
      <c r="X6597" s="77"/>
      <c r="Y6597" s="77"/>
      <c r="Z6597" s="77"/>
    </row>
    <row r="6598" customFormat="false" ht="15" hidden="false" customHeight="false" outlineLevel="0" collapsed="false">
      <c r="A6598" s="0" t="s">
        <v>3195</v>
      </c>
      <c r="B6598" s="2" t="s">
        <v>717</v>
      </c>
      <c r="C6598" s="78" t="s">
        <v>2690</v>
      </c>
      <c r="D6598" s="75" t="n">
        <f aca="false">D6597+10</f>
        <v>240</v>
      </c>
      <c r="E6598" s="79" t="s">
        <v>458</v>
      </c>
      <c r="F6598" s="77" t="n">
        <f aca="false">IFERROR(E6598*10,SUBSTITUTE(E6598,"/",""))</f>
        <v>640</v>
      </c>
      <c r="H6598" s="41" t="str">
        <f aca="false">E6598</f>
        <v>64</v>
      </c>
      <c r="I6598" s="29" t="str">
        <f aca="false">J6598</f>
        <v>64</v>
      </c>
      <c r="J6598" s="61" t="str">
        <f aca="false">H6598</f>
        <v>64</v>
      </c>
      <c r="M6598" s="29" t="n">
        <v>939</v>
      </c>
    </row>
    <row r="6599" customFormat="false" ht="15" hidden="false" customHeight="false" outlineLevel="0" collapsed="false">
      <c r="A6599" s="0" t="s">
        <v>3195</v>
      </c>
      <c r="B6599" s="10" t="s">
        <v>271</v>
      </c>
      <c r="C6599" s="73" t="s">
        <v>2690</v>
      </c>
      <c r="D6599" s="10" t="n">
        <v>300</v>
      </c>
      <c r="E6599" s="20" t="s">
        <v>243</v>
      </c>
      <c r="F6599" s="10" t="n">
        <f aca="false">IFERROR(E6599*10,SUBSTITUTE(E6599,"/",""))</f>
        <v>480</v>
      </c>
      <c r="G6599" s="73"/>
      <c r="H6599" s="24"/>
      <c r="I6599" s="24"/>
      <c r="J6599" s="24"/>
      <c r="K6599" s="24"/>
      <c r="L6599" s="24"/>
      <c r="M6599" s="24" t="n">
        <v>0</v>
      </c>
    </row>
    <row r="6600" customFormat="false" ht="15" hidden="false" customHeight="false" outlineLevel="0" collapsed="false">
      <c r="A6600" s="0" t="s">
        <v>3195</v>
      </c>
      <c r="B6600" s="10" t="s">
        <v>271</v>
      </c>
      <c r="C6600" s="73" t="s">
        <v>2690</v>
      </c>
      <c r="D6600" s="90" t="n">
        <f aca="false">D6599+10</f>
        <v>310</v>
      </c>
      <c r="E6600" s="20" t="s">
        <v>245</v>
      </c>
      <c r="F6600" s="10" t="n">
        <f aca="false">IFERROR(E6600*10,SUBSTITUTE(E6600,"/",""))</f>
        <v>500</v>
      </c>
      <c r="G6600" s="73"/>
      <c r="H6600" s="24"/>
      <c r="I6600" s="24"/>
      <c r="J6600" s="24"/>
      <c r="K6600" s="24"/>
      <c r="L6600" s="24"/>
      <c r="M6600" s="24" t="n">
        <v>0</v>
      </c>
    </row>
    <row r="6601" customFormat="false" ht="15" hidden="false" customHeight="false" outlineLevel="0" collapsed="false">
      <c r="A6601" s="0" t="s">
        <v>3195</v>
      </c>
      <c r="B6601" s="10" t="s">
        <v>271</v>
      </c>
      <c r="C6601" s="73" t="s">
        <v>2690</v>
      </c>
      <c r="D6601" s="90" t="n">
        <f aca="false">D6600+10</f>
        <v>320</v>
      </c>
      <c r="E6601" s="20" t="s">
        <v>452</v>
      </c>
      <c r="F6601" s="10" t="n">
        <f aca="false">IFERROR(E6601*10,SUBSTITUTE(E6601,"/",""))</f>
        <v>520</v>
      </c>
      <c r="G6601" s="73"/>
      <c r="H6601" s="24"/>
      <c r="I6601" s="24"/>
      <c r="J6601" s="24"/>
      <c r="K6601" s="24"/>
      <c r="L6601" s="24"/>
      <c r="M6601" s="24" t="n">
        <v>0</v>
      </c>
    </row>
    <row r="6602" customFormat="false" ht="15" hidden="false" customHeight="false" outlineLevel="0" collapsed="false">
      <c r="A6602" s="0" t="s">
        <v>3195</v>
      </c>
      <c r="B6602" s="10" t="s">
        <v>271</v>
      </c>
      <c r="C6602" s="73" t="s">
        <v>2690</v>
      </c>
      <c r="D6602" s="90" t="n">
        <f aca="false">D6601+10</f>
        <v>330</v>
      </c>
      <c r="E6602" s="20" t="s">
        <v>453</v>
      </c>
      <c r="F6602" s="10" t="n">
        <f aca="false">IFERROR(E6602*10,SUBSTITUTE(E6602,"/",""))</f>
        <v>540</v>
      </c>
      <c r="G6602" s="73"/>
      <c r="H6602" s="24"/>
      <c r="I6602" s="24"/>
      <c r="J6602" s="24"/>
      <c r="K6602" s="24"/>
      <c r="L6602" s="24"/>
      <c r="M6602" s="24" t="n">
        <v>0</v>
      </c>
    </row>
    <row r="6603" customFormat="false" ht="15" hidden="false" customHeight="false" outlineLevel="0" collapsed="false">
      <c r="A6603" s="0" t="s">
        <v>3195</v>
      </c>
      <c r="B6603" s="10" t="s">
        <v>271</v>
      </c>
      <c r="C6603" s="73" t="s">
        <v>2690</v>
      </c>
      <c r="D6603" s="90" t="n">
        <f aca="false">D6602+10</f>
        <v>340</v>
      </c>
      <c r="E6603" s="20" t="s">
        <v>2566</v>
      </c>
      <c r="F6603" s="10" t="str">
        <f aca="false">IFERROR(E6603*10,SUBSTITUTE(E6603,"/",""))</f>
        <v>5557</v>
      </c>
      <c r="G6603" s="73"/>
      <c r="H6603" s="81" t="str">
        <f aca="false">E6603</f>
        <v>55/57</v>
      </c>
      <c r="I6603" s="24" t="str">
        <f aca="false">J6603</f>
        <v>55;56;57</v>
      </c>
      <c r="J6603" s="24" t="s">
        <v>3414</v>
      </c>
      <c r="K6603" s="24"/>
      <c r="L6603" s="24"/>
      <c r="M6603" s="24" t="n">
        <v>898</v>
      </c>
    </row>
    <row r="6604" customFormat="false" ht="15" hidden="false" customHeight="false" outlineLevel="0" collapsed="false">
      <c r="A6604" s="0" t="s">
        <v>3195</v>
      </c>
      <c r="B6604" s="10" t="s">
        <v>271</v>
      </c>
      <c r="C6604" s="73" t="s">
        <v>2690</v>
      </c>
      <c r="D6604" s="90" t="n">
        <f aca="false">D6603+10</f>
        <v>350</v>
      </c>
      <c r="E6604" s="20" t="s">
        <v>2558</v>
      </c>
      <c r="F6604" s="10" t="str">
        <f aca="false">IFERROR(E6604*10,SUBSTITUTE(E6604,"/",""))</f>
        <v>5758</v>
      </c>
      <c r="G6604" s="73"/>
      <c r="H6604" s="81" t="str">
        <f aca="false">E6604</f>
        <v>57/58</v>
      </c>
      <c r="I6604" s="24" t="str">
        <f aca="false">J6604</f>
        <v>57;58</v>
      </c>
      <c r="J6604" s="24" t="s">
        <v>3415</v>
      </c>
      <c r="K6604" s="24"/>
      <c r="L6604" s="24"/>
      <c r="M6604" s="24" t="n">
        <v>988</v>
      </c>
    </row>
    <row r="6605" customFormat="false" ht="15" hidden="false" customHeight="false" outlineLevel="0" collapsed="false">
      <c r="A6605" s="0" t="s">
        <v>3195</v>
      </c>
      <c r="B6605" s="10" t="s">
        <v>271</v>
      </c>
      <c r="C6605" s="73" t="s">
        <v>2690</v>
      </c>
      <c r="D6605" s="90" t="n">
        <f aca="false">D6604+10</f>
        <v>360</v>
      </c>
      <c r="E6605" s="20" t="s">
        <v>2567</v>
      </c>
      <c r="F6605" s="10" t="str">
        <f aca="false">IFERROR(E6605*10,SUBSTITUTE(E6605,"/",""))</f>
        <v>5759</v>
      </c>
      <c r="G6605" s="73"/>
      <c r="H6605" s="81" t="str">
        <f aca="false">E6605</f>
        <v>57/59</v>
      </c>
      <c r="I6605" s="24" t="str">
        <f aca="false">J6605</f>
        <v>57;58;59</v>
      </c>
      <c r="J6605" s="24" t="s">
        <v>3416</v>
      </c>
      <c r="K6605" s="24"/>
      <c r="L6605" s="24"/>
      <c r="M6605" s="24" t="n">
        <v>978</v>
      </c>
    </row>
    <row r="6606" customFormat="false" ht="15" hidden="false" customHeight="false" outlineLevel="0" collapsed="false">
      <c r="A6606" s="0" t="s">
        <v>3195</v>
      </c>
      <c r="B6606" s="10" t="s">
        <v>271</v>
      </c>
      <c r="C6606" s="73" t="s">
        <v>2690</v>
      </c>
      <c r="D6606" s="90" t="n">
        <f aca="false">D6605+10</f>
        <v>370</v>
      </c>
      <c r="E6606" s="20" t="s">
        <v>2563</v>
      </c>
      <c r="F6606" s="10" t="str">
        <f aca="false">IFERROR(E6606*10,SUBSTITUTE(E6606,"/",""))</f>
        <v>5960</v>
      </c>
      <c r="G6606" s="73"/>
      <c r="H6606" s="81" t="str">
        <f aca="false">E6606</f>
        <v>59/60</v>
      </c>
      <c r="I6606" s="24" t="str">
        <f aca="false">J6606</f>
        <v>59;60</v>
      </c>
      <c r="J6606" s="24" t="s">
        <v>3417</v>
      </c>
      <c r="K6606" s="24"/>
      <c r="L6606" s="24"/>
      <c r="M6606" s="24" t="n">
        <v>918</v>
      </c>
    </row>
    <row r="6608" customFormat="false" ht="15" hidden="false" customHeight="false" outlineLevel="0" collapsed="false">
      <c r="B6608" s="2" t="s">
        <v>108</v>
      </c>
      <c r="C6608" s="66" t="s">
        <v>2691</v>
      </c>
      <c r="D6608" s="75" t="n">
        <v>155</v>
      </c>
      <c r="E6608" s="38" t="s">
        <v>2557</v>
      </c>
      <c r="F6608" s="2" t="str">
        <f aca="false">IFERROR(E6608*10,SUBSTITUTE(E6608,"/",""))</f>
        <v>5556</v>
      </c>
      <c r="H6608" s="14" t="str">
        <f aca="false">E6608</f>
        <v>55/56</v>
      </c>
      <c r="I6608" s="8" t="str">
        <f aca="false">J6608</f>
        <v>55;56</v>
      </c>
      <c r="J6608" s="18" t="str">
        <f aca="false">LEFT(H6608,2)&amp;";"&amp;RIGHT(H6608,2)</f>
        <v>55;56</v>
      </c>
      <c r="M6608" s="8" t="n">
        <v>878</v>
      </c>
      <c r="Z6608" s="2" t="str">
        <f aca="false">LEFT(H6608,2)&amp;" - "&amp;RIGHT(H6608,2)</f>
        <v>55 - 56</v>
      </c>
    </row>
    <row r="6609" customFormat="false" ht="15" hidden="false" customHeight="false" outlineLevel="0" collapsed="false">
      <c r="B6609" s="2" t="s">
        <v>108</v>
      </c>
      <c r="C6609" s="66" t="s">
        <v>2691</v>
      </c>
      <c r="D6609" s="75" t="n">
        <f aca="false">D6608+10</f>
        <v>165</v>
      </c>
      <c r="E6609" s="38" t="s">
        <v>2561</v>
      </c>
      <c r="F6609" s="2" t="str">
        <f aca="false">IFERROR(E6609*10,SUBSTITUTE(E6609,"/",""))</f>
        <v>5657</v>
      </c>
      <c r="H6609" s="14" t="str">
        <f aca="false">E6609</f>
        <v>56/57</v>
      </c>
      <c r="I6609" s="8" t="str">
        <f aca="false">J6609</f>
        <v>56;57</v>
      </c>
      <c r="J6609" s="18" t="str">
        <f aca="false">LEFT(H6609,2)&amp;";"&amp;RIGHT(H6609,2)</f>
        <v>56;57</v>
      </c>
      <c r="M6609" s="8" t="n">
        <v>928</v>
      </c>
      <c r="Z6609" s="2" t="str">
        <f aca="false">LEFT(H6609,2)&amp;" - "&amp;RIGHT(H6609,2)</f>
        <v>56 - 57</v>
      </c>
    </row>
    <row r="6610" customFormat="false" ht="15" hidden="false" customHeight="false" outlineLevel="0" collapsed="false">
      <c r="B6610" s="2" t="s">
        <v>108</v>
      </c>
      <c r="C6610" s="66" t="s">
        <v>2691</v>
      </c>
      <c r="D6610" s="75" t="n">
        <f aca="false">D6609+10</f>
        <v>175</v>
      </c>
      <c r="E6610" s="38" t="s">
        <v>2558</v>
      </c>
      <c r="F6610" s="2" t="str">
        <f aca="false">IFERROR(E6610*10,SUBSTITUTE(E6610,"/",""))</f>
        <v>5758</v>
      </c>
      <c r="H6610" s="14" t="str">
        <f aca="false">E6610</f>
        <v>57/58</v>
      </c>
      <c r="I6610" s="8" t="str">
        <f aca="false">J6610</f>
        <v>57;58</v>
      </c>
      <c r="J6610" s="18" t="str">
        <f aca="false">LEFT(H6610,2)&amp;";"&amp;RIGHT(H6610,2)</f>
        <v>57;58</v>
      </c>
      <c r="M6610" s="8" t="n">
        <v>988</v>
      </c>
      <c r="Z6610" s="2" t="str">
        <f aca="false">LEFT(H6610,2)&amp;" - "&amp;RIGHT(H6610,2)</f>
        <v>57 - 58</v>
      </c>
    </row>
    <row r="6611" customFormat="false" ht="15" hidden="false" customHeight="false" outlineLevel="0" collapsed="false">
      <c r="B6611" s="2" t="s">
        <v>108</v>
      </c>
      <c r="C6611" s="66" t="s">
        <v>2691</v>
      </c>
      <c r="D6611" s="75" t="n">
        <f aca="false">D6610+10</f>
        <v>185</v>
      </c>
      <c r="E6611" s="38" t="s">
        <v>2562</v>
      </c>
      <c r="F6611" s="2" t="str">
        <f aca="false">IFERROR(E6611*10,SUBSTITUTE(E6611,"/",""))</f>
        <v>5859</v>
      </c>
      <c r="H6611" s="14" t="str">
        <f aca="false">E6611</f>
        <v>58/59</v>
      </c>
      <c r="I6611" s="8" t="str">
        <f aca="false">J6611</f>
        <v>58;59</v>
      </c>
      <c r="J6611" s="18" t="str">
        <f aca="false">LEFT(H6611,2)&amp;";"&amp;RIGHT(H6611,2)</f>
        <v>58;59</v>
      </c>
      <c r="M6611" s="8" t="n">
        <v>958</v>
      </c>
      <c r="Z6611" s="2" t="str">
        <f aca="false">LEFT(H6611,2)&amp;" - "&amp;RIGHT(H6611,2)</f>
        <v>58 - 59</v>
      </c>
    </row>
    <row r="6612" customFormat="false" ht="15" hidden="false" customHeight="false" outlineLevel="0" collapsed="false">
      <c r="B6612" s="2" t="s">
        <v>108</v>
      </c>
      <c r="C6612" s="66" t="s">
        <v>2691</v>
      </c>
      <c r="D6612" s="75" t="n">
        <f aca="false">D6611+10</f>
        <v>195</v>
      </c>
      <c r="E6612" s="38" t="s">
        <v>2563</v>
      </c>
      <c r="F6612" s="2" t="str">
        <f aca="false">IFERROR(E6612*10,SUBSTITUTE(E6612,"/",""))</f>
        <v>5960</v>
      </c>
      <c r="H6612" s="14" t="str">
        <f aca="false">E6612</f>
        <v>59/60</v>
      </c>
      <c r="I6612" s="8" t="str">
        <f aca="false">J6612</f>
        <v>59;60</v>
      </c>
      <c r="J6612" s="18" t="str">
        <f aca="false">LEFT(H6612,2)&amp;";"&amp;RIGHT(H6612,2)</f>
        <v>59;60</v>
      </c>
      <c r="M6612" s="8" t="n">
        <v>918</v>
      </c>
      <c r="Z6612" s="2" t="str">
        <f aca="false">LEFT(H6612,2)&amp;" - "&amp;RIGHT(H6612,2)</f>
        <v>59 - 60</v>
      </c>
    </row>
    <row r="6613" customFormat="false" ht="15" hidden="false" customHeight="false" outlineLevel="0" collapsed="false">
      <c r="I6613" s="2"/>
    </row>
    <row r="6614" customFormat="false" ht="15" hidden="false" customHeight="false" outlineLevel="0" collapsed="false">
      <c r="B6614" s="2" t="s">
        <v>108</v>
      </c>
      <c r="C6614" s="66" t="s">
        <v>2692</v>
      </c>
      <c r="D6614" s="2" t="n">
        <v>150</v>
      </c>
      <c r="E6614" s="38" t="s">
        <v>2557</v>
      </c>
      <c r="F6614" s="2" t="str">
        <f aca="false">IFERROR(E6614*10,SUBSTITUTE(E6614,"/",""))</f>
        <v>5556</v>
      </c>
      <c r="H6614" s="14" t="str">
        <f aca="false">E6614</f>
        <v>55/56</v>
      </c>
      <c r="I6614" s="8" t="str">
        <f aca="false">LEFT(H6614,2)&amp;";"&amp;RIGHT(H6614,2)</f>
        <v>55;56</v>
      </c>
      <c r="J6614" s="18" t="str">
        <f aca="false">LEFT(H6614,2)&amp;";"&amp;RIGHT(H6614,2)</f>
        <v>55;56</v>
      </c>
      <c r="M6614" s="8" t="n">
        <f aca="false">INDEX(priorities!F:F,MATCH("MENHATS"&amp;sizes!H6614,priorities!I:I,0))</f>
        <v>878</v>
      </c>
    </row>
    <row r="6615" customFormat="false" ht="15" hidden="false" customHeight="false" outlineLevel="0" collapsed="false">
      <c r="B6615" s="2" t="s">
        <v>108</v>
      </c>
      <c r="C6615" s="66" t="s">
        <v>2692</v>
      </c>
      <c r="D6615" s="75" t="n">
        <v>155</v>
      </c>
      <c r="E6615" s="38" t="s">
        <v>2566</v>
      </c>
      <c r="F6615" s="2" t="str">
        <f aca="false">IFERROR(E6615*10,SUBSTITUTE(E6615,"/",""))</f>
        <v>5557</v>
      </c>
      <c r="H6615" s="14" t="str">
        <f aca="false">E6615</f>
        <v>55/57</v>
      </c>
      <c r="I6615" s="8" t="str">
        <f aca="false">LEFT(H6615,2)&amp;";"&amp;(LEFT(H6615,2)+1)&amp;";"&amp;RIGHT(H6615,2)</f>
        <v>55;56;57</v>
      </c>
      <c r="J6615" s="18" t="str">
        <f aca="false">LEFT(H6615,2)&amp;";"&amp;(LEFT(H6615,2)+1)&amp;";"&amp;RIGHT(H6615,2)</f>
        <v>55;56;57</v>
      </c>
      <c r="M6615" s="8" t="n">
        <f aca="false">INDEX(priorities!F:F,MATCH("MENHATS"&amp;sizes!H6615,priorities!I:I,0))</f>
        <v>898</v>
      </c>
      <c r="Z6615" s="2" t="str">
        <f aca="false">LEFT(H6615,2)&amp;" - "&amp;RIGHT(H6615,2)</f>
        <v>55 - 57</v>
      </c>
    </row>
    <row r="6616" customFormat="false" ht="15" hidden="false" customHeight="false" outlineLevel="0" collapsed="false">
      <c r="B6616" s="2" t="s">
        <v>108</v>
      </c>
      <c r="C6616" s="66" t="s">
        <v>2692</v>
      </c>
      <c r="D6616" s="75" t="n">
        <f aca="false">D6615+10</f>
        <v>165</v>
      </c>
      <c r="E6616" s="38" t="s">
        <v>468</v>
      </c>
      <c r="F6616" s="2" t="str">
        <f aca="false">IFERROR(E6616*10,SUBSTITUTE(E6616,"/",""))</f>
        <v>5658</v>
      </c>
      <c r="H6616" s="14" t="str">
        <f aca="false">E6616</f>
        <v>56/58</v>
      </c>
      <c r="I6616" s="8" t="str">
        <f aca="false">LEFT(H6616,2)&amp;";"&amp;(LEFT(H6616,2)+1)&amp;";"&amp;RIGHT(H6616,2)</f>
        <v>56;57;58</v>
      </c>
      <c r="J6616" s="18" t="str">
        <f aca="false">LEFT(H6616,2)&amp;";"&amp;(LEFT(H6616,2)+1)&amp;";"&amp;RIGHT(H6616,2)</f>
        <v>56;57;58</v>
      </c>
      <c r="M6616" s="8" t="n">
        <f aca="false">INDEX(priorities!F:F,MATCH("MENHATS"&amp;sizes!H6616,priorities!I:I,0))</f>
        <v>948</v>
      </c>
    </row>
    <row r="6617" customFormat="false" ht="15" hidden="false" customHeight="false" outlineLevel="0" collapsed="false">
      <c r="B6617" s="2" t="s">
        <v>108</v>
      </c>
      <c r="C6617" s="66" t="s">
        <v>2692</v>
      </c>
      <c r="D6617" s="75" t="n">
        <f aca="false">D6616+10</f>
        <v>175</v>
      </c>
      <c r="E6617" s="38" t="s">
        <v>2567</v>
      </c>
      <c r="F6617" s="2" t="str">
        <f aca="false">IFERROR(E6617*10,SUBSTITUTE(E6617,"/",""))</f>
        <v>5759</v>
      </c>
      <c r="H6617" s="14" t="str">
        <f aca="false">E6617</f>
        <v>57/59</v>
      </c>
      <c r="I6617" s="8" t="str">
        <f aca="false">LEFT(H6617,2)&amp;";"&amp;(LEFT(H6617,2)+1)&amp;";"&amp;RIGHT(H6617,2)</f>
        <v>57;58;59</v>
      </c>
      <c r="J6617" s="18" t="str">
        <f aca="false">LEFT(H6617,2)&amp;";"&amp;(LEFT(H6617,2)+1)&amp;";"&amp;RIGHT(H6617,2)</f>
        <v>57;58;59</v>
      </c>
      <c r="M6617" s="8" t="n">
        <f aca="false">INDEX(priorities!F:F,MATCH("MENHATS"&amp;sizes!H6617,priorities!I:I,0))</f>
        <v>978</v>
      </c>
      <c r="Z6617" s="2" t="str">
        <f aca="false">LEFT(H6617,2)&amp;" - "&amp;RIGHT(H6617,2)</f>
        <v>57 - 59</v>
      </c>
    </row>
    <row r="6618" customFormat="false" ht="15" hidden="false" customHeight="false" outlineLevel="0" collapsed="false">
      <c r="B6618" s="2" t="s">
        <v>108</v>
      </c>
      <c r="C6618" s="66" t="s">
        <v>2692</v>
      </c>
      <c r="D6618" s="75" t="n">
        <f aca="false">D6617+10</f>
        <v>185</v>
      </c>
      <c r="E6618" s="38" t="s">
        <v>469</v>
      </c>
      <c r="F6618" s="2" t="str">
        <f aca="false">IFERROR(E6618*10,SUBSTITUTE(E6618,"/",""))</f>
        <v>5860</v>
      </c>
      <c r="H6618" s="14" t="str">
        <f aca="false">E6618</f>
        <v>58/60</v>
      </c>
      <c r="I6618" s="8" t="str">
        <f aca="false">LEFT(H6618,2)&amp;";"&amp;(LEFT(H6618,2)+1)&amp;";"&amp;RIGHT(H6618,2)</f>
        <v>58;59;60</v>
      </c>
      <c r="J6618" s="18" t="str">
        <f aca="false">LEFT(H6618,2)&amp;";"&amp;(LEFT(H6618,2)+1)&amp;";"&amp;RIGHT(H6618,2)</f>
        <v>58;59;60</v>
      </c>
      <c r="M6618" s="8" t="n">
        <f aca="false">INDEX(priorities!F:F,MATCH("MENHATS"&amp;sizes!H6618,priorities!I:I,0))</f>
        <v>938</v>
      </c>
    </row>
    <row r="6619" customFormat="false" ht="15" hidden="false" customHeight="false" outlineLevel="0" collapsed="false">
      <c r="B6619" s="2" t="s">
        <v>108</v>
      </c>
      <c r="C6619" s="66" t="s">
        <v>2692</v>
      </c>
      <c r="D6619" s="75" t="n">
        <f aca="false">D6618+10</f>
        <v>195</v>
      </c>
      <c r="E6619" s="38" t="s">
        <v>2693</v>
      </c>
      <c r="F6619" s="2" t="str">
        <f aca="false">IFERROR(E6619*10,SUBSTITUTE(E6619,"/",""))</f>
        <v>5961</v>
      </c>
      <c r="H6619" s="14" t="str">
        <f aca="false">E6619</f>
        <v>59/61</v>
      </c>
      <c r="I6619" s="8" t="str">
        <f aca="false">LEFT(H6619,2)&amp;";"&amp;(LEFT(H6619,2)+1)&amp;";"&amp;RIGHT(H6619,2)</f>
        <v>59;60;61</v>
      </c>
      <c r="J6619" s="18" t="str">
        <f aca="false">LEFT(H6619,2)&amp;";"&amp;(LEFT(H6619,2)+1)&amp;";"&amp;RIGHT(H6619,2)</f>
        <v>59;60;61</v>
      </c>
      <c r="M6619" s="8" t="n">
        <f aca="false">INDEX(priorities!F:F,MATCH("MENHATS"&amp;sizes!H6619,priorities!I:I,0))</f>
        <v>908</v>
      </c>
    </row>
    <row r="6620" customFormat="false" ht="15" hidden="false" customHeight="false" outlineLevel="0" collapsed="false">
      <c r="B6620" s="2" t="s">
        <v>108</v>
      </c>
      <c r="C6620" s="66" t="s">
        <v>2692</v>
      </c>
      <c r="D6620" s="75" t="n">
        <f aca="false">D6619+10</f>
        <v>205</v>
      </c>
      <c r="E6620" s="38" t="s">
        <v>470</v>
      </c>
      <c r="F6620" s="2" t="str">
        <f aca="false">IFERROR(E6620*10,SUBSTITUTE(E6620,"/",""))</f>
        <v>6062</v>
      </c>
      <c r="H6620" s="14" t="str">
        <f aca="false">E6620</f>
        <v>60/62</v>
      </c>
      <c r="I6620" s="8" t="str">
        <f aca="false">LEFT(H6620,2)&amp;";"&amp;(LEFT(H6620,2)+1)&amp;";"&amp;RIGHT(H6620,2)</f>
        <v>60;61;62</v>
      </c>
      <c r="J6620" s="18" t="str">
        <f aca="false">LEFT(H6620,2)&amp;";"&amp;(LEFT(H6620,2)+1)&amp;";"&amp;RIGHT(H6620,2)</f>
        <v>60;61;62</v>
      </c>
      <c r="M6620" s="27" t="e">
        <f aca="false">INDEX(priorities!F:F,MATCH("MENHATS"&amp;sizes!H6620,priorities!I:I,0))</f>
        <v>#N/A</v>
      </c>
    </row>
    <row r="6622" customFormat="false" ht="15" hidden="false" customHeight="false" outlineLevel="0" collapsed="false">
      <c r="B6622" s="2" t="s">
        <v>108</v>
      </c>
      <c r="C6622" s="66" t="s">
        <v>2694</v>
      </c>
      <c r="D6622" s="2" t="n">
        <v>140</v>
      </c>
      <c r="E6622" s="38" t="s">
        <v>176</v>
      </c>
      <c r="F6622" s="2" t="str">
        <f aca="false">E6622</f>
        <v>XXS</v>
      </c>
      <c r="H6622" s="27"/>
      <c r="I6622" s="27"/>
      <c r="M6622" s="8" t="n">
        <v>0</v>
      </c>
    </row>
    <row r="6623" customFormat="false" ht="15" hidden="false" customHeight="false" outlineLevel="0" collapsed="false">
      <c r="B6623" s="2" t="s">
        <v>108</v>
      </c>
      <c r="C6623" s="66" t="s">
        <v>2694</v>
      </c>
      <c r="D6623" s="2" t="n">
        <v>150</v>
      </c>
      <c r="E6623" s="38" t="s">
        <v>177</v>
      </c>
      <c r="F6623" s="2" t="str">
        <f aca="false">E6623</f>
        <v>XS</v>
      </c>
      <c r="H6623" s="27"/>
      <c r="I6623" s="27"/>
      <c r="M6623" s="8" t="n">
        <v>0</v>
      </c>
    </row>
    <row r="6624" customFormat="false" ht="15" hidden="false" customHeight="false" outlineLevel="0" collapsed="false">
      <c r="B6624" s="2" t="s">
        <v>108</v>
      </c>
      <c r="C6624" s="66" t="s">
        <v>2694</v>
      </c>
      <c r="D6624" s="2" t="n">
        <v>160</v>
      </c>
      <c r="E6624" s="38" t="s">
        <v>178</v>
      </c>
      <c r="F6624" s="2" t="str">
        <f aca="false">E6624</f>
        <v>S</v>
      </c>
      <c r="H6624" s="27"/>
      <c r="I6624" s="27"/>
      <c r="M6624" s="8" t="n">
        <v>0</v>
      </c>
    </row>
    <row r="6625" customFormat="false" ht="15" hidden="false" customHeight="false" outlineLevel="0" collapsed="false">
      <c r="B6625" s="2" t="s">
        <v>108</v>
      </c>
      <c r="C6625" s="66" t="s">
        <v>2694</v>
      </c>
      <c r="D6625" s="2" t="n">
        <v>170</v>
      </c>
      <c r="E6625" s="38" t="s">
        <v>179</v>
      </c>
      <c r="F6625" s="2" t="str">
        <f aca="false">E6625</f>
        <v>M</v>
      </c>
      <c r="H6625" s="27"/>
      <c r="I6625" s="27"/>
      <c r="M6625" s="8" t="n">
        <v>0</v>
      </c>
    </row>
    <row r="6626" customFormat="false" ht="15" hidden="false" customHeight="false" outlineLevel="0" collapsed="false">
      <c r="B6626" s="2" t="s">
        <v>108</v>
      </c>
      <c r="C6626" s="66" t="s">
        <v>2694</v>
      </c>
      <c r="D6626" s="2" t="n">
        <v>180</v>
      </c>
      <c r="E6626" s="38" t="s">
        <v>180</v>
      </c>
      <c r="F6626" s="2" t="str">
        <f aca="false">E6626</f>
        <v>L</v>
      </c>
      <c r="H6626" s="27"/>
      <c r="I6626" s="27"/>
      <c r="M6626" s="8" t="n">
        <v>0</v>
      </c>
    </row>
    <row r="6627" customFormat="false" ht="15" hidden="false" customHeight="false" outlineLevel="0" collapsed="false">
      <c r="B6627" s="2" t="s">
        <v>108</v>
      </c>
      <c r="C6627" s="66" t="s">
        <v>2694</v>
      </c>
      <c r="D6627" s="2" t="n">
        <v>190</v>
      </c>
      <c r="E6627" s="38" t="s">
        <v>181</v>
      </c>
      <c r="F6627" s="2" t="str">
        <f aca="false">E6627</f>
        <v>XL</v>
      </c>
      <c r="H6627" s="27"/>
      <c r="I6627" s="27"/>
      <c r="M6627" s="8" t="n">
        <v>0</v>
      </c>
    </row>
    <row r="6628" customFormat="false" ht="15" hidden="false" customHeight="false" outlineLevel="0" collapsed="false">
      <c r="B6628" s="2" t="s">
        <v>108</v>
      </c>
      <c r="C6628" s="66" t="s">
        <v>2694</v>
      </c>
      <c r="D6628" s="2" t="n">
        <v>200</v>
      </c>
      <c r="E6628" s="38" t="s">
        <v>182</v>
      </c>
      <c r="F6628" s="2" t="str">
        <f aca="false">E6628</f>
        <v>XXL</v>
      </c>
      <c r="H6628" s="27"/>
      <c r="I6628" s="27"/>
      <c r="M6628" s="8" t="n">
        <v>0</v>
      </c>
    </row>
    <row r="6629" customFormat="false" ht="15" hidden="false" customHeight="false" outlineLevel="0" collapsed="false">
      <c r="I6629" s="2"/>
    </row>
    <row r="6630" customFormat="false" ht="15" hidden="false" customHeight="false" outlineLevel="0" collapsed="false">
      <c r="B6630" s="2" t="s">
        <v>108</v>
      </c>
      <c r="C6630" s="66" t="s">
        <v>2695</v>
      </c>
      <c r="D6630" s="2" t="n">
        <v>145</v>
      </c>
      <c r="E6630" s="38" t="s">
        <v>587</v>
      </c>
      <c r="F6630" s="2" t="str">
        <f aca="false">IFERROR(E6630*10,SUBSTITUTE(E6630,"/",""))</f>
        <v>XXSXS</v>
      </c>
      <c r="H6630" s="27"/>
      <c r="I6630" s="27"/>
      <c r="M6630" s="8" t="n">
        <v>0</v>
      </c>
    </row>
    <row r="6631" customFormat="false" ht="15" hidden="false" customHeight="false" outlineLevel="0" collapsed="false">
      <c r="B6631" s="2" t="s">
        <v>108</v>
      </c>
      <c r="C6631" s="66" t="s">
        <v>2695</v>
      </c>
      <c r="D6631" s="2" t="n">
        <v>155</v>
      </c>
      <c r="E6631" s="38" t="s">
        <v>588</v>
      </c>
      <c r="F6631" s="2" t="str">
        <f aca="false">IFERROR(E6631*10,SUBSTITUTE(E6631,"/",""))</f>
        <v>XSS</v>
      </c>
      <c r="H6631" s="27"/>
      <c r="I6631" s="27"/>
      <c r="M6631" s="8" t="n">
        <v>0</v>
      </c>
    </row>
    <row r="6632" customFormat="false" ht="15" hidden="false" customHeight="false" outlineLevel="0" collapsed="false">
      <c r="B6632" s="2" t="s">
        <v>108</v>
      </c>
      <c r="C6632" s="66" t="s">
        <v>2695</v>
      </c>
      <c r="D6632" s="2" t="n">
        <v>165</v>
      </c>
      <c r="E6632" s="38" t="s">
        <v>589</v>
      </c>
      <c r="F6632" s="2" t="str">
        <f aca="false">IFERROR(E6632*10,SUBSTITUTE(E6632,"/",""))</f>
        <v>SM</v>
      </c>
      <c r="H6632" s="27"/>
      <c r="I6632" s="27"/>
      <c r="M6632" s="8" t="n">
        <v>0</v>
      </c>
    </row>
    <row r="6633" customFormat="false" ht="15" hidden="false" customHeight="false" outlineLevel="0" collapsed="false">
      <c r="B6633" s="2" t="s">
        <v>108</v>
      </c>
      <c r="C6633" s="66" t="s">
        <v>2695</v>
      </c>
      <c r="D6633" s="2" t="n">
        <v>175</v>
      </c>
      <c r="E6633" s="38" t="s">
        <v>590</v>
      </c>
      <c r="F6633" s="2" t="str">
        <f aca="false">IFERROR(E6633*10,SUBSTITUTE(E6633,"/",""))</f>
        <v>ML</v>
      </c>
      <c r="H6633" s="27"/>
      <c r="I6633" s="27"/>
      <c r="M6633" s="8" t="n">
        <v>0</v>
      </c>
    </row>
    <row r="6634" customFormat="false" ht="15" hidden="false" customHeight="false" outlineLevel="0" collapsed="false">
      <c r="B6634" s="2" t="s">
        <v>108</v>
      </c>
      <c r="C6634" s="66" t="s">
        <v>2695</v>
      </c>
      <c r="D6634" s="2" t="n">
        <v>185</v>
      </c>
      <c r="E6634" s="38" t="s">
        <v>591</v>
      </c>
      <c r="F6634" s="2" t="str">
        <f aca="false">IFERROR(E6634*10,SUBSTITUTE(E6634,"/",""))</f>
        <v>LXL</v>
      </c>
      <c r="H6634" s="27"/>
      <c r="I6634" s="27"/>
      <c r="M6634" s="8" t="n">
        <v>0</v>
      </c>
    </row>
    <row r="6635" customFormat="false" ht="15" hidden="false" customHeight="false" outlineLevel="0" collapsed="false">
      <c r="B6635" s="2" t="s">
        <v>108</v>
      </c>
      <c r="C6635" s="66" t="s">
        <v>2695</v>
      </c>
      <c r="D6635" s="2" t="n">
        <v>195</v>
      </c>
      <c r="E6635" s="38" t="s">
        <v>592</v>
      </c>
      <c r="F6635" s="2" t="str">
        <f aca="false">IFERROR(E6635*10,SUBSTITUTE(E6635,"/",""))</f>
        <v>XLXXL</v>
      </c>
      <c r="H6635" s="27"/>
      <c r="I6635" s="27"/>
      <c r="M6635" s="8" t="n">
        <v>0</v>
      </c>
    </row>
    <row r="6636" customFormat="false" ht="15" hidden="false" customHeight="false" outlineLevel="0" collapsed="false">
      <c r="I6636" s="2"/>
    </row>
    <row r="6637" customFormat="false" ht="15" hidden="false" customHeight="false" outlineLevel="0" collapsed="false">
      <c r="B6637" s="2" t="s">
        <v>108</v>
      </c>
      <c r="C6637" s="66" t="s">
        <v>2696</v>
      </c>
      <c r="D6637" s="2" t="n">
        <v>165</v>
      </c>
      <c r="E6637" s="38" t="s">
        <v>598</v>
      </c>
      <c r="F6637" s="2" t="str">
        <f aca="false">IFERROR(E6637*10,SUBSTITUTE(E6637,"/",""))</f>
        <v>SL</v>
      </c>
      <c r="H6637" s="27"/>
      <c r="I6637" s="27"/>
      <c r="M6637" s="8" t="n">
        <v>0</v>
      </c>
    </row>
    <row r="6638" customFormat="false" ht="15" hidden="false" customHeight="false" outlineLevel="0" collapsed="false">
      <c r="B6638" s="10" t="s">
        <v>271</v>
      </c>
      <c r="C6638" s="73" t="s">
        <v>2696</v>
      </c>
      <c r="D6638" s="10" t="n">
        <v>160</v>
      </c>
      <c r="E6638" s="20" t="s">
        <v>589</v>
      </c>
      <c r="F6638" s="10" t="str">
        <f aca="false">IFERROR(E6638*10,SUBSTITUTE(E6638,"/",""))</f>
        <v>SM</v>
      </c>
      <c r="G6638" s="73"/>
      <c r="H6638" s="24"/>
      <c r="I6638" s="24"/>
      <c r="J6638" s="24"/>
      <c r="K6638" s="24"/>
      <c r="L6638" s="24"/>
      <c r="M6638" s="24" t="n">
        <v>0</v>
      </c>
    </row>
    <row r="6639" customFormat="false" ht="15" hidden="false" customHeight="false" outlineLevel="0" collapsed="false">
      <c r="B6639" s="10" t="s">
        <v>271</v>
      </c>
      <c r="C6639" s="73" t="s">
        <v>2696</v>
      </c>
      <c r="D6639" s="10" t="n">
        <v>170</v>
      </c>
      <c r="E6639" s="20" t="s">
        <v>590</v>
      </c>
      <c r="F6639" s="10" t="str">
        <f aca="false">IFERROR(E6639*10,SUBSTITUTE(E6639,"/",""))</f>
        <v>ML</v>
      </c>
      <c r="G6639" s="73"/>
      <c r="H6639" s="24"/>
      <c r="I6639" s="24"/>
      <c r="J6639" s="24"/>
      <c r="K6639" s="24"/>
      <c r="L6639" s="24"/>
      <c r="M6639" s="24" t="n">
        <v>0</v>
      </c>
    </row>
    <row r="6640" customFormat="false" ht="15" hidden="false" customHeight="false" outlineLevel="0" collapsed="false">
      <c r="I6640" s="2"/>
    </row>
    <row r="6641" customFormat="false" ht="15" hidden="false" customHeight="false" outlineLevel="0" collapsed="false">
      <c r="B6641" s="2" t="s">
        <v>108</v>
      </c>
      <c r="C6641" s="66" t="s">
        <v>2697</v>
      </c>
      <c r="D6641" s="2" t="n">
        <v>130</v>
      </c>
      <c r="E6641" s="38" t="s">
        <v>185</v>
      </c>
      <c r="F6641" s="2" t="str">
        <f aca="false">IFERROR(RIGHT("00"&amp;E6641*10,3),E6641)</f>
        <v>000</v>
      </c>
      <c r="H6641" s="27"/>
      <c r="I6641" s="27"/>
      <c r="M6641" s="8" t="n">
        <v>0</v>
      </c>
    </row>
    <row r="6642" customFormat="false" ht="15" hidden="false" customHeight="false" outlineLevel="0" collapsed="false">
      <c r="B6642" s="2" t="s">
        <v>108</v>
      </c>
      <c r="C6642" s="66" t="s">
        <v>2697</v>
      </c>
      <c r="D6642" s="2" t="n">
        <f aca="false">D6641+10</f>
        <v>140</v>
      </c>
      <c r="E6642" s="38" t="s">
        <v>186</v>
      </c>
      <c r="F6642" s="2" t="str">
        <f aca="false">IFERROR(RIGHT("00"&amp;E6642*10,3),E6642)</f>
        <v>010</v>
      </c>
      <c r="H6642" s="27"/>
      <c r="I6642" s="27"/>
      <c r="M6642" s="8" t="n">
        <v>0</v>
      </c>
    </row>
    <row r="6643" customFormat="false" ht="15" hidden="false" customHeight="false" outlineLevel="0" collapsed="false">
      <c r="B6643" s="2" t="s">
        <v>108</v>
      </c>
      <c r="C6643" s="66" t="s">
        <v>2697</v>
      </c>
      <c r="D6643" s="2" t="n">
        <f aca="false">D6642+10</f>
        <v>150</v>
      </c>
      <c r="E6643" s="38" t="s">
        <v>187</v>
      </c>
      <c r="F6643" s="2" t="str">
        <f aca="false">IFERROR(RIGHT("00"&amp;E6643*10,3),E6643)</f>
        <v>020</v>
      </c>
      <c r="H6643" s="27"/>
      <c r="I6643" s="27"/>
      <c r="M6643" s="8" t="n">
        <v>0</v>
      </c>
    </row>
    <row r="6644" customFormat="false" ht="15" hidden="false" customHeight="false" outlineLevel="0" collapsed="false">
      <c r="B6644" s="2" t="s">
        <v>108</v>
      </c>
      <c r="C6644" s="66" t="s">
        <v>2697</v>
      </c>
      <c r="D6644" s="2" t="n">
        <f aca="false">D6643+10</f>
        <v>160</v>
      </c>
      <c r="E6644" s="38" t="s">
        <v>188</v>
      </c>
      <c r="F6644" s="2" t="str">
        <f aca="false">IFERROR(RIGHT("00"&amp;E6644*10,3),E6644)</f>
        <v>030</v>
      </c>
      <c r="H6644" s="27"/>
      <c r="I6644" s="27"/>
      <c r="M6644" s="8" t="n">
        <v>0</v>
      </c>
    </row>
    <row r="6645" customFormat="false" ht="15" hidden="false" customHeight="false" outlineLevel="0" collapsed="false">
      <c r="B6645" s="2" t="s">
        <v>108</v>
      </c>
      <c r="C6645" s="66" t="s">
        <v>2697</v>
      </c>
      <c r="D6645" s="2" t="n">
        <f aca="false">D6644+10</f>
        <v>170</v>
      </c>
      <c r="E6645" s="38" t="s">
        <v>189</v>
      </c>
      <c r="F6645" s="2" t="str">
        <f aca="false">IFERROR(RIGHT("00"&amp;E6645*10,3),E6645)</f>
        <v>040</v>
      </c>
      <c r="H6645" s="27"/>
      <c r="I6645" s="27"/>
      <c r="M6645" s="8" t="n">
        <v>0</v>
      </c>
    </row>
    <row r="6646" customFormat="false" ht="15" hidden="false" customHeight="false" outlineLevel="0" collapsed="false">
      <c r="B6646" s="2" t="s">
        <v>108</v>
      </c>
      <c r="C6646" s="66" t="s">
        <v>2697</v>
      </c>
      <c r="D6646" s="2" t="n">
        <f aca="false">D6645+10</f>
        <v>180</v>
      </c>
      <c r="E6646" s="38" t="s">
        <v>190</v>
      </c>
      <c r="F6646" s="2" t="str">
        <f aca="false">IFERROR(RIGHT("00"&amp;E6646*10,3),E6646)</f>
        <v>050</v>
      </c>
      <c r="H6646" s="27"/>
      <c r="I6646" s="27"/>
      <c r="M6646" s="8" t="n">
        <v>0</v>
      </c>
    </row>
    <row r="6647" customFormat="false" ht="15" hidden="false" customHeight="false" outlineLevel="0" collapsed="false">
      <c r="B6647" s="2" t="s">
        <v>108</v>
      </c>
      <c r="C6647" s="66" t="s">
        <v>2697</v>
      </c>
      <c r="D6647" s="2" t="n">
        <f aca="false">D6646+10</f>
        <v>190</v>
      </c>
      <c r="E6647" s="38" t="s">
        <v>191</v>
      </c>
      <c r="F6647" s="2" t="str">
        <f aca="false">IFERROR(RIGHT("00"&amp;E6647*10,3),E6647)</f>
        <v>060</v>
      </c>
      <c r="H6647" s="27"/>
      <c r="I6647" s="27"/>
      <c r="M6647" s="8" t="n">
        <v>0</v>
      </c>
    </row>
    <row r="6649" customFormat="false" ht="15" hidden="false" customHeight="false" outlineLevel="0" collapsed="false">
      <c r="B6649" s="2" t="s">
        <v>108</v>
      </c>
      <c r="C6649" s="66" t="s">
        <v>2698</v>
      </c>
      <c r="D6649" s="2" t="n">
        <v>110</v>
      </c>
      <c r="E6649" s="38" t="s">
        <v>2579</v>
      </c>
      <c r="F6649" s="2" t="n">
        <v>678</v>
      </c>
      <c r="H6649" s="8" t="n">
        <v>55</v>
      </c>
      <c r="I6649" s="8" t="n">
        <f aca="false">J6649</f>
        <v>55</v>
      </c>
      <c r="J6649" s="18" t="n">
        <f aca="false">H6649</f>
        <v>55</v>
      </c>
      <c r="M6649" s="8" t="n">
        <v>909</v>
      </c>
      <c r="Z6649" s="2" t="n">
        <f aca="false">H6649</f>
        <v>55</v>
      </c>
    </row>
    <row r="6650" customFormat="false" ht="15" hidden="false" customHeight="false" outlineLevel="0" collapsed="false">
      <c r="B6650" s="2" t="s">
        <v>108</v>
      </c>
      <c r="C6650" s="66" t="s">
        <v>2698</v>
      </c>
      <c r="D6650" s="2" t="n">
        <f aca="false">D6649+10</f>
        <v>120</v>
      </c>
      <c r="E6650" s="38" t="s">
        <v>218</v>
      </c>
      <c r="F6650" s="2" t="n">
        <v>700</v>
      </c>
      <c r="H6650" s="8" t="n">
        <v>56</v>
      </c>
      <c r="I6650" s="8" t="n">
        <f aca="false">J6650</f>
        <v>56</v>
      </c>
      <c r="J6650" s="18" t="n">
        <f aca="false">H6650</f>
        <v>56</v>
      </c>
      <c r="M6650" s="8" t="n">
        <v>919</v>
      </c>
      <c r="Z6650" s="2" t="n">
        <f aca="false">H6650</f>
        <v>56</v>
      </c>
    </row>
    <row r="6651" customFormat="false" ht="15" hidden="false" customHeight="false" outlineLevel="0" collapsed="false">
      <c r="B6651" s="2" t="s">
        <v>108</v>
      </c>
      <c r="C6651" s="66" t="s">
        <v>2698</v>
      </c>
      <c r="D6651" s="2" t="n">
        <f aca="false">D6650+10</f>
        <v>130</v>
      </c>
      <c r="E6651" s="38" t="s">
        <v>2580</v>
      </c>
      <c r="F6651" s="2" t="n">
        <v>718</v>
      </c>
      <c r="H6651" s="8" t="n">
        <v>57</v>
      </c>
      <c r="I6651" s="8" t="n">
        <f aca="false">J6651</f>
        <v>57</v>
      </c>
      <c r="J6651" s="18" t="n">
        <f aca="false">H6651</f>
        <v>57</v>
      </c>
      <c r="M6651" s="8" t="n">
        <v>929</v>
      </c>
      <c r="Z6651" s="2" t="n">
        <f aca="false">H6651</f>
        <v>57</v>
      </c>
    </row>
    <row r="6652" customFormat="false" ht="15" hidden="false" customHeight="false" outlineLevel="0" collapsed="false">
      <c r="B6652" s="2" t="s">
        <v>108</v>
      </c>
      <c r="C6652" s="66" t="s">
        <v>2698</v>
      </c>
      <c r="D6652" s="2" t="n">
        <f aca="false">D6651+10</f>
        <v>140</v>
      </c>
      <c r="E6652" s="38" t="s">
        <v>2581</v>
      </c>
      <c r="F6652" s="2" t="n">
        <v>714</v>
      </c>
      <c r="H6652" s="8" t="n">
        <v>58</v>
      </c>
      <c r="I6652" s="8" t="n">
        <f aca="false">J6652</f>
        <v>58</v>
      </c>
      <c r="J6652" s="18" t="n">
        <f aca="false">H6652</f>
        <v>58</v>
      </c>
      <c r="M6652" s="8" t="n">
        <v>999</v>
      </c>
      <c r="Z6652" s="2" t="n">
        <f aca="false">H6652</f>
        <v>58</v>
      </c>
    </row>
    <row r="6653" customFormat="false" ht="15" hidden="false" customHeight="false" outlineLevel="0" collapsed="false">
      <c r="B6653" s="2" t="s">
        <v>108</v>
      </c>
      <c r="C6653" s="66" t="s">
        <v>2698</v>
      </c>
      <c r="D6653" s="2" t="n">
        <f aca="false">D6652+10</f>
        <v>150</v>
      </c>
      <c r="E6653" s="38" t="s">
        <v>2582</v>
      </c>
      <c r="F6653" s="2" t="n">
        <v>738</v>
      </c>
      <c r="H6653" s="8" t="n">
        <v>59</v>
      </c>
      <c r="I6653" s="8" t="n">
        <f aca="false">J6653</f>
        <v>59</v>
      </c>
      <c r="J6653" s="18" t="n">
        <f aca="false">H6653</f>
        <v>59</v>
      </c>
      <c r="M6653" s="8" t="n">
        <v>989</v>
      </c>
      <c r="Z6653" s="2" t="n">
        <f aca="false">H6653</f>
        <v>59</v>
      </c>
    </row>
    <row r="6654" customFormat="false" ht="15" hidden="false" customHeight="false" outlineLevel="0" collapsed="false">
      <c r="B6654" s="2" t="s">
        <v>108</v>
      </c>
      <c r="C6654" s="66" t="s">
        <v>2698</v>
      </c>
      <c r="D6654" s="2" t="n">
        <f aca="false">D6653+10</f>
        <v>160</v>
      </c>
      <c r="E6654" s="38" t="s">
        <v>2583</v>
      </c>
      <c r="F6654" s="2" t="n">
        <v>712</v>
      </c>
      <c r="H6654" s="8" t="n">
        <v>60</v>
      </c>
      <c r="I6654" s="8" t="n">
        <f aca="false">J6654</f>
        <v>60</v>
      </c>
      <c r="J6654" s="18" t="n">
        <f aca="false">H6654</f>
        <v>60</v>
      </c>
      <c r="M6654" s="8" t="n">
        <v>979</v>
      </c>
      <c r="Z6654" s="2" t="n">
        <f aca="false">H6654</f>
        <v>60</v>
      </c>
    </row>
    <row r="6655" customFormat="false" ht="15" hidden="false" customHeight="false" outlineLevel="0" collapsed="false">
      <c r="B6655" s="2" t="s">
        <v>108</v>
      </c>
      <c r="C6655" s="66" t="s">
        <v>2698</v>
      </c>
      <c r="D6655" s="2" t="n">
        <f aca="false">D6654+10</f>
        <v>170</v>
      </c>
      <c r="E6655" s="38" t="s">
        <v>2584</v>
      </c>
      <c r="F6655" s="2" t="n">
        <v>758</v>
      </c>
      <c r="H6655" s="8" t="n">
        <v>61</v>
      </c>
      <c r="I6655" s="8" t="n">
        <f aca="false">J6655</f>
        <v>61</v>
      </c>
      <c r="J6655" s="18" t="n">
        <f aca="false">H6655</f>
        <v>61</v>
      </c>
      <c r="M6655" s="8" t="n">
        <v>969</v>
      </c>
      <c r="Z6655" s="2" t="n">
        <f aca="false">H6655</f>
        <v>61</v>
      </c>
    </row>
    <row r="6656" customFormat="false" ht="15" hidden="false" customHeight="false" outlineLevel="0" collapsed="false">
      <c r="B6656" s="2" t="s">
        <v>108</v>
      </c>
      <c r="C6656" s="66" t="s">
        <v>2698</v>
      </c>
      <c r="D6656" s="2" t="n">
        <f aca="false">D6655+10</f>
        <v>180</v>
      </c>
      <c r="E6656" s="38" t="s">
        <v>2585</v>
      </c>
      <c r="F6656" s="2" t="n">
        <v>734</v>
      </c>
      <c r="H6656" s="8" t="n">
        <v>62</v>
      </c>
      <c r="I6656" s="8" t="n">
        <f aca="false">J6656</f>
        <v>62</v>
      </c>
      <c r="J6656" s="18" t="n">
        <f aca="false">H6656</f>
        <v>62</v>
      </c>
      <c r="M6656" s="8" t="n">
        <v>959</v>
      </c>
      <c r="Z6656" s="2" t="n">
        <f aca="false">H6656</f>
        <v>62</v>
      </c>
    </row>
    <row r="6657" customFormat="false" ht="15" hidden="false" customHeight="false" outlineLevel="0" collapsed="false">
      <c r="B6657" s="2" t="s">
        <v>108</v>
      </c>
      <c r="C6657" s="66" t="s">
        <v>2698</v>
      </c>
      <c r="D6657" s="2" t="n">
        <f aca="false">D6656+10</f>
        <v>190</v>
      </c>
      <c r="E6657" s="38" t="s">
        <v>2586</v>
      </c>
      <c r="F6657" s="2" t="n">
        <v>778</v>
      </c>
      <c r="H6657" s="8" t="n">
        <v>63</v>
      </c>
      <c r="I6657" s="8" t="n">
        <f aca="false">J6657</f>
        <v>63</v>
      </c>
      <c r="J6657" s="18" t="n">
        <f aca="false">H6657</f>
        <v>63</v>
      </c>
      <c r="M6657" s="8" t="n">
        <v>949</v>
      </c>
      <c r="Z6657" s="2" t="n">
        <f aca="false">H6657</f>
        <v>63</v>
      </c>
    </row>
    <row r="6658" customFormat="false" ht="15" hidden="false" customHeight="false" outlineLevel="0" collapsed="false">
      <c r="B6658" s="2" t="s">
        <v>108</v>
      </c>
      <c r="C6658" s="66" t="s">
        <v>2698</v>
      </c>
      <c r="D6658" s="2" t="n">
        <f aca="false">D6657+10</f>
        <v>200</v>
      </c>
      <c r="E6658" s="38" t="s">
        <v>220</v>
      </c>
      <c r="F6658" s="2" t="n">
        <v>800</v>
      </c>
      <c r="H6658" s="8" t="n">
        <v>64</v>
      </c>
      <c r="I6658" s="8" t="n">
        <f aca="false">J6658</f>
        <v>64</v>
      </c>
      <c r="J6658" s="18" t="n">
        <f aca="false">H6658</f>
        <v>64</v>
      </c>
      <c r="M6658" s="8" t="n">
        <v>939</v>
      </c>
      <c r="Z6658" s="2" t="n">
        <f aca="false">H6658</f>
        <v>64</v>
      </c>
    </row>
    <row r="6660" customFormat="false" ht="15" hidden="false" customHeight="false" outlineLevel="0" collapsed="false">
      <c r="B6660" s="2" t="s">
        <v>108</v>
      </c>
      <c r="C6660" s="66" t="s">
        <v>2699</v>
      </c>
      <c r="D6660" s="2" t="n">
        <v>110</v>
      </c>
      <c r="E6660" s="38" t="s">
        <v>238</v>
      </c>
      <c r="F6660" s="38" t="s">
        <v>2913</v>
      </c>
      <c r="H6660" s="35"/>
      <c r="I6660" s="35"/>
      <c r="J6660" s="61"/>
      <c r="M6660" s="8" t="n">
        <v>0</v>
      </c>
    </row>
    <row r="6662" customFormat="false" ht="15" hidden="false" customHeight="false" outlineLevel="0" collapsed="false">
      <c r="B6662" s="2" t="s">
        <v>108</v>
      </c>
      <c r="C6662" s="66" t="s">
        <v>2700</v>
      </c>
      <c r="D6662" s="38" t="n">
        <f aca="false">E6662*10</f>
        <v>180</v>
      </c>
      <c r="E6662" s="38" t="s">
        <v>285</v>
      </c>
      <c r="F6662" s="38" t="n">
        <f aca="false">E6662*10</f>
        <v>180</v>
      </c>
      <c r="H6662" s="14" t="str">
        <f aca="false">E6662</f>
        <v>18</v>
      </c>
      <c r="I6662" s="8" t="str">
        <f aca="false">J6662</f>
        <v>18</v>
      </c>
      <c r="J6662" s="61" t="str">
        <f aca="false">H6662</f>
        <v>18</v>
      </c>
      <c r="M6662" s="8" t="n">
        <v>0</v>
      </c>
    </row>
    <row r="6663" customFormat="false" ht="15" hidden="false" customHeight="false" outlineLevel="0" collapsed="false">
      <c r="B6663" s="2" t="s">
        <v>108</v>
      </c>
      <c r="C6663" s="66" t="s">
        <v>2700</v>
      </c>
      <c r="D6663" s="38" t="n">
        <f aca="false">E6663*10</f>
        <v>190</v>
      </c>
      <c r="E6663" s="38" t="s">
        <v>305</v>
      </c>
      <c r="F6663" s="38" t="n">
        <f aca="false">E6663*10</f>
        <v>190</v>
      </c>
      <c r="H6663" s="14" t="str">
        <f aca="false">E6663</f>
        <v>19</v>
      </c>
      <c r="I6663" s="8" t="str">
        <f aca="false">J6663</f>
        <v>19</v>
      </c>
      <c r="J6663" s="61" t="str">
        <f aca="false">H6663</f>
        <v>19</v>
      </c>
      <c r="M6663" s="8" t="n">
        <v>0</v>
      </c>
    </row>
    <row r="6664" customFormat="false" ht="15" hidden="false" customHeight="false" outlineLevel="0" collapsed="false">
      <c r="B6664" s="2" t="s">
        <v>108</v>
      </c>
      <c r="C6664" s="66" t="s">
        <v>2700</v>
      </c>
      <c r="D6664" s="38" t="n">
        <f aca="false">E6664*10</f>
        <v>200</v>
      </c>
      <c r="E6664" s="38" t="s">
        <v>306</v>
      </c>
      <c r="F6664" s="38" t="n">
        <f aca="false">E6664*10</f>
        <v>200</v>
      </c>
      <c r="H6664" s="14" t="str">
        <f aca="false">E6664</f>
        <v>20</v>
      </c>
      <c r="I6664" s="8" t="str">
        <f aca="false">J6664</f>
        <v>20</v>
      </c>
      <c r="J6664" s="61" t="str">
        <f aca="false">H6664</f>
        <v>20</v>
      </c>
      <c r="M6664" s="8" t="n">
        <v>0</v>
      </c>
      <c r="AA6664" s="38" t="str">
        <f aca="false">H6664</f>
        <v>20</v>
      </c>
      <c r="AB6664" s="38"/>
    </row>
    <row r="6665" customFormat="false" ht="15" hidden="false" customHeight="false" outlineLevel="0" collapsed="false">
      <c r="B6665" s="2" t="s">
        <v>108</v>
      </c>
      <c r="C6665" s="66" t="s">
        <v>2700</v>
      </c>
      <c r="D6665" s="38" t="n">
        <f aca="false">E6665*10</f>
        <v>210</v>
      </c>
      <c r="E6665" s="38" t="s">
        <v>307</v>
      </c>
      <c r="F6665" s="38" t="n">
        <f aca="false">E6665*10</f>
        <v>210</v>
      </c>
      <c r="H6665" s="14" t="str">
        <f aca="false">E6665</f>
        <v>21</v>
      </c>
      <c r="I6665" s="8" t="str">
        <f aca="false">J6665</f>
        <v>21</v>
      </c>
      <c r="J6665" s="61" t="str">
        <f aca="false">H6665</f>
        <v>21</v>
      </c>
      <c r="M6665" s="8" t="n">
        <v>0</v>
      </c>
      <c r="AA6665" s="38" t="str">
        <f aca="false">H6665</f>
        <v>21</v>
      </c>
      <c r="AB6665" s="38"/>
    </row>
    <row r="6666" customFormat="false" ht="15" hidden="false" customHeight="false" outlineLevel="0" collapsed="false">
      <c r="B6666" s="2" t="s">
        <v>108</v>
      </c>
      <c r="C6666" s="66" t="s">
        <v>2700</v>
      </c>
      <c r="D6666" s="38" t="n">
        <f aca="false">E6666*10</f>
        <v>220</v>
      </c>
      <c r="E6666" s="38" t="s">
        <v>308</v>
      </c>
      <c r="F6666" s="38" t="n">
        <f aca="false">E6666*10</f>
        <v>220</v>
      </c>
      <c r="H6666" s="14" t="str">
        <f aca="false">E6666</f>
        <v>22</v>
      </c>
      <c r="I6666" s="8" t="str">
        <f aca="false">J6666</f>
        <v>22</v>
      </c>
      <c r="J6666" s="61" t="str">
        <f aca="false">H6666</f>
        <v>22</v>
      </c>
      <c r="M6666" s="8" t="n">
        <v>0</v>
      </c>
      <c r="AA6666" s="38" t="str">
        <f aca="false">H6666</f>
        <v>22</v>
      </c>
      <c r="AB6666" s="38"/>
    </row>
    <row r="6667" customFormat="false" ht="15" hidden="false" customHeight="false" outlineLevel="0" collapsed="false">
      <c r="B6667" s="2" t="s">
        <v>108</v>
      </c>
      <c r="C6667" s="66" t="s">
        <v>2700</v>
      </c>
      <c r="D6667" s="38" t="n">
        <f aca="false">E6667*10</f>
        <v>230</v>
      </c>
      <c r="E6667" s="38" t="s">
        <v>309</v>
      </c>
      <c r="F6667" s="38" t="n">
        <f aca="false">E6667*10</f>
        <v>230</v>
      </c>
      <c r="H6667" s="14" t="str">
        <f aca="false">E6667</f>
        <v>23</v>
      </c>
      <c r="I6667" s="8" t="str">
        <f aca="false">J6667</f>
        <v>23</v>
      </c>
      <c r="J6667" s="61" t="str">
        <f aca="false">H6667</f>
        <v>23</v>
      </c>
      <c r="M6667" s="8" t="n">
        <v>0</v>
      </c>
      <c r="AA6667" s="38" t="str">
        <f aca="false">H6667</f>
        <v>23</v>
      </c>
      <c r="AB6667" s="38"/>
    </row>
    <row r="6668" customFormat="false" ht="15" hidden="false" customHeight="false" outlineLevel="0" collapsed="false">
      <c r="B6668" s="2" t="s">
        <v>108</v>
      </c>
      <c r="C6668" s="66" t="s">
        <v>2700</v>
      </c>
      <c r="D6668" s="38" t="n">
        <f aca="false">E6668*10</f>
        <v>240</v>
      </c>
      <c r="E6668" s="38" t="s">
        <v>310</v>
      </c>
      <c r="F6668" s="38" t="n">
        <f aca="false">E6668*10</f>
        <v>240</v>
      </c>
      <c r="H6668" s="14" t="str">
        <f aca="false">E6668</f>
        <v>24</v>
      </c>
      <c r="I6668" s="8" t="str">
        <f aca="false">J6668</f>
        <v>24</v>
      </c>
      <c r="J6668" s="61" t="str">
        <f aca="false">H6668</f>
        <v>24</v>
      </c>
      <c r="M6668" s="8" t="n">
        <v>0</v>
      </c>
      <c r="AA6668" s="38" t="str">
        <f aca="false">H6668</f>
        <v>24</v>
      </c>
      <c r="AB6668" s="38"/>
    </row>
    <row r="6669" customFormat="false" ht="15" hidden="false" customHeight="false" outlineLevel="0" collapsed="false">
      <c r="B6669" s="2" t="s">
        <v>108</v>
      </c>
      <c r="C6669" s="66" t="s">
        <v>2700</v>
      </c>
      <c r="D6669" s="38" t="n">
        <f aca="false">E6669*10</f>
        <v>250</v>
      </c>
      <c r="E6669" s="38" t="s">
        <v>311</v>
      </c>
      <c r="F6669" s="38" t="n">
        <f aca="false">E6669*10</f>
        <v>250</v>
      </c>
      <c r="H6669" s="14" t="str">
        <f aca="false">E6669</f>
        <v>25</v>
      </c>
      <c r="I6669" s="8" t="str">
        <f aca="false">J6669</f>
        <v>25</v>
      </c>
      <c r="J6669" s="61" t="str">
        <f aca="false">H6669</f>
        <v>25</v>
      </c>
      <c r="M6669" s="8" t="n">
        <v>0</v>
      </c>
      <c r="AA6669" s="38" t="str">
        <f aca="false">H6669</f>
        <v>25</v>
      </c>
      <c r="AB6669" s="38"/>
    </row>
    <row r="6670" customFormat="false" ht="15" hidden="false" customHeight="false" outlineLevel="0" collapsed="false">
      <c r="B6670" s="2" t="s">
        <v>108</v>
      </c>
      <c r="C6670" s="66" t="s">
        <v>2700</v>
      </c>
      <c r="D6670" s="38" t="n">
        <f aca="false">E6670*10</f>
        <v>260</v>
      </c>
      <c r="E6670" s="38" t="s">
        <v>312</v>
      </c>
      <c r="F6670" s="38" t="n">
        <f aca="false">E6670*10</f>
        <v>260</v>
      </c>
      <c r="H6670" s="14" t="str">
        <f aca="false">E6670</f>
        <v>26</v>
      </c>
      <c r="I6670" s="8" t="str">
        <f aca="false">J6670</f>
        <v>26</v>
      </c>
      <c r="J6670" s="61" t="str">
        <f aca="false">H6670</f>
        <v>26</v>
      </c>
      <c r="M6670" s="8" t="n">
        <v>0</v>
      </c>
      <c r="AA6670" s="38" t="str">
        <f aca="false">H6670</f>
        <v>26</v>
      </c>
      <c r="AB6670" s="38"/>
    </row>
    <row r="6671" customFormat="false" ht="15" hidden="false" customHeight="false" outlineLevel="0" collapsed="false">
      <c r="B6671" s="2" t="s">
        <v>108</v>
      </c>
      <c r="C6671" s="66" t="s">
        <v>2700</v>
      </c>
      <c r="D6671" s="38" t="n">
        <f aca="false">E6671*10</f>
        <v>270</v>
      </c>
      <c r="E6671" s="38" t="s">
        <v>313</v>
      </c>
      <c r="F6671" s="38" t="n">
        <f aca="false">E6671*10</f>
        <v>270</v>
      </c>
      <c r="H6671" s="14" t="str">
        <f aca="false">E6671</f>
        <v>27</v>
      </c>
      <c r="I6671" s="8" t="str">
        <f aca="false">J6671</f>
        <v>27</v>
      </c>
      <c r="J6671" s="61" t="str">
        <f aca="false">H6671</f>
        <v>27</v>
      </c>
      <c r="M6671" s="8" t="n">
        <v>0</v>
      </c>
    </row>
    <row r="6672" customFormat="false" ht="15" hidden="false" customHeight="false" outlineLevel="0" collapsed="false">
      <c r="B6672" s="2" t="s">
        <v>108</v>
      </c>
      <c r="C6672" s="66" t="s">
        <v>2700</v>
      </c>
      <c r="D6672" s="38" t="n">
        <f aca="false">E6672*10</f>
        <v>280</v>
      </c>
      <c r="E6672" s="38" t="s">
        <v>314</v>
      </c>
      <c r="F6672" s="38" t="n">
        <f aca="false">E6672*10</f>
        <v>280</v>
      </c>
      <c r="H6672" s="14" t="str">
        <f aca="false">E6672</f>
        <v>28</v>
      </c>
      <c r="I6672" s="8" t="str">
        <f aca="false">J6672</f>
        <v>28</v>
      </c>
      <c r="J6672" s="61" t="str">
        <f aca="false">H6672</f>
        <v>28</v>
      </c>
      <c r="M6672" s="8" t="n">
        <v>0</v>
      </c>
    </row>
    <row r="6674" customFormat="false" ht="15" hidden="false" customHeight="false" outlineLevel="0" collapsed="false">
      <c r="B6674" s="2" t="s">
        <v>108</v>
      </c>
      <c r="C6674" s="66" t="s">
        <v>2701</v>
      </c>
      <c r="D6674" s="38" t="n">
        <f aca="false">100+E6674*10</f>
        <v>160</v>
      </c>
      <c r="E6674" s="38" t="s">
        <v>191</v>
      </c>
      <c r="F6674" s="2" t="str">
        <f aca="false">IFERROR(RIGHT("00"&amp;E6674*10,3),E6674)</f>
        <v>060</v>
      </c>
      <c r="H6674" s="8" t="n">
        <v>16</v>
      </c>
      <c r="I6674" s="8" t="n">
        <f aca="false">J6674</f>
        <v>16</v>
      </c>
      <c r="J6674" s="18" t="n">
        <f aca="false">H6674</f>
        <v>16</v>
      </c>
      <c r="M6674" s="8" t="n">
        <v>0</v>
      </c>
      <c r="AA6674" s="38" t="n">
        <f aca="false">H6674</f>
        <v>16</v>
      </c>
      <c r="AB6674" s="38"/>
    </row>
    <row r="6675" customFormat="false" ht="15" hidden="false" customHeight="false" outlineLevel="0" collapsed="false">
      <c r="B6675" s="2" t="s">
        <v>108</v>
      </c>
      <c r="C6675" s="66" t="s">
        <v>2701</v>
      </c>
      <c r="D6675" s="38" t="n">
        <f aca="false">100+E6675*10</f>
        <v>165</v>
      </c>
      <c r="E6675" s="38" t="s">
        <v>217</v>
      </c>
      <c r="F6675" s="2" t="str">
        <f aca="false">IFERROR(RIGHT("00"&amp;E6675*10,3),E6675)</f>
        <v>065</v>
      </c>
      <c r="H6675" s="8" t="n">
        <v>18</v>
      </c>
      <c r="I6675" s="8" t="n">
        <f aca="false">J6675</f>
        <v>18</v>
      </c>
      <c r="J6675" s="18" t="n">
        <f aca="false">H6675</f>
        <v>18</v>
      </c>
      <c r="M6675" s="8" t="n">
        <v>0</v>
      </c>
      <c r="AA6675" s="38" t="n">
        <f aca="false">H6675</f>
        <v>18</v>
      </c>
      <c r="AB6675" s="38"/>
    </row>
    <row r="6676" customFormat="false" ht="15" hidden="false" customHeight="false" outlineLevel="0" collapsed="false">
      <c r="B6676" s="2" t="s">
        <v>108</v>
      </c>
      <c r="C6676" s="66" t="s">
        <v>2701</v>
      </c>
      <c r="D6676" s="38" t="n">
        <f aca="false">100+E6676*10</f>
        <v>170</v>
      </c>
      <c r="E6676" s="38" t="s">
        <v>218</v>
      </c>
      <c r="F6676" s="2" t="str">
        <f aca="false">IFERROR(RIGHT("00"&amp;E6676*10,3),E6676)</f>
        <v>070</v>
      </c>
      <c r="H6676" s="8" t="n">
        <v>19</v>
      </c>
      <c r="I6676" s="8" t="n">
        <f aca="false">J6676</f>
        <v>19</v>
      </c>
      <c r="J6676" s="18" t="n">
        <f aca="false">H6676</f>
        <v>19</v>
      </c>
      <c r="M6676" s="8" t="n">
        <v>0</v>
      </c>
      <c r="AA6676" s="38" t="n">
        <f aca="false">H6676</f>
        <v>19</v>
      </c>
      <c r="AB6676" s="38"/>
    </row>
    <row r="6677" customFormat="false" ht="15" hidden="false" customHeight="false" outlineLevel="0" collapsed="false">
      <c r="B6677" s="2" t="s">
        <v>108</v>
      </c>
      <c r="C6677" s="66" t="s">
        <v>2701</v>
      </c>
      <c r="D6677" s="38" t="n">
        <f aca="false">100+E6677*10</f>
        <v>175</v>
      </c>
      <c r="E6677" s="38" t="s">
        <v>219</v>
      </c>
      <c r="F6677" s="2" t="str">
        <f aca="false">IFERROR(RIGHT("00"&amp;E6677*10,3),E6677)</f>
        <v>075</v>
      </c>
      <c r="H6677" s="8" t="n">
        <v>20</v>
      </c>
      <c r="I6677" s="8" t="n">
        <f aca="false">J6677</f>
        <v>20</v>
      </c>
      <c r="J6677" s="18" t="n">
        <f aca="false">H6677</f>
        <v>20</v>
      </c>
      <c r="M6677" s="8" t="n">
        <v>0</v>
      </c>
      <c r="AA6677" s="38" t="n">
        <f aca="false">H6677</f>
        <v>20</v>
      </c>
      <c r="AB6677" s="38"/>
    </row>
    <row r="6678" customFormat="false" ht="15" hidden="false" customHeight="false" outlineLevel="0" collapsed="false">
      <c r="B6678" s="2" t="s">
        <v>108</v>
      </c>
      <c r="C6678" s="66" t="s">
        <v>2701</v>
      </c>
      <c r="D6678" s="38" t="n">
        <f aca="false">100+E6678*10</f>
        <v>180</v>
      </c>
      <c r="E6678" s="38" t="s">
        <v>220</v>
      </c>
      <c r="F6678" s="2" t="str">
        <f aca="false">IFERROR(RIGHT("00"&amp;E6678*10,3),E6678)</f>
        <v>080</v>
      </c>
      <c r="H6678" s="8" t="n">
        <v>22</v>
      </c>
      <c r="I6678" s="8" t="n">
        <f aca="false">J6678</f>
        <v>22</v>
      </c>
      <c r="J6678" s="18" t="n">
        <f aca="false">H6678</f>
        <v>22</v>
      </c>
      <c r="M6678" s="8" t="n">
        <v>0</v>
      </c>
      <c r="AA6678" s="38" t="n">
        <f aca="false">H6678</f>
        <v>22</v>
      </c>
      <c r="AB6678" s="38"/>
    </row>
    <row r="6679" customFormat="false" ht="15" hidden="false" customHeight="false" outlineLevel="0" collapsed="false">
      <c r="B6679" s="2" t="s">
        <v>108</v>
      </c>
      <c r="C6679" s="66" t="s">
        <v>2701</v>
      </c>
      <c r="D6679" s="38" t="n">
        <f aca="false">100+E6679*10</f>
        <v>185</v>
      </c>
      <c r="E6679" s="38" t="s">
        <v>221</v>
      </c>
      <c r="F6679" s="2" t="str">
        <f aca="false">IFERROR(RIGHT("00"&amp;E6679*10,3),E6679)</f>
        <v>085</v>
      </c>
      <c r="H6679" s="8" t="n">
        <v>23</v>
      </c>
      <c r="I6679" s="8" t="n">
        <f aca="false">J6679</f>
        <v>23</v>
      </c>
      <c r="J6679" s="18" t="n">
        <f aca="false">H6679</f>
        <v>23</v>
      </c>
      <c r="M6679" s="8" t="n">
        <v>0</v>
      </c>
      <c r="AA6679" s="38" t="n">
        <f aca="false">H6679</f>
        <v>23</v>
      </c>
      <c r="AB6679" s="38"/>
    </row>
    <row r="6680" customFormat="false" ht="15" hidden="false" customHeight="false" outlineLevel="0" collapsed="false">
      <c r="B6680" s="2" t="s">
        <v>108</v>
      </c>
      <c r="C6680" s="66" t="s">
        <v>2701</v>
      </c>
      <c r="D6680" s="38" t="n">
        <f aca="false">100+E6680*10</f>
        <v>190</v>
      </c>
      <c r="E6680" s="38" t="s">
        <v>222</v>
      </c>
      <c r="F6680" s="2" t="str">
        <f aca="false">IFERROR(RIGHT("00"&amp;E6680*10,3),E6680)</f>
        <v>090</v>
      </c>
      <c r="H6680" s="8" t="n">
        <v>24</v>
      </c>
      <c r="I6680" s="8" t="n">
        <f aca="false">J6680</f>
        <v>24</v>
      </c>
      <c r="J6680" s="18" t="n">
        <f aca="false">H6680</f>
        <v>24</v>
      </c>
      <c r="M6680" s="8" t="n">
        <v>0</v>
      </c>
      <c r="AA6680" s="38" t="n">
        <f aca="false">H6680</f>
        <v>24</v>
      </c>
      <c r="AB6680" s="38"/>
    </row>
    <row r="6681" customFormat="false" ht="15" hidden="false" customHeight="false" outlineLevel="0" collapsed="false">
      <c r="B6681" s="2" t="s">
        <v>108</v>
      </c>
      <c r="C6681" s="66" t="s">
        <v>2701</v>
      </c>
      <c r="D6681" s="38" t="n">
        <f aca="false">100+E6681*10</f>
        <v>195</v>
      </c>
      <c r="E6681" s="38" t="s">
        <v>223</v>
      </c>
      <c r="F6681" s="2" t="str">
        <f aca="false">IFERROR(RIGHT("00"&amp;E6681*10,3),E6681)</f>
        <v>095</v>
      </c>
      <c r="H6681" s="8" t="n">
        <v>26</v>
      </c>
      <c r="I6681" s="8" t="n">
        <f aca="false">J6681</f>
        <v>26</v>
      </c>
      <c r="J6681" s="18" t="n">
        <f aca="false">H6681</f>
        <v>26</v>
      </c>
      <c r="M6681" s="8" t="n">
        <v>0</v>
      </c>
      <c r="AA6681" s="38" t="n">
        <f aca="false">H6681</f>
        <v>26</v>
      </c>
      <c r="AB6681" s="38"/>
    </row>
    <row r="6682" customFormat="false" ht="15" hidden="false" customHeight="false" outlineLevel="0" collapsed="false">
      <c r="B6682" s="2" t="s">
        <v>108</v>
      </c>
      <c r="C6682" s="66" t="s">
        <v>2701</v>
      </c>
      <c r="D6682" s="38" t="n">
        <f aca="false">100+E6682*10</f>
        <v>200</v>
      </c>
      <c r="E6682" s="38" t="s">
        <v>224</v>
      </c>
      <c r="F6682" s="2" t="str">
        <f aca="false">IFERROR(RIGHT("00"&amp;E6682*10,3),E6682)</f>
        <v>100</v>
      </c>
      <c r="H6682" s="8" t="n">
        <v>27</v>
      </c>
      <c r="I6682" s="8" t="n">
        <f aca="false">J6682</f>
        <v>27</v>
      </c>
      <c r="J6682" s="18" t="n">
        <f aca="false">H6682</f>
        <v>27</v>
      </c>
      <c r="M6682" s="8" t="n">
        <v>0</v>
      </c>
      <c r="AA6682" s="38" t="n">
        <f aca="false">H6682</f>
        <v>27</v>
      </c>
      <c r="AB6682" s="38"/>
    </row>
    <row r="6683" customFormat="false" ht="15" hidden="false" customHeight="false" outlineLevel="0" collapsed="false">
      <c r="B6683" s="2" t="s">
        <v>108</v>
      </c>
      <c r="C6683" s="66" t="s">
        <v>2701</v>
      </c>
      <c r="D6683" s="38" t="n">
        <f aca="false">100+E6683*10</f>
        <v>205</v>
      </c>
      <c r="E6683" s="38" t="s">
        <v>225</v>
      </c>
      <c r="F6683" s="2" t="str">
        <f aca="false">IFERROR(RIGHT("00"&amp;E6683*10,3),E6683)</f>
        <v>105</v>
      </c>
      <c r="H6683" s="8" t="n">
        <v>28</v>
      </c>
      <c r="I6683" s="8" t="n">
        <f aca="false">J6683</f>
        <v>28</v>
      </c>
      <c r="J6683" s="18" t="n">
        <f aca="false">H6683</f>
        <v>28</v>
      </c>
      <c r="M6683" s="8" t="n">
        <v>0</v>
      </c>
      <c r="AA6683" s="38" t="n">
        <f aca="false">H6683</f>
        <v>28</v>
      </c>
      <c r="AB6683" s="38"/>
    </row>
    <row r="6684" customFormat="false" ht="15" hidden="false" customHeight="false" outlineLevel="0" collapsed="false">
      <c r="B6684" s="2" t="s">
        <v>108</v>
      </c>
      <c r="C6684" s="66" t="s">
        <v>2701</v>
      </c>
      <c r="D6684" s="38" t="n">
        <f aca="false">100+E6684*10</f>
        <v>210</v>
      </c>
      <c r="E6684" s="38" t="s">
        <v>226</v>
      </c>
      <c r="F6684" s="2" t="str">
        <f aca="false">IFERROR(RIGHT("00"&amp;E6684*10,3),E6684)</f>
        <v>110</v>
      </c>
      <c r="H6684" s="8" t="n">
        <v>30</v>
      </c>
      <c r="I6684" s="8" t="n">
        <f aca="false">J6684</f>
        <v>30</v>
      </c>
      <c r="J6684" s="18" t="n">
        <f aca="false">H6684</f>
        <v>30</v>
      </c>
      <c r="M6684" s="8" t="n">
        <v>0</v>
      </c>
      <c r="AA6684" s="38" t="n">
        <f aca="false">H6684</f>
        <v>30</v>
      </c>
      <c r="AB6684" s="38"/>
    </row>
    <row r="6685" customFormat="false" ht="15" hidden="false" customHeight="false" outlineLevel="0" collapsed="false">
      <c r="B6685" s="10" t="s">
        <v>271</v>
      </c>
      <c r="C6685" s="73" t="s">
        <v>2701</v>
      </c>
      <c r="D6685" s="20" t="n">
        <f aca="false">100+E6685*10</f>
        <v>150</v>
      </c>
      <c r="E6685" s="20" t="s">
        <v>190</v>
      </c>
      <c r="F6685" s="10" t="str">
        <f aca="false">IFERROR(RIGHT("00"&amp;E6685*10,3),E6685)</f>
        <v>050</v>
      </c>
      <c r="G6685" s="73"/>
      <c r="H6685" s="24" t="n">
        <v>14</v>
      </c>
      <c r="I6685" s="24" t="n">
        <f aca="false">J6685</f>
        <v>14</v>
      </c>
      <c r="J6685" s="24" t="n">
        <f aca="false">H6685</f>
        <v>14</v>
      </c>
      <c r="K6685" s="24"/>
      <c r="L6685" s="24"/>
      <c r="M6685" s="24" t="n">
        <v>0</v>
      </c>
    </row>
    <row r="6686" customFormat="false" ht="15" hidden="false" customHeight="false" outlineLevel="0" collapsed="false">
      <c r="B6686" s="10" t="s">
        <v>271</v>
      </c>
      <c r="C6686" s="73" t="s">
        <v>2701</v>
      </c>
      <c r="D6686" s="20" t="n">
        <f aca="false">100+E6686*10</f>
        <v>155</v>
      </c>
      <c r="E6686" s="20" t="s">
        <v>216</v>
      </c>
      <c r="F6686" s="10" t="str">
        <f aca="false">IFERROR(RIGHT("00"&amp;E6686*10,3),E6686)</f>
        <v>055</v>
      </c>
      <c r="G6686" s="73"/>
      <c r="H6686" s="24" t="n">
        <v>15</v>
      </c>
      <c r="I6686" s="24" t="n">
        <f aca="false">J6686</f>
        <v>15</v>
      </c>
      <c r="J6686" s="24" t="n">
        <f aca="false">H6686</f>
        <v>15</v>
      </c>
      <c r="K6686" s="24"/>
      <c r="L6686" s="24"/>
      <c r="M6686" s="24" t="n">
        <v>0</v>
      </c>
    </row>
    <row r="6687" customFormat="false" ht="15" hidden="false" customHeight="false" outlineLevel="0" collapsed="false">
      <c r="B6687" s="10" t="s">
        <v>271</v>
      </c>
      <c r="C6687" s="73" t="s">
        <v>2701</v>
      </c>
      <c r="D6687" s="20" t="n">
        <f aca="false">100+E6687*10</f>
        <v>215</v>
      </c>
      <c r="E6687" s="20" t="s">
        <v>231</v>
      </c>
      <c r="F6687" s="10" t="str">
        <f aca="false">IFERROR(RIGHT("00"&amp;E6687*10,3),E6687)</f>
        <v>115</v>
      </c>
      <c r="G6687" s="73"/>
      <c r="H6687" s="24" t="n">
        <v>31</v>
      </c>
      <c r="I6687" s="24" t="n">
        <f aca="false">J6687</f>
        <v>31</v>
      </c>
      <c r="J6687" s="24" t="n">
        <f aca="false">H6687</f>
        <v>31</v>
      </c>
      <c r="K6687" s="24"/>
      <c r="L6687" s="24"/>
      <c r="M6687" s="24" t="n">
        <v>0</v>
      </c>
    </row>
    <row r="6688" customFormat="false" ht="15" hidden="false" customHeight="false" outlineLevel="0" collapsed="false">
      <c r="B6688" s="10" t="s">
        <v>271</v>
      </c>
      <c r="C6688" s="73" t="s">
        <v>2701</v>
      </c>
      <c r="D6688" s="20" t="n">
        <f aca="false">100+E6688*10</f>
        <v>220</v>
      </c>
      <c r="E6688" s="20" t="s">
        <v>232</v>
      </c>
      <c r="F6688" s="10" t="str">
        <f aca="false">IFERROR(RIGHT("00"&amp;E6688*10,3),E6688)</f>
        <v>120</v>
      </c>
      <c r="G6688" s="73"/>
      <c r="H6688" s="24" t="n">
        <v>32</v>
      </c>
      <c r="I6688" s="24" t="n">
        <f aca="false">J6688</f>
        <v>32</v>
      </c>
      <c r="J6688" s="24" t="n">
        <f aca="false">H6688</f>
        <v>32</v>
      </c>
      <c r="K6688" s="24"/>
      <c r="L6688" s="24"/>
      <c r="M6688" s="24" t="n">
        <v>0</v>
      </c>
    </row>
    <row r="6690" customFormat="false" ht="15" hidden="false" customHeight="false" outlineLevel="0" collapsed="false">
      <c r="B6690" s="2" t="s">
        <v>108</v>
      </c>
      <c r="C6690" s="66" t="s">
        <v>2702</v>
      </c>
      <c r="D6690" s="2" t="n">
        <v>140</v>
      </c>
      <c r="E6690" s="38" t="s">
        <v>176</v>
      </c>
      <c r="F6690" s="2" t="str">
        <f aca="false">E6690</f>
        <v>XXS</v>
      </c>
      <c r="H6690" s="18"/>
      <c r="M6690" s="8" t="n">
        <v>0</v>
      </c>
    </row>
    <row r="6691" customFormat="false" ht="15" hidden="false" customHeight="false" outlineLevel="0" collapsed="false">
      <c r="B6691" s="2" t="s">
        <v>108</v>
      </c>
      <c r="C6691" s="66" t="s">
        <v>2702</v>
      </c>
      <c r="D6691" s="2" t="n">
        <v>150</v>
      </c>
      <c r="E6691" s="38" t="s">
        <v>177</v>
      </c>
      <c r="F6691" s="2" t="str">
        <f aca="false">E6691</f>
        <v>XS</v>
      </c>
      <c r="H6691" s="8" t="n">
        <v>22</v>
      </c>
      <c r="I6691" s="8" t="n">
        <f aca="false">J6691</f>
        <v>22</v>
      </c>
      <c r="J6691" s="18" t="n">
        <f aca="false">H6691</f>
        <v>22</v>
      </c>
      <c r="M6691" s="8" t="n">
        <v>0</v>
      </c>
      <c r="AA6691" s="2" t="n">
        <f aca="false">H6691</f>
        <v>22</v>
      </c>
    </row>
    <row r="6692" customFormat="false" ht="15" hidden="false" customHeight="false" outlineLevel="0" collapsed="false">
      <c r="B6692" s="2" t="s">
        <v>108</v>
      </c>
      <c r="C6692" s="66" t="s">
        <v>2702</v>
      </c>
      <c r="D6692" s="2" t="n">
        <v>160</v>
      </c>
      <c r="E6692" s="38" t="s">
        <v>178</v>
      </c>
      <c r="F6692" s="2" t="str">
        <f aca="false">E6692</f>
        <v>S</v>
      </c>
      <c r="H6692" s="8" t="n">
        <v>23</v>
      </c>
      <c r="I6692" s="8" t="n">
        <f aca="false">J6692</f>
        <v>23</v>
      </c>
      <c r="J6692" s="18" t="n">
        <f aca="false">H6692</f>
        <v>23</v>
      </c>
      <c r="M6692" s="8" t="n">
        <v>0</v>
      </c>
      <c r="AA6692" s="2" t="n">
        <f aca="false">H6692</f>
        <v>23</v>
      </c>
    </row>
    <row r="6693" customFormat="false" ht="15" hidden="false" customHeight="false" outlineLevel="0" collapsed="false">
      <c r="B6693" s="2" t="s">
        <v>108</v>
      </c>
      <c r="C6693" s="66" t="s">
        <v>2702</v>
      </c>
      <c r="D6693" s="2" t="n">
        <v>170</v>
      </c>
      <c r="E6693" s="38" t="s">
        <v>179</v>
      </c>
      <c r="F6693" s="2" t="str">
        <f aca="false">E6693</f>
        <v>M</v>
      </c>
      <c r="H6693" s="8" t="n">
        <v>24</v>
      </c>
      <c r="I6693" s="8" t="n">
        <f aca="false">J6693</f>
        <v>24</v>
      </c>
      <c r="J6693" s="18" t="n">
        <f aca="false">H6693</f>
        <v>24</v>
      </c>
      <c r="M6693" s="8" t="n">
        <v>0</v>
      </c>
      <c r="AA6693" s="2" t="n">
        <f aca="false">H6693</f>
        <v>24</v>
      </c>
    </row>
    <row r="6694" customFormat="false" ht="15" hidden="false" customHeight="false" outlineLevel="0" collapsed="false">
      <c r="B6694" s="2" t="s">
        <v>108</v>
      </c>
      <c r="C6694" s="66" t="s">
        <v>2702</v>
      </c>
      <c r="D6694" s="2" t="n">
        <v>180</v>
      </c>
      <c r="E6694" s="38" t="s">
        <v>180</v>
      </c>
      <c r="F6694" s="2" t="str">
        <f aca="false">E6694</f>
        <v>L</v>
      </c>
      <c r="H6694" s="8" t="n">
        <v>26</v>
      </c>
      <c r="I6694" s="8" t="n">
        <f aca="false">J6694</f>
        <v>26</v>
      </c>
      <c r="J6694" s="18" t="n">
        <f aca="false">H6694</f>
        <v>26</v>
      </c>
      <c r="M6694" s="8" t="n">
        <v>0</v>
      </c>
      <c r="AA6694" s="2" t="n">
        <f aca="false">H6694</f>
        <v>26</v>
      </c>
    </row>
    <row r="6695" customFormat="false" ht="15" hidden="false" customHeight="false" outlineLevel="0" collapsed="false">
      <c r="B6695" s="2" t="s">
        <v>108</v>
      </c>
      <c r="C6695" s="66" t="s">
        <v>2702</v>
      </c>
      <c r="D6695" s="2" t="n">
        <v>190</v>
      </c>
      <c r="E6695" s="38" t="s">
        <v>181</v>
      </c>
      <c r="F6695" s="2" t="str">
        <f aca="false">E6695</f>
        <v>XL</v>
      </c>
      <c r="H6695" s="8" t="n">
        <v>27</v>
      </c>
      <c r="I6695" s="8" t="n">
        <f aca="false">J6695</f>
        <v>27</v>
      </c>
      <c r="J6695" s="18" t="n">
        <f aca="false">H6695</f>
        <v>27</v>
      </c>
      <c r="M6695" s="8" t="n">
        <v>0</v>
      </c>
      <c r="AA6695" s="2" t="n">
        <f aca="false">H6695</f>
        <v>27</v>
      </c>
    </row>
    <row r="6696" customFormat="false" ht="15" hidden="false" customHeight="false" outlineLevel="0" collapsed="false">
      <c r="B6696" s="2" t="s">
        <v>108</v>
      </c>
      <c r="C6696" s="66" t="s">
        <v>2702</v>
      </c>
      <c r="D6696" s="2" t="n">
        <v>200</v>
      </c>
      <c r="E6696" s="38" t="s">
        <v>182</v>
      </c>
      <c r="F6696" s="2" t="str">
        <f aca="false">E6696</f>
        <v>XXL</v>
      </c>
      <c r="H6696" s="18"/>
      <c r="M6696" s="8" t="n">
        <v>0</v>
      </c>
    </row>
    <row r="6697" customFormat="false" ht="15" hidden="false" customHeight="false" outlineLevel="0" collapsed="false">
      <c r="H6697" s="18"/>
    </row>
    <row r="6698" customFormat="false" ht="15" hidden="false" customHeight="false" outlineLevel="0" collapsed="false">
      <c r="B6698" s="2" t="s">
        <v>108</v>
      </c>
      <c r="C6698" s="66" t="s">
        <v>2703</v>
      </c>
      <c r="D6698" s="2" t="n">
        <v>145</v>
      </c>
      <c r="E6698" s="38" t="s">
        <v>587</v>
      </c>
      <c r="F6698" s="2" t="str">
        <f aca="false">IFERROR(E6698*10,SUBSTITUTE(E6698,"/",""))</f>
        <v>XXSXS</v>
      </c>
      <c r="H6698" s="18"/>
      <c r="M6698" s="8" t="n">
        <v>0</v>
      </c>
    </row>
    <row r="6699" customFormat="false" ht="15" hidden="false" customHeight="false" outlineLevel="0" collapsed="false">
      <c r="B6699" s="2" t="s">
        <v>108</v>
      </c>
      <c r="C6699" s="66" t="s">
        <v>2703</v>
      </c>
      <c r="D6699" s="2" t="n">
        <v>155</v>
      </c>
      <c r="E6699" s="38" t="s">
        <v>588</v>
      </c>
      <c r="F6699" s="2" t="str">
        <f aca="false">IFERROR(E6699*10,SUBSTITUTE(E6699,"/",""))</f>
        <v>XSS</v>
      </c>
      <c r="H6699" s="8" t="s">
        <v>340</v>
      </c>
      <c r="I6699" s="8" t="str">
        <f aca="false">J6699</f>
        <v>22;23</v>
      </c>
      <c r="J6699" s="18" t="str">
        <f aca="false">LEFT(H6699,2)&amp;";"&amp;RIGHT(H6699,2)</f>
        <v>22;23</v>
      </c>
      <c r="M6699" s="8" t="n">
        <v>0</v>
      </c>
      <c r="AA6699" s="2" t="str">
        <f aca="false">LEFT(H6699,2)&amp;" - "&amp;RIGHT(H6699,2)</f>
        <v>22 - 23</v>
      </c>
    </row>
    <row r="6700" customFormat="false" ht="15" hidden="false" customHeight="false" outlineLevel="0" collapsed="false">
      <c r="B6700" s="2" t="s">
        <v>108</v>
      </c>
      <c r="C6700" s="66" t="s">
        <v>2703</v>
      </c>
      <c r="D6700" s="2" t="n">
        <v>165</v>
      </c>
      <c r="E6700" s="38" t="s">
        <v>589</v>
      </c>
      <c r="F6700" s="2" t="str">
        <f aca="false">IFERROR(E6700*10,SUBSTITUTE(E6700,"/",""))</f>
        <v>SM</v>
      </c>
      <c r="H6700" s="8" t="s">
        <v>341</v>
      </c>
      <c r="I6700" s="8" t="str">
        <f aca="false">J6700</f>
        <v>23;24</v>
      </c>
      <c r="J6700" s="18" t="str">
        <f aca="false">LEFT(H6700,2)&amp;";"&amp;RIGHT(H6700,2)</f>
        <v>23;24</v>
      </c>
      <c r="M6700" s="8" t="n">
        <v>0</v>
      </c>
      <c r="AA6700" s="2" t="str">
        <f aca="false">LEFT(H6700,2)&amp;" - "&amp;RIGHT(H6700,2)</f>
        <v>23 - 24</v>
      </c>
    </row>
    <row r="6701" customFormat="false" ht="15" hidden="false" customHeight="false" outlineLevel="0" collapsed="false">
      <c r="B6701" s="2" t="s">
        <v>108</v>
      </c>
      <c r="C6701" s="66" t="s">
        <v>2703</v>
      </c>
      <c r="D6701" s="2" t="n">
        <v>175</v>
      </c>
      <c r="E6701" s="38" t="s">
        <v>590</v>
      </c>
      <c r="F6701" s="2" t="str">
        <f aca="false">IFERROR(E6701*10,SUBSTITUTE(E6701,"/",""))</f>
        <v>ML</v>
      </c>
      <c r="H6701" s="8" t="s">
        <v>360</v>
      </c>
      <c r="I6701" s="8" t="str">
        <f aca="false">J6701</f>
        <v>24;26</v>
      </c>
      <c r="J6701" s="18" t="str">
        <f aca="false">LEFT(H6701,2)&amp;";"&amp;RIGHT(H6701,2)</f>
        <v>24;26</v>
      </c>
      <c r="M6701" s="8" t="n">
        <v>0</v>
      </c>
      <c r="AA6701" s="2" t="str">
        <f aca="false">LEFT(H6701,2)&amp;" - "&amp;RIGHT(H6701,2)</f>
        <v>24 - 26</v>
      </c>
    </row>
    <row r="6702" customFormat="false" ht="15" hidden="false" customHeight="false" outlineLevel="0" collapsed="false">
      <c r="B6702" s="2" t="s">
        <v>108</v>
      </c>
      <c r="C6702" s="66" t="s">
        <v>2703</v>
      </c>
      <c r="D6702" s="2" t="n">
        <v>185</v>
      </c>
      <c r="E6702" s="38" t="s">
        <v>591</v>
      </c>
      <c r="F6702" s="2" t="str">
        <f aca="false">IFERROR(E6702*10,SUBSTITUTE(E6702,"/",""))</f>
        <v>LXL</v>
      </c>
      <c r="H6702" s="8" t="s">
        <v>344</v>
      </c>
      <c r="I6702" s="8" t="str">
        <f aca="false">J6702</f>
        <v>26;27</v>
      </c>
      <c r="J6702" s="18" t="str">
        <f aca="false">LEFT(H6702,2)&amp;";"&amp;RIGHT(H6702,2)</f>
        <v>26;27</v>
      </c>
      <c r="M6702" s="8" t="n">
        <v>0</v>
      </c>
      <c r="AA6702" s="2" t="str">
        <f aca="false">LEFT(H6702,2)&amp;" - "&amp;RIGHT(H6702,2)</f>
        <v>26 - 27</v>
      </c>
    </row>
    <row r="6703" customFormat="false" ht="15" hidden="false" customHeight="false" outlineLevel="0" collapsed="false">
      <c r="B6703" s="2" t="s">
        <v>108</v>
      </c>
      <c r="C6703" s="66" t="s">
        <v>2703</v>
      </c>
      <c r="D6703" s="2" t="n">
        <v>195</v>
      </c>
      <c r="E6703" s="38" t="s">
        <v>592</v>
      </c>
      <c r="F6703" s="2" t="str">
        <f aca="false">IFERROR(E6703*10,SUBSTITUTE(E6703,"/",""))</f>
        <v>XLXXL</v>
      </c>
      <c r="H6703" s="18"/>
      <c r="M6703" s="8" t="n">
        <v>0</v>
      </c>
    </row>
    <row r="6704" customFormat="false" ht="15" hidden="false" customHeight="false" outlineLevel="0" collapsed="false">
      <c r="F6704" s="10"/>
    </row>
    <row r="6705" customFormat="false" ht="15" hidden="false" customHeight="false" outlineLevel="0" collapsed="false">
      <c r="B6705" s="2" t="s">
        <v>108</v>
      </c>
      <c r="C6705" s="66" t="s">
        <v>2704</v>
      </c>
      <c r="D6705" s="2" t="n">
        <v>165</v>
      </c>
      <c r="E6705" s="38" t="s">
        <v>598</v>
      </c>
      <c r="F6705" s="2" t="str">
        <f aca="false">IFERROR(E6705*10,SUBSTITUTE(E6705,"/",""))</f>
        <v>SL</v>
      </c>
      <c r="H6705" s="27"/>
      <c r="I6705" s="27"/>
      <c r="M6705" s="8" t="n">
        <v>0</v>
      </c>
    </row>
    <row r="6706" customFormat="false" ht="15" hidden="false" customHeight="false" outlineLevel="0" collapsed="false">
      <c r="I6706" s="2"/>
    </row>
    <row r="6707" customFormat="false" ht="15" hidden="false" customHeight="false" outlineLevel="0" collapsed="false">
      <c r="B6707" s="2" t="s">
        <v>108</v>
      </c>
      <c r="C6707" s="66" t="s">
        <v>2705</v>
      </c>
      <c r="D6707" s="2" t="n">
        <v>130</v>
      </c>
      <c r="E6707" s="38" t="s">
        <v>185</v>
      </c>
      <c r="F6707" s="2" t="str">
        <f aca="false">IFERROR(RIGHT("00"&amp;E6707*10,3),E6707)</f>
        <v>000</v>
      </c>
      <c r="H6707" s="27"/>
      <c r="I6707" s="27"/>
      <c r="M6707" s="8" t="n">
        <v>0</v>
      </c>
    </row>
    <row r="6708" customFormat="false" ht="15" hidden="false" customHeight="false" outlineLevel="0" collapsed="false">
      <c r="B6708" s="2" t="s">
        <v>108</v>
      </c>
      <c r="C6708" s="66" t="s">
        <v>2705</v>
      </c>
      <c r="D6708" s="2" t="n">
        <f aca="false">D6707+10</f>
        <v>140</v>
      </c>
      <c r="E6708" s="38" t="s">
        <v>186</v>
      </c>
      <c r="F6708" s="2" t="str">
        <f aca="false">IFERROR(RIGHT("00"&amp;E6708*10,3),E6708)</f>
        <v>010</v>
      </c>
      <c r="H6708" s="27"/>
      <c r="I6708" s="27"/>
      <c r="M6708" s="8" t="n">
        <v>0</v>
      </c>
    </row>
    <row r="6709" customFormat="false" ht="15" hidden="false" customHeight="false" outlineLevel="0" collapsed="false">
      <c r="B6709" s="2" t="s">
        <v>108</v>
      </c>
      <c r="C6709" s="66" t="s">
        <v>2705</v>
      </c>
      <c r="D6709" s="2" t="n">
        <f aca="false">D6708+10</f>
        <v>150</v>
      </c>
      <c r="E6709" s="38" t="s">
        <v>187</v>
      </c>
      <c r="F6709" s="2" t="str">
        <f aca="false">IFERROR(RIGHT("00"&amp;E6709*10,3),E6709)</f>
        <v>020</v>
      </c>
      <c r="H6709" s="27"/>
      <c r="I6709" s="27"/>
      <c r="M6709" s="8" t="n">
        <v>0</v>
      </c>
    </row>
    <row r="6710" customFormat="false" ht="15" hidden="false" customHeight="false" outlineLevel="0" collapsed="false">
      <c r="B6710" s="2" t="s">
        <v>108</v>
      </c>
      <c r="C6710" s="66" t="s">
        <v>2705</v>
      </c>
      <c r="D6710" s="2" t="n">
        <f aca="false">D6709+10</f>
        <v>160</v>
      </c>
      <c r="E6710" s="38" t="s">
        <v>188</v>
      </c>
      <c r="F6710" s="2" t="str">
        <f aca="false">IFERROR(RIGHT("00"&amp;E6710*10,3),E6710)</f>
        <v>030</v>
      </c>
      <c r="H6710" s="27"/>
      <c r="I6710" s="27"/>
      <c r="M6710" s="8" t="n">
        <v>0</v>
      </c>
    </row>
    <row r="6711" customFormat="false" ht="15" hidden="false" customHeight="false" outlineLevel="0" collapsed="false">
      <c r="B6711" s="2" t="s">
        <v>108</v>
      </c>
      <c r="C6711" s="66" t="s">
        <v>2705</v>
      </c>
      <c r="D6711" s="2" t="n">
        <f aca="false">D6710+10</f>
        <v>170</v>
      </c>
      <c r="E6711" s="38" t="s">
        <v>189</v>
      </c>
      <c r="F6711" s="2" t="str">
        <f aca="false">IFERROR(RIGHT("00"&amp;E6711*10,3),E6711)</f>
        <v>040</v>
      </c>
      <c r="H6711" s="27"/>
      <c r="I6711" s="27"/>
      <c r="M6711" s="8" t="n">
        <v>0</v>
      </c>
    </row>
    <row r="6712" customFormat="false" ht="15" hidden="false" customHeight="false" outlineLevel="0" collapsed="false">
      <c r="B6712" s="2" t="s">
        <v>108</v>
      </c>
      <c r="C6712" s="66" t="s">
        <v>2705</v>
      </c>
      <c r="D6712" s="2" t="n">
        <f aca="false">D6711+10</f>
        <v>180</v>
      </c>
      <c r="E6712" s="38" t="s">
        <v>190</v>
      </c>
      <c r="F6712" s="2" t="str">
        <f aca="false">IFERROR(RIGHT("00"&amp;E6712*10,3),E6712)</f>
        <v>050</v>
      </c>
      <c r="H6712" s="27"/>
      <c r="I6712" s="27"/>
      <c r="M6712" s="8" t="n">
        <v>0</v>
      </c>
    </row>
    <row r="6713" customFormat="false" ht="15" hidden="false" customHeight="false" outlineLevel="0" collapsed="false">
      <c r="B6713" s="2" t="s">
        <v>108</v>
      </c>
      <c r="C6713" s="66" t="s">
        <v>2705</v>
      </c>
      <c r="D6713" s="2" t="n">
        <f aca="false">D6712+10</f>
        <v>190</v>
      </c>
      <c r="E6713" s="38" t="s">
        <v>191</v>
      </c>
      <c r="F6713" s="2" t="str">
        <f aca="false">IFERROR(RIGHT("00"&amp;E6713*10,3),E6713)</f>
        <v>060</v>
      </c>
      <c r="H6713" s="27"/>
      <c r="I6713" s="27"/>
      <c r="M6713" s="8" t="n">
        <v>0</v>
      </c>
    </row>
    <row r="6714" customFormat="false" ht="15" hidden="false" customHeight="false" outlineLevel="0" collapsed="false">
      <c r="F6714" s="10"/>
      <c r="I6714" s="2"/>
    </row>
    <row r="6715" customFormat="false" ht="15" hidden="false" customHeight="false" outlineLevel="0" collapsed="false">
      <c r="B6715" s="2" t="s">
        <v>108</v>
      </c>
      <c r="C6715" s="66" t="s">
        <v>2706</v>
      </c>
      <c r="D6715" s="2" t="n">
        <v>110</v>
      </c>
      <c r="E6715" s="38" t="s">
        <v>238</v>
      </c>
      <c r="F6715" s="38" t="s">
        <v>2913</v>
      </c>
      <c r="H6715" s="35"/>
      <c r="I6715" s="35"/>
      <c r="J6715" s="61"/>
      <c r="M6715" s="8" t="n">
        <v>0</v>
      </c>
    </row>
    <row r="6716" customFormat="false" ht="15" hidden="false" customHeight="false" outlineLevel="0" collapsed="false">
      <c r="F6716" s="10"/>
    </row>
    <row r="6717" customFormat="false" ht="15" hidden="false" customHeight="false" outlineLevel="0" collapsed="false">
      <c r="B6717" s="18" t="s">
        <v>717</v>
      </c>
      <c r="C6717" s="76" t="s">
        <v>2707</v>
      </c>
      <c r="D6717" s="18" t="n">
        <v>140</v>
      </c>
      <c r="E6717" s="61" t="s">
        <v>176</v>
      </c>
      <c r="F6717" s="18" t="str">
        <f aca="false">IFERROR(E6717*10,SUBSTITUTE(E6717,"/",""))</f>
        <v>XXS</v>
      </c>
      <c r="G6717" s="76"/>
      <c r="H6717" s="27"/>
      <c r="I6717" s="27"/>
      <c r="M6717" s="29" t="n">
        <v>0</v>
      </c>
    </row>
    <row r="6718" customFormat="false" ht="15" hidden="false" customHeight="false" outlineLevel="0" collapsed="false">
      <c r="B6718" s="18" t="s">
        <v>717</v>
      </c>
      <c r="C6718" s="76" t="s">
        <v>2707</v>
      </c>
      <c r="D6718" s="18" t="n">
        <v>150</v>
      </c>
      <c r="E6718" s="61" t="s">
        <v>177</v>
      </c>
      <c r="F6718" s="18" t="str">
        <f aca="false">IFERROR(E6718*10,SUBSTITUTE(E6718,"/",""))</f>
        <v>XS</v>
      </c>
      <c r="G6718" s="76"/>
      <c r="H6718" s="27"/>
      <c r="I6718" s="27"/>
      <c r="M6718" s="29" t="n">
        <v>0</v>
      </c>
    </row>
    <row r="6719" customFormat="false" ht="15" hidden="false" customHeight="false" outlineLevel="0" collapsed="false">
      <c r="B6719" s="18" t="s">
        <v>717</v>
      </c>
      <c r="C6719" s="76" t="s">
        <v>2707</v>
      </c>
      <c r="D6719" s="18" t="n">
        <v>160</v>
      </c>
      <c r="E6719" s="61" t="s">
        <v>178</v>
      </c>
      <c r="F6719" s="18" t="str">
        <f aca="false">IFERROR(E6719*10,SUBSTITUTE(E6719,"/",""))</f>
        <v>S</v>
      </c>
      <c r="G6719" s="76"/>
      <c r="H6719" s="27"/>
      <c r="I6719" s="27"/>
      <c r="M6719" s="29" t="n">
        <v>0</v>
      </c>
    </row>
    <row r="6720" customFormat="false" ht="15" hidden="false" customHeight="false" outlineLevel="0" collapsed="false">
      <c r="B6720" s="18" t="s">
        <v>717</v>
      </c>
      <c r="C6720" s="76" t="s">
        <v>2707</v>
      </c>
      <c r="D6720" s="18" t="n">
        <v>170</v>
      </c>
      <c r="E6720" s="61" t="s">
        <v>179</v>
      </c>
      <c r="F6720" s="18" t="str">
        <f aca="false">IFERROR(E6720*10,SUBSTITUTE(E6720,"/",""))</f>
        <v>M</v>
      </c>
      <c r="G6720" s="76"/>
      <c r="H6720" s="27"/>
      <c r="I6720" s="27"/>
      <c r="M6720" s="29" t="n">
        <v>0</v>
      </c>
    </row>
    <row r="6721" customFormat="false" ht="15" hidden="false" customHeight="false" outlineLevel="0" collapsed="false">
      <c r="B6721" s="18" t="s">
        <v>717</v>
      </c>
      <c r="C6721" s="76" t="s">
        <v>2707</v>
      </c>
      <c r="D6721" s="18" t="n">
        <v>180</v>
      </c>
      <c r="E6721" s="61" t="s">
        <v>180</v>
      </c>
      <c r="F6721" s="18" t="str">
        <f aca="false">IFERROR(E6721*10,SUBSTITUTE(E6721,"/",""))</f>
        <v>L</v>
      </c>
      <c r="G6721" s="76"/>
      <c r="H6721" s="27"/>
      <c r="I6721" s="27"/>
      <c r="M6721" s="29" t="n">
        <v>0</v>
      </c>
    </row>
    <row r="6722" customFormat="false" ht="15" hidden="false" customHeight="false" outlineLevel="0" collapsed="false">
      <c r="B6722" s="18" t="s">
        <v>717</v>
      </c>
      <c r="C6722" s="76" t="s">
        <v>2707</v>
      </c>
      <c r="D6722" s="18" t="n">
        <v>190</v>
      </c>
      <c r="E6722" s="61" t="s">
        <v>181</v>
      </c>
      <c r="F6722" s="18" t="str">
        <f aca="false">IFERROR(E6722*10,SUBSTITUTE(E6722,"/",""))</f>
        <v>XL</v>
      </c>
      <c r="G6722" s="76"/>
      <c r="H6722" s="27"/>
      <c r="I6722" s="27"/>
      <c r="M6722" s="29" t="n">
        <v>0</v>
      </c>
    </row>
    <row r="6723" customFormat="false" ht="15" hidden="false" customHeight="false" outlineLevel="0" collapsed="false">
      <c r="B6723" s="18" t="s">
        <v>717</v>
      </c>
      <c r="C6723" s="76" t="s">
        <v>2707</v>
      </c>
      <c r="D6723" s="18" t="n">
        <v>200</v>
      </c>
      <c r="E6723" s="61" t="s">
        <v>182</v>
      </c>
      <c r="F6723" s="18" t="str">
        <f aca="false">IFERROR(E6723*10,SUBSTITUTE(E6723,"/",""))</f>
        <v>XXL</v>
      </c>
      <c r="G6723" s="76"/>
      <c r="H6723" s="27"/>
      <c r="I6723" s="27"/>
      <c r="M6723" s="29" t="n">
        <v>0</v>
      </c>
    </row>
    <row r="6724" customFormat="false" ht="15" hidden="false" customHeight="false" outlineLevel="0" collapsed="false">
      <c r="F6724" s="10"/>
    </row>
    <row r="6725" customFormat="false" ht="15" hidden="false" customHeight="false" outlineLevel="0" collapsed="false">
      <c r="B6725" s="2" t="s">
        <v>108</v>
      </c>
      <c r="C6725" s="66" t="s">
        <v>2708</v>
      </c>
      <c r="D6725" s="2" t="n">
        <v>110</v>
      </c>
      <c r="E6725" s="38" t="s">
        <v>238</v>
      </c>
      <c r="F6725" s="38" t="s">
        <v>2913</v>
      </c>
      <c r="H6725" s="35"/>
      <c r="I6725" s="35"/>
      <c r="J6725" s="61"/>
      <c r="M6725" s="8" t="n">
        <v>0</v>
      </c>
    </row>
    <row r="6726" customFormat="false" ht="15" hidden="false" customHeight="false" outlineLevel="0" collapsed="false">
      <c r="F6726" s="10"/>
    </row>
    <row r="6727" customFormat="false" ht="15" hidden="false" customHeight="false" outlineLevel="0" collapsed="false">
      <c r="B6727" s="2" t="s">
        <v>108</v>
      </c>
      <c r="C6727" s="66" t="s">
        <v>2710</v>
      </c>
      <c r="D6727" s="38" t="n">
        <f aca="false">100+E6727</f>
        <v>180</v>
      </c>
      <c r="E6727" s="38" t="s">
        <v>1618</v>
      </c>
      <c r="F6727" s="2" t="str">
        <f aca="false">RIGHT("000"&amp;E6727,3)</f>
        <v>080</v>
      </c>
      <c r="H6727" s="14" t="str">
        <f aca="false">E6727</f>
        <v>80</v>
      </c>
      <c r="I6727" s="8" t="str">
        <f aca="false">J6727</f>
        <v>80</v>
      </c>
      <c r="J6727" s="61" t="str">
        <f aca="false">H6727</f>
        <v>80</v>
      </c>
      <c r="M6727" s="8" t="n">
        <v>989</v>
      </c>
      <c r="Y6727" s="38" t="str">
        <f aca="false">H6727</f>
        <v>80</v>
      </c>
    </row>
    <row r="6728" customFormat="false" ht="15" hidden="false" customHeight="false" outlineLevel="0" collapsed="false">
      <c r="B6728" s="2" t="s">
        <v>108</v>
      </c>
      <c r="C6728" s="66" t="s">
        <v>2710</v>
      </c>
      <c r="D6728" s="38" t="n">
        <f aca="false">100+E6728</f>
        <v>190</v>
      </c>
      <c r="E6728" s="38" t="s">
        <v>997</v>
      </c>
      <c r="F6728" s="2" t="str">
        <f aca="false">RIGHT("000"&amp;E6728,3)</f>
        <v>090</v>
      </c>
      <c r="H6728" s="14" t="str">
        <f aca="false">E6728</f>
        <v>90</v>
      </c>
      <c r="I6728" s="8" t="str">
        <f aca="false">J6728</f>
        <v>90</v>
      </c>
      <c r="J6728" s="61" t="str">
        <f aca="false">H6728</f>
        <v>90</v>
      </c>
      <c r="M6728" s="8" t="n">
        <v>959</v>
      </c>
      <c r="Y6728" s="38" t="str">
        <f aca="false">H6728</f>
        <v>90</v>
      </c>
    </row>
    <row r="6729" customFormat="false" ht="15" hidden="false" customHeight="false" outlineLevel="0" collapsed="false">
      <c r="B6729" s="2" t="s">
        <v>108</v>
      </c>
      <c r="C6729" s="66" t="s">
        <v>2710</v>
      </c>
      <c r="D6729" s="38" t="n">
        <f aca="false">100+E6729</f>
        <v>200</v>
      </c>
      <c r="E6729" s="38" t="s">
        <v>1621</v>
      </c>
      <c r="F6729" s="2" t="str">
        <f aca="false">RIGHT("000"&amp;E6729,3)</f>
        <v>100</v>
      </c>
      <c r="H6729" s="14" t="str">
        <f aca="false">E6729</f>
        <v>100</v>
      </c>
      <c r="I6729" s="8" t="str">
        <f aca="false">J6729</f>
        <v>100</v>
      </c>
      <c r="J6729" s="61" t="str">
        <f aca="false">H6729</f>
        <v>100</v>
      </c>
      <c r="M6729" s="8" t="n">
        <v>939</v>
      </c>
      <c r="Y6729" s="38" t="str">
        <f aca="false">H6729</f>
        <v>100</v>
      </c>
    </row>
    <row r="6730" customFormat="false" ht="15" hidden="false" customHeight="false" outlineLevel="0" collapsed="false">
      <c r="F6730" s="10"/>
    </row>
    <row r="6731" customFormat="false" ht="15" hidden="false" customHeight="false" outlineLevel="0" collapsed="false">
      <c r="B6731" s="2" t="s">
        <v>108</v>
      </c>
      <c r="C6731" s="66" t="s">
        <v>2713</v>
      </c>
      <c r="D6731" s="2" t="n">
        <v>110</v>
      </c>
      <c r="E6731" s="38" t="s">
        <v>238</v>
      </c>
      <c r="F6731" s="38" t="s">
        <v>2913</v>
      </c>
      <c r="H6731" s="35"/>
      <c r="I6731" s="35"/>
      <c r="J6731" s="61"/>
      <c r="M6731" s="8" t="n">
        <v>0</v>
      </c>
    </row>
    <row r="6732" customFormat="false" ht="15" hidden="false" customHeight="false" outlineLevel="0" collapsed="false">
      <c r="F6732" s="10"/>
    </row>
    <row r="6733" customFormat="false" ht="15" hidden="false" customHeight="false" outlineLevel="0" collapsed="false">
      <c r="B6733" s="2" t="s">
        <v>108</v>
      </c>
      <c r="C6733" s="66" t="s">
        <v>2714</v>
      </c>
      <c r="D6733" s="2" t="n">
        <v>140</v>
      </c>
      <c r="E6733" s="38" t="s">
        <v>176</v>
      </c>
      <c r="F6733" s="2" t="str">
        <f aca="false">E6733</f>
        <v>XXS</v>
      </c>
      <c r="M6733" s="8" t="n">
        <v>0</v>
      </c>
    </row>
    <row r="6734" customFormat="false" ht="15" hidden="false" customHeight="false" outlineLevel="0" collapsed="false">
      <c r="B6734" s="2" t="s">
        <v>108</v>
      </c>
      <c r="C6734" s="66" t="s">
        <v>2714</v>
      </c>
      <c r="D6734" s="2" t="n">
        <v>150</v>
      </c>
      <c r="E6734" s="38" t="s">
        <v>177</v>
      </c>
      <c r="F6734" s="2" t="str">
        <f aca="false">E6734</f>
        <v>XS</v>
      </c>
      <c r="M6734" s="8" t="n">
        <v>0</v>
      </c>
    </row>
    <row r="6735" customFormat="false" ht="15" hidden="false" customHeight="false" outlineLevel="0" collapsed="false">
      <c r="B6735" s="2" t="s">
        <v>108</v>
      </c>
      <c r="C6735" s="66" t="s">
        <v>2714</v>
      </c>
      <c r="D6735" s="2" t="n">
        <v>160</v>
      </c>
      <c r="E6735" s="38" t="s">
        <v>178</v>
      </c>
      <c r="F6735" s="2" t="str">
        <f aca="false">E6735</f>
        <v>S</v>
      </c>
      <c r="M6735" s="8" t="n">
        <v>0</v>
      </c>
    </row>
    <row r="6736" customFormat="false" ht="15" hidden="false" customHeight="false" outlineLevel="0" collapsed="false">
      <c r="B6736" s="2" t="s">
        <v>108</v>
      </c>
      <c r="C6736" s="66" t="s">
        <v>2714</v>
      </c>
      <c r="D6736" s="2" t="n">
        <v>170</v>
      </c>
      <c r="E6736" s="38" t="s">
        <v>179</v>
      </c>
      <c r="F6736" s="2" t="str">
        <f aca="false">E6736</f>
        <v>M</v>
      </c>
      <c r="M6736" s="8" t="n">
        <v>0</v>
      </c>
    </row>
    <row r="6737" customFormat="false" ht="15" hidden="false" customHeight="false" outlineLevel="0" collapsed="false">
      <c r="B6737" s="2" t="s">
        <v>108</v>
      </c>
      <c r="C6737" s="66" t="s">
        <v>2714</v>
      </c>
      <c r="D6737" s="2" t="n">
        <v>180</v>
      </c>
      <c r="E6737" s="38" t="s">
        <v>180</v>
      </c>
      <c r="F6737" s="2" t="str">
        <f aca="false">E6737</f>
        <v>L</v>
      </c>
      <c r="M6737" s="8" t="n">
        <v>0</v>
      </c>
    </row>
    <row r="6738" customFormat="false" ht="15" hidden="false" customHeight="false" outlineLevel="0" collapsed="false">
      <c r="B6738" s="2" t="s">
        <v>108</v>
      </c>
      <c r="C6738" s="66" t="s">
        <v>2714</v>
      </c>
      <c r="D6738" s="2" t="n">
        <v>190</v>
      </c>
      <c r="E6738" s="38" t="s">
        <v>181</v>
      </c>
      <c r="F6738" s="2" t="str">
        <f aca="false">E6738</f>
        <v>XL</v>
      </c>
      <c r="M6738" s="8" t="n">
        <v>0</v>
      </c>
    </row>
    <row r="6739" customFormat="false" ht="15" hidden="false" customHeight="false" outlineLevel="0" collapsed="false">
      <c r="B6739" s="2" t="s">
        <v>108</v>
      </c>
      <c r="C6739" s="66" t="s">
        <v>2714</v>
      </c>
      <c r="D6739" s="2" t="n">
        <v>200</v>
      </c>
      <c r="E6739" s="38" t="s">
        <v>182</v>
      </c>
      <c r="F6739" s="2" t="str">
        <f aca="false">E6739</f>
        <v>XXL</v>
      </c>
      <c r="M6739" s="8" t="n">
        <v>0</v>
      </c>
    </row>
    <row r="6740" customFormat="false" ht="15" hidden="false" customHeight="false" outlineLevel="0" collapsed="false">
      <c r="F6740" s="10"/>
    </row>
    <row r="6741" customFormat="false" ht="15" hidden="false" customHeight="false" outlineLevel="0" collapsed="false">
      <c r="B6741" s="2" t="s">
        <v>108</v>
      </c>
      <c r="C6741" s="66" t="s">
        <v>2715</v>
      </c>
      <c r="D6741" s="2" t="n">
        <v>110</v>
      </c>
      <c r="E6741" s="38" t="s">
        <v>238</v>
      </c>
      <c r="F6741" s="38" t="s">
        <v>2913</v>
      </c>
      <c r="H6741" s="35"/>
      <c r="I6741" s="35"/>
      <c r="J6741" s="61"/>
      <c r="M6741" s="8" t="n">
        <v>0</v>
      </c>
    </row>
    <row r="6742" customFormat="false" ht="15" hidden="false" customHeight="false" outlineLevel="0" collapsed="false">
      <c r="F6742" s="10"/>
    </row>
    <row r="6743" customFormat="false" ht="15" hidden="false" customHeight="false" outlineLevel="0" collapsed="false">
      <c r="B6743" s="2" t="s">
        <v>108</v>
      </c>
      <c r="C6743" s="66" t="s">
        <v>2719</v>
      </c>
      <c r="D6743" s="2" t="n">
        <v>110</v>
      </c>
      <c r="E6743" s="38" t="s">
        <v>238</v>
      </c>
      <c r="F6743" s="38" t="s">
        <v>2913</v>
      </c>
      <c r="H6743" s="35"/>
      <c r="I6743" s="35"/>
      <c r="J6743" s="61"/>
      <c r="M6743" s="8" t="n">
        <v>0</v>
      </c>
    </row>
    <row r="6744" customFormat="false" ht="15" hidden="false" customHeight="false" outlineLevel="0" collapsed="false">
      <c r="F6744" s="10"/>
    </row>
    <row r="6745" customFormat="false" ht="15" hidden="false" customHeight="false" outlineLevel="0" collapsed="false">
      <c r="B6745" s="2" t="s">
        <v>108</v>
      </c>
      <c r="C6745" s="66" t="s">
        <v>2722</v>
      </c>
      <c r="D6745" s="2" t="n">
        <v>110</v>
      </c>
      <c r="E6745" s="38" t="s">
        <v>958</v>
      </c>
      <c r="F6745" s="38" t="s">
        <v>958</v>
      </c>
      <c r="H6745" s="14" t="s">
        <v>958</v>
      </c>
      <c r="I6745" s="14" t="str">
        <f aca="false">J6745</f>
        <v>00</v>
      </c>
      <c r="J6745" s="61" t="str">
        <f aca="false">H6745</f>
        <v>00</v>
      </c>
      <c r="M6745" s="8" t="n">
        <v>0</v>
      </c>
    </row>
    <row r="6746" customFormat="false" ht="15" hidden="false" customHeight="false" outlineLevel="0" collapsed="false">
      <c r="F6746" s="10"/>
    </row>
    <row r="6747" customFormat="false" ht="15" hidden="false" customHeight="false" outlineLevel="0" collapsed="false">
      <c r="B6747" s="2" t="s">
        <v>108</v>
      </c>
      <c r="C6747" s="66" t="s">
        <v>2723</v>
      </c>
      <c r="D6747" s="2" t="n">
        <v>140</v>
      </c>
      <c r="E6747" s="38" t="s">
        <v>176</v>
      </c>
      <c r="F6747" s="2" t="str">
        <f aca="false">IFERROR(E6747*10,SUBSTITUTE(E6747,"/",""))</f>
        <v>XXS</v>
      </c>
      <c r="H6747" s="14" t="s">
        <v>958</v>
      </c>
      <c r="I6747" s="14" t="str">
        <f aca="false">J6747</f>
        <v>00</v>
      </c>
      <c r="J6747" s="61" t="str">
        <f aca="false">H6747</f>
        <v>00</v>
      </c>
      <c r="M6747" s="8" t="n">
        <v>0</v>
      </c>
    </row>
    <row r="6748" customFormat="false" ht="15" hidden="false" customHeight="false" outlineLevel="0" collapsed="false">
      <c r="B6748" s="2" t="s">
        <v>108</v>
      </c>
      <c r="C6748" s="66" t="s">
        <v>2723</v>
      </c>
      <c r="D6748" s="2" t="n">
        <v>150</v>
      </c>
      <c r="E6748" s="38" t="s">
        <v>177</v>
      </c>
      <c r="F6748" s="2" t="str">
        <f aca="false">IFERROR(E6748*10,SUBSTITUTE(E6748,"/",""))</f>
        <v>XS</v>
      </c>
      <c r="H6748" s="14" t="s">
        <v>958</v>
      </c>
      <c r="I6748" s="14" t="str">
        <f aca="false">J6748</f>
        <v>00</v>
      </c>
      <c r="J6748" s="61" t="str">
        <f aca="false">H6748</f>
        <v>00</v>
      </c>
      <c r="M6748" s="8" t="n">
        <v>0</v>
      </c>
    </row>
    <row r="6749" customFormat="false" ht="15" hidden="false" customHeight="false" outlineLevel="0" collapsed="false">
      <c r="B6749" s="2" t="s">
        <v>108</v>
      </c>
      <c r="C6749" s="66" t="s">
        <v>2723</v>
      </c>
      <c r="D6749" s="2" t="n">
        <v>160</v>
      </c>
      <c r="E6749" s="38" t="s">
        <v>178</v>
      </c>
      <c r="F6749" s="2" t="str">
        <f aca="false">IFERROR(E6749*10,SUBSTITUTE(E6749,"/",""))</f>
        <v>S</v>
      </c>
      <c r="H6749" s="14" t="s">
        <v>958</v>
      </c>
      <c r="I6749" s="14" t="str">
        <f aca="false">J6749</f>
        <v>00</v>
      </c>
      <c r="J6749" s="61" t="str">
        <f aca="false">H6749</f>
        <v>00</v>
      </c>
      <c r="M6749" s="8" t="n">
        <v>0</v>
      </c>
    </row>
    <row r="6750" customFormat="false" ht="15" hidden="false" customHeight="false" outlineLevel="0" collapsed="false">
      <c r="B6750" s="2" t="s">
        <v>108</v>
      </c>
      <c r="C6750" s="66" t="s">
        <v>2723</v>
      </c>
      <c r="D6750" s="2" t="n">
        <v>170</v>
      </c>
      <c r="E6750" s="38" t="s">
        <v>179</v>
      </c>
      <c r="F6750" s="2" t="str">
        <f aca="false">IFERROR(E6750*10,SUBSTITUTE(E6750,"/",""))</f>
        <v>M</v>
      </c>
      <c r="H6750" s="14" t="s">
        <v>958</v>
      </c>
      <c r="I6750" s="14" t="str">
        <f aca="false">J6750</f>
        <v>00</v>
      </c>
      <c r="J6750" s="61" t="str">
        <f aca="false">H6750</f>
        <v>00</v>
      </c>
      <c r="M6750" s="8" t="n">
        <v>0</v>
      </c>
    </row>
    <row r="6751" customFormat="false" ht="15" hidden="false" customHeight="false" outlineLevel="0" collapsed="false">
      <c r="B6751" s="2" t="s">
        <v>108</v>
      </c>
      <c r="C6751" s="66" t="s">
        <v>2723</v>
      </c>
      <c r="D6751" s="2" t="n">
        <v>180</v>
      </c>
      <c r="E6751" s="38" t="s">
        <v>180</v>
      </c>
      <c r="F6751" s="2" t="str">
        <f aca="false">IFERROR(E6751*10,SUBSTITUTE(E6751,"/",""))</f>
        <v>L</v>
      </c>
      <c r="H6751" s="14" t="s">
        <v>958</v>
      </c>
      <c r="I6751" s="14" t="str">
        <f aca="false">J6751</f>
        <v>00</v>
      </c>
      <c r="J6751" s="61" t="str">
        <f aca="false">H6751</f>
        <v>00</v>
      </c>
      <c r="M6751" s="8" t="n">
        <v>0</v>
      </c>
    </row>
    <row r="6752" customFormat="false" ht="15" hidden="false" customHeight="false" outlineLevel="0" collapsed="false">
      <c r="B6752" s="2" t="s">
        <v>108</v>
      </c>
      <c r="C6752" s="66" t="s">
        <v>2723</v>
      </c>
      <c r="D6752" s="2" t="n">
        <v>190</v>
      </c>
      <c r="E6752" s="38" t="s">
        <v>181</v>
      </c>
      <c r="F6752" s="2" t="str">
        <f aca="false">IFERROR(E6752*10,SUBSTITUTE(E6752,"/",""))</f>
        <v>XL</v>
      </c>
      <c r="H6752" s="14" t="s">
        <v>958</v>
      </c>
      <c r="I6752" s="14" t="str">
        <f aca="false">J6752</f>
        <v>00</v>
      </c>
      <c r="J6752" s="61" t="str">
        <f aca="false">H6752</f>
        <v>00</v>
      </c>
      <c r="M6752" s="8" t="n">
        <v>0</v>
      </c>
    </row>
    <row r="6753" customFormat="false" ht="15" hidden="false" customHeight="false" outlineLevel="0" collapsed="false">
      <c r="B6753" s="2" t="s">
        <v>108</v>
      </c>
      <c r="C6753" s="66" t="s">
        <v>2723</v>
      </c>
      <c r="D6753" s="2" t="n">
        <v>200</v>
      </c>
      <c r="E6753" s="38" t="s">
        <v>182</v>
      </c>
      <c r="F6753" s="2" t="str">
        <f aca="false">IFERROR(E6753*10,SUBSTITUTE(E6753,"/",""))</f>
        <v>XXL</v>
      </c>
      <c r="H6753" s="14" t="s">
        <v>958</v>
      </c>
      <c r="I6753" s="14" t="str">
        <f aca="false">J6753</f>
        <v>00</v>
      </c>
      <c r="J6753" s="61" t="str">
        <f aca="false">H6753</f>
        <v>00</v>
      </c>
      <c r="M6753" s="8" t="n">
        <v>0</v>
      </c>
    </row>
    <row r="6754" customFormat="false" ht="15" hidden="false" customHeight="false" outlineLevel="0" collapsed="false">
      <c r="F6754" s="10"/>
    </row>
    <row r="6755" customFormat="false" ht="15" hidden="false" customHeight="false" outlineLevel="0" collapsed="false">
      <c r="B6755" s="10" t="s">
        <v>271</v>
      </c>
      <c r="C6755" s="73" t="s">
        <v>2724</v>
      </c>
      <c r="D6755" s="20" t="n">
        <f aca="false">E6755+100</f>
        <v>130</v>
      </c>
      <c r="E6755" s="20" t="s">
        <v>316</v>
      </c>
      <c r="F6755" s="10" t="str">
        <f aca="false">RIGHT("000"&amp;E6755,3)</f>
        <v>030</v>
      </c>
      <c r="G6755" s="73"/>
      <c r="H6755" s="81" t="str">
        <f aca="false">E6755</f>
        <v>30</v>
      </c>
      <c r="I6755" s="24" t="str">
        <f aca="false">J6755</f>
        <v>30</v>
      </c>
      <c r="J6755" s="81" t="str">
        <f aca="false">H6755</f>
        <v>30</v>
      </c>
      <c r="K6755" s="24"/>
      <c r="L6755" s="24"/>
      <c r="M6755" s="24" t="n">
        <v>0</v>
      </c>
    </row>
    <row r="6756" customFormat="false" ht="15" hidden="false" customHeight="false" outlineLevel="0" collapsed="false">
      <c r="B6756" s="10" t="s">
        <v>271</v>
      </c>
      <c r="C6756" s="73" t="s">
        <v>2724</v>
      </c>
      <c r="D6756" s="20" t="n">
        <f aca="false">E6756+100</f>
        <v>135</v>
      </c>
      <c r="E6756" s="20" t="s">
        <v>118</v>
      </c>
      <c r="F6756" s="10" t="str">
        <f aca="false">RIGHT("000"&amp;E6756,3)</f>
        <v>035</v>
      </c>
      <c r="G6756" s="73"/>
      <c r="H6756" s="81" t="str">
        <f aca="false">E6756</f>
        <v>35</v>
      </c>
      <c r="I6756" s="24" t="str">
        <f aca="false">J6756</f>
        <v>35</v>
      </c>
      <c r="J6756" s="81" t="str">
        <f aca="false">H6756</f>
        <v>35</v>
      </c>
      <c r="K6756" s="24"/>
      <c r="L6756" s="24"/>
      <c r="M6756" s="24" t="n">
        <v>0</v>
      </c>
    </row>
    <row r="6757" customFormat="false" ht="15" hidden="false" customHeight="false" outlineLevel="0" collapsed="false">
      <c r="B6757" s="10" t="s">
        <v>271</v>
      </c>
      <c r="C6757" s="73" t="s">
        <v>2724</v>
      </c>
      <c r="D6757" s="20" t="n">
        <f aca="false">E6757+100</f>
        <v>140</v>
      </c>
      <c r="E6757" s="20" t="s">
        <v>123</v>
      </c>
      <c r="F6757" s="10" t="str">
        <f aca="false">RIGHT("000"&amp;E6757,3)</f>
        <v>040</v>
      </c>
      <c r="G6757" s="73"/>
      <c r="H6757" s="81" t="str">
        <f aca="false">E6757</f>
        <v>40</v>
      </c>
      <c r="I6757" s="24" t="str">
        <f aca="false">J6757</f>
        <v>40</v>
      </c>
      <c r="J6757" s="81" t="str">
        <f aca="false">H6757</f>
        <v>40</v>
      </c>
      <c r="K6757" s="24"/>
      <c r="L6757" s="24"/>
      <c r="M6757" s="24" t="n">
        <v>0</v>
      </c>
    </row>
    <row r="6758" customFormat="false" ht="15" hidden="false" customHeight="false" outlineLevel="0" collapsed="false">
      <c r="B6758" s="10" t="s">
        <v>271</v>
      </c>
      <c r="C6758" s="73" t="s">
        <v>2724</v>
      </c>
      <c r="D6758" s="20" t="n">
        <f aca="false">E6758+100</f>
        <v>145</v>
      </c>
      <c r="E6758" s="20" t="s">
        <v>196</v>
      </c>
      <c r="F6758" s="10" t="str">
        <f aca="false">RIGHT("000"&amp;E6758,3)</f>
        <v>045</v>
      </c>
      <c r="G6758" s="73"/>
      <c r="H6758" s="81" t="str">
        <f aca="false">E6758</f>
        <v>45</v>
      </c>
      <c r="I6758" s="24" t="str">
        <f aca="false">J6758</f>
        <v>45</v>
      </c>
      <c r="J6758" s="81" t="str">
        <f aca="false">H6758</f>
        <v>45</v>
      </c>
      <c r="K6758" s="24"/>
      <c r="L6758" s="24"/>
      <c r="M6758" s="24" t="n">
        <v>0</v>
      </c>
    </row>
    <row r="6759" customFormat="false" ht="15" hidden="false" customHeight="false" outlineLevel="0" collapsed="false">
      <c r="B6759" s="10" t="s">
        <v>271</v>
      </c>
      <c r="C6759" s="73" t="s">
        <v>2724</v>
      </c>
      <c r="D6759" s="20" t="n">
        <f aca="false">E6759+100</f>
        <v>150</v>
      </c>
      <c r="E6759" s="20" t="s">
        <v>245</v>
      </c>
      <c r="F6759" s="10" t="str">
        <f aca="false">RIGHT("000"&amp;E6759,3)</f>
        <v>050</v>
      </c>
      <c r="G6759" s="73"/>
      <c r="H6759" s="81" t="str">
        <f aca="false">E6759</f>
        <v>50</v>
      </c>
      <c r="I6759" s="24" t="str">
        <f aca="false">J6759</f>
        <v>50</v>
      </c>
      <c r="J6759" s="81" t="str">
        <f aca="false">H6759</f>
        <v>50</v>
      </c>
      <c r="K6759" s="24"/>
      <c r="L6759" s="24"/>
      <c r="M6759" s="24" t="n">
        <v>0</v>
      </c>
    </row>
    <row r="6760" customFormat="false" ht="15" hidden="false" customHeight="false" outlineLevel="0" collapsed="false">
      <c r="B6760" s="10" t="s">
        <v>271</v>
      </c>
      <c r="C6760" s="73" t="s">
        <v>2724</v>
      </c>
      <c r="D6760" s="20" t="n">
        <f aca="false">E6760+100</f>
        <v>160</v>
      </c>
      <c r="E6760" s="20" t="s">
        <v>456</v>
      </c>
      <c r="F6760" s="10" t="str">
        <f aca="false">RIGHT("000"&amp;E6760,3)</f>
        <v>060</v>
      </c>
      <c r="G6760" s="73"/>
      <c r="H6760" s="81" t="str">
        <f aca="false">E6760</f>
        <v>60</v>
      </c>
      <c r="I6760" s="24" t="str">
        <f aca="false">J6760</f>
        <v>60</v>
      </c>
      <c r="J6760" s="81" t="str">
        <f aca="false">H6760</f>
        <v>60</v>
      </c>
      <c r="K6760" s="24"/>
      <c r="L6760" s="24"/>
      <c r="M6760" s="24" t="n">
        <v>0</v>
      </c>
    </row>
    <row r="6761" customFormat="false" ht="15" hidden="false" customHeight="false" outlineLevel="0" collapsed="false">
      <c r="B6761" s="10" t="s">
        <v>271</v>
      </c>
      <c r="C6761" s="73" t="s">
        <v>2724</v>
      </c>
      <c r="D6761" s="20" t="n">
        <f aca="false">E6761+100</f>
        <v>175</v>
      </c>
      <c r="E6761" s="20" t="s">
        <v>1617</v>
      </c>
      <c r="F6761" s="10" t="str">
        <f aca="false">RIGHT("000"&amp;E6761,3)</f>
        <v>075</v>
      </c>
      <c r="G6761" s="73"/>
      <c r="H6761" s="81" t="str">
        <f aca="false">E6761</f>
        <v>75</v>
      </c>
      <c r="I6761" s="24" t="str">
        <f aca="false">J6761</f>
        <v>75</v>
      </c>
      <c r="J6761" s="81" t="str">
        <f aca="false">H6761</f>
        <v>75</v>
      </c>
      <c r="K6761" s="24"/>
      <c r="L6761" s="24"/>
      <c r="M6761" s="24" t="n">
        <v>0</v>
      </c>
    </row>
    <row r="6762" customFormat="false" ht="15" hidden="false" customHeight="false" outlineLevel="0" collapsed="false">
      <c r="B6762" s="10" t="s">
        <v>271</v>
      </c>
      <c r="C6762" s="73" t="s">
        <v>2724</v>
      </c>
      <c r="D6762" s="20" t="n">
        <f aca="false">E6762+100</f>
        <v>180</v>
      </c>
      <c r="E6762" s="20" t="s">
        <v>1618</v>
      </c>
      <c r="F6762" s="10" t="str">
        <f aca="false">RIGHT("000"&amp;E6762,3)</f>
        <v>080</v>
      </c>
      <c r="G6762" s="73"/>
      <c r="H6762" s="81" t="str">
        <f aca="false">E6762</f>
        <v>80</v>
      </c>
      <c r="I6762" s="24" t="str">
        <f aca="false">J6762</f>
        <v>80</v>
      </c>
      <c r="J6762" s="81" t="str">
        <f aca="false">H6762</f>
        <v>80</v>
      </c>
      <c r="K6762" s="24"/>
      <c r="L6762" s="24"/>
      <c r="M6762" s="24" t="n">
        <v>0</v>
      </c>
    </row>
    <row r="6763" customFormat="false" ht="15" hidden="false" customHeight="false" outlineLevel="0" collapsed="false">
      <c r="B6763" s="10" t="s">
        <v>271</v>
      </c>
      <c r="C6763" s="73" t="s">
        <v>2724</v>
      </c>
      <c r="D6763" s="20" t="n">
        <f aca="false">E6763+100</f>
        <v>190</v>
      </c>
      <c r="E6763" s="20" t="s">
        <v>997</v>
      </c>
      <c r="F6763" s="10" t="str">
        <f aca="false">RIGHT("000"&amp;E6763,3)</f>
        <v>090</v>
      </c>
      <c r="G6763" s="73"/>
      <c r="H6763" s="81" t="str">
        <f aca="false">E6763</f>
        <v>90</v>
      </c>
      <c r="I6763" s="24" t="str">
        <f aca="false">J6763</f>
        <v>90</v>
      </c>
      <c r="J6763" s="81" t="str">
        <f aca="false">H6763</f>
        <v>90</v>
      </c>
      <c r="K6763" s="24"/>
      <c r="L6763" s="24"/>
      <c r="M6763" s="24" t="n">
        <v>0</v>
      </c>
    </row>
    <row r="6764" customFormat="false" ht="15" hidden="false" customHeight="false" outlineLevel="0" collapsed="false">
      <c r="B6764" s="10" t="s">
        <v>271</v>
      </c>
      <c r="C6764" s="73" t="s">
        <v>2724</v>
      </c>
      <c r="D6764" s="20" t="n">
        <f aca="false">E6764+100</f>
        <v>200</v>
      </c>
      <c r="E6764" s="20" t="s">
        <v>1621</v>
      </c>
      <c r="F6764" s="10" t="str">
        <f aca="false">RIGHT("000"&amp;E6764,3)</f>
        <v>100</v>
      </c>
      <c r="G6764" s="73"/>
      <c r="H6764" s="81" t="str">
        <f aca="false">E6764</f>
        <v>100</v>
      </c>
      <c r="I6764" s="24" t="str">
        <f aca="false">J6764</f>
        <v>100</v>
      </c>
      <c r="J6764" s="81" t="str">
        <f aca="false">H6764</f>
        <v>100</v>
      </c>
      <c r="K6764" s="24"/>
      <c r="L6764" s="24"/>
      <c r="M6764" s="24" t="n">
        <v>0</v>
      </c>
    </row>
    <row r="6765" customFormat="false" ht="15" hidden="false" customHeight="false" outlineLevel="0" collapsed="false">
      <c r="B6765" s="10" t="s">
        <v>271</v>
      </c>
      <c r="C6765" s="73" t="s">
        <v>2724</v>
      </c>
      <c r="D6765" s="20" t="n">
        <f aca="false">E6765+100</f>
        <v>225</v>
      </c>
      <c r="E6765" s="20" t="s">
        <v>1630</v>
      </c>
      <c r="F6765" s="10" t="str">
        <f aca="false">RIGHT("000"&amp;E6765,3)</f>
        <v>125</v>
      </c>
      <c r="G6765" s="73"/>
      <c r="H6765" s="81" t="str">
        <f aca="false">E6765</f>
        <v>125</v>
      </c>
      <c r="I6765" s="24" t="str">
        <f aca="false">J6765</f>
        <v>125</v>
      </c>
      <c r="J6765" s="81" t="str">
        <f aca="false">H6765</f>
        <v>125</v>
      </c>
      <c r="K6765" s="24"/>
      <c r="L6765" s="24"/>
      <c r="M6765" s="24" t="n">
        <v>0</v>
      </c>
    </row>
    <row r="6767" customFormat="false" ht="15" hidden="false" customHeight="false" outlineLevel="0" collapsed="false">
      <c r="B6767" s="10" t="s">
        <v>271</v>
      </c>
      <c r="C6767" s="73" t="s">
        <v>2726</v>
      </c>
      <c r="D6767" s="10" t="n">
        <v>160</v>
      </c>
      <c r="E6767" s="20" t="s">
        <v>352</v>
      </c>
      <c r="F6767" s="10" t="str">
        <f aca="false">SUBSTITUTE(E6767,"/","")</f>
        <v>1618</v>
      </c>
      <c r="G6767" s="73"/>
      <c r="H6767" s="24"/>
      <c r="I6767" s="24"/>
      <c r="J6767" s="24"/>
      <c r="K6767" s="24"/>
      <c r="L6767" s="24"/>
      <c r="M6767" s="24" t="n">
        <v>0</v>
      </c>
    </row>
    <row r="6768" customFormat="false" ht="15" hidden="false" customHeight="false" outlineLevel="0" collapsed="false">
      <c r="B6768" s="10" t="s">
        <v>271</v>
      </c>
      <c r="C6768" s="73" t="s">
        <v>2726</v>
      </c>
      <c r="D6768" s="10" t="n">
        <v>180</v>
      </c>
      <c r="E6768" s="20" t="s">
        <v>2354</v>
      </c>
      <c r="F6768" s="10" t="str">
        <f aca="false">SUBSTITUTE(E6768,"/","")</f>
        <v>1822</v>
      </c>
      <c r="G6768" s="73"/>
      <c r="H6768" s="24"/>
      <c r="I6768" s="24"/>
      <c r="J6768" s="24"/>
      <c r="K6768" s="24"/>
      <c r="L6768" s="24"/>
      <c r="M6768" s="24" t="n">
        <v>0</v>
      </c>
    </row>
    <row r="6769" customFormat="false" ht="15" hidden="false" customHeight="false" outlineLevel="0" collapsed="false">
      <c r="B6769" s="10" t="s">
        <v>271</v>
      </c>
      <c r="C6769" s="73" t="s">
        <v>2726</v>
      </c>
      <c r="D6769" s="10" t="n">
        <v>220</v>
      </c>
      <c r="E6769" s="20" t="s">
        <v>2355</v>
      </c>
      <c r="F6769" s="10" t="str">
        <f aca="false">SUBSTITUTE(E6769,"/","")</f>
        <v>2226</v>
      </c>
      <c r="G6769" s="73"/>
      <c r="H6769" s="24"/>
      <c r="I6769" s="24"/>
      <c r="J6769" s="24"/>
      <c r="K6769" s="24"/>
      <c r="L6769" s="24"/>
      <c r="M6769" s="24" t="n">
        <v>0</v>
      </c>
    </row>
    <row r="6770" customFormat="false" ht="15" hidden="false" customHeight="false" outlineLevel="0" collapsed="false">
      <c r="B6770" s="10" t="s">
        <v>271</v>
      </c>
      <c r="C6770" s="73" t="s">
        <v>2726</v>
      </c>
      <c r="D6770" s="10" t="n">
        <v>260</v>
      </c>
      <c r="E6770" s="20" t="s">
        <v>1042</v>
      </c>
      <c r="F6770" s="10" t="str">
        <f aca="false">SUBSTITUTE(E6770,"/","")</f>
        <v>2630</v>
      </c>
      <c r="G6770" s="73"/>
      <c r="H6770" s="24"/>
      <c r="I6770" s="24"/>
      <c r="J6770" s="24"/>
      <c r="K6770" s="24"/>
      <c r="L6770" s="24"/>
      <c r="M6770" s="24" t="n">
        <v>0</v>
      </c>
    </row>
    <row r="6771" customFormat="false" ht="15" hidden="false" customHeight="false" outlineLevel="0" collapsed="false">
      <c r="B6771" s="10" t="s">
        <v>271</v>
      </c>
      <c r="C6771" s="73" t="s">
        <v>2726</v>
      </c>
      <c r="D6771" s="10" t="n">
        <v>300</v>
      </c>
      <c r="E6771" s="20" t="s">
        <v>816</v>
      </c>
      <c r="F6771" s="10" t="str">
        <f aca="false">SUBSTITUTE(E6771,"/","")</f>
        <v>3034</v>
      </c>
      <c r="G6771" s="73"/>
      <c r="H6771" s="24"/>
      <c r="I6771" s="24"/>
      <c r="J6771" s="24"/>
      <c r="K6771" s="24"/>
      <c r="L6771" s="24"/>
      <c r="M6771" s="24" t="n">
        <v>0</v>
      </c>
    </row>
    <row r="6772" customFormat="false" ht="15" hidden="false" customHeight="false" outlineLevel="0" collapsed="false">
      <c r="B6772" s="10" t="s">
        <v>271</v>
      </c>
      <c r="C6772" s="73" t="s">
        <v>2726</v>
      </c>
      <c r="D6772" s="10" t="n">
        <v>340</v>
      </c>
      <c r="E6772" s="20" t="s">
        <v>1178</v>
      </c>
      <c r="F6772" s="10" t="str">
        <f aca="false">SUBSTITUTE(E6772,"/","")</f>
        <v>3438</v>
      </c>
      <c r="G6772" s="73"/>
      <c r="H6772" s="24"/>
      <c r="I6772" s="24"/>
      <c r="J6772" s="24"/>
      <c r="K6772" s="24"/>
      <c r="L6772" s="24"/>
      <c r="M6772" s="24" t="n">
        <v>0</v>
      </c>
    </row>
    <row r="6773" customFormat="false" ht="15" hidden="false" customHeight="false" outlineLevel="0" collapsed="false">
      <c r="B6773" s="10" t="s">
        <v>271</v>
      </c>
      <c r="C6773" s="73" t="s">
        <v>2726</v>
      </c>
      <c r="D6773" s="10" t="n">
        <v>380</v>
      </c>
      <c r="E6773" s="20" t="s">
        <v>479</v>
      </c>
      <c r="F6773" s="10" t="str">
        <f aca="false">SUBSTITUTE(E6773,"/","")</f>
        <v>3842</v>
      </c>
      <c r="G6773" s="73"/>
      <c r="H6773" s="24"/>
      <c r="I6773" s="24"/>
      <c r="J6773" s="24"/>
      <c r="K6773" s="24"/>
      <c r="L6773" s="24"/>
      <c r="M6773" s="24" t="n">
        <v>0</v>
      </c>
    </row>
    <row r="6774" customFormat="false" ht="15" hidden="false" customHeight="false" outlineLevel="0" collapsed="false">
      <c r="B6774" s="10" t="s">
        <v>271</v>
      </c>
      <c r="C6774" s="73" t="s">
        <v>2726</v>
      </c>
      <c r="D6774" s="10" t="n">
        <v>390</v>
      </c>
      <c r="E6774" s="20" t="s">
        <v>168</v>
      </c>
      <c r="F6774" s="10" t="str">
        <f aca="false">SUBSTITUTE(E6774,"/","")</f>
        <v>3942</v>
      </c>
      <c r="G6774" s="73"/>
      <c r="H6774" s="24"/>
      <c r="I6774" s="24"/>
      <c r="J6774" s="24"/>
      <c r="K6774" s="24"/>
      <c r="L6774" s="24"/>
      <c r="M6774" s="24" t="n">
        <v>0</v>
      </c>
    </row>
    <row r="6775" customFormat="false" ht="15" hidden="false" customHeight="false" outlineLevel="0" collapsed="false">
      <c r="B6775" s="10" t="s">
        <v>271</v>
      </c>
      <c r="C6775" s="73" t="s">
        <v>2726</v>
      </c>
      <c r="D6775" s="10" t="n">
        <v>430</v>
      </c>
      <c r="E6775" s="20" t="s">
        <v>2036</v>
      </c>
      <c r="F6775" s="10" t="str">
        <f aca="false">SUBSTITUTE(E6775,"/","")</f>
        <v>4346</v>
      </c>
      <c r="G6775" s="73"/>
      <c r="H6775" s="24"/>
      <c r="I6775" s="24"/>
      <c r="J6775" s="24"/>
      <c r="K6775" s="24"/>
      <c r="L6775" s="24"/>
      <c r="M6775" s="24" t="n">
        <v>0</v>
      </c>
    </row>
    <row r="6776" customFormat="false" ht="15" hidden="false" customHeight="false" outlineLevel="0" collapsed="false">
      <c r="B6776" s="10" t="s">
        <v>271</v>
      </c>
      <c r="C6776" s="73" t="s">
        <v>2726</v>
      </c>
      <c r="D6776" s="10" t="n">
        <v>450</v>
      </c>
      <c r="E6776" s="20" t="s">
        <v>2058</v>
      </c>
      <c r="F6776" s="10" t="str">
        <f aca="false">SUBSTITUTE(E6776,"/","")</f>
        <v>4550</v>
      </c>
      <c r="G6776" s="73"/>
      <c r="H6776" s="24"/>
      <c r="I6776" s="24"/>
      <c r="J6776" s="24"/>
      <c r="K6776" s="24"/>
      <c r="L6776" s="24"/>
      <c r="M6776" s="24" t="n">
        <v>0</v>
      </c>
    </row>
    <row r="6777" customFormat="false" ht="15" hidden="false" customHeight="false" outlineLevel="0" collapsed="false">
      <c r="B6777" s="10" t="s">
        <v>271</v>
      </c>
      <c r="C6777" s="73" t="s">
        <v>2726</v>
      </c>
      <c r="D6777" s="10" t="n">
        <v>460</v>
      </c>
      <c r="E6777" s="20" t="s">
        <v>482</v>
      </c>
      <c r="F6777" s="10" t="str">
        <f aca="false">SUBSTITUTE(E6777,"/","")</f>
        <v>4650</v>
      </c>
      <c r="G6777" s="73"/>
      <c r="H6777" s="24"/>
      <c r="I6777" s="24"/>
      <c r="J6777" s="24"/>
      <c r="K6777" s="24"/>
      <c r="L6777" s="24"/>
      <c r="M6777" s="24" t="n">
        <v>0</v>
      </c>
    </row>
    <row r="6778" customFormat="false" ht="15" hidden="false" customHeight="false" outlineLevel="0" collapsed="false">
      <c r="B6778" s="10" t="s">
        <v>271</v>
      </c>
      <c r="C6778" s="73" t="s">
        <v>2726</v>
      </c>
      <c r="D6778" s="10" t="n">
        <v>500</v>
      </c>
      <c r="E6778" s="20" t="s">
        <v>178</v>
      </c>
      <c r="F6778" s="10" t="str">
        <f aca="false">SUBSTITUTE(E6778,"/","")</f>
        <v>S</v>
      </c>
      <c r="G6778" s="73"/>
      <c r="H6778" s="24"/>
      <c r="I6778" s="24"/>
      <c r="J6778" s="24"/>
      <c r="K6778" s="24"/>
      <c r="L6778" s="24"/>
      <c r="M6778" s="24" t="n">
        <v>0</v>
      </c>
    </row>
    <row r="6779" customFormat="false" ht="15" hidden="false" customHeight="false" outlineLevel="0" collapsed="false">
      <c r="B6779" s="10" t="s">
        <v>271</v>
      </c>
      <c r="C6779" s="73" t="s">
        <v>2726</v>
      </c>
      <c r="D6779" s="10" t="n">
        <v>510</v>
      </c>
      <c r="E6779" s="20" t="s">
        <v>179</v>
      </c>
      <c r="F6779" s="10" t="str">
        <f aca="false">SUBSTITUTE(E6779,"/","")</f>
        <v>M</v>
      </c>
      <c r="G6779" s="73"/>
      <c r="H6779" s="24"/>
      <c r="I6779" s="24"/>
      <c r="J6779" s="24"/>
      <c r="K6779" s="24"/>
      <c r="L6779" s="24"/>
      <c r="M6779" s="24" t="n">
        <v>0</v>
      </c>
    </row>
    <row r="6780" customFormat="false" ht="15" hidden="false" customHeight="false" outlineLevel="0" collapsed="false">
      <c r="B6780" s="10" t="s">
        <v>271</v>
      </c>
      <c r="C6780" s="73" t="s">
        <v>2726</v>
      </c>
      <c r="D6780" s="10" t="n">
        <v>520</v>
      </c>
      <c r="E6780" s="20" t="s">
        <v>180</v>
      </c>
      <c r="F6780" s="10" t="str">
        <f aca="false">SUBSTITUTE(E6780,"/","")</f>
        <v>L</v>
      </c>
      <c r="G6780" s="73"/>
      <c r="H6780" s="24"/>
      <c r="I6780" s="24"/>
      <c r="J6780" s="24"/>
      <c r="K6780" s="24"/>
      <c r="L6780" s="24"/>
      <c r="M6780" s="24" t="n">
        <v>0</v>
      </c>
    </row>
    <row r="6781" customFormat="false" ht="15" hidden="false" customHeight="false" outlineLevel="0" collapsed="false">
      <c r="B6781" s="10" t="s">
        <v>271</v>
      </c>
      <c r="C6781" s="73" t="s">
        <v>2726</v>
      </c>
      <c r="D6781" s="10" t="n">
        <v>600</v>
      </c>
      <c r="E6781" s="20" t="s">
        <v>2727</v>
      </c>
      <c r="F6781" s="20" t="s">
        <v>958</v>
      </c>
      <c r="G6781" s="73"/>
      <c r="H6781" s="24"/>
      <c r="I6781" s="24"/>
      <c r="J6781" s="24"/>
      <c r="K6781" s="24"/>
      <c r="L6781" s="24"/>
      <c r="M6781" s="24" t="n">
        <v>0</v>
      </c>
    </row>
    <row r="6783" customFormat="false" ht="15" hidden="false" customHeight="false" outlineLevel="0" collapsed="false">
      <c r="B6783" s="2" t="s">
        <v>108</v>
      </c>
      <c r="C6783" s="66" t="s">
        <v>2728</v>
      </c>
      <c r="D6783" s="38" t="n">
        <f aca="false">100+E6783</f>
        <v>150</v>
      </c>
      <c r="E6783" s="38" t="s">
        <v>245</v>
      </c>
      <c r="F6783" s="2" t="str">
        <f aca="false">RIGHT("000"&amp;E6783,3)</f>
        <v>050</v>
      </c>
      <c r="H6783" s="14" t="str">
        <f aca="false">E6783</f>
        <v>50</v>
      </c>
      <c r="I6783" s="8" t="str">
        <f aca="false">J6783</f>
        <v>50</v>
      </c>
      <c r="J6783" s="61" t="str">
        <f aca="false">H6783</f>
        <v>50</v>
      </c>
      <c r="M6783" s="8" t="n">
        <v>749</v>
      </c>
      <c r="Y6783" s="38"/>
    </row>
    <row r="6784" customFormat="false" ht="15" hidden="false" customHeight="false" outlineLevel="0" collapsed="false">
      <c r="B6784" s="2" t="s">
        <v>108</v>
      </c>
      <c r="C6784" s="66" t="s">
        <v>2728</v>
      </c>
      <c r="D6784" s="38" t="n">
        <f aca="false">100+E6784</f>
        <v>155</v>
      </c>
      <c r="E6784" s="38" t="s">
        <v>2088</v>
      </c>
      <c r="F6784" s="2" t="str">
        <f aca="false">RIGHT("000"&amp;E6784,3)</f>
        <v>055</v>
      </c>
      <c r="H6784" s="14" t="str">
        <f aca="false">E6784</f>
        <v>55</v>
      </c>
      <c r="I6784" s="8" t="str">
        <f aca="false">J6784</f>
        <v>55</v>
      </c>
      <c r="J6784" s="61" t="str">
        <f aca="false">H6784</f>
        <v>55</v>
      </c>
      <c r="M6784" s="8" t="n">
        <v>759</v>
      </c>
      <c r="Y6784" s="38"/>
    </row>
    <row r="6785" customFormat="false" ht="15" hidden="false" customHeight="false" outlineLevel="0" collapsed="false">
      <c r="B6785" s="2" t="s">
        <v>108</v>
      </c>
      <c r="C6785" s="66" t="s">
        <v>2728</v>
      </c>
      <c r="D6785" s="38" t="n">
        <f aca="false">100+E6785</f>
        <v>160</v>
      </c>
      <c r="E6785" s="38" t="s">
        <v>456</v>
      </c>
      <c r="F6785" s="2" t="str">
        <f aca="false">RIGHT("000"&amp;E6785,3)</f>
        <v>060</v>
      </c>
      <c r="H6785" s="14" t="str">
        <f aca="false">E6785</f>
        <v>60</v>
      </c>
      <c r="I6785" s="8" t="str">
        <f aca="false">J6785</f>
        <v>60</v>
      </c>
      <c r="J6785" s="61" t="str">
        <f aca="false">H6785</f>
        <v>60</v>
      </c>
      <c r="M6785" s="8" t="n">
        <v>769</v>
      </c>
      <c r="Y6785" s="38" t="str">
        <f aca="false">H6785</f>
        <v>60</v>
      </c>
    </row>
    <row r="6786" customFormat="false" ht="15" hidden="false" customHeight="false" outlineLevel="0" collapsed="false">
      <c r="B6786" s="2" t="s">
        <v>108</v>
      </c>
      <c r="C6786" s="66" t="s">
        <v>2728</v>
      </c>
      <c r="D6786" s="38" t="n">
        <f aca="false">100+E6786</f>
        <v>165</v>
      </c>
      <c r="E6786" s="38" t="s">
        <v>1616</v>
      </c>
      <c r="F6786" s="2" t="str">
        <f aca="false">RIGHT("000"&amp;E6786,3)</f>
        <v>065</v>
      </c>
      <c r="H6786" s="14" t="str">
        <f aca="false">E6786</f>
        <v>65</v>
      </c>
      <c r="I6786" s="8" t="str">
        <f aca="false">J6786</f>
        <v>65</v>
      </c>
      <c r="J6786" s="61" t="str">
        <f aca="false">H6786</f>
        <v>65</v>
      </c>
      <c r="M6786" s="8" t="n">
        <v>779</v>
      </c>
      <c r="Y6786" s="38" t="str">
        <f aca="false">H6786</f>
        <v>65</v>
      </c>
    </row>
    <row r="6787" customFormat="false" ht="15" hidden="false" customHeight="false" outlineLevel="0" collapsed="false">
      <c r="B6787" s="2" t="s">
        <v>108</v>
      </c>
      <c r="C6787" s="66" t="s">
        <v>2728</v>
      </c>
      <c r="D6787" s="38" t="n">
        <f aca="false">100+E6787</f>
        <v>170</v>
      </c>
      <c r="E6787" s="38" t="s">
        <v>461</v>
      </c>
      <c r="F6787" s="2" t="str">
        <f aca="false">RIGHT("000"&amp;E6787,3)</f>
        <v>070</v>
      </c>
      <c r="H6787" s="14" t="str">
        <f aca="false">E6787</f>
        <v>70</v>
      </c>
      <c r="I6787" s="8" t="str">
        <f aca="false">J6787</f>
        <v>70</v>
      </c>
      <c r="J6787" s="61" t="str">
        <f aca="false">H6787</f>
        <v>70</v>
      </c>
      <c r="M6787" s="8" t="n">
        <v>789</v>
      </c>
      <c r="Y6787" s="38" t="str">
        <f aca="false">H6787</f>
        <v>70</v>
      </c>
    </row>
    <row r="6788" customFormat="false" ht="15" hidden="false" customHeight="false" outlineLevel="0" collapsed="false">
      <c r="B6788" s="2" t="s">
        <v>108</v>
      </c>
      <c r="C6788" s="66" t="s">
        <v>2728</v>
      </c>
      <c r="D6788" s="38" t="n">
        <f aca="false">100+E6788</f>
        <v>175</v>
      </c>
      <c r="E6788" s="38" t="s">
        <v>1617</v>
      </c>
      <c r="F6788" s="2" t="str">
        <f aca="false">RIGHT("000"&amp;E6788,3)</f>
        <v>075</v>
      </c>
      <c r="H6788" s="14" t="str">
        <f aca="false">E6788</f>
        <v>75</v>
      </c>
      <c r="I6788" s="8" t="str">
        <f aca="false">J6788</f>
        <v>75</v>
      </c>
      <c r="J6788" s="61" t="str">
        <f aca="false">H6788</f>
        <v>75</v>
      </c>
      <c r="M6788" s="8" t="n">
        <v>999</v>
      </c>
      <c r="Y6788" s="38" t="str">
        <f aca="false">H6788</f>
        <v>75</v>
      </c>
    </row>
    <row r="6789" customFormat="false" ht="15" hidden="false" customHeight="false" outlineLevel="0" collapsed="false">
      <c r="B6789" s="2" t="s">
        <v>108</v>
      </c>
      <c r="C6789" s="66" t="s">
        <v>2728</v>
      </c>
      <c r="D6789" s="38" t="n">
        <f aca="false">100+E6789</f>
        <v>180</v>
      </c>
      <c r="E6789" s="38" t="s">
        <v>1618</v>
      </c>
      <c r="F6789" s="2" t="str">
        <f aca="false">RIGHT("000"&amp;E6789,3)</f>
        <v>080</v>
      </c>
      <c r="H6789" s="14" t="str">
        <f aca="false">E6789</f>
        <v>80</v>
      </c>
      <c r="I6789" s="8" t="str">
        <f aca="false">J6789</f>
        <v>80</v>
      </c>
      <c r="J6789" s="61" t="str">
        <f aca="false">H6789</f>
        <v>80</v>
      </c>
      <c r="M6789" s="8" t="n">
        <v>989</v>
      </c>
      <c r="Y6789" s="38" t="str">
        <f aca="false">H6789</f>
        <v>80</v>
      </c>
    </row>
    <row r="6790" customFormat="false" ht="15" hidden="false" customHeight="false" outlineLevel="0" collapsed="false">
      <c r="B6790" s="2" t="s">
        <v>108</v>
      </c>
      <c r="C6790" s="66" t="s">
        <v>2728</v>
      </c>
      <c r="D6790" s="38" t="n">
        <f aca="false">100+E6790</f>
        <v>185</v>
      </c>
      <c r="E6790" s="38" t="s">
        <v>1619</v>
      </c>
      <c r="F6790" s="2" t="str">
        <f aca="false">RIGHT("000"&amp;E6790,3)</f>
        <v>085</v>
      </c>
      <c r="H6790" s="14" t="str">
        <f aca="false">E6790</f>
        <v>85</v>
      </c>
      <c r="I6790" s="8" t="str">
        <f aca="false">J6790</f>
        <v>85</v>
      </c>
      <c r="J6790" s="61" t="str">
        <f aca="false">H6790</f>
        <v>85</v>
      </c>
      <c r="M6790" s="8" t="n">
        <v>979</v>
      </c>
      <c r="Y6790" s="38" t="str">
        <f aca="false">H6790</f>
        <v>85</v>
      </c>
    </row>
    <row r="6791" customFormat="false" ht="15" hidden="false" customHeight="false" outlineLevel="0" collapsed="false">
      <c r="B6791" s="2" t="s">
        <v>108</v>
      </c>
      <c r="C6791" s="66" t="s">
        <v>2728</v>
      </c>
      <c r="D6791" s="38" t="n">
        <f aca="false">100+E6791</f>
        <v>190</v>
      </c>
      <c r="E6791" s="38" t="s">
        <v>997</v>
      </c>
      <c r="F6791" s="2" t="str">
        <f aca="false">RIGHT("000"&amp;E6791,3)</f>
        <v>090</v>
      </c>
      <c r="H6791" s="14" t="str">
        <f aca="false">E6791</f>
        <v>90</v>
      </c>
      <c r="I6791" s="8" t="str">
        <f aca="false">J6791</f>
        <v>90</v>
      </c>
      <c r="J6791" s="61" t="str">
        <f aca="false">H6791</f>
        <v>90</v>
      </c>
      <c r="M6791" s="8" t="n">
        <v>969</v>
      </c>
      <c r="Y6791" s="38" t="str">
        <f aca="false">H6791</f>
        <v>90</v>
      </c>
    </row>
    <row r="6792" customFormat="false" ht="15" hidden="false" customHeight="false" outlineLevel="0" collapsed="false">
      <c r="B6792" s="2" t="s">
        <v>108</v>
      </c>
      <c r="C6792" s="66" t="s">
        <v>2728</v>
      </c>
      <c r="D6792" s="38" t="n">
        <f aca="false">100+E6792</f>
        <v>195</v>
      </c>
      <c r="E6792" s="38" t="s">
        <v>1620</v>
      </c>
      <c r="F6792" s="2" t="str">
        <f aca="false">RIGHT("000"&amp;E6792,3)</f>
        <v>095</v>
      </c>
      <c r="H6792" s="14" t="str">
        <f aca="false">E6792</f>
        <v>95</v>
      </c>
      <c r="I6792" s="8" t="str">
        <f aca="false">J6792</f>
        <v>95</v>
      </c>
      <c r="J6792" s="61" t="str">
        <f aca="false">H6792</f>
        <v>95</v>
      </c>
      <c r="M6792" s="8" t="n">
        <v>959</v>
      </c>
      <c r="Y6792" s="38" t="str">
        <f aca="false">H6792</f>
        <v>95</v>
      </c>
    </row>
    <row r="6793" customFormat="false" ht="15" hidden="false" customHeight="false" outlineLevel="0" collapsed="false">
      <c r="B6793" s="2" t="s">
        <v>108</v>
      </c>
      <c r="C6793" s="66" t="s">
        <v>2728</v>
      </c>
      <c r="D6793" s="38" t="n">
        <f aca="false">100+E6793</f>
        <v>200</v>
      </c>
      <c r="E6793" s="38" t="s">
        <v>1621</v>
      </c>
      <c r="F6793" s="2" t="str">
        <f aca="false">RIGHT("000"&amp;E6793,3)</f>
        <v>100</v>
      </c>
      <c r="H6793" s="14" t="str">
        <f aca="false">E6793</f>
        <v>100</v>
      </c>
      <c r="I6793" s="8" t="str">
        <f aca="false">J6793</f>
        <v>100</v>
      </c>
      <c r="J6793" s="61" t="str">
        <f aca="false">H6793</f>
        <v>100</v>
      </c>
      <c r="M6793" s="8" t="n">
        <v>949</v>
      </c>
      <c r="Y6793" s="38" t="str">
        <f aca="false">H6793</f>
        <v>100</v>
      </c>
    </row>
    <row r="6794" customFormat="false" ht="15" hidden="false" customHeight="false" outlineLevel="0" collapsed="false">
      <c r="B6794" s="2" t="s">
        <v>108</v>
      </c>
      <c r="C6794" s="66" t="s">
        <v>2728</v>
      </c>
      <c r="D6794" s="38" t="n">
        <f aca="false">100+E6794</f>
        <v>205</v>
      </c>
      <c r="E6794" s="38" t="s">
        <v>1622</v>
      </c>
      <c r="F6794" s="2" t="str">
        <f aca="false">RIGHT("000"&amp;E6794,3)</f>
        <v>105</v>
      </c>
      <c r="H6794" s="14" t="str">
        <f aca="false">E6794</f>
        <v>105</v>
      </c>
      <c r="I6794" s="8" t="str">
        <f aca="false">J6794</f>
        <v>105</v>
      </c>
      <c r="J6794" s="61" t="str">
        <f aca="false">H6794</f>
        <v>105</v>
      </c>
      <c r="M6794" s="8" t="n">
        <v>939</v>
      </c>
      <c r="Y6794" s="38" t="str">
        <f aca="false">H6794</f>
        <v>105</v>
      </c>
    </row>
    <row r="6795" customFormat="false" ht="15" hidden="false" customHeight="false" outlineLevel="0" collapsed="false">
      <c r="B6795" s="2" t="s">
        <v>108</v>
      </c>
      <c r="C6795" s="66" t="s">
        <v>2728</v>
      </c>
      <c r="D6795" s="38" t="n">
        <f aca="false">100+E6795</f>
        <v>210</v>
      </c>
      <c r="E6795" s="38" t="s">
        <v>1002</v>
      </c>
      <c r="F6795" s="2" t="str">
        <f aca="false">RIGHT("000"&amp;E6795,3)</f>
        <v>110</v>
      </c>
      <c r="H6795" s="14" t="str">
        <f aca="false">E6795</f>
        <v>110</v>
      </c>
      <c r="I6795" s="8" t="str">
        <f aca="false">J6795</f>
        <v>110</v>
      </c>
      <c r="J6795" s="61" t="str">
        <f aca="false">H6795</f>
        <v>110</v>
      </c>
      <c r="M6795" s="8" t="n">
        <v>929</v>
      </c>
      <c r="Y6795" s="38" t="str">
        <f aca="false">H6795</f>
        <v>110</v>
      </c>
    </row>
    <row r="6796" customFormat="false" ht="15" hidden="false" customHeight="false" outlineLevel="0" collapsed="false">
      <c r="B6796" s="2" t="s">
        <v>108</v>
      </c>
      <c r="C6796" s="66" t="s">
        <v>2728</v>
      </c>
      <c r="D6796" s="38" t="n">
        <f aca="false">100+E6796</f>
        <v>215</v>
      </c>
      <c r="E6796" s="38" t="s">
        <v>1623</v>
      </c>
      <c r="F6796" s="2" t="str">
        <f aca="false">RIGHT("000"&amp;E6796,3)</f>
        <v>115</v>
      </c>
      <c r="H6796" s="14" t="str">
        <f aca="false">E6796</f>
        <v>115</v>
      </c>
      <c r="I6796" s="8" t="str">
        <f aca="false">J6796</f>
        <v>115</v>
      </c>
      <c r="J6796" s="61" t="str">
        <f aca="false">H6796</f>
        <v>115</v>
      </c>
      <c r="M6796" s="8" t="n">
        <v>919</v>
      </c>
      <c r="Y6796" s="38" t="str">
        <f aca="false">H6796</f>
        <v>115</v>
      </c>
    </row>
    <row r="6797" customFormat="false" ht="15" hidden="false" customHeight="false" outlineLevel="0" collapsed="false">
      <c r="B6797" s="2" t="s">
        <v>108</v>
      </c>
      <c r="C6797" s="66" t="s">
        <v>2728</v>
      </c>
      <c r="D6797" s="38" t="n">
        <f aca="false">100+E6797</f>
        <v>220</v>
      </c>
      <c r="E6797" s="38" t="s">
        <v>1624</v>
      </c>
      <c r="F6797" s="2" t="str">
        <f aca="false">RIGHT("000"&amp;E6797,3)</f>
        <v>120</v>
      </c>
      <c r="H6797" s="14" t="str">
        <f aca="false">E6797</f>
        <v>120</v>
      </c>
      <c r="I6797" s="8" t="str">
        <f aca="false">J6797</f>
        <v>120</v>
      </c>
      <c r="J6797" s="61" t="str">
        <f aca="false">H6797</f>
        <v>120</v>
      </c>
      <c r="M6797" s="8" t="n">
        <v>909</v>
      </c>
      <c r="Y6797" s="38" t="str">
        <f aca="false">H6797</f>
        <v>120</v>
      </c>
    </row>
    <row r="6798" customFormat="false" ht="15" hidden="false" customHeight="false" outlineLevel="0" collapsed="false">
      <c r="B6798" s="2" t="s">
        <v>108</v>
      </c>
      <c r="C6798" s="66" t="s">
        <v>2728</v>
      </c>
      <c r="D6798" s="38" t="n">
        <f aca="false">100+E6798</f>
        <v>225</v>
      </c>
      <c r="E6798" s="38" t="s">
        <v>1630</v>
      </c>
      <c r="F6798" s="2" t="str">
        <f aca="false">RIGHT("000"&amp;E6798,3)</f>
        <v>125</v>
      </c>
      <c r="H6798" s="14" t="str">
        <f aca="false">E6798</f>
        <v>125</v>
      </c>
      <c r="I6798" s="8" t="str">
        <f aca="false">J6798</f>
        <v>125</v>
      </c>
      <c r="J6798" s="61" t="str">
        <f aca="false">H6798</f>
        <v>125</v>
      </c>
      <c r="M6798" s="8" t="n">
        <v>899</v>
      </c>
      <c r="Y6798" s="38" t="str">
        <f aca="false">H6798</f>
        <v>125</v>
      </c>
    </row>
    <row r="6799" customFormat="false" ht="15" hidden="false" customHeight="false" outlineLevel="0" collapsed="false">
      <c r="B6799" s="2" t="s">
        <v>108</v>
      </c>
      <c r="C6799" s="66" t="s">
        <v>2728</v>
      </c>
      <c r="D6799" s="38" t="n">
        <f aca="false">100+E6799</f>
        <v>230</v>
      </c>
      <c r="E6799" s="38" t="s">
        <v>1631</v>
      </c>
      <c r="F6799" s="2" t="str">
        <f aca="false">RIGHT("000"&amp;E6799,3)</f>
        <v>130</v>
      </c>
      <c r="H6799" s="14" t="str">
        <f aca="false">E6799</f>
        <v>130</v>
      </c>
      <c r="I6799" s="8" t="str">
        <f aca="false">J6799</f>
        <v>130</v>
      </c>
      <c r="J6799" s="61" t="str">
        <f aca="false">H6799</f>
        <v>130</v>
      </c>
      <c r="M6799" s="8" t="n">
        <v>889</v>
      </c>
      <c r="Y6799" s="38" t="str">
        <f aca="false">H6799</f>
        <v>130</v>
      </c>
    </row>
    <row r="6800" customFormat="false" ht="15" hidden="false" customHeight="false" outlineLevel="0" collapsed="false">
      <c r="B6800" s="2" t="s">
        <v>108</v>
      </c>
      <c r="C6800" s="66" t="s">
        <v>2728</v>
      </c>
      <c r="D6800" s="38" t="n">
        <f aca="false">100+E6800</f>
        <v>235</v>
      </c>
      <c r="E6800" s="38" t="s">
        <v>1632</v>
      </c>
      <c r="F6800" s="2" t="str">
        <f aca="false">RIGHT("000"&amp;E6800,3)</f>
        <v>135</v>
      </c>
      <c r="H6800" s="14" t="str">
        <f aca="false">E6800</f>
        <v>135</v>
      </c>
      <c r="I6800" s="8" t="str">
        <f aca="false">J6800</f>
        <v>135</v>
      </c>
      <c r="J6800" s="61" t="str">
        <f aca="false">H6800</f>
        <v>135</v>
      </c>
      <c r="M6800" s="8" t="n">
        <v>879</v>
      </c>
      <c r="Y6800" s="38"/>
    </row>
    <row r="6801" customFormat="false" ht="15" hidden="false" customHeight="false" outlineLevel="0" collapsed="false">
      <c r="B6801" s="2" t="s">
        <v>108</v>
      </c>
      <c r="C6801" s="66" t="s">
        <v>2728</v>
      </c>
      <c r="D6801" s="38" t="n">
        <f aca="false">100+E6801</f>
        <v>240</v>
      </c>
      <c r="E6801" s="38" t="s">
        <v>1633</v>
      </c>
      <c r="F6801" s="2" t="str">
        <f aca="false">RIGHT("000"&amp;E6801,3)</f>
        <v>140</v>
      </c>
      <c r="H6801" s="14" t="str">
        <f aca="false">E6801</f>
        <v>140</v>
      </c>
      <c r="I6801" s="8" t="str">
        <f aca="false">J6801</f>
        <v>140</v>
      </c>
      <c r="J6801" s="61" t="str">
        <f aca="false">H6801</f>
        <v>140</v>
      </c>
      <c r="M6801" s="8" t="n">
        <v>869</v>
      </c>
      <c r="Y6801" s="38"/>
    </row>
    <row r="6802" customFormat="false" ht="15" hidden="false" customHeight="false" outlineLevel="0" collapsed="false">
      <c r="B6802" s="2" t="s">
        <v>108</v>
      </c>
      <c r="C6802" s="66" t="s">
        <v>2728</v>
      </c>
      <c r="D6802" s="38" t="n">
        <f aca="false">100+E6802</f>
        <v>300</v>
      </c>
      <c r="E6802" s="38" t="s">
        <v>2107</v>
      </c>
      <c r="F6802" s="2" t="str">
        <f aca="false">RIGHT("000"&amp;E6802,3)</f>
        <v>200</v>
      </c>
      <c r="H6802" s="14" t="str">
        <f aca="false">E6802</f>
        <v>200</v>
      </c>
      <c r="I6802" s="8" t="str">
        <f aca="false">J6802</f>
        <v>200</v>
      </c>
      <c r="J6802" s="61" t="str">
        <f aca="false">H6802</f>
        <v>200</v>
      </c>
      <c r="M6802" s="8" t="n">
        <v>859</v>
      </c>
      <c r="Y6802" s="38"/>
    </row>
    <row r="6803" customFormat="false" ht="15" hidden="false" customHeight="false" outlineLevel="0" collapsed="false">
      <c r="B6803" s="2" t="s">
        <v>108</v>
      </c>
      <c r="C6803" s="66" t="s">
        <v>2728</v>
      </c>
      <c r="D6803" s="38" t="n">
        <f aca="false">100+E6803</f>
        <v>320</v>
      </c>
      <c r="E6803" s="38" t="s">
        <v>2729</v>
      </c>
      <c r="F6803" s="2" t="str">
        <f aca="false">RIGHT("000"&amp;E6803,3)</f>
        <v>220</v>
      </c>
      <c r="H6803" s="14" t="str">
        <f aca="false">E6803</f>
        <v>220</v>
      </c>
      <c r="I6803" s="8" t="str">
        <f aca="false">J6803</f>
        <v>220</v>
      </c>
      <c r="J6803" s="61" t="str">
        <f aca="false">H6803</f>
        <v>220</v>
      </c>
      <c r="M6803" s="8" t="n">
        <v>849</v>
      </c>
      <c r="Y6803" s="38"/>
    </row>
    <row r="6804" customFormat="false" ht="15" hidden="false" customHeight="false" outlineLevel="0" collapsed="false">
      <c r="B6804" s="2" t="s">
        <v>108</v>
      </c>
      <c r="C6804" s="66" t="s">
        <v>2728</v>
      </c>
      <c r="D6804" s="38" t="n">
        <f aca="false">100+E6804</f>
        <v>340</v>
      </c>
      <c r="E6804" s="38" t="s">
        <v>2730</v>
      </c>
      <c r="F6804" s="2" t="str">
        <f aca="false">RIGHT("000"&amp;E6804,3)</f>
        <v>240</v>
      </c>
      <c r="H6804" s="14" t="str">
        <f aca="false">E6804</f>
        <v>240</v>
      </c>
      <c r="I6804" s="8" t="str">
        <f aca="false">J6804</f>
        <v>240</v>
      </c>
      <c r="J6804" s="61" t="str">
        <f aca="false">H6804</f>
        <v>240</v>
      </c>
      <c r="M6804" s="8" t="n">
        <v>839</v>
      </c>
      <c r="Y6804" s="38"/>
    </row>
    <row r="6805" customFormat="false" ht="15" hidden="false" customHeight="false" outlineLevel="0" collapsed="false">
      <c r="B6805" s="2" t="s">
        <v>108</v>
      </c>
      <c r="C6805" s="66" t="s">
        <v>2728</v>
      </c>
      <c r="D6805" s="38" t="n">
        <f aca="false">100+E6805</f>
        <v>360</v>
      </c>
      <c r="E6805" s="38" t="s">
        <v>2731</v>
      </c>
      <c r="F6805" s="2" t="str">
        <f aca="false">RIGHT("000"&amp;E6805,3)</f>
        <v>260</v>
      </c>
      <c r="H6805" s="14" t="str">
        <f aca="false">E6805</f>
        <v>260</v>
      </c>
      <c r="I6805" s="8" t="str">
        <f aca="false">J6805</f>
        <v>260</v>
      </c>
      <c r="J6805" s="61" t="str">
        <f aca="false">H6805</f>
        <v>260</v>
      </c>
      <c r="M6805" s="8" t="n">
        <v>829</v>
      </c>
      <c r="Y6805" s="38"/>
    </row>
    <row r="6806" customFormat="false" ht="15" hidden="false" customHeight="false" outlineLevel="0" collapsed="false">
      <c r="B6806" s="2" t="s">
        <v>108</v>
      </c>
      <c r="C6806" s="66" t="s">
        <v>2728</v>
      </c>
      <c r="D6806" s="38" t="n">
        <f aca="false">100+E6806</f>
        <v>380</v>
      </c>
      <c r="E6806" s="38" t="s">
        <v>2732</v>
      </c>
      <c r="F6806" s="2" t="str">
        <f aca="false">RIGHT("000"&amp;E6806,3)</f>
        <v>280</v>
      </c>
      <c r="H6806" s="14" t="str">
        <f aca="false">E6806</f>
        <v>280</v>
      </c>
      <c r="I6806" s="8" t="str">
        <f aca="false">J6806</f>
        <v>280</v>
      </c>
      <c r="J6806" s="61" t="str">
        <f aca="false">H6806</f>
        <v>280</v>
      </c>
      <c r="M6806" s="8" t="n">
        <v>819</v>
      </c>
      <c r="Y6806" s="38"/>
    </row>
    <row r="6807" customFormat="false" ht="15" hidden="false" customHeight="false" outlineLevel="0" collapsed="false">
      <c r="B6807" s="2" t="s">
        <v>108</v>
      </c>
      <c r="C6807" s="66" t="s">
        <v>2728</v>
      </c>
      <c r="D6807" s="38" t="n">
        <f aca="false">100+E6807</f>
        <v>400</v>
      </c>
      <c r="E6807" s="38" t="s">
        <v>2733</v>
      </c>
      <c r="F6807" s="2" t="str">
        <f aca="false">RIGHT("000"&amp;E6807,3)</f>
        <v>300</v>
      </c>
      <c r="H6807" s="14" t="str">
        <f aca="false">E6807</f>
        <v>300</v>
      </c>
      <c r="I6807" s="8" t="str">
        <f aca="false">J6807</f>
        <v>300</v>
      </c>
      <c r="J6807" s="61" t="str">
        <f aca="false">H6807</f>
        <v>300</v>
      </c>
      <c r="M6807" s="8" t="n">
        <v>809</v>
      </c>
      <c r="Y6807" s="38"/>
    </row>
    <row r="6808" customFormat="false" ht="15" hidden="false" customHeight="false" outlineLevel="0" collapsed="false">
      <c r="B6808" s="2" t="s">
        <v>108</v>
      </c>
      <c r="C6808" s="66" t="s">
        <v>2728</v>
      </c>
      <c r="D6808" s="38" t="n">
        <f aca="false">100+E6808</f>
        <v>420</v>
      </c>
      <c r="E6808" s="38" t="s">
        <v>2734</v>
      </c>
      <c r="F6808" s="2" t="str">
        <f aca="false">RIGHT("000"&amp;E6808,3)</f>
        <v>320</v>
      </c>
      <c r="H6808" s="14" t="str">
        <f aca="false">E6808</f>
        <v>320</v>
      </c>
      <c r="I6808" s="8" t="str">
        <f aca="false">J6808</f>
        <v>320</v>
      </c>
      <c r="J6808" s="61" t="str">
        <f aca="false">H6808</f>
        <v>320</v>
      </c>
      <c r="M6808" s="8" t="n">
        <v>799</v>
      </c>
      <c r="Y6808" s="38"/>
    </row>
    <row r="6810" customFormat="false" ht="15" hidden="false" customHeight="false" outlineLevel="0" collapsed="false">
      <c r="B6810" s="2" t="s">
        <v>108</v>
      </c>
      <c r="C6810" s="66" t="s">
        <v>2735</v>
      </c>
      <c r="D6810" s="2" t="n">
        <v>140</v>
      </c>
      <c r="E6810" s="38" t="s">
        <v>176</v>
      </c>
      <c r="F6810" s="2" t="str">
        <f aca="false">E6810</f>
        <v>XXS</v>
      </c>
      <c r="H6810" s="27"/>
      <c r="I6810" s="27"/>
      <c r="M6810" s="8" t="n">
        <v>0</v>
      </c>
    </row>
    <row r="6811" customFormat="false" ht="15" hidden="false" customHeight="false" outlineLevel="0" collapsed="false">
      <c r="B6811" s="2" t="s">
        <v>108</v>
      </c>
      <c r="C6811" s="66" t="s">
        <v>2735</v>
      </c>
      <c r="D6811" s="2" t="n">
        <v>150</v>
      </c>
      <c r="E6811" s="38" t="s">
        <v>177</v>
      </c>
      <c r="F6811" s="2" t="str">
        <f aca="false">E6811</f>
        <v>XS</v>
      </c>
      <c r="H6811" s="27"/>
      <c r="I6811" s="27"/>
      <c r="M6811" s="8" t="n">
        <v>0</v>
      </c>
    </row>
    <row r="6812" customFormat="false" ht="15" hidden="false" customHeight="false" outlineLevel="0" collapsed="false">
      <c r="B6812" s="2" t="s">
        <v>108</v>
      </c>
      <c r="C6812" s="66" t="s">
        <v>2735</v>
      </c>
      <c r="D6812" s="2" t="n">
        <v>160</v>
      </c>
      <c r="E6812" s="38" t="s">
        <v>178</v>
      </c>
      <c r="F6812" s="2" t="str">
        <f aca="false">E6812</f>
        <v>S</v>
      </c>
      <c r="H6812" s="27"/>
      <c r="I6812" s="27"/>
      <c r="M6812" s="8" t="n">
        <v>0</v>
      </c>
    </row>
    <row r="6813" customFormat="false" ht="15" hidden="false" customHeight="false" outlineLevel="0" collapsed="false">
      <c r="B6813" s="2" t="s">
        <v>108</v>
      </c>
      <c r="C6813" s="66" t="s">
        <v>2735</v>
      </c>
      <c r="D6813" s="2" t="n">
        <v>170</v>
      </c>
      <c r="E6813" s="38" t="s">
        <v>179</v>
      </c>
      <c r="F6813" s="2" t="str">
        <f aca="false">E6813</f>
        <v>M</v>
      </c>
      <c r="H6813" s="27"/>
      <c r="I6813" s="27"/>
      <c r="M6813" s="8" t="n">
        <v>0</v>
      </c>
    </row>
    <row r="6814" customFormat="false" ht="15" hidden="false" customHeight="false" outlineLevel="0" collapsed="false">
      <c r="B6814" s="2" t="s">
        <v>108</v>
      </c>
      <c r="C6814" s="66" t="s">
        <v>2735</v>
      </c>
      <c r="D6814" s="2" t="n">
        <v>180</v>
      </c>
      <c r="E6814" s="38" t="s">
        <v>180</v>
      </c>
      <c r="F6814" s="2" t="str">
        <f aca="false">E6814</f>
        <v>L</v>
      </c>
      <c r="H6814" s="27"/>
      <c r="I6814" s="27"/>
      <c r="M6814" s="8" t="n">
        <v>0</v>
      </c>
    </row>
    <row r="6815" customFormat="false" ht="15" hidden="false" customHeight="false" outlineLevel="0" collapsed="false">
      <c r="B6815" s="2" t="s">
        <v>108</v>
      </c>
      <c r="C6815" s="66" t="s">
        <v>2735</v>
      </c>
      <c r="D6815" s="2" t="n">
        <v>190</v>
      </c>
      <c r="E6815" s="38" t="s">
        <v>181</v>
      </c>
      <c r="F6815" s="2" t="str">
        <f aca="false">E6815</f>
        <v>XL</v>
      </c>
      <c r="H6815" s="27"/>
      <c r="I6815" s="27"/>
      <c r="M6815" s="8" t="n">
        <v>0</v>
      </c>
    </row>
    <row r="6816" customFormat="false" ht="15" hidden="false" customHeight="false" outlineLevel="0" collapsed="false">
      <c r="B6816" s="2" t="s">
        <v>108</v>
      </c>
      <c r="C6816" s="66" t="s">
        <v>2735</v>
      </c>
      <c r="D6816" s="2" t="n">
        <v>200</v>
      </c>
      <c r="E6816" s="38" t="s">
        <v>182</v>
      </c>
      <c r="F6816" s="2" t="str">
        <f aca="false">E6816</f>
        <v>XXL</v>
      </c>
      <c r="H6816" s="27"/>
      <c r="I6816" s="27"/>
      <c r="M6816" s="8" t="n">
        <v>0</v>
      </c>
    </row>
    <row r="6817" customFormat="false" ht="15" hidden="false" customHeight="false" outlineLevel="0" collapsed="false">
      <c r="I6817" s="2"/>
    </row>
    <row r="6818" customFormat="false" ht="15" hidden="false" customHeight="false" outlineLevel="0" collapsed="false">
      <c r="B6818" s="2" t="s">
        <v>108</v>
      </c>
      <c r="C6818" s="66" t="s">
        <v>2736</v>
      </c>
      <c r="D6818" s="2" t="n">
        <v>145</v>
      </c>
      <c r="E6818" s="38" t="s">
        <v>587</v>
      </c>
      <c r="F6818" s="2" t="str">
        <f aca="false">IFERROR(E6818*10,SUBSTITUTE(E6818,"/",""))</f>
        <v>XXSXS</v>
      </c>
      <c r="H6818" s="27"/>
      <c r="I6818" s="27"/>
      <c r="M6818" s="8" t="n">
        <v>0</v>
      </c>
    </row>
    <row r="6819" customFormat="false" ht="15" hidden="false" customHeight="false" outlineLevel="0" collapsed="false">
      <c r="B6819" s="2" t="s">
        <v>108</v>
      </c>
      <c r="C6819" s="66" t="s">
        <v>2736</v>
      </c>
      <c r="D6819" s="2" t="n">
        <v>155</v>
      </c>
      <c r="E6819" s="38" t="s">
        <v>588</v>
      </c>
      <c r="F6819" s="2" t="str">
        <f aca="false">IFERROR(E6819*10,SUBSTITUTE(E6819,"/",""))</f>
        <v>XSS</v>
      </c>
      <c r="H6819" s="27"/>
      <c r="I6819" s="27"/>
      <c r="M6819" s="8" t="n">
        <v>0</v>
      </c>
    </row>
    <row r="6820" customFormat="false" ht="15" hidden="false" customHeight="false" outlineLevel="0" collapsed="false">
      <c r="B6820" s="2" t="s">
        <v>108</v>
      </c>
      <c r="C6820" s="66" t="s">
        <v>2736</v>
      </c>
      <c r="D6820" s="2" t="n">
        <v>165</v>
      </c>
      <c r="E6820" s="38" t="s">
        <v>589</v>
      </c>
      <c r="F6820" s="2" t="str">
        <f aca="false">IFERROR(E6820*10,SUBSTITUTE(E6820,"/",""))</f>
        <v>SM</v>
      </c>
      <c r="H6820" s="27"/>
      <c r="I6820" s="27"/>
      <c r="M6820" s="8" t="n">
        <v>0</v>
      </c>
    </row>
    <row r="6821" customFormat="false" ht="15" hidden="false" customHeight="false" outlineLevel="0" collapsed="false">
      <c r="B6821" s="2" t="s">
        <v>108</v>
      </c>
      <c r="C6821" s="66" t="s">
        <v>2736</v>
      </c>
      <c r="D6821" s="2" t="n">
        <v>175</v>
      </c>
      <c r="E6821" s="38" t="s">
        <v>590</v>
      </c>
      <c r="F6821" s="2" t="str">
        <f aca="false">IFERROR(E6821*10,SUBSTITUTE(E6821,"/",""))</f>
        <v>ML</v>
      </c>
      <c r="H6821" s="27"/>
      <c r="I6821" s="27"/>
      <c r="M6821" s="8" t="n">
        <v>0</v>
      </c>
    </row>
    <row r="6822" customFormat="false" ht="15" hidden="false" customHeight="false" outlineLevel="0" collapsed="false">
      <c r="B6822" s="2" t="s">
        <v>108</v>
      </c>
      <c r="C6822" s="66" t="s">
        <v>2736</v>
      </c>
      <c r="D6822" s="2" t="n">
        <v>185</v>
      </c>
      <c r="E6822" s="38" t="s">
        <v>591</v>
      </c>
      <c r="F6822" s="2" t="str">
        <f aca="false">IFERROR(E6822*10,SUBSTITUTE(E6822,"/",""))</f>
        <v>LXL</v>
      </c>
      <c r="H6822" s="27"/>
      <c r="I6822" s="27"/>
      <c r="M6822" s="8" t="n">
        <v>0</v>
      </c>
    </row>
    <row r="6823" customFormat="false" ht="15" hidden="false" customHeight="false" outlineLevel="0" collapsed="false">
      <c r="B6823" s="2" t="s">
        <v>108</v>
      </c>
      <c r="C6823" s="66" t="s">
        <v>2736</v>
      </c>
      <c r="D6823" s="2" t="n">
        <v>195</v>
      </c>
      <c r="E6823" s="38" t="s">
        <v>592</v>
      </c>
      <c r="F6823" s="2" t="str">
        <f aca="false">IFERROR(E6823*10,SUBSTITUTE(E6823,"/",""))</f>
        <v>XLXXL</v>
      </c>
      <c r="H6823" s="27"/>
      <c r="I6823" s="27"/>
      <c r="M6823" s="8" t="n">
        <v>0</v>
      </c>
    </row>
    <row r="6824" customFormat="false" ht="15" hidden="false" customHeight="false" outlineLevel="0" collapsed="false">
      <c r="I6824" s="2"/>
    </row>
    <row r="6825" customFormat="false" ht="15" hidden="false" customHeight="false" outlineLevel="0" collapsed="false">
      <c r="B6825" s="2" t="s">
        <v>108</v>
      </c>
      <c r="C6825" s="66" t="s">
        <v>2737</v>
      </c>
      <c r="D6825" s="2" t="n">
        <v>130</v>
      </c>
      <c r="E6825" s="38" t="s">
        <v>185</v>
      </c>
      <c r="F6825" s="2" t="str">
        <f aca="false">IFERROR(RIGHT("00"&amp;E6825*10,3),E6825)</f>
        <v>000</v>
      </c>
      <c r="H6825" s="27"/>
      <c r="I6825" s="27"/>
      <c r="M6825" s="8" t="n">
        <v>0</v>
      </c>
    </row>
    <row r="6826" customFormat="false" ht="15" hidden="false" customHeight="false" outlineLevel="0" collapsed="false">
      <c r="B6826" s="2" t="s">
        <v>108</v>
      </c>
      <c r="C6826" s="66" t="s">
        <v>2737</v>
      </c>
      <c r="D6826" s="2" t="n">
        <f aca="false">D6825+10</f>
        <v>140</v>
      </c>
      <c r="E6826" s="38" t="s">
        <v>186</v>
      </c>
      <c r="F6826" s="2" t="str">
        <f aca="false">IFERROR(RIGHT("00"&amp;E6826*10,3),E6826)</f>
        <v>010</v>
      </c>
      <c r="H6826" s="27"/>
      <c r="I6826" s="27"/>
      <c r="M6826" s="8" t="n">
        <v>0</v>
      </c>
    </row>
    <row r="6827" customFormat="false" ht="15" hidden="false" customHeight="false" outlineLevel="0" collapsed="false">
      <c r="B6827" s="2" t="s">
        <v>108</v>
      </c>
      <c r="C6827" s="66" t="s">
        <v>2737</v>
      </c>
      <c r="D6827" s="2" t="n">
        <f aca="false">D6826+10</f>
        <v>150</v>
      </c>
      <c r="E6827" s="38" t="s">
        <v>187</v>
      </c>
      <c r="F6827" s="2" t="str">
        <f aca="false">IFERROR(RIGHT("00"&amp;E6827*10,3),E6827)</f>
        <v>020</v>
      </c>
      <c r="H6827" s="27"/>
      <c r="I6827" s="27"/>
      <c r="M6827" s="8" t="n">
        <v>0</v>
      </c>
    </row>
    <row r="6828" customFormat="false" ht="15" hidden="false" customHeight="false" outlineLevel="0" collapsed="false">
      <c r="B6828" s="2" t="s">
        <v>108</v>
      </c>
      <c r="C6828" s="66" t="s">
        <v>2737</v>
      </c>
      <c r="D6828" s="2" t="n">
        <f aca="false">D6827+10</f>
        <v>160</v>
      </c>
      <c r="E6828" s="38" t="s">
        <v>188</v>
      </c>
      <c r="F6828" s="2" t="str">
        <f aca="false">IFERROR(RIGHT("00"&amp;E6828*10,3),E6828)</f>
        <v>030</v>
      </c>
      <c r="H6828" s="27"/>
      <c r="I6828" s="27"/>
      <c r="M6828" s="8" t="n">
        <v>0</v>
      </c>
    </row>
    <row r="6829" customFormat="false" ht="15" hidden="false" customHeight="false" outlineLevel="0" collapsed="false">
      <c r="B6829" s="2" t="s">
        <v>108</v>
      </c>
      <c r="C6829" s="66" t="s">
        <v>2737</v>
      </c>
      <c r="D6829" s="2" t="n">
        <f aca="false">D6828+10</f>
        <v>170</v>
      </c>
      <c r="E6829" s="38" t="s">
        <v>189</v>
      </c>
      <c r="F6829" s="2" t="str">
        <f aca="false">IFERROR(RIGHT("00"&amp;E6829*10,3),E6829)</f>
        <v>040</v>
      </c>
      <c r="H6829" s="27"/>
      <c r="I6829" s="27"/>
      <c r="M6829" s="8" t="n">
        <v>0</v>
      </c>
    </row>
    <row r="6830" customFormat="false" ht="15" hidden="false" customHeight="false" outlineLevel="0" collapsed="false">
      <c r="B6830" s="2" t="s">
        <v>108</v>
      </c>
      <c r="C6830" s="66" t="s">
        <v>2737</v>
      </c>
      <c r="D6830" s="2" t="n">
        <f aca="false">D6829+10</f>
        <v>180</v>
      </c>
      <c r="E6830" s="38" t="s">
        <v>190</v>
      </c>
      <c r="F6830" s="2" t="str">
        <f aca="false">IFERROR(RIGHT("00"&amp;E6830*10,3),E6830)</f>
        <v>050</v>
      </c>
      <c r="H6830" s="27"/>
      <c r="I6830" s="27"/>
      <c r="M6830" s="8" t="n">
        <v>0</v>
      </c>
    </row>
    <row r="6831" customFormat="false" ht="15" hidden="false" customHeight="false" outlineLevel="0" collapsed="false">
      <c r="B6831" s="2" t="s">
        <v>108</v>
      </c>
      <c r="C6831" s="66" t="s">
        <v>2737</v>
      </c>
      <c r="D6831" s="2" t="n">
        <f aca="false">D6830+10</f>
        <v>190</v>
      </c>
      <c r="E6831" s="38" t="s">
        <v>191</v>
      </c>
      <c r="F6831" s="2" t="str">
        <f aca="false">IFERROR(RIGHT("00"&amp;E6831*10,3),E6831)</f>
        <v>060</v>
      </c>
      <c r="H6831" s="27"/>
      <c r="I6831" s="27"/>
      <c r="M6831" s="8" t="n">
        <v>0</v>
      </c>
    </row>
    <row r="6832" customFormat="false" ht="15" hidden="false" customHeight="false" outlineLevel="0" collapsed="false">
      <c r="B6832" s="10" t="s">
        <v>271</v>
      </c>
      <c r="C6832" s="73" t="s">
        <v>2737</v>
      </c>
      <c r="D6832" s="10" t="n">
        <f aca="false">D6831+10</f>
        <v>200</v>
      </c>
      <c r="E6832" s="20" t="s">
        <v>218</v>
      </c>
      <c r="F6832" s="10" t="str">
        <f aca="false">IFERROR(RIGHT("00"&amp;E6832*10,3),E6832)</f>
        <v>070</v>
      </c>
      <c r="G6832" s="82"/>
      <c r="H6832" s="24"/>
      <c r="I6832" s="24"/>
      <c r="J6832" s="24"/>
      <c r="K6832" s="24"/>
      <c r="L6832" s="24"/>
      <c r="M6832" s="24" t="n">
        <v>0</v>
      </c>
    </row>
    <row r="6833" customFormat="false" ht="15" hidden="false" customHeight="false" outlineLevel="0" collapsed="false">
      <c r="B6833" s="10" t="s">
        <v>271</v>
      </c>
      <c r="C6833" s="73" t="s">
        <v>2737</v>
      </c>
      <c r="D6833" s="10" t="n">
        <f aca="false">D6832+10</f>
        <v>210</v>
      </c>
      <c r="E6833" s="20" t="s">
        <v>220</v>
      </c>
      <c r="F6833" s="10" t="str">
        <f aca="false">IFERROR(RIGHT("00"&amp;E6833*10,3),E6833)</f>
        <v>080</v>
      </c>
      <c r="G6833" s="82"/>
      <c r="H6833" s="24"/>
      <c r="I6833" s="24"/>
      <c r="J6833" s="24"/>
      <c r="K6833" s="24"/>
      <c r="L6833" s="24"/>
      <c r="M6833" s="24" t="n">
        <v>0</v>
      </c>
    </row>
    <row r="6834" customFormat="false" ht="15" hidden="false" customHeight="false" outlineLevel="0" collapsed="false">
      <c r="B6834" s="10" t="s">
        <v>271</v>
      </c>
      <c r="C6834" s="73" t="s">
        <v>2737</v>
      </c>
      <c r="D6834" s="10" t="n">
        <f aca="false">D6833+10</f>
        <v>220</v>
      </c>
      <c r="E6834" s="20" t="s">
        <v>222</v>
      </c>
      <c r="F6834" s="10" t="str">
        <f aca="false">IFERROR(RIGHT("00"&amp;E6834*10,3),E6834)</f>
        <v>090</v>
      </c>
      <c r="G6834" s="82"/>
      <c r="H6834" s="24"/>
      <c r="I6834" s="24"/>
      <c r="J6834" s="24"/>
      <c r="K6834" s="24"/>
      <c r="L6834" s="24"/>
      <c r="M6834" s="24" t="n">
        <v>0</v>
      </c>
    </row>
    <row r="6835" customFormat="false" ht="15" hidden="false" customHeight="false" outlineLevel="0" collapsed="false">
      <c r="I6835" s="2"/>
    </row>
    <row r="6836" customFormat="false" ht="15" hidden="false" customHeight="false" outlineLevel="0" collapsed="false">
      <c r="B6836" s="2" t="s">
        <v>108</v>
      </c>
      <c r="C6836" s="66" t="s">
        <v>2738</v>
      </c>
      <c r="D6836" s="2" t="n">
        <v>110</v>
      </c>
      <c r="E6836" s="38" t="s">
        <v>238</v>
      </c>
      <c r="F6836" s="38" t="s">
        <v>2913</v>
      </c>
      <c r="H6836" s="35"/>
      <c r="I6836" s="35"/>
      <c r="J6836" s="61"/>
      <c r="M6836" s="8" t="n">
        <v>0</v>
      </c>
    </row>
    <row r="6838" customFormat="false" ht="15" hidden="false" customHeight="false" outlineLevel="0" collapsed="false">
      <c r="B6838" s="2" t="s">
        <v>108</v>
      </c>
      <c r="C6838" s="66" t="s">
        <v>2739</v>
      </c>
      <c r="D6838" s="2" t="n">
        <v>150</v>
      </c>
      <c r="E6838" s="38" t="s">
        <v>2088</v>
      </c>
      <c r="F6838" s="2" t="n">
        <f aca="false">IFERROR(E6838*10,SUBSTITUTE(E6838,"/",""))</f>
        <v>550</v>
      </c>
      <c r="H6838" s="14" t="str">
        <f aca="false">E6838</f>
        <v>55</v>
      </c>
      <c r="I6838" s="8" t="str">
        <f aca="false">J6838</f>
        <v>55</v>
      </c>
      <c r="J6838" s="61" t="str">
        <f aca="false">H6838</f>
        <v>55</v>
      </c>
      <c r="M6838" s="8" t="n">
        <v>909</v>
      </c>
      <c r="Z6838" s="38" t="str">
        <f aca="false">H6838</f>
        <v>55</v>
      </c>
    </row>
    <row r="6839" customFormat="false" ht="15" hidden="false" customHeight="false" outlineLevel="0" collapsed="false">
      <c r="B6839" s="2" t="s">
        <v>108</v>
      </c>
      <c r="C6839" s="66" t="s">
        <v>2739</v>
      </c>
      <c r="D6839" s="75" t="n">
        <f aca="false">D6838+10</f>
        <v>160</v>
      </c>
      <c r="E6839" s="38" t="s">
        <v>454</v>
      </c>
      <c r="F6839" s="2" t="n">
        <f aca="false">IFERROR(E6839*10,SUBSTITUTE(E6839,"/",""))</f>
        <v>560</v>
      </c>
      <c r="H6839" s="14" t="str">
        <f aca="false">E6839</f>
        <v>56</v>
      </c>
      <c r="I6839" s="8" t="str">
        <f aca="false">J6839</f>
        <v>56</v>
      </c>
      <c r="J6839" s="61" t="str">
        <f aca="false">H6839</f>
        <v>56</v>
      </c>
      <c r="M6839" s="8" t="n">
        <v>949</v>
      </c>
      <c r="Z6839" s="38" t="str">
        <f aca="false">H6839</f>
        <v>56</v>
      </c>
    </row>
    <row r="6840" customFormat="false" ht="15" hidden="false" customHeight="false" outlineLevel="0" collapsed="false">
      <c r="B6840" s="2" t="s">
        <v>108</v>
      </c>
      <c r="C6840" s="66" t="s">
        <v>2739</v>
      </c>
      <c r="D6840" s="75" t="n">
        <f aca="false">D6839+10</f>
        <v>170</v>
      </c>
      <c r="E6840" s="38" t="s">
        <v>2553</v>
      </c>
      <c r="F6840" s="2" t="n">
        <f aca="false">IFERROR(E6840*10,SUBSTITUTE(E6840,"/",""))</f>
        <v>570</v>
      </c>
      <c r="H6840" s="14" t="str">
        <f aca="false">E6840</f>
        <v>57</v>
      </c>
      <c r="I6840" s="8" t="str">
        <f aca="false">J6840</f>
        <v>57</v>
      </c>
      <c r="J6840" s="61" t="str">
        <f aca="false">H6840</f>
        <v>57</v>
      </c>
      <c r="M6840" s="8" t="n">
        <v>969</v>
      </c>
      <c r="Z6840" s="38" t="str">
        <f aca="false">H6840</f>
        <v>57</v>
      </c>
    </row>
    <row r="6841" customFormat="false" ht="15" hidden="false" customHeight="false" outlineLevel="0" collapsed="false">
      <c r="B6841" s="2" t="s">
        <v>108</v>
      </c>
      <c r="C6841" s="66" t="s">
        <v>2739</v>
      </c>
      <c r="D6841" s="75" t="n">
        <f aca="false">D6840+10</f>
        <v>180</v>
      </c>
      <c r="E6841" s="38" t="s">
        <v>455</v>
      </c>
      <c r="F6841" s="2" t="n">
        <f aca="false">IFERROR(E6841*10,SUBSTITUTE(E6841,"/",""))</f>
        <v>580</v>
      </c>
      <c r="H6841" s="14" t="str">
        <f aca="false">E6841</f>
        <v>58</v>
      </c>
      <c r="I6841" s="8" t="str">
        <f aca="false">J6841</f>
        <v>58</v>
      </c>
      <c r="J6841" s="61" t="str">
        <f aca="false">H6841</f>
        <v>58</v>
      </c>
      <c r="M6841" s="8" t="n">
        <v>999</v>
      </c>
      <c r="Z6841" s="38" t="str">
        <f aca="false">H6841</f>
        <v>58</v>
      </c>
    </row>
    <row r="6842" customFormat="false" ht="15" hidden="false" customHeight="false" outlineLevel="0" collapsed="false">
      <c r="B6842" s="2" t="s">
        <v>108</v>
      </c>
      <c r="C6842" s="66" t="s">
        <v>2739</v>
      </c>
      <c r="D6842" s="75" t="n">
        <f aca="false">D6841+10</f>
        <v>190</v>
      </c>
      <c r="E6842" s="38" t="s">
        <v>2554</v>
      </c>
      <c r="F6842" s="2" t="n">
        <f aca="false">IFERROR(E6842*10,SUBSTITUTE(E6842,"/",""))</f>
        <v>590</v>
      </c>
      <c r="H6842" s="14" t="str">
        <f aca="false">E6842</f>
        <v>59</v>
      </c>
      <c r="I6842" s="8" t="str">
        <f aca="false">J6842</f>
        <v>59</v>
      </c>
      <c r="J6842" s="61" t="str">
        <f aca="false">H6842</f>
        <v>59</v>
      </c>
      <c r="M6842" s="8" t="n">
        <v>989</v>
      </c>
      <c r="Z6842" s="38" t="str">
        <f aca="false">H6842</f>
        <v>59</v>
      </c>
    </row>
    <row r="6843" customFormat="false" ht="15" hidden="false" customHeight="false" outlineLevel="0" collapsed="false">
      <c r="B6843" s="2" t="s">
        <v>108</v>
      </c>
      <c r="C6843" s="66" t="s">
        <v>2739</v>
      </c>
      <c r="D6843" s="75" t="n">
        <f aca="false">D6842+10</f>
        <v>200</v>
      </c>
      <c r="E6843" s="38" t="s">
        <v>456</v>
      </c>
      <c r="F6843" s="2" t="n">
        <f aca="false">IFERROR(E6843*10,SUBSTITUTE(E6843,"/",""))</f>
        <v>600</v>
      </c>
      <c r="H6843" s="14" t="str">
        <f aca="false">E6843</f>
        <v>60</v>
      </c>
      <c r="I6843" s="8" t="str">
        <f aca="false">J6843</f>
        <v>60</v>
      </c>
      <c r="J6843" s="61" t="str">
        <f aca="false">H6843</f>
        <v>60</v>
      </c>
      <c r="M6843" s="8" t="n">
        <v>979</v>
      </c>
      <c r="Z6843" s="38" t="str">
        <f aca="false">H6843</f>
        <v>60</v>
      </c>
    </row>
    <row r="6844" customFormat="false" ht="15" hidden="false" customHeight="false" outlineLevel="0" collapsed="false">
      <c r="B6844" s="2" t="s">
        <v>108</v>
      </c>
      <c r="C6844" s="66" t="s">
        <v>2739</v>
      </c>
      <c r="D6844" s="75" t="n">
        <f aca="false">D6843+10</f>
        <v>210</v>
      </c>
      <c r="E6844" s="38" t="s">
        <v>2555</v>
      </c>
      <c r="F6844" s="2" t="n">
        <f aca="false">IFERROR(E6844*10,SUBSTITUTE(E6844,"/",""))</f>
        <v>610</v>
      </c>
      <c r="H6844" s="8" t="str">
        <f aca="false">E6844</f>
        <v>61</v>
      </c>
      <c r="I6844" s="8" t="str">
        <f aca="false">J6844</f>
        <v>61</v>
      </c>
      <c r="J6844" s="61" t="str">
        <f aca="false">H6844</f>
        <v>61</v>
      </c>
      <c r="M6844" s="8" t="n">
        <v>959</v>
      </c>
      <c r="Z6844" s="2" t="str">
        <f aca="false">H6844</f>
        <v>61</v>
      </c>
    </row>
    <row r="6845" customFormat="false" ht="15" hidden="false" customHeight="false" outlineLevel="0" collapsed="false">
      <c r="B6845" s="2" t="s">
        <v>108</v>
      </c>
      <c r="C6845" s="66" t="s">
        <v>2739</v>
      </c>
      <c r="D6845" s="75" t="n">
        <f aca="false">D6844+10</f>
        <v>220</v>
      </c>
      <c r="E6845" s="38" t="s">
        <v>457</v>
      </c>
      <c r="F6845" s="2" t="n">
        <f aca="false">IFERROR(E6845*10,SUBSTITUTE(E6845,"/",""))</f>
        <v>620</v>
      </c>
      <c r="H6845" s="8" t="str">
        <f aca="false">E6845</f>
        <v>62</v>
      </c>
      <c r="I6845" s="8" t="str">
        <f aca="false">J6845</f>
        <v>62</v>
      </c>
      <c r="J6845" s="61" t="str">
        <f aca="false">H6845</f>
        <v>62</v>
      </c>
      <c r="K6845" s="24"/>
      <c r="L6845" s="24"/>
      <c r="M6845" s="8" t="n">
        <v>939</v>
      </c>
    </row>
    <row r="6846" customFormat="false" ht="15" hidden="false" customHeight="false" outlineLevel="0" collapsed="false">
      <c r="B6846" s="2" t="s">
        <v>108</v>
      </c>
      <c r="C6846" s="66" t="s">
        <v>2739</v>
      </c>
      <c r="D6846" s="75" t="n">
        <f aca="false">D6845+10</f>
        <v>230</v>
      </c>
      <c r="E6846" s="38" t="s">
        <v>2556</v>
      </c>
      <c r="F6846" s="2" t="n">
        <f aca="false">IFERROR(E6846*10,SUBSTITUTE(E6846,"/",""))</f>
        <v>630</v>
      </c>
      <c r="H6846" s="8" t="str">
        <f aca="false">E6846</f>
        <v>63</v>
      </c>
      <c r="I6846" s="8" t="str">
        <f aca="false">J6846</f>
        <v>63</v>
      </c>
      <c r="J6846" s="61" t="str">
        <f aca="false">H6846</f>
        <v>63</v>
      </c>
      <c r="M6846" s="8" t="n">
        <v>929</v>
      </c>
    </row>
    <row r="6847" customFormat="false" ht="15" hidden="false" customHeight="false" outlineLevel="0" collapsed="false">
      <c r="B6847" s="18" t="s">
        <v>717</v>
      </c>
      <c r="C6847" s="76" t="s">
        <v>2739</v>
      </c>
      <c r="D6847" s="72" t="n">
        <f aca="false">D6846+10</f>
        <v>240</v>
      </c>
      <c r="E6847" s="61" t="s">
        <v>458</v>
      </c>
      <c r="F6847" s="18" t="n">
        <f aca="false">IFERROR(E6847*10,SUBSTITUTE(E6847,"/",""))</f>
        <v>640</v>
      </c>
      <c r="G6847" s="76"/>
      <c r="H6847" s="29" t="str">
        <f aca="false">E6847</f>
        <v>64</v>
      </c>
      <c r="I6847" s="29" t="str">
        <f aca="false">J6847</f>
        <v>64</v>
      </c>
      <c r="J6847" s="61" t="str">
        <f aca="false">H6847</f>
        <v>64</v>
      </c>
      <c r="M6847" s="29" t="n">
        <v>919</v>
      </c>
    </row>
    <row r="6848" customFormat="false" ht="15" hidden="false" customHeight="false" outlineLevel="0" collapsed="false">
      <c r="B6848" s="10" t="s">
        <v>271</v>
      </c>
      <c r="C6848" s="73" t="s">
        <v>2739</v>
      </c>
      <c r="D6848" s="10" t="n">
        <v>300</v>
      </c>
      <c r="E6848" s="20" t="s">
        <v>243</v>
      </c>
      <c r="F6848" s="10" t="n">
        <f aca="false">IFERROR(E6848*10,SUBSTITUTE(E6848,"/",""))</f>
        <v>480</v>
      </c>
      <c r="G6848" s="73"/>
      <c r="H6848" s="24"/>
      <c r="I6848" s="24"/>
      <c r="J6848" s="24"/>
      <c r="K6848" s="24"/>
      <c r="L6848" s="24"/>
      <c r="M6848" s="24" t="n">
        <v>0</v>
      </c>
    </row>
    <row r="6849" customFormat="false" ht="15" hidden="false" customHeight="false" outlineLevel="0" collapsed="false">
      <c r="B6849" s="10" t="s">
        <v>271</v>
      </c>
      <c r="C6849" s="73" t="s">
        <v>2739</v>
      </c>
      <c r="D6849" s="90" t="n">
        <f aca="false">D6848+10</f>
        <v>310</v>
      </c>
      <c r="E6849" s="20" t="s">
        <v>245</v>
      </c>
      <c r="F6849" s="10" t="n">
        <f aca="false">IFERROR(E6849*10,SUBSTITUTE(E6849,"/",""))</f>
        <v>500</v>
      </c>
      <c r="G6849" s="73"/>
      <c r="H6849" s="24"/>
      <c r="I6849" s="24"/>
      <c r="J6849" s="24"/>
      <c r="K6849" s="24"/>
      <c r="L6849" s="24"/>
      <c r="M6849" s="24" t="n">
        <v>0</v>
      </c>
    </row>
    <row r="6850" customFormat="false" ht="15" hidden="false" customHeight="false" outlineLevel="0" collapsed="false">
      <c r="B6850" s="10" t="s">
        <v>271</v>
      </c>
      <c r="C6850" s="73" t="s">
        <v>2739</v>
      </c>
      <c r="D6850" s="90" t="n">
        <f aca="false">D6849+10</f>
        <v>320</v>
      </c>
      <c r="E6850" s="20" t="s">
        <v>452</v>
      </c>
      <c r="F6850" s="10" t="n">
        <f aca="false">IFERROR(E6850*10,SUBSTITUTE(E6850,"/",""))</f>
        <v>520</v>
      </c>
      <c r="G6850" s="73"/>
      <c r="H6850" s="24"/>
      <c r="I6850" s="24"/>
      <c r="J6850" s="24"/>
      <c r="K6850" s="24"/>
      <c r="L6850" s="24"/>
      <c r="M6850" s="24" t="n">
        <v>0</v>
      </c>
    </row>
    <row r="6851" customFormat="false" ht="15" hidden="false" customHeight="false" outlineLevel="0" collapsed="false">
      <c r="B6851" s="10" t="s">
        <v>271</v>
      </c>
      <c r="C6851" s="73" t="s">
        <v>2739</v>
      </c>
      <c r="D6851" s="90" t="n">
        <f aca="false">D6850+10</f>
        <v>330</v>
      </c>
      <c r="E6851" s="20" t="s">
        <v>453</v>
      </c>
      <c r="F6851" s="10" t="n">
        <f aca="false">IFERROR(E6851*10,SUBSTITUTE(E6851,"/",""))</f>
        <v>540</v>
      </c>
      <c r="G6851" s="73"/>
      <c r="H6851" s="24"/>
      <c r="I6851" s="24"/>
      <c r="J6851" s="24"/>
      <c r="K6851" s="24"/>
      <c r="L6851" s="24"/>
      <c r="M6851" s="24" t="n">
        <v>0</v>
      </c>
    </row>
    <row r="6853" customFormat="false" ht="15" hidden="false" customHeight="false" outlineLevel="0" collapsed="false">
      <c r="B6853" s="2" t="s">
        <v>108</v>
      </c>
      <c r="C6853" s="66" t="s">
        <v>2740</v>
      </c>
      <c r="D6853" s="2" t="n">
        <v>140</v>
      </c>
      <c r="E6853" s="38" t="s">
        <v>176</v>
      </c>
      <c r="F6853" s="2" t="str">
        <f aca="false">E6853</f>
        <v>XXS</v>
      </c>
      <c r="H6853" s="27"/>
      <c r="I6853" s="27"/>
      <c r="M6853" s="8" t="n">
        <v>0</v>
      </c>
    </row>
    <row r="6854" customFormat="false" ht="15" hidden="false" customHeight="false" outlineLevel="0" collapsed="false">
      <c r="B6854" s="2" t="s">
        <v>108</v>
      </c>
      <c r="C6854" s="66" t="s">
        <v>2740</v>
      </c>
      <c r="D6854" s="2" t="n">
        <v>150</v>
      </c>
      <c r="E6854" s="38" t="s">
        <v>177</v>
      </c>
      <c r="F6854" s="2" t="str">
        <f aca="false">E6854</f>
        <v>XS</v>
      </c>
      <c r="H6854" s="27"/>
      <c r="I6854" s="27"/>
      <c r="M6854" s="8" t="n">
        <v>0</v>
      </c>
    </row>
    <row r="6855" customFormat="false" ht="15" hidden="false" customHeight="false" outlineLevel="0" collapsed="false">
      <c r="B6855" s="2" t="s">
        <v>108</v>
      </c>
      <c r="C6855" s="66" t="s">
        <v>2740</v>
      </c>
      <c r="D6855" s="2" t="n">
        <v>160</v>
      </c>
      <c r="E6855" s="38" t="s">
        <v>178</v>
      </c>
      <c r="F6855" s="2" t="str">
        <f aca="false">E6855</f>
        <v>S</v>
      </c>
      <c r="H6855" s="27"/>
      <c r="I6855" s="27"/>
      <c r="M6855" s="8" t="n">
        <v>0</v>
      </c>
    </row>
    <row r="6856" customFormat="false" ht="15" hidden="false" customHeight="false" outlineLevel="0" collapsed="false">
      <c r="B6856" s="2" t="s">
        <v>108</v>
      </c>
      <c r="C6856" s="66" t="s">
        <v>2740</v>
      </c>
      <c r="D6856" s="2" t="n">
        <v>170</v>
      </c>
      <c r="E6856" s="38" t="s">
        <v>179</v>
      </c>
      <c r="F6856" s="2" t="str">
        <f aca="false">E6856</f>
        <v>M</v>
      </c>
      <c r="H6856" s="27"/>
      <c r="I6856" s="27"/>
      <c r="M6856" s="8" t="n">
        <v>0</v>
      </c>
    </row>
    <row r="6857" customFormat="false" ht="15" hidden="false" customHeight="false" outlineLevel="0" collapsed="false">
      <c r="B6857" s="2" t="s">
        <v>108</v>
      </c>
      <c r="C6857" s="66" t="s">
        <v>2740</v>
      </c>
      <c r="D6857" s="2" t="n">
        <v>180</v>
      </c>
      <c r="E6857" s="38" t="s">
        <v>180</v>
      </c>
      <c r="F6857" s="2" t="str">
        <f aca="false">E6857</f>
        <v>L</v>
      </c>
      <c r="H6857" s="27"/>
      <c r="I6857" s="27"/>
      <c r="M6857" s="8" t="n">
        <v>0</v>
      </c>
    </row>
    <row r="6858" customFormat="false" ht="15" hidden="false" customHeight="false" outlineLevel="0" collapsed="false">
      <c r="B6858" s="2" t="s">
        <v>108</v>
      </c>
      <c r="C6858" s="66" t="s">
        <v>2740</v>
      </c>
      <c r="D6858" s="2" t="n">
        <v>190</v>
      </c>
      <c r="E6858" s="38" t="s">
        <v>181</v>
      </c>
      <c r="F6858" s="2" t="str">
        <f aca="false">E6858</f>
        <v>XL</v>
      </c>
      <c r="H6858" s="27"/>
      <c r="I6858" s="27"/>
      <c r="M6858" s="8" t="n">
        <v>0</v>
      </c>
    </row>
    <row r="6859" customFormat="false" ht="15" hidden="false" customHeight="false" outlineLevel="0" collapsed="false">
      <c r="B6859" s="2" t="s">
        <v>108</v>
      </c>
      <c r="C6859" s="66" t="s">
        <v>2740</v>
      </c>
      <c r="D6859" s="2" t="n">
        <v>200</v>
      </c>
      <c r="E6859" s="38" t="s">
        <v>182</v>
      </c>
      <c r="F6859" s="2" t="str">
        <f aca="false">E6859</f>
        <v>XXL</v>
      </c>
      <c r="H6859" s="27"/>
      <c r="I6859" s="27"/>
      <c r="M6859" s="8" t="n">
        <v>0</v>
      </c>
    </row>
    <row r="6860" customFormat="false" ht="15" hidden="false" customHeight="false" outlineLevel="0" collapsed="false">
      <c r="I6860" s="2"/>
    </row>
    <row r="6861" customFormat="false" ht="15" hidden="false" customHeight="false" outlineLevel="0" collapsed="false">
      <c r="B6861" s="2" t="s">
        <v>108</v>
      </c>
      <c r="C6861" s="66" t="s">
        <v>2741</v>
      </c>
      <c r="D6861" s="2" t="n">
        <v>145</v>
      </c>
      <c r="E6861" s="38" t="s">
        <v>587</v>
      </c>
      <c r="F6861" s="2" t="str">
        <f aca="false">IFERROR(E6861*10,SUBSTITUTE(E6861,"/",""))</f>
        <v>XXSXS</v>
      </c>
      <c r="H6861" s="27"/>
      <c r="I6861" s="27"/>
      <c r="M6861" s="8" t="n">
        <v>0</v>
      </c>
    </row>
    <row r="6862" customFormat="false" ht="15" hidden="false" customHeight="false" outlineLevel="0" collapsed="false">
      <c r="B6862" s="2" t="s">
        <v>108</v>
      </c>
      <c r="C6862" s="66" t="s">
        <v>2741</v>
      </c>
      <c r="D6862" s="2" t="n">
        <v>155</v>
      </c>
      <c r="E6862" s="38" t="s">
        <v>588</v>
      </c>
      <c r="F6862" s="2" t="str">
        <f aca="false">IFERROR(E6862*10,SUBSTITUTE(E6862,"/",""))</f>
        <v>XSS</v>
      </c>
      <c r="H6862" s="27"/>
      <c r="I6862" s="27"/>
      <c r="M6862" s="8" t="n">
        <v>0</v>
      </c>
    </row>
    <row r="6863" customFormat="false" ht="15" hidden="false" customHeight="false" outlineLevel="0" collapsed="false">
      <c r="B6863" s="2" t="s">
        <v>108</v>
      </c>
      <c r="C6863" s="66" t="s">
        <v>2741</v>
      </c>
      <c r="D6863" s="2" t="n">
        <v>165</v>
      </c>
      <c r="E6863" s="38" t="s">
        <v>589</v>
      </c>
      <c r="F6863" s="2" t="str">
        <f aca="false">IFERROR(E6863*10,SUBSTITUTE(E6863,"/",""))</f>
        <v>SM</v>
      </c>
      <c r="H6863" s="27"/>
      <c r="I6863" s="27"/>
      <c r="M6863" s="8" t="n">
        <v>0</v>
      </c>
    </row>
    <row r="6864" customFormat="false" ht="15" hidden="false" customHeight="false" outlineLevel="0" collapsed="false">
      <c r="B6864" s="2" t="s">
        <v>108</v>
      </c>
      <c r="C6864" s="66" t="s">
        <v>2741</v>
      </c>
      <c r="D6864" s="2" t="n">
        <v>175</v>
      </c>
      <c r="E6864" s="38" t="s">
        <v>590</v>
      </c>
      <c r="F6864" s="2" t="str">
        <f aca="false">IFERROR(E6864*10,SUBSTITUTE(E6864,"/",""))</f>
        <v>ML</v>
      </c>
      <c r="H6864" s="27"/>
      <c r="I6864" s="27"/>
      <c r="M6864" s="8" t="n">
        <v>0</v>
      </c>
    </row>
    <row r="6865" customFormat="false" ht="15" hidden="false" customHeight="false" outlineLevel="0" collapsed="false">
      <c r="B6865" s="2" t="s">
        <v>108</v>
      </c>
      <c r="C6865" s="66" t="s">
        <v>2741</v>
      </c>
      <c r="D6865" s="2" t="n">
        <v>185</v>
      </c>
      <c r="E6865" s="38" t="s">
        <v>591</v>
      </c>
      <c r="F6865" s="2" t="str">
        <f aca="false">IFERROR(E6865*10,SUBSTITUTE(E6865,"/",""))</f>
        <v>LXL</v>
      </c>
      <c r="H6865" s="27"/>
      <c r="I6865" s="27"/>
      <c r="M6865" s="8" t="n">
        <v>0</v>
      </c>
    </row>
    <row r="6866" customFormat="false" ht="15" hidden="false" customHeight="false" outlineLevel="0" collapsed="false">
      <c r="B6866" s="2" t="s">
        <v>108</v>
      </c>
      <c r="C6866" s="66" t="s">
        <v>2741</v>
      </c>
      <c r="D6866" s="2" t="n">
        <v>195</v>
      </c>
      <c r="E6866" s="38" t="s">
        <v>592</v>
      </c>
      <c r="F6866" s="2" t="str">
        <f aca="false">IFERROR(E6866*10,SUBSTITUTE(E6866,"/",""))</f>
        <v>XLXXL</v>
      </c>
      <c r="H6866" s="27"/>
      <c r="I6866" s="27"/>
      <c r="M6866" s="8" t="n">
        <v>0</v>
      </c>
    </row>
    <row r="6868" customFormat="false" ht="15" hidden="false" customHeight="false" outlineLevel="0" collapsed="false">
      <c r="B6868" s="18" t="s">
        <v>108</v>
      </c>
      <c r="C6868" s="76" t="s">
        <v>2742</v>
      </c>
      <c r="D6868" s="18" t="n">
        <v>130</v>
      </c>
      <c r="E6868" s="61" t="s">
        <v>185</v>
      </c>
      <c r="F6868" s="18" t="str">
        <f aca="false">IFERROR(RIGHT("00"&amp;E6868*10,3),E6868)</f>
        <v>000</v>
      </c>
      <c r="G6868" s="76"/>
      <c r="H6868" s="27"/>
      <c r="I6868" s="27"/>
      <c r="M6868" s="8" t="n">
        <v>0</v>
      </c>
    </row>
    <row r="6869" customFormat="false" ht="15" hidden="false" customHeight="false" outlineLevel="0" collapsed="false">
      <c r="B6869" s="18" t="s">
        <v>108</v>
      </c>
      <c r="C6869" s="76" t="s">
        <v>2742</v>
      </c>
      <c r="D6869" s="18" t="n">
        <f aca="false">D6868+10</f>
        <v>140</v>
      </c>
      <c r="E6869" s="61" t="s">
        <v>186</v>
      </c>
      <c r="F6869" s="18" t="str">
        <f aca="false">IFERROR(RIGHT("00"&amp;E6869*10,3),E6869)</f>
        <v>010</v>
      </c>
      <c r="G6869" s="76"/>
      <c r="H6869" s="27"/>
      <c r="I6869" s="27"/>
      <c r="M6869" s="8" t="n">
        <v>0</v>
      </c>
    </row>
    <row r="6870" customFormat="false" ht="15" hidden="false" customHeight="false" outlineLevel="0" collapsed="false">
      <c r="B6870" s="18" t="s">
        <v>108</v>
      </c>
      <c r="C6870" s="76" t="s">
        <v>2742</v>
      </c>
      <c r="D6870" s="18" t="n">
        <f aca="false">D6869+10</f>
        <v>150</v>
      </c>
      <c r="E6870" s="61" t="s">
        <v>187</v>
      </c>
      <c r="F6870" s="18" t="str">
        <f aca="false">IFERROR(RIGHT("00"&amp;E6870*10,3),E6870)</f>
        <v>020</v>
      </c>
      <c r="G6870" s="76"/>
      <c r="H6870" s="27"/>
      <c r="I6870" s="27"/>
      <c r="M6870" s="8" t="n">
        <v>0</v>
      </c>
    </row>
    <row r="6871" customFormat="false" ht="15" hidden="false" customHeight="false" outlineLevel="0" collapsed="false">
      <c r="B6871" s="18" t="s">
        <v>108</v>
      </c>
      <c r="C6871" s="76" t="s">
        <v>2742</v>
      </c>
      <c r="D6871" s="18" t="n">
        <f aca="false">D6870+10</f>
        <v>160</v>
      </c>
      <c r="E6871" s="61" t="s">
        <v>188</v>
      </c>
      <c r="F6871" s="18" t="str">
        <f aca="false">IFERROR(RIGHT("00"&amp;E6871*10,3),E6871)</f>
        <v>030</v>
      </c>
      <c r="G6871" s="76"/>
      <c r="H6871" s="27"/>
      <c r="I6871" s="27"/>
      <c r="M6871" s="8" t="n">
        <v>0</v>
      </c>
    </row>
    <row r="6872" customFormat="false" ht="15" hidden="false" customHeight="false" outlineLevel="0" collapsed="false">
      <c r="B6872" s="18" t="s">
        <v>108</v>
      </c>
      <c r="C6872" s="76" t="s">
        <v>2742</v>
      </c>
      <c r="D6872" s="18" t="n">
        <f aca="false">D6871+10</f>
        <v>170</v>
      </c>
      <c r="E6872" s="61" t="s">
        <v>189</v>
      </c>
      <c r="F6872" s="18" t="str">
        <f aca="false">IFERROR(RIGHT("00"&amp;E6872*10,3),E6872)</f>
        <v>040</v>
      </c>
      <c r="G6872" s="76"/>
      <c r="H6872" s="27"/>
      <c r="I6872" s="27"/>
      <c r="M6872" s="8" t="n">
        <v>0</v>
      </c>
    </row>
    <row r="6873" customFormat="false" ht="15" hidden="false" customHeight="false" outlineLevel="0" collapsed="false">
      <c r="B6873" s="18" t="s">
        <v>108</v>
      </c>
      <c r="C6873" s="76" t="s">
        <v>2742</v>
      </c>
      <c r="D6873" s="18" t="n">
        <f aca="false">D6872+10</f>
        <v>180</v>
      </c>
      <c r="E6873" s="61" t="s">
        <v>190</v>
      </c>
      <c r="F6873" s="18" t="str">
        <f aca="false">IFERROR(RIGHT("00"&amp;E6873*10,3),E6873)</f>
        <v>050</v>
      </c>
      <c r="G6873" s="76"/>
      <c r="H6873" s="27"/>
      <c r="I6873" s="27"/>
      <c r="M6873" s="8" t="n">
        <v>0</v>
      </c>
    </row>
    <row r="6874" customFormat="false" ht="15" hidden="false" customHeight="false" outlineLevel="0" collapsed="false">
      <c r="B6874" s="18" t="s">
        <v>108</v>
      </c>
      <c r="C6874" s="76" t="s">
        <v>2742</v>
      </c>
      <c r="D6874" s="18" t="n">
        <f aca="false">D6873+10</f>
        <v>190</v>
      </c>
      <c r="E6874" s="61" t="s">
        <v>191</v>
      </c>
      <c r="F6874" s="18" t="str">
        <f aca="false">IFERROR(RIGHT("00"&amp;E6874*10,3),E6874)</f>
        <v>060</v>
      </c>
      <c r="G6874" s="76"/>
      <c r="H6874" s="27"/>
      <c r="I6874" s="27"/>
      <c r="M6874" s="8" t="n">
        <v>0</v>
      </c>
    </row>
    <row r="6876" customFormat="false" ht="15" hidden="false" customHeight="false" outlineLevel="0" collapsed="false">
      <c r="B6876" s="2" t="s">
        <v>108</v>
      </c>
      <c r="C6876" s="66" t="s">
        <v>2743</v>
      </c>
      <c r="D6876" s="2" t="n">
        <v>110</v>
      </c>
      <c r="E6876" s="38" t="s">
        <v>2579</v>
      </c>
      <c r="F6876" s="2" t="n">
        <v>678</v>
      </c>
      <c r="H6876" s="8" t="n">
        <v>55</v>
      </c>
      <c r="I6876" s="8" t="n">
        <f aca="false">J6876</f>
        <v>55</v>
      </c>
      <c r="J6876" s="18" t="n">
        <f aca="false">H6876</f>
        <v>55</v>
      </c>
      <c r="M6876" s="8" t="n">
        <v>909</v>
      </c>
      <c r="Z6876" s="2" t="n">
        <f aca="false">H6876</f>
        <v>55</v>
      </c>
    </row>
    <row r="6877" customFormat="false" ht="15" hidden="false" customHeight="false" outlineLevel="0" collapsed="false">
      <c r="B6877" s="2" t="s">
        <v>108</v>
      </c>
      <c r="C6877" s="66" t="s">
        <v>2743</v>
      </c>
      <c r="D6877" s="2" t="n">
        <f aca="false">D6876+10</f>
        <v>120</v>
      </c>
      <c r="E6877" s="38" t="s">
        <v>218</v>
      </c>
      <c r="F6877" s="2" t="n">
        <v>700</v>
      </c>
      <c r="H6877" s="8" t="n">
        <v>56</v>
      </c>
      <c r="I6877" s="8" t="n">
        <f aca="false">J6877</f>
        <v>56</v>
      </c>
      <c r="J6877" s="18" t="n">
        <f aca="false">H6877</f>
        <v>56</v>
      </c>
      <c r="M6877" s="8" t="n">
        <v>949</v>
      </c>
      <c r="Z6877" s="2" t="n">
        <f aca="false">H6877</f>
        <v>56</v>
      </c>
    </row>
    <row r="6878" customFormat="false" ht="15" hidden="false" customHeight="false" outlineLevel="0" collapsed="false">
      <c r="B6878" s="2" t="s">
        <v>108</v>
      </c>
      <c r="C6878" s="66" t="s">
        <v>2743</v>
      </c>
      <c r="D6878" s="2" t="n">
        <f aca="false">D6877+10</f>
        <v>130</v>
      </c>
      <c r="E6878" s="38" t="s">
        <v>2580</v>
      </c>
      <c r="F6878" s="2" t="n">
        <v>718</v>
      </c>
      <c r="H6878" s="8" t="n">
        <v>57</v>
      </c>
      <c r="I6878" s="8" t="n">
        <f aca="false">J6878</f>
        <v>57</v>
      </c>
      <c r="J6878" s="18" t="n">
        <f aca="false">H6878</f>
        <v>57</v>
      </c>
      <c r="M6878" s="8" t="n">
        <v>969</v>
      </c>
      <c r="Z6878" s="2" t="n">
        <f aca="false">H6878</f>
        <v>57</v>
      </c>
    </row>
    <row r="6879" customFormat="false" ht="15" hidden="false" customHeight="false" outlineLevel="0" collapsed="false">
      <c r="B6879" s="2" t="s">
        <v>108</v>
      </c>
      <c r="C6879" s="66" t="s">
        <v>2743</v>
      </c>
      <c r="D6879" s="2" t="n">
        <f aca="false">D6878+10</f>
        <v>140</v>
      </c>
      <c r="E6879" s="38" t="s">
        <v>2581</v>
      </c>
      <c r="F6879" s="2" t="n">
        <v>714</v>
      </c>
      <c r="H6879" s="8" t="n">
        <v>58</v>
      </c>
      <c r="I6879" s="8" t="n">
        <f aca="false">J6879</f>
        <v>58</v>
      </c>
      <c r="J6879" s="18" t="n">
        <f aca="false">H6879</f>
        <v>58</v>
      </c>
      <c r="M6879" s="8" t="n">
        <v>999</v>
      </c>
      <c r="Z6879" s="2" t="n">
        <f aca="false">H6879</f>
        <v>58</v>
      </c>
    </row>
    <row r="6880" customFormat="false" ht="15" hidden="false" customHeight="false" outlineLevel="0" collapsed="false">
      <c r="B6880" s="2" t="s">
        <v>108</v>
      </c>
      <c r="C6880" s="66" t="s">
        <v>2743</v>
      </c>
      <c r="D6880" s="2" t="n">
        <f aca="false">D6879+10</f>
        <v>150</v>
      </c>
      <c r="E6880" s="38" t="s">
        <v>2582</v>
      </c>
      <c r="F6880" s="2" t="n">
        <v>738</v>
      </c>
      <c r="H6880" s="8" t="n">
        <v>59</v>
      </c>
      <c r="I6880" s="8" t="n">
        <f aca="false">J6880</f>
        <v>59</v>
      </c>
      <c r="J6880" s="18" t="n">
        <f aca="false">H6880</f>
        <v>59</v>
      </c>
      <c r="M6880" s="8" t="n">
        <v>989</v>
      </c>
      <c r="Z6880" s="2" t="n">
        <f aca="false">H6880</f>
        <v>59</v>
      </c>
    </row>
    <row r="6881" customFormat="false" ht="15" hidden="false" customHeight="false" outlineLevel="0" collapsed="false">
      <c r="B6881" s="2" t="s">
        <v>108</v>
      </c>
      <c r="C6881" s="66" t="s">
        <v>2743</v>
      </c>
      <c r="D6881" s="2" t="n">
        <f aca="false">D6880+10</f>
        <v>160</v>
      </c>
      <c r="E6881" s="38" t="s">
        <v>2583</v>
      </c>
      <c r="F6881" s="2" t="n">
        <v>712</v>
      </c>
      <c r="H6881" s="8" t="n">
        <v>60</v>
      </c>
      <c r="I6881" s="8" t="n">
        <f aca="false">J6881</f>
        <v>60</v>
      </c>
      <c r="J6881" s="18" t="n">
        <f aca="false">H6881</f>
        <v>60</v>
      </c>
      <c r="M6881" s="8" t="n">
        <v>979</v>
      </c>
      <c r="Z6881" s="2" t="n">
        <f aca="false">H6881</f>
        <v>60</v>
      </c>
    </row>
    <row r="6882" customFormat="false" ht="15" hidden="false" customHeight="false" outlineLevel="0" collapsed="false">
      <c r="B6882" s="2" t="s">
        <v>108</v>
      </c>
      <c r="C6882" s="66" t="s">
        <v>2743</v>
      </c>
      <c r="D6882" s="2" t="n">
        <f aca="false">D6881+10</f>
        <v>170</v>
      </c>
      <c r="E6882" s="38" t="s">
        <v>2584</v>
      </c>
      <c r="F6882" s="2" t="n">
        <v>758</v>
      </c>
      <c r="H6882" s="8" t="n">
        <v>61</v>
      </c>
      <c r="I6882" s="8" t="n">
        <f aca="false">J6882</f>
        <v>61</v>
      </c>
      <c r="J6882" s="18" t="n">
        <f aca="false">H6882</f>
        <v>61</v>
      </c>
      <c r="M6882" s="8" t="n">
        <v>959</v>
      </c>
      <c r="Z6882" s="2" t="n">
        <f aca="false">H6882</f>
        <v>61</v>
      </c>
    </row>
    <row r="6883" customFormat="false" ht="15" hidden="false" customHeight="false" outlineLevel="0" collapsed="false">
      <c r="B6883" s="2" t="s">
        <v>108</v>
      </c>
      <c r="C6883" s="66" t="s">
        <v>2743</v>
      </c>
      <c r="D6883" s="2" t="n">
        <f aca="false">D6882+10</f>
        <v>180</v>
      </c>
      <c r="E6883" s="38" t="s">
        <v>2585</v>
      </c>
      <c r="F6883" s="2" t="n">
        <v>734</v>
      </c>
      <c r="H6883" s="8" t="n">
        <v>62</v>
      </c>
      <c r="I6883" s="8" t="n">
        <f aca="false">J6883</f>
        <v>62</v>
      </c>
      <c r="J6883" s="18" t="n">
        <f aca="false">H6883</f>
        <v>62</v>
      </c>
      <c r="M6883" s="8" t="n">
        <v>939</v>
      </c>
      <c r="Z6883" s="2" t="n">
        <f aca="false">H6883</f>
        <v>62</v>
      </c>
    </row>
    <row r="6884" customFormat="false" ht="15" hidden="false" customHeight="false" outlineLevel="0" collapsed="false">
      <c r="B6884" s="2" t="s">
        <v>108</v>
      </c>
      <c r="C6884" s="66" t="s">
        <v>2743</v>
      </c>
      <c r="D6884" s="2" t="n">
        <f aca="false">D6883+10</f>
        <v>190</v>
      </c>
      <c r="E6884" s="38" t="s">
        <v>2586</v>
      </c>
      <c r="F6884" s="2" t="n">
        <v>778</v>
      </c>
      <c r="H6884" s="8" t="n">
        <v>63</v>
      </c>
      <c r="I6884" s="8" t="n">
        <f aca="false">J6884</f>
        <v>63</v>
      </c>
      <c r="J6884" s="18" t="n">
        <f aca="false">H6884</f>
        <v>63</v>
      </c>
      <c r="M6884" s="8" t="n">
        <v>929</v>
      </c>
      <c r="Z6884" s="2" t="n">
        <f aca="false">H6884</f>
        <v>63</v>
      </c>
    </row>
    <row r="6885" customFormat="false" ht="15" hidden="false" customHeight="false" outlineLevel="0" collapsed="false">
      <c r="B6885" s="2" t="s">
        <v>108</v>
      </c>
      <c r="C6885" s="66" t="s">
        <v>2743</v>
      </c>
      <c r="D6885" s="2" t="n">
        <f aca="false">D6884+10</f>
        <v>200</v>
      </c>
      <c r="E6885" s="38" t="s">
        <v>220</v>
      </c>
      <c r="F6885" s="2" t="n">
        <v>800</v>
      </c>
      <c r="H6885" s="8" t="n">
        <v>64</v>
      </c>
      <c r="I6885" s="8" t="n">
        <f aca="false">J6885</f>
        <v>64</v>
      </c>
      <c r="J6885" s="18" t="n">
        <f aca="false">H6885</f>
        <v>64</v>
      </c>
      <c r="M6885" s="8" t="n">
        <v>919</v>
      </c>
      <c r="Z6885" s="2" t="n">
        <f aca="false">H6885</f>
        <v>64</v>
      </c>
    </row>
    <row r="6887" customFormat="false" ht="15" hidden="false" customHeight="false" outlineLevel="0" collapsed="false">
      <c r="B6887" s="2" t="s">
        <v>108</v>
      </c>
      <c r="C6887" s="66" t="s">
        <v>2744</v>
      </c>
      <c r="D6887" s="2" t="n">
        <v>110</v>
      </c>
      <c r="E6887" s="38" t="s">
        <v>238</v>
      </c>
      <c r="F6887" s="38" t="s">
        <v>2913</v>
      </c>
      <c r="H6887" s="35"/>
      <c r="I6887" s="35"/>
      <c r="J6887" s="61"/>
      <c r="M6887" s="8" t="n">
        <v>0</v>
      </c>
    </row>
    <row r="6889" customFormat="false" ht="15" hidden="false" customHeight="false" outlineLevel="0" collapsed="false">
      <c r="B6889" s="2" t="s">
        <v>108</v>
      </c>
      <c r="C6889" s="66" t="s">
        <v>2745</v>
      </c>
      <c r="D6889" s="38" t="n">
        <f aca="false">100+E6889*10</f>
        <v>150</v>
      </c>
      <c r="E6889" s="38" t="s">
        <v>190</v>
      </c>
      <c r="F6889" s="2" t="str">
        <f aca="false">IFERROR(RIGHT("00"&amp;E6889*10,3),E6889)</f>
        <v>050</v>
      </c>
      <c r="H6889" s="8" t="n">
        <v>14</v>
      </c>
      <c r="I6889" s="8" t="n">
        <f aca="false">J6889</f>
        <v>14</v>
      </c>
      <c r="J6889" s="18" t="n">
        <f aca="false">H6889</f>
        <v>14</v>
      </c>
      <c r="M6889" s="8" t="n">
        <v>0</v>
      </c>
      <c r="AA6889" s="38" t="n">
        <f aca="false">H6889</f>
        <v>14</v>
      </c>
      <c r="AB6889" s="38"/>
    </row>
    <row r="6890" customFormat="false" ht="15" hidden="false" customHeight="false" outlineLevel="0" collapsed="false">
      <c r="B6890" s="2" t="s">
        <v>108</v>
      </c>
      <c r="C6890" s="66" t="s">
        <v>2745</v>
      </c>
      <c r="D6890" s="38" t="n">
        <f aca="false">100+E6890*10</f>
        <v>155</v>
      </c>
      <c r="E6890" s="38" t="s">
        <v>216</v>
      </c>
      <c r="F6890" s="2" t="str">
        <f aca="false">IFERROR(RIGHT("00"&amp;E6890*10,3),E6890)</f>
        <v>055</v>
      </c>
      <c r="H6890" s="8" t="n">
        <v>15</v>
      </c>
      <c r="I6890" s="8" t="n">
        <f aca="false">J6890</f>
        <v>15</v>
      </c>
      <c r="J6890" s="18" t="n">
        <f aca="false">H6890</f>
        <v>15</v>
      </c>
      <c r="M6890" s="8" t="n">
        <v>0</v>
      </c>
      <c r="AA6890" s="38" t="n">
        <f aca="false">H6890</f>
        <v>15</v>
      </c>
      <c r="AB6890" s="38"/>
    </row>
    <row r="6891" customFormat="false" ht="15" hidden="false" customHeight="false" outlineLevel="0" collapsed="false">
      <c r="B6891" s="2" t="s">
        <v>108</v>
      </c>
      <c r="C6891" s="66" t="s">
        <v>2745</v>
      </c>
      <c r="D6891" s="38" t="n">
        <f aca="false">100+E6891*10</f>
        <v>160</v>
      </c>
      <c r="E6891" s="38" t="s">
        <v>191</v>
      </c>
      <c r="F6891" s="2" t="str">
        <f aca="false">IFERROR(RIGHT("00"&amp;E6891*10,3),E6891)</f>
        <v>060</v>
      </c>
      <c r="H6891" s="8" t="n">
        <v>16</v>
      </c>
      <c r="I6891" s="8" t="n">
        <f aca="false">J6891</f>
        <v>16</v>
      </c>
      <c r="J6891" s="18" t="n">
        <f aca="false">H6891</f>
        <v>16</v>
      </c>
      <c r="M6891" s="8" t="n">
        <v>0</v>
      </c>
      <c r="AA6891" s="38" t="n">
        <f aca="false">H6891</f>
        <v>16</v>
      </c>
      <c r="AB6891" s="38"/>
    </row>
    <row r="6892" customFormat="false" ht="15" hidden="false" customHeight="false" outlineLevel="0" collapsed="false">
      <c r="B6892" s="2" t="s">
        <v>108</v>
      </c>
      <c r="C6892" s="66" t="s">
        <v>2745</v>
      </c>
      <c r="D6892" s="38" t="n">
        <f aca="false">100+E6892*10</f>
        <v>165</v>
      </c>
      <c r="E6892" s="38" t="s">
        <v>217</v>
      </c>
      <c r="F6892" s="2" t="str">
        <f aca="false">IFERROR(RIGHT("00"&amp;E6892*10,3),E6892)</f>
        <v>065</v>
      </c>
      <c r="H6892" s="8" t="n">
        <v>18</v>
      </c>
      <c r="I6892" s="8" t="n">
        <f aca="false">J6892</f>
        <v>18</v>
      </c>
      <c r="J6892" s="18" t="n">
        <f aca="false">H6892</f>
        <v>18</v>
      </c>
      <c r="M6892" s="8" t="n">
        <v>0</v>
      </c>
      <c r="AA6892" s="38" t="n">
        <f aca="false">H6892</f>
        <v>18</v>
      </c>
      <c r="AB6892" s="38"/>
    </row>
    <row r="6893" customFormat="false" ht="15" hidden="false" customHeight="false" outlineLevel="0" collapsed="false">
      <c r="B6893" s="2" t="s">
        <v>108</v>
      </c>
      <c r="C6893" s="66" t="s">
        <v>2745</v>
      </c>
      <c r="D6893" s="38" t="n">
        <f aca="false">100+E6893*10</f>
        <v>170</v>
      </c>
      <c r="E6893" s="38" t="s">
        <v>218</v>
      </c>
      <c r="F6893" s="2" t="str">
        <f aca="false">IFERROR(RIGHT("00"&amp;E6893*10,3),E6893)</f>
        <v>070</v>
      </c>
      <c r="H6893" s="8" t="n">
        <v>19</v>
      </c>
      <c r="I6893" s="8" t="n">
        <f aca="false">J6893</f>
        <v>19</v>
      </c>
      <c r="J6893" s="18" t="n">
        <f aca="false">H6893</f>
        <v>19</v>
      </c>
      <c r="M6893" s="8" t="n">
        <v>0</v>
      </c>
      <c r="AA6893" s="38" t="n">
        <f aca="false">H6893</f>
        <v>19</v>
      </c>
      <c r="AB6893" s="38"/>
    </row>
    <row r="6894" customFormat="false" ht="15" hidden="false" customHeight="false" outlineLevel="0" collapsed="false">
      <c r="B6894" s="2" t="s">
        <v>108</v>
      </c>
      <c r="C6894" s="66" t="s">
        <v>2745</v>
      </c>
      <c r="D6894" s="38" t="n">
        <f aca="false">100+E6894*10</f>
        <v>175</v>
      </c>
      <c r="E6894" s="38" t="s">
        <v>219</v>
      </c>
      <c r="F6894" s="2" t="str">
        <f aca="false">IFERROR(RIGHT("00"&amp;E6894*10,3),E6894)</f>
        <v>075</v>
      </c>
      <c r="H6894" s="8" t="n">
        <v>20</v>
      </c>
      <c r="I6894" s="8" t="n">
        <f aca="false">J6894</f>
        <v>20</v>
      </c>
      <c r="J6894" s="18" t="n">
        <f aca="false">H6894</f>
        <v>20</v>
      </c>
      <c r="M6894" s="8" t="n">
        <v>0</v>
      </c>
      <c r="AA6894" s="38" t="n">
        <f aca="false">H6894</f>
        <v>20</v>
      </c>
      <c r="AB6894" s="38"/>
    </row>
    <row r="6895" customFormat="false" ht="15" hidden="false" customHeight="false" outlineLevel="0" collapsed="false">
      <c r="B6895" s="2" t="s">
        <v>108</v>
      </c>
      <c r="C6895" s="66" t="s">
        <v>2745</v>
      </c>
      <c r="D6895" s="38" t="n">
        <f aca="false">100+E6895*10</f>
        <v>180</v>
      </c>
      <c r="E6895" s="38" t="s">
        <v>220</v>
      </c>
      <c r="F6895" s="2" t="str">
        <f aca="false">IFERROR(RIGHT("00"&amp;E6895*10,3),E6895)</f>
        <v>080</v>
      </c>
      <c r="H6895" s="8" t="n">
        <v>22</v>
      </c>
      <c r="I6895" s="8" t="n">
        <f aca="false">J6895</f>
        <v>22</v>
      </c>
      <c r="J6895" s="18" t="n">
        <f aca="false">H6895</f>
        <v>22</v>
      </c>
      <c r="M6895" s="8" t="n">
        <v>0</v>
      </c>
      <c r="AA6895" s="38" t="n">
        <f aca="false">H6895</f>
        <v>22</v>
      </c>
      <c r="AB6895" s="38"/>
    </row>
    <row r="6896" customFormat="false" ht="15" hidden="false" customHeight="false" outlineLevel="0" collapsed="false">
      <c r="B6896" s="2" t="s">
        <v>108</v>
      </c>
      <c r="C6896" s="66" t="s">
        <v>2745</v>
      </c>
      <c r="D6896" s="38" t="n">
        <f aca="false">100+E6896*10</f>
        <v>185</v>
      </c>
      <c r="E6896" s="38" t="s">
        <v>221</v>
      </c>
      <c r="F6896" s="2" t="str">
        <f aca="false">IFERROR(RIGHT("00"&amp;E6896*10,3),E6896)</f>
        <v>085</v>
      </c>
      <c r="H6896" s="8" t="n">
        <v>23</v>
      </c>
      <c r="I6896" s="8" t="n">
        <f aca="false">J6896</f>
        <v>23</v>
      </c>
      <c r="J6896" s="18" t="n">
        <f aca="false">H6896</f>
        <v>23</v>
      </c>
      <c r="M6896" s="8" t="n">
        <v>0</v>
      </c>
      <c r="AA6896" s="38" t="n">
        <f aca="false">H6896</f>
        <v>23</v>
      </c>
      <c r="AB6896" s="38"/>
    </row>
    <row r="6897" customFormat="false" ht="15" hidden="false" customHeight="false" outlineLevel="0" collapsed="false">
      <c r="B6897" s="2" t="s">
        <v>108</v>
      </c>
      <c r="C6897" s="66" t="s">
        <v>2745</v>
      </c>
      <c r="D6897" s="38" t="n">
        <f aca="false">100+E6897*10</f>
        <v>190</v>
      </c>
      <c r="E6897" s="38" t="s">
        <v>222</v>
      </c>
      <c r="F6897" s="2" t="str">
        <f aca="false">IFERROR(RIGHT("00"&amp;E6897*10,3),E6897)</f>
        <v>090</v>
      </c>
      <c r="H6897" s="8" t="n">
        <v>24</v>
      </c>
      <c r="I6897" s="8" t="n">
        <f aca="false">J6897</f>
        <v>24</v>
      </c>
      <c r="J6897" s="18" t="n">
        <f aca="false">H6897</f>
        <v>24</v>
      </c>
      <c r="M6897" s="8" t="n">
        <v>0</v>
      </c>
      <c r="AA6897" s="38" t="n">
        <f aca="false">H6897</f>
        <v>24</v>
      </c>
      <c r="AB6897" s="38"/>
    </row>
    <row r="6898" customFormat="false" ht="15" hidden="false" customHeight="false" outlineLevel="0" collapsed="false">
      <c r="B6898" s="2" t="s">
        <v>108</v>
      </c>
      <c r="C6898" s="66" t="s">
        <v>2745</v>
      </c>
      <c r="D6898" s="38" t="n">
        <f aca="false">100+E6898*10</f>
        <v>195</v>
      </c>
      <c r="E6898" s="38" t="s">
        <v>223</v>
      </c>
      <c r="F6898" s="2" t="str">
        <f aca="false">IFERROR(RIGHT("00"&amp;E6898*10,3),E6898)</f>
        <v>095</v>
      </c>
      <c r="H6898" s="8" t="n">
        <v>26</v>
      </c>
      <c r="I6898" s="8" t="n">
        <f aca="false">J6898</f>
        <v>26</v>
      </c>
      <c r="J6898" s="18" t="n">
        <f aca="false">H6898</f>
        <v>26</v>
      </c>
      <c r="M6898" s="8" t="n">
        <v>0</v>
      </c>
      <c r="AA6898" s="38" t="n">
        <f aca="false">H6898</f>
        <v>26</v>
      </c>
      <c r="AB6898" s="38"/>
    </row>
    <row r="6899" customFormat="false" ht="15" hidden="false" customHeight="false" outlineLevel="0" collapsed="false">
      <c r="B6899" s="2" t="s">
        <v>108</v>
      </c>
      <c r="C6899" s="66" t="s">
        <v>2745</v>
      </c>
      <c r="D6899" s="38" t="n">
        <f aca="false">100+E6899*10</f>
        <v>200</v>
      </c>
      <c r="E6899" s="38" t="s">
        <v>224</v>
      </c>
      <c r="F6899" s="2" t="str">
        <f aca="false">IFERROR(RIGHT("00"&amp;E6899*10,3),E6899)</f>
        <v>100</v>
      </c>
      <c r="H6899" s="8" t="n">
        <v>27</v>
      </c>
      <c r="I6899" s="8" t="n">
        <f aca="false">J6899</f>
        <v>27</v>
      </c>
      <c r="J6899" s="18" t="n">
        <f aca="false">H6899</f>
        <v>27</v>
      </c>
      <c r="M6899" s="8" t="n">
        <v>0</v>
      </c>
      <c r="AA6899" s="38" t="n">
        <f aca="false">H6899</f>
        <v>27</v>
      </c>
      <c r="AB6899" s="38"/>
    </row>
    <row r="6900" customFormat="false" ht="15" hidden="false" customHeight="false" outlineLevel="0" collapsed="false">
      <c r="B6900" s="2" t="s">
        <v>108</v>
      </c>
      <c r="C6900" s="66" t="s">
        <v>2745</v>
      </c>
      <c r="D6900" s="38" t="n">
        <f aca="false">100+E6900*10</f>
        <v>205</v>
      </c>
      <c r="E6900" s="38" t="s">
        <v>225</v>
      </c>
      <c r="F6900" s="2" t="str">
        <f aca="false">IFERROR(RIGHT("00"&amp;E6900*10,3),E6900)</f>
        <v>105</v>
      </c>
      <c r="H6900" s="8" t="n">
        <v>28</v>
      </c>
      <c r="I6900" s="8" t="n">
        <f aca="false">J6900</f>
        <v>28</v>
      </c>
      <c r="J6900" s="18" t="n">
        <f aca="false">H6900</f>
        <v>28</v>
      </c>
      <c r="M6900" s="8" t="n">
        <v>0</v>
      </c>
      <c r="AA6900" s="38" t="n">
        <f aca="false">H6900</f>
        <v>28</v>
      </c>
      <c r="AB6900" s="38"/>
    </row>
    <row r="6901" s="50" customFormat="true" ht="15" hidden="false" customHeight="false" outlineLevel="0" collapsed="false">
      <c r="B6901" s="2" t="s">
        <v>108</v>
      </c>
      <c r="C6901" s="78" t="s">
        <v>2745</v>
      </c>
      <c r="D6901" s="79" t="n">
        <f aca="false">100+E6901*10</f>
        <v>210</v>
      </c>
      <c r="E6901" s="79" t="s">
        <v>226</v>
      </c>
      <c r="F6901" s="77" t="str">
        <f aca="false">IFERROR(RIGHT("00"&amp;E6901*10,3),E6901)</f>
        <v>110</v>
      </c>
      <c r="G6901" s="78"/>
      <c r="H6901" s="32" t="n">
        <v>30</v>
      </c>
      <c r="I6901" s="8" t="n">
        <f aca="false">J6901</f>
        <v>30</v>
      </c>
      <c r="J6901" s="58" t="n">
        <f aca="false">H6901</f>
        <v>30</v>
      </c>
      <c r="K6901" s="58"/>
      <c r="L6901" s="58"/>
      <c r="M6901" s="8" t="n">
        <v>0</v>
      </c>
      <c r="N6901" s="77"/>
      <c r="O6901" s="77"/>
      <c r="P6901" s="77"/>
      <c r="Q6901" s="77"/>
      <c r="R6901" s="77"/>
      <c r="S6901" s="77"/>
      <c r="T6901" s="77"/>
      <c r="U6901" s="77"/>
      <c r="V6901" s="77"/>
      <c r="W6901" s="77"/>
      <c r="X6901" s="77"/>
      <c r="Y6901" s="77"/>
      <c r="Z6901" s="77"/>
      <c r="AA6901" s="79" t="n">
        <f aca="false">H6901</f>
        <v>30</v>
      </c>
      <c r="AB6901" s="79"/>
      <c r="AC6901" s="77"/>
      <c r="AD6901" s="77"/>
      <c r="AE6901" s="77"/>
      <c r="AF6901" s="77"/>
      <c r="AG6901" s="77"/>
      <c r="AH6901" s="77"/>
      <c r="AI6901" s="77"/>
      <c r="AJ6901" s="77"/>
      <c r="AK6901" s="77"/>
    </row>
    <row r="6902" s="50" customFormat="true" ht="15" hidden="false" customHeight="false" outlineLevel="0" collapsed="false">
      <c r="B6902" s="2" t="s">
        <v>108</v>
      </c>
      <c r="C6902" s="78" t="s">
        <v>2745</v>
      </c>
      <c r="D6902" s="79" t="n">
        <f aca="false">100+E6902*10</f>
        <v>215</v>
      </c>
      <c r="E6902" s="79" t="s">
        <v>231</v>
      </c>
      <c r="F6902" s="77" t="str">
        <f aca="false">IFERROR(RIGHT("00"&amp;E6902*10,3),E6902)</f>
        <v>115</v>
      </c>
      <c r="G6902" s="78"/>
      <c r="H6902" s="32" t="n">
        <v>31</v>
      </c>
      <c r="I6902" s="8" t="n">
        <f aca="false">J6902</f>
        <v>31</v>
      </c>
      <c r="J6902" s="58" t="n">
        <f aca="false">H6902</f>
        <v>31</v>
      </c>
      <c r="K6902" s="58"/>
      <c r="L6902" s="58"/>
      <c r="M6902" s="8" t="n">
        <v>0</v>
      </c>
      <c r="N6902" s="77"/>
      <c r="O6902" s="77"/>
      <c r="P6902" s="77"/>
      <c r="Q6902" s="77"/>
      <c r="R6902" s="77"/>
      <c r="S6902" s="77"/>
      <c r="T6902" s="77"/>
      <c r="U6902" s="77"/>
      <c r="V6902" s="77"/>
      <c r="W6902" s="77"/>
      <c r="X6902" s="77"/>
      <c r="Y6902" s="77"/>
      <c r="Z6902" s="77"/>
      <c r="AA6902" s="79"/>
      <c r="AB6902" s="79"/>
      <c r="AC6902" s="77"/>
      <c r="AD6902" s="77"/>
      <c r="AE6902" s="77"/>
      <c r="AF6902" s="77"/>
      <c r="AG6902" s="77"/>
      <c r="AH6902" s="77"/>
      <c r="AI6902" s="77"/>
      <c r="AJ6902" s="77"/>
      <c r="AK6902" s="77"/>
    </row>
    <row r="6903" s="50" customFormat="true" ht="15" hidden="false" customHeight="false" outlineLevel="0" collapsed="false">
      <c r="B6903" s="2" t="s">
        <v>108</v>
      </c>
      <c r="C6903" s="78" t="s">
        <v>2745</v>
      </c>
      <c r="D6903" s="79" t="n">
        <f aca="false">100+E6903*10</f>
        <v>220</v>
      </c>
      <c r="E6903" s="79" t="s">
        <v>232</v>
      </c>
      <c r="F6903" s="77" t="str">
        <f aca="false">IFERROR(RIGHT("00"&amp;E6903*10,3),E6903)</f>
        <v>120</v>
      </c>
      <c r="G6903" s="78"/>
      <c r="H6903" s="32" t="n">
        <v>32</v>
      </c>
      <c r="I6903" s="8" t="n">
        <f aca="false">J6903</f>
        <v>32</v>
      </c>
      <c r="J6903" s="58" t="n">
        <f aca="false">H6903</f>
        <v>32</v>
      </c>
      <c r="K6903" s="58"/>
      <c r="L6903" s="58"/>
      <c r="M6903" s="8" t="n">
        <v>0</v>
      </c>
      <c r="N6903" s="77"/>
      <c r="O6903" s="77"/>
      <c r="P6903" s="77"/>
      <c r="Q6903" s="77"/>
      <c r="R6903" s="77"/>
      <c r="S6903" s="77"/>
      <c r="T6903" s="77"/>
      <c r="U6903" s="77"/>
      <c r="V6903" s="77"/>
      <c r="W6903" s="77"/>
      <c r="X6903" s="77"/>
      <c r="Y6903" s="77"/>
      <c r="Z6903" s="77"/>
      <c r="AA6903" s="79"/>
      <c r="AB6903" s="79"/>
      <c r="AC6903" s="77"/>
      <c r="AD6903" s="77"/>
      <c r="AE6903" s="77"/>
      <c r="AF6903" s="77"/>
      <c r="AG6903" s="77"/>
      <c r="AH6903" s="77"/>
      <c r="AI6903" s="77"/>
      <c r="AJ6903" s="77"/>
      <c r="AK6903" s="77"/>
    </row>
    <row r="6904" customFormat="false" ht="15" hidden="false" customHeight="false" outlineLevel="0" collapsed="false">
      <c r="B6904" s="10" t="s">
        <v>271</v>
      </c>
      <c r="C6904" s="73" t="s">
        <v>2745</v>
      </c>
      <c r="D6904" s="20" t="n">
        <f aca="false">100+E6904*10</f>
        <v>225</v>
      </c>
      <c r="E6904" s="20" t="s">
        <v>233</v>
      </c>
      <c r="F6904" s="10" t="str">
        <f aca="false">IFERROR(RIGHT("00"&amp;E6904*10,3),E6904)</f>
        <v>125</v>
      </c>
      <c r="G6904" s="73"/>
      <c r="H6904" s="24"/>
      <c r="I6904" s="24"/>
      <c r="J6904" s="24"/>
      <c r="K6904" s="24"/>
      <c r="L6904" s="24"/>
      <c r="M6904" s="24" t="n">
        <v>0</v>
      </c>
      <c r="AA6904" s="38"/>
      <c r="AB6904" s="38"/>
    </row>
    <row r="6905" customFormat="false" ht="15" hidden="false" customHeight="false" outlineLevel="0" collapsed="false">
      <c r="B6905" s="10" t="s">
        <v>271</v>
      </c>
      <c r="C6905" s="73" t="s">
        <v>2745</v>
      </c>
      <c r="D6905" s="20" t="n">
        <f aca="false">100+E6905*10</f>
        <v>230</v>
      </c>
      <c r="E6905" s="20" t="s">
        <v>234</v>
      </c>
      <c r="F6905" s="10" t="str">
        <f aca="false">IFERROR(RIGHT("00"&amp;E6905*10,3),E6905)</f>
        <v>130</v>
      </c>
      <c r="G6905" s="73"/>
      <c r="H6905" s="24"/>
      <c r="I6905" s="24"/>
      <c r="J6905" s="24"/>
      <c r="K6905" s="24"/>
      <c r="L6905" s="24"/>
      <c r="M6905" s="24" t="n">
        <v>0</v>
      </c>
      <c r="AA6905" s="38"/>
      <c r="AB6905" s="38"/>
    </row>
    <row r="6906" customFormat="false" ht="15" hidden="false" customHeight="false" outlineLevel="0" collapsed="false">
      <c r="B6906" s="10" t="s">
        <v>271</v>
      </c>
      <c r="C6906" s="73" t="s">
        <v>2745</v>
      </c>
      <c r="D6906" s="20" t="n">
        <f aca="false">100+E6906*10</f>
        <v>235</v>
      </c>
      <c r="E6906" s="20" t="s">
        <v>276</v>
      </c>
      <c r="F6906" s="10" t="str">
        <f aca="false">IFERROR(RIGHT("00"&amp;E6906*10,3),E6906)</f>
        <v>135</v>
      </c>
      <c r="G6906" s="73"/>
      <c r="H6906" s="24"/>
      <c r="I6906" s="24"/>
      <c r="J6906" s="24"/>
      <c r="K6906" s="24"/>
      <c r="L6906" s="24"/>
      <c r="M6906" s="24" t="n">
        <v>0</v>
      </c>
      <c r="AA6906" s="38"/>
      <c r="AB6906" s="38"/>
    </row>
    <row r="6907" customFormat="false" ht="15" hidden="false" customHeight="false" outlineLevel="0" collapsed="false">
      <c r="B6907" s="10" t="s">
        <v>271</v>
      </c>
      <c r="C6907" s="73" t="s">
        <v>2745</v>
      </c>
      <c r="D6907" s="20" t="n">
        <f aca="false">100+E6907*10</f>
        <v>240</v>
      </c>
      <c r="E6907" s="20" t="s">
        <v>277</v>
      </c>
      <c r="F6907" s="10" t="str">
        <f aca="false">IFERROR(RIGHT("00"&amp;E6907*10,3),E6907)</f>
        <v>140</v>
      </c>
      <c r="G6907" s="73"/>
      <c r="H6907" s="24"/>
      <c r="I6907" s="24"/>
      <c r="J6907" s="24"/>
      <c r="K6907" s="24"/>
      <c r="L6907" s="24"/>
      <c r="M6907" s="24" t="n">
        <v>0</v>
      </c>
      <c r="AA6907" s="38"/>
      <c r="AB6907" s="38"/>
    </row>
    <row r="6909" customFormat="false" ht="15" hidden="false" customHeight="false" outlineLevel="0" collapsed="false">
      <c r="B6909" s="2" t="s">
        <v>108</v>
      </c>
      <c r="C6909" s="66" t="s">
        <v>2746</v>
      </c>
      <c r="D6909" s="2" t="n">
        <v>140</v>
      </c>
      <c r="E6909" s="38" t="s">
        <v>176</v>
      </c>
      <c r="F6909" s="2" t="str">
        <f aca="false">E6909</f>
        <v>XXS</v>
      </c>
      <c r="H6909" s="18"/>
      <c r="M6909" s="8" t="n">
        <v>0</v>
      </c>
    </row>
    <row r="6910" customFormat="false" ht="15" hidden="false" customHeight="false" outlineLevel="0" collapsed="false">
      <c r="B6910" s="2" t="s">
        <v>108</v>
      </c>
      <c r="C6910" s="66" t="s">
        <v>2746</v>
      </c>
      <c r="D6910" s="2" t="n">
        <v>150</v>
      </c>
      <c r="E6910" s="38" t="s">
        <v>177</v>
      </c>
      <c r="F6910" s="2" t="str">
        <f aca="false">E6910</f>
        <v>XS</v>
      </c>
      <c r="H6910" s="8" t="n">
        <v>22</v>
      </c>
      <c r="I6910" s="8" t="n">
        <f aca="false">J6910</f>
        <v>22</v>
      </c>
      <c r="J6910" s="18" t="n">
        <f aca="false">H6910</f>
        <v>22</v>
      </c>
      <c r="M6910" s="8" t="n">
        <v>0</v>
      </c>
      <c r="AA6910" s="2" t="n">
        <f aca="false">H6910</f>
        <v>22</v>
      </c>
    </row>
    <row r="6911" customFormat="false" ht="15" hidden="false" customHeight="false" outlineLevel="0" collapsed="false">
      <c r="B6911" s="2" t="s">
        <v>108</v>
      </c>
      <c r="C6911" s="66" t="s">
        <v>2746</v>
      </c>
      <c r="D6911" s="2" t="n">
        <v>160</v>
      </c>
      <c r="E6911" s="38" t="s">
        <v>178</v>
      </c>
      <c r="F6911" s="2" t="str">
        <f aca="false">E6911</f>
        <v>S</v>
      </c>
      <c r="H6911" s="8" t="n">
        <v>23</v>
      </c>
      <c r="I6911" s="8" t="n">
        <f aca="false">J6911</f>
        <v>23</v>
      </c>
      <c r="J6911" s="18" t="n">
        <f aca="false">H6911</f>
        <v>23</v>
      </c>
      <c r="M6911" s="8" t="n">
        <v>0</v>
      </c>
      <c r="AA6911" s="2" t="n">
        <f aca="false">H6911</f>
        <v>23</v>
      </c>
    </row>
    <row r="6912" customFormat="false" ht="15" hidden="false" customHeight="false" outlineLevel="0" collapsed="false">
      <c r="B6912" s="2" t="s">
        <v>108</v>
      </c>
      <c r="C6912" s="66" t="s">
        <v>2746</v>
      </c>
      <c r="D6912" s="2" t="n">
        <v>170</v>
      </c>
      <c r="E6912" s="38" t="s">
        <v>179</v>
      </c>
      <c r="F6912" s="2" t="str">
        <f aca="false">E6912</f>
        <v>M</v>
      </c>
      <c r="H6912" s="8" t="n">
        <v>24</v>
      </c>
      <c r="I6912" s="8" t="n">
        <f aca="false">J6912</f>
        <v>24</v>
      </c>
      <c r="J6912" s="18" t="n">
        <f aca="false">H6912</f>
        <v>24</v>
      </c>
      <c r="M6912" s="8" t="n">
        <v>0</v>
      </c>
      <c r="AA6912" s="2" t="n">
        <f aca="false">H6912</f>
        <v>24</v>
      </c>
    </row>
    <row r="6913" customFormat="false" ht="15" hidden="false" customHeight="false" outlineLevel="0" collapsed="false">
      <c r="B6913" s="2" t="s">
        <v>108</v>
      </c>
      <c r="C6913" s="66" t="s">
        <v>2746</v>
      </c>
      <c r="D6913" s="2" t="n">
        <v>180</v>
      </c>
      <c r="E6913" s="38" t="s">
        <v>180</v>
      </c>
      <c r="F6913" s="2" t="str">
        <f aca="false">E6913</f>
        <v>L</v>
      </c>
      <c r="H6913" s="8" t="n">
        <v>26</v>
      </c>
      <c r="I6913" s="8" t="n">
        <f aca="false">J6913</f>
        <v>26</v>
      </c>
      <c r="J6913" s="18" t="n">
        <f aca="false">H6913</f>
        <v>26</v>
      </c>
      <c r="M6913" s="8" t="n">
        <v>0</v>
      </c>
      <c r="AA6913" s="2" t="n">
        <f aca="false">H6913</f>
        <v>26</v>
      </c>
    </row>
    <row r="6914" customFormat="false" ht="15" hidden="false" customHeight="false" outlineLevel="0" collapsed="false">
      <c r="B6914" s="2" t="s">
        <v>108</v>
      </c>
      <c r="C6914" s="66" t="s">
        <v>2746</v>
      </c>
      <c r="D6914" s="2" t="n">
        <v>190</v>
      </c>
      <c r="E6914" s="38" t="s">
        <v>181</v>
      </c>
      <c r="F6914" s="2" t="str">
        <f aca="false">E6914</f>
        <v>XL</v>
      </c>
      <c r="H6914" s="8" t="n">
        <v>27</v>
      </c>
      <c r="I6914" s="8" t="n">
        <f aca="false">J6914</f>
        <v>27</v>
      </c>
      <c r="J6914" s="18" t="n">
        <f aca="false">H6914</f>
        <v>27</v>
      </c>
      <c r="M6914" s="8" t="n">
        <v>0</v>
      </c>
      <c r="AA6914" s="2" t="n">
        <f aca="false">H6914</f>
        <v>27</v>
      </c>
    </row>
    <row r="6915" customFormat="false" ht="15" hidden="false" customHeight="false" outlineLevel="0" collapsed="false">
      <c r="B6915" s="2" t="s">
        <v>108</v>
      </c>
      <c r="C6915" s="66" t="s">
        <v>2746</v>
      </c>
      <c r="D6915" s="2" t="n">
        <v>200</v>
      </c>
      <c r="E6915" s="38" t="s">
        <v>182</v>
      </c>
      <c r="F6915" s="2" t="str">
        <f aca="false">E6915</f>
        <v>XXL</v>
      </c>
      <c r="H6915" s="18"/>
      <c r="M6915" s="8" t="n">
        <v>0</v>
      </c>
    </row>
    <row r="6916" customFormat="false" ht="15" hidden="false" customHeight="false" outlineLevel="0" collapsed="false">
      <c r="H6916" s="18"/>
    </row>
    <row r="6917" customFormat="false" ht="15" hidden="false" customHeight="false" outlineLevel="0" collapsed="false">
      <c r="B6917" s="2" t="s">
        <v>108</v>
      </c>
      <c r="C6917" s="66" t="s">
        <v>2747</v>
      </c>
      <c r="D6917" s="2" t="n">
        <v>145</v>
      </c>
      <c r="E6917" s="38" t="s">
        <v>587</v>
      </c>
      <c r="F6917" s="2" t="str">
        <f aca="false">IFERROR(E6917*10,SUBSTITUTE(E6917,"/",""))</f>
        <v>XXSXS</v>
      </c>
      <c r="H6917" s="18"/>
      <c r="M6917" s="8" t="n">
        <v>0</v>
      </c>
    </row>
    <row r="6918" customFormat="false" ht="15" hidden="false" customHeight="false" outlineLevel="0" collapsed="false">
      <c r="B6918" s="2" t="s">
        <v>108</v>
      </c>
      <c r="C6918" s="66" t="s">
        <v>2747</v>
      </c>
      <c r="D6918" s="2" t="n">
        <v>155</v>
      </c>
      <c r="E6918" s="38" t="s">
        <v>588</v>
      </c>
      <c r="F6918" s="2" t="str">
        <f aca="false">IFERROR(E6918*10,SUBSTITUTE(E6918,"/",""))</f>
        <v>XSS</v>
      </c>
      <c r="H6918" s="8" t="s">
        <v>340</v>
      </c>
      <c r="I6918" s="8" t="str">
        <f aca="false">J6918</f>
        <v>22;23</v>
      </c>
      <c r="J6918" s="18" t="str">
        <f aca="false">LEFT(H6918,2)&amp;";"&amp;RIGHT(H6918,2)</f>
        <v>22;23</v>
      </c>
      <c r="M6918" s="8" t="n">
        <v>0</v>
      </c>
      <c r="AA6918" s="2" t="str">
        <f aca="false">LEFT(H6918,2)&amp;" - "&amp;RIGHT(H6918,2)</f>
        <v>22 - 23</v>
      </c>
    </row>
    <row r="6919" customFormat="false" ht="15" hidden="false" customHeight="false" outlineLevel="0" collapsed="false">
      <c r="B6919" s="2" t="s">
        <v>108</v>
      </c>
      <c r="C6919" s="66" t="s">
        <v>2747</v>
      </c>
      <c r="D6919" s="2" t="n">
        <v>165</v>
      </c>
      <c r="E6919" s="38" t="s">
        <v>589</v>
      </c>
      <c r="F6919" s="2" t="str">
        <f aca="false">IFERROR(E6919*10,SUBSTITUTE(E6919,"/",""))</f>
        <v>SM</v>
      </c>
      <c r="H6919" s="8" t="s">
        <v>341</v>
      </c>
      <c r="I6919" s="8" t="str">
        <f aca="false">J6919</f>
        <v>23;24</v>
      </c>
      <c r="J6919" s="18" t="str">
        <f aca="false">LEFT(H6919,2)&amp;";"&amp;RIGHT(H6919,2)</f>
        <v>23;24</v>
      </c>
      <c r="M6919" s="8" t="n">
        <v>0</v>
      </c>
      <c r="AA6919" s="2" t="str">
        <f aca="false">LEFT(H6919,2)&amp;" - "&amp;RIGHT(H6919,2)</f>
        <v>23 - 24</v>
      </c>
    </row>
    <row r="6920" customFormat="false" ht="15" hidden="false" customHeight="false" outlineLevel="0" collapsed="false">
      <c r="B6920" s="2" t="s">
        <v>108</v>
      </c>
      <c r="C6920" s="66" t="s">
        <v>2747</v>
      </c>
      <c r="D6920" s="2" t="n">
        <v>175</v>
      </c>
      <c r="E6920" s="38" t="s">
        <v>590</v>
      </c>
      <c r="F6920" s="2" t="str">
        <f aca="false">IFERROR(E6920*10,SUBSTITUTE(E6920,"/",""))</f>
        <v>ML</v>
      </c>
      <c r="H6920" s="8" t="s">
        <v>360</v>
      </c>
      <c r="I6920" s="8" t="str">
        <f aca="false">J6920</f>
        <v>24;26</v>
      </c>
      <c r="J6920" s="18" t="str">
        <f aca="false">LEFT(H6920,2)&amp;";"&amp;RIGHT(H6920,2)</f>
        <v>24;26</v>
      </c>
      <c r="M6920" s="8" t="n">
        <v>0</v>
      </c>
      <c r="AA6920" s="2" t="str">
        <f aca="false">LEFT(H6920,2)&amp;" - "&amp;RIGHT(H6920,2)</f>
        <v>24 - 26</v>
      </c>
    </row>
    <row r="6921" customFormat="false" ht="15" hidden="false" customHeight="false" outlineLevel="0" collapsed="false">
      <c r="B6921" s="2" t="s">
        <v>108</v>
      </c>
      <c r="C6921" s="66" t="s">
        <v>2747</v>
      </c>
      <c r="D6921" s="2" t="n">
        <v>185</v>
      </c>
      <c r="E6921" s="38" t="s">
        <v>591</v>
      </c>
      <c r="F6921" s="2" t="str">
        <f aca="false">IFERROR(E6921*10,SUBSTITUTE(E6921,"/",""))</f>
        <v>LXL</v>
      </c>
      <c r="H6921" s="8" t="s">
        <v>344</v>
      </c>
      <c r="I6921" s="8" t="str">
        <f aca="false">J6921</f>
        <v>26;27</v>
      </c>
      <c r="J6921" s="18" t="str">
        <f aca="false">LEFT(H6921,2)&amp;";"&amp;RIGHT(H6921,2)</f>
        <v>26;27</v>
      </c>
      <c r="M6921" s="8" t="n">
        <v>0</v>
      </c>
      <c r="AA6921" s="2" t="str">
        <f aca="false">LEFT(H6921,2)&amp;" - "&amp;RIGHT(H6921,2)</f>
        <v>26 - 27</v>
      </c>
    </row>
    <row r="6922" customFormat="false" ht="15" hidden="false" customHeight="false" outlineLevel="0" collapsed="false">
      <c r="B6922" s="2" t="s">
        <v>108</v>
      </c>
      <c r="C6922" s="66" t="s">
        <v>2747</v>
      </c>
      <c r="D6922" s="2" t="n">
        <v>195</v>
      </c>
      <c r="E6922" s="38" t="s">
        <v>592</v>
      </c>
      <c r="F6922" s="2" t="str">
        <f aca="false">IFERROR(E6922*10,SUBSTITUTE(E6922,"/",""))</f>
        <v>XLXXL</v>
      </c>
      <c r="H6922" s="18"/>
      <c r="M6922" s="8" t="n">
        <v>0</v>
      </c>
    </row>
    <row r="6924" customFormat="false" ht="15" hidden="false" customHeight="false" outlineLevel="0" collapsed="false">
      <c r="B6924" s="2" t="s">
        <v>108</v>
      </c>
      <c r="C6924" s="66" t="s">
        <v>2748</v>
      </c>
      <c r="D6924" s="2" t="n">
        <v>110</v>
      </c>
      <c r="E6924" s="38" t="s">
        <v>238</v>
      </c>
      <c r="F6924" s="38" t="s">
        <v>2913</v>
      </c>
      <c r="H6924" s="35"/>
      <c r="I6924" s="35"/>
      <c r="J6924" s="61"/>
      <c r="M6924" s="8" t="n">
        <v>0</v>
      </c>
    </row>
    <row r="6926" customFormat="false" ht="15" hidden="false" customHeight="false" outlineLevel="0" collapsed="false">
      <c r="B6926" s="2" t="s">
        <v>108</v>
      </c>
      <c r="C6926" s="66" t="s">
        <v>2749</v>
      </c>
      <c r="D6926" s="38" t="n">
        <f aca="false">E6926*10</f>
        <v>150</v>
      </c>
      <c r="E6926" s="38" t="s">
        <v>279</v>
      </c>
      <c r="F6926" s="38" t="n">
        <f aca="false">E6926*10</f>
        <v>150</v>
      </c>
      <c r="H6926" s="14" t="str">
        <f aca="false">E6926</f>
        <v>15</v>
      </c>
      <c r="I6926" s="8" t="str">
        <f aca="false">J6926</f>
        <v>15</v>
      </c>
      <c r="J6926" s="61" t="str">
        <f aca="false">H6926</f>
        <v>15</v>
      </c>
      <c r="M6926" s="8" t="n">
        <v>0</v>
      </c>
    </row>
    <row r="6927" customFormat="false" ht="15" hidden="false" customHeight="false" outlineLevel="0" collapsed="false">
      <c r="B6927" s="2" t="s">
        <v>108</v>
      </c>
      <c r="C6927" s="66" t="s">
        <v>2749</v>
      </c>
      <c r="D6927" s="38" t="n">
        <f aca="false">E6927*10</f>
        <v>155</v>
      </c>
      <c r="E6927" s="38" t="s">
        <v>280</v>
      </c>
      <c r="F6927" s="38" t="n">
        <f aca="false">E6927*10</f>
        <v>155</v>
      </c>
      <c r="H6927" s="14" t="str">
        <f aca="false">E6927</f>
        <v>15,5</v>
      </c>
      <c r="I6927" s="8" t="str">
        <f aca="false">J6927</f>
        <v>15,5</v>
      </c>
      <c r="J6927" s="61" t="str">
        <f aca="false">H6927</f>
        <v>15,5</v>
      </c>
      <c r="M6927" s="8" t="n">
        <v>0</v>
      </c>
    </row>
    <row r="6928" customFormat="false" ht="15" hidden="false" customHeight="false" outlineLevel="0" collapsed="false">
      <c r="B6928" s="2" t="s">
        <v>108</v>
      </c>
      <c r="C6928" s="66" t="s">
        <v>2749</v>
      </c>
      <c r="D6928" s="38" t="n">
        <f aca="false">E6928*10</f>
        <v>160</v>
      </c>
      <c r="E6928" s="38" t="s">
        <v>281</v>
      </c>
      <c r="F6928" s="38" t="n">
        <f aca="false">E6928*10</f>
        <v>160</v>
      </c>
      <c r="H6928" s="14" t="str">
        <f aca="false">E6928</f>
        <v>16</v>
      </c>
      <c r="I6928" s="8" t="str">
        <f aca="false">J6928</f>
        <v>16</v>
      </c>
      <c r="J6928" s="61" t="str">
        <f aca="false">H6928</f>
        <v>16</v>
      </c>
      <c r="M6928" s="8" t="n">
        <v>0</v>
      </c>
    </row>
    <row r="6929" customFormat="false" ht="15" hidden="false" customHeight="false" outlineLevel="0" collapsed="false">
      <c r="B6929" s="2" t="s">
        <v>108</v>
      </c>
      <c r="C6929" s="66" t="s">
        <v>2749</v>
      </c>
      <c r="D6929" s="38" t="n">
        <f aca="false">E6929*10</f>
        <v>165</v>
      </c>
      <c r="E6929" s="38" t="s">
        <v>282</v>
      </c>
      <c r="F6929" s="38" t="n">
        <f aca="false">E6929*10</f>
        <v>165</v>
      </c>
      <c r="H6929" s="14" t="str">
        <f aca="false">E6929</f>
        <v>16,5</v>
      </c>
      <c r="I6929" s="8" t="str">
        <f aca="false">J6929</f>
        <v>16,5</v>
      </c>
      <c r="J6929" s="61" t="str">
        <f aca="false">H6929</f>
        <v>16,5</v>
      </c>
      <c r="M6929" s="8" t="n">
        <v>0</v>
      </c>
    </row>
    <row r="6930" customFormat="false" ht="15" hidden="false" customHeight="false" outlineLevel="0" collapsed="false">
      <c r="B6930" s="2" t="s">
        <v>108</v>
      </c>
      <c r="C6930" s="66" t="s">
        <v>2749</v>
      </c>
      <c r="D6930" s="38" t="n">
        <f aca="false">E6930*10</f>
        <v>170</v>
      </c>
      <c r="E6930" s="38" t="s">
        <v>283</v>
      </c>
      <c r="F6930" s="38" t="n">
        <f aca="false">E6930*10</f>
        <v>170</v>
      </c>
      <c r="H6930" s="14" t="str">
        <f aca="false">E6930</f>
        <v>17</v>
      </c>
      <c r="I6930" s="8" t="str">
        <f aca="false">J6930</f>
        <v>17</v>
      </c>
      <c r="J6930" s="61" t="str">
        <f aca="false">H6930</f>
        <v>17</v>
      </c>
      <c r="M6930" s="8" t="n">
        <v>0</v>
      </c>
    </row>
    <row r="6931" customFormat="false" ht="15" hidden="false" customHeight="false" outlineLevel="0" collapsed="false">
      <c r="B6931" s="2" t="s">
        <v>108</v>
      </c>
      <c r="C6931" s="66" t="s">
        <v>2749</v>
      </c>
      <c r="D6931" s="38" t="n">
        <f aca="false">E6931*10</f>
        <v>175</v>
      </c>
      <c r="E6931" s="38" t="s">
        <v>284</v>
      </c>
      <c r="F6931" s="38" t="n">
        <f aca="false">E6931*10</f>
        <v>175</v>
      </c>
      <c r="H6931" s="14" t="str">
        <f aca="false">E6931</f>
        <v>17,5</v>
      </c>
      <c r="I6931" s="8" t="str">
        <f aca="false">J6931</f>
        <v>17,5</v>
      </c>
      <c r="J6931" s="61" t="str">
        <f aca="false">H6931</f>
        <v>17,5</v>
      </c>
      <c r="M6931" s="8" t="n">
        <v>0</v>
      </c>
    </row>
    <row r="6932" customFormat="false" ht="15" hidden="false" customHeight="false" outlineLevel="0" collapsed="false">
      <c r="B6932" s="2" t="s">
        <v>108</v>
      </c>
      <c r="C6932" s="66" t="s">
        <v>2749</v>
      </c>
      <c r="D6932" s="38" t="n">
        <f aca="false">E6932*10</f>
        <v>180</v>
      </c>
      <c r="E6932" s="38" t="s">
        <v>285</v>
      </c>
      <c r="F6932" s="38" t="n">
        <f aca="false">E6932*10</f>
        <v>180</v>
      </c>
      <c r="H6932" s="14" t="str">
        <f aca="false">E6932</f>
        <v>18</v>
      </c>
      <c r="I6932" s="8" t="str">
        <f aca="false">J6932</f>
        <v>18</v>
      </c>
      <c r="J6932" s="61" t="str">
        <f aca="false">H6932</f>
        <v>18</v>
      </c>
      <c r="M6932" s="8" t="n">
        <v>0</v>
      </c>
    </row>
    <row r="6933" customFormat="false" ht="15" hidden="false" customHeight="false" outlineLevel="0" collapsed="false">
      <c r="B6933" s="2" t="s">
        <v>108</v>
      </c>
      <c r="C6933" s="66" t="s">
        <v>2749</v>
      </c>
      <c r="D6933" s="38" t="n">
        <f aca="false">E6933*10</f>
        <v>185</v>
      </c>
      <c r="E6933" s="38" t="s">
        <v>319</v>
      </c>
      <c r="F6933" s="38" t="n">
        <f aca="false">E6933*10</f>
        <v>185</v>
      </c>
      <c r="H6933" s="14" t="str">
        <f aca="false">E6933</f>
        <v>18,5</v>
      </c>
      <c r="I6933" s="8" t="str">
        <f aca="false">J6933</f>
        <v>18,5</v>
      </c>
      <c r="J6933" s="61" t="str">
        <f aca="false">H6933</f>
        <v>18,5</v>
      </c>
      <c r="M6933" s="8" t="n">
        <v>0</v>
      </c>
    </row>
    <row r="6934" customFormat="false" ht="15" hidden="false" customHeight="false" outlineLevel="0" collapsed="false">
      <c r="B6934" s="2" t="s">
        <v>108</v>
      </c>
      <c r="C6934" s="66" t="s">
        <v>2749</v>
      </c>
      <c r="D6934" s="38" t="n">
        <f aca="false">E6934*10</f>
        <v>190</v>
      </c>
      <c r="E6934" s="38" t="s">
        <v>305</v>
      </c>
      <c r="F6934" s="38" t="n">
        <f aca="false">E6934*10</f>
        <v>190</v>
      </c>
      <c r="H6934" s="14" t="str">
        <f aca="false">E6934</f>
        <v>19</v>
      </c>
      <c r="I6934" s="8" t="str">
        <f aca="false">J6934</f>
        <v>19</v>
      </c>
      <c r="J6934" s="61" t="str">
        <f aca="false">H6934</f>
        <v>19</v>
      </c>
      <c r="M6934" s="8" t="n">
        <v>0</v>
      </c>
    </row>
    <row r="6935" customFormat="false" ht="15" hidden="false" customHeight="false" outlineLevel="0" collapsed="false">
      <c r="B6935" s="2" t="s">
        <v>108</v>
      </c>
      <c r="C6935" s="66" t="s">
        <v>2749</v>
      </c>
      <c r="D6935" s="38" t="n">
        <f aca="false">E6935*10</f>
        <v>195</v>
      </c>
      <c r="E6935" s="38" t="s">
        <v>320</v>
      </c>
      <c r="F6935" s="38" t="n">
        <f aca="false">E6935*10</f>
        <v>195</v>
      </c>
      <c r="H6935" s="14" t="str">
        <f aca="false">E6935</f>
        <v>19,5</v>
      </c>
      <c r="I6935" s="8" t="str">
        <f aca="false">J6935</f>
        <v>19,5</v>
      </c>
      <c r="J6935" s="61" t="str">
        <f aca="false">H6935</f>
        <v>19,5</v>
      </c>
      <c r="M6935" s="8" t="n">
        <v>0</v>
      </c>
    </row>
    <row r="6936" customFormat="false" ht="15" hidden="false" customHeight="false" outlineLevel="0" collapsed="false">
      <c r="B6936" s="2" t="s">
        <v>108</v>
      </c>
      <c r="C6936" s="66" t="s">
        <v>2749</v>
      </c>
      <c r="D6936" s="38" t="n">
        <f aca="false">E6936*10</f>
        <v>200</v>
      </c>
      <c r="E6936" s="38" t="s">
        <v>306</v>
      </c>
      <c r="F6936" s="38" t="n">
        <f aca="false">E6936*10</f>
        <v>200</v>
      </c>
      <c r="H6936" s="14" t="str">
        <f aca="false">E6936</f>
        <v>20</v>
      </c>
      <c r="I6936" s="8" t="str">
        <f aca="false">J6936</f>
        <v>20</v>
      </c>
      <c r="J6936" s="61" t="str">
        <f aca="false">H6936</f>
        <v>20</v>
      </c>
      <c r="M6936" s="8" t="n">
        <v>0</v>
      </c>
    </row>
    <row r="6937" customFormat="false" ht="15" hidden="false" customHeight="false" outlineLevel="0" collapsed="false">
      <c r="B6937" s="2" t="s">
        <v>108</v>
      </c>
      <c r="C6937" s="66" t="s">
        <v>2749</v>
      </c>
      <c r="D6937" s="38" t="n">
        <f aca="false">E6937*10</f>
        <v>205</v>
      </c>
      <c r="E6937" s="38" t="s">
        <v>321</v>
      </c>
      <c r="F6937" s="38" t="n">
        <f aca="false">E6937*10</f>
        <v>205</v>
      </c>
      <c r="H6937" s="14" t="str">
        <f aca="false">E6937</f>
        <v>20,5</v>
      </c>
      <c r="I6937" s="8" t="str">
        <f aca="false">J6937</f>
        <v>20,5</v>
      </c>
      <c r="J6937" s="61" t="str">
        <f aca="false">H6937</f>
        <v>20,5</v>
      </c>
      <c r="M6937" s="8" t="n">
        <v>0</v>
      </c>
    </row>
    <row r="6938" customFormat="false" ht="15" hidden="false" customHeight="false" outlineLevel="0" collapsed="false">
      <c r="B6938" s="2" t="s">
        <v>108</v>
      </c>
      <c r="C6938" s="66" t="s">
        <v>2749</v>
      </c>
      <c r="D6938" s="38" t="n">
        <f aca="false">E6938*10</f>
        <v>210</v>
      </c>
      <c r="E6938" s="38" t="s">
        <v>307</v>
      </c>
      <c r="F6938" s="38" t="n">
        <f aca="false">E6938*10</f>
        <v>210</v>
      </c>
      <c r="H6938" s="14" t="str">
        <f aca="false">E6938</f>
        <v>21</v>
      </c>
      <c r="I6938" s="8" t="str">
        <f aca="false">J6938</f>
        <v>21</v>
      </c>
      <c r="J6938" s="61" t="str">
        <f aca="false">H6938</f>
        <v>21</v>
      </c>
      <c r="M6938" s="8" t="n">
        <v>0</v>
      </c>
    </row>
    <row r="6939" customFormat="false" ht="15" hidden="false" customHeight="false" outlineLevel="0" collapsed="false">
      <c r="B6939" s="2" t="s">
        <v>108</v>
      </c>
      <c r="C6939" s="66" t="s">
        <v>2749</v>
      </c>
      <c r="D6939" s="38" t="n">
        <f aca="false">E6939*10</f>
        <v>215</v>
      </c>
      <c r="E6939" s="38" t="s">
        <v>322</v>
      </c>
      <c r="F6939" s="38" t="n">
        <f aca="false">E6939*10</f>
        <v>215</v>
      </c>
      <c r="H6939" s="14" t="str">
        <f aca="false">E6939</f>
        <v>21,5</v>
      </c>
      <c r="I6939" s="8" t="str">
        <f aca="false">J6939</f>
        <v>21,5</v>
      </c>
      <c r="J6939" s="61" t="str">
        <f aca="false">H6939</f>
        <v>21,5</v>
      </c>
      <c r="M6939" s="8" t="n">
        <v>0</v>
      </c>
    </row>
    <row r="6940" customFormat="false" ht="15" hidden="false" customHeight="false" outlineLevel="0" collapsed="false">
      <c r="B6940" s="2" t="s">
        <v>108</v>
      </c>
      <c r="C6940" s="66" t="s">
        <v>2749</v>
      </c>
      <c r="D6940" s="38" t="n">
        <f aca="false">E6940*10</f>
        <v>220</v>
      </c>
      <c r="E6940" s="38" t="s">
        <v>308</v>
      </c>
      <c r="F6940" s="38" t="n">
        <f aca="false">E6940*10</f>
        <v>220</v>
      </c>
      <c r="H6940" s="14" t="str">
        <f aca="false">E6940</f>
        <v>22</v>
      </c>
      <c r="I6940" s="8" t="str">
        <f aca="false">J6940</f>
        <v>22</v>
      </c>
      <c r="J6940" s="61" t="str">
        <f aca="false">H6940</f>
        <v>22</v>
      </c>
      <c r="M6940" s="8" t="n">
        <v>0</v>
      </c>
    </row>
    <row r="6941" customFormat="false" ht="15" hidden="false" customHeight="false" outlineLevel="0" collapsed="false">
      <c r="B6941" s="2" t="s">
        <v>108</v>
      </c>
      <c r="C6941" s="66" t="s">
        <v>2749</v>
      </c>
      <c r="D6941" s="38" t="n">
        <f aca="false">E6941*10</f>
        <v>225</v>
      </c>
      <c r="E6941" s="38" t="s">
        <v>323</v>
      </c>
      <c r="F6941" s="38" t="n">
        <f aca="false">E6941*10</f>
        <v>225</v>
      </c>
      <c r="H6941" s="14" t="str">
        <f aca="false">E6941</f>
        <v>22,5</v>
      </c>
      <c r="I6941" s="8" t="str">
        <f aca="false">J6941</f>
        <v>22,5</v>
      </c>
      <c r="J6941" s="61" t="str">
        <f aca="false">H6941</f>
        <v>22,5</v>
      </c>
      <c r="M6941" s="8" t="n">
        <v>0</v>
      </c>
    </row>
    <row r="6942" customFormat="false" ht="15" hidden="false" customHeight="false" outlineLevel="0" collapsed="false">
      <c r="B6942" s="2" t="s">
        <v>108</v>
      </c>
      <c r="C6942" s="66" t="s">
        <v>2749</v>
      </c>
      <c r="D6942" s="38" t="n">
        <f aca="false">E6942*10</f>
        <v>230</v>
      </c>
      <c r="E6942" s="38" t="s">
        <v>309</v>
      </c>
      <c r="F6942" s="38" t="n">
        <f aca="false">E6942*10</f>
        <v>230</v>
      </c>
      <c r="H6942" s="14" t="str">
        <f aca="false">E6942</f>
        <v>23</v>
      </c>
      <c r="I6942" s="8" t="str">
        <f aca="false">J6942</f>
        <v>23</v>
      </c>
      <c r="J6942" s="61" t="str">
        <f aca="false">H6942</f>
        <v>23</v>
      </c>
      <c r="M6942" s="8" t="n">
        <v>0</v>
      </c>
    </row>
    <row r="6944" customFormat="false" ht="15" hidden="false" customHeight="false" outlineLevel="0" collapsed="false">
      <c r="B6944" s="10" t="s">
        <v>271</v>
      </c>
      <c r="C6944" s="73" t="s">
        <v>2750</v>
      </c>
      <c r="D6944" s="10" t="n">
        <v>110</v>
      </c>
      <c r="E6944" s="20" t="s">
        <v>238</v>
      </c>
      <c r="F6944" s="20" t="s">
        <v>2913</v>
      </c>
      <c r="G6944" s="73"/>
      <c r="H6944" s="81"/>
      <c r="I6944" s="81"/>
      <c r="J6944" s="81"/>
      <c r="K6944" s="24"/>
      <c r="L6944" s="24"/>
      <c r="M6944" s="24" t="n">
        <v>0</v>
      </c>
    </row>
    <row r="6945" customFormat="false" ht="15" hidden="false" customHeight="false" outlineLevel="0" collapsed="false">
      <c r="I6945" s="2"/>
    </row>
    <row r="6946" customFormat="false" ht="15" hidden="false" customHeight="false" outlineLevel="0" collapsed="false">
      <c r="B6946" s="2" t="s">
        <v>717</v>
      </c>
      <c r="C6946" s="66" t="s">
        <v>2751</v>
      </c>
      <c r="D6946" s="38" t="n">
        <f aca="false">E6946*10</f>
        <v>150</v>
      </c>
      <c r="E6946" s="38" t="s">
        <v>279</v>
      </c>
      <c r="F6946" s="38" t="n">
        <f aca="false">E6946*10</f>
        <v>150</v>
      </c>
      <c r="H6946" s="41" t="str">
        <f aca="false">E6946</f>
        <v>15</v>
      </c>
      <c r="I6946" s="41" t="str">
        <f aca="false">H6946</f>
        <v>15</v>
      </c>
      <c r="J6946" s="61" t="str">
        <f aca="false">H6946</f>
        <v>15</v>
      </c>
    </row>
    <row r="6947" customFormat="false" ht="15" hidden="false" customHeight="false" outlineLevel="0" collapsed="false">
      <c r="B6947" s="2" t="s">
        <v>717</v>
      </c>
      <c r="C6947" s="66" t="s">
        <v>2751</v>
      </c>
      <c r="D6947" s="38" t="n">
        <f aca="false">E6947*10</f>
        <v>160</v>
      </c>
      <c r="E6947" s="38" t="s">
        <v>281</v>
      </c>
      <c r="F6947" s="38" t="n">
        <f aca="false">E6947*10</f>
        <v>160</v>
      </c>
      <c r="H6947" s="41" t="str">
        <f aca="false">E6947</f>
        <v>16</v>
      </c>
      <c r="I6947" s="41" t="str">
        <f aca="false">H6947</f>
        <v>16</v>
      </c>
      <c r="J6947" s="61" t="str">
        <f aca="false">H6947</f>
        <v>16</v>
      </c>
    </row>
    <row r="6948" customFormat="false" ht="15" hidden="false" customHeight="false" outlineLevel="0" collapsed="false">
      <c r="B6948" s="2" t="s">
        <v>717</v>
      </c>
      <c r="C6948" s="66" t="s">
        <v>2751</v>
      </c>
      <c r="D6948" s="38" t="n">
        <f aca="false">E6948*10</f>
        <v>170</v>
      </c>
      <c r="E6948" s="38" t="s">
        <v>283</v>
      </c>
      <c r="F6948" s="38" t="n">
        <f aca="false">E6948*10</f>
        <v>170</v>
      </c>
      <c r="H6948" s="41" t="str">
        <f aca="false">E6948</f>
        <v>17</v>
      </c>
      <c r="I6948" s="41" t="str">
        <f aca="false">H6948</f>
        <v>17</v>
      </c>
      <c r="J6948" s="61" t="str">
        <f aca="false">H6948</f>
        <v>17</v>
      </c>
    </row>
    <row r="6949" customFormat="false" ht="15" hidden="false" customHeight="false" outlineLevel="0" collapsed="false">
      <c r="B6949" s="2" t="s">
        <v>717</v>
      </c>
      <c r="C6949" s="66" t="s">
        <v>2751</v>
      </c>
      <c r="D6949" s="38" t="n">
        <f aca="false">E6949*10</f>
        <v>180</v>
      </c>
      <c r="E6949" s="38" t="s">
        <v>285</v>
      </c>
      <c r="F6949" s="38" t="n">
        <f aca="false">E6949*10</f>
        <v>180</v>
      </c>
      <c r="H6949" s="41" t="str">
        <f aca="false">E6949</f>
        <v>18</v>
      </c>
      <c r="I6949" s="41" t="str">
        <f aca="false">H6949</f>
        <v>18</v>
      </c>
      <c r="J6949" s="61" t="str">
        <f aca="false">H6949</f>
        <v>18</v>
      </c>
    </row>
    <row r="6950" customFormat="false" ht="15" hidden="false" customHeight="false" outlineLevel="0" collapsed="false">
      <c r="B6950" s="2" t="s">
        <v>717</v>
      </c>
      <c r="C6950" s="66" t="s">
        <v>2751</v>
      </c>
      <c r="D6950" s="38" t="n">
        <f aca="false">E6950*10</f>
        <v>190</v>
      </c>
      <c r="E6950" s="38" t="s">
        <v>305</v>
      </c>
      <c r="F6950" s="38" t="n">
        <f aca="false">E6950*10</f>
        <v>190</v>
      </c>
      <c r="H6950" s="41" t="str">
        <f aca="false">E6950</f>
        <v>19</v>
      </c>
      <c r="I6950" s="41" t="str">
        <f aca="false">H6950</f>
        <v>19</v>
      </c>
      <c r="J6950" s="61" t="str">
        <f aca="false">H6950</f>
        <v>19</v>
      </c>
    </row>
    <row r="6951" customFormat="false" ht="15" hidden="false" customHeight="false" outlineLevel="0" collapsed="false">
      <c r="B6951" s="2" t="s">
        <v>717</v>
      </c>
      <c r="C6951" s="66" t="s">
        <v>2751</v>
      </c>
      <c r="D6951" s="38" t="n">
        <f aca="false">E6951*10</f>
        <v>200</v>
      </c>
      <c r="E6951" s="38" t="s">
        <v>306</v>
      </c>
      <c r="F6951" s="38" t="n">
        <f aca="false">E6951*10</f>
        <v>200</v>
      </c>
      <c r="H6951" s="41" t="str">
        <f aca="false">E6951</f>
        <v>20</v>
      </c>
      <c r="I6951" s="41" t="str">
        <f aca="false">H6951</f>
        <v>20</v>
      </c>
      <c r="J6951" s="61" t="str">
        <f aca="false">H6951</f>
        <v>20</v>
      </c>
    </row>
    <row r="6952" customFormat="false" ht="15" hidden="false" customHeight="false" outlineLevel="0" collapsed="false">
      <c r="B6952" s="2" t="s">
        <v>717</v>
      </c>
      <c r="C6952" s="66" t="s">
        <v>2751</v>
      </c>
      <c r="D6952" s="38" t="n">
        <f aca="false">E6952*10</f>
        <v>210</v>
      </c>
      <c r="E6952" s="38" t="s">
        <v>307</v>
      </c>
      <c r="F6952" s="38" t="n">
        <f aca="false">E6952*10</f>
        <v>210</v>
      </c>
      <c r="H6952" s="41" t="str">
        <f aca="false">E6952</f>
        <v>21</v>
      </c>
      <c r="I6952" s="41" t="str">
        <f aca="false">H6952</f>
        <v>21</v>
      </c>
      <c r="J6952" s="61" t="str">
        <f aca="false">H6952</f>
        <v>21</v>
      </c>
    </row>
    <row r="6953" customFormat="false" ht="15" hidden="false" customHeight="false" outlineLevel="0" collapsed="false">
      <c r="B6953" s="2" t="s">
        <v>717</v>
      </c>
      <c r="C6953" s="66" t="s">
        <v>2751</v>
      </c>
      <c r="D6953" s="38" t="n">
        <f aca="false">E6953*10</f>
        <v>220</v>
      </c>
      <c r="E6953" s="38" t="s">
        <v>308</v>
      </c>
      <c r="F6953" s="38" t="n">
        <f aca="false">E6953*10</f>
        <v>220</v>
      </c>
      <c r="H6953" s="41" t="str">
        <f aca="false">E6953</f>
        <v>22</v>
      </c>
      <c r="I6953" s="41" t="str">
        <f aca="false">H6953</f>
        <v>22</v>
      </c>
      <c r="J6953" s="61" t="str">
        <f aca="false">H6953</f>
        <v>22</v>
      </c>
    </row>
    <row r="6954" customFormat="false" ht="15" hidden="false" customHeight="false" outlineLevel="0" collapsed="false">
      <c r="B6954" s="2" t="s">
        <v>717</v>
      </c>
      <c r="C6954" s="66" t="s">
        <v>2751</v>
      </c>
      <c r="D6954" s="38" t="n">
        <f aca="false">E6954*10</f>
        <v>230</v>
      </c>
      <c r="E6954" s="38" t="s">
        <v>309</v>
      </c>
      <c r="F6954" s="38" t="n">
        <f aca="false">E6954*10</f>
        <v>230</v>
      </c>
      <c r="H6954" s="41" t="str">
        <f aca="false">E6954</f>
        <v>23</v>
      </c>
      <c r="I6954" s="41" t="str">
        <f aca="false">H6954</f>
        <v>23</v>
      </c>
      <c r="J6954" s="61" t="str">
        <f aca="false">H6954</f>
        <v>23</v>
      </c>
    </row>
    <row r="6955" customFormat="false" ht="15" hidden="false" customHeight="false" outlineLevel="0" collapsed="false">
      <c r="I6955" s="2"/>
    </row>
    <row r="6956" customFormat="false" ht="15" hidden="false" customHeight="false" outlineLevel="0" collapsed="false">
      <c r="B6956" s="2" t="s">
        <v>108</v>
      </c>
      <c r="C6956" s="66" t="s">
        <v>2753</v>
      </c>
      <c r="D6956" s="62" t="n">
        <v>130</v>
      </c>
      <c r="E6956" s="47" t="s">
        <v>185</v>
      </c>
      <c r="F6956" s="62" t="str">
        <f aca="false">IFERROR(RIGHT("00"&amp;E6956*10,3),E6956)</f>
        <v>000</v>
      </c>
      <c r="G6956" s="76"/>
      <c r="H6956" s="27"/>
      <c r="I6956" s="27"/>
      <c r="M6956" s="8" t="n">
        <v>0</v>
      </c>
    </row>
    <row r="6957" customFormat="false" ht="15" hidden="false" customHeight="false" outlineLevel="0" collapsed="false">
      <c r="B6957" s="2" t="s">
        <v>108</v>
      </c>
      <c r="C6957" s="66" t="s">
        <v>2753</v>
      </c>
      <c r="D6957" s="18" t="n">
        <f aca="false">D6956+10</f>
        <v>140</v>
      </c>
      <c r="E6957" s="61" t="s">
        <v>186</v>
      </c>
      <c r="F6957" s="18" t="str">
        <f aca="false">IFERROR(RIGHT("00"&amp;E6957*10,3),E6957)</f>
        <v>010</v>
      </c>
      <c r="G6957" s="76"/>
      <c r="H6957" s="27"/>
      <c r="I6957" s="27"/>
      <c r="M6957" s="8" t="n">
        <v>0</v>
      </c>
    </row>
    <row r="6958" customFormat="false" ht="15" hidden="false" customHeight="false" outlineLevel="0" collapsed="false">
      <c r="B6958" s="2" t="s">
        <v>108</v>
      </c>
      <c r="C6958" s="66" t="s">
        <v>2753</v>
      </c>
      <c r="D6958" s="18" t="n">
        <f aca="false">D6957+10</f>
        <v>150</v>
      </c>
      <c r="E6958" s="61" t="s">
        <v>187</v>
      </c>
      <c r="F6958" s="18" t="str">
        <f aca="false">IFERROR(RIGHT("00"&amp;E6958*10,3),E6958)</f>
        <v>020</v>
      </c>
      <c r="G6958" s="76"/>
      <c r="H6958" s="27"/>
      <c r="I6958" s="27"/>
      <c r="M6958" s="8" t="n">
        <v>0</v>
      </c>
    </row>
    <row r="6959" customFormat="false" ht="15" hidden="false" customHeight="false" outlineLevel="0" collapsed="false">
      <c r="B6959" s="2" t="s">
        <v>108</v>
      </c>
      <c r="C6959" s="66" t="s">
        <v>2753</v>
      </c>
      <c r="D6959" s="18" t="n">
        <f aca="false">D6958+10</f>
        <v>160</v>
      </c>
      <c r="E6959" s="61" t="s">
        <v>188</v>
      </c>
      <c r="F6959" s="18" t="str">
        <f aca="false">IFERROR(RIGHT("00"&amp;E6959*10,3),E6959)</f>
        <v>030</v>
      </c>
      <c r="G6959" s="76"/>
      <c r="H6959" s="27"/>
      <c r="I6959" s="27"/>
      <c r="M6959" s="8" t="n">
        <v>0</v>
      </c>
    </row>
    <row r="6960" customFormat="false" ht="15" hidden="false" customHeight="false" outlineLevel="0" collapsed="false">
      <c r="B6960" s="2" t="s">
        <v>108</v>
      </c>
      <c r="C6960" s="66" t="s">
        <v>2753</v>
      </c>
      <c r="D6960" s="18" t="n">
        <f aca="false">D6959+10</f>
        <v>170</v>
      </c>
      <c r="E6960" s="61" t="s">
        <v>189</v>
      </c>
      <c r="F6960" s="18" t="str">
        <f aca="false">IFERROR(RIGHT("00"&amp;E6960*10,3),E6960)</f>
        <v>040</v>
      </c>
      <c r="G6960" s="76"/>
      <c r="H6960" s="27"/>
      <c r="I6960" s="27"/>
      <c r="M6960" s="8" t="n">
        <v>0</v>
      </c>
    </row>
    <row r="6961" customFormat="false" ht="15" hidden="false" customHeight="false" outlineLevel="0" collapsed="false">
      <c r="B6961" s="2" t="s">
        <v>108</v>
      </c>
      <c r="C6961" s="66" t="s">
        <v>2753</v>
      </c>
      <c r="D6961" s="18" t="n">
        <f aca="false">D6960+10</f>
        <v>180</v>
      </c>
      <c r="E6961" s="61" t="s">
        <v>190</v>
      </c>
      <c r="F6961" s="18" t="str">
        <f aca="false">IFERROR(RIGHT("00"&amp;E6961*10,3),E6961)</f>
        <v>050</v>
      </c>
      <c r="G6961" s="76"/>
      <c r="H6961" s="27"/>
      <c r="I6961" s="27"/>
      <c r="M6961" s="8" t="n">
        <v>0</v>
      </c>
    </row>
    <row r="6962" customFormat="false" ht="15" hidden="false" customHeight="false" outlineLevel="0" collapsed="false">
      <c r="B6962" s="2" t="s">
        <v>108</v>
      </c>
      <c r="C6962" s="66" t="s">
        <v>2753</v>
      </c>
      <c r="D6962" s="18" t="n">
        <f aca="false">D6961+10</f>
        <v>190</v>
      </c>
      <c r="E6962" s="61" t="s">
        <v>191</v>
      </c>
      <c r="F6962" s="18" t="str">
        <f aca="false">IFERROR(RIGHT("00"&amp;E6962*10,3),E6962)</f>
        <v>060</v>
      </c>
      <c r="G6962" s="76"/>
      <c r="H6962" s="27"/>
      <c r="I6962" s="27"/>
      <c r="M6962" s="8" t="n">
        <v>0</v>
      </c>
    </row>
    <row r="6963" customFormat="false" ht="15" hidden="false" customHeight="false" outlineLevel="0" collapsed="false">
      <c r="I6963" s="2"/>
    </row>
    <row r="6964" customFormat="false" ht="15" hidden="false" customHeight="false" outlineLevel="0" collapsed="false">
      <c r="B6964" s="2" t="s">
        <v>108</v>
      </c>
      <c r="C6964" s="66" t="s">
        <v>2754</v>
      </c>
      <c r="D6964" s="2" t="n">
        <v>110</v>
      </c>
      <c r="E6964" s="38" t="s">
        <v>238</v>
      </c>
      <c r="F6964" s="38" t="s">
        <v>2913</v>
      </c>
      <c r="H6964" s="35"/>
      <c r="I6964" s="35"/>
      <c r="J6964" s="61"/>
      <c r="M6964" s="8" t="n">
        <v>0</v>
      </c>
    </row>
    <row r="6965" customFormat="false" ht="15" hidden="false" customHeight="false" outlineLevel="0" collapsed="false">
      <c r="I6965" s="2"/>
    </row>
    <row r="6966" customFormat="false" ht="15" hidden="false" customHeight="false" outlineLevel="0" collapsed="false">
      <c r="B6966" s="2" t="s">
        <v>717</v>
      </c>
      <c r="C6966" s="66" t="s">
        <v>2755</v>
      </c>
      <c r="D6966" s="38" t="n">
        <f aca="false">E6966*10</f>
        <v>400</v>
      </c>
      <c r="E6966" s="38" t="s">
        <v>123</v>
      </c>
      <c r="F6966" s="38" t="n">
        <f aca="false">E6966*10</f>
        <v>400</v>
      </c>
      <c r="H6966" s="41" t="str">
        <f aca="false">E6966</f>
        <v>40</v>
      </c>
      <c r="I6966" s="41" t="str">
        <f aca="false">H6966</f>
        <v>40</v>
      </c>
      <c r="J6966" s="61" t="str">
        <f aca="false">H6966</f>
        <v>40</v>
      </c>
    </row>
    <row r="6967" customFormat="false" ht="15" hidden="false" customHeight="false" outlineLevel="0" collapsed="false">
      <c r="B6967" s="2" t="s">
        <v>717</v>
      </c>
      <c r="C6967" s="66" t="s">
        <v>2755</v>
      </c>
      <c r="D6967" s="38" t="n">
        <f aca="false">E6967*10</f>
        <v>450</v>
      </c>
      <c r="E6967" s="38" t="s">
        <v>196</v>
      </c>
      <c r="F6967" s="38" t="n">
        <f aca="false">E6967*10</f>
        <v>450</v>
      </c>
      <c r="H6967" s="41" t="str">
        <f aca="false">E6967</f>
        <v>45</v>
      </c>
      <c r="I6967" s="41" t="str">
        <f aca="false">H6967</f>
        <v>45</v>
      </c>
      <c r="J6967" s="61" t="str">
        <f aca="false">H6967</f>
        <v>45</v>
      </c>
    </row>
    <row r="6968" customFormat="false" ht="15" hidden="false" customHeight="false" outlineLevel="0" collapsed="false">
      <c r="B6968" s="2" t="s">
        <v>717</v>
      </c>
      <c r="C6968" s="66" t="s">
        <v>2755</v>
      </c>
      <c r="D6968" s="38" t="n">
        <f aca="false">E6968*10</f>
        <v>500</v>
      </c>
      <c r="E6968" s="38" t="s">
        <v>245</v>
      </c>
      <c r="F6968" s="38" t="n">
        <f aca="false">E6968*10</f>
        <v>500</v>
      </c>
      <c r="H6968" s="41" t="str">
        <f aca="false">E6968</f>
        <v>50</v>
      </c>
      <c r="I6968" s="41" t="str">
        <f aca="false">H6968</f>
        <v>50</v>
      </c>
      <c r="J6968" s="61" t="str">
        <f aca="false">H6968</f>
        <v>50</v>
      </c>
    </row>
    <row r="6969" customFormat="false" ht="15" hidden="false" customHeight="false" outlineLevel="0" collapsed="false">
      <c r="B6969" s="2" t="s">
        <v>717</v>
      </c>
      <c r="C6969" s="66" t="s">
        <v>2755</v>
      </c>
      <c r="D6969" s="38" t="n">
        <f aca="false">E6969*10</f>
        <v>550</v>
      </c>
      <c r="E6969" s="38" t="s">
        <v>2088</v>
      </c>
      <c r="F6969" s="38" t="n">
        <f aca="false">E6969*10</f>
        <v>550</v>
      </c>
      <c r="H6969" s="41" t="str">
        <f aca="false">E6969</f>
        <v>55</v>
      </c>
      <c r="I6969" s="41" t="str">
        <f aca="false">H6969</f>
        <v>55</v>
      </c>
      <c r="J6969" s="61" t="str">
        <f aca="false">H6969</f>
        <v>55</v>
      </c>
    </row>
    <row r="6970" customFormat="false" ht="15" hidden="false" customHeight="false" outlineLevel="0" collapsed="false">
      <c r="B6970" s="2" t="s">
        <v>717</v>
      </c>
      <c r="C6970" s="66" t="s">
        <v>2755</v>
      </c>
      <c r="D6970" s="38" t="n">
        <f aca="false">E6970*10</f>
        <v>600</v>
      </c>
      <c r="E6970" s="38" t="s">
        <v>456</v>
      </c>
      <c r="F6970" s="38" t="n">
        <f aca="false">E6970*10</f>
        <v>600</v>
      </c>
      <c r="H6970" s="41" t="str">
        <f aca="false">E6970</f>
        <v>60</v>
      </c>
      <c r="I6970" s="41" t="str">
        <f aca="false">H6970</f>
        <v>60</v>
      </c>
      <c r="J6970" s="61" t="str">
        <f aca="false">H6970</f>
        <v>60</v>
      </c>
    </row>
    <row r="6971" customFormat="false" ht="15" hidden="false" customHeight="false" outlineLevel="0" collapsed="false">
      <c r="B6971" s="2" t="s">
        <v>717</v>
      </c>
      <c r="C6971" s="66" t="s">
        <v>2755</v>
      </c>
      <c r="D6971" s="38" t="n">
        <f aca="false">E6971*10</f>
        <v>650</v>
      </c>
      <c r="E6971" s="38" t="s">
        <v>1616</v>
      </c>
      <c r="F6971" s="38" t="n">
        <f aca="false">E6971*10</f>
        <v>650</v>
      </c>
      <c r="H6971" s="41" t="str">
        <f aca="false">E6971</f>
        <v>65</v>
      </c>
      <c r="I6971" s="41" t="str">
        <f aca="false">H6971</f>
        <v>65</v>
      </c>
      <c r="J6971" s="61" t="str">
        <f aca="false">H6971</f>
        <v>65</v>
      </c>
    </row>
    <row r="6972" customFormat="false" ht="15" hidden="false" customHeight="false" outlineLevel="0" collapsed="false">
      <c r="B6972" s="2" t="s">
        <v>717</v>
      </c>
      <c r="C6972" s="66" t="s">
        <v>2755</v>
      </c>
      <c r="D6972" s="38" t="n">
        <f aca="false">E6972*10</f>
        <v>700</v>
      </c>
      <c r="E6972" s="38" t="s">
        <v>461</v>
      </c>
      <c r="F6972" s="38" t="n">
        <f aca="false">E6972*10</f>
        <v>700</v>
      </c>
      <c r="H6972" s="41" t="str">
        <f aca="false">E6972</f>
        <v>70</v>
      </c>
      <c r="I6972" s="41" t="str">
        <f aca="false">H6972</f>
        <v>70</v>
      </c>
      <c r="J6972" s="61" t="str">
        <f aca="false">H6972</f>
        <v>70</v>
      </c>
    </row>
    <row r="6973" customFormat="false" ht="15" hidden="false" customHeight="false" outlineLevel="0" collapsed="false">
      <c r="B6973" s="2" t="s">
        <v>717</v>
      </c>
      <c r="C6973" s="66" t="s">
        <v>2755</v>
      </c>
      <c r="D6973" s="38" t="n">
        <f aca="false">E6973*10</f>
        <v>750</v>
      </c>
      <c r="E6973" s="38" t="s">
        <v>1617</v>
      </c>
      <c r="F6973" s="38" t="n">
        <f aca="false">E6973*10</f>
        <v>750</v>
      </c>
      <c r="H6973" s="41" t="str">
        <f aca="false">E6973</f>
        <v>75</v>
      </c>
      <c r="I6973" s="41" t="str">
        <f aca="false">H6973</f>
        <v>75</v>
      </c>
      <c r="J6973" s="61" t="str">
        <f aca="false">H6973</f>
        <v>75</v>
      </c>
    </row>
    <row r="6974" customFormat="false" ht="15" hidden="false" customHeight="false" outlineLevel="0" collapsed="false">
      <c r="B6974" s="2" t="s">
        <v>717</v>
      </c>
      <c r="C6974" s="66" t="s">
        <v>2755</v>
      </c>
      <c r="D6974" s="38" t="n">
        <f aca="false">E6974*10</f>
        <v>800</v>
      </c>
      <c r="E6974" s="38" t="s">
        <v>1618</v>
      </c>
      <c r="F6974" s="38" t="n">
        <f aca="false">E6974*10</f>
        <v>800</v>
      </c>
      <c r="H6974" s="41" t="str">
        <f aca="false">E6974</f>
        <v>80</v>
      </c>
      <c r="I6974" s="41" t="str">
        <f aca="false">H6974</f>
        <v>80</v>
      </c>
      <c r="J6974" s="61" t="str">
        <f aca="false">H6974</f>
        <v>80</v>
      </c>
    </row>
    <row r="6975" customFormat="false" ht="15" hidden="false" customHeight="false" outlineLevel="0" collapsed="false">
      <c r="I6975" s="2"/>
    </row>
    <row r="6976" customFormat="false" ht="15" hidden="false" customHeight="false" outlineLevel="0" collapsed="false">
      <c r="B6976" s="2" t="s">
        <v>108</v>
      </c>
      <c r="C6976" s="66" t="s">
        <v>2756</v>
      </c>
      <c r="D6976" s="2" t="n">
        <v>110</v>
      </c>
      <c r="E6976" s="38" t="s">
        <v>238</v>
      </c>
      <c r="F6976" s="38" t="s">
        <v>2913</v>
      </c>
      <c r="H6976" s="35"/>
      <c r="I6976" s="35"/>
      <c r="J6976" s="61"/>
      <c r="M6976" s="8" t="n">
        <v>0</v>
      </c>
    </row>
    <row r="6978" customFormat="false" ht="15" hidden="false" customHeight="false" outlineLevel="0" collapsed="false">
      <c r="B6978" s="2" t="s">
        <v>108</v>
      </c>
      <c r="C6978" s="66" t="s">
        <v>2759</v>
      </c>
      <c r="D6978" s="38" t="n">
        <f aca="false">E6978*10</f>
        <v>250</v>
      </c>
      <c r="E6978" s="38" t="s">
        <v>311</v>
      </c>
      <c r="F6978" s="38" t="n">
        <f aca="false">E6978*10</f>
        <v>250</v>
      </c>
      <c r="H6978" s="14" t="str">
        <f aca="false">E6978</f>
        <v>25</v>
      </c>
      <c r="I6978" s="8" t="str">
        <f aca="false">J6978</f>
        <v>25</v>
      </c>
      <c r="J6978" s="61" t="str">
        <f aca="false">H6978</f>
        <v>25</v>
      </c>
      <c r="M6978" s="8" t="n">
        <v>0</v>
      </c>
      <c r="AE6978" s="18"/>
    </row>
    <row r="6979" customFormat="false" ht="15" hidden="false" customHeight="false" outlineLevel="0" collapsed="false">
      <c r="B6979" s="2" t="s">
        <v>108</v>
      </c>
      <c r="C6979" s="66" t="s">
        <v>2759</v>
      </c>
      <c r="D6979" s="38" t="n">
        <f aca="false">E6979*10</f>
        <v>260</v>
      </c>
      <c r="E6979" s="38" t="s">
        <v>312</v>
      </c>
      <c r="F6979" s="38" t="n">
        <f aca="false">E6979*10</f>
        <v>260</v>
      </c>
      <c r="H6979" s="14" t="str">
        <f aca="false">E6979</f>
        <v>26</v>
      </c>
      <c r="I6979" s="8" t="str">
        <f aca="false">J6979</f>
        <v>26</v>
      </c>
      <c r="J6979" s="61" t="str">
        <f aca="false">H6979</f>
        <v>26</v>
      </c>
      <c r="M6979" s="8" t="n">
        <v>0</v>
      </c>
      <c r="AE6979" s="18"/>
    </row>
    <row r="6980" customFormat="false" ht="15" hidden="false" customHeight="false" outlineLevel="0" collapsed="false">
      <c r="B6980" s="2" t="s">
        <v>108</v>
      </c>
      <c r="C6980" s="66" t="s">
        <v>2759</v>
      </c>
      <c r="D6980" s="38" t="n">
        <f aca="false">E6980*10</f>
        <v>280</v>
      </c>
      <c r="E6980" s="38" t="s">
        <v>314</v>
      </c>
      <c r="F6980" s="38" t="n">
        <f aca="false">E6980*10</f>
        <v>280</v>
      </c>
      <c r="H6980" s="14" t="str">
        <f aca="false">E6980</f>
        <v>28</v>
      </c>
      <c r="I6980" s="8" t="str">
        <f aca="false">J6980</f>
        <v>28</v>
      </c>
      <c r="J6980" s="61" t="str">
        <f aca="false">H6980</f>
        <v>28</v>
      </c>
      <c r="M6980" s="8" t="n">
        <v>0</v>
      </c>
      <c r="AE6980" s="18"/>
    </row>
    <row r="6981" customFormat="false" ht="15" hidden="false" customHeight="false" outlineLevel="0" collapsed="false">
      <c r="B6981" s="2" t="s">
        <v>108</v>
      </c>
      <c r="C6981" s="66" t="s">
        <v>2759</v>
      </c>
      <c r="D6981" s="38" t="n">
        <f aca="false">E6981*10</f>
        <v>290</v>
      </c>
      <c r="E6981" s="38" t="s">
        <v>315</v>
      </c>
      <c r="F6981" s="38" t="n">
        <f aca="false">E6981*10</f>
        <v>290</v>
      </c>
      <c r="H6981" s="14" t="str">
        <f aca="false">E6981</f>
        <v>29</v>
      </c>
      <c r="I6981" s="8" t="str">
        <f aca="false">J6981</f>
        <v>29</v>
      </c>
      <c r="J6981" s="61" t="str">
        <f aca="false">H6981</f>
        <v>29</v>
      </c>
      <c r="M6981" s="8" t="n">
        <v>0</v>
      </c>
      <c r="AE6981" s="18"/>
    </row>
    <row r="6982" customFormat="false" ht="15" hidden="false" customHeight="false" outlineLevel="0" collapsed="false">
      <c r="B6982" s="2" t="s">
        <v>108</v>
      </c>
      <c r="C6982" s="66" t="s">
        <v>2759</v>
      </c>
      <c r="D6982" s="38" t="n">
        <f aca="false">E6982*10</f>
        <v>300</v>
      </c>
      <c r="E6982" s="38" t="s">
        <v>316</v>
      </c>
      <c r="F6982" s="38" t="n">
        <f aca="false">E6982*10</f>
        <v>300</v>
      </c>
      <c r="H6982" s="14" t="str">
        <f aca="false">E6982</f>
        <v>30</v>
      </c>
      <c r="I6982" s="8" t="str">
        <f aca="false">J6982</f>
        <v>30</v>
      </c>
      <c r="J6982" s="61" t="str">
        <f aca="false">H6982</f>
        <v>30</v>
      </c>
      <c r="M6982" s="8" t="n">
        <v>0</v>
      </c>
      <c r="AE6982" s="18"/>
    </row>
    <row r="6983" customFormat="false" ht="15" hidden="false" customHeight="false" outlineLevel="0" collapsed="false">
      <c r="B6983" s="2" t="s">
        <v>108</v>
      </c>
      <c r="C6983" s="66" t="s">
        <v>2759</v>
      </c>
      <c r="D6983" s="38" t="n">
        <f aca="false">E6983*10</f>
        <v>320</v>
      </c>
      <c r="E6983" s="38" t="s">
        <v>115</v>
      </c>
      <c r="F6983" s="38" t="n">
        <f aca="false">E6983*10</f>
        <v>320</v>
      </c>
      <c r="H6983" s="14" t="str">
        <f aca="false">E6983</f>
        <v>32</v>
      </c>
      <c r="I6983" s="8" t="str">
        <f aca="false">J6983</f>
        <v>32</v>
      </c>
      <c r="J6983" s="61" t="str">
        <f aca="false">H6983</f>
        <v>32</v>
      </c>
      <c r="M6983" s="8" t="n">
        <v>0</v>
      </c>
      <c r="AE6983" s="18"/>
    </row>
    <row r="6984" customFormat="false" ht="15" hidden="false" customHeight="false" outlineLevel="0" collapsed="false">
      <c r="B6984" s="2" t="s">
        <v>108</v>
      </c>
      <c r="C6984" s="66" t="s">
        <v>2759</v>
      </c>
      <c r="D6984" s="38" t="n">
        <f aca="false">E6984*10</f>
        <v>330</v>
      </c>
      <c r="E6984" s="38" t="s">
        <v>116</v>
      </c>
      <c r="F6984" s="38" t="n">
        <f aca="false">E6984*10</f>
        <v>330</v>
      </c>
      <c r="H6984" s="14" t="str">
        <f aca="false">E6984</f>
        <v>33</v>
      </c>
      <c r="I6984" s="8" t="str">
        <f aca="false">J6984</f>
        <v>33</v>
      </c>
      <c r="J6984" s="61" t="str">
        <f aca="false">H6984</f>
        <v>33</v>
      </c>
      <c r="M6984" s="8" t="n">
        <v>0</v>
      </c>
      <c r="AE6984" s="18"/>
    </row>
    <row r="6985" customFormat="false" ht="15" hidden="false" customHeight="false" outlineLevel="0" collapsed="false">
      <c r="B6985" s="2" t="s">
        <v>108</v>
      </c>
      <c r="C6985" s="66" t="s">
        <v>2759</v>
      </c>
      <c r="D6985" s="38" t="n">
        <f aca="false">E6985*10</f>
        <v>340</v>
      </c>
      <c r="E6985" s="38" t="s">
        <v>117</v>
      </c>
      <c r="F6985" s="38" t="n">
        <f aca="false">E6985*10</f>
        <v>340</v>
      </c>
      <c r="H6985" s="14" t="str">
        <f aca="false">E6985</f>
        <v>34</v>
      </c>
      <c r="I6985" s="8" t="str">
        <f aca="false">J6985</f>
        <v>34</v>
      </c>
      <c r="J6985" s="61" t="str">
        <f aca="false">H6985</f>
        <v>34</v>
      </c>
      <c r="M6985" s="8" t="n">
        <v>0</v>
      </c>
      <c r="AE6985" s="18"/>
    </row>
    <row r="6986" customFormat="false" ht="15" hidden="false" customHeight="false" outlineLevel="0" collapsed="false">
      <c r="B6986" s="2" t="s">
        <v>108</v>
      </c>
      <c r="C6986" s="66" t="s">
        <v>2759</v>
      </c>
      <c r="D6986" s="38" t="n">
        <f aca="false">E6986*10</f>
        <v>350</v>
      </c>
      <c r="E6986" s="38" t="s">
        <v>118</v>
      </c>
      <c r="F6986" s="38" t="n">
        <f aca="false">E6986*10</f>
        <v>350</v>
      </c>
      <c r="H6986" s="14" t="str">
        <f aca="false">E6986</f>
        <v>35</v>
      </c>
      <c r="I6986" s="8" t="str">
        <f aca="false">J6986</f>
        <v>35</v>
      </c>
      <c r="J6986" s="61" t="str">
        <f aca="false">H6986</f>
        <v>35</v>
      </c>
      <c r="M6986" s="8" t="n">
        <v>0</v>
      </c>
      <c r="AE6986" s="18"/>
    </row>
    <row r="6987" customFormat="false" ht="15" hidden="false" customHeight="false" outlineLevel="0" collapsed="false">
      <c r="B6987" s="2" t="s">
        <v>108</v>
      </c>
      <c r="C6987" s="66" t="s">
        <v>2759</v>
      </c>
      <c r="D6987" s="38" t="n">
        <f aca="false">E6987*10</f>
        <v>360</v>
      </c>
      <c r="E6987" s="38" t="s">
        <v>119</v>
      </c>
      <c r="F6987" s="38" t="n">
        <f aca="false">E6987*10</f>
        <v>360</v>
      </c>
      <c r="H6987" s="14" t="str">
        <f aca="false">E6987</f>
        <v>36</v>
      </c>
      <c r="I6987" s="8" t="str">
        <f aca="false">J6987</f>
        <v>36</v>
      </c>
      <c r="J6987" s="61" t="str">
        <f aca="false">H6987</f>
        <v>36</v>
      </c>
      <c r="M6987" s="8" t="n">
        <v>0</v>
      </c>
      <c r="AE6987" s="18"/>
    </row>
    <row r="6988" customFormat="false" ht="15" hidden="false" customHeight="false" outlineLevel="0" collapsed="false">
      <c r="B6988" s="2" t="s">
        <v>108</v>
      </c>
      <c r="C6988" s="66" t="s">
        <v>2759</v>
      </c>
      <c r="D6988" s="38" t="n">
        <f aca="false">E6988*10</f>
        <v>380</v>
      </c>
      <c r="E6988" s="38" t="s">
        <v>121</v>
      </c>
      <c r="F6988" s="38" t="n">
        <f aca="false">E6988*10</f>
        <v>380</v>
      </c>
      <c r="H6988" s="14" t="str">
        <f aca="false">E6988</f>
        <v>38</v>
      </c>
      <c r="I6988" s="8" t="str">
        <f aca="false">J6988</f>
        <v>38</v>
      </c>
      <c r="J6988" s="61" t="str">
        <f aca="false">H6988</f>
        <v>38</v>
      </c>
      <c r="M6988" s="8" t="n">
        <v>0</v>
      </c>
      <c r="AE6988" s="18"/>
    </row>
    <row r="6989" customFormat="false" ht="15" hidden="false" customHeight="false" outlineLevel="0" collapsed="false">
      <c r="B6989" s="2" t="s">
        <v>108</v>
      </c>
      <c r="C6989" s="66" t="s">
        <v>2759</v>
      </c>
      <c r="D6989" s="38" t="n">
        <f aca="false">E6989*10</f>
        <v>390</v>
      </c>
      <c r="E6989" s="38" t="s">
        <v>122</v>
      </c>
      <c r="F6989" s="38" t="n">
        <f aca="false">E6989*10</f>
        <v>390</v>
      </c>
      <c r="H6989" s="14" t="str">
        <f aca="false">E6989</f>
        <v>39</v>
      </c>
      <c r="I6989" s="8" t="str">
        <f aca="false">J6989</f>
        <v>39</v>
      </c>
      <c r="J6989" s="61" t="str">
        <f aca="false">H6989</f>
        <v>39</v>
      </c>
      <c r="M6989" s="8" t="n">
        <v>0</v>
      </c>
      <c r="AE6989" s="18"/>
    </row>
    <row r="6990" customFormat="false" ht="15" hidden="false" customHeight="false" outlineLevel="0" collapsed="false">
      <c r="B6990" s="2" t="s">
        <v>108</v>
      </c>
      <c r="C6990" s="66" t="s">
        <v>2759</v>
      </c>
      <c r="D6990" s="38" t="n">
        <f aca="false">E6990*10</f>
        <v>400</v>
      </c>
      <c r="E6990" s="38" t="s">
        <v>123</v>
      </c>
      <c r="F6990" s="38" t="n">
        <f aca="false">E6990*10</f>
        <v>400</v>
      </c>
      <c r="H6990" s="14" t="str">
        <f aca="false">E6990</f>
        <v>40</v>
      </c>
      <c r="I6990" s="8" t="str">
        <f aca="false">J6990</f>
        <v>40</v>
      </c>
      <c r="J6990" s="61" t="str">
        <f aca="false">H6990</f>
        <v>40</v>
      </c>
      <c r="M6990" s="8" t="n">
        <v>0</v>
      </c>
      <c r="AE6990" s="18"/>
    </row>
    <row r="6991" customFormat="false" ht="15" hidden="false" customHeight="false" outlineLevel="0" collapsed="false">
      <c r="B6991" s="2" t="s">
        <v>108</v>
      </c>
      <c r="C6991" s="66" t="s">
        <v>2759</v>
      </c>
      <c r="D6991" s="38" t="n">
        <f aca="false">E6991*10</f>
        <v>460</v>
      </c>
      <c r="E6991" s="38" t="s">
        <v>241</v>
      </c>
      <c r="F6991" s="38" t="n">
        <f aca="false">E6991*10</f>
        <v>460</v>
      </c>
      <c r="H6991" s="14" t="str">
        <f aca="false">E6991</f>
        <v>46</v>
      </c>
      <c r="I6991" s="8" t="str">
        <f aca="false">J6991</f>
        <v>46</v>
      </c>
      <c r="J6991" s="61" t="str">
        <f aca="false">H6991</f>
        <v>46</v>
      </c>
      <c r="M6991" s="8" t="n">
        <v>0</v>
      </c>
      <c r="AE6991" s="18"/>
    </row>
    <row r="6992" customFormat="false" ht="15" hidden="false" customHeight="false" outlineLevel="0" collapsed="false">
      <c r="B6992" s="2" t="s">
        <v>108</v>
      </c>
      <c r="C6992" s="66" t="s">
        <v>2759</v>
      </c>
      <c r="D6992" s="38" t="n">
        <f aca="false">E6992*10</f>
        <v>470</v>
      </c>
      <c r="E6992" s="38" t="s">
        <v>242</v>
      </c>
      <c r="F6992" s="38" t="n">
        <f aca="false">E6992*10</f>
        <v>470</v>
      </c>
      <c r="H6992" s="14" t="str">
        <f aca="false">E6992</f>
        <v>47</v>
      </c>
      <c r="I6992" s="8" t="str">
        <f aca="false">J6992</f>
        <v>47</v>
      </c>
      <c r="J6992" s="61" t="str">
        <f aca="false">H6992</f>
        <v>47</v>
      </c>
      <c r="M6992" s="8" t="n">
        <v>0</v>
      </c>
      <c r="AE6992" s="61"/>
    </row>
    <row r="6993" customFormat="false" ht="15" hidden="false" customHeight="false" outlineLevel="0" collapsed="false">
      <c r="B6993" s="2" t="s">
        <v>108</v>
      </c>
      <c r="C6993" s="66" t="s">
        <v>2759</v>
      </c>
      <c r="D6993" s="38" t="n">
        <f aca="false">E6993*10</f>
        <v>480</v>
      </c>
      <c r="E6993" s="38" t="s">
        <v>243</v>
      </c>
      <c r="F6993" s="38" t="n">
        <f aca="false">E6993*10</f>
        <v>480</v>
      </c>
      <c r="H6993" s="14" t="str">
        <f aca="false">E6993</f>
        <v>48</v>
      </c>
      <c r="I6993" s="8" t="str">
        <f aca="false">J6993</f>
        <v>48</v>
      </c>
      <c r="J6993" s="61" t="str">
        <f aca="false">H6993</f>
        <v>48</v>
      </c>
      <c r="M6993" s="8" t="n">
        <v>0</v>
      </c>
      <c r="AE6993" s="61"/>
    </row>
    <row r="6994" customFormat="false" ht="15" hidden="false" customHeight="false" outlineLevel="0" collapsed="false">
      <c r="B6994" s="2" t="s">
        <v>108</v>
      </c>
      <c r="C6994" s="66" t="s">
        <v>2759</v>
      </c>
      <c r="D6994" s="38" t="n">
        <f aca="false">E6994*10</f>
        <v>490</v>
      </c>
      <c r="E6994" s="38" t="s">
        <v>244</v>
      </c>
      <c r="F6994" s="38" t="n">
        <f aca="false">E6994*10</f>
        <v>490</v>
      </c>
      <c r="H6994" s="14" t="str">
        <f aca="false">E6994</f>
        <v>49</v>
      </c>
      <c r="I6994" s="8" t="str">
        <f aca="false">J6994</f>
        <v>49</v>
      </c>
      <c r="J6994" s="61" t="str">
        <f aca="false">H6994</f>
        <v>49</v>
      </c>
      <c r="M6994" s="8" t="n">
        <v>0</v>
      </c>
      <c r="AE6994" s="61" t="str">
        <f aca="false">H6994</f>
        <v>49</v>
      </c>
    </row>
    <row r="6995" customFormat="false" ht="15" hidden="false" customHeight="false" outlineLevel="0" collapsed="false">
      <c r="B6995" s="2" t="s">
        <v>108</v>
      </c>
      <c r="C6995" s="66" t="s">
        <v>2759</v>
      </c>
      <c r="D6995" s="38" t="n">
        <f aca="false">E6995*10</f>
        <v>500</v>
      </c>
      <c r="E6995" s="38" t="s">
        <v>245</v>
      </c>
      <c r="F6995" s="38" t="n">
        <f aca="false">E6995*10</f>
        <v>500</v>
      </c>
      <c r="H6995" s="14" t="str">
        <f aca="false">E6995</f>
        <v>50</v>
      </c>
      <c r="I6995" s="8" t="str">
        <f aca="false">J6995</f>
        <v>50</v>
      </c>
      <c r="J6995" s="61" t="str">
        <f aca="false">H6995</f>
        <v>50</v>
      </c>
      <c r="M6995" s="8" t="n">
        <v>0</v>
      </c>
      <c r="AE6995" s="61" t="str">
        <f aca="false">H6995</f>
        <v>50</v>
      </c>
    </row>
    <row r="6996" customFormat="false" ht="15" hidden="false" customHeight="false" outlineLevel="0" collapsed="false">
      <c r="B6996" s="2" t="s">
        <v>108</v>
      </c>
      <c r="C6996" s="66" t="s">
        <v>2759</v>
      </c>
      <c r="D6996" s="38" t="n">
        <f aca="false">E6996*10</f>
        <v>510</v>
      </c>
      <c r="E6996" s="38" t="s">
        <v>855</v>
      </c>
      <c r="F6996" s="38" t="n">
        <f aca="false">E6996*10</f>
        <v>510</v>
      </c>
      <c r="H6996" s="14" t="str">
        <f aca="false">E6996</f>
        <v>51</v>
      </c>
      <c r="I6996" s="8" t="str">
        <f aca="false">J6996</f>
        <v>51</v>
      </c>
      <c r="J6996" s="61" t="str">
        <f aca="false">H6996</f>
        <v>51</v>
      </c>
      <c r="M6996" s="8" t="n">
        <v>0</v>
      </c>
      <c r="AE6996" s="61" t="str">
        <f aca="false">H6996</f>
        <v>51</v>
      </c>
    </row>
    <row r="6997" customFormat="false" ht="15" hidden="false" customHeight="false" outlineLevel="0" collapsed="false">
      <c r="B6997" s="2" t="s">
        <v>108</v>
      </c>
      <c r="C6997" s="66" t="s">
        <v>2759</v>
      </c>
      <c r="D6997" s="38" t="n">
        <f aca="false">E6997*10</f>
        <v>520</v>
      </c>
      <c r="E6997" s="38" t="s">
        <v>452</v>
      </c>
      <c r="F6997" s="38" t="n">
        <f aca="false">E6997*10</f>
        <v>520</v>
      </c>
      <c r="H6997" s="14" t="str">
        <f aca="false">E6997</f>
        <v>52</v>
      </c>
      <c r="I6997" s="8" t="str">
        <f aca="false">J6997</f>
        <v>52</v>
      </c>
      <c r="J6997" s="61" t="str">
        <f aca="false">H6997</f>
        <v>52</v>
      </c>
      <c r="M6997" s="8" t="n">
        <v>0</v>
      </c>
      <c r="AE6997" s="61" t="str">
        <f aca="false">H6997</f>
        <v>52</v>
      </c>
    </row>
    <row r="6998" customFormat="false" ht="15" hidden="false" customHeight="false" outlineLevel="0" collapsed="false">
      <c r="B6998" s="2" t="s">
        <v>108</v>
      </c>
      <c r="C6998" s="66" t="s">
        <v>2759</v>
      </c>
      <c r="D6998" s="38" t="n">
        <f aca="false">E6998*10</f>
        <v>530</v>
      </c>
      <c r="E6998" s="38" t="s">
        <v>856</v>
      </c>
      <c r="F6998" s="38" t="n">
        <f aca="false">E6998*10</f>
        <v>530</v>
      </c>
      <c r="H6998" s="14" t="str">
        <f aca="false">E6998</f>
        <v>53</v>
      </c>
      <c r="I6998" s="8" t="str">
        <f aca="false">J6998</f>
        <v>53</v>
      </c>
      <c r="J6998" s="61" t="str">
        <f aca="false">H6998</f>
        <v>53</v>
      </c>
      <c r="M6998" s="8" t="n">
        <v>0</v>
      </c>
      <c r="AE6998" s="61" t="str">
        <f aca="false">H6998</f>
        <v>53</v>
      </c>
    </row>
    <row r="6999" customFormat="false" ht="15" hidden="false" customHeight="false" outlineLevel="0" collapsed="false">
      <c r="B6999" s="2" t="s">
        <v>108</v>
      </c>
      <c r="C6999" s="66" t="s">
        <v>2759</v>
      </c>
      <c r="D6999" s="38" t="n">
        <f aca="false">E6999*10</f>
        <v>540</v>
      </c>
      <c r="E6999" s="38" t="s">
        <v>453</v>
      </c>
      <c r="F6999" s="38" t="n">
        <f aca="false">E6999*10</f>
        <v>540</v>
      </c>
      <c r="H6999" s="14" t="str">
        <f aca="false">E6999</f>
        <v>54</v>
      </c>
      <c r="I6999" s="8" t="str">
        <f aca="false">J6999</f>
        <v>54</v>
      </c>
      <c r="J6999" s="61" t="str">
        <f aca="false">H6999</f>
        <v>54</v>
      </c>
      <c r="M6999" s="8" t="n">
        <v>0</v>
      </c>
      <c r="AE6999" s="61" t="str">
        <f aca="false">H6999</f>
        <v>54</v>
      </c>
    </row>
    <row r="7000" customFormat="false" ht="15" hidden="false" customHeight="false" outlineLevel="0" collapsed="false">
      <c r="B7000" s="2" t="s">
        <v>108</v>
      </c>
      <c r="C7000" s="66" t="s">
        <v>2759</v>
      </c>
      <c r="D7000" s="38" t="n">
        <f aca="false">E7000*10</f>
        <v>550</v>
      </c>
      <c r="E7000" s="38" t="s">
        <v>2088</v>
      </c>
      <c r="F7000" s="38" t="n">
        <f aca="false">E7000*10</f>
        <v>550</v>
      </c>
      <c r="H7000" s="14" t="str">
        <f aca="false">E7000</f>
        <v>55</v>
      </c>
      <c r="I7000" s="8" t="str">
        <f aca="false">J7000</f>
        <v>55</v>
      </c>
      <c r="J7000" s="61" t="str">
        <f aca="false">H7000</f>
        <v>55</v>
      </c>
      <c r="M7000" s="8" t="n">
        <v>0</v>
      </c>
      <c r="AE7000" s="61" t="str">
        <f aca="false">H7000</f>
        <v>55</v>
      </c>
    </row>
    <row r="7001" customFormat="false" ht="15" hidden="false" customHeight="false" outlineLevel="0" collapsed="false">
      <c r="B7001" s="2" t="s">
        <v>108</v>
      </c>
      <c r="C7001" s="66" t="s">
        <v>2759</v>
      </c>
      <c r="D7001" s="38" t="n">
        <f aca="false">E7001*10</f>
        <v>560</v>
      </c>
      <c r="E7001" s="38" t="s">
        <v>454</v>
      </c>
      <c r="F7001" s="38" t="n">
        <f aca="false">E7001*10</f>
        <v>560</v>
      </c>
      <c r="H7001" s="14" t="str">
        <f aca="false">E7001</f>
        <v>56</v>
      </c>
      <c r="I7001" s="8" t="str">
        <f aca="false">J7001</f>
        <v>56</v>
      </c>
      <c r="J7001" s="61" t="str">
        <f aca="false">H7001</f>
        <v>56</v>
      </c>
      <c r="M7001" s="8" t="n">
        <v>0</v>
      </c>
      <c r="AE7001" s="61" t="str">
        <f aca="false">H7001</f>
        <v>56</v>
      </c>
    </row>
    <row r="7002" customFormat="false" ht="15" hidden="false" customHeight="false" outlineLevel="0" collapsed="false">
      <c r="B7002" s="2" t="s">
        <v>108</v>
      </c>
      <c r="C7002" s="66" t="s">
        <v>2759</v>
      </c>
      <c r="D7002" s="38" t="n">
        <f aca="false">E7002*10</f>
        <v>570</v>
      </c>
      <c r="E7002" s="38" t="s">
        <v>2553</v>
      </c>
      <c r="F7002" s="38" t="n">
        <f aca="false">E7002*10</f>
        <v>570</v>
      </c>
      <c r="H7002" s="14" t="str">
        <f aca="false">E7002</f>
        <v>57</v>
      </c>
      <c r="I7002" s="8" t="str">
        <f aca="false">J7002</f>
        <v>57</v>
      </c>
      <c r="J7002" s="61" t="str">
        <f aca="false">H7002</f>
        <v>57</v>
      </c>
      <c r="M7002" s="8" t="n">
        <v>0</v>
      </c>
      <c r="AE7002" s="61" t="str">
        <f aca="false">H7002</f>
        <v>57</v>
      </c>
    </row>
    <row r="7003" customFormat="false" ht="15" hidden="false" customHeight="false" outlineLevel="0" collapsed="false">
      <c r="B7003" s="2" t="s">
        <v>108</v>
      </c>
      <c r="C7003" s="66" t="s">
        <v>2759</v>
      </c>
      <c r="D7003" s="38" t="n">
        <f aca="false">E7003*10</f>
        <v>580</v>
      </c>
      <c r="E7003" s="38" t="s">
        <v>455</v>
      </c>
      <c r="F7003" s="38" t="n">
        <f aca="false">E7003*10</f>
        <v>580</v>
      </c>
      <c r="H7003" s="14" t="str">
        <f aca="false">E7003</f>
        <v>58</v>
      </c>
      <c r="I7003" s="8" t="str">
        <f aca="false">J7003</f>
        <v>58</v>
      </c>
      <c r="J7003" s="61" t="str">
        <f aca="false">H7003</f>
        <v>58</v>
      </c>
      <c r="M7003" s="8" t="n">
        <v>0</v>
      </c>
      <c r="AE7003" s="61" t="str">
        <f aca="false">H7003</f>
        <v>58</v>
      </c>
    </row>
    <row r="7004" customFormat="false" ht="15" hidden="false" customHeight="false" outlineLevel="0" collapsed="false">
      <c r="B7004" s="2" t="s">
        <v>108</v>
      </c>
      <c r="C7004" s="66" t="s">
        <v>2759</v>
      </c>
      <c r="D7004" s="38" t="n">
        <f aca="false">E7004*10</f>
        <v>590</v>
      </c>
      <c r="E7004" s="38" t="s">
        <v>2554</v>
      </c>
      <c r="F7004" s="38" t="n">
        <f aca="false">E7004*10</f>
        <v>590</v>
      </c>
      <c r="H7004" s="14" t="str">
        <f aca="false">E7004</f>
        <v>59</v>
      </c>
      <c r="I7004" s="8" t="str">
        <f aca="false">J7004</f>
        <v>59</v>
      </c>
      <c r="J7004" s="61" t="str">
        <f aca="false">H7004</f>
        <v>59</v>
      </c>
      <c r="M7004" s="8" t="n">
        <v>0</v>
      </c>
      <c r="AE7004" s="61" t="str">
        <f aca="false">H7004</f>
        <v>59</v>
      </c>
    </row>
    <row r="7005" customFormat="false" ht="15" hidden="false" customHeight="false" outlineLevel="0" collapsed="false">
      <c r="B7005" s="2" t="s">
        <v>108</v>
      </c>
      <c r="C7005" s="66" t="s">
        <v>2759</v>
      </c>
      <c r="D7005" s="38" t="n">
        <f aca="false">E7005*10</f>
        <v>600</v>
      </c>
      <c r="E7005" s="38" t="s">
        <v>456</v>
      </c>
      <c r="F7005" s="38" t="n">
        <f aca="false">E7005*10</f>
        <v>600</v>
      </c>
      <c r="H7005" s="14" t="str">
        <f aca="false">E7005</f>
        <v>60</v>
      </c>
      <c r="I7005" s="8" t="str">
        <f aca="false">J7005</f>
        <v>60</v>
      </c>
      <c r="J7005" s="61" t="str">
        <f aca="false">H7005</f>
        <v>60</v>
      </c>
      <c r="M7005" s="8" t="n">
        <v>0</v>
      </c>
      <c r="AE7005" s="61" t="str">
        <f aca="false">H7005</f>
        <v>60</v>
      </c>
    </row>
    <row r="7006" customFormat="false" ht="15" hidden="false" customHeight="false" outlineLevel="0" collapsed="false">
      <c r="B7006" s="2" t="s">
        <v>108</v>
      </c>
      <c r="C7006" s="66" t="s">
        <v>2759</v>
      </c>
      <c r="D7006" s="38" t="n">
        <f aca="false">E7006*10</f>
        <v>610</v>
      </c>
      <c r="E7006" s="38" t="s">
        <v>2555</v>
      </c>
      <c r="F7006" s="38" t="n">
        <f aca="false">E7006*10</f>
        <v>610</v>
      </c>
      <c r="H7006" s="14" t="str">
        <f aca="false">E7006</f>
        <v>61</v>
      </c>
      <c r="I7006" s="8" t="str">
        <f aca="false">J7006</f>
        <v>61</v>
      </c>
      <c r="J7006" s="61" t="str">
        <f aca="false">H7006</f>
        <v>61</v>
      </c>
      <c r="M7006" s="8" t="n">
        <v>0</v>
      </c>
      <c r="AE7006" s="61" t="str">
        <f aca="false">H7006</f>
        <v>61</v>
      </c>
    </row>
    <row r="7007" customFormat="false" ht="15" hidden="false" customHeight="false" outlineLevel="0" collapsed="false">
      <c r="B7007" s="2" t="s">
        <v>108</v>
      </c>
      <c r="C7007" s="66" t="s">
        <v>2759</v>
      </c>
      <c r="D7007" s="38" t="n">
        <f aca="false">E7007*10</f>
        <v>620</v>
      </c>
      <c r="E7007" s="38" t="s">
        <v>457</v>
      </c>
      <c r="F7007" s="38" t="n">
        <f aca="false">E7007*10</f>
        <v>620</v>
      </c>
      <c r="H7007" s="14" t="str">
        <f aca="false">E7007</f>
        <v>62</v>
      </c>
      <c r="I7007" s="8" t="str">
        <f aca="false">J7007</f>
        <v>62</v>
      </c>
      <c r="J7007" s="61" t="str">
        <f aca="false">H7007</f>
        <v>62</v>
      </c>
      <c r="M7007" s="8" t="n">
        <v>0</v>
      </c>
      <c r="AE7007" s="61" t="str">
        <f aca="false">H7007</f>
        <v>62</v>
      </c>
    </row>
    <row r="7008" customFormat="false" ht="15" hidden="false" customHeight="false" outlineLevel="0" collapsed="false">
      <c r="B7008" s="2" t="s">
        <v>108</v>
      </c>
      <c r="C7008" s="66" t="s">
        <v>2759</v>
      </c>
      <c r="D7008" s="38" t="n">
        <f aca="false">E7008*10</f>
        <v>630</v>
      </c>
      <c r="E7008" s="38" t="s">
        <v>2556</v>
      </c>
      <c r="F7008" s="38" t="n">
        <f aca="false">E7008*10</f>
        <v>630</v>
      </c>
      <c r="H7008" s="14" t="str">
        <f aca="false">E7008</f>
        <v>63</v>
      </c>
      <c r="I7008" s="8" t="str">
        <f aca="false">J7008</f>
        <v>63</v>
      </c>
      <c r="J7008" s="61" t="str">
        <f aca="false">H7008</f>
        <v>63</v>
      </c>
      <c r="M7008" s="8" t="n">
        <v>0</v>
      </c>
      <c r="AE7008" s="61" t="str">
        <f aca="false">H7008</f>
        <v>63</v>
      </c>
    </row>
    <row r="7009" customFormat="false" ht="15" hidden="false" customHeight="false" outlineLevel="0" collapsed="false">
      <c r="B7009" s="2" t="s">
        <v>108</v>
      </c>
      <c r="C7009" s="66" t="s">
        <v>2759</v>
      </c>
      <c r="D7009" s="38" t="n">
        <f aca="false">E7009*10</f>
        <v>640</v>
      </c>
      <c r="E7009" s="38" t="s">
        <v>458</v>
      </c>
      <c r="F7009" s="38" t="n">
        <f aca="false">E7009*10</f>
        <v>640</v>
      </c>
      <c r="H7009" s="14" t="str">
        <f aca="false">E7009</f>
        <v>64</v>
      </c>
      <c r="I7009" s="8" t="str">
        <f aca="false">J7009</f>
        <v>64</v>
      </c>
      <c r="J7009" s="61" t="str">
        <f aca="false">H7009</f>
        <v>64</v>
      </c>
      <c r="M7009" s="8" t="n">
        <v>0</v>
      </c>
      <c r="AE7009" s="61"/>
    </row>
    <row r="7010" customFormat="false" ht="15" hidden="false" customHeight="false" outlineLevel="0" collapsed="false">
      <c r="B7010" s="2" t="s">
        <v>108</v>
      </c>
      <c r="C7010" s="66" t="s">
        <v>2759</v>
      </c>
      <c r="D7010" s="38" t="n">
        <f aca="false">E7010*10</f>
        <v>650</v>
      </c>
      <c r="E7010" s="38" t="s">
        <v>1616</v>
      </c>
      <c r="F7010" s="38" t="n">
        <f aca="false">E7010*10</f>
        <v>650</v>
      </c>
      <c r="H7010" s="14" t="str">
        <f aca="false">E7010</f>
        <v>65</v>
      </c>
      <c r="I7010" s="8" t="str">
        <f aca="false">J7010</f>
        <v>65</v>
      </c>
      <c r="J7010" s="61" t="str">
        <f aca="false">H7010</f>
        <v>65</v>
      </c>
      <c r="M7010" s="8" t="n">
        <v>0</v>
      </c>
      <c r="AE7010" s="61"/>
    </row>
    <row r="7011" customFormat="false" ht="15" hidden="false" customHeight="false" outlineLevel="0" collapsed="false">
      <c r="B7011" s="2" t="s">
        <v>108</v>
      </c>
      <c r="C7011" s="66" t="s">
        <v>2759</v>
      </c>
      <c r="D7011" s="38" t="n">
        <f aca="false">E7011*10</f>
        <v>660</v>
      </c>
      <c r="E7011" s="38" t="s">
        <v>459</v>
      </c>
      <c r="F7011" s="38" t="n">
        <f aca="false">E7011*10</f>
        <v>660</v>
      </c>
      <c r="H7011" s="14" t="str">
        <f aca="false">E7011</f>
        <v>66</v>
      </c>
      <c r="I7011" s="8" t="str">
        <f aca="false">J7011</f>
        <v>66</v>
      </c>
      <c r="J7011" s="61" t="str">
        <f aca="false">H7011</f>
        <v>66</v>
      </c>
      <c r="M7011" s="8" t="n">
        <v>0</v>
      </c>
      <c r="AE7011" s="61"/>
    </row>
    <row r="7012" customFormat="false" ht="15" hidden="false" customHeight="false" outlineLevel="0" collapsed="false">
      <c r="B7012" s="2" t="s">
        <v>108</v>
      </c>
      <c r="C7012" s="66" t="s">
        <v>2759</v>
      </c>
      <c r="D7012" s="38" t="n">
        <f aca="false">E7012*10</f>
        <v>670</v>
      </c>
      <c r="E7012" s="38" t="s">
        <v>2760</v>
      </c>
      <c r="F7012" s="38" t="n">
        <f aca="false">E7012*10</f>
        <v>670</v>
      </c>
      <c r="H7012" s="14" t="str">
        <f aca="false">E7012</f>
        <v>67</v>
      </c>
      <c r="I7012" s="8" t="str">
        <f aca="false">J7012</f>
        <v>67</v>
      </c>
      <c r="J7012" s="61" t="str">
        <f aca="false">H7012</f>
        <v>67</v>
      </c>
      <c r="M7012" s="8" t="n">
        <v>0</v>
      </c>
      <c r="AE7012" s="61"/>
    </row>
    <row r="7013" customFormat="false" ht="15" hidden="false" customHeight="false" outlineLevel="0" collapsed="false">
      <c r="B7013" s="2" t="s">
        <v>108</v>
      </c>
      <c r="C7013" s="66" t="s">
        <v>2759</v>
      </c>
      <c r="D7013" s="38" t="n">
        <f aca="false">E7013*10</f>
        <v>680</v>
      </c>
      <c r="E7013" s="38" t="s">
        <v>460</v>
      </c>
      <c r="F7013" s="38" t="n">
        <f aca="false">E7013*10</f>
        <v>680</v>
      </c>
      <c r="H7013" s="14" t="str">
        <f aca="false">E7013</f>
        <v>68</v>
      </c>
      <c r="I7013" s="8" t="str">
        <f aca="false">J7013</f>
        <v>68</v>
      </c>
      <c r="J7013" s="61" t="str">
        <f aca="false">H7013</f>
        <v>68</v>
      </c>
      <c r="M7013" s="8" t="n">
        <v>0</v>
      </c>
      <c r="AE7013" s="18"/>
    </row>
    <row r="7014" customFormat="false" ht="15" hidden="false" customHeight="false" outlineLevel="0" collapsed="false">
      <c r="B7014" s="2" t="s">
        <v>108</v>
      </c>
      <c r="C7014" s="66" t="s">
        <v>2759</v>
      </c>
      <c r="D7014" s="38" t="n">
        <f aca="false">E7014*10</f>
        <v>690</v>
      </c>
      <c r="E7014" s="38" t="s">
        <v>2761</v>
      </c>
      <c r="F7014" s="38" t="n">
        <f aca="false">E7014*10</f>
        <v>690</v>
      </c>
      <c r="H7014" s="14" t="str">
        <f aca="false">E7014</f>
        <v>69</v>
      </c>
      <c r="I7014" s="8" t="str">
        <f aca="false">J7014</f>
        <v>69</v>
      </c>
      <c r="J7014" s="61" t="str">
        <f aca="false">H7014</f>
        <v>69</v>
      </c>
      <c r="M7014" s="8" t="n">
        <v>0</v>
      </c>
      <c r="AE7014" s="18"/>
    </row>
    <row r="7016" customFormat="false" ht="15" hidden="false" customHeight="false" outlineLevel="0" collapsed="false">
      <c r="B7016" s="2" t="s">
        <v>108</v>
      </c>
      <c r="C7016" s="66" t="s">
        <v>2765</v>
      </c>
      <c r="D7016" s="38" t="n">
        <f aca="false">100+E7016*10</f>
        <v>140</v>
      </c>
      <c r="E7016" s="38" t="s">
        <v>189</v>
      </c>
      <c r="F7016" s="2" t="str">
        <f aca="false">IFERROR(RIGHT("00"&amp;E7016*10,3),E7016)</f>
        <v>040</v>
      </c>
      <c r="H7016" s="14" t="str">
        <f aca="false">E7016</f>
        <v>4</v>
      </c>
      <c r="I7016" s="8" t="str">
        <f aca="false">J7016</f>
        <v>4</v>
      </c>
      <c r="J7016" s="61" t="str">
        <f aca="false">H7016</f>
        <v>4</v>
      </c>
      <c r="M7016" s="8" t="n">
        <v>0</v>
      </c>
      <c r="AF7016" s="38" t="str">
        <f aca="false">H7016</f>
        <v>4</v>
      </c>
    </row>
    <row r="7017" customFormat="false" ht="15" hidden="false" customHeight="false" outlineLevel="0" collapsed="false">
      <c r="B7017" s="2" t="s">
        <v>108</v>
      </c>
      <c r="C7017" s="66" t="s">
        <v>2765</v>
      </c>
      <c r="D7017" s="38" t="n">
        <f aca="false">100+E7017*10</f>
        <v>160</v>
      </c>
      <c r="E7017" s="38" t="s">
        <v>191</v>
      </c>
      <c r="F7017" s="2" t="str">
        <f aca="false">IFERROR(RIGHT("00"&amp;E7017*10,3),E7017)</f>
        <v>060</v>
      </c>
      <c r="H7017" s="14" t="str">
        <f aca="false">E7017</f>
        <v>6</v>
      </c>
      <c r="I7017" s="8" t="str">
        <f aca="false">J7017</f>
        <v>6</v>
      </c>
      <c r="J7017" s="61" t="str">
        <f aca="false">H7017</f>
        <v>6</v>
      </c>
      <c r="M7017" s="8" t="n">
        <v>0</v>
      </c>
      <c r="AF7017" s="38" t="str">
        <f aca="false">H7017</f>
        <v>6</v>
      </c>
    </row>
    <row r="7018" customFormat="false" ht="15" hidden="false" customHeight="false" outlineLevel="0" collapsed="false">
      <c r="B7018" s="2" t="s">
        <v>108</v>
      </c>
      <c r="C7018" s="66" t="s">
        <v>2765</v>
      </c>
      <c r="D7018" s="38" t="n">
        <f aca="false">100+E7018*10</f>
        <v>180</v>
      </c>
      <c r="E7018" s="38" t="s">
        <v>220</v>
      </c>
      <c r="F7018" s="2" t="str">
        <f aca="false">IFERROR(RIGHT("00"&amp;E7018*10,3),E7018)</f>
        <v>080</v>
      </c>
      <c r="H7018" s="14" t="str">
        <f aca="false">E7018</f>
        <v>8</v>
      </c>
      <c r="I7018" s="8" t="str">
        <f aca="false">J7018</f>
        <v>8</v>
      </c>
      <c r="J7018" s="61" t="str">
        <f aca="false">H7018</f>
        <v>8</v>
      </c>
      <c r="M7018" s="8" t="n">
        <v>0</v>
      </c>
      <c r="AF7018" s="38" t="str">
        <f aca="false">H7018</f>
        <v>8</v>
      </c>
    </row>
    <row r="7019" customFormat="false" ht="15" hidden="false" customHeight="false" outlineLevel="0" collapsed="false">
      <c r="B7019" s="2" t="s">
        <v>108</v>
      </c>
      <c r="C7019" s="66" t="s">
        <v>2765</v>
      </c>
      <c r="D7019" s="38" t="n">
        <f aca="false">100+E7019*10</f>
        <v>200</v>
      </c>
      <c r="E7019" s="38" t="s">
        <v>224</v>
      </c>
      <c r="F7019" s="2" t="str">
        <f aca="false">IFERROR(RIGHT("00"&amp;E7019*10,3),E7019)</f>
        <v>100</v>
      </c>
      <c r="H7019" s="14" t="str">
        <f aca="false">E7019</f>
        <v>10</v>
      </c>
      <c r="I7019" s="8" t="str">
        <f aca="false">J7019</f>
        <v>10</v>
      </c>
      <c r="J7019" s="61" t="str">
        <f aca="false">H7019</f>
        <v>10</v>
      </c>
      <c r="M7019" s="8" t="n">
        <v>0</v>
      </c>
      <c r="AF7019" s="38" t="str">
        <f aca="false">H7019</f>
        <v>10</v>
      </c>
    </row>
    <row r="7020" customFormat="false" ht="15" hidden="false" customHeight="false" outlineLevel="0" collapsed="false">
      <c r="B7020" s="2" t="s">
        <v>108</v>
      </c>
      <c r="C7020" s="66" t="s">
        <v>2765</v>
      </c>
      <c r="D7020" s="38" t="n">
        <f aca="false">100+E7020*10</f>
        <v>220</v>
      </c>
      <c r="E7020" s="38" t="s">
        <v>232</v>
      </c>
      <c r="F7020" s="2" t="str">
        <f aca="false">IFERROR(RIGHT("00"&amp;E7020*10,3),E7020)</f>
        <v>120</v>
      </c>
      <c r="H7020" s="14" t="str">
        <f aca="false">E7020</f>
        <v>12</v>
      </c>
      <c r="I7020" s="8" t="str">
        <f aca="false">J7020</f>
        <v>12</v>
      </c>
      <c r="J7020" s="61" t="str">
        <f aca="false">H7020</f>
        <v>12</v>
      </c>
      <c r="M7020" s="8" t="n">
        <v>0</v>
      </c>
      <c r="AF7020" s="38" t="str">
        <f aca="false">H7020</f>
        <v>12</v>
      </c>
    </row>
    <row r="7021" customFormat="false" ht="15" hidden="false" customHeight="false" outlineLevel="0" collapsed="false">
      <c r="B7021" s="2" t="s">
        <v>108</v>
      </c>
      <c r="C7021" s="66" t="s">
        <v>2765</v>
      </c>
      <c r="D7021" s="38" t="n">
        <f aca="false">100+E7021*10</f>
        <v>240</v>
      </c>
      <c r="E7021" s="38" t="s">
        <v>277</v>
      </c>
      <c r="F7021" s="2" t="str">
        <f aca="false">IFERROR(RIGHT("00"&amp;E7021*10,3),E7021)</f>
        <v>140</v>
      </c>
      <c r="H7021" s="14" t="str">
        <f aca="false">E7021</f>
        <v>14</v>
      </c>
      <c r="I7021" s="8" t="str">
        <f aca="false">J7021</f>
        <v>14</v>
      </c>
      <c r="J7021" s="61" t="str">
        <f aca="false">H7021</f>
        <v>14</v>
      </c>
      <c r="M7021" s="8" t="n">
        <v>0</v>
      </c>
      <c r="AF7021" s="38" t="str">
        <f aca="false">H7021</f>
        <v>14</v>
      </c>
    </row>
    <row r="7022" customFormat="false" ht="15" hidden="false" customHeight="false" outlineLevel="0" collapsed="false">
      <c r="B7022" s="2" t="s">
        <v>108</v>
      </c>
      <c r="C7022" s="66" t="s">
        <v>2765</v>
      </c>
      <c r="D7022" s="38" t="n">
        <f aca="false">100+E7022*10</f>
        <v>260</v>
      </c>
      <c r="E7022" s="38" t="s">
        <v>281</v>
      </c>
      <c r="F7022" s="2" t="str">
        <f aca="false">IFERROR(RIGHT("00"&amp;E7022*10,3),E7022)</f>
        <v>160</v>
      </c>
      <c r="H7022" s="14" t="str">
        <f aca="false">E7022</f>
        <v>16</v>
      </c>
      <c r="I7022" s="8" t="str">
        <f aca="false">J7022</f>
        <v>16</v>
      </c>
      <c r="J7022" s="61" t="str">
        <f aca="false">H7022</f>
        <v>16</v>
      </c>
      <c r="M7022" s="8" t="n">
        <v>0</v>
      </c>
      <c r="AF7022" s="38" t="str">
        <f aca="false">H7022</f>
        <v>16</v>
      </c>
    </row>
    <row r="7023" customFormat="false" ht="15" hidden="false" customHeight="false" outlineLevel="0" collapsed="false">
      <c r="B7023" s="2" t="s">
        <v>108</v>
      </c>
      <c r="C7023" s="66" t="s">
        <v>2765</v>
      </c>
      <c r="D7023" s="38" t="n">
        <f aca="false">100+E7023*10</f>
        <v>280</v>
      </c>
      <c r="E7023" s="38" t="s">
        <v>285</v>
      </c>
      <c r="F7023" s="2" t="str">
        <f aca="false">IFERROR(RIGHT("00"&amp;E7023*10,3),E7023)</f>
        <v>180</v>
      </c>
      <c r="H7023" s="14" t="str">
        <f aca="false">E7023</f>
        <v>18</v>
      </c>
      <c r="I7023" s="8" t="str">
        <f aca="false">J7023</f>
        <v>18</v>
      </c>
      <c r="J7023" s="61" t="str">
        <f aca="false">H7023</f>
        <v>18</v>
      </c>
      <c r="M7023" s="8" t="n">
        <v>0</v>
      </c>
      <c r="AF7023" s="38" t="str">
        <f aca="false">H7023</f>
        <v>18</v>
      </c>
    </row>
    <row r="7024" customFormat="false" ht="15" hidden="false" customHeight="false" outlineLevel="0" collapsed="false">
      <c r="B7024" s="2" t="s">
        <v>108</v>
      </c>
      <c r="C7024" s="66" t="s">
        <v>2765</v>
      </c>
      <c r="D7024" s="38" t="n">
        <f aca="false">100+E7024*10</f>
        <v>300</v>
      </c>
      <c r="E7024" s="38" t="s">
        <v>306</v>
      </c>
      <c r="F7024" s="2" t="str">
        <f aca="false">IFERROR(RIGHT("00"&amp;E7024*10,3),E7024)</f>
        <v>200</v>
      </c>
      <c r="H7024" s="14" t="str">
        <f aca="false">E7024</f>
        <v>20</v>
      </c>
      <c r="I7024" s="8" t="str">
        <f aca="false">J7024</f>
        <v>20</v>
      </c>
      <c r="J7024" s="61" t="str">
        <f aca="false">H7024</f>
        <v>20</v>
      </c>
      <c r="M7024" s="8" t="n">
        <v>0</v>
      </c>
      <c r="AF7024" s="38" t="str">
        <f aca="false">H7024</f>
        <v>20</v>
      </c>
    </row>
    <row r="7025" customFormat="false" ht="15" hidden="false" customHeight="false" outlineLevel="0" collapsed="false">
      <c r="B7025" s="2" t="s">
        <v>108</v>
      </c>
      <c r="C7025" s="66" t="s">
        <v>2765</v>
      </c>
      <c r="D7025" s="38" t="n">
        <f aca="false">100+E7025*10</f>
        <v>320</v>
      </c>
      <c r="E7025" s="38" t="s">
        <v>308</v>
      </c>
      <c r="F7025" s="2" t="str">
        <f aca="false">IFERROR(RIGHT("00"&amp;E7025*10,3),E7025)</f>
        <v>220</v>
      </c>
      <c r="H7025" s="14" t="str">
        <f aca="false">E7025</f>
        <v>22</v>
      </c>
      <c r="I7025" s="8" t="str">
        <f aca="false">J7025</f>
        <v>22</v>
      </c>
      <c r="J7025" s="61" t="str">
        <f aca="false">H7025</f>
        <v>22</v>
      </c>
      <c r="M7025" s="8" t="n">
        <v>0</v>
      </c>
      <c r="AF7025" s="38" t="str">
        <f aca="false">H7025</f>
        <v>22</v>
      </c>
    </row>
    <row r="7027" customFormat="false" ht="15" hidden="false" customHeight="false" outlineLevel="0" collapsed="false">
      <c r="B7027" s="2" t="s">
        <v>108</v>
      </c>
      <c r="C7027" s="66" t="s">
        <v>2767</v>
      </c>
      <c r="D7027" s="2" t="n">
        <v>140</v>
      </c>
      <c r="E7027" s="38" t="s">
        <v>186</v>
      </c>
      <c r="F7027" s="2" t="str">
        <f aca="false">IFERROR(RIGHT("00"&amp;E7027*10,3),E7027)</f>
        <v>010</v>
      </c>
      <c r="H7027" s="14" t="str">
        <f aca="false">E7027</f>
        <v>1</v>
      </c>
      <c r="I7027" s="8" t="str">
        <f aca="false">J7027</f>
        <v>1</v>
      </c>
      <c r="J7027" s="61" t="str">
        <f aca="false">H7027</f>
        <v>1</v>
      </c>
      <c r="M7027" s="8" t="n">
        <v>0</v>
      </c>
      <c r="AG7027" s="2" t="n">
        <v>43</v>
      </c>
    </row>
    <row r="7028" customFormat="false" ht="15" hidden="false" customHeight="false" outlineLevel="0" collapsed="false">
      <c r="B7028" s="2" t="s">
        <v>108</v>
      </c>
      <c r="C7028" s="66" t="s">
        <v>2767</v>
      </c>
      <c r="D7028" s="2" t="n">
        <f aca="false">D7027+10</f>
        <v>150</v>
      </c>
      <c r="E7028" s="38" t="s">
        <v>187</v>
      </c>
      <c r="F7028" s="2" t="str">
        <f aca="false">IFERROR(RIGHT("00"&amp;E7028*10,3),E7028)</f>
        <v>020</v>
      </c>
      <c r="H7028" s="14" t="str">
        <f aca="false">E7028</f>
        <v>2</v>
      </c>
      <c r="I7028" s="8" t="str">
        <f aca="false">J7028</f>
        <v>2</v>
      </c>
      <c r="J7028" s="61" t="str">
        <f aca="false">H7028</f>
        <v>2</v>
      </c>
      <c r="M7028" s="8" t="n">
        <v>0</v>
      </c>
      <c r="AG7028" s="2" t="n">
        <v>56</v>
      </c>
    </row>
    <row r="7029" customFormat="false" ht="15" hidden="false" customHeight="false" outlineLevel="0" collapsed="false">
      <c r="B7029" s="2" t="s">
        <v>108</v>
      </c>
      <c r="C7029" s="66" t="s">
        <v>2767</v>
      </c>
      <c r="D7029" s="2" t="n">
        <f aca="false">D7028+10</f>
        <v>160</v>
      </c>
      <c r="E7029" s="38" t="s">
        <v>188</v>
      </c>
      <c r="F7029" s="2" t="str">
        <f aca="false">IFERROR(RIGHT("00"&amp;E7029*10,3),E7029)</f>
        <v>030</v>
      </c>
      <c r="H7029" s="14" t="str">
        <f aca="false">E7029</f>
        <v>3</v>
      </c>
      <c r="I7029" s="8" t="str">
        <f aca="false">J7029</f>
        <v>3</v>
      </c>
      <c r="J7029" s="61" t="str">
        <f aca="false">H7029</f>
        <v>3</v>
      </c>
      <c r="M7029" s="8" t="n">
        <v>0</v>
      </c>
      <c r="AG7029" s="2" t="n">
        <v>61</v>
      </c>
    </row>
    <row r="7030" customFormat="false" ht="15" hidden="false" customHeight="false" outlineLevel="0" collapsed="false">
      <c r="B7030" s="2" t="s">
        <v>108</v>
      </c>
      <c r="C7030" s="66" t="s">
        <v>2767</v>
      </c>
      <c r="D7030" s="2" t="n">
        <f aca="false">D7029+10</f>
        <v>170</v>
      </c>
      <c r="E7030" s="38" t="s">
        <v>189</v>
      </c>
      <c r="F7030" s="2" t="str">
        <f aca="false">IFERROR(RIGHT("00"&amp;E7030*10,3),E7030)</f>
        <v>040</v>
      </c>
      <c r="H7030" s="14" t="str">
        <f aca="false">E7030</f>
        <v>4</v>
      </c>
      <c r="I7030" s="8" t="str">
        <f aca="false">J7030</f>
        <v>4</v>
      </c>
      <c r="J7030" s="61" t="str">
        <f aca="false">H7030</f>
        <v>4</v>
      </c>
      <c r="M7030" s="8" t="n">
        <v>0</v>
      </c>
      <c r="AG7030" s="2" t="s">
        <v>3418</v>
      </c>
    </row>
    <row r="7031" customFormat="false" ht="15" hidden="false" customHeight="false" outlineLevel="0" collapsed="false">
      <c r="B7031" s="2" t="s">
        <v>108</v>
      </c>
      <c r="C7031" s="66" t="s">
        <v>2767</v>
      </c>
      <c r="D7031" s="2" t="n">
        <f aca="false">D7030+10</f>
        <v>180</v>
      </c>
      <c r="E7031" s="38" t="s">
        <v>190</v>
      </c>
      <c r="F7031" s="2" t="str">
        <f aca="false">IFERROR(RIGHT("00"&amp;E7031*10,3),E7031)</f>
        <v>050</v>
      </c>
      <c r="H7031" s="14" t="str">
        <f aca="false">E7031</f>
        <v>5</v>
      </c>
      <c r="I7031" s="8" t="str">
        <f aca="false">J7031</f>
        <v>5</v>
      </c>
      <c r="J7031" s="61" t="str">
        <f aca="false">H7031</f>
        <v>5</v>
      </c>
      <c r="M7031" s="8" t="n">
        <v>0</v>
      </c>
      <c r="AG7031" s="2" t="s">
        <v>3419</v>
      </c>
    </row>
    <row r="7033" customFormat="false" ht="15" hidden="false" customHeight="false" outlineLevel="0" collapsed="false">
      <c r="B7033" s="2" t="s">
        <v>108</v>
      </c>
      <c r="C7033" s="66" t="s">
        <v>2769</v>
      </c>
      <c r="D7033" s="2" t="n">
        <v>160</v>
      </c>
      <c r="E7033" s="38" t="s">
        <v>188</v>
      </c>
      <c r="F7033" s="2" t="str">
        <f aca="false">IFERROR(RIGHT("00"&amp;E7033*10,3),E7033)</f>
        <v>030</v>
      </c>
      <c r="H7033" s="14" t="str">
        <f aca="false">E7033</f>
        <v>3</v>
      </c>
      <c r="I7033" s="8" t="str">
        <f aca="false">J7033</f>
        <v>3</v>
      </c>
      <c r="J7033" s="61" t="str">
        <f aca="false">H7033</f>
        <v>3</v>
      </c>
      <c r="M7033" s="8" t="n">
        <v>0</v>
      </c>
      <c r="AG7033" s="2" t="s">
        <v>3420</v>
      </c>
    </row>
    <row r="7034" customFormat="false" ht="15" hidden="false" customHeight="false" outlineLevel="0" collapsed="false">
      <c r="B7034" s="2" t="s">
        <v>108</v>
      </c>
      <c r="C7034" s="66" t="s">
        <v>2769</v>
      </c>
      <c r="D7034" s="2" t="n">
        <f aca="false">D7033+10</f>
        <v>170</v>
      </c>
      <c r="E7034" s="38" t="s">
        <v>189</v>
      </c>
      <c r="F7034" s="2" t="str">
        <f aca="false">IFERROR(RIGHT("00"&amp;E7034*10,3),E7034)</f>
        <v>040</v>
      </c>
      <c r="H7034" s="14" t="str">
        <f aca="false">E7034</f>
        <v>4</v>
      </c>
      <c r="I7034" s="8" t="str">
        <f aca="false">J7034</f>
        <v>4</v>
      </c>
      <c r="J7034" s="61" t="str">
        <f aca="false">H7034</f>
        <v>4</v>
      </c>
      <c r="M7034" s="8" t="n">
        <v>0</v>
      </c>
    </row>
    <row r="7035" customFormat="false" ht="15" hidden="false" customHeight="false" outlineLevel="0" collapsed="false">
      <c r="B7035" s="2" t="s">
        <v>108</v>
      </c>
      <c r="C7035" s="66" t="s">
        <v>2769</v>
      </c>
      <c r="D7035" s="2" t="n">
        <f aca="false">D7034+10</f>
        <v>180</v>
      </c>
      <c r="E7035" s="38" t="s">
        <v>190</v>
      </c>
      <c r="F7035" s="2" t="str">
        <f aca="false">IFERROR(RIGHT("00"&amp;E7035*10,3),E7035)</f>
        <v>050</v>
      </c>
      <c r="H7035" s="14" t="str">
        <f aca="false">E7035</f>
        <v>5</v>
      </c>
      <c r="I7035" s="8" t="str">
        <f aca="false">J7035</f>
        <v>5</v>
      </c>
      <c r="J7035" s="61" t="str">
        <f aca="false">H7035</f>
        <v>5</v>
      </c>
      <c r="M7035" s="8" t="n">
        <v>0</v>
      </c>
      <c r="AG7035" s="2" t="s">
        <v>3421</v>
      </c>
    </row>
    <row r="7036" customFormat="false" ht="15" hidden="false" customHeight="false" outlineLevel="0" collapsed="false">
      <c r="B7036" s="2" t="s">
        <v>108</v>
      </c>
      <c r="C7036" s="66" t="s">
        <v>2769</v>
      </c>
      <c r="D7036" s="2" t="n">
        <f aca="false">D7035+10</f>
        <v>190</v>
      </c>
      <c r="E7036" s="38" t="s">
        <v>191</v>
      </c>
      <c r="F7036" s="2" t="str">
        <f aca="false">IFERROR(RIGHT("00"&amp;E7036*10,3),E7036)</f>
        <v>060</v>
      </c>
      <c r="H7036" s="14" t="str">
        <f aca="false">E7036</f>
        <v>6</v>
      </c>
      <c r="I7036" s="8" t="str">
        <f aca="false">J7036</f>
        <v>6</v>
      </c>
      <c r="J7036" s="61" t="str">
        <f aca="false">H7036</f>
        <v>6</v>
      </c>
      <c r="M7036" s="8" t="n">
        <v>0</v>
      </c>
      <c r="AG7036" s="2" t="s">
        <v>3422</v>
      </c>
    </row>
    <row r="7037" customFormat="false" ht="15" hidden="false" customHeight="false" outlineLevel="0" collapsed="false">
      <c r="B7037" s="2" t="s">
        <v>108</v>
      </c>
      <c r="C7037" s="66" t="s">
        <v>2769</v>
      </c>
      <c r="D7037" s="2" t="n">
        <f aca="false">D7036+10</f>
        <v>200</v>
      </c>
      <c r="E7037" s="38" t="s">
        <v>218</v>
      </c>
      <c r="F7037" s="2" t="str">
        <f aca="false">IFERROR(RIGHT("00"&amp;E7037*10,3),E7037)</f>
        <v>070</v>
      </c>
      <c r="H7037" s="14" t="str">
        <f aca="false">E7037</f>
        <v>7</v>
      </c>
      <c r="I7037" s="8" t="str">
        <f aca="false">J7037</f>
        <v>7</v>
      </c>
      <c r="J7037" s="61" t="str">
        <f aca="false">H7037</f>
        <v>7</v>
      </c>
      <c r="M7037" s="8" t="n">
        <v>0</v>
      </c>
      <c r="AG7037" s="2" t="s">
        <v>3423</v>
      </c>
    </row>
    <row r="7039" customFormat="false" ht="15" hidden="false" customHeight="false" outlineLevel="0" collapsed="false">
      <c r="B7039" s="2" t="s">
        <v>108</v>
      </c>
      <c r="C7039" s="66" t="s">
        <v>2771</v>
      </c>
      <c r="D7039" s="2" t="n">
        <v>170</v>
      </c>
      <c r="E7039" s="38" t="s">
        <v>189</v>
      </c>
      <c r="F7039" s="2" t="str">
        <f aca="false">IFERROR(RIGHT("00"&amp;E7039*10,3),E7039)</f>
        <v>040</v>
      </c>
      <c r="H7039" s="14" t="str">
        <f aca="false">E7039</f>
        <v>4</v>
      </c>
      <c r="I7039" s="8" t="str">
        <f aca="false">J7039</f>
        <v>4</v>
      </c>
      <c r="J7039" s="61" t="str">
        <f aca="false">H7039</f>
        <v>4</v>
      </c>
      <c r="M7039" s="8" t="n">
        <v>0</v>
      </c>
      <c r="AG7039" s="2" t="s">
        <v>3418</v>
      </c>
    </row>
    <row r="7040" customFormat="false" ht="15" hidden="false" customHeight="false" outlineLevel="0" collapsed="false">
      <c r="B7040" s="2" t="s">
        <v>108</v>
      </c>
      <c r="C7040" s="66" t="s">
        <v>2771</v>
      </c>
      <c r="D7040" s="2" t="n">
        <v>180</v>
      </c>
      <c r="E7040" s="38" t="s">
        <v>190</v>
      </c>
      <c r="F7040" s="2" t="str">
        <f aca="false">IFERROR(RIGHT("00"&amp;E7040*10,3),E7040)</f>
        <v>050</v>
      </c>
      <c r="H7040" s="14" t="str">
        <f aca="false">E7040</f>
        <v>5</v>
      </c>
      <c r="I7040" s="8" t="str">
        <f aca="false">J7040</f>
        <v>5</v>
      </c>
      <c r="J7040" s="61" t="str">
        <f aca="false">H7040</f>
        <v>5</v>
      </c>
      <c r="M7040" s="8" t="n">
        <v>0</v>
      </c>
      <c r="AG7040" s="2" t="s">
        <v>3424</v>
      </c>
    </row>
    <row r="7042" customFormat="false" ht="15" hidden="false" customHeight="false" outlineLevel="0" collapsed="false">
      <c r="B7042" s="2" t="s">
        <v>108</v>
      </c>
      <c r="C7042" s="66" t="s">
        <v>2773</v>
      </c>
      <c r="D7042" s="2" t="n">
        <v>140</v>
      </c>
      <c r="E7042" s="38" t="s">
        <v>176</v>
      </c>
      <c r="F7042" s="38" t="str">
        <f aca="false">E7042</f>
        <v>XXS</v>
      </c>
      <c r="H7042" s="18"/>
      <c r="M7042" s="8" t="n">
        <v>0</v>
      </c>
    </row>
    <row r="7043" customFormat="false" ht="15" hidden="false" customHeight="false" outlineLevel="0" collapsed="false">
      <c r="B7043" s="2" t="s">
        <v>108</v>
      </c>
      <c r="C7043" s="66" t="s">
        <v>2773</v>
      </c>
      <c r="D7043" s="2" t="n">
        <v>150</v>
      </c>
      <c r="E7043" s="38" t="s">
        <v>177</v>
      </c>
      <c r="F7043" s="38" t="str">
        <f aca="false">E7043</f>
        <v>XS</v>
      </c>
      <c r="H7043" s="8" t="n">
        <v>120</v>
      </c>
      <c r="I7043" s="8" t="n">
        <f aca="false">J7043</f>
        <v>120</v>
      </c>
      <c r="J7043" s="18" t="n">
        <f aca="false">H7043</f>
        <v>120</v>
      </c>
      <c r="K7043" s="6"/>
      <c r="M7043" s="8" t="n">
        <v>899</v>
      </c>
      <c r="T7043" s="2" t="n">
        <f aca="false">J7043</f>
        <v>120</v>
      </c>
    </row>
    <row r="7044" customFormat="false" ht="15" hidden="false" customHeight="false" outlineLevel="0" collapsed="false">
      <c r="B7044" s="2" t="s">
        <v>108</v>
      </c>
      <c r="C7044" s="66" t="s">
        <v>2773</v>
      </c>
      <c r="D7044" s="2" t="n">
        <v>160</v>
      </c>
      <c r="E7044" s="38" t="s">
        <v>178</v>
      </c>
      <c r="F7044" s="38" t="str">
        <f aca="false">E7044</f>
        <v>S</v>
      </c>
      <c r="H7044" s="8" t="n">
        <v>140</v>
      </c>
      <c r="I7044" s="8" t="n">
        <f aca="false">J7044</f>
        <v>140</v>
      </c>
      <c r="J7044" s="18" t="n">
        <f aca="false">H7044</f>
        <v>140</v>
      </c>
      <c r="K7044" s="6"/>
      <c r="M7044" s="8" t="n">
        <v>919</v>
      </c>
      <c r="T7044" s="2" t="n">
        <f aca="false">J7044</f>
        <v>140</v>
      </c>
    </row>
    <row r="7045" customFormat="false" ht="15" hidden="false" customHeight="false" outlineLevel="0" collapsed="false">
      <c r="B7045" s="2" t="s">
        <v>108</v>
      </c>
      <c r="C7045" s="66" t="s">
        <v>2773</v>
      </c>
      <c r="D7045" s="2" t="n">
        <v>170</v>
      </c>
      <c r="E7045" s="38" t="s">
        <v>179</v>
      </c>
      <c r="F7045" s="38" t="str">
        <f aca="false">E7045</f>
        <v>M</v>
      </c>
      <c r="H7045" s="8" t="n">
        <v>160</v>
      </c>
      <c r="I7045" s="8" t="n">
        <f aca="false">J7045</f>
        <v>160</v>
      </c>
      <c r="J7045" s="18" t="n">
        <f aca="false">H7045</f>
        <v>160</v>
      </c>
      <c r="K7045" s="6"/>
      <c r="M7045" s="8" t="n">
        <v>939</v>
      </c>
      <c r="T7045" s="2" t="n">
        <f aca="false">J7045</f>
        <v>160</v>
      </c>
    </row>
    <row r="7046" customFormat="false" ht="15" hidden="false" customHeight="false" outlineLevel="0" collapsed="false">
      <c r="B7046" s="2" t="s">
        <v>108</v>
      </c>
      <c r="C7046" s="66" t="s">
        <v>2773</v>
      </c>
      <c r="D7046" s="2" t="n">
        <v>180</v>
      </c>
      <c r="E7046" s="38" t="s">
        <v>180</v>
      </c>
      <c r="F7046" s="38" t="str">
        <f aca="false">E7046</f>
        <v>L</v>
      </c>
      <c r="H7046" s="8" t="n">
        <v>180</v>
      </c>
      <c r="I7046" s="8" t="n">
        <f aca="false">J7046</f>
        <v>180</v>
      </c>
      <c r="J7046" s="18" t="n">
        <f aca="false">H7046</f>
        <v>180</v>
      </c>
      <c r="K7046" s="6"/>
      <c r="M7046" s="8" t="n">
        <v>999</v>
      </c>
      <c r="T7046" s="2" t="n">
        <f aca="false">J7046</f>
        <v>180</v>
      </c>
    </row>
    <row r="7047" customFormat="false" ht="15" hidden="false" customHeight="false" outlineLevel="0" collapsed="false">
      <c r="B7047" s="2" t="s">
        <v>108</v>
      </c>
      <c r="C7047" s="66" t="s">
        <v>2773</v>
      </c>
      <c r="D7047" s="2" t="n">
        <v>190</v>
      </c>
      <c r="E7047" s="38" t="s">
        <v>181</v>
      </c>
      <c r="F7047" s="38" t="str">
        <f aca="false">E7047</f>
        <v>XL</v>
      </c>
      <c r="H7047" s="8" t="n">
        <v>190</v>
      </c>
      <c r="I7047" s="8" t="n">
        <f aca="false">J7047</f>
        <v>190</v>
      </c>
      <c r="J7047" s="18" t="n">
        <f aca="false">H7047</f>
        <v>190</v>
      </c>
      <c r="K7047" s="6"/>
      <c r="M7047" s="8" t="n">
        <v>969</v>
      </c>
      <c r="T7047" s="2" t="n">
        <f aca="false">J7047</f>
        <v>190</v>
      </c>
    </row>
    <row r="7048" customFormat="false" ht="15" hidden="false" customHeight="false" outlineLevel="0" collapsed="false">
      <c r="B7048" s="2" t="s">
        <v>108</v>
      </c>
      <c r="C7048" s="66" t="s">
        <v>2773</v>
      </c>
      <c r="D7048" s="2" t="n">
        <v>200</v>
      </c>
      <c r="E7048" s="38" t="s">
        <v>182</v>
      </c>
      <c r="F7048" s="38" t="str">
        <f aca="false">E7048</f>
        <v>XXL</v>
      </c>
      <c r="H7048" s="18"/>
      <c r="M7048" s="8" t="n">
        <v>0</v>
      </c>
    </row>
    <row r="7050" customFormat="false" ht="15" hidden="false" customHeight="false" outlineLevel="0" collapsed="false">
      <c r="B7050" s="2" t="s">
        <v>108</v>
      </c>
      <c r="C7050" s="66" t="s">
        <v>2775</v>
      </c>
      <c r="D7050" s="2" t="n">
        <v>145</v>
      </c>
      <c r="E7050" s="38" t="s">
        <v>587</v>
      </c>
      <c r="F7050" s="2" t="str">
        <f aca="false">IFERROR(E7050*10,SUBSTITUTE(E7050,"/",""))</f>
        <v>XXSXS</v>
      </c>
      <c r="H7050" s="27"/>
      <c r="I7050" s="27"/>
      <c r="M7050" s="8" t="n">
        <v>0</v>
      </c>
    </row>
    <row r="7051" customFormat="false" ht="15" hidden="false" customHeight="false" outlineLevel="0" collapsed="false">
      <c r="B7051" s="2" t="s">
        <v>108</v>
      </c>
      <c r="C7051" s="66" t="s">
        <v>2775</v>
      </c>
      <c r="D7051" s="2" t="n">
        <v>155</v>
      </c>
      <c r="E7051" s="38" t="s">
        <v>588</v>
      </c>
      <c r="F7051" s="2" t="str">
        <f aca="false">IFERROR(E7051*10,SUBSTITUTE(E7051,"/",""))</f>
        <v>XSS</v>
      </c>
      <c r="H7051" s="27"/>
      <c r="I7051" s="27"/>
      <c r="M7051" s="8" t="n">
        <v>0</v>
      </c>
    </row>
    <row r="7052" customFormat="false" ht="15" hidden="false" customHeight="false" outlineLevel="0" collapsed="false">
      <c r="B7052" s="2" t="s">
        <v>108</v>
      </c>
      <c r="C7052" s="66" t="s">
        <v>2775</v>
      </c>
      <c r="D7052" s="2" t="n">
        <v>165</v>
      </c>
      <c r="E7052" s="38" t="s">
        <v>589</v>
      </c>
      <c r="F7052" s="2" t="str">
        <f aca="false">IFERROR(E7052*10,SUBSTITUTE(E7052,"/",""))</f>
        <v>SM</v>
      </c>
      <c r="H7052" s="27"/>
      <c r="I7052" s="27"/>
      <c r="M7052" s="8" t="n">
        <v>0</v>
      </c>
    </row>
    <row r="7053" customFormat="false" ht="15" hidden="false" customHeight="false" outlineLevel="0" collapsed="false">
      <c r="B7053" s="2" t="s">
        <v>108</v>
      </c>
      <c r="C7053" s="66" t="s">
        <v>2775</v>
      </c>
      <c r="D7053" s="2" t="n">
        <v>175</v>
      </c>
      <c r="E7053" s="38" t="s">
        <v>590</v>
      </c>
      <c r="F7053" s="2" t="str">
        <f aca="false">IFERROR(E7053*10,SUBSTITUTE(E7053,"/",""))</f>
        <v>ML</v>
      </c>
      <c r="H7053" s="27"/>
      <c r="I7053" s="27"/>
      <c r="M7053" s="8" t="n">
        <v>0</v>
      </c>
    </row>
    <row r="7054" customFormat="false" ht="15" hidden="false" customHeight="false" outlineLevel="0" collapsed="false">
      <c r="B7054" s="2" t="s">
        <v>108</v>
      </c>
      <c r="C7054" s="66" t="s">
        <v>2775</v>
      </c>
      <c r="D7054" s="2" t="n">
        <v>185</v>
      </c>
      <c r="E7054" s="38" t="s">
        <v>591</v>
      </c>
      <c r="F7054" s="2" t="str">
        <f aca="false">IFERROR(E7054*10,SUBSTITUTE(E7054,"/",""))</f>
        <v>LXL</v>
      </c>
      <c r="H7054" s="27"/>
      <c r="I7054" s="27"/>
      <c r="M7054" s="8" t="n">
        <v>0</v>
      </c>
    </row>
    <row r="7055" customFormat="false" ht="15" hidden="false" customHeight="false" outlineLevel="0" collapsed="false">
      <c r="B7055" s="2" t="s">
        <v>108</v>
      </c>
      <c r="C7055" s="66" t="s">
        <v>2775</v>
      </c>
      <c r="D7055" s="2" t="n">
        <v>195</v>
      </c>
      <c r="E7055" s="38" t="s">
        <v>592</v>
      </c>
      <c r="F7055" s="2" t="str">
        <f aca="false">IFERROR(E7055*10,SUBSTITUTE(E7055,"/",""))</f>
        <v>XLXXL</v>
      </c>
      <c r="H7055" s="27"/>
      <c r="I7055" s="27"/>
      <c r="M7055" s="8" t="n">
        <v>0</v>
      </c>
    </row>
    <row r="7057" customFormat="false" ht="15" hidden="false" customHeight="false" outlineLevel="0" collapsed="false">
      <c r="B7057" s="2" t="s">
        <v>108</v>
      </c>
      <c r="C7057" s="66" t="s">
        <v>2777</v>
      </c>
      <c r="D7057" s="2" t="n">
        <v>140</v>
      </c>
      <c r="E7057" s="38" t="s">
        <v>176</v>
      </c>
      <c r="F7057" s="38" t="str">
        <f aca="false">E7057</f>
        <v>XXS</v>
      </c>
      <c r="H7057" s="27"/>
      <c r="I7057" s="27"/>
      <c r="M7057" s="8" t="n">
        <v>0</v>
      </c>
      <c r="AH7057" s="27"/>
    </row>
    <row r="7058" customFormat="false" ht="15" hidden="false" customHeight="false" outlineLevel="0" collapsed="false">
      <c r="B7058" s="2" t="s">
        <v>108</v>
      </c>
      <c r="C7058" s="66" t="s">
        <v>2777</v>
      </c>
      <c r="D7058" s="2" t="n">
        <v>150</v>
      </c>
      <c r="E7058" s="38" t="s">
        <v>177</v>
      </c>
      <c r="F7058" s="38" t="str">
        <f aca="false">E7058</f>
        <v>XS</v>
      </c>
      <c r="H7058" s="27"/>
      <c r="I7058" s="27"/>
      <c r="M7058" s="8" t="n">
        <v>0</v>
      </c>
      <c r="AH7058" s="27"/>
    </row>
    <row r="7059" customFormat="false" ht="15" hidden="false" customHeight="false" outlineLevel="0" collapsed="false">
      <c r="B7059" s="2" t="s">
        <v>108</v>
      </c>
      <c r="C7059" s="66" t="s">
        <v>2777</v>
      </c>
      <c r="D7059" s="2" t="n">
        <v>160</v>
      </c>
      <c r="E7059" s="38" t="s">
        <v>178</v>
      </c>
      <c r="F7059" s="38" t="str">
        <f aca="false">E7059</f>
        <v>S</v>
      </c>
      <c r="H7059" s="27"/>
      <c r="I7059" s="27"/>
      <c r="M7059" s="8" t="n">
        <v>0</v>
      </c>
      <c r="AH7059" s="27"/>
    </row>
    <row r="7060" customFormat="false" ht="15" hidden="false" customHeight="false" outlineLevel="0" collapsed="false">
      <c r="B7060" s="2" t="s">
        <v>108</v>
      </c>
      <c r="C7060" s="66" t="s">
        <v>2777</v>
      </c>
      <c r="D7060" s="2" t="n">
        <v>170</v>
      </c>
      <c r="E7060" s="38" t="s">
        <v>179</v>
      </c>
      <c r="F7060" s="38" t="str">
        <f aca="false">E7060</f>
        <v>M</v>
      </c>
      <c r="H7060" s="27"/>
      <c r="I7060" s="27"/>
      <c r="M7060" s="8" t="n">
        <v>0</v>
      </c>
      <c r="AH7060" s="27"/>
    </row>
    <row r="7061" customFormat="false" ht="15" hidden="false" customHeight="false" outlineLevel="0" collapsed="false">
      <c r="B7061" s="2" t="s">
        <v>108</v>
      </c>
      <c r="C7061" s="66" t="s">
        <v>2777</v>
      </c>
      <c r="D7061" s="2" t="n">
        <v>180</v>
      </c>
      <c r="E7061" s="38" t="s">
        <v>180</v>
      </c>
      <c r="F7061" s="38" t="str">
        <f aca="false">E7061</f>
        <v>L</v>
      </c>
      <c r="H7061" s="27"/>
      <c r="I7061" s="27"/>
      <c r="M7061" s="8" t="n">
        <v>0</v>
      </c>
      <c r="AH7061" s="27"/>
    </row>
    <row r="7062" customFormat="false" ht="15" hidden="false" customHeight="false" outlineLevel="0" collapsed="false">
      <c r="B7062" s="2" t="s">
        <v>108</v>
      </c>
      <c r="C7062" s="66" t="s">
        <v>2777</v>
      </c>
      <c r="D7062" s="2" t="n">
        <v>190</v>
      </c>
      <c r="E7062" s="38" t="s">
        <v>181</v>
      </c>
      <c r="F7062" s="38" t="str">
        <f aca="false">E7062</f>
        <v>XL</v>
      </c>
      <c r="H7062" s="27"/>
      <c r="I7062" s="27"/>
      <c r="M7062" s="8" t="n">
        <v>0</v>
      </c>
      <c r="AH7062" s="27"/>
    </row>
    <row r="7063" customFormat="false" ht="15" hidden="false" customHeight="false" outlineLevel="0" collapsed="false">
      <c r="B7063" s="2" t="s">
        <v>108</v>
      </c>
      <c r="C7063" s="66" t="s">
        <v>2777</v>
      </c>
      <c r="D7063" s="2" t="n">
        <v>200</v>
      </c>
      <c r="E7063" s="38" t="s">
        <v>182</v>
      </c>
      <c r="F7063" s="38" t="str">
        <f aca="false">E7063</f>
        <v>XXL</v>
      </c>
      <c r="H7063" s="27"/>
      <c r="I7063" s="27"/>
      <c r="M7063" s="8" t="n">
        <v>0</v>
      </c>
      <c r="AH7063" s="27"/>
    </row>
    <row r="7064" customFormat="false" ht="15" hidden="false" customHeight="false" outlineLevel="0" collapsed="false">
      <c r="B7064" s="2" t="s">
        <v>108</v>
      </c>
      <c r="C7064" s="66" t="s">
        <v>2777</v>
      </c>
      <c r="D7064" s="2" t="n">
        <v>300</v>
      </c>
      <c r="E7064" s="38" t="s">
        <v>2329</v>
      </c>
      <c r="F7064" s="38" t="str">
        <f aca="false">E7064</f>
        <v>JR</v>
      </c>
      <c r="H7064" s="27"/>
      <c r="I7064" s="27"/>
      <c r="M7064" s="8" t="n">
        <v>0</v>
      </c>
      <c r="AH7064" s="27"/>
    </row>
    <row r="7065" customFormat="false" ht="15" hidden="false" customHeight="false" outlineLevel="0" collapsed="false">
      <c r="B7065" s="2" t="s">
        <v>108</v>
      </c>
      <c r="C7065" s="66" t="s">
        <v>2777</v>
      </c>
      <c r="D7065" s="2" t="n">
        <v>310</v>
      </c>
      <c r="E7065" s="38" t="s">
        <v>1769</v>
      </c>
      <c r="F7065" s="38" t="str">
        <f aca="false">E7065</f>
        <v>SR</v>
      </c>
      <c r="H7065" s="27"/>
      <c r="I7065" s="27"/>
      <c r="M7065" s="8" t="n">
        <v>0</v>
      </c>
      <c r="AH7065" s="27"/>
    </row>
    <row r="7067" customFormat="false" ht="15" hidden="false" customHeight="false" outlineLevel="0" collapsed="false">
      <c r="B7067" s="2" t="s">
        <v>108</v>
      </c>
      <c r="C7067" s="66" t="s">
        <v>2781</v>
      </c>
      <c r="D7067" s="2" t="n">
        <v>140</v>
      </c>
      <c r="E7067" s="38" t="s">
        <v>176</v>
      </c>
      <c r="F7067" s="2" t="str">
        <f aca="false">E7067</f>
        <v>XXS</v>
      </c>
      <c r="H7067" s="27"/>
      <c r="I7067" s="27"/>
      <c r="M7067" s="8" t="n">
        <v>0</v>
      </c>
    </row>
    <row r="7068" customFormat="false" ht="15" hidden="false" customHeight="false" outlineLevel="0" collapsed="false">
      <c r="B7068" s="2" t="s">
        <v>108</v>
      </c>
      <c r="C7068" s="66" t="s">
        <v>2781</v>
      </c>
      <c r="D7068" s="2" t="n">
        <v>150</v>
      </c>
      <c r="E7068" s="38" t="s">
        <v>177</v>
      </c>
      <c r="F7068" s="2" t="str">
        <f aca="false">E7068</f>
        <v>XS</v>
      </c>
      <c r="H7068" s="27"/>
      <c r="I7068" s="27"/>
      <c r="M7068" s="8" t="n">
        <v>0</v>
      </c>
    </row>
    <row r="7069" customFormat="false" ht="15" hidden="false" customHeight="false" outlineLevel="0" collapsed="false">
      <c r="B7069" s="2" t="s">
        <v>108</v>
      </c>
      <c r="C7069" s="66" t="s">
        <v>2781</v>
      </c>
      <c r="D7069" s="2" t="n">
        <v>160</v>
      </c>
      <c r="E7069" s="38" t="s">
        <v>178</v>
      </c>
      <c r="F7069" s="2" t="str">
        <f aca="false">E7069</f>
        <v>S</v>
      </c>
      <c r="H7069" s="27"/>
      <c r="I7069" s="27"/>
      <c r="M7069" s="8" t="n">
        <v>0</v>
      </c>
    </row>
    <row r="7070" customFormat="false" ht="15" hidden="false" customHeight="false" outlineLevel="0" collapsed="false">
      <c r="B7070" s="2" t="s">
        <v>108</v>
      </c>
      <c r="C7070" s="66" t="s">
        <v>2781</v>
      </c>
      <c r="D7070" s="2" t="n">
        <v>170</v>
      </c>
      <c r="E7070" s="38" t="s">
        <v>179</v>
      </c>
      <c r="F7070" s="2" t="str">
        <f aca="false">E7070</f>
        <v>M</v>
      </c>
      <c r="H7070" s="27"/>
      <c r="I7070" s="27"/>
      <c r="M7070" s="8" t="n">
        <v>0</v>
      </c>
    </row>
    <row r="7071" customFormat="false" ht="15" hidden="false" customHeight="false" outlineLevel="0" collapsed="false">
      <c r="B7071" s="2" t="s">
        <v>108</v>
      </c>
      <c r="C7071" s="66" t="s">
        <v>2781</v>
      </c>
      <c r="D7071" s="2" t="n">
        <v>180</v>
      </c>
      <c r="E7071" s="38" t="s">
        <v>180</v>
      </c>
      <c r="F7071" s="2" t="str">
        <f aca="false">E7071</f>
        <v>L</v>
      </c>
      <c r="H7071" s="27"/>
      <c r="I7071" s="27"/>
      <c r="M7071" s="8" t="n">
        <v>0</v>
      </c>
    </row>
    <row r="7072" customFormat="false" ht="15" hidden="false" customHeight="false" outlineLevel="0" collapsed="false">
      <c r="B7072" s="2" t="s">
        <v>108</v>
      </c>
      <c r="C7072" s="66" t="s">
        <v>2781</v>
      </c>
      <c r="D7072" s="2" t="n">
        <v>190</v>
      </c>
      <c r="E7072" s="38" t="s">
        <v>181</v>
      </c>
      <c r="F7072" s="2" t="str">
        <f aca="false">E7072</f>
        <v>XL</v>
      </c>
      <c r="H7072" s="27"/>
      <c r="I7072" s="27"/>
      <c r="M7072" s="8" t="n">
        <v>0</v>
      </c>
    </row>
    <row r="7073" customFormat="false" ht="15" hidden="false" customHeight="false" outlineLevel="0" collapsed="false">
      <c r="B7073" s="2" t="s">
        <v>108</v>
      </c>
      <c r="C7073" s="66" t="s">
        <v>2781</v>
      </c>
      <c r="D7073" s="2" t="n">
        <v>200</v>
      </c>
      <c r="E7073" s="38" t="s">
        <v>182</v>
      </c>
      <c r="F7073" s="2" t="str">
        <f aca="false">E7073</f>
        <v>XXL</v>
      </c>
      <c r="H7073" s="27"/>
      <c r="I7073" s="27"/>
      <c r="M7073" s="8" t="n">
        <v>0</v>
      </c>
    </row>
    <row r="7074" customFormat="false" ht="15" hidden="false" customHeight="false" outlineLevel="0" collapsed="false">
      <c r="I7074" s="2"/>
    </row>
    <row r="7075" customFormat="false" ht="15" hidden="false" customHeight="false" outlineLevel="0" collapsed="false">
      <c r="B7075" s="2" t="s">
        <v>108</v>
      </c>
      <c r="C7075" s="66" t="s">
        <v>2783</v>
      </c>
      <c r="D7075" s="2" t="n">
        <v>145</v>
      </c>
      <c r="E7075" s="38" t="s">
        <v>587</v>
      </c>
      <c r="F7075" s="2" t="str">
        <f aca="false">IFERROR(E7075*10,SUBSTITUTE(E7075,"/",""))</f>
        <v>XXSXS</v>
      </c>
      <c r="H7075" s="27"/>
      <c r="I7075" s="27"/>
      <c r="M7075" s="8" t="n">
        <v>0</v>
      </c>
    </row>
    <row r="7076" customFormat="false" ht="15" hidden="false" customHeight="false" outlineLevel="0" collapsed="false">
      <c r="B7076" s="2" t="s">
        <v>108</v>
      </c>
      <c r="C7076" s="66" t="s">
        <v>2783</v>
      </c>
      <c r="D7076" s="2" t="n">
        <v>155</v>
      </c>
      <c r="E7076" s="38" t="s">
        <v>588</v>
      </c>
      <c r="F7076" s="2" t="str">
        <f aca="false">IFERROR(E7076*10,SUBSTITUTE(E7076,"/",""))</f>
        <v>XSS</v>
      </c>
      <c r="H7076" s="27"/>
      <c r="I7076" s="27"/>
      <c r="M7076" s="8" t="n">
        <v>0</v>
      </c>
    </row>
    <row r="7077" customFormat="false" ht="15" hidden="false" customHeight="false" outlineLevel="0" collapsed="false">
      <c r="B7077" s="2" t="s">
        <v>108</v>
      </c>
      <c r="C7077" s="66" t="s">
        <v>2783</v>
      </c>
      <c r="D7077" s="2" t="n">
        <v>165</v>
      </c>
      <c r="E7077" s="38" t="s">
        <v>589</v>
      </c>
      <c r="F7077" s="2" t="str">
        <f aca="false">IFERROR(E7077*10,SUBSTITUTE(E7077,"/",""))</f>
        <v>SM</v>
      </c>
      <c r="H7077" s="27"/>
      <c r="I7077" s="27"/>
      <c r="M7077" s="8" t="n">
        <v>0</v>
      </c>
    </row>
    <row r="7078" customFormat="false" ht="15" hidden="false" customHeight="false" outlineLevel="0" collapsed="false">
      <c r="B7078" s="2" t="s">
        <v>108</v>
      </c>
      <c r="C7078" s="66" t="s">
        <v>2783</v>
      </c>
      <c r="D7078" s="2" t="n">
        <v>175</v>
      </c>
      <c r="E7078" s="38" t="s">
        <v>590</v>
      </c>
      <c r="F7078" s="2" t="str">
        <f aca="false">IFERROR(E7078*10,SUBSTITUTE(E7078,"/",""))</f>
        <v>ML</v>
      </c>
      <c r="H7078" s="27"/>
      <c r="I7078" s="27"/>
      <c r="M7078" s="8" t="n">
        <v>0</v>
      </c>
    </row>
    <row r="7079" customFormat="false" ht="15" hidden="false" customHeight="false" outlineLevel="0" collapsed="false">
      <c r="B7079" s="2" t="s">
        <v>108</v>
      </c>
      <c r="C7079" s="66" t="s">
        <v>2783</v>
      </c>
      <c r="D7079" s="2" t="n">
        <v>185</v>
      </c>
      <c r="E7079" s="38" t="s">
        <v>591</v>
      </c>
      <c r="F7079" s="2" t="str">
        <f aca="false">IFERROR(E7079*10,SUBSTITUTE(E7079,"/",""))</f>
        <v>LXL</v>
      </c>
      <c r="H7079" s="27"/>
      <c r="I7079" s="27"/>
      <c r="M7079" s="8" t="n">
        <v>0</v>
      </c>
    </row>
    <row r="7080" customFormat="false" ht="15" hidden="false" customHeight="false" outlineLevel="0" collapsed="false">
      <c r="B7080" s="2" t="s">
        <v>108</v>
      </c>
      <c r="C7080" s="66" t="s">
        <v>2783</v>
      </c>
      <c r="D7080" s="2" t="n">
        <v>195</v>
      </c>
      <c r="E7080" s="38" t="s">
        <v>592</v>
      </c>
      <c r="F7080" s="2" t="str">
        <f aca="false">IFERROR(E7080*10,SUBSTITUTE(E7080,"/",""))</f>
        <v>XLXXL</v>
      </c>
      <c r="H7080" s="27"/>
      <c r="I7080" s="27"/>
      <c r="M7080" s="8" t="n">
        <v>0</v>
      </c>
    </row>
    <row r="7082" customFormat="false" ht="15" hidden="false" customHeight="false" outlineLevel="0" collapsed="false">
      <c r="B7082" s="18" t="s">
        <v>717</v>
      </c>
      <c r="C7082" s="66" t="s">
        <v>2785</v>
      </c>
      <c r="D7082" s="38" t="str">
        <f aca="false">E7082</f>
        <v>400</v>
      </c>
      <c r="E7082" s="38" t="s">
        <v>2786</v>
      </c>
      <c r="F7082" s="38" t="str">
        <f aca="false">E7082</f>
        <v>400</v>
      </c>
      <c r="H7082" s="41" t="str">
        <f aca="false">E7082</f>
        <v>400</v>
      </c>
      <c r="I7082" s="29" t="str">
        <f aca="false">J7082</f>
        <v>400</v>
      </c>
      <c r="J7082" s="61" t="str">
        <f aca="false">H7082</f>
        <v>400</v>
      </c>
      <c r="M7082" s="29" t="n">
        <v>0</v>
      </c>
      <c r="AK7082" s="75" t="n">
        <f aca="false">H7082/10</f>
        <v>40</v>
      </c>
    </row>
    <row r="7083" customFormat="false" ht="15" hidden="false" customHeight="false" outlineLevel="0" collapsed="false">
      <c r="B7083" s="18" t="s">
        <v>717</v>
      </c>
      <c r="C7083" s="66" t="s">
        <v>2785</v>
      </c>
      <c r="D7083" s="38" t="str">
        <f aca="false">E7083</f>
        <v>410</v>
      </c>
      <c r="E7083" s="38" t="s">
        <v>2787</v>
      </c>
      <c r="F7083" s="38" t="str">
        <f aca="false">E7083</f>
        <v>410</v>
      </c>
      <c r="H7083" s="41" t="str">
        <f aca="false">E7083</f>
        <v>410</v>
      </c>
      <c r="I7083" s="29" t="str">
        <f aca="false">J7083</f>
        <v>410</v>
      </c>
      <c r="J7083" s="61" t="str">
        <f aca="false">H7083</f>
        <v>410</v>
      </c>
      <c r="M7083" s="29" t="n">
        <v>0</v>
      </c>
      <c r="AK7083" s="75" t="n">
        <f aca="false">H7083/10</f>
        <v>41</v>
      </c>
    </row>
    <row r="7084" customFormat="false" ht="15" hidden="false" customHeight="false" outlineLevel="0" collapsed="false">
      <c r="B7084" s="18" t="s">
        <v>717</v>
      </c>
      <c r="C7084" s="66" t="s">
        <v>2785</v>
      </c>
      <c r="D7084" s="38" t="str">
        <f aca="false">E7084</f>
        <v>420</v>
      </c>
      <c r="E7084" s="38" t="s">
        <v>2788</v>
      </c>
      <c r="F7084" s="38" t="str">
        <f aca="false">E7084</f>
        <v>420</v>
      </c>
      <c r="H7084" s="41" t="str">
        <f aca="false">E7084</f>
        <v>420</v>
      </c>
      <c r="I7084" s="29" t="str">
        <f aca="false">J7084</f>
        <v>420</v>
      </c>
      <c r="J7084" s="61" t="str">
        <f aca="false">H7084</f>
        <v>420</v>
      </c>
      <c r="M7084" s="29" t="n">
        <v>0</v>
      </c>
      <c r="AK7084" s="75" t="n">
        <f aca="false">H7084/10</f>
        <v>42</v>
      </c>
    </row>
    <row r="7085" customFormat="false" ht="15" hidden="false" customHeight="false" outlineLevel="0" collapsed="false">
      <c r="B7085" s="18" t="s">
        <v>717</v>
      </c>
      <c r="C7085" s="66" t="s">
        <v>2785</v>
      </c>
      <c r="D7085" s="38" t="str">
        <f aca="false">E7085</f>
        <v>450</v>
      </c>
      <c r="E7085" s="38" t="s">
        <v>2789</v>
      </c>
      <c r="F7085" s="38" t="str">
        <f aca="false">E7085</f>
        <v>450</v>
      </c>
      <c r="H7085" s="41" t="str">
        <f aca="false">E7085</f>
        <v>450</v>
      </c>
      <c r="I7085" s="29" t="str">
        <f aca="false">J7085</f>
        <v>450</v>
      </c>
      <c r="J7085" s="61" t="str">
        <f aca="false">H7085</f>
        <v>450</v>
      </c>
      <c r="M7085" s="29" t="n">
        <v>0</v>
      </c>
      <c r="AK7085" s="75" t="n">
        <f aca="false">H7085/10</f>
        <v>45</v>
      </c>
    </row>
    <row r="7086" customFormat="false" ht="15" hidden="false" customHeight="false" outlineLevel="0" collapsed="false">
      <c r="B7086" s="18" t="s">
        <v>717</v>
      </c>
      <c r="C7086" s="66" t="s">
        <v>2785</v>
      </c>
      <c r="D7086" s="38" t="str">
        <f aca="false">E7086</f>
        <v>460</v>
      </c>
      <c r="E7086" s="38" t="s">
        <v>2790</v>
      </c>
      <c r="F7086" s="38" t="str">
        <f aca="false">E7086</f>
        <v>460</v>
      </c>
      <c r="H7086" s="41" t="str">
        <f aca="false">E7086</f>
        <v>460</v>
      </c>
      <c r="I7086" s="29" t="str">
        <f aca="false">J7086</f>
        <v>460</v>
      </c>
      <c r="J7086" s="61" t="str">
        <f aca="false">H7086</f>
        <v>460</v>
      </c>
      <c r="M7086" s="29" t="n">
        <v>0</v>
      </c>
      <c r="AK7086" s="75" t="n">
        <f aca="false">H7086/10</f>
        <v>46</v>
      </c>
    </row>
    <row r="7087" customFormat="false" ht="15" hidden="false" customHeight="false" outlineLevel="0" collapsed="false">
      <c r="B7087" s="18" t="s">
        <v>717</v>
      </c>
      <c r="C7087" s="66" t="s">
        <v>2785</v>
      </c>
      <c r="D7087" s="38" t="str">
        <f aca="false">E7087</f>
        <v>470</v>
      </c>
      <c r="E7087" s="38" t="s">
        <v>2791</v>
      </c>
      <c r="F7087" s="38" t="str">
        <f aca="false">E7087</f>
        <v>470</v>
      </c>
      <c r="H7087" s="41" t="str">
        <f aca="false">E7087</f>
        <v>470</v>
      </c>
      <c r="I7087" s="29" t="str">
        <f aca="false">J7087</f>
        <v>470</v>
      </c>
      <c r="J7087" s="61" t="str">
        <f aca="false">H7087</f>
        <v>470</v>
      </c>
      <c r="M7087" s="29" t="n">
        <v>0</v>
      </c>
      <c r="AK7087" s="75" t="n">
        <f aca="false">H7087/10</f>
        <v>47</v>
      </c>
    </row>
    <row r="7088" customFormat="false" ht="15" hidden="false" customHeight="false" outlineLevel="0" collapsed="false">
      <c r="B7088" s="18" t="s">
        <v>717</v>
      </c>
      <c r="C7088" s="66" t="s">
        <v>2785</v>
      </c>
      <c r="D7088" s="38" t="str">
        <f aca="false">E7088</f>
        <v>490</v>
      </c>
      <c r="E7088" s="38" t="s">
        <v>2792</v>
      </c>
      <c r="F7088" s="38" t="str">
        <f aca="false">E7088</f>
        <v>490</v>
      </c>
      <c r="H7088" s="41" t="str">
        <f aca="false">E7088</f>
        <v>490</v>
      </c>
      <c r="I7088" s="29" t="str">
        <f aca="false">J7088</f>
        <v>490</v>
      </c>
      <c r="J7088" s="61" t="str">
        <f aca="false">H7088</f>
        <v>490</v>
      </c>
      <c r="M7088" s="29" t="n">
        <v>0</v>
      </c>
      <c r="AK7088" s="75" t="n">
        <f aca="false">H7088/10</f>
        <v>49</v>
      </c>
    </row>
    <row r="7089" customFormat="false" ht="15" hidden="false" customHeight="false" outlineLevel="0" collapsed="false">
      <c r="B7089" s="18" t="s">
        <v>717</v>
      </c>
      <c r="C7089" s="66" t="s">
        <v>2785</v>
      </c>
      <c r="D7089" s="38" t="str">
        <f aca="false">E7089</f>
        <v>500</v>
      </c>
      <c r="E7089" s="38" t="s">
        <v>2793</v>
      </c>
      <c r="F7089" s="38" t="str">
        <f aca="false">E7089</f>
        <v>500</v>
      </c>
      <c r="H7089" s="41" t="str">
        <f aca="false">E7089</f>
        <v>500</v>
      </c>
      <c r="I7089" s="29" t="str">
        <f aca="false">J7089</f>
        <v>500</v>
      </c>
      <c r="J7089" s="61" t="str">
        <f aca="false">H7089</f>
        <v>500</v>
      </c>
      <c r="M7089" s="29" t="n">
        <v>0</v>
      </c>
      <c r="AK7089" s="75" t="n">
        <f aca="false">H7089/10</f>
        <v>50</v>
      </c>
    </row>
    <row r="7090" customFormat="false" ht="15" hidden="false" customHeight="false" outlineLevel="0" collapsed="false">
      <c r="B7090" s="18" t="s">
        <v>717</v>
      </c>
      <c r="C7090" s="66" t="s">
        <v>2785</v>
      </c>
      <c r="D7090" s="38" t="str">
        <f aca="false">E7090</f>
        <v>530</v>
      </c>
      <c r="E7090" s="38" t="s">
        <v>2794</v>
      </c>
      <c r="F7090" s="38" t="str">
        <f aca="false">E7090</f>
        <v>530</v>
      </c>
      <c r="H7090" s="41" t="str">
        <f aca="false">E7090</f>
        <v>530</v>
      </c>
      <c r="I7090" s="29" t="str">
        <f aca="false">J7090</f>
        <v>530</v>
      </c>
      <c r="J7090" s="61" t="str">
        <f aca="false">H7090</f>
        <v>530</v>
      </c>
      <c r="M7090" s="29" t="n">
        <v>0</v>
      </c>
      <c r="AK7090" s="75" t="n">
        <f aca="false">H7090/10</f>
        <v>53</v>
      </c>
    </row>
    <row r="7092" customFormat="false" ht="15" hidden="false" customHeight="false" outlineLevel="0" collapsed="false">
      <c r="B7092" s="2" t="s">
        <v>108</v>
      </c>
      <c r="C7092" s="66" t="s">
        <v>2795</v>
      </c>
      <c r="D7092" s="2" t="n">
        <v>140</v>
      </c>
      <c r="E7092" s="38" t="s">
        <v>176</v>
      </c>
      <c r="F7092" s="2" t="str">
        <f aca="false">E7092</f>
        <v>XXS</v>
      </c>
      <c r="H7092" s="14" t="s">
        <v>958</v>
      </c>
      <c r="I7092" s="14" t="str">
        <f aca="false">J7092</f>
        <v>00</v>
      </c>
      <c r="J7092" s="61" t="str">
        <f aca="false">H7092</f>
        <v>00</v>
      </c>
      <c r="M7092" s="8" t="n">
        <v>0</v>
      </c>
    </row>
    <row r="7093" customFormat="false" ht="15" hidden="false" customHeight="false" outlineLevel="0" collapsed="false">
      <c r="B7093" s="2" t="s">
        <v>108</v>
      </c>
      <c r="C7093" s="66" t="s">
        <v>2795</v>
      </c>
      <c r="D7093" s="2" t="n">
        <v>150</v>
      </c>
      <c r="E7093" s="38" t="s">
        <v>177</v>
      </c>
      <c r="F7093" s="2" t="str">
        <f aca="false">E7093</f>
        <v>XS</v>
      </c>
      <c r="H7093" s="14" t="s">
        <v>958</v>
      </c>
      <c r="I7093" s="14" t="str">
        <f aca="false">J7093</f>
        <v>00</v>
      </c>
      <c r="J7093" s="61" t="str">
        <f aca="false">H7093</f>
        <v>00</v>
      </c>
      <c r="M7093" s="8" t="n">
        <v>0</v>
      </c>
    </row>
    <row r="7094" customFormat="false" ht="15" hidden="false" customHeight="false" outlineLevel="0" collapsed="false">
      <c r="B7094" s="2" t="s">
        <v>108</v>
      </c>
      <c r="C7094" s="66" t="s">
        <v>2795</v>
      </c>
      <c r="D7094" s="2" t="n">
        <v>160</v>
      </c>
      <c r="E7094" s="38" t="s">
        <v>178</v>
      </c>
      <c r="F7094" s="2" t="str">
        <f aca="false">E7094</f>
        <v>S</v>
      </c>
      <c r="H7094" s="14" t="s">
        <v>958</v>
      </c>
      <c r="I7094" s="14" t="str">
        <f aca="false">J7094</f>
        <v>00</v>
      </c>
      <c r="J7094" s="61" t="str">
        <f aca="false">H7094</f>
        <v>00</v>
      </c>
      <c r="M7094" s="8" t="n">
        <v>0</v>
      </c>
    </row>
    <row r="7095" customFormat="false" ht="15" hidden="false" customHeight="false" outlineLevel="0" collapsed="false">
      <c r="B7095" s="2" t="s">
        <v>108</v>
      </c>
      <c r="C7095" s="66" t="s">
        <v>2795</v>
      </c>
      <c r="D7095" s="2" t="n">
        <v>170</v>
      </c>
      <c r="E7095" s="38" t="s">
        <v>179</v>
      </c>
      <c r="F7095" s="2" t="str">
        <f aca="false">E7095</f>
        <v>M</v>
      </c>
      <c r="H7095" s="14" t="s">
        <v>958</v>
      </c>
      <c r="I7095" s="14" t="str">
        <f aca="false">J7095</f>
        <v>00</v>
      </c>
      <c r="J7095" s="61" t="str">
        <f aca="false">H7095</f>
        <v>00</v>
      </c>
      <c r="M7095" s="8" t="n">
        <v>0</v>
      </c>
    </row>
    <row r="7096" customFormat="false" ht="15" hidden="false" customHeight="false" outlineLevel="0" collapsed="false">
      <c r="B7096" s="2" t="s">
        <v>108</v>
      </c>
      <c r="C7096" s="66" t="s">
        <v>2795</v>
      </c>
      <c r="D7096" s="2" t="n">
        <v>180</v>
      </c>
      <c r="E7096" s="38" t="s">
        <v>180</v>
      </c>
      <c r="F7096" s="2" t="str">
        <f aca="false">E7096</f>
        <v>L</v>
      </c>
      <c r="H7096" s="14" t="s">
        <v>958</v>
      </c>
      <c r="I7096" s="14" t="str">
        <f aca="false">J7096</f>
        <v>00</v>
      </c>
      <c r="J7096" s="61" t="str">
        <f aca="false">H7096</f>
        <v>00</v>
      </c>
      <c r="M7096" s="8" t="n">
        <v>0</v>
      </c>
    </row>
    <row r="7097" customFormat="false" ht="15" hidden="false" customHeight="false" outlineLevel="0" collapsed="false">
      <c r="B7097" s="2" t="s">
        <v>108</v>
      </c>
      <c r="C7097" s="66" t="s">
        <v>2795</v>
      </c>
      <c r="D7097" s="2" t="n">
        <v>190</v>
      </c>
      <c r="E7097" s="38" t="s">
        <v>181</v>
      </c>
      <c r="F7097" s="2" t="str">
        <f aca="false">E7097</f>
        <v>XL</v>
      </c>
      <c r="H7097" s="14" t="s">
        <v>958</v>
      </c>
      <c r="I7097" s="14" t="str">
        <f aca="false">J7097</f>
        <v>00</v>
      </c>
      <c r="J7097" s="61" t="str">
        <f aca="false">H7097</f>
        <v>00</v>
      </c>
      <c r="M7097" s="8" t="n">
        <v>0</v>
      </c>
    </row>
    <row r="7098" customFormat="false" ht="15" hidden="false" customHeight="false" outlineLevel="0" collapsed="false">
      <c r="B7098" s="2" t="s">
        <v>108</v>
      </c>
      <c r="C7098" s="66" t="s">
        <v>2795</v>
      </c>
      <c r="D7098" s="2" t="n">
        <v>200</v>
      </c>
      <c r="E7098" s="38" t="s">
        <v>182</v>
      </c>
      <c r="F7098" s="2" t="str">
        <f aca="false">E7098</f>
        <v>XXL</v>
      </c>
      <c r="H7098" s="14" t="s">
        <v>958</v>
      </c>
      <c r="I7098" s="14" t="str">
        <f aca="false">J7098</f>
        <v>00</v>
      </c>
      <c r="J7098" s="61" t="str">
        <f aca="false">H7098</f>
        <v>00</v>
      </c>
      <c r="M7098" s="8" t="n">
        <v>0</v>
      </c>
    </row>
    <row r="7100" customFormat="false" ht="15" hidden="false" customHeight="false" outlineLevel="0" collapsed="false">
      <c r="B7100" s="10" t="s">
        <v>271</v>
      </c>
      <c r="C7100" s="82" t="s">
        <v>2796</v>
      </c>
      <c r="D7100" s="24" t="n">
        <v>145</v>
      </c>
      <c r="E7100" s="81" t="s">
        <v>587</v>
      </c>
      <c r="F7100" s="24" t="str">
        <f aca="false">IFERROR(E7100*10,SUBSTITUTE(E7100,"/",""))</f>
        <v>XXSXS</v>
      </c>
      <c r="G7100" s="82"/>
      <c r="H7100" s="81" t="s">
        <v>958</v>
      </c>
      <c r="I7100" s="24" t="str">
        <f aca="false">J7100</f>
        <v>00</v>
      </c>
      <c r="J7100" s="81" t="str">
        <f aca="false">H7100</f>
        <v>00</v>
      </c>
      <c r="K7100" s="24"/>
      <c r="L7100" s="24"/>
      <c r="M7100" s="24" t="n">
        <v>0</v>
      </c>
    </row>
    <row r="7101" customFormat="false" ht="15" hidden="false" customHeight="false" outlineLevel="0" collapsed="false">
      <c r="B7101" s="10" t="s">
        <v>271</v>
      </c>
      <c r="C7101" s="82" t="s">
        <v>2796</v>
      </c>
      <c r="D7101" s="24" t="n">
        <v>155</v>
      </c>
      <c r="E7101" s="81" t="s">
        <v>588</v>
      </c>
      <c r="F7101" s="24" t="str">
        <f aca="false">IFERROR(E7101*10,SUBSTITUTE(E7101,"/",""))</f>
        <v>XSS</v>
      </c>
      <c r="G7101" s="82"/>
      <c r="H7101" s="81" t="s">
        <v>958</v>
      </c>
      <c r="I7101" s="24" t="str">
        <f aca="false">J7101</f>
        <v>00</v>
      </c>
      <c r="J7101" s="81" t="str">
        <f aca="false">H7101</f>
        <v>00</v>
      </c>
      <c r="K7101" s="24"/>
      <c r="L7101" s="24"/>
      <c r="M7101" s="24" t="n">
        <v>0</v>
      </c>
    </row>
    <row r="7102" customFormat="false" ht="15" hidden="false" customHeight="false" outlineLevel="0" collapsed="false">
      <c r="B7102" s="10" t="s">
        <v>271</v>
      </c>
      <c r="C7102" s="82" t="s">
        <v>2796</v>
      </c>
      <c r="D7102" s="24" t="n">
        <v>165</v>
      </c>
      <c r="E7102" s="81" t="s">
        <v>589</v>
      </c>
      <c r="F7102" s="24" t="str">
        <f aca="false">IFERROR(E7102*10,SUBSTITUTE(E7102,"/",""))</f>
        <v>SM</v>
      </c>
      <c r="G7102" s="82"/>
      <c r="H7102" s="81" t="s">
        <v>958</v>
      </c>
      <c r="I7102" s="24" t="str">
        <f aca="false">J7102</f>
        <v>00</v>
      </c>
      <c r="J7102" s="81" t="str">
        <f aca="false">H7102</f>
        <v>00</v>
      </c>
      <c r="K7102" s="24"/>
      <c r="L7102" s="24"/>
      <c r="M7102" s="24" t="n">
        <v>0</v>
      </c>
    </row>
    <row r="7103" customFormat="false" ht="15" hidden="false" customHeight="false" outlineLevel="0" collapsed="false">
      <c r="B7103" s="10" t="s">
        <v>271</v>
      </c>
      <c r="C7103" s="82" t="s">
        <v>2796</v>
      </c>
      <c r="D7103" s="24" t="n">
        <v>175</v>
      </c>
      <c r="E7103" s="81" t="s">
        <v>590</v>
      </c>
      <c r="F7103" s="24" t="str">
        <f aca="false">IFERROR(E7103*10,SUBSTITUTE(E7103,"/",""))</f>
        <v>ML</v>
      </c>
      <c r="G7103" s="82"/>
      <c r="H7103" s="81" t="s">
        <v>958</v>
      </c>
      <c r="I7103" s="24" t="str">
        <f aca="false">J7103</f>
        <v>00</v>
      </c>
      <c r="J7103" s="81" t="str">
        <f aca="false">H7103</f>
        <v>00</v>
      </c>
      <c r="K7103" s="24"/>
      <c r="L7103" s="24"/>
      <c r="M7103" s="24" t="n">
        <v>0</v>
      </c>
    </row>
    <row r="7104" customFormat="false" ht="15" hidden="false" customHeight="false" outlineLevel="0" collapsed="false">
      <c r="B7104" s="10" t="s">
        <v>271</v>
      </c>
      <c r="C7104" s="82" t="s">
        <v>2796</v>
      </c>
      <c r="D7104" s="24" t="n">
        <v>185</v>
      </c>
      <c r="E7104" s="81" t="s">
        <v>591</v>
      </c>
      <c r="F7104" s="24" t="str">
        <f aca="false">IFERROR(E7104*10,SUBSTITUTE(E7104,"/",""))</f>
        <v>LXL</v>
      </c>
      <c r="G7104" s="82"/>
      <c r="H7104" s="81" t="s">
        <v>958</v>
      </c>
      <c r="I7104" s="24" t="str">
        <f aca="false">J7104</f>
        <v>00</v>
      </c>
      <c r="J7104" s="81" t="str">
        <f aca="false">H7104</f>
        <v>00</v>
      </c>
      <c r="K7104" s="24"/>
      <c r="L7104" s="24"/>
      <c r="M7104" s="24" t="n">
        <v>0</v>
      </c>
    </row>
    <row r="7105" customFormat="false" ht="15" hidden="false" customHeight="false" outlineLevel="0" collapsed="false">
      <c r="B7105" s="10" t="s">
        <v>271</v>
      </c>
      <c r="C7105" s="82" t="s">
        <v>2796</v>
      </c>
      <c r="D7105" s="24" t="n">
        <v>195</v>
      </c>
      <c r="E7105" s="81" t="s">
        <v>592</v>
      </c>
      <c r="F7105" s="24" t="str">
        <f aca="false">IFERROR(E7105*10,SUBSTITUTE(E7105,"/",""))</f>
        <v>XLXXL</v>
      </c>
      <c r="G7105" s="82"/>
      <c r="H7105" s="81" t="s">
        <v>958</v>
      </c>
      <c r="I7105" s="24" t="str">
        <f aca="false">J7105</f>
        <v>00</v>
      </c>
      <c r="J7105" s="81" t="str">
        <f aca="false">H7105</f>
        <v>00</v>
      </c>
      <c r="K7105" s="24"/>
      <c r="L7105" s="24"/>
      <c r="M7105" s="24" t="n">
        <v>0</v>
      </c>
    </row>
    <row r="7107" customFormat="false" ht="15" hidden="false" customHeight="false" outlineLevel="0" collapsed="false">
      <c r="B7107" s="2" t="s">
        <v>108</v>
      </c>
      <c r="C7107" s="66" t="s">
        <v>2798</v>
      </c>
      <c r="D7107" s="2" t="n">
        <v>110</v>
      </c>
      <c r="E7107" s="38" t="s">
        <v>245</v>
      </c>
      <c r="F7107" s="2" t="str">
        <f aca="false">IFERROR(RIGHT("000"&amp;(1*E7107),3),SUBSTITUTE(E7107,"/",""))</f>
        <v>050</v>
      </c>
      <c r="H7107" s="14" t="str">
        <f aca="false">E7107</f>
        <v>50</v>
      </c>
      <c r="I7107" s="8" t="n">
        <f aca="false">J7107</f>
        <v>50</v>
      </c>
      <c r="J7107" s="72" t="n">
        <f aca="false">IFERROR(1*H7107,LEFT(H7107,FIND("/",H7107)-1)&amp;";"&amp;RIGHT(H7107,LEN(H7107)-FIND("/",H7107)))</f>
        <v>50</v>
      </c>
      <c r="K7107" s="6"/>
      <c r="M7107" s="8" t="n">
        <v>989</v>
      </c>
      <c r="T7107" s="38" t="str">
        <f aca="false">H7107</f>
        <v>50</v>
      </c>
    </row>
    <row r="7108" customFormat="false" ht="15" hidden="false" customHeight="false" outlineLevel="0" collapsed="false">
      <c r="B7108" s="2" t="s">
        <v>108</v>
      </c>
      <c r="C7108" s="66" t="s">
        <v>2798</v>
      </c>
      <c r="D7108" s="2" t="n">
        <f aca="false">D7107+10</f>
        <v>120</v>
      </c>
      <c r="E7108" s="38" t="s">
        <v>454</v>
      </c>
      <c r="F7108" s="2" t="str">
        <f aca="false">IFERROR(RIGHT("000"&amp;(1*E7108),3),SUBSTITUTE(E7108,"/",""))</f>
        <v>056</v>
      </c>
      <c r="H7108" s="14" t="str">
        <f aca="false">E7108</f>
        <v>56</v>
      </c>
      <c r="I7108" s="8" t="n">
        <f aca="false">J7108</f>
        <v>56</v>
      </c>
      <c r="J7108" s="61" t="n">
        <f aca="false">IFERROR(1*H7108,LEFT(H7108,FIND("/",H7108)-1)&amp;";"&amp;RIGHT(H7108,LEN(H7108)-FIND("/",H7108)))</f>
        <v>56</v>
      </c>
      <c r="K7108" s="6"/>
      <c r="M7108" s="8" t="n">
        <v>969</v>
      </c>
      <c r="T7108" s="38" t="str">
        <f aca="false">H7108</f>
        <v>56</v>
      </c>
    </row>
    <row r="7109" customFormat="false" ht="15" hidden="false" customHeight="false" outlineLevel="0" collapsed="false">
      <c r="B7109" s="2" t="s">
        <v>108</v>
      </c>
      <c r="C7109" s="66" t="s">
        <v>2798</v>
      </c>
      <c r="D7109" s="2" t="n">
        <f aca="false">D7108+10</f>
        <v>130</v>
      </c>
      <c r="E7109" s="38" t="s">
        <v>457</v>
      </c>
      <c r="F7109" s="2" t="str">
        <f aca="false">IFERROR(RIGHT("000"&amp;(1*E7109),3),SUBSTITUTE(E7109,"/",""))</f>
        <v>062</v>
      </c>
      <c r="H7109" s="14" t="str">
        <f aca="false">E7109</f>
        <v>62</v>
      </c>
      <c r="I7109" s="8" t="n">
        <f aca="false">J7109</f>
        <v>62</v>
      </c>
      <c r="J7109" s="61" t="n">
        <f aca="false">IFERROR(1*H7109,LEFT(H7109,FIND("/",H7109)-1)&amp;";"&amp;RIGHT(H7109,LEN(H7109)-FIND("/",H7109)))</f>
        <v>62</v>
      </c>
      <c r="K7109" s="6"/>
      <c r="M7109" s="8" t="n">
        <v>939</v>
      </c>
      <c r="T7109" s="38" t="str">
        <f aca="false">H7109</f>
        <v>62</v>
      </c>
    </row>
    <row r="7110" customFormat="false" ht="15" hidden="false" customHeight="false" outlineLevel="0" collapsed="false">
      <c r="B7110" s="2" t="s">
        <v>108</v>
      </c>
      <c r="C7110" s="66" t="s">
        <v>2798</v>
      </c>
      <c r="D7110" s="2" t="n">
        <f aca="false">D7109+10</f>
        <v>140</v>
      </c>
      <c r="E7110" s="38" t="s">
        <v>460</v>
      </c>
      <c r="F7110" s="2" t="str">
        <f aca="false">IFERROR(RIGHT("000"&amp;(1*E7110),3),SUBSTITUTE(E7110,"/",""))</f>
        <v>068</v>
      </c>
      <c r="H7110" s="14" t="str">
        <f aca="false">E7110</f>
        <v>68</v>
      </c>
      <c r="I7110" s="8" t="n">
        <f aca="false">J7110</f>
        <v>68</v>
      </c>
      <c r="J7110" s="61" t="n">
        <f aca="false">IFERROR(1*H7110,LEFT(H7110,FIND("/",H7110)-1)&amp;";"&amp;RIGHT(H7110,LEN(H7110)-FIND("/",H7110)))</f>
        <v>68</v>
      </c>
      <c r="K7110" s="6"/>
      <c r="M7110" s="8" t="n">
        <v>929</v>
      </c>
      <c r="T7110" s="38" t="str">
        <f aca="false">H7110</f>
        <v>68</v>
      </c>
    </row>
    <row r="7111" customFormat="false" ht="15" hidden="false" customHeight="false" outlineLevel="0" collapsed="false">
      <c r="B7111" s="2" t="s">
        <v>108</v>
      </c>
      <c r="C7111" s="66" t="s">
        <v>2798</v>
      </c>
      <c r="D7111" s="2" t="n">
        <f aca="false">D7110+10</f>
        <v>150</v>
      </c>
      <c r="E7111" s="38" t="s">
        <v>2137</v>
      </c>
      <c r="F7111" s="2" t="str">
        <f aca="false">IFERROR(RIGHT("000"&amp;(1*E7111),3),SUBSTITUTE(E7111,"/",""))</f>
        <v>074</v>
      </c>
      <c r="H7111" s="14" t="str">
        <f aca="false">E7111</f>
        <v>74</v>
      </c>
      <c r="I7111" s="8" t="n">
        <f aca="false">J7111</f>
        <v>74</v>
      </c>
      <c r="J7111" s="61" t="n">
        <f aca="false">IFERROR(1*H7111,LEFT(H7111,FIND("/",H7111)-1)&amp;";"&amp;RIGHT(H7111,LEN(H7111)-FIND("/",H7111)))</f>
        <v>74</v>
      </c>
      <c r="K7111" s="6"/>
      <c r="M7111" s="8" t="n">
        <v>899</v>
      </c>
      <c r="T7111" s="38" t="str">
        <f aca="false">H7111</f>
        <v>74</v>
      </c>
    </row>
    <row r="7112" customFormat="false" ht="15" hidden="false" customHeight="false" outlineLevel="0" collapsed="false">
      <c r="B7112" s="2" t="s">
        <v>108</v>
      </c>
      <c r="C7112" s="66" t="s">
        <v>2798</v>
      </c>
      <c r="D7112" s="2" t="n">
        <f aca="false">D7111+10</f>
        <v>160</v>
      </c>
      <c r="E7112" s="38" t="s">
        <v>1618</v>
      </c>
      <c r="F7112" s="2" t="str">
        <f aca="false">IFERROR(RIGHT("000"&amp;(1*E7112),3),SUBSTITUTE(E7112,"/",""))</f>
        <v>080</v>
      </c>
      <c r="H7112" s="14" t="str">
        <f aca="false">E7112</f>
        <v>80</v>
      </c>
      <c r="I7112" s="8" t="n">
        <f aca="false">J7112</f>
        <v>80</v>
      </c>
      <c r="J7112" s="61" t="n">
        <f aca="false">IFERROR(1*H7112,LEFT(H7112,FIND("/",H7112)-1)&amp;";"&amp;RIGHT(H7112,LEN(H7112)-FIND("/",H7112)))</f>
        <v>80</v>
      </c>
      <c r="K7112" s="6"/>
      <c r="M7112" s="8" t="n">
        <v>879</v>
      </c>
      <c r="T7112" s="38" t="str">
        <f aca="false">H7112</f>
        <v>80</v>
      </c>
    </row>
    <row r="7113" customFormat="false" ht="15" hidden="false" customHeight="false" outlineLevel="0" collapsed="false">
      <c r="B7113" s="2" t="s">
        <v>108</v>
      </c>
      <c r="C7113" s="66" t="s">
        <v>2798</v>
      </c>
      <c r="D7113" s="2" t="n">
        <f aca="false">D7112+10</f>
        <v>170</v>
      </c>
      <c r="E7113" s="38" t="s">
        <v>1804</v>
      </c>
      <c r="F7113" s="2" t="str">
        <f aca="false">IFERROR(RIGHT("000"&amp;(1*E7113),3),SUBSTITUTE(E7113,"/",""))</f>
        <v>086</v>
      </c>
      <c r="H7113" s="14" t="str">
        <f aca="false">E7113</f>
        <v>86</v>
      </c>
      <c r="I7113" s="8" t="n">
        <f aca="false">J7113</f>
        <v>86</v>
      </c>
      <c r="J7113" s="61" t="n">
        <f aca="false">IFERROR(1*H7113,LEFT(H7113,FIND("/",H7113)-1)&amp;";"&amp;RIGHT(H7113,LEN(H7113)-FIND("/",H7113)))</f>
        <v>86</v>
      </c>
      <c r="K7113" s="6"/>
      <c r="M7113" s="8" t="n">
        <v>849</v>
      </c>
      <c r="T7113" s="38" t="str">
        <f aca="false">H7113</f>
        <v>86</v>
      </c>
    </row>
    <row r="7114" customFormat="false" ht="15" hidden="false" customHeight="false" outlineLevel="0" collapsed="false">
      <c r="B7114" s="2" t="s">
        <v>108</v>
      </c>
      <c r="C7114" s="66" t="s">
        <v>2798</v>
      </c>
      <c r="D7114" s="2" t="n">
        <f aca="false">D7113+10</f>
        <v>180</v>
      </c>
      <c r="E7114" s="38" t="s">
        <v>2138</v>
      </c>
      <c r="F7114" s="2" t="str">
        <f aca="false">IFERROR(RIGHT("000"&amp;(1*E7114),3),SUBSTITUTE(E7114,"/",""))</f>
        <v>092</v>
      </c>
      <c r="H7114" s="14" t="str">
        <f aca="false">E7114</f>
        <v>92</v>
      </c>
      <c r="I7114" s="8" t="n">
        <f aca="false">J7114</f>
        <v>92</v>
      </c>
      <c r="J7114" s="61" t="n">
        <f aca="false">IFERROR(1*H7114,LEFT(H7114,FIND("/",H7114)-1)&amp;";"&amp;RIGHT(H7114,LEN(H7114)-FIND("/",H7114)))</f>
        <v>92</v>
      </c>
      <c r="K7114" s="6"/>
      <c r="M7114" s="8" t="n">
        <v>829</v>
      </c>
      <c r="T7114" s="38" t="str">
        <f aca="false">H7114</f>
        <v>92</v>
      </c>
    </row>
    <row r="7115" customFormat="false" ht="15" hidden="false" customHeight="false" outlineLevel="0" collapsed="false">
      <c r="B7115" s="2" t="s">
        <v>108</v>
      </c>
      <c r="C7115" s="66" t="s">
        <v>2798</v>
      </c>
      <c r="D7115" s="2" t="n">
        <f aca="false">D7114+10</f>
        <v>190</v>
      </c>
      <c r="E7115" s="38" t="s">
        <v>999</v>
      </c>
      <c r="F7115" s="2" t="str">
        <f aca="false">IFERROR(RIGHT("000"&amp;(1*E7115),3),SUBSTITUTE(E7115,"/",""))</f>
        <v>098</v>
      </c>
      <c r="H7115" s="14" t="str">
        <f aca="false">E7115</f>
        <v>98</v>
      </c>
      <c r="I7115" s="8" t="n">
        <f aca="false">J7115</f>
        <v>98</v>
      </c>
      <c r="J7115" s="61" t="n">
        <f aca="false">IFERROR(1*H7115,LEFT(H7115,FIND("/",H7115)-1)&amp;";"&amp;RIGHT(H7115,LEN(H7115)-FIND("/",H7115)))</f>
        <v>98</v>
      </c>
      <c r="K7115" s="6"/>
      <c r="M7115" s="8" t="n">
        <v>809</v>
      </c>
      <c r="T7115" s="38" t="str">
        <f aca="false">H7115</f>
        <v>98</v>
      </c>
    </row>
    <row r="7116" customFormat="false" ht="15" hidden="false" customHeight="false" outlineLevel="0" collapsed="false">
      <c r="B7116" s="2" t="s">
        <v>108</v>
      </c>
      <c r="C7116" s="66" t="s">
        <v>2798</v>
      </c>
      <c r="D7116" s="2" t="n">
        <f aca="false">D7115+10</f>
        <v>200</v>
      </c>
      <c r="E7116" s="38" t="s">
        <v>2139</v>
      </c>
      <c r="F7116" s="2" t="str">
        <f aca="false">IFERROR(RIGHT("000"&amp;(1*E7116),3),SUBSTITUTE(E7116,"/",""))</f>
        <v>104</v>
      </c>
      <c r="H7116" s="14" t="str">
        <f aca="false">E7116</f>
        <v>104</v>
      </c>
      <c r="I7116" s="8" t="n">
        <f aca="false">J7116</f>
        <v>104</v>
      </c>
      <c r="J7116" s="61" t="n">
        <f aca="false">IFERROR(1*H7116,LEFT(H7116,FIND("/",H7116)-1)&amp;";"&amp;RIGHT(H7116,LEN(H7116)-FIND("/",H7116)))</f>
        <v>104</v>
      </c>
      <c r="K7116" s="6"/>
      <c r="M7116" s="8" t="n">
        <v>789</v>
      </c>
      <c r="T7116" s="38" t="str">
        <f aca="false">H7116</f>
        <v>104</v>
      </c>
    </row>
    <row r="7117" customFormat="false" ht="15" hidden="false" customHeight="false" outlineLevel="0" collapsed="false">
      <c r="B7117" s="2" t="s">
        <v>108</v>
      </c>
      <c r="C7117" s="66" t="s">
        <v>2798</v>
      </c>
      <c r="D7117" s="2" t="n">
        <f aca="false">D7116+10</f>
        <v>210</v>
      </c>
      <c r="E7117" s="38" t="s">
        <v>1002</v>
      </c>
      <c r="F7117" s="2" t="str">
        <f aca="false">IFERROR(RIGHT("000"&amp;(1*E7117),3),SUBSTITUTE(E7117,"/",""))</f>
        <v>110</v>
      </c>
      <c r="H7117" s="14" t="str">
        <f aca="false">E7117</f>
        <v>110</v>
      </c>
      <c r="I7117" s="8" t="n">
        <f aca="false">J7117</f>
        <v>110</v>
      </c>
      <c r="J7117" s="61" t="n">
        <f aca="false">IFERROR(1*H7117,LEFT(H7117,FIND("/",H7117)-1)&amp;";"&amp;RIGHT(H7117,LEN(H7117)-FIND("/",H7117)))</f>
        <v>110</v>
      </c>
      <c r="K7117" s="6"/>
      <c r="M7117" s="8" t="n">
        <v>779</v>
      </c>
      <c r="T7117" s="38" t="str">
        <f aca="false">H7117</f>
        <v>110</v>
      </c>
    </row>
    <row r="7118" customFormat="false" ht="15" hidden="false" customHeight="false" outlineLevel="0" collapsed="false">
      <c r="B7118" s="2" t="s">
        <v>108</v>
      </c>
      <c r="C7118" s="66" t="s">
        <v>2798</v>
      </c>
      <c r="D7118" s="2" t="n">
        <f aca="false">D7117+10</f>
        <v>220</v>
      </c>
      <c r="E7118" s="38" t="s">
        <v>2140</v>
      </c>
      <c r="F7118" s="2" t="str">
        <f aca="false">IFERROR(RIGHT("000"&amp;(1*E7118),3),SUBSTITUTE(E7118,"/",""))</f>
        <v>116</v>
      </c>
      <c r="H7118" s="14" t="str">
        <f aca="false">E7118</f>
        <v>116</v>
      </c>
      <c r="I7118" s="8" t="n">
        <f aca="false">J7118</f>
        <v>116</v>
      </c>
      <c r="J7118" s="61" t="n">
        <f aca="false">IFERROR(1*H7118,LEFT(H7118,FIND("/",H7118)-1)&amp;";"&amp;RIGHT(H7118,LEN(H7118)-FIND("/",H7118)))</f>
        <v>116</v>
      </c>
      <c r="K7118" s="6"/>
      <c r="M7118" s="8" t="n">
        <v>769</v>
      </c>
      <c r="T7118" s="38" t="str">
        <f aca="false">H7118</f>
        <v>116</v>
      </c>
    </row>
    <row r="7119" customFormat="false" ht="15" hidden="false" customHeight="false" outlineLevel="0" collapsed="false">
      <c r="B7119" s="2" t="s">
        <v>108</v>
      </c>
      <c r="C7119" s="66" t="s">
        <v>2798</v>
      </c>
      <c r="D7119" s="2" t="n">
        <f aca="false">D7118+10</f>
        <v>230</v>
      </c>
      <c r="E7119" s="38" t="s">
        <v>1806</v>
      </c>
      <c r="F7119" s="2" t="str">
        <f aca="false">IFERROR(RIGHT("000"&amp;(1*E7119),3),SUBSTITUTE(E7119,"/",""))</f>
        <v>122</v>
      </c>
      <c r="H7119" s="14" t="str">
        <f aca="false">E7119</f>
        <v>122</v>
      </c>
      <c r="I7119" s="8" t="n">
        <f aca="false">J7119</f>
        <v>122</v>
      </c>
      <c r="J7119" s="61" t="n">
        <f aca="false">IFERROR(1*H7119,LEFT(H7119,FIND("/",H7119)-1)&amp;";"&amp;RIGHT(H7119,LEN(H7119)-FIND("/",H7119)))</f>
        <v>122</v>
      </c>
      <c r="K7119" s="6"/>
      <c r="M7119" s="8" t="n">
        <v>739</v>
      </c>
      <c r="T7119" s="38" t="str">
        <f aca="false">H7119</f>
        <v>122</v>
      </c>
    </row>
    <row r="7120" customFormat="false" ht="15" hidden="false" customHeight="false" outlineLevel="0" collapsed="false">
      <c r="B7120" s="2" t="s">
        <v>108</v>
      </c>
      <c r="C7120" s="66" t="s">
        <v>2798</v>
      </c>
      <c r="D7120" s="2" t="n">
        <f aca="false">D7119+10</f>
        <v>240</v>
      </c>
      <c r="E7120" s="38" t="s">
        <v>2141</v>
      </c>
      <c r="F7120" s="2" t="str">
        <f aca="false">IFERROR(RIGHT("000"&amp;(1*E7120),3),SUBSTITUTE(E7120,"/",""))</f>
        <v>128</v>
      </c>
      <c r="H7120" s="14" t="str">
        <f aca="false">E7120</f>
        <v>128</v>
      </c>
      <c r="I7120" s="8" t="n">
        <f aca="false">J7120</f>
        <v>128</v>
      </c>
      <c r="J7120" s="61" t="n">
        <f aca="false">IFERROR(1*H7120,LEFT(H7120,FIND("/",H7120)-1)&amp;";"&amp;RIGHT(H7120,LEN(H7120)-FIND("/",H7120)))</f>
        <v>128</v>
      </c>
      <c r="K7120" s="6"/>
      <c r="M7120" s="8" t="n">
        <v>729</v>
      </c>
      <c r="T7120" s="38" t="str">
        <f aca="false">H7120</f>
        <v>128</v>
      </c>
    </row>
    <row r="7121" customFormat="false" ht="15" hidden="false" customHeight="false" outlineLevel="0" collapsed="false">
      <c r="B7121" s="2" t="s">
        <v>108</v>
      </c>
      <c r="C7121" s="66" t="s">
        <v>2798</v>
      </c>
      <c r="D7121" s="2" t="n">
        <f aca="false">D7120+10</f>
        <v>250</v>
      </c>
      <c r="E7121" s="38" t="s">
        <v>2142</v>
      </c>
      <c r="F7121" s="2" t="str">
        <f aca="false">IFERROR(RIGHT("000"&amp;(1*E7121),3),SUBSTITUTE(E7121,"/",""))</f>
        <v>134</v>
      </c>
      <c r="H7121" s="14" t="str">
        <f aca="false">E7121</f>
        <v>134</v>
      </c>
      <c r="I7121" s="8" t="n">
        <f aca="false">J7121</f>
        <v>134</v>
      </c>
      <c r="J7121" s="61" t="n">
        <f aca="false">IFERROR(1*H7121,LEFT(H7121,FIND("/",H7121)-1)&amp;";"&amp;RIGHT(H7121,LEN(H7121)-FIND("/",H7121)))</f>
        <v>134</v>
      </c>
      <c r="K7121" s="6"/>
      <c r="M7121" s="8" t="n">
        <v>699</v>
      </c>
      <c r="T7121" s="38" t="str">
        <f aca="false">H7121</f>
        <v>134</v>
      </c>
    </row>
    <row r="7122" customFormat="false" ht="15" hidden="false" customHeight="false" outlineLevel="0" collapsed="false">
      <c r="B7122" s="2" t="s">
        <v>108</v>
      </c>
      <c r="C7122" s="66" t="s">
        <v>2798</v>
      </c>
      <c r="D7122" s="2" t="n">
        <f aca="false">D7121+10</f>
        <v>260</v>
      </c>
      <c r="E7122" s="38" t="s">
        <v>1633</v>
      </c>
      <c r="F7122" s="2" t="str">
        <f aca="false">IFERROR(RIGHT("000"&amp;(1*E7122),3),SUBSTITUTE(E7122,"/",""))</f>
        <v>140</v>
      </c>
      <c r="H7122" s="14" t="str">
        <f aca="false">E7122</f>
        <v>140</v>
      </c>
      <c r="I7122" s="8" t="n">
        <f aca="false">J7122</f>
        <v>140</v>
      </c>
      <c r="J7122" s="61" t="n">
        <f aca="false">IFERROR(1*H7122,LEFT(H7122,FIND("/",H7122)-1)&amp;";"&amp;RIGHT(H7122,LEN(H7122)-FIND("/",H7122)))</f>
        <v>140</v>
      </c>
      <c r="K7122" s="6"/>
      <c r="M7122" s="8" t="n">
        <v>679</v>
      </c>
      <c r="T7122" s="38" t="str">
        <f aca="false">H7122</f>
        <v>140</v>
      </c>
    </row>
    <row r="7123" customFormat="false" ht="15" hidden="false" customHeight="false" outlineLevel="0" collapsed="false">
      <c r="B7123" s="2" t="s">
        <v>108</v>
      </c>
      <c r="C7123" s="66" t="s">
        <v>2798</v>
      </c>
      <c r="D7123" s="2" t="n">
        <f aca="false">D7122+10</f>
        <v>270</v>
      </c>
      <c r="E7123" s="38" t="s">
        <v>2143</v>
      </c>
      <c r="F7123" s="2" t="str">
        <f aca="false">IFERROR(RIGHT("000"&amp;(1*E7123),3),SUBSTITUTE(E7123,"/",""))</f>
        <v>146</v>
      </c>
      <c r="H7123" s="14" t="str">
        <f aca="false">E7123</f>
        <v>146</v>
      </c>
      <c r="I7123" s="8" t="n">
        <f aca="false">J7123</f>
        <v>146</v>
      </c>
      <c r="J7123" s="61" t="n">
        <f aca="false">IFERROR(1*H7123,LEFT(H7123,FIND("/",H7123)-1)&amp;";"&amp;RIGHT(H7123,LEN(H7123)-FIND("/",H7123)))</f>
        <v>146</v>
      </c>
      <c r="K7123" s="6"/>
      <c r="M7123" s="8" t="n">
        <v>669</v>
      </c>
      <c r="T7123" s="38" t="str">
        <f aca="false">H7123</f>
        <v>146</v>
      </c>
    </row>
    <row r="7124" customFormat="false" ht="15" hidden="false" customHeight="false" outlineLevel="0" collapsed="false">
      <c r="B7124" s="2" t="s">
        <v>108</v>
      </c>
      <c r="C7124" s="66" t="s">
        <v>2798</v>
      </c>
      <c r="D7124" s="2" t="n">
        <f aca="false">D7123+10</f>
        <v>280</v>
      </c>
      <c r="E7124" s="38" t="s">
        <v>2144</v>
      </c>
      <c r="F7124" s="2" t="str">
        <f aca="false">IFERROR(RIGHT("000"&amp;(1*E7124),3),SUBSTITUTE(E7124,"/",""))</f>
        <v>152</v>
      </c>
      <c r="H7124" s="14" t="str">
        <f aca="false">E7124</f>
        <v>152</v>
      </c>
      <c r="I7124" s="8" t="n">
        <f aca="false">J7124</f>
        <v>152</v>
      </c>
      <c r="J7124" s="61" t="n">
        <f aca="false">IFERROR(1*H7124,LEFT(H7124,FIND("/",H7124)-1)&amp;";"&amp;RIGHT(H7124,LEN(H7124)-FIND("/",H7124)))</f>
        <v>152</v>
      </c>
      <c r="K7124" s="6"/>
      <c r="M7124" s="8" t="n">
        <v>639</v>
      </c>
      <c r="T7124" s="38" t="str">
        <f aca="false">H7124</f>
        <v>152</v>
      </c>
    </row>
    <row r="7125" customFormat="false" ht="15" hidden="false" customHeight="false" outlineLevel="0" collapsed="false">
      <c r="B7125" s="2" t="s">
        <v>108</v>
      </c>
      <c r="C7125" s="66" t="s">
        <v>2798</v>
      </c>
      <c r="D7125" s="2" t="n">
        <f aca="false">D7124+10</f>
        <v>290</v>
      </c>
      <c r="E7125" s="38" t="s">
        <v>2145</v>
      </c>
      <c r="F7125" s="2" t="str">
        <f aca="false">IFERROR(RIGHT("000"&amp;(1*E7125),3),SUBSTITUTE(E7125,"/",""))</f>
        <v>158</v>
      </c>
      <c r="H7125" s="14" t="str">
        <f aca="false">E7125</f>
        <v>158</v>
      </c>
      <c r="I7125" s="8" t="n">
        <f aca="false">J7125</f>
        <v>158</v>
      </c>
      <c r="J7125" s="61" t="n">
        <f aca="false">IFERROR(1*H7125,LEFT(H7125,FIND("/",H7125)-1)&amp;";"&amp;RIGHT(H7125,LEN(H7125)-FIND("/",H7125)))</f>
        <v>158</v>
      </c>
      <c r="K7125" s="6"/>
      <c r="M7125" s="8" t="n">
        <v>619</v>
      </c>
      <c r="T7125" s="38" t="str">
        <f aca="false">H7125</f>
        <v>158</v>
      </c>
    </row>
    <row r="7126" customFormat="false" ht="15" hidden="false" customHeight="false" outlineLevel="0" collapsed="false">
      <c r="B7126" s="2" t="s">
        <v>108</v>
      </c>
      <c r="C7126" s="66" t="s">
        <v>2798</v>
      </c>
      <c r="D7126" s="2" t="n">
        <f aca="false">D7125+10</f>
        <v>300</v>
      </c>
      <c r="E7126" s="38" t="s">
        <v>2146</v>
      </c>
      <c r="F7126" s="2" t="str">
        <f aca="false">IFERROR(RIGHT("000"&amp;(1*E7126),3),SUBSTITUTE(E7126,"/",""))</f>
        <v>164</v>
      </c>
      <c r="H7126" s="14" t="str">
        <f aca="false">E7126</f>
        <v>164</v>
      </c>
      <c r="I7126" s="8" t="n">
        <f aca="false">J7126</f>
        <v>164</v>
      </c>
      <c r="J7126" s="61" t="n">
        <f aca="false">IFERROR(1*H7126,LEFT(H7126,FIND("/",H7126)-1)&amp;";"&amp;RIGHT(H7126,LEN(H7126)-FIND("/",H7126)))</f>
        <v>164</v>
      </c>
      <c r="K7126" s="6"/>
      <c r="M7126" s="8" t="n">
        <v>589</v>
      </c>
      <c r="T7126" s="38" t="str">
        <f aca="false">H7126</f>
        <v>164</v>
      </c>
    </row>
    <row r="7127" customFormat="false" ht="15" hidden="false" customHeight="false" outlineLevel="0" collapsed="false">
      <c r="B7127" s="2" t="s">
        <v>108</v>
      </c>
      <c r="C7127" s="66" t="s">
        <v>2798</v>
      </c>
      <c r="D7127" s="2" t="n">
        <f aca="false">D7126+10</f>
        <v>310</v>
      </c>
      <c r="E7127" s="38" t="s">
        <v>2102</v>
      </c>
      <c r="F7127" s="2" t="str">
        <f aca="false">IFERROR(RIGHT("000"&amp;(1*E7127),3),SUBSTITUTE(E7127,"/",""))</f>
        <v>170</v>
      </c>
      <c r="H7127" s="14" t="str">
        <f aca="false">E7127</f>
        <v>170</v>
      </c>
      <c r="I7127" s="8" t="n">
        <f aca="false">J7127</f>
        <v>170</v>
      </c>
      <c r="J7127" s="61" t="n">
        <f aca="false">IFERROR(1*H7127,LEFT(H7127,FIND("/",H7127)-1)&amp;";"&amp;RIGHT(H7127,LEN(H7127)-FIND("/",H7127)))</f>
        <v>170</v>
      </c>
      <c r="K7127" s="6"/>
      <c r="M7127" s="8" t="n">
        <v>569</v>
      </c>
    </row>
    <row r="7128" customFormat="false" ht="15" hidden="false" customHeight="false" outlineLevel="0" collapsed="false">
      <c r="B7128" s="2" t="s">
        <v>108</v>
      </c>
      <c r="C7128" s="66" t="s">
        <v>2798</v>
      </c>
      <c r="D7128" s="2" t="n">
        <f aca="false">D7127+10</f>
        <v>320</v>
      </c>
      <c r="E7128" s="38" t="s">
        <v>2147</v>
      </c>
      <c r="F7128" s="2" t="str">
        <f aca="false">IFERROR(RIGHT("000"&amp;(1*E7128),3),SUBSTITUTE(E7128,"/",""))</f>
        <v>176</v>
      </c>
      <c r="H7128" s="14" t="str">
        <f aca="false">E7128</f>
        <v>176</v>
      </c>
      <c r="I7128" s="8" t="n">
        <f aca="false">J7128</f>
        <v>176</v>
      </c>
      <c r="J7128" s="61" t="n">
        <f aca="false">IFERROR(1*H7128,LEFT(H7128,FIND("/",H7128)-1)&amp;";"&amp;RIGHT(H7128,LEN(H7128)-FIND("/",H7128)))</f>
        <v>176</v>
      </c>
      <c r="K7128" s="6"/>
      <c r="M7128" s="8" t="n">
        <v>549</v>
      </c>
    </row>
    <row r="7129" customFormat="false" ht="15" hidden="false" customHeight="false" outlineLevel="0" collapsed="false">
      <c r="B7129" s="10" t="s">
        <v>271</v>
      </c>
      <c r="C7129" s="73" t="s">
        <v>2798</v>
      </c>
      <c r="D7129" s="10" t="n">
        <v>400</v>
      </c>
      <c r="E7129" s="20" t="s">
        <v>997</v>
      </c>
      <c r="F7129" s="10" t="str">
        <f aca="false">IFERROR(RIGHT("000"&amp;(1*E7129),3),SUBSTITUTE(E7129,"/",""))</f>
        <v>090</v>
      </c>
      <c r="G7129" s="73"/>
      <c r="H7129" s="81" t="str">
        <f aca="false">E7129</f>
        <v>90</v>
      </c>
      <c r="I7129" s="24" t="n">
        <f aca="false">J7129</f>
        <v>90</v>
      </c>
      <c r="J7129" s="81" t="n">
        <f aca="false">IFERROR(1*H7129,LEFT(H7129,FIND("/",H7129)-1)&amp;";"&amp;RIGHT(H7129,LEN(H7129)-FIND("/",H7129)))</f>
        <v>90</v>
      </c>
      <c r="K7129" s="49"/>
      <c r="L7129" s="24"/>
      <c r="M7129" s="24" t="n">
        <v>839</v>
      </c>
    </row>
    <row r="7130" customFormat="false" ht="15" hidden="false" customHeight="false" outlineLevel="0" collapsed="false">
      <c r="B7130" s="10" t="s">
        <v>271</v>
      </c>
      <c r="C7130" s="73" t="s">
        <v>2798</v>
      </c>
      <c r="D7130" s="10" t="n">
        <f aca="false">D7129+10</f>
        <v>410</v>
      </c>
      <c r="E7130" s="20" t="s">
        <v>1621</v>
      </c>
      <c r="F7130" s="10" t="str">
        <f aca="false">IFERROR(RIGHT("000"&amp;(1*E7130),3),SUBSTITUTE(E7130,"/",""))</f>
        <v>100</v>
      </c>
      <c r="G7130" s="73"/>
      <c r="H7130" s="81" t="str">
        <f aca="false">E7130</f>
        <v>100</v>
      </c>
      <c r="I7130" s="24" t="n">
        <f aca="false">J7130</f>
        <v>100</v>
      </c>
      <c r="J7130" s="81" t="n">
        <f aca="false">IFERROR(1*H7130,LEFT(H7130,FIND("/",H7130)-1)&amp;";"&amp;RIGHT(H7130,LEN(H7130)-FIND("/",H7130)))</f>
        <v>100</v>
      </c>
      <c r="K7130" s="49"/>
      <c r="L7130" s="24"/>
      <c r="M7130" s="24" t="n">
        <v>799</v>
      </c>
    </row>
    <row r="7131" customFormat="false" ht="15" hidden="false" customHeight="false" outlineLevel="0" collapsed="false">
      <c r="B7131" s="10" t="s">
        <v>271</v>
      </c>
      <c r="C7131" s="73" t="s">
        <v>2798</v>
      </c>
      <c r="D7131" s="10" t="n">
        <f aca="false">D7130+10</f>
        <v>420</v>
      </c>
      <c r="E7131" s="20" t="s">
        <v>1624</v>
      </c>
      <c r="F7131" s="10" t="str">
        <f aca="false">IFERROR(RIGHT("000"&amp;(1*E7131),3),SUBSTITUTE(E7131,"/",""))</f>
        <v>120</v>
      </c>
      <c r="G7131" s="73"/>
      <c r="H7131" s="81" t="str">
        <f aca="false">E7131</f>
        <v>120</v>
      </c>
      <c r="I7131" s="24" t="n">
        <f aca="false">J7131</f>
        <v>120</v>
      </c>
      <c r="J7131" s="81" t="n">
        <f aca="false">IFERROR(1*H7131,LEFT(H7131,FIND("/",H7131)-1)&amp;";"&amp;RIGHT(H7131,LEN(H7131)-FIND("/",H7131)))</f>
        <v>120</v>
      </c>
      <c r="K7131" s="49"/>
      <c r="L7131" s="24"/>
      <c r="M7131" s="24" t="n">
        <v>749</v>
      </c>
    </row>
    <row r="7132" customFormat="false" ht="15" hidden="false" customHeight="false" outlineLevel="0" collapsed="false">
      <c r="B7132" s="10" t="s">
        <v>271</v>
      </c>
      <c r="C7132" s="73" t="s">
        <v>2798</v>
      </c>
      <c r="D7132" s="10" t="n">
        <f aca="false">D7131+10</f>
        <v>430</v>
      </c>
      <c r="E7132" s="20" t="s">
        <v>1631</v>
      </c>
      <c r="F7132" s="10" t="str">
        <f aca="false">IFERROR(RIGHT("000"&amp;(1*E7132),3),SUBSTITUTE(E7132,"/",""))</f>
        <v>130</v>
      </c>
      <c r="G7132" s="73"/>
      <c r="H7132" s="81" t="str">
        <f aca="false">E7132</f>
        <v>130</v>
      </c>
      <c r="I7132" s="24" t="n">
        <f aca="false">J7132</f>
        <v>130</v>
      </c>
      <c r="J7132" s="81" t="n">
        <f aca="false">IFERROR(1*H7132,LEFT(H7132,FIND("/",H7132)-1)&amp;";"&amp;RIGHT(H7132,LEN(H7132)-FIND("/",H7132)))</f>
        <v>130</v>
      </c>
      <c r="K7132" s="49"/>
      <c r="L7132" s="24"/>
      <c r="M7132" s="24" t="n">
        <v>709</v>
      </c>
    </row>
    <row r="7133" customFormat="false" ht="15" hidden="false" customHeight="false" outlineLevel="0" collapsed="false">
      <c r="B7133" s="10" t="s">
        <v>271</v>
      </c>
      <c r="C7133" s="73" t="s">
        <v>2798</v>
      </c>
      <c r="D7133" s="10" t="n">
        <f aca="false">D7132+10</f>
        <v>440</v>
      </c>
      <c r="E7133" s="20" t="s">
        <v>2099</v>
      </c>
      <c r="F7133" s="10" t="str">
        <f aca="false">IFERROR(RIGHT("000"&amp;(1*E7133),3),SUBSTITUTE(E7133,"/",""))</f>
        <v>150</v>
      </c>
      <c r="G7133" s="73"/>
      <c r="H7133" s="81" t="str">
        <f aca="false">E7133</f>
        <v>150</v>
      </c>
      <c r="I7133" s="24" t="n">
        <f aca="false">J7133</f>
        <v>150</v>
      </c>
      <c r="J7133" s="81" t="n">
        <f aca="false">IFERROR(1*H7133,LEFT(H7133,FIND("/",H7133)-1)&amp;";"&amp;RIGHT(H7133,LEN(H7133)-FIND("/",H7133)))</f>
        <v>150</v>
      </c>
      <c r="K7133" s="49"/>
      <c r="L7133" s="24"/>
      <c r="M7133" s="24" t="n">
        <v>649</v>
      </c>
    </row>
    <row r="7134" customFormat="false" ht="15" hidden="false" customHeight="false" outlineLevel="0" collapsed="false">
      <c r="B7134" s="10" t="s">
        <v>271</v>
      </c>
      <c r="C7134" s="73" t="s">
        <v>2798</v>
      </c>
      <c r="D7134" s="10" t="n">
        <f aca="false">D7133+10</f>
        <v>450</v>
      </c>
      <c r="E7134" s="20" t="s">
        <v>2100</v>
      </c>
      <c r="F7134" s="10" t="str">
        <f aca="false">IFERROR(RIGHT("000"&amp;(1*E7134),3),SUBSTITUTE(E7134,"/",""))</f>
        <v>160</v>
      </c>
      <c r="G7134" s="73"/>
      <c r="H7134" s="81" t="str">
        <f aca="false">E7134</f>
        <v>160</v>
      </c>
      <c r="I7134" s="24" t="n">
        <f aca="false">J7134</f>
        <v>160</v>
      </c>
      <c r="J7134" s="81" t="n">
        <f aca="false">IFERROR(1*H7134,LEFT(H7134,FIND("/",H7134)-1)&amp;";"&amp;RIGHT(H7134,LEN(H7134)-FIND("/",H7134)))</f>
        <v>160</v>
      </c>
      <c r="K7134" s="49"/>
      <c r="L7134" s="24"/>
      <c r="M7134" s="24" t="n">
        <v>609</v>
      </c>
    </row>
    <row r="7136" customFormat="false" ht="15" hidden="false" customHeight="false" outlineLevel="0" collapsed="false">
      <c r="B7136" s="2" t="s">
        <v>108</v>
      </c>
      <c r="C7136" s="66" t="s">
        <v>2800</v>
      </c>
      <c r="D7136" s="2" t="n">
        <v>115</v>
      </c>
      <c r="E7136" s="38" t="s">
        <v>495</v>
      </c>
      <c r="F7136" s="2" t="str">
        <f aca="false">IFERROR(E7136*10,SUBSTITUTE(E7136,"/",""))</f>
        <v>5056</v>
      </c>
      <c r="H7136" s="14" t="str">
        <f aca="false">E7136</f>
        <v>50/56</v>
      </c>
      <c r="I7136" s="8" t="str">
        <f aca="false">J7136</f>
        <v>50;56</v>
      </c>
      <c r="J7136" s="72" t="str">
        <f aca="false">IFERROR(1*H7136,LEFT(H7136,FIND("/",H7136)-1)&amp;";"&amp;RIGHT(H7136,LEN(H7136)-FIND("/",H7136)))</f>
        <v>50;56</v>
      </c>
      <c r="K7136" s="6"/>
      <c r="M7136" s="8" t="n">
        <v>978</v>
      </c>
      <c r="T7136" s="2" t="str">
        <f aca="false">IFERROR(1*H7136,LEFT(H7136,FIND("/",H7136)-1)&amp;" - "&amp;RIGHT(H7136,LEN(H7136)-FIND("/",H7136)))</f>
        <v>50 - 56</v>
      </c>
    </row>
    <row r="7137" customFormat="false" ht="15" hidden="false" customHeight="false" outlineLevel="0" collapsed="false">
      <c r="B7137" s="2" t="s">
        <v>108</v>
      </c>
      <c r="C7137" s="66" t="s">
        <v>2800</v>
      </c>
      <c r="D7137" s="2" t="n">
        <f aca="false">D7136+10</f>
        <v>125</v>
      </c>
      <c r="E7137" s="38" t="s">
        <v>2151</v>
      </c>
      <c r="F7137" s="2" t="str">
        <f aca="false">IFERROR(E7137*10,SUBSTITUTE(E7137,"/",""))</f>
        <v>5662</v>
      </c>
      <c r="H7137" s="14" t="str">
        <f aca="false">E7137</f>
        <v>56/62</v>
      </c>
      <c r="I7137" s="8" t="str">
        <f aca="false">J7137</f>
        <v>56;62</v>
      </c>
      <c r="J7137" s="61" t="str">
        <f aca="false">IFERROR(1*H7137,LEFT(H7137,FIND("/",H7137)-1)&amp;";"&amp;RIGHT(H7137,LEN(H7137)-FIND("/",H7137)))</f>
        <v>56;62</v>
      </c>
      <c r="K7137" s="6"/>
      <c r="M7137" s="8" t="n">
        <v>938</v>
      </c>
      <c r="T7137" s="2" t="str">
        <f aca="false">IFERROR(1*H7137,LEFT(H7137,FIND("/",H7137)-1)&amp;" - "&amp;RIGHT(H7137,LEN(H7137)-FIND("/",H7137)))</f>
        <v>56 - 62</v>
      </c>
    </row>
    <row r="7138" customFormat="false" ht="15" hidden="false" customHeight="false" outlineLevel="0" collapsed="false">
      <c r="B7138" s="2" t="s">
        <v>108</v>
      </c>
      <c r="C7138" s="66" t="s">
        <v>2800</v>
      </c>
      <c r="D7138" s="2" t="n">
        <f aca="false">D7137+10</f>
        <v>135</v>
      </c>
      <c r="E7138" s="38" t="s">
        <v>2152</v>
      </c>
      <c r="F7138" s="2" t="str">
        <f aca="false">IFERROR(E7138*10,SUBSTITUTE(E7138,"/",""))</f>
        <v>6268</v>
      </c>
      <c r="H7138" s="14" t="str">
        <f aca="false">E7138</f>
        <v>62/68</v>
      </c>
      <c r="I7138" s="8" t="str">
        <f aca="false">J7138</f>
        <v>62;68</v>
      </c>
      <c r="J7138" s="61" t="str">
        <f aca="false">IFERROR(1*H7138,LEFT(H7138,FIND("/",H7138)-1)&amp;";"&amp;RIGHT(H7138,LEN(H7138)-FIND("/",H7138)))</f>
        <v>62;68</v>
      </c>
      <c r="K7138" s="6"/>
      <c r="M7138" s="8" t="n">
        <v>908</v>
      </c>
      <c r="T7138" s="2" t="str">
        <f aca="false">IFERROR(1*H7138,LEFT(H7138,FIND("/",H7138)-1)&amp;" - "&amp;RIGHT(H7138,LEN(H7138)-FIND("/",H7138)))</f>
        <v>62 - 68</v>
      </c>
    </row>
    <row r="7139" customFormat="false" ht="15" hidden="false" customHeight="false" outlineLevel="0" collapsed="false">
      <c r="B7139" s="2" t="s">
        <v>108</v>
      </c>
      <c r="C7139" s="66" t="s">
        <v>2800</v>
      </c>
      <c r="D7139" s="2" t="n">
        <f aca="false">D7138+10</f>
        <v>145</v>
      </c>
      <c r="E7139" s="38" t="s">
        <v>2153</v>
      </c>
      <c r="F7139" s="2" t="str">
        <f aca="false">IFERROR(E7139*10,SUBSTITUTE(E7139,"/",""))</f>
        <v>6874</v>
      </c>
      <c r="H7139" s="14" t="str">
        <f aca="false">E7139</f>
        <v>68/74</v>
      </c>
      <c r="I7139" s="8" t="str">
        <f aca="false">J7139</f>
        <v>68;74</v>
      </c>
      <c r="J7139" s="61" t="str">
        <f aca="false">IFERROR(1*H7139,LEFT(H7139,FIND("/",H7139)-1)&amp;";"&amp;RIGHT(H7139,LEN(H7139)-FIND("/",H7139)))</f>
        <v>68;74</v>
      </c>
      <c r="K7139" s="6"/>
      <c r="M7139" s="8" t="n">
        <v>878</v>
      </c>
      <c r="T7139" s="2" t="str">
        <f aca="false">IFERROR(1*H7139,LEFT(H7139,FIND("/",H7139)-1)&amp;" - "&amp;RIGHT(H7139,LEN(H7139)-FIND("/",H7139)))</f>
        <v>68 - 74</v>
      </c>
    </row>
    <row r="7140" customFormat="false" ht="15" hidden="false" customHeight="false" outlineLevel="0" collapsed="false">
      <c r="B7140" s="2" t="s">
        <v>108</v>
      </c>
      <c r="C7140" s="66" t="s">
        <v>2800</v>
      </c>
      <c r="D7140" s="2" t="n">
        <f aca="false">D7139+10</f>
        <v>155</v>
      </c>
      <c r="E7140" s="38" t="s">
        <v>2154</v>
      </c>
      <c r="F7140" s="2" t="str">
        <f aca="false">IFERROR(E7140*10,SUBSTITUTE(E7140,"/",""))</f>
        <v>7480</v>
      </c>
      <c r="H7140" s="14" t="str">
        <f aca="false">E7140</f>
        <v>74/80</v>
      </c>
      <c r="I7140" s="8" t="str">
        <f aca="false">J7140</f>
        <v>74;80</v>
      </c>
      <c r="J7140" s="61" t="str">
        <f aca="false">IFERROR(1*H7140,LEFT(H7140,FIND("/",H7140)-1)&amp;";"&amp;RIGHT(H7140,LEN(H7140)-FIND("/",H7140)))</f>
        <v>74;80</v>
      </c>
      <c r="K7140" s="6"/>
      <c r="M7140" s="8" t="n">
        <v>838</v>
      </c>
      <c r="T7140" s="2" t="str">
        <f aca="false">IFERROR(1*H7140,LEFT(H7140,FIND("/",H7140)-1)&amp;" - "&amp;RIGHT(H7140,LEN(H7140)-FIND("/",H7140)))</f>
        <v>74 - 80</v>
      </c>
    </row>
    <row r="7141" customFormat="false" ht="15" hidden="false" customHeight="false" outlineLevel="0" collapsed="false">
      <c r="B7141" s="2" t="s">
        <v>108</v>
      </c>
      <c r="C7141" s="66" t="s">
        <v>2800</v>
      </c>
      <c r="D7141" s="2" t="n">
        <f aca="false">D7140+10</f>
        <v>165</v>
      </c>
      <c r="E7141" s="38" t="s">
        <v>2155</v>
      </c>
      <c r="F7141" s="2" t="str">
        <f aca="false">IFERROR(E7141*10,SUBSTITUTE(E7141,"/",""))</f>
        <v>8086</v>
      </c>
      <c r="H7141" s="14" t="str">
        <f aca="false">E7141</f>
        <v>80/86</v>
      </c>
      <c r="I7141" s="8" t="str">
        <f aca="false">J7141</f>
        <v>80;86</v>
      </c>
      <c r="J7141" s="61" t="str">
        <f aca="false">IFERROR(1*H7141,LEFT(H7141,FIND("/",H7141)-1)&amp;";"&amp;RIGHT(H7141,LEN(H7141)-FIND("/",H7141)))</f>
        <v>80;86</v>
      </c>
      <c r="K7141" s="6"/>
      <c r="M7141" s="8" t="n">
        <v>828</v>
      </c>
      <c r="T7141" s="2" t="str">
        <f aca="false">IFERROR(1*H7141,LEFT(H7141,FIND("/",H7141)-1)&amp;" - "&amp;RIGHT(H7141,LEN(H7141)-FIND("/",H7141)))</f>
        <v>80 - 86</v>
      </c>
    </row>
    <row r="7142" customFormat="false" ht="15" hidden="false" customHeight="false" outlineLevel="0" collapsed="false">
      <c r="B7142" s="2" t="s">
        <v>108</v>
      </c>
      <c r="C7142" s="66" t="s">
        <v>2800</v>
      </c>
      <c r="D7142" s="2" t="n">
        <f aca="false">D7141+10</f>
        <v>175</v>
      </c>
      <c r="E7142" s="38" t="s">
        <v>2156</v>
      </c>
      <c r="F7142" s="2" t="str">
        <f aca="false">IFERROR(E7142*10,SUBSTITUTE(E7142,"/",""))</f>
        <v>8692</v>
      </c>
      <c r="H7142" s="14" t="str">
        <f aca="false">E7142</f>
        <v>86/92</v>
      </c>
      <c r="I7142" s="8" t="str">
        <f aca="false">J7142</f>
        <v>86;92</v>
      </c>
      <c r="J7142" s="61" t="str">
        <f aca="false">IFERROR(1*H7142,LEFT(H7142,FIND("/",H7142)-1)&amp;";"&amp;RIGHT(H7142,LEN(H7142)-FIND("/",H7142)))</f>
        <v>86;92</v>
      </c>
      <c r="K7142" s="6"/>
      <c r="M7142" s="8" t="n">
        <v>788</v>
      </c>
      <c r="T7142" s="2" t="str">
        <f aca="false">IFERROR(1*H7142,LEFT(H7142,FIND("/",H7142)-1)&amp;" - "&amp;RIGHT(H7142,LEN(H7142)-FIND("/",H7142)))</f>
        <v>86 - 92</v>
      </c>
    </row>
    <row r="7143" customFormat="false" ht="15" hidden="false" customHeight="false" outlineLevel="0" collapsed="false">
      <c r="B7143" s="2" t="s">
        <v>108</v>
      </c>
      <c r="C7143" s="66" t="s">
        <v>2800</v>
      </c>
      <c r="D7143" s="2" t="n">
        <f aca="false">D7142+10</f>
        <v>185</v>
      </c>
      <c r="E7143" s="38" t="s">
        <v>2157</v>
      </c>
      <c r="F7143" s="2" t="str">
        <f aca="false">IFERROR(E7143*10,SUBSTITUTE(E7143,"/",""))</f>
        <v>9298</v>
      </c>
      <c r="H7143" s="14" t="str">
        <f aca="false">E7143</f>
        <v>92/98</v>
      </c>
      <c r="I7143" s="8" t="str">
        <f aca="false">J7143</f>
        <v>92;98</v>
      </c>
      <c r="J7143" s="61" t="str">
        <f aca="false">IFERROR(1*H7143,LEFT(H7143,FIND("/",H7143)-1)&amp;";"&amp;RIGHT(H7143,LEN(H7143)-FIND("/",H7143)))</f>
        <v>92;98</v>
      </c>
      <c r="K7143" s="6"/>
      <c r="M7143" s="8" t="n">
        <v>748</v>
      </c>
      <c r="T7143" s="2" t="str">
        <f aca="false">IFERROR(1*H7143,LEFT(H7143,FIND("/",H7143)-1)&amp;" - "&amp;RIGHT(H7143,LEN(H7143)-FIND("/",H7143)))</f>
        <v>92 - 98</v>
      </c>
    </row>
    <row r="7144" customFormat="false" ht="15" hidden="false" customHeight="false" outlineLevel="0" collapsed="false">
      <c r="B7144" s="2" t="s">
        <v>108</v>
      </c>
      <c r="C7144" s="66" t="s">
        <v>2800</v>
      </c>
      <c r="D7144" s="2" t="n">
        <f aca="false">D7143+10</f>
        <v>195</v>
      </c>
      <c r="E7144" s="38" t="s">
        <v>2158</v>
      </c>
      <c r="F7144" s="2" t="str">
        <f aca="false">IFERROR(E7144*10,SUBSTITUTE(E7144,"/",""))</f>
        <v>98104</v>
      </c>
      <c r="H7144" s="14" t="str">
        <f aca="false">E7144</f>
        <v>98/104</v>
      </c>
      <c r="I7144" s="8" t="str">
        <f aca="false">J7144</f>
        <v>98;104</v>
      </c>
      <c r="J7144" s="61" t="str">
        <f aca="false">IFERROR(1*H7144,LEFT(H7144,FIND("/",H7144)-1)&amp;";"&amp;RIGHT(H7144,LEN(H7144)-FIND("/",H7144)))</f>
        <v>98;104</v>
      </c>
      <c r="K7144" s="6"/>
      <c r="M7144" s="8" t="n">
        <v>728</v>
      </c>
      <c r="T7144" s="2" t="str">
        <f aca="false">IFERROR(1*H7144,LEFT(H7144,FIND("/",H7144)-1)&amp;" - "&amp;RIGHT(H7144,LEN(H7144)-FIND("/",H7144)))</f>
        <v>98 - 104</v>
      </c>
    </row>
    <row r="7145" customFormat="false" ht="15" hidden="false" customHeight="false" outlineLevel="0" collapsed="false">
      <c r="B7145" s="2" t="s">
        <v>108</v>
      </c>
      <c r="C7145" s="66" t="s">
        <v>2800</v>
      </c>
      <c r="D7145" s="2" t="n">
        <f aca="false">D7144+10</f>
        <v>205</v>
      </c>
      <c r="E7145" s="38" t="s">
        <v>2159</v>
      </c>
      <c r="F7145" s="2" t="str">
        <f aca="false">IFERROR(E7145*10,SUBSTITUTE(E7145,"/",""))</f>
        <v>104110</v>
      </c>
      <c r="H7145" s="14" t="str">
        <f aca="false">E7145</f>
        <v>104/110</v>
      </c>
      <c r="I7145" s="8" t="str">
        <f aca="false">J7145</f>
        <v>104;110</v>
      </c>
      <c r="J7145" s="61" t="str">
        <f aca="false">IFERROR(1*H7145,LEFT(H7145,FIND("/",H7145)-1)&amp;";"&amp;RIGHT(H7145,LEN(H7145)-FIND("/",H7145)))</f>
        <v>104;110</v>
      </c>
      <c r="K7145" s="6"/>
      <c r="M7145" s="8" t="n">
        <v>698</v>
      </c>
      <c r="T7145" s="2" t="str">
        <f aca="false">IFERROR(1*H7145,LEFT(H7145,FIND("/",H7145)-1)&amp;" - "&amp;RIGHT(H7145,LEN(H7145)-FIND("/",H7145)))</f>
        <v>104 - 110</v>
      </c>
    </row>
    <row r="7146" customFormat="false" ht="15" hidden="false" customHeight="false" outlineLevel="0" collapsed="false">
      <c r="B7146" s="2" t="s">
        <v>108</v>
      </c>
      <c r="C7146" s="66" t="s">
        <v>2800</v>
      </c>
      <c r="D7146" s="2" t="n">
        <f aca="false">D7145+10</f>
        <v>215</v>
      </c>
      <c r="E7146" s="38" t="s">
        <v>2160</v>
      </c>
      <c r="F7146" s="2" t="str">
        <f aca="false">IFERROR(E7146*10,SUBSTITUTE(E7146,"/",""))</f>
        <v>110116</v>
      </c>
      <c r="H7146" s="14" t="str">
        <f aca="false">E7146</f>
        <v>110/116</v>
      </c>
      <c r="I7146" s="8" t="str">
        <f aca="false">J7146</f>
        <v>110;116</v>
      </c>
      <c r="J7146" s="61" t="str">
        <f aca="false">IFERROR(1*H7146,LEFT(H7146,FIND("/",H7146)-1)&amp;";"&amp;RIGHT(H7146,LEN(H7146)-FIND("/",H7146)))</f>
        <v>110;116</v>
      </c>
      <c r="K7146" s="6"/>
      <c r="M7146" s="8" t="n">
        <v>678</v>
      </c>
      <c r="T7146" s="2" t="str">
        <f aca="false">IFERROR(1*H7146,LEFT(H7146,FIND("/",H7146)-1)&amp;" - "&amp;RIGHT(H7146,LEN(H7146)-FIND("/",H7146)))</f>
        <v>110 - 116</v>
      </c>
    </row>
    <row r="7147" customFormat="false" ht="15" hidden="false" customHeight="false" outlineLevel="0" collapsed="false">
      <c r="B7147" s="2" t="s">
        <v>108</v>
      </c>
      <c r="C7147" s="66" t="s">
        <v>2800</v>
      </c>
      <c r="D7147" s="2" t="n">
        <f aca="false">D7146+10</f>
        <v>225</v>
      </c>
      <c r="E7147" s="38" t="s">
        <v>2161</v>
      </c>
      <c r="F7147" s="2" t="str">
        <f aca="false">IFERROR(E7147*10,SUBSTITUTE(E7147,"/",""))</f>
        <v>116122</v>
      </c>
      <c r="H7147" s="14" t="str">
        <f aca="false">E7147</f>
        <v>116/122</v>
      </c>
      <c r="I7147" s="8" t="str">
        <f aca="false">J7147</f>
        <v>116;122</v>
      </c>
      <c r="J7147" s="61" t="str">
        <f aca="false">IFERROR(1*H7147,LEFT(H7147,FIND("/",H7147)-1)&amp;";"&amp;RIGHT(H7147,LEN(H7147)-FIND("/",H7147)))</f>
        <v>116;122</v>
      </c>
      <c r="K7147" s="6"/>
      <c r="M7147" s="8" t="n">
        <v>648</v>
      </c>
      <c r="T7147" s="2" t="str">
        <f aca="false">IFERROR(1*H7147,LEFT(H7147,FIND("/",H7147)-1)&amp;" - "&amp;RIGHT(H7147,LEN(H7147)-FIND("/",H7147)))</f>
        <v>116 - 122</v>
      </c>
    </row>
    <row r="7148" customFormat="false" ht="15" hidden="false" customHeight="false" outlineLevel="0" collapsed="false">
      <c r="B7148" s="2" t="s">
        <v>108</v>
      </c>
      <c r="C7148" s="66" t="s">
        <v>2800</v>
      </c>
      <c r="D7148" s="2" t="n">
        <f aca="false">D7147+10</f>
        <v>235</v>
      </c>
      <c r="E7148" s="38" t="s">
        <v>2162</v>
      </c>
      <c r="F7148" s="2" t="str">
        <f aca="false">IFERROR(E7148*10,SUBSTITUTE(E7148,"/",""))</f>
        <v>122128</v>
      </c>
      <c r="H7148" s="14" t="str">
        <f aca="false">E7148</f>
        <v>122/128</v>
      </c>
      <c r="I7148" s="8" t="str">
        <f aca="false">J7148</f>
        <v>122;128</v>
      </c>
      <c r="J7148" s="61" t="str">
        <f aca="false">IFERROR(1*H7148,LEFT(H7148,FIND("/",H7148)-1)&amp;";"&amp;RIGHT(H7148,LEN(H7148)-FIND("/",H7148)))</f>
        <v>122;128</v>
      </c>
      <c r="K7148" s="6"/>
      <c r="M7148" s="8" t="n">
        <v>618</v>
      </c>
      <c r="T7148" s="2" t="str">
        <f aca="false">IFERROR(1*H7148,LEFT(H7148,FIND("/",H7148)-1)&amp;" - "&amp;RIGHT(H7148,LEN(H7148)-FIND("/",H7148)))</f>
        <v>122 - 128</v>
      </c>
    </row>
    <row r="7149" customFormat="false" ht="15" hidden="false" customHeight="false" outlineLevel="0" collapsed="false">
      <c r="B7149" s="2" t="s">
        <v>108</v>
      </c>
      <c r="C7149" s="66" t="s">
        <v>2800</v>
      </c>
      <c r="D7149" s="2" t="n">
        <f aca="false">D7148+10</f>
        <v>245</v>
      </c>
      <c r="E7149" s="38" t="s">
        <v>2163</v>
      </c>
      <c r="F7149" s="2" t="str">
        <f aca="false">IFERROR(E7149*10,SUBSTITUTE(E7149,"/",""))</f>
        <v>128134</v>
      </c>
      <c r="H7149" s="14" t="str">
        <f aca="false">E7149</f>
        <v>128/134</v>
      </c>
      <c r="I7149" s="8" t="str">
        <f aca="false">J7149</f>
        <v>128;134</v>
      </c>
      <c r="J7149" s="61" t="str">
        <f aca="false">IFERROR(1*H7149,LEFT(H7149,FIND("/",H7149)-1)&amp;";"&amp;RIGHT(H7149,LEN(H7149)-FIND("/",H7149)))</f>
        <v>128;134</v>
      </c>
      <c r="K7149" s="6"/>
      <c r="M7149" s="8" t="n">
        <v>608</v>
      </c>
      <c r="T7149" s="2" t="str">
        <f aca="false">IFERROR(1*H7149,LEFT(H7149,FIND("/",H7149)-1)&amp;" - "&amp;RIGHT(H7149,LEN(H7149)-FIND("/",H7149)))</f>
        <v>128 - 134</v>
      </c>
    </row>
    <row r="7150" customFormat="false" ht="15" hidden="false" customHeight="false" outlineLevel="0" collapsed="false">
      <c r="B7150" s="2" t="s">
        <v>108</v>
      </c>
      <c r="C7150" s="66" t="s">
        <v>2800</v>
      </c>
      <c r="D7150" s="2" t="n">
        <f aca="false">D7149+10</f>
        <v>255</v>
      </c>
      <c r="E7150" s="38" t="s">
        <v>2164</v>
      </c>
      <c r="F7150" s="2" t="str">
        <f aca="false">IFERROR(E7150*10,SUBSTITUTE(E7150,"/",""))</f>
        <v>134140</v>
      </c>
      <c r="H7150" s="14" t="str">
        <f aca="false">E7150</f>
        <v>134/140</v>
      </c>
      <c r="I7150" s="8" t="str">
        <f aca="false">J7150</f>
        <v>134;140</v>
      </c>
      <c r="J7150" s="61" t="str">
        <f aca="false">IFERROR(1*H7150,LEFT(H7150,FIND("/",H7150)-1)&amp;";"&amp;RIGHT(H7150,LEN(H7150)-FIND("/",H7150)))</f>
        <v>134;140</v>
      </c>
      <c r="K7150" s="6"/>
      <c r="M7150" s="8" t="n">
        <v>568</v>
      </c>
      <c r="T7150" s="2" t="str">
        <f aca="false">IFERROR(1*H7150,LEFT(H7150,FIND("/",H7150)-1)&amp;" - "&amp;RIGHT(H7150,LEN(H7150)-FIND("/",H7150)))</f>
        <v>134 - 140</v>
      </c>
    </row>
    <row r="7151" customFormat="false" ht="15" hidden="false" customHeight="false" outlineLevel="0" collapsed="false">
      <c r="B7151" s="2" t="s">
        <v>108</v>
      </c>
      <c r="C7151" s="66" t="s">
        <v>2800</v>
      </c>
      <c r="D7151" s="2" t="n">
        <f aca="false">D7150+10</f>
        <v>265</v>
      </c>
      <c r="E7151" s="38" t="s">
        <v>2165</v>
      </c>
      <c r="F7151" s="2" t="str">
        <f aca="false">IFERROR(E7151*10,SUBSTITUTE(E7151,"/",""))</f>
        <v>140146</v>
      </c>
      <c r="H7151" s="14" t="str">
        <f aca="false">E7151</f>
        <v>140/146</v>
      </c>
      <c r="I7151" s="8" t="str">
        <f aca="false">J7151</f>
        <v>140;146</v>
      </c>
      <c r="J7151" s="61" t="str">
        <f aca="false">IFERROR(1*H7151,LEFT(H7151,FIND("/",H7151)-1)&amp;";"&amp;RIGHT(H7151,LEN(H7151)-FIND("/",H7151)))</f>
        <v>140;146</v>
      </c>
      <c r="K7151" s="6"/>
      <c r="M7151" s="8" t="n">
        <v>538</v>
      </c>
      <c r="T7151" s="2" t="str">
        <f aca="false">IFERROR(1*H7151,LEFT(H7151,FIND("/",H7151)-1)&amp;" - "&amp;RIGHT(H7151,LEN(H7151)-FIND("/",H7151)))</f>
        <v>140 - 146</v>
      </c>
    </row>
    <row r="7152" customFormat="false" ht="15" hidden="false" customHeight="false" outlineLevel="0" collapsed="false">
      <c r="B7152" s="2" t="s">
        <v>108</v>
      </c>
      <c r="C7152" s="66" t="s">
        <v>2800</v>
      </c>
      <c r="D7152" s="2" t="n">
        <f aca="false">D7151+10</f>
        <v>275</v>
      </c>
      <c r="E7152" s="38" t="s">
        <v>2166</v>
      </c>
      <c r="F7152" s="2" t="str">
        <f aca="false">IFERROR(E7152*10,SUBSTITUTE(E7152,"/",""))</f>
        <v>146152</v>
      </c>
      <c r="H7152" s="14" t="str">
        <f aca="false">E7152</f>
        <v>146/152</v>
      </c>
      <c r="I7152" s="8" t="str">
        <f aca="false">J7152</f>
        <v>146;152</v>
      </c>
      <c r="J7152" s="61" t="str">
        <f aca="false">IFERROR(1*H7152,LEFT(H7152,FIND("/",H7152)-1)&amp;";"&amp;RIGHT(H7152,LEN(H7152)-FIND("/",H7152)))</f>
        <v>146;152</v>
      </c>
      <c r="K7152" s="6"/>
      <c r="M7152" s="8" t="n">
        <v>508</v>
      </c>
      <c r="T7152" s="2" t="str">
        <f aca="false">IFERROR(1*H7152,LEFT(H7152,FIND("/",H7152)-1)&amp;" - "&amp;RIGHT(H7152,LEN(H7152)-FIND("/",H7152)))</f>
        <v>146 - 152</v>
      </c>
    </row>
    <row r="7153" customFormat="false" ht="15" hidden="false" customHeight="false" outlineLevel="0" collapsed="false">
      <c r="B7153" s="2" t="s">
        <v>108</v>
      </c>
      <c r="C7153" s="66" t="s">
        <v>2800</v>
      </c>
      <c r="D7153" s="2" t="n">
        <f aca="false">D7152+10</f>
        <v>285</v>
      </c>
      <c r="E7153" s="38" t="s">
        <v>2167</v>
      </c>
      <c r="F7153" s="2" t="str">
        <f aca="false">IFERROR(E7153*10,SUBSTITUTE(E7153,"/",""))</f>
        <v>152158</v>
      </c>
      <c r="H7153" s="14" t="str">
        <f aca="false">E7153</f>
        <v>152/158</v>
      </c>
      <c r="I7153" s="8" t="str">
        <f aca="false">J7153</f>
        <v>152;158</v>
      </c>
      <c r="J7153" s="61" t="str">
        <f aca="false">IFERROR(1*H7153,LEFT(H7153,FIND("/",H7153)-1)&amp;";"&amp;RIGHT(H7153,LEN(H7153)-FIND("/",H7153)))</f>
        <v>152;158</v>
      </c>
      <c r="K7153" s="6"/>
      <c r="M7153" s="8" t="n">
        <v>478</v>
      </c>
      <c r="T7153" s="2" t="str">
        <f aca="false">IFERROR(1*H7153,LEFT(H7153,FIND("/",H7153)-1)&amp;" - "&amp;RIGHT(H7153,LEN(H7153)-FIND("/",H7153)))</f>
        <v>152 - 158</v>
      </c>
    </row>
    <row r="7154" customFormat="false" ht="15" hidden="false" customHeight="false" outlineLevel="0" collapsed="false">
      <c r="B7154" s="2" t="s">
        <v>108</v>
      </c>
      <c r="C7154" s="66" t="s">
        <v>2800</v>
      </c>
      <c r="D7154" s="2" t="n">
        <f aca="false">D7153+10</f>
        <v>295</v>
      </c>
      <c r="E7154" s="38" t="s">
        <v>2168</v>
      </c>
      <c r="F7154" s="2" t="str">
        <f aca="false">IFERROR(E7154*10,SUBSTITUTE(E7154,"/",""))</f>
        <v>158164</v>
      </c>
      <c r="H7154" s="14" t="str">
        <f aca="false">E7154</f>
        <v>158/164</v>
      </c>
      <c r="I7154" s="8" t="str">
        <f aca="false">J7154</f>
        <v>158;164</v>
      </c>
      <c r="J7154" s="61" t="str">
        <f aca="false">IFERROR(1*H7154,LEFT(H7154,FIND("/",H7154)-1)&amp;";"&amp;RIGHT(H7154,LEN(H7154)-FIND("/",H7154)))</f>
        <v>158;164</v>
      </c>
      <c r="K7154" s="6"/>
      <c r="M7154" s="8" t="n">
        <v>458</v>
      </c>
      <c r="T7154" s="2" t="str">
        <f aca="false">IFERROR(1*H7154,LEFT(H7154,FIND("/",H7154)-1)&amp;" - "&amp;RIGHT(H7154,LEN(H7154)-FIND("/",H7154)))</f>
        <v>158 - 164</v>
      </c>
    </row>
    <row r="7155" customFormat="false" ht="15" hidden="false" customHeight="false" outlineLevel="0" collapsed="false">
      <c r="B7155" s="2" t="s">
        <v>108</v>
      </c>
      <c r="C7155" s="66" t="s">
        <v>2800</v>
      </c>
      <c r="D7155" s="2" t="n">
        <f aca="false">D7154+10</f>
        <v>305</v>
      </c>
      <c r="E7155" s="38" t="s">
        <v>2169</v>
      </c>
      <c r="F7155" s="2" t="str">
        <f aca="false">IFERROR(E7155*10,SUBSTITUTE(E7155,"/",""))</f>
        <v>164170</v>
      </c>
      <c r="H7155" s="14" t="str">
        <f aca="false">E7155</f>
        <v>164/170</v>
      </c>
      <c r="I7155" s="8" t="str">
        <f aca="false">J7155</f>
        <v>164;170</v>
      </c>
      <c r="J7155" s="61" t="str">
        <f aca="false">IFERROR(1*H7155,LEFT(H7155,FIND("/",H7155)-1)&amp;";"&amp;RIGHT(H7155,LEN(H7155)-FIND("/",H7155)))</f>
        <v>164;170</v>
      </c>
      <c r="K7155" s="6"/>
      <c r="M7155" s="8" t="n">
        <v>418</v>
      </c>
    </row>
    <row r="7156" customFormat="false" ht="15" hidden="false" customHeight="false" outlineLevel="0" collapsed="false">
      <c r="B7156" s="2" t="s">
        <v>108</v>
      </c>
      <c r="C7156" s="66" t="s">
        <v>2800</v>
      </c>
      <c r="D7156" s="2" t="n">
        <f aca="false">D7155+10</f>
        <v>315</v>
      </c>
      <c r="E7156" s="38" t="s">
        <v>2170</v>
      </c>
      <c r="F7156" s="2" t="str">
        <f aca="false">IFERROR(E7156*10,SUBSTITUTE(E7156,"/",""))</f>
        <v>170176</v>
      </c>
      <c r="H7156" s="14" t="str">
        <f aca="false">E7156</f>
        <v>170/176</v>
      </c>
      <c r="I7156" s="8" t="str">
        <f aca="false">J7156</f>
        <v>170;176</v>
      </c>
      <c r="J7156" s="61" t="str">
        <f aca="false">IFERROR(1*H7156,LEFT(H7156,FIND("/",H7156)-1)&amp;";"&amp;RIGHT(H7156,LEN(H7156)-FIND("/",H7156)))</f>
        <v>170;176</v>
      </c>
      <c r="K7156" s="6"/>
      <c r="M7156" s="8" t="n">
        <v>388</v>
      </c>
    </row>
    <row r="7158" customFormat="false" ht="15" hidden="false" customHeight="false" outlineLevel="0" collapsed="false">
      <c r="B7158" s="2" t="s">
        <v>108</v>
      </c>
      <c r="C7158" s="66" t="s">
        <v>2804</v>
      </c>
      <c r="D7158" s="2" t="n">
        <v>110</v>
      </c>
      <c r="E7158" s="38" t="s">
        <v>2252</v>
      </c>
      <c r="F7158" s="2" t="str">
        <f aca="false">SUBSTITUTE(E7158,"/","")</f>
        <v>0M3M</v>
      </c>
      <c r="H7158" s="27"/>
      <c r="I7158" s="27"/>
      <c r="M7158" s="8" t="n">
        <v>0</v>
      </c>
    </row>
    <row r="7159" customFormat="false" ht="15" hidden="false" customHeight="false" outlineLevel="0" collapsed="false">
      <c r="B7159" s="2" t="s">
        <v>108</v>
      </c>
      <c r="C7159" s="66" t="s">
        <v>2804</v>
      </c>
      <c r="D7159" s="2" t="n">
        <v>130</v>
      </c>
      <c r="E7159" s="38" t="s">
        <v>2254</v>
      </c>
      <c r="F7159" s="2" t="str">
        <f aca="false">SUBSTITUTE(E7159,"/","")</f>
        <v>1M3M</v>
      </c>
      <c r="H7159" s="27"/>
      <c r="I7159" s="27"/>
      <c r="M7159" s="8" t="n">
        <v>0</v>
      </c>
    </row>
    <row r="7160" customFormat="false" ht="15" hidden="false" customHeight="false" outlineLevel="0" collapsed="false">
      <c r="B7160" s="2" t="s">
        <v>108</v>
      </c>
      <c r="C7160" s="66" t="s">
        <v>2804</v>
      </c>
      <c r="D7160" s="2" t="n">
        <v>140</v>
      </c>
      <c r="E7160" s="38" t="s">
        <v>2255</v>
      </c>
      <c r="F7160" s="2" t="str">
        <f aca="false">SUBSTITUTE(E7160,"/","")</f>
        <v>3M6M</v>
      </c>
      <c r="H7160" s="27"/>
      <c r="I7160" s="27"/>
      <c r="M7160" s="8" t="n">
        <v>0</v>
      </c>
    </row>
    <row r="7161" customFormat="false" ht="15" hidden="false" customHeight="false" outlineLevel="0" collapsed="false">
      <c r="B7161" s="2" t="s">
        <v>108</v>
      </c>
      <c r="C7161" s="66" t="s">
        <v>2804</v>
      </c>
      <c r="D7161" s="2" t="n">
        <v>150</v>
      </c>
      <c r="E7161" s="38" t="s">
        <v>2256</v>
      </c>
      <c r="F7161" s="2" t="str">
        <f aca="false">SUBSTITUTE(E7161,"/","")</f>
        <v>6M9M</v>
      </c>
      <c r="H7161" s="27"/>
      <c r="I7161" s="27"/>
      <c r="M7161" s="8" t="n">
        <v>0</v>
      </c>
    </row>
    <row r="7162" customFormat="false" ht="15" hidden="false" customHeight="false" outlineLevel="0" collapsed="false">
      <c r="B7162" s="2" t="s">
        <v>108</v>
      </c>
      <c r="C7162" s="66" t="s">
        <v>2804</v>
      </c>
      <c r="D7162" s="2" t="n">
        <v>160</v>
      </c>
      <c r="E7162" s="38" t="s">
        <v>2257</v>
      </c>
      <c r="F7162" s="2" t="str">
        <f aca="false">SUBSTITUTE(E7162,"/","")</f>
        <v>6M12M</v>
      </c>
      <c r="H7162" s="27"/>
      <c r="I7162" s="27"/>
      <c r="M7162" s="8" t="n">
        <v>0</v>
      </c>
    </row>
    <row r="7163" customFormat="false" ht="15" hidden="false" customHeight="false" outlineLevel="0" collapsed="false">
      <c r="B7163" s="2" t="s">
        <v>108</v>
      </c>
      <c r="C7163" s="66" t="s">
        <v>2804</v>
      </c>
      <c r="D7163" s="2" t="n">
        <v>165</v>
      </c>
      <c r="E7163" s="38" t="s">
        <v>2805</v>
      </c>
      <c r="F7163" s="2" t="str">
        <f aca="false">SUBSTITUTE(E7163,"/","")</f>
        <v>6M24M</v>
      </c>
      <c r="H7163" s="27"/>
      <c r="I7163" s="27"/>
      <c r="M7163" s="8" t="n">
        <v>0</v>
      </c>
    </row>
    <row r="7164" customFormat="false" ht="15" hidden="false" customHeight="false" outlineLevel="0" collapsed="false">
      <c r="B7164" s="2" t="s">
        <v>108</v>
      </c>
      <c r="C7164" s="66" t="s">
        <v>2804</v>
      </c>
      <c r="D7164" s="2" t="n">
        <v>170</v>
      </c>
      <c r="E7164" s="38" t="s">
        <v>2258</v>
      </c>
      <c r="F7164" s="2" t="str">
        <f aca="false">SUBSTITUTE(E7164,"/","")</f>
        <v>9M12M</v>
      </c>
      <c r="H7164" s="27"/>
      <c r="I7164" s="27"/>
      <c r="M7164" s="8" t="n">
        <v>0</v>
      </c>
    </row>
    <row r="7165" customFormat="false" ht="15" hidden="false" customHeight="false" outlineLevel="0" collapsed="false">
      <c r="B7165" s="2" t="s">
        <v>108</v>
      </c>
      <c r="C7165" s="66" t="s">
        <v>2804</v>
      </c>
      <c r="D7165" s="2" t="n">
        <v>180</v>
      </c>
      <c r="E7165" s="38" t="s">
        <v>2259</v>
      </c>
      <c r="F7165" s="2" t="str">
        <f aca="false">SUBSTITUTE(E7165,"/","")</f>
        <v>12M18M</v>
      </c>
      <c r="H7165" s="27"/>
      <c r="I7165" s="27"/>
      <c r="M7165" s="8" t="n">
        <v>0</v>
      </c>
    </row>
    <row r="7166" customFormat="false" ht="15" hidden="false" customHeight="false" outlineLevel="0" collapsed="false">
      <c r="B7166" s="2" t="s">
        <v>108</v>
      </c>
      <c r="C7166" s="66" t="s">
        <v>2804</v>
      </c>
      <c r="D7166" s="2" t="n">
        <v>200</v>
      </c>
      <c r="E7166" s="38" t="s">
        <v>2262</v>
      </c>
      <c r="F7166" s="2" t="str">
        <f aca="false">SUBSTITUTE(E7166,"/","")</f>
        <v>18M24M</v>
      </c>
      <c r="H7166" s="27"/>
      <c r="I7166" s="27"/>
      <c r="M7166" s="8" t="n">
        <v>0</v>
      </c>
    </row>
    <row r="7167" customFormat="false" ht="15" hidden="false" customHeight="false" outlineLevel="0" collapsed="false">
      <c r="B7167" s="2" t="s">
        <v>108</v>
      </c>
      <c r="C7167" s="66" t="s">
        <v>2804</v>
      </c>
      <c r="D7167" s="2" t="n">
        <v>210</v>
      </c>
      <c r="E7167" s="38" t="s">
        <v>2264</v>
      </c>
      <c r="F7167" s="2" t="str">
        <f aca="false">SUBSTITUTE(E7167,"/","")</f>
        <v>24M36M</v>
      </c>
      <c r="H7167" s="27"/>
      <c r="I7167" s="27"/>
      <c r="M7167" s="8" t="n">
        <v>0</v>
      </c>
    </row>
    <row r="7168" customFormat="false" ht="15" hidden="false" customHeight="false" outlineLevel="0" collapsed="false">
      <c r="B7168" s="2" t="s">
        <v>108</v>
      </c>
      <c r="C7168" s="66" t="s">
        <v>2804</v>
      </c>
      <c r="D7168" s="2" t="n">
        <v>240</v>
      </c>
      <c r="E7168" s="38" t="s">
        <v>2261</v>
      </c>
      <c r="F7168" s="2" t="str">
        <f aca="false">SUBSTITUTE(E7168,"/","")</f>
        <v>1Y2Y</v>
      </c>
      <c r="H7168" s="27"/>
      <c r="I7168" s="27"/>
      <c r="M7168" s="8" t="n">
        <v>0</v>
      </c>
    </row>
    <row r="7169" customFormat="false" ht="15" hidden="false" customHeight="false" outlineLevel="0" collapsed="false">
      <c r="B7169" s="2" t="s">
        <v>108</v>
      </c>
      <c r="C7169" s="66" t="s">
        <v>2804</v>
      </c>
      <c r="D7169" s="2" t="n">
        <v>245</v>
      </c>
      <c r="E7169" s="38" t="s">
        <v>2806</v>
      </c>
      <c r="F7169" s="2" t="str">
        <f aca="false">SUBSTITUTE(E7169,"/","")</f>
        <v>1Y3Y</v>
      </c>
      <c r="H7169" s="27"/>
      <c r="I7169" s="27"/>
      <c r="M7169" s="8" t="n">
        <v>0</v>
      </c>
    </row>
    <row r="7170" customFormat="false" ht="15" hidden="false" customHeight="false" outlineLevel="0" collapsed="false">
      <c r="B7170" s="2" t="s">
        <v>108</v>
      </c>
      <c r="C7170" s="66" t="s">
        <v>2804</v>
      </c>
      <c r="D7170" s="2" t="n">
        <v>250</v>
      </c>
      <c r="E7170" s="38" t="s">
        <v>2266</v>
      </c>
      <c r="F7170" s="2" t="str">
        <f aca="false">SUBSTITUTE(E7170,"/","")</f>
        <v>2Y4Y</v>
      </c>
      <c r="H7170" s="27"/>
      <c r="I7170" s="27"/>
      <c r="M7170" s="8" t="n">
        <v>0</v>
      </c>
    </row>
    <row r="7171" customFormat="false" ht="15" hidden="false" customHeight="false" outlineLevel="0" collapsed="false">
      <c r="B7171" s="2" t="s">
        <v>108</v>
      </c>
      <c r="C7171" s="66" t="s">
        <v>2804</v>
      </c>
      <c r="D7171" s="2" t="n">
        <v>260</v>
      </c>
      <c r="E7171" s="38" t="s">
        <v>439</v>
      </c>
      <c r="F7171" s="2" t="str">
        <f aca="false">SUBSTITUTE(E7171,"/","")</f>
        <v>3Y</v>
      </c>
      <c r="H7171" s="27"/>
      <c r="I7171" s="27"/>
      <c r="M7171" s="8" t="n">
        <v>0</v>
      </c>
    </row>
    <row r="7172" customFormat="false" ht="15" hidden="false" customHeight="false" outlineLevel="0" collapsed="false">
      <c r="B7172" s="2" t="s">
        <v>108</v>
      </c>
      <c r="C7172" s="66" t="s">
        <v>2804</v>
      </c>
      <c r="D7172" s="2" t="n">
        <v>270</v>
      </c>
      <c r="E7172" s="38" t="s">
        <v>2269</v>
      </c>
      <c r="F7172" s="2" t="str">
        <f aca="false">SUBSTITUTE(E7172,"/","")</f>
        <v>3Y4Y</v>
      </c>
      <c r="H7172" s="27"/>
      <c r="I7172" s="27"/>
      <c r="M7172" s="8" t="n">
        <v>0</v>
      </c>
    </row>
    <row r="7173" customFormat="false" ht="15" hidden="false" customHeight="false" outlineLevel="0" collapsed="false">
      <c r="B7173" s="2" t="s">
        <v>108</v>
      </c>
      <c r="C7173" s="66" t="s">
        <v>2804</v>
      </c>
      <c r="D7173" s="18" t="n">
        <f aca="false">D7172+5</f>
        <v>275</v>
      </c>
      <c r="E7173" s="38" t="s">
        <v>2807</v>
      </c>
      <c r="F7173" s="2" t="str">
        <f aca="false">SUBSTITUTE(E7173,"/","")</f>
        <v>3Y6Y</v>
      </c>
      <c r="H7173" s="27"/>
      <c r="I7173" s="27"/>
      <c r="M7173" s="8" t="n">
        <v>0</v>
      </c>
    </row>
    <row r="7174" customFormat="false" ht="15" hidden="false" customHeight="false" outlineLevel="0" collapsed="false">
      <c r="B7174" s="2" t="s">
        <v>108</v>
      </c>
      <c r="C7174" s="66" t="s">
        <v>2804</v>
      </c>
      <c r="D7174" s="2" t="n">
        <v>280</v>
      </c>
      <c r="E7174" s="38" t="s">
        <v>441</v>
      </c>
      <c r="F7174" s="2" t="str">
        <f aca="false">SUBSTITUTE(E7174,"/","")</f>
        <v>4Y</v>
      </c>
      <c r="H7174" s="27"/>
      <c r="I7174" s="27"/>
      <c r="M7174" s="8" t="n">
        <v>0</v>
      </c>
    </row>
    <row r="7175" customFormat="false" ht="15" hidden="false" customHeight="false" outlineLevel="0" collapsed="false">
      <c r="B7175" s="2" t="s">
        <v>108</v>
      </c>
      <c r="C7175" s="66" t="s">
        <v>2804</v>
      </c>
      <c r="D7175" s="18" t="n">
        <v>290</v>
      </c>
      <c r="E7175" s="38" t="s">
        <v>2271</v>
      </c>
      <c r="F7175" s="2" t="str">
        <f aca="false">SUBSTITUTE(E7175,"/","")</f>
        <v>4Y5Y</v>
      </c>
      <c r="H7175" s="27"/>
      <c r="I7175" s="27"/>
      <c r="M7175" s="8" t="n">
        <v>0</v>
      </c>
    </row>
    <row r="7176" customFormat="false" ht="15" hidden="false" customHeight="false" outlineLevel="0" collapsed="false">
      <c r="B7176" s="2" t="s">
        <v>108</v>
      </c>
      <c r="C7176" s="66" t="s">
        <v>2804</v>
      </c>
      <c r="D7176" s="18" t="n">
        <v>300</v>
      </c>
      <c r="E7176" s="38" t="s">
        <v>2272</v>
      </c>
      <c r="F7176" s="2" t="str">
        <f aca="false">SUBSTITUTE(E7176,"/","")</f>
        <v>4Y6Y</v>
      </c>
      <c r="H7176" s="27"/>
      <c r="I7176" s="27"/>
      <c r="M7176" s="8" t="n">
        <v>0</v>
      </c>
    </row>
    <row r="7177" customFormat="false" ht="15" hidden="false" customHeight="false" outlineLevel="0" collapsed="false">
      <c r="B7177" s="2" t="s">
        <v>108</v>
      </c>
      <c r="C7177" s="66" t="s">
        <v>2804</v>
      </c>
      <c r="D7177" s="18" t="n">
        <f aca="false">D7176+5</f>
        <v>305</v>
      </c>
      <c r="E7177" s="38" t="s">
        <v>2808</v>
      </c>
      <c r="F7177" s="2" t="str">
        <f aca="false">SUBSTITUTE(E7177,"/","")</f>
        <v>4Y8Y</v>
      </c>
      <c r="H7177" s="27"/>
      <c r="I7177" s="27"/>
      <c r="M7177" s="8" t="n">
        <v>0</v>
      </c>
    </row>
    <row r="7178" customFormat="false" ht="15" hidden="false" customHeight="false" outlineLevel="0" collapsed="false">
      <c r="B7178" s="2" t="s">
        <v>108</v>
      </c>
      <c r="C7178" s="66" t="s">
        <v>2804</v>
      </c>
      <c r="D7178" s="18" t="n">
        <v>310</v>
      </c>
      <c r="E7178" s="38" t="s">
        <v>443</v>
      </c>
      <c r="F7178" s="2" t="str">
        <f aca="false">SUBSTITUTE(E7178,"/","")</f>
        <v>5Y</v>
      </c>
      <c r="H7178" s="27"/>
      <c r="I7178" s="27"/>
      <c r="M7178" s="8" t="n">
        <v>0</v>
      </c>
    </row>
    <row r="7179" customFormat="false" ht="15" hidden="false" customHeight="false" outlineLevel="0" collapsed="false">
      <c r="B7179" s="2" t="s">
        <v>108</v>
      </c>
      <c r="C7179" s="66" t="s">
        <v>2804</v>
      </c>
      <c r="D7179" s="18" t="n">
        <v>320</v>
      </c>
      <c r="E7179" s="38" t="s">
        <v>2273</v>
      </c>
      <c r="F7179" s="2" t="str">
        <f aca="false">SUBSTITUTE(E7179,"/","")</f>
        <v>5Y6Y</v>
      </c>
      <c r="H7179" s="27"/>
      <c r="I7179" s="27"/>
      <c r="M7179" s="8" t="n">
        <v>0</v>
      </c>
    </row>
    <row r="7180" customFormat="false" ht="15" hidden="false" customHeight="false" outlineLevel="0" collapsed="false">
      <c r="B7180" s="2" t="s">
        <v>108</v>
      </c>
      <c r="C7180" s="66" t="s">
        <v>2804</v>
      </c>
      <c r="D7180" s="18" t="n">
        <v>330</v>
      </c>
      <c r="E7180" s="38" t="s">
        <v>445</v>
      </c>
      <c r="F7180" s="2" t="str">
        <f aca="false">SUBSTITUTE(E7180,"/","")</f>
        <v>6Y</v>
      </c>
      <c r="H7180" s="27"/>
      <c r="I7180" s="27"/>
      <c r="M7180" s="8" t="n">
        <v>0</v>
      </c>
    </row>
    <row r="7181" customFormat="false" ht="15" hidden="false" customHeight="false" outlineLevel="0" collapsed="false">
      <c r="B7181" s="2" t="s">
        <v>108</v>
      </c>
      <c r="C7181" s="66" t="s">
        <v>2804</v>
      </c>
      <c r="D7181" s="18" t="n">
        <v>340</v>
      </c>
      <c r="E7181" s="38" t="s">
        <v>2274</v>
      </c>
      <c r="F7181" s="2" t="str">
        <f aca="false">SUBSTITUTE(E7181,"/","")</f>
        <v>6Y7Y</v>
      </c>
      <c r="H7181" s="27"/>
      <c r="I7181" s="27"/>
      <c r="M7181" s="8" t="n">
        <v>0</v>
      </c>
    </row>
    <row r="7182" customFormat="false" ht="15" hidden="false" customHeight="false" outlineLevel="0" collapsed="false">
      <c r="B7182" s="2" t="s">
        <v>108</v>
      </c>
      <c r="C7182" s="66" t="s">
        <v>2804</v>
      </c>
      <c r="D7182" s="18" t="n">
        <v>345</v>
      </c>
      <c r="E7182" s="38" t="s">
        <v>2275</v>
      </c>
      <c r="F7182" s="2" t="str">
        <f aca="false">SUBSTITUTE(E7182,"/","")</f>
        <v>6Y8Y</v>
      </c>
      <c r="H7182" s="27"/>
      <c r="I7182" s="27"/>
      <c r="M7182" s="8" t="n">
        <v>0</v>
      </c>
    </row>
    <row r="7183" customFormat="false" ht="15" hidden="false" customHeight="false" outlineLevel="0" collapsed="false">
      <c r="B7183" s="2" t="s">
        <v>108</v>
      </c>
      <c r="C7183" s="66" t="s">
        <v>2804</v>
      </c>
      <c r="D7183" s="18" t="n">
        <v>350</v>
      </c>
      <c r="E7183" s="38" t="s">
        <v>447</v>
      </c>
      <c r="F7183" s="2" t="str">
        <f aca="false">SUBSTITUTE(E7183,"/","")</f>
        <v>7Y</v>
      </c>
      <c r="H7183" s="27"/>
      <c r="I7183" s="27"/>
      <c r="M7183" s="8" t="n">
        <v>0</v>
      </c>
    </row>
    <row r="7184" customFormat="false" ht="15" hidden="false" customHeight="false" outlineLevel="0" collapsed="false">
      <c r="B7184" s="2" t="s">
        <v>108</v>
      </c>
      <c r="C7184" s="66" t="s">
        <v>2804</v>
      </c>
      <c r="D7184" s="18" t="n">
        <v>360</v>
      </c>
      <c r="E7184" s="38" t="s">
        <v>2809</v>
      </c>
      <c r="F7184" s="2" t="str">
        <f aca="false">SUBSTITUTE(E7184,"/","")</f>
        <v>7Y10Y</v>
      </c>
      <c r="H7184" s="27"/>
      <c r="I7184" s="27"/>
      <c r="M7184" s="8" t="n">
        <v>0</v>
      </c>
    </row>
    <row r="7185" customFormat="false" ht="15" hidden="false" customHeight="false" outlineLevel="0" collapsed="false">
      <c r="B7185" s="2" t="s">
        <v>108</v>
      </c>
      <c r="C7185" s="66" t="s">
        <v>2804</v>
      </c>
      <c r="D7185" s="18" t="n">
        <v>363</v>
      </c>
      <c r="E7185" s="38" t="s">
        <v>2278</v>
      </c>
      <c r="F7185" s="2" t="str">
        <f aca="false">SUBSTITUTE(E7185,"/","")</f>
        <v>8Y10Y</v>
      </c>
      <c r="H7185" s="27"/>
      <c r="I7185" s="27"/>
      <c r="M7185" s="8" t="n">
        <v>0</v>
      </c>
    </row>
    <row r="7186" customFormat="false" ht="15" hidden="false" customHeight="false" outlineLevel="0" collapsed="false">
      <c r="B7186" s="2" t="s">
        <v>108</v>
      </c>
      <c r="C7186" s="66" t="s">
        <v>2804</v>
      </c>
      <c r="D7186" s="18" t="n">
        <f aca="false">D7184+5</f>
        <v>365</v>
      </c>
      <c r="E7186" s="38" t="s">
        <v>2810</v>
      </c>
      <c r="F7186" s="2" t="str">
        <f aca="false">SUBSTITUTE(E7186,"/","")</f>
        <v>8Y12Y</v>
      </c>
      <c r="H7186" s="27"/>
      <c r="I7186" s="27"/>
      <c r="M7186" s="8" t="n">
        <v>0</v>
      </c>
    </row>
    <row r="7187" customFormat="false" ht="15" hidden="false" customHeight="false" outlineLevel="0" collapsed="false">
      <c r="B7187" s="2" t="s">
        <v>108</v>
      </c>
      <c r="C7187" s="66" t="s">
        <v>2804</v>
      </c>
      <c r="D7187" s="18" t="n">
        <v>370</v>
      </c>
      <c r="E7187" s="38" t="s">
        <v>2811</v>
      </c>
      <c r="F7187" s="2" t="str">
        <f aca="false">SUBSTITUTE(E7187,"/","")</f>
        <v>8Y13Y</v>
      </c>
      <c r="H7187" s="27"/>
      <c r="I7187" s="27"/>
      <c r="M7187" s="8" t="n">
        <v>0</v>
      </c>
    </row>
    <row r="7188" customFormat="false" ht="15" hidden="false" customHeight="false" outlineLevel="0" collapsed="false">
      <c r="B7188" s="2" t="s">
        <v>108</v>
      </c>
      <c r="C7188" s="66" t="s">
        <v>2804</v>
      </c>
      <c r="D7188" s="18" t="n">
        <v>375</v>
      </c>
      <c r="E7188" s="38" t="s">
        <v>2281</v>
      </c>
      <c r="F7188" s="2" t="str">
        <f aca="false">SUBSTITUTE(E7188,"/","")</f>
        <v>10Y12Y</v>
      </c>
      <c r="H7188" s="27"/>
      <c r="I7188" s="27"/>
      <c r="M7188" s="8" t="n">
        <v>0</v>
      </c>
    </row>
    <row r="7189" customFormat="false" ht="15" hidden="false" customHeight="false" outlineLevel="0" collapsed="false">
      <c r="B7189" s="2" t="s">
        <v>108</v>
      </c>
      <c r="C7189" s="66" t="s">
        <v>2804</v>
      </c>
      <c r="D7189" s="2" t="n">
        <v>380</v>
      </c>
      <c r="E7189" s="38" t="s">
        <v>2812</v>
      </c>
      <c r="F7189" s="2" t="str">
        <f aca="false">SUBSTITUTE(E7189,"/","")</f>
        <v>11Y13Y</v>
      </c>
      <c r="H7189" s="27"/>
      <c r="I7189" s="27"/>
      <c r="M7189" s="8" t="n">
        <v>0</v>
      </c>
    </row>
    <row r="7190" customFormat="false" ht="15" hidden="false" customHeight="false" outlineLevel="0" collapsed="false">
      <c r="B7190" s="2" t="s">
        <v>108</v>
      </c>
      <c r="C7190" s="66" t="s">
        <v>2804</v>
      </c>
      <c r="D7190" s="2" t="n">
        <v>390</v>
      </c>
      <c r="E7190" s="38" t="s">
        <v>2813</v>
      </c>
      <c r="F7190" s="2" t="str">
        <f aca="false">SUBSTITUTE(E7190,"/","")</f>
        <v>12Y13Y</v>
      </c>
      <c r="H7190" s="27"/>
      <c r="I7190" s="27"/>
      <c r="M7190" s="8" t="n">
        <v>0</v>
      </c>
    </row>
    <row r="7192" customFormat="false" ht="15" hidden="false" customHeight="false" outlineLevel="0" collapsed="false">
      <c r="B7192" s="2" t="s">
        <v>108</v>
      </c>
      <c r="C7192" s="66" t="s">
        <v>2814</v>
      </c>
      <c r="D7192" s="38" t="n">
        <f aca="false">E7192+100</f>
        <v>150</v>
      </c>
      <c r="E7192" s="38" t="s">
        <v>245</v>
      </c>
      <c r="F7192" s="2" t="str">
        <f aca="false">RIGHT("000"&amp;E7192,3)</f>
        <v>050</v>
      </c>
      <c r="H7192" s="14" t="str">
        <f aca="false">E7192</f>
        <v>50</v>
      </c>
      <c r="I7192" s="8" t="str">
        <f aca="false">J7192</f>
        <v>50</v>
      </c>
      <c r="J7192" s="61" t="str">
        <f aca="false">H7192</f>
        <v>50</v>
      </c>
      <c r="M7192" s="8" t="n">
        <v>0</v>
      </c>
    </row>
    <row r="7193" customFormat="false" ht="15" hidden="false" customHeight="false" outlineLevel="0" collapsed="false">
      <c r="B7193" s="2" t="s">
        <v>108</v>
      </c>
      <c r="C7193" s="66" t="s">
        <v>2814</v>
      </c>
      <c r="D7193" s="38" t="n">
        <f aca="false">E7193+100</f>
        <v>155</v>
      </c>
      <c r="E7193" s="38" t="s">
        <v>2088</v>
      </c>
      <c r="F7193" s="2" t="str">
        <f aca="false">RIGHT("000"&amp;E7193,3)</f>
        <v>055</v>
      </c>
      <c r="H7193" s="14" t="str">
        <f aca="false">E7193</f>
        <v>55</v>
      </c>
      <c r="I7193" s="8" t="str">
        <f aca="false">J7193</f>
        <v>55</v>
      </c>
      <c r="J7193" s="61" t="str">
        <f aca="false">H7193</f>
        <v>55</v>
      </c>
      <c r="M7193" s="8" t="n">
        <v>0</v>
      </c>
    </row>
    <row r="7194" customFormat="false" ht="15" hidden="false" customHeight="false" outlineLevel="0" collapsed="false">
      <c r="B7194" s="2" t="s">
        <v>108</v>
      </c>
      <c r="C7194" s="66" t="s">
        <v>2814</v>
      </c>
      <c r="D7194" s="38" t="n">
        <f aca="false">E7194+100</f>
        <v>160</v>
      </c>
      <c r="E7194" s="38" t="s">
        <v>456</v>
      </c>
      <c r="F7194" s="2" t="str">
        <f aca="false">RIGHT("000"&amp;E7194,3)</f>
        <v>060</v>
      </c>
      <c r="H7194" s="14" t="str">
        <f aca="false">E7194</f>
        <v>60</v>
      </c>
      <c r="I7194" s="8" t="str">
        <f aca="false">J7194</f>
        <v>60</v>
      </c>
      <c r="J7194" s="61" t="str">
        <f aca="false">H7194</f>
        <v>60</v>
      </c>
      <c r="M7194" s="8" t="n">
        <v>0</v>
      </c>
      <c r="Y7194" s="38" t="str">
        <f aca="false">H7194</f>
        <v>60</v>
      </c>
    </row>
    <row r="7195" customFormat="false" ht="15" hidden="false" customHeight="false" outlineLevel="0" collapsed="false">
      <c r="B7195" s="2" t="s">
        <v>108</v>
      </c>
      <c r="C7195" s="66" t="s">
        <v>2814</v>
      </c>
      <c r="D7195" s="38" t="n">
        <f aca="false">E7195+100</f>
        <v>165</v>
      </c>
      <c r="E7195" s="38" t="s">
        <v>1616</v>
      </c>
      <c r="F7195" s="2" t="str">
        <f aca="false">RIGHT("000"&amp;E7195,3)</f>
        <v>065</v>
      </c>
      <c r="H7195" s="14" t="str">
        <f aca="false">E7195</f>
        <v>65</v>
      </c>
      <c r="I7195" s="8" t="str">
        <f aca="false">J7195</f>
        <v>65</v>
      </c>
      <c r="J7195" s="61" t="str">
        <f aca="false">H7195</f>
        <v>65</v>
      </c>
      <c r="M7195" s="8" t="n">
        <v>0</v>
      </c>
      <c r="Y7195" s="38" t="str">
        <f aca="false">H7195</f>
        <v>65</v>
      </c>
    </row>
    <row r="7196" customFormat="false" ht="15" hidden="false" customHeight="false" outlineLevel="0" collapsed="false">
      <c r="B7196" s="2" t="s">
        <v>108</v>
      </c>
      <c r="C7196" s="66" t="s">
        <v>2814</v>
      </c>
      <c r="D7196" s="38" t="n">
        <f aca="false">E7196+100</f>
        <v>170</v>
      </c>
      <c r="E7196" s="38" t="s">
        <v>461</v>
      </c>
      <c r="F7196" s="2" t="str">
        <f aca="false">RIGHT("000"&amp;E7196,3)</f>
        <v>070</v>
      </c>
      <c r="H7196" s="14" t="str">
        <f aca="false">E7196</f>
        <v>70</v>
      </c>
      <c r="I7196" s="8" t="str">
        <f aca="false">J7196</f>
        <v>70</v>
      </c>
      <c r="J7196" s="61" t="str">
        <f aca="false">H7196</f>
        <v>70</v>
      </c>
      <c r="M7196" s="8" t="n">
        <v>0</v>
      </c>
      <c r="Y7196" s="38" t="str">
        <f aca="false">H7196</f>
        <v>70</v>
      </c>
    </row>
    <row r="7197" customFormat="false" ht="15" hidden="false" customHeight="false" outlineLevel="0" collapsed="false">
      <c r="B7197" s="2" t="s">
        <v>108</v>
      </c>
      <c r="C7197" s="66" t="s">
        <v>2814</v>
      </c>
      <c r="D7197" s="38" t="n">
        <f aca="false">E7197+100</f>
        <v>175</v>
      </c>
      <c r="E7197" s="38" t="s">
        <v>1617</v>
      </c>
      <c r="F7197" s="2" t="str">
        <f aca="false">RIGHT("000"&amp;E7197,3)</f>
        <v>075</v>
      </c>
      <c r="H7197" s="14" t="str">
        <f aca="false">E7197</f>
        <v>75</v>
      </c>
      <c r="I7197" s="8" t="str">
        <f aca="false">J7197</f>
        <v>75</v>
      </c>
      <c r="J7197" s="61" t="str">
        <f aca="false">H7197</f>
        <v>75</v>
      </c>
      <c r="M7197" s="8" t="n">
        <v>0</v>
      </c>
      <c r="Y7197" s="38" t="str">
        <f aca="false">H7197</f>
        <v>75</v>
      </c>
    </row>
    <row r="7198" customFormat="false" ht="15" hidden="false" customHeight="false" outlineLevel="0" collapsed="false">
      <c r="B7198" s="2" t="s">
        <v>108</v>
      </c>
      <c r="C7198" s="66" t="s">
        <v>2814</v>
      </c>
      <c r="D7198" s="38" t="n">
        <f aca="false">E7198+100</f>
        <v>180</v>
      </c>
      <c r="E7198" s="38" t="s">
        <v>1618</v>
      </c>
      <c r="F7198" s="2" t="str">
        <f aca="false">RIGHT("000"&amp;E7198,3)</f>
        <v>080</v>
      </c>
      <c r="H7198" s="14" t="str">
        <f aca="false">E7198</f>
        <v>80</v>
      </c>
      <c r="I7198" s="8" t="str">
        <f aca="false">J7198</f>
        <v>80</v>
      </c>
      <c r="J7198" s="61" t="str">
        <f aca="false">H7198</f>
        <v>80</v>
      </c>
      <c r="M7198" s="8" t="n">
        <v>0</v>
      </c>
      <c r="Y7198" s="38" t="str">
        <f aca="false">H7198</f>
        <v>80</v>
      </c>
    </row>
    <row r="7199" customFormat="false" ht="15" hidden="false" customHeight="false" outlineLevel="0" collapsed="false">
      <c r="B7199" s="2" t="s">
        <v>108</v>
      </c>
      <c r="C7199" s="66" t="s">
        <v>2814</v>
      </c>
      <c r="D7199" s="38" t="n">
        <f aca="false">E7199+100</f>
        <v>185</v>
      </c>
      <c r="E7199" s="38" t="s">
        <v>1619</v>
      </c>
      <c r="F7199" s="2" t="str">
        <f aca="false">RIGHT("000"&amp;E7199,3)</f>
        <v>085</v>
      </c>
      <c r="H7199" s="14" t="str">
        <f aca="false">E7199</f>
        <v>85</v>
      </c>
      <c r="I7199" s="8" t="str">
        <f aca="false">J7199</f>
        <v>85</v>
      </c>
      <c r="J7199" s="61" t="str">
        <f aca="false">H7199</f>
        <v>85</v>
      </c>
      <c r="M7199" s="8" t="n">
        <v>0</v>
      </c>
      <c r="Y7199" s="38" t="str">
        <f aca="false">H7199</f>
        <v>85</v>
      </c>
    </row>
    <row r="7200" customFormat="false" ht="15" hidden="false" customHeight="false" outlineLevel="0" collapsed="false">
      <c r="B7200" s="2" t="s">
        <v>108</v>
      </c>
      <c r="C7200" s="66" t="s">
        <v>2814</v>
      </c>
      <c r="D7200" s="38" t="n">
        <f aca="false">E7200+100</f>
        <v>190</v>
      </c>
      <c r="E7200" s="38" t="s">
        <v>997</v>
      </c>
      <c r="F7200" s="2" t="str">
        <f aca="false">RIGHT("000"&amp;E7200,3)</f>
        <v>090</v>
      </c>
      <c r="H7200" s="14" t="str">
        <f aca="false">E7200</f>
        <v>90</v>
      </c>
      <c r="I7200" s="8" t="str">
        <f aca="false">J7200</f>
        <v>90</v>
      </c>
      <c r="J7200" s="61" t="str">
        <f aca="false">H7200</f>
        <v>90</v>
      </c>
      <c r="M7200" s="8" t="n">
        <v>0</v>
      </c>
      <c r="Y7200" s="38" t="str">
        <f aca="false">H7200</f>
        <v>90</v>
      </c>
    </row>
    <row r="7201" customFormat="false" ht="15" hidden="false" customHeight="false" outlineLevel="0" collapsed="false">
      <c r="B7201" s="2" t="s">
        <v>108</v>
      </c>
      <c r="C7201" s="66" t="s">
        <v>2814</v>
      </c>
      <c r="D7201" s="38" t="n">
        <f aca="false">E7201+100</f>
        <v>195</v>
      </c>
      <c r="E7201" s="38" t="s">
        <v>1620</v>
      </c>
      <c r="F7201" s="2" t="str">
        <f aca="false">RIGHT("000"&amp;E7201,3)</f>
        <v>095</v>
      </c>
      <c r="H7201" s="14" t="str">
        <f aca="false">E7201</f>
        <v>95</v>
      </c>
      <c r="I7201" s="8" t="str">
        <f aca="false">J7201</f>
        <v>95</v>
      </c>
      <c r="J7201" s="61" t="str">
        <f aca="false">H7201</f>
        <v>95</v>
      </c>
      <c r="M7201" s="8" t="n">
        <v>0</v>
      </c>
      <c r="Y7201" s="38" t="str">
        <f aca="false">H7201</f>
        <v>95</v>
      </c>
    </row>
    <row r="7202" customFormat="false" ht="15" hidden="false" customHeight="false" outlineLevel="0" collapsed="false">
      <c r="B7202" s="2" t="s">
        <v>108</v>
      </c>
      <c r="C7202" s="66" t="s">
        <v>2814</v>
      </c>
      <c r="D7202" s="38" t="n">
        <f aca="false">E7202+100</f>
        <v>200</v>
      </c>
      <c r="E7202" s="38" t="s">
        <v>1621</v>
      </c>
      <c r="F7202" s="2" t="str">
        <f aca="false">RIGHT("000"&amp;E7202,3)</f>
        <v>100</v>
      </c>
      <c r="H7202" s="14" t="str">
        <f aca="false">E7202</f>
        <v>100</v>
      </c>
      <c r="I7202" s="8" t="str">
        <f aca="false">J7202</f>
        <v>100</v>
      </c>
      <c r="J7202" s="61" t="str">
        <f aca="false">H7202</f>
        <v>100</v>
      </c>
      <c r="M7202" s="8" t="n">
        <v>0</v>
      </c>
      <c r="Y7202" s="38" t="str">
        <f aca="false">H7202</f>
        <v>100</v>
      </c>
    </row>
    <row r="7203" customFormat="false" ht="15" hidden="false" customHeight="false" outlineLevel="0" collapsed="false">
      <c r="B7203" s="2" t="s">
        <v>108</v>
      </c>
      <c r="C7203" s="66" t="s">
        <v>2814</v>
      </c>
      <c r="D7203" s="38" t="n">
        <f aca="false">E7203+100</f>
        <v>205</v>
      </c>
      <c r="E7203" s="38" t="s">
        <v>1622</v>
      </c>
      <c r="F7203" s="2" t="str">
        <f aca="false">RIGHT("000"&amp;E7203,3)</f>
        <v>105</v>
      </c>
      <c r="H7203" s="14" t="str">
        <f aca="false">E7203</f>
        <v>105</v>
      </c>
      <c r="I7203" s="8" t="str">
        <f aca="false">J7203</f>
        <v>105</v>
      </c>
      <c r="J7203" s="61" t="str">
        <f aca="false">H7203</f>
        <v>105</v>
      </c>
      <c r="M7203" s="8" t="n">
        <v>0</v>
      </c>
      <c r="Y7203" s="38" t="str">
        <f aca="false">H7203</f>
        <v>105</v>
      </c>
    </row>
    <row r="7204" customFormat="false" ht="15" hidden="false" customHeight="false" outlineLevel="0" collapsed="false">
      <c r="B7204" s="2" t="s">
        <v>108</v>
      </c>
      <c r="C7204" s="66" t="s">
        <v>2814</v>
      </c>
      <c r="D7204" s="38" t="n">
        <f aca="false">E7204+100</f>
        <v>210</v>
      </c>
      <c r="E7204" s="38" t="s">
        <v>1002</v>
      </c>
      <c r="F7204" s="2" t="str">
        <f aca="false">RIGHT("000"&amp;E7204,3)</f>
        <v>110</v>
      </c>
      <c r="H7204" s="14" t="str">
        <f aca="false">E7204</f>
        <v>110</v>
      </c>
      <c r="I7204" s="8" t="str">
        <f aca="false">J7204</f>
        <v>110</v>
      </c>
      <c r="J7204" s="61" t="str">
        <f aca="false">H7204</f>
        <v>110</v>
      </c>
      <c r="M7204" s="8" t="n">
        <v>0</v>
      </c>
      <c r="Y7204" s="38" t="str">
        <f aca="false">H7204</f>
        <v>110</v>
      </c>
    </row>
    <row r="7205" customFormat="false" ht="15" hidden="false" customHeight="false" outlineLevel="0" collapsed="false">
      <c r="B7205" s="2" t="s">
        <v>108</v>
      </c>
      <c r="C7205" s="66" t="s">
        <v>2814</v>
      </c>
      <c r="D7205" s="38" t="n">
        <f aca="false">E7205+100</f>
        <v>215</v>
      </c>
      <c r="E7205" s="38" t="s">
        <v>1623</v>
      </c>
      <c r="F7205" s="2" t="str">
        <f aca="false">RIGHT("000"&amp;E7205,3)</f>
        <v>115</v>
      </c>
      <c r="H7205" s="14" t="str">
        <f aca="false">E7205</f>
        <v>115</v>
      </c>
      <c r="I7205" s="8" t="str">
        <f aca="false">J7205</f>
        <v>115</v>
      </c>
      <c r="J7205" s="61" t="str">
        <f aca="false">H7205</f>
        <v>115</v>
      </c>
      <c r="M7205" s="8" t="n">
        <v>0</v>
      </c>
    </row>
    <row r="7206" customFormat="false" ht="15" hidden="false" customHeight="false" outlineLevel="0" collapsed="false">
      <c r="B7206" s="2" t="s">
        <v>108</v>
      </c>
      <c r="C7206" s="66" t="s">
        <v>2814</v>
      </c>
      <c r="D7206" s="38" t="n">
        <f aca="false">E7206+100</f>
        <v>220</v>
      </c>
      <c r="E7206" s="38" t="s">
        <v>1624</v>
      </c>
      <c r="F7206" s="2" t="str">
        <f aca="false">RIGHT("000"&amp;E7206,3)</f>
        <v>120</v>
      </c>
      <c r="H7206" s="14" t="str">
        <f aca="false">E7206</f>
        <v>120</v>
      </c>
      <c r="I7206" s="8" t="str">
        <f aca="false">J7206</f>
        <v>120</v>
      </c>
      <c r="J7206" s="61" t="str">
        <f aca="false">H7206</f>
        <v>120</v>
      </c>
      <c r="M7206" s="8" t="n">
        <v>0</v>
      </c>
    </row>
    <row r="7207" customFormat="false" ht="15" hidden="false" customHeight="false" outlineLevel="0" collapsed="false">
      <c r="B7207" s="10" t="s">
        <v>271</v>
      </c>
      <c r="C7207" s="73" t="s">
        <v>2814</v>
      </c>
      <c r="D7207" s="20" t="n">
        <f aca="false">E7207+100</f>
        <v>225</v>
      </c>
      <c r="E7207" s="20" t="s">
        <v>1630</v>
      </c>
      <c r="F7207" s="10" t="str">
        <f aca="false">RIGHT("000"&amp;E7207,3)</f>
        <v>125</v>
      </c>
      <c r="G7207" s="73"/>
      <c r="H7207" s="81" t="str">
        <f aca="false">E7207</f>
        <v>125</v>
      </c>
      <c r="I7207" s="24" t="str">
        <f aca="false">J7207</f>
        <v>125</v>
      </c>
      <c r="J7207" s="81" t="str">
        <f aca="false">H7207</f>
        <v>125</v>
      </c>
      <c r="K7207" s="24"/>
      <c r="L7207" s="24"/>
      <c r="M7207" s="24" t="n">
        <v>0</v>
      </c>
    </row>
    <row r="7208" customFormat="false" ht="15" hidden="false" customHeight="false" outlineLevel="0" collapsed="false">
      <c r="B7208" s="10" t="s">
        <v>271</v>
      </c>
      <c r="C7208" s="73" t="s">
        <v>2814</v>
      </c>
      <c r="D7208" s="20" t="n">
        <f aca="false">E7208+100</f>
        <v>230</v>
      </c>
      <c r="E7208" s="20" t="s">
        <v>1631</v>
      </c>
      <c r="F7208" s="10" t="str">
        <f aca="false">RIGHT("000"&amp;E7208,3)</f>
        <v>130</v>
      </c>
      <c r="G7208" s="73"/>
      <c r="H7208" s="81" t="str">
        <f aca="false">E7208</f>
        <v>130</v>
      </c>
      <c r="I7208" s="24" t="str">
        <f aca="false">J7208</f>
        <v>130</v>
      </c>
      <c r="J7208" s="81" t="str">
        <f aca="false">H7208</f>
        <v>130</v>
      </c>
      <c r="K7208" s="24"/>
      <c r="L7208" s="24"/>
      <c r="M7208" s="24" t="n">
        <v>0</v>
      </c>
    </row>
    <row r="7210" customFormat="false" ht="15" hidden="false" customHeight="false" outlineLevel="0" collapsed="false">
      <c r="B7210" s="2" t="s">
        <v>108</v>
      </c>
      <c r="C7210" s="66" t="s">
        <v>2815</v>
      </c>
      <c r="D7210" s="2" t="n">
        <v>140</v>
      </c>
      <c r="E7210" s="38" t="s">
        <v>176</v>
      </c>
      <c r="F7210" s="2" t="str">
        <f aca="false">E7210</f>
        <v>XXS</v>
      </c>
      <c r="H7210" s="27"/>
      <c r="I7210" s="27"/>
      <c r="M7210" s="8" t="n">
        <v>0</v>
      </c>
    </row>
    <row r="7211" customFormat="false" ht="15" hidden="false" customHeight="false" outlineLevel="0" collapsed="false">
      <c r="B7211" s="2" t="s">
        <v>108</v>
      </c>
      <c r="C7211" s="66" t="s">
        <v>2815</v>
      </c>
      <c r="D7211" s="2" t="n">
        <v>150</v>
      </c>
      <c r="E7211" s="38" t="s">
        <v>177</v>
      </c>
      <c r="F7211" s="2" t="str">
        <f aca="false">E7211</f>
        <v>XS</v>
      </c>
      <c r="H7211" s="27"/>
      <c r="I7211" s="27"/>
      <c r="M7211" s="8" t="n">
        <v>0</v>
      </c>
    </row>
    <row r="7212" customFormat="false" ht="15" hidden="false" customHeight="false" outlineLevel="0" collapsed="false">
      <c r="B7212" s="2" t="s">
        <v>108</v>
      </c>
      <c r="C7212" s="66" t="s">
        <v>2815</v>
      </c>
      <c r="D7212" s="2" t="n">
        <v>160</v>
      </c>
      <c r="E7212" s="38" t="s">
        <v>178</v>
      </c>
      <c r="F7212" s="2" t="str">
        <f aca="false">E7212</f>
        <v>S</v>
      </c>
      <c r="H7212" s="27"/>
      <c r="I7212" s="27"/>
      <c r="M7212" s="8" t="n">
        <v>0</v>
      </c>
    </row>
    <row r="7213" customFormat="false" ht="15" hidden="false" customHeight="false" outlineLevel="0" collapsed="false">
      <c r="B7213" s="2" t="s">
        <v>108</v>
      </c>
      <c r="C7213" s="66" t="s">
        <v>2815</v>
      </c>
      <c r="D7213" s="2" t="n">
        <v>170</v>
      </c>
      <c r="E7213" s="38" t="s">
        <v>179</v>
      </c>
      <c r="F7213" s="2" t="str">
        <f aca="false">E7213</f>
        <v>M</v>
      </c>
      <c r="H7213" s="27"/>
      <c r="I7213" s="27"/>
      <c r="M7213" s="8" t="n">
        <v>0</v>
      </c>
    </row>
    <row r="7214" customFormat="false" ht="15" hidden="false" customHeight="false" outlineLevel="0" collapsed="false">
      <c r="B7214" s="2" t="s">
        <v>108</v>
      </c>
      <c r="C7214" s="66" t="s">
        <v>2815</v>
      </c>
      <c r="D7214" s="2" t="n">
        <v>180</v>
      </c>
      <c r="E7214" s="38" t="s">
        <v>180</v>
      </c>
      <c r="F7214" s="2" t="str">
        <f aca="false">E7214</f>
        <v>L</v>
      </c>
      <c r="H7214" s="27"/>
      <c r="I7214" s="27"/>
      <c r="M7214" s="8" t="n">
        <v>0</v>
      </c>
    </row>
    <row r="7215" customFormat="false" ht="15" hidden="false" customHeight="false" outlineLevel="0" collapsed="false">
      <c r="B7215" s="2" t="s">
        <v>108</v>
      </c>
      <c r="C7215" s="66" t="s">
        <v>2815</v>
      </c>
      <c r="D7215" s="2" t="n">
        <v>190</v>
      </c>
      <c r="E7215" s="38" t="s">
        <v>181</v>
      </c>
      <c r="F7215" s="2" t="str">
        <f aca="false">E7215</f>
        <v>XL</v>
      </c>
      <c r="H7215" s="27"/>
      <c r="I7215" s="27"/>
      <c r="M7215" s="8" t="n">
        <v>0</v>
      </c>
    </row>
    <row r="7216" customFormat="false" ht="15" hidden="false" customHeight="false" outlineLevel="0" collapsed="false">
      <c r="B7216" s="2" t="s">
        <v>108</v>
      </c>
      <c r="C7216" s="66" t="s">
        <v>2815</v>
      </c>
      <c r="D7216" s="2" t="n">
        <v>200</v>
      </c>
      <c r="E7216" s="38" t="s">
        <v>182</v>
      </c>
      <c r="F7216" s="2" t="str">
        <f aca="false">E7216</f>
        <v>XXL</v>
      </c>
      <c r="H7216" s="27"/>
      <c r="I7216" s="27"/>
      <c r="M7216" s="8" t="n">
        <v>0</v>
      </c>
    </row>
    <row r="7217" customFormat="false" ht="15" hidden="false" customHeight="false" outlineLevel="0" collapsed="false">
      <c r="I7217" s="2"/>
    </row>
    <row r="7218" customFormat="false" ht="15" hidden="false" customHeight="false" outlineLevel="0" collapsed="false">
      <c r="B7218" s="2" t="s">
        <v>108</v>
      </c>
      <c r="C7218" s="66" t="s">
        <v>2816</v>
      </c>
      <c r="D7218" s="2" t="n">
        <v>145</v>
      </c>
      <c r="E7218" s="38" t="s">
        <v>587</v>
      </c>
      <c r="F7218" s="2" t="str">
        <f aca="false">IFERROR(E7218*10,SUBSTITUTE(E7218,"/",""))</f>
        <v>XXSXS</v>
      </c>
      <c r="H7218" s="27"/>
      <c r="I7218" s="27"/>
      <c r="M7218" s="8" t="n">
        <v>0</v>
      </c>
    </row>
    <row r="7219" customFormat="false" ht="15" hidden="false" customHeight="false" outlineLevel="0" collapsed="false">
      <c r="B7219" s="2" t="s">
        <v>108</v>
      </c>
      <c r="C7219" s="66" t="s">
        <v>2816</v>
      </c>
      <c r="D7219" s="2" t="n">
        <v>155</v>
      </c>
      <c r="E7219" s="38" t="s">
        <v>588</v>
      </c>
      <c r="F7219" s="2" t="str">
        <f aca="false">IFERROR(E7219*10,SUBSTITUTE(E7219,"/",""))</f>
        <v>XSS</v>
      </c>
      <c r="H7219" s="27"/>
      <c r="I7219" s="27"/>
      <c r="M7219" s="8" t="n">
        <v>0</v>
      </c>
    </row>
    <row r="7220" customFormat="false" ht="15" hidden="false" customHeight="false" outlineLevel="0" collapsed="false">
      <c r="B7220" s="2" t="s">
        <v>108</v>
      </c>
      <c r="C7220" s="66" t="s">
        <v>2816</v>
      </c>
      <c r="D7220" s="2" t="n">
        <v>165</v>
      </c>
      <c r="E7220" s="38" t="s">
        <v>589</v>
      </c>
      <c r="F7220" s="2" t="str">
        <f aca="false">IFERROR(E7220*10,SUBSTITUTE(E7220,"/",""))</f>
        <v>SM</v>
      </c>
      <c r="H7220" s="27"/>
      <c r="I7220" s="27"/>
      <c r="M7220" s="8" t="n">
        <v>0</v>
      </c>
    </row>
    <row r="7221" customFormat="false" ht="15" hidden="false" customHeight="false" outlineLevel="0" collapsed="false">
      <c r="B7221" s="2" t="s">
        <v>108</v>
      </c>
      <c r="C7221" s="66" t="s">
        <v>2816</v>
      </c>
      <c r="D7221" s="2" t="n">
        <v>175</v>
      </c>
      <c r="E7221" s="38" t="s">
        <v>590</v>
      </c>
      <c r="F7221" s="2" t="str">
        <f aca="false">IFERROR(E7221*10,SUBSTITUTE(E7221,"/",""))</f>
        <v>ML</v>
      </c>
      <c r="H7221" s="27"/>
      <c r="I7221" s="27"/>
      <c r="M7221" s="8" t="n">
        <v>0</v>
      </c>
    </row>
    <row r="7222" customFormat="false" ht="15" hidden="false" customHeight="false" outlineLevel="0" collapsed="false">
      <c r="B7222" s="2" t="s">
        <v>108</v>
      </c>
      <c r="C7222" s="66" t="s">
        <v>2816</v>
      </c>
      <c r="D7222" s="2" t="n">
        <v>185</v>
      </c>
      <c r="E7222" s="38" t="s">
        <v>591</v>
      </c>
      <c r="F7222" s="2" t="str">
        <f aca="false">IFERROR(E7222*10,SUBSTITUTE(E7222,"/",""))</f>
        <v>LXL</v>
      </c>
      <c r="H7222" s="27"/>
      <c r="I7222" s="27"/>
      <c r="M7222" s="8" t="n">
        <v>0</v>
      </c>
    </row>
    <row r="7223" customFormat="false" ht="15" hidden="false" customHeight="false" outlineLevel="0" collapsed="false">
      <c r="B7223" s="2" t="s">
        <v>108</v>
      </c>
      <c r="C7223" s="66" t="s">
        <v>2816</v>
      </c>
      <c r="D7223" s="2" t="n">
        <v>195</v>
      </c>
      <c r="E7223" s="38" t="s">
        <v>592</v>
      </c>
      <c r="F7223" s="2" t="str">
        <f aca="false">IFERROR(E7223*10,SUBSTITUTE(E7223,"/",""))</f>
        <v>XLXXL</v>
      </c>
      <c r="H7223" s="27"/>
      <c r="I7223" s="27"/>
      <c r="M7223" s="8" t="n">
        <v>0</v>
      </c>
    </row>
    <row r="7224" customFormat="false" ht="15" hidden="false" customHeight="false" outlineLevel="0" collapsed="false">
      <c r="I7224" s="2"/>
    </row>
    <row r="7225" customFormat="false" ht="15" hidden="false" customHeight="false" outlineLevel="0" collapsed="false">
      <c r="B7225" s="2" t="s">
        <v>108</v>
      </c>
      <c r="C7225" s="66" t="s">
        <v>2817</v>
      </c>
      <c r="D7225" s="2" t="n">
        <v>130</v>
      </c>
      <c r="E7225" s="38" t="s">
        <v>185</v>
      </c>
      <c r="F7225" s="2" t="str">
        <f aca="false">IFERROR(RIGHT("00"&amp;E7225*10,3),E7225)</f>
        <v>000</v>
      </c>
      <c r="H7225" s="27"/>
      <c r="I7225" s="27"/>
      <c r="M7225" s="8" t="n">
        <v>0</v>
      </c>
    </row>
    <row r="7226" customFormat="false" ht="15" hidden="false" customHeight="false" outlineLevel="0" collapsed="false">
      <c r="B7226" s="2" t="s">
        <v>108</v>
      </c>
      <c r="C7226" s="66" t="s">
        <v>2817</v>
      </c>
      <c r="D7226" s="2" t="n">
        <f aca="false">D7225+10</f>
        <v>140</v>
      </c>
      <c r="E7226" s="38" t="s">
        <v>186</v>
      </c>
      <c r="F7226" s="2" t="str">
        <f aca="false">IFERROR(RIGHT("00"&amp;E7226*10,3),E7226)</f>
        <v>010</v>
      </c>
      <c r="H7226" s="27"/>
      <c r="I7226" s="27"/>
      <c r="M7226" s="8" t="n">
        <v>0</v>
      </c>
    </row>
    <row r="7227" customFormat="false" ht="15" hidden="false" customHeight="false" outlineLevel="0" collapsed="false">
      <c r="B7227" s="2" t="s">
        <v>108</v>
      </c>
      <c r="C7227" s="66" t="s">
        <v>2817</v>
      </c>
      <c r="D7227" s="2" t="n">
        <f aca="false">D7226+10</f>
        <v>150</v>
      </c>
      <c r="E7227" s="38" t="s">
        <v>187</v>
      </c>
      <c r="F7227" s="2" t="str">
        <f aca="false">IFERROR(RIGHT("00"&amp;E7227*10,3),E7227)</f>
        <v>020</v>
      </c>
      <c r="H7227" s="27"/>
      <c r="I7227" s="27"/>
      <c r="M7227" s="8" t="n">
        <v>0</v>
      </c>
    </row>
    <row r="7228" customFormat="false" ht="15" hidden="false" customHeight="false" outlineLevel="0" collapsed="false">
      <c r="B7228" s="2" t="s">
        <v>108</v>
      </c>
      <c r="C7228" s="66" t="s">
        <v>2817</v>
      </c>
      <c r="D7228" s="2" t="n">
        <f aca="false">D7227+10</f>
        <v>160</v>
      </c>
      <c r="E7228" s="38" t="s">
        <v>188</v>
      </c>
      <c r="F7228" s="2" t="str">
        <f aca="false">IFERROR(RIGHT("00"&amp;E7228*10,3),E7228)</f>
        <v>030</v>
      </c>
      <c r="H7228" s="27"/>
      <c r="I7228" s="27"/>
      <c r="M7228" s="8" t="n">
        <v>0</v>
      </c>
    </row>
    <row r="7229" customFormat="false" ht="15" hidden="false" customHeight="false" outlineLevel="0" collapsed="false">
      <c r="B7229" s="2" t="s">
        <v>108</v>
      </c>
      <c r="C7229" s="66" t="s">
        <v>2817</v>
      </c>
      <c r="D7229" s="2" t="n">
        <f aca="false">D7228+10</f>
        <v>170</v>
      </c>
      <c r="E7229" s="38" t="s">
        <v>189</v>
      </c>
      <c r="F7229" s="2" t="str">
        <f aca="false">IFERROR(RIGHT("00"&amp;E7229*10,3),E7229)</f>
        <v>040</v>
      </c>
      <c r="H7229" s="27"/>
      <c r="I7229" s="27"/>
      <c r="M7229" s="8" t="n">
        <v>0</v>
      </c>
    </row>
    <row r="7230" customFormat="false" ht="15" hidden="false" customHeight="false" outlineLevel="0" collapsed="false">
      <c r="B7230" s="2" t="s">
        <v>108</v>
      </c>
      <c r="C7230" s="66" t="s">
        <v>2817</v>
      </c>
      <c r="D7230" s="2" t="n">
        <f aca="false">D7229+10</f>
        <v>180</v>
      </c>
      <c r="E7230" s="38" t="s">
        <v>190</v>
      </c>
      <c r="F7230" s="2" t="str">
        <f aca="false">IFERROR(RIGHT("00"&amp;E7230*10,3),E7230)</f>
        <v>050</v>
      </c>
      <c r="H7230" s="27"/>
      <c r="I7230" s="27"/>
      <c r="M7230" s="8" t="n">
        <v>0</v>
      </c>
    </row>
    <row r="7231" customFormat="false" ht="15" hidden="false" customHeight="false" outlineLevel="0" collapsed="false">
      <c r="B7231" s="2" t="s">
        <v>108</v>
      </c>
      <c r="C7231" s="66" t="s">
        <v>2817</v>
      </c>
      <c r="D7231" s="2" t="n">
        <f aca="false">D7230+10</f>
        <v>190</v>
      </c>
      <c r="E7231" s="38" t="s">
        <v>191</v>
      </c>
      <c r="F7231" s="2" t="str">
        <f aca="false">IFERROR(RIGHT("00"&amp;E7231*10,3),E7231)</f>
        <v>060</v>
      </c>
      <c r="H7231" s="27"/>
      <c r="I7231" s="27"/>
      <c r="M7231" s="8" t="n">
        <v>0</v>
      </c>
    </row>
    <row r="7232" customFormat="false" ht="15" hidden="false" customHeight="false" outlineLevel="0" collapsed="false">
      <c r="B7232" s="10" t="s">
        <v>271</v>
      </c>
      <c r="C7232" s="73" t="s">
        <v>2817</v>
      </c>
      <c r="D7232" s="10" t="n">
        <f aca="false">D7231+10</f>
        <v>200</v>
      </c>
      <c r="E7232" s="20" t="s">
        <v>218</v>
      </c>
      <c r="F7232" s="10" t="str">
        <f aca="false">IFERROR(RIGHT("00"&amp;E7232*10,3),E7232)</f>
        <v>070</v>
      </c>
      <c r="G7232" s="73"/>
      <c r="H7232" s="24"/>
      <c r="I7232" s="24"/>
      <c r="J7232" s="24"/>
      <c r="K7232" s="24"/>
      <c r="L7232" s="24"/>
      <c r="M7232" s="24" t="n">
        <v>0</v>
      </c>
    </row>
    <row r="7233" customFormat="false" ht="15" hidden="false" customHeight="false" outlineLevel="0" collapsed="false">
      <c r="B7233" s="10" t="s">
        <v>271</v>
      </c>
      <c r="C7233" s="73" t="s">
        <v>2817</v>
      </c>
      <c r="D7233" s="10" t="n">
        <f aca="false">D7232+10</f>
        <v>210</v>
      </c>
      <c r="E7233" s="20" t="s">
        <v>220</v>
      </c>
      <c r="F7233" s="10" t="str">
        <f aca="false">IFERROR(RIGHT("00"&amp;E7233*10,3),E7233)</f>
        <v>080</v>
      </c>
      <c r="G7233" s="73"/>
      <c r="H7233" s="24"/>
      <c r="I7233" s="24"/>
      <c r="J7233" s="24"/>
      <c r="K7233" s="24"/>
      <c r="L7233" s="24"/>
      <c r="M7233" s="24" t="n">
        <v>0</v>
      </c>
    </row>
    <row r="7234" customFormat="false" ht="15" hidden="false" customHeight="false" outlineLevel="0" collapsed="false">
      <c r="B7234" s="10" t="s">
        <v>271</v>
      </c>
      <c r="C7234" s="73" t="s">
        <v>2817</v>
      </c>
      <c r="D7234" s="10" t="n">
        <f aca="false">D7233+10</f>
        <v>220</v>
      </c>
      <c r="E7234" s="20" t="s">
        <v>222</v>
      </c>
      <c r="F7234" s="10" t="str">
        <f aca="false">IFERROR(RIGHT("00"&amp;E7234*10,3),E7234)</f>
        <v>090</v>
      </c>
      <c r="G7234" s="73"/>
      <c r="H7234" s="24"/>
      <c r="I7234" s="24"/>
      <c r="J7234" s="24"/>
      <c r="K7234" s="24"/>
      <c r="L7234" s="24"/>
      <c r="M7234" s="24" t="n">
        <v>0</v>
      </c>
    </row>
    <row r="7235" customFormat="false" ht="15" hidden="false" customHeight="false" outlineLevel="0" collapsed="false">
      <c r="I7235" s="2"/>
    </row>
    <row r="7236" customFormat="false" ht="15" hidden="false" customHeight="false" outlineLevel="0" collapsed="false">
      <c r="B7236" s="2" t="s">
        <v>108</v>
      </c>
      <c r="C7236" s="66" t="s">
        <v>2818</v>
      </c>
      <c r="D7236" s="2" t="n">
        <v>110</v>
      </c>
      <c r="E7236" s="38" t="s">
        <v>238</v>
      </c>
      <c r="F7236" s="38" t="s">
        <v>2913</v>
      </c>
      <c r="H7236" s="35"/>
      <c r="I7236" s="35"/>
      <c r="J7236" s="61"/>
      <c r="M7236" s="8" t="n">
        <v>0</v>
      </c>
    </row>
    <row r="7238" customFormat="false" ht="15" hidden="false" customHeight="false" outlineLevel="0" collapsed="false">
      <c r="B7238" s="2" t="s">
        <v>108</v>
      </c>
      <c r="C7238" s="66" t="s">
        <v>2821</v>
      </c>
      <c r="D7238" s="38" t="n">
        <f aca="false">E7238*10</f>
        <v>360</v>
      </c>
      <c r="E7238" s="38" t="s">
        <v>119</v>
      </c>
      <c r="F7238" s="2" t="n">
        <f aca="false">IFERROR(E7238*10,SUBSTITUTE(E7238,"/",""))</f>
        <v>360</v>
      </c>
      <c r="H7238" s="14" t="str">
        <f aca="false">E7238</f>
        <v>36</v>
      </c>
      <c r="I7238" s="8" t="str">
        <f aca="false">J7238</f>
        <v>36</v>
      </c>
      <c r="J7238" s="61" t="str">
        <f aca="false">H7238</f>
        <v>36</v>
      </c>
      <c r="M7238" s="8" t="n">
        <v>0</v>
      </c>
    </row>
    <row r="7239" customFormat="false" ht="15" hidden="false" customHeight="false" outlineLevel="0" collapsed="false">
      <c r="B7239" s="2" t="s">
        <v>108</v>
      </c>
      <c r="C7239" s="66" t="s">
        <v>2821</v>
      </c>
      <c r="D7239" s="38" t="n">
        <f aca="false">E7239*10</f>
        <v>370</v>
      </c>
      <c r="E7239" s="38" t="s">
        <v>120</v>
      </c>
      <c r="F7239" s="2" t="n">
        <f aca="false">IFERROR(E7239*10,SUBSTITUTE(E7239,"/",""))</f>
        <v>370</v>
      </c>
      <c r="H7239" s="14" t="str">
        <f aca="false">E7239</f>
        <v>37</v>
      </c>
      <c r="I7239" s="8" t="str">
        <f aca="false">J7239</f>
        <v>37</v>
      </c>
      <c r="J7239" s="61" t="str">
        <f aca="false">H7239</f>
        <v>37</v>
      </c>
      <c r="M7239" s="8" t="n">
        <v>0</v>
      </c>
    </row>
    <row r="7240" customFormat="false" ht="15" hidden="false" customHeight="false" outlineLevel="0" collapsed="false">
      <c r="B7240" s="2" t="s">
        <v>108</v>
      </c>
      <c r="C7240" s="66" t="s">
        <v>2821</v>
      </c>
      <c r="D7240" s="38" t="n">
        <f aca="false">E7240*10</f>
        <v>380</v>
      </c>
      <c r="E7240" s="38" t="s">
        <v>121</v>
      </c>
      <c r="F7240" s="2" t="n">
        <f aca="false">IFERROR(E7240*10,SUBSTITUTE(E7240,"/",""))</f>
        <v>380</v>
      </c>
      <c r="H7240" s="14" t="str">
        <f aca="false">E7240</f>
        <v>38</v>
      </c>
      <c r="I7240" s="8" t="str">
        <f aca="false">J7240</f>
        <v>38</v>
      </c>
      <c r="J7240" s="61" t="str">
        <f aca="false">H7240</f>
        <v>38</v>
      </c>
      <c r="M7240" s="8" t="n">
        <v>0</v>
      </c>
    </row>
    <row r="7241" customFormat="false" ht="15" hidden="false" customHeight="false" outlineLevel="0" collapsed="false">
      <c r="B7241" s="2" t="s">
        <v>108</v>
      </c>
      <c r="C7241" s="66" t="s">
        <v>2821</v>
      </c>
      <c r="D7241" s="38" t="n">
        <f aca="false">E7241*10</f>
        <v>390</v>
      </c>
      <c r="E7241" s="38" t="s">
        <v>122</v>
      </c>
      <c r="F7241" s="2" t="n">
        <f aca="false">IFERROR(E7241*10,SUBSTITUTE(E7241,"/",""))</f>
        <v>390</v>
      </c>
      <c r="H7241" s="14" t="str">
        <f aca="false">E7241</f>
        <v>39</v>
      </c>
      <c r="I7241" s="8" t="str">
        <f aca="false">J7241</f>
        <v>39</v>
      </c>
      <c r="J7241" s="61" t="str">
        <f aca="false">H7241</f>
        <v>39</v>
      </c>
      <c r="M7241" s="8" t="n">
        <v>0</v>
      </c>
    </row>
    <row r="7242" customFormat="false" ht="15" hidden="false" customHeight="false" outlineLevel="0" collapsed="false">
      <c r="B7242" s="2" t="s">
        <v>108</v>
      </c>
      <c r="C7242" s="66" t="s">
        <v>2821</v>
      </c>
      <c r="D7242" s="38" t="n">
        <f aca="false">E7242*10</f>
        <v>400</v>
      </c>
      <c r="E7242" s="38" t="s">
        <v>123</v>
      </c>
      <c r="F7242" s="2" t="n">
        <f aca="false">IFERROR(E7242*10,SUBSTITUTE(E7242,"/",""))</f>
        <v>400</v>
      </c>
      <c r="H7242" s="14" t="str">
        <f aca="false">E7242</f>
        <v>40</v>
      </c>
      <c r="I7242" s="8" t="str">
        <f aca="false">J7242</f>
        <v>40</v>
      </c>
      <c r="J7242" s="61" t="str">
        <f aca="false">H7242</f>
        <v>40</v>
      </c>
      <c r="M7242" s="8" t="n">
        <v>0</v>
      </c>
      <c r="Z7242" s="38" t="str">
        <f aca="false">H7242</f>
        <v>40</v>
      </c>
    </row>
    <row r="7243" customFormat="false" ht="15" hidden="false" customHeight="false" outlineLevel="0" collapsed="false">
      <c r="B7243" s="2" t="s">
        <v>108</v>
      </c>
      <c r="C7243" s="66" t="s">
        <v>2821</v>
      </c>
      <c r="D7243" s="38" t="n">
        <f aca="false">E7243*10</f>
        <v>410</v>
      </c>
      <c r="E7243" s="38" t="s">
        <v>124</v>
      </c>
      <c r="F7243" s="2" t="n">
        <f aca="false">IFERROR(E7243*10,SUBSTITUTE(E7243,"/",""))</f>
        <v>410</v>
      </c>
      <c r="H7243" s="14" t="str">
        <f aca="false">E7243</f>
        <v>41</v>
      </c>
      <c r="I7243" s="8" t="str">
        <f aca="false">J7243</f>
        <v>41</v>
      </c>
      <c r="J7243" s="61" t="str">
        <f aca="false">H7243</f>
        <v>41</v>
      </c>
      <c r="M7243" s="8" t="n">
        <v>0</v>
      </c>
      <c r="Z7243" s="38" t="str">
        <f aca="false">H7243</f>
        <v>41</v>
      </c>
    </row>
    <row r="7244" customFormat="false" ht="15" hidden="false" customHeight="false" outlineLevel="0" collapsed="false">
      <c r="B7244" s="2" t="s">
        <v>108</v>
      </c>
      <c r="C7244" s="66" t="s">
        <v>2821</v>
      </c>
      <c r="D7244" s="38" t="n">
        <f aca="false">E7244*10</f>
        <v>420</v>
      </c>
      <c r="E7244" s="38" t="s">
        <v>125</v>
      </c>
      <c r="F7244" s="2" t="n">
        <f aca="false">IFERROR(E7244*10,SUBSTITUTE(E7244,"/",""))</f>
        <v>420</v>
      </c>
      <c r="H7244" s="14" t="str">
        <f aca="false">E7244</f>
        <v>42</v>
      </c>
      <c r="I7244" s="8" t="str">
        <f aca="false">J7244</f>
        <v>42</v>
      </c>
      <c r="J7244" s="61" t="str">
        <f aca="false">H7244</f>
        <v>42</v>
      </c>
      <c r="M7244" s="8" t="n">
        <v>0</v>
      </c>
      <c r="Z7244" s="38" t="str">
        <f aca="false">H7244</f>
        <v>42</v>
      </c>
    </row>
    <row r="7245" customFormat="false" ht="15" hidden="false" customHeight="false" outlineLevel="0" collapsed="false">
      <c r="B7245" s="2" t="s">
        <v>108</v>
      </c>
      <c r="C7245" s="66" t="s">
        <v>2821</v>
      </c>
      <c r="D7245" s="38" t="n">
        <f aca="false">E7245*10</f>
        <v>430</v>
      </c>
      <c r="E7245" s="38" t="s">
        <v>126</v>
      </c>
      <c r="F7245" s="2" t="n">
        <f aca="false">IFERROR(E7245*10,SUBSTITUTE(E7245,"/",""))</f>
        <v>430</v>
      </c>
      <c r="H7245" s="14" t="str">
        <f aca="false">E7245</f>
        <v>43</v>
      </c>
      <c r="I7245" s="8" t="str">
        <f aca="false">J7245</f>
        <v>43</v>
      </c>
      <c r="J7245" s="61" t="str">
        <f aca="false">H7245</f>
        <v>43</v>
      </c>
      <c r="M7245" s="8" t="n">
        <v>0</v>
      </c>
      <c r="Z7245" s="38" t="str">
        <f aca="false">H7245</f>
        <v>43</v>
      </c>
    </row>
    <row r="7246" customFormat="false" ht="15" hidden="false" customHeight="false" outlineLevel="0" collapsed="false">
      <c r="B7246" s="2" t="s">
        <v>108</v>
      </c>
      <c r="C7246" s="66" t="s">
        <v>2821</v>
      </c>
      <c r="D7246" s="38" t="n">
        <f aca="false">E7246*10</f>
        <v>440</v>
      </c>
      <c r="E7246" s="38" t="s">
        <v>127</v>
      </c>
      <c r="F7246" s="2" t="n">
        <f aca="false">IFERROR(E7246*10,SUBSTITUTE(E7246,"/",""))</f>
        <v>440</v>
      </c>
      <c r="H7246" s="14" t="str">
        <f aca="false">E7246</f>
        <v>44</v>
      </c>
      <c r="I7246" s="8" t="str">
        <f aca="false">J7246</f>
        <v>44</v>
      </c>
      <c r="J7246" s="61" t="str">
        <f aca="false">H7246</f>
        <v>44</v>
      </c>
      <c r="M7246" s="8" t="n">
        <v>0</v>
      </c>
      <c r="Z7246" s="38" t="str">
        <f aca="false">H7246</f>
        <v>44</v>
      </c>
    </row>
    <row r="7247" customFormat="false" ht="15" hidden="false" customHeight="false" outlineLevel="0" collapsed="false">
      <c r="B7247" s="2" t="s">
        <v>108</v>
      </c>
      <c r="C7247" s="66" t="s">
        <v>2821</v>
      </c>
      <c r="D7247" s="38" t="n">
        <f aca="false">E7247*10</f>
        <v>450</v>
      </c>
      <c r="E7247" s="38" t="s">
        <v>196</v>
      </c>
      <c r="F7247" s="2" t="n">
        <f aca="false">IFERROR(E7247*10,SUBSTITUTE(E7247,"/",""))</f>
        <v>450</v>
      </c>
      <c r="H7247" s="14" t="str">
        <f aca="false">E7247</f>
        <v>45</v>
      </c>
      <c r="I7247" s="8" t="str">
        <f aca="false">J7247</f>
        <v>45</v>
      </c>
      <c r="J7247" s="61" t="str">
        <f aca="false">H7247</f>
        <v>45</v>
      </c>
      <c r="M7247" s="8" t="n">
        <v>0</v>
      </c>
      <c r="Z7247" s="38" t="str">
        <f aca="false">H7247</f>
        <v>45</v>
      </c>
    </row>
    <row r="7248" customFormat="false" ht="15" hidden="false" customHeight="false" outlineLevel="0" collapsed="false">
      <c r="B7248" s="2" t="s">
        <v>108</v>
      </c>
      <c r="C7248" s="66" t="s">
        <v>2821</v>
      </c>
      <c r="D7248" s="38" t="n">
        <f aca="false">E7248*10</f>
        <v>460</v>
      </c>
      <c r="E7248" s="38" t="s">
        <v>241</v>
      </c>
      <c r="F7248" s="2" t="n">
        <f aca="false">IFERROR(E7248*10,SUBSTITUTE(E7248,"/",""))</f>
        <v>460</v>
      </c>
      <c r="H7248" s="14" t="str">
        <f aca="false">E7248</f>
        <v>46</v>
      </c>
      <c r="I7248" s="8" t="str">
        <f aca="false">J7248</f>
        <v>46</v>
      </c>
      <c r="J7248" s="61" t="str">
        <f aca="false">H7248</f>
        <v>46</v>
      </c>
      <c r="M7248" s="8" t="n">
        <v>0</v>
      </c>
      <c r="Z7248" s="38" t="str">
        <f aca="false">H7248</f>
        <v>46</v>
      </c>
    </row>
    <row r="7249" customFormat="false" ht="15" hidden="false" customHeight="false" outlineLevel="0" collapsed="false">
      <c r="B7249" s="2" t="s">
        <v>108</v>
      </c>
      <c r="C7249" s="66" t="s">
        <v>2821</v>
      </c>
      <c r="D7249" s="38" t="n">
        <f aca="false">E7249*10</f>
        <v>470</v>
      </c>
      <c r="E7249" s="38" t="s">
        <v>242</v>
      </c>
      <c r="F7249" s="2" t="n">
        <f aca="false">IFERROR(E7249*10,SUBSTITUTE(E7249,"/",""))</f>
        <v>470</v>
      </c>
      <c r="H7249" s="14" t="str">
        <f aca="false">E7249</f>
        <v>47</v>
      </c>
      <c r="I7249" s="8" t="str">
        <f aca="false">J7249</f>
        <v>47</v>
      </c>
      <c r="J7249" s="61" t="str">
        <f aca="false">H7249</f>
        <v>47</v>
      </c>
      <c r="M7249" s="8" t="n">
        <v>0</v>
      </c>
      <c r="Z7249" s="38" t="str">
        <f aca="false">H7249</f>
        <v>47</v>
      </c>
    </row>
    <row r="7250" customFormat="false" ht="15" hidden="false" customHeight="false" outlineLevel="0" collapsed="false">
      <c r="B7250" s="2" t="s">
        <v>108</v>
      </c>
      <c r="C7250" s="66" t="s">
        <v>2821</v>
      </c>
      <c r="D7250" s="38" t="n">
        <f aca="false">E7250*10</f>
        <v>480</v>
      </c>
      <c r="E7250" s="38" t="s">
        <v>243</v>
      </c>
      <c r="F7250" s="2" t="n">
        <f aca="false">IFERROR(E7250*10,SUBSTITUTE(E7250,"/",""))</f>
        <v>480</v>
      </c>
      <c r="H7250" s="14" t="str">
        <f aca="false">E7250</f>
        <v>48</v>
      </c>
      <c r="I7250" s="8" t="str">
        <f aca="false">J7250</f>
        <v>48</v>
      </c>
      <c r="J7250" s="61" t="str">
        <f aca="false">H7250</f>
        <v>48</v>
      </c>
      <c r="M7250" s="8" t="n">
        <v>0</v>
      </c>
      <c r="Z7250" s="38" t="str">
        <f aca="false">H7250</f>
        <v>48</v>
      </c>
    </row>
    <row r="7251" customFormat="false" ht="15" hidden="false" customHeight="false" outlineLevel="0" collapsed="false">
      <c r="B7251" s="2" t="s">
        <v>108</v>
      </c>
      <c r="C7251" s="66" t="s">
        <v>2821</v>
      </c>
      <c r="D7251" s="38" t="n">
        <f aca="false">E7251*10</f>
        <v>490</v>
      </c>
      <c r="E7251" s="38" t="s">
        <v>244</v>
      </c>
      <c r="F7251" s="2" t="n">
        <f aca="false">IFERROR(E7251*10,SUBSTITUTE(E7251,"/",""))</f>
        <v>490</v>
      </c>
      <c r="H7251" s="14" t="str">
        <f aca="false">E7251</f>
        <v>49</v>
      </c>
      <c r="I7251" s="8" t="str">
        <f aca="false">J7251</f>
        <v>49</v>
      </c>
      <c r="J7251" s="61" t="str">
        <f aca="false">H7251</f>
        <v>49</v>
      </c>
      <c r="M7251" s="8" t="n">
        <v>0</v>
      </c>
      <c r="Z7251" s="38" t="str">
        <f aca="false">H7251</f>
        <v>49</v>
      </c>
    </row>
    <row r="7252" customFormat="false" ht="15" hidden="false" customHeight="false" outlineLevel="0" collapsed="false">
      <c r="B7252" s="2" t="s">
        <v>108</v>
      </c>
      <c r="C7252" s="66" t="s">
        <v>2821</v>
      </c>
      <c r="D7252" s="38" t="n">
        <f aca="false">E7252*10</f>
        <v>500</v>
      </c>
      <c r="E7252" s="38" t="s">
        <v>245</v>
      </c>
      <c r="F7252" s="2" t="n">
        <f aca="false">IFERROR(E7252*10,SUBSTITUTE(E7252,"/",""))</f>
        <v>500</v>
      </c>
      <c r="H7252" s="14" t="str">
        <f aca="false">E7252</f>
        <v>50</v>
      </c>
      <c r="I7252" s="8" t="str">
        <f aca="false">J7252</f>
        <v>50</v>
      </c>
      <c r="J7252" s="61" t="str">
        <f aca="false">H7252</f>
        <v>50</v>
      </c>
      <c r="M7252" s="8" t="n">
        <v>0</v>
      </c>
      <c r="Z7252" s="38" t="str">
        <f aca="false">H7252</f>
        <v>50</v>
      </c>
    </row>
    <row r="7253" customFormat="false" ht="15" hidden="false" customHeight="false" outlineLevel="0" collapsed="false">
      <c r="B7253" s="2" t="s">
        <v>108</v>
      </c>
      <c r="C7253" s="66" t="s">
        <v>2821</v>
      </c>
      <c r="D7253" s="38" t="n">
        <f aca="false">E7253*10</f>
        <v>510</v>
      </c>
      <c r="E7253" s="38" t="s">
        <v>855</v>
      </c>
      <c r="F7253" s="2" t="n">
        <f aca="false">IFERROR(E7253*10,SUBSTITUTE(E7253,"/",""))</f>
        <v>510</v>
      </c>
      <c r="H7253" s="14" t="str">
        <f aca="false">E7253</f>
        <v>51</v>
      </c>
      <c r="I7253" s="8" t="str">
        <f aca="false">J7253</f>
        <v>51</v>
      </c>
      <c r="J7253" s="61" t="str">
        <f aca="false">H7253</f>
        <v>51</v>
      </c>
      <c r="M7253" s="8" t="n">
        <v>0</v>
      </c>
      <c r="Z7253" s="38" t="str">
        <f aca="false">H7253</f>
        <v>51</v>
      </c>
    </row>
    <row r="7254" customFormat="false" ht="15" hidden="false" customHeight="false" outlineLevel="0" collapsed="false">
      <c r="B7254" s="2" t="s">
        <v>108</v>
      </c>
      <c r="C7254" s="66" t="s">
        <v>2821</v>
      </c>
      <c r="D7254" s="38" t="n">
        <f aca="false">E7254*10</f>
        <v>520</v>
      </c>
      <c r="E7254" s="38" t="s">
        <v>452</v>
      </c>
      <c r="F7254" s="2" t="n">
        <f aca="false">IFERROR(E7254*10,SUBSTITUTE(E7254,"/",""))</f>
        <v>520</v>
      </c>
      <c r="H7254" s="14" t="str">
        <f aca="false">E7254</f>
        <v>52</v>
      </c>
      <c r="I7254" s="8" t="str">
        <f aca="false">J7254</f>
        <v>52</v>
      </c>
      <c r="J7254" s="61" t="str">
        <f aca="false">H7254</f>
        <v>52</v>
      </c>
      <c r="M7254" s="8" t="n">
        <v>0</v>
      </c>
      <c r="Z7254" s="38" t="str">
        <f aca="false">H7254</f>
        <v>52</v>
      </c>
    </row>
    <row r="7255" customFormat="false" ht="15" hidden="false" customHeight="false" outlineLevel="0" collapsed="false">
      <c r="B7255" s="2" t="s">
        <v>108</v>
      </c>
      <c r="C7255" s="66" t="s">
        <v>2821</v>
      </c>
      <c r="D7255" s="38" t="n">
        <f aca="false">E7255*10</f>
        <v>530</v>
      </c>
      <c r="E7255" s="38" t="s">
        <v>856</v>
      </c>
      <c r="F7255" s="2" t="n">
        <f aca="false">IFERROR(E7255*10,SUBSTITUTE(E7255,"/",""))</f>
        <v>530</v>
      </c>
      <c r="H7255" s="14" t="str">
        <f aca="false">E7255</f>
        <v>53</v>
      </c>
      <c r="I7255" s="8" t="str">
        <f aca="false">J7255</f>
        <v>53</v>
      </c>
      <c r="J7255" s="61" t="str">
        <f aca="false">H7255</f>
        <v>53</v>
      </c>
      <c r="M7255" s="8" t="n">
        <v>0</v>
      </c>
      <c r="Z7255" s="38" t="str">
        <f aca="false">H7255</f>
        <v>53</v>
      </c>
    </row>
    <row r="7256" customFormat="false" ht="15" hidden="false" customHeight="false" outlineLevel="0" collapsed="false">
      <c r="B7256" s="2" t="s">
        <v>108</v>
      </c>
      <c r="C7256" s="66" t="s">
        <v>2821</v>
      </c>
      <c r="D7256" s="38" t="n">
        <f aca="false">E7256*10</f>
        <v>540</v>
      </c>
      <c r="E7256" s="38" t="s">
        <v>453</v>
      </c>
      <c r="F7256" s="2" t="n">
        <f aca="false">IFERROR(E7256*10,SUBSTITUTE(E7256,"/",""))</f>
        <v>540</v>
      </c>
      <c r="H7256" s="14" t="str">
        <f aca="false">E7256</f>
        <v>54</v>
      </c>
      <c r="I7256" s="8" t="str">
        <f aca="false">J7256</f>
        <v>54</v>
      </c>
      <c r="J7256" s="61" t="str">
        <f aca="false">H7256</f>
        <v>54</v>
      </c>
      <c r="M7256" s="8" t="n">
        <v>0</v>
      </c>
      <c r="Z7256" s="38" t="str">
        <f aca="false">H7256</f>
        <v>54</v>
      </c>
    </row>
    <row r="7257" customFormat="false" ht="15" hidden="false" customHeight="false" outlineLevel="0" collapsed="false">
      <c r="B7257" s="2" t="s">
        <v>108</v>
      </c>
      <c r="C7257" s="66" t="s">
        <v>2821</v>
      </c>
      <c r="D7257" s="38" t="n">
        <f aca="false">E7257*10</f>
        <v>550</v>
      </c>
      <c r="E7257" s="38" t="s">
        <v>2088</v>
      </c>
      <c r="F7257" s="2" t="n">
        <f aca="false">IFERROR(E7257*10,SUBSTITUTE(E7257,"/",""))</f>
        <v>550</v>
      </c>
      <c r="H7257" s="14" t="str">
        <f aca="false">E7257</f>
        <v>55</v>
      </c>
      <c r="I7257" s="8" t="str">
        <f aca="false">J7257</f>
        <v>55</v>
      </c>
      <c r="J7257" s="61" t="str">
        <f aca="false">H7257</f>
        <v>55</v>
      </c>
      <c r="M7257" s="8" t="n">
        <v>0</v>
      </c>
      <c r="Z7257" s="38" t="str">
        <f aca="false">H7257</f>
        <v>55</v>
      </c>
    </row>
    <row r="7258" customFormat="false" ht="15" hidden="false" customHeight="false" outlineLevel="0" collapsed="false">
      <c r="B7258" s="2" t="s">
        <v>108</v>
      </c>
      <c r="C7258" s="66" t="s">
        <v>2821</v>
      </c>
      <c r="D7258" s="38" t="n">
        <f aca="false">E7258*10</f>
        <v>560</v>
      </c>
      <c r="E7258" s="38" t="s">
        <v>454</v>
      </c>
      <c r="F7258" s="2" t="n">
        <f aca="false">IFERROR(E7258*10,SUBSTITUTE(E7258,"/",""))</f>
        <v>560</v>
      </c>
      <c r="H7258" s="14" t="str">
        <f aca="false">E7258</f>
        <v>56</v>
      </c>
      <c r="I7258" s="8" t="str">
        <f aca="false">J7258</f>
        <v>56</v>
      </c>
      <c r="J7258" s="61" t="str">
        <f aca="false">H7258</f>
        <v>56</v>
      </c>
      <c r="M7258" s="8" t="n">
        <v>0</v>
      </c>
      <c r="Z7258" s="38"/>
    </row>
    <row r="7259" customFormat="false" ht="15" hidden="false" customHeight="false" outlineLevel="0" collapsed="false">
      <c r="B7259" s="2" t="s">
        <v>108</v>
      </c>
      <c r="C7259" s="66" t="s">
        <v>2821</v>
      </c>
      <c r="D7259" s="38" t="n">
        <f aca="false">E7259*10</f>
        <v>570</v>
      </c>
      <c r="E7259" s="38" t="s">
        <v>2553</v>
      </c>
      <c r="F7259" s="2" t="n">
        <f aca="false">IFERROR(E7259*10,SUBSTITUTE(E7259,"/",""))</f>
        <v>570</v>
      </c>
      <c r="H7259" s="14" t="str">
        <f aca="false">E7259</f>
        <v>57</v>
      </c>
      <c r="I7259" s="8" t="str">
        <f aca="false">J7259</f>
        <v>57</v>
      </c>
      <c r="J7259" s="61" t="str">
        <f aca="false">H7259</f>
        <v>57</v>
      </c>
      <c r="M7259" s="8" t="n">
        <v>0</v>
      </c>
      <c r="Z7259" s="38"/>
    </row>
    <row r="7260" customFormat="false" ht="15" hidden="false" customHeight="false" outlineLevel="0" collapsed="false">
      <c r="B7260" s="2" t="s">
        <v>108</v>
      </c>
      <c r="C7260" s="66" t="s">
        <v>2821</v>
      </c>
      <c r="D7260" s="38" t="n">
        <f aca="false">E7260*10</f>
        <v>580</v>
      </c>
      <c r="E7260" s="38" t="s">
        <v>455</v>
      </c>
      <c r="F7260" s="2" t="n">
        <f aca="false">IFERROR(E7260*10,SUBSTITUTE(E7260,"/",""))</f>
        <v>580</v>
      </c>
      <c r="H7260" s="14" t="str">
        <f aca="false">E7260</f>
        <v>58</v>
      </c>
      <c r="I7260" s="8" t="str">
        <f aca="false">J7260</f>
        <v>58</v>
      </c>
      <c r="J7260" s="61" t="str">
        <f aca="false">H7260</f>
        <v>58</v>
      </c>
      <c r="M7260" s="8" t="n">
        <v>0</v>
      </c>
      <c r="Z7260" s="38"/>
    </row>
    <row r="7261" customFormat="false" ht="15" hidden="false" customHeight="false" outlineLevel="0" collapsed="false">
      <c r="B7261" s="2" t="s">
        <v>108</v>
      </c>
      <c r="C7261" s="66" t="s">
        <v>2821</v>
      </c>
      <c r="D7261" s="38" t="n">
        <f aca="false">E7261*10</f>
        <v>590</v>
      </c>
      <c r="E7261" s="38" t="s">
        <v>2554</v>
      </c>
      <c r="F7261" s="2" t="n">
        <f aca="false">IFERROR(E7261*10,SUBSTITUTE(E7261,"/",""))</f>
        <v>590</v>
      </c>
      <c r="H7261" s="14" t="str">
        <f aca="false">E7261</f>
        <v>59</v>
      </c>
      <c r="I7261" s="8" t="str">
        <f aca="false">J7261</f>
        <v>59</v>
      </c>
      <c r="J7261" s="61" t="str">
        <f aca="false">H7261</f>
        <v>59</v>
      </c>
      <c r="M7261" s="8" t="n">
        <v>0</v>
      </c>
      <c r="Z7261" s="38"/>
    </row>
    <row r="7262" customFormat="false" ht="15" hidden="false" customHeight="false" outlineLevel="0" collapsed="false">
      <c r="B7262" s="2" t="s">
        <v>108</v>
      </c>
      <c r="C7262" s="66" t="s">
        <v>2821</v>
      </c>
      <c r="D7262" s="38" t="n">
        <f aca="false">E7262*10</f>
        <v>600</v>
      </c>
      <c r="E7262" s="38" t="s">
        <v>456</v>
      </c>
      <c r="F7262" s="2" t="n">
        <f aca="false">IFERROR(E7262*10,SUBSTITUTE(E7262,"/",""))</f>
        <v>600</v>
      </c>
      <c r="H7262" s="14" t="str">
        <f aca="false">E7262</f>
        <v>60</v>
      </c>
      <c r="I7262" s="8" t="str">
        <f aca="false">J7262</f>
        <v>60</v>
      </c>
      <c r="J7262" s="61" t="str">
        <f aca="false">H7262</f>
        <v>60</v>
      </c>
      <c r="M7262" s="8" t="n">
        <v>0</v>
      </c>
      <c r="Z7262" s="38"/>
    </row>
    <row r="7263" customFormat="false" ht="15" hidden="false" customHeight="false" outlineLevel="0" collapsed="false">
      <c r="B7263" s="10" t="s">
        <v>271</v>
      </c>
      <c r="C7263" s="73" t="s">
        <v>2821</v>
      </c>
      <c r="D7263" s="20" t="n">
        <f aca="false">E7263*10</f>
        <v>620</v>
      </c>
      <c r="E7263" s="20" t="s">
        <v>457</v>
      </c>
      <c r="F7263" s="10" t="n">
        <f aca="false">IFERROR(E7263*10,SUBSTITUTE(E7263,"/",""))</f>
        <v>620</v>
      </c>
      <c r="G7263" s="73"/>
      <c r="H7263" s="81" t="str">
        <f aca="false">E7263</f>
        <v>62</v>
      </c>
      <c r="I7263" s="24" t="str">
        <f aca="false">J7263</f>
        <v>62</v>
      </c>
      <c r="J7263" s="81" t="str">
        <f aca="false">H7263</f>
        <v>62</v>
      </c>
      <c r="K7263" s="24"/>
      <c r="L7263" s="24"/>
      <c r="M7263" s="24" t="n">
        <v>0</v>
      </c>
    </row>
    <row r="7265" customFormat="false" ht="15" hidden="false" customHeight="false" outlineLevel="0" collapsed="false">
      <c r="B7265" s="2" t="s">
        <v>108</v>
      </c>
      <c r="C7265" s="66" t="s">
        <v>2822</v>
      </c>
      <c r="D7265" s="38" t="n">
        <f aca="false">LEFT(E7265,2)*10+5</f>
        <v>365</v>
      </c>
      <c r="E7265" s="38" t="s">
        <v>163</v>
      </c>
      <c r="F7265" s="2" t="str">
        <f aca="false">IFERROR(E7265*10,SUBSTITUTE(E7265,"/",""))</f>
        <v>3638</v>
      </c>
      <c r="H7265" s="14" t="str">
        <f aca="false">E7265</f>
        <v>36/38</v>
      </c>
      <c r="I7265" s="8" t="str">
        <f aca="false">LEFT(H7265,2)&amp;";"&amp;(LEFT(H7265,2)+1)&amp;";"&amp;RIGHT(H7265,2)</f>
        <v>36;37;38</v>
      </c>
      <c r="J7265" s="18" t="str">
        <f aca="false">LEFT(H7265,2)&amp;";"&amp;RIGHT(H7265,2)</f>
        <v>36;38</v>
      </c>
      <c r="M7265" s="8" t="n">
        <v>0</v>
      </c>
      <c r="Z7265" s="2" t="str">
        <f aca="false">LEFT(H7265,2)&amp;" - "&amp;RIGHT(H7265,2)</f>
        <v>36 - 38</v>
      </c>
    </row>
    <row r="7266" customFormat="false" ht="15" hidden="false" customHeight="false" outlineLevel="0" collapsed="false">
      <c r="B7266" s="2" t="s">
        <v>108</v>
      </c>
      <c r="C7266" s="66" t="s">
        <v>2822</v>
      </c>
      <c r="D7266" s="38" t="n">
        <f aca="false">D7265+20</f>
        <v>385</v>
      </c>
      <c r="E7266" s="38" t="s">
        <v>166</v>
      </c>
      <c r="F7266" s="2" t="str">
        <f aca="false">IFERROR(E7266*10,SUBSTITUTE(E7266,"/",""))</f>
        <v>3840</v>
      </c>
      <c r="H7266" s="14" t="str">
        <f aca="false">E7266</f>
        <v>38/40</v>
      </c>
      <c r="I7266" s="8" t="str">
        <f aca="false">LEFT(H7266,2)&amp;";"&amp;(LEFT(H7266,2)+1)&amp;";"&amp;RIGHT(H7266,2)</f>
        <v>38;39;40</v>
      </c>
      <c r="J7266" s="18" t="str">
        <f aca="false">LEFT(H7266,2)&amp;";"&amp;RIGHT(H7266,2)</f>
        <v>38;40</v>
      </c>
      <c r="M7266" s="8" t="n">
        <v>0</v>
      </c>
      <c r="Z7266" s="2" t="str">
        <f aca="false">LEFT(H7266,2)&amp;" - "&amp;RIGHT(H7266,2)</f>
        <v>38 - 40</v>
      </c>
    </row>
    <row r="7267" customFormat="false" ht="15" hidden="false" customHeight="false" outlineLevel="0" collapsed="false">
      <c r="B7267" s="2" t="s">
        <v>108</v>
      </c>
      <c r="C7267" s="66" t="s">
        <v>2822</v>
      </c>
      <c r="D7267" s="38" t="n">
        <f aca="false">D7266+20</f>
        <v>405</v>
      </c>
      <c r="E7267" s="38" t="s">
        <v>169</v>
      </c>
      <c r="F7267" s="2" t="str">
        <f aca="false">IFERROR(E7267*10,SUBSTITUTE(E7267,"/",""))</f>
        <v>4042</v>
      </c>
      <c r="H7267" s="14" t="str">
        <f aca="false">E7267</f>
        <v>40/42</v>
      </c>
      <c r="I7267" s="8" t="str">
        <f aca="false">LEFT(H7267,2)&amp;";"&amp;(LEFT(H7267,2)+1)&amp;";"&amp;RIGHT(H7267,2)</f>
        <v>40;41;42</v>
      </c>
      <c r="J7267" s="18" t="str">
        <f aca="false">LEFT(H7267,2)&amp;";"&amp;RIGHT(H7267,2)</f>
        <v>40;42</v>
      </c>
      <c r="M7267" s="8" t="n">
        <v>0</v>
      </c>
      <c r="Z7267" s="2" t="str">
        <f aca="false">LEFT(H7267,2)&amp;" - "&amp;RIGHT(H7267,2)</f>
        <v>40 - 42</v>
      </c>
    </row>
    <row r="7268" customFormat="false" ht="15" hidden="false" customHeight="false" outlineLevel="0" collapsed="false">
      <c r="B7268" s="2" t="s">
        <v>108</v>
      </c>
      <c r="C7268" s="66" t="s">
        <v>2822</v>
      </c>
      <c r="D7268" s="38" t="n">
        <f aca="false">D7267+20</f>
        <v>425</v>
      </c>
      <c r="E7268" s="38" t="s">
        <v>171</v>
      </c>
      <c r="F7268" s="2" t="str">
        <f aca="false">IFERROR(E7268*10,SUBSTITUTE(E7268,"/",""))</f>
        <v>4244</v>
      </c>
      <c r="H7268" s="14" t="str">
        <f aca="false">E7268</f>
        <v>42/44</v>
      </c>
      <c r="I7268" s="8" t="str">
        <f aca="false">LEFT(H7268,2)&amp;";"&amp;(LEFT(H7268,2)+1)&amp;";"&amp;RIGHT(H7268,2)</f>
        <v>42;43;44</v>
      </c>
      <c r="J7268" s="18" t="str">
        <f aca="false">LEFT(H7268,2)&amp;";"&amp;RIGHT(H7268,2)</f>
        <v>42;44</v>
      </c>
      <c r="M7268" s="8" t="n">
        <v>0</v>
      </c>
      <c r="Z7268" s="2" t="str">
        <f aca="false">LEFT(H7268,2)&amp;" - "&amp;RIGHT(H7268,2)</f>
        <v>42 - 44</v>
      </c>
    </row>
    <row r="7269" customFormat="false" ht="15" hidden="false" customHeight="false" outlineLevel="0" collapsed="false">
      <c r="B7269" s="2" t="s">
        <v>108</v>
      </c>
      <c r="C7269" s="66" t="s">
        <v>2822</v>
      </c>
      <c r="D7269" s="38" t="n">
        <f aca="false">D7268+20</f>
        <v>445</v>
      </c>
      <c r="E7269" s="38" t="s">
        <v>262</v>
      </c>
      <c r="F7269" s="2" t="str">
        <f aca="false">IFERROR(E7269*10,SUBSTITUTE(E7269,"/",""))</f>
        <v>4446</v>
      </c>
      <c r="H7269" s="14" t="str">
        <f aca="false">E7269</f>
        <v>44/46</v>
      </c>
      <c r="I7269" s="8" t="str">
        <f aca="false">LEFT(H7269,2)&amp;";"&amp;(LEFT(H7269,2)+1)&amp;";"&amp;RIGHT(H7269,2)</f>
        <v>44;45;46</v>
      </c>
      <c r="J7269" s="18" t="str">
        <f aca="false">LEFT(H7269,2)&amp;";"&amp;RIGHT(H7269,2)</f>
        <v>44;46</v>
      </c>
      <c r="M7269" s="8" t="n">
        <v>0</v>
      </c>
      <c r="Z7269" s="2" t="str">
        <f aca="false">LEFT(H7269,2)&amp;" - "&amp;RIGHT(H7269,2)</f>
        <v>44 - 46</v>
      </c>
    </row>
    <row r="7270" customFormat="false" ht="15" hidden="false" customHeight="false" outlineLevel="0" collapsed="false">
      <c r="B7270" s="2" t="s">
        <v>108</v>
      </c>
      <c r="C7270" s="66" t="s">
        <v>2822</v>
      </c>
      <c r="D7270" s="38" t="n">
        <f aca="false">D7269+20</f>
        <v>465</v>
      </c>
      <c r="E7270" s="38" t="s">
        <v>264</v>
      </c>
      <c r="F7270" s="2" t="str">
        <f aca="false">IFERROR(E7270*10,SUBSTITUTE(E7270,"/",""))</f>
        <v>4648</v>
      </c>
      <c r="H7270" s="14" t="str">
        <f aca="false">E7270</f>
        <v>46/48</v>
      </c>
      <c r="I7270" s="8" t="str">
        <f aca="false">LEFT(H7270,2)&amp;";"&amp;(LEFT(H7270,2)+1)&amp;";"&amp;RIGHT(H7270,2)</f>
        <v>46;47;48</v>
      </c>
      <c r="J7270" s="18" t="str">
        <f aca="false">LEFT(H7270,2)&amp;";"&amp;RIGHT(H7270,2)</f>
        <v>46;48</v>
      </c>
      <c r="M7270" s="8" t="n">
        <v>0</v>
      </c>
      <c r="Z7270" s="2" t="str">
        <f aca="false">LEFT(H7270,2)&amp;" - "&amp;RIGHT(H7270,2)</f>
        <v>46 - 48</v>
      </c>
    </row>
    <row r="7271" customFormat="false" ht="15" hidden="false" customHeight="false" outlineLevel="0" collapsed="false">
      <c r="B7271" s="2" t="s">
        <v>108</v>
      </c>
      <c r="C7271" s="66" t="s">
        <v>2822</v>
      </c>
      <c r="D7271" s="38" t="n">
        <f aca="false">D7270+20</f>
        <v>485</v>
      </c>
      <c r="E7271" s="38" t="s">
        <v>266</v>
      </c>
      <c r="F7271" s="2" t="str">
        <f aca="false">IFERROR(E7271*10,SUBSTITUTE(E7271,"/",""))</f>
        <v>4850</v>
      </c>
      <c r="H7271" s="14" t="str">
        <f aca="false">E7271</f>
        <v>48/50</v>
      </c>
      <c r="I7271" s="8" t="str">
        <f aca="false">LEFT(H7271,2)&amp;";"&amp;(LEFT(H7271,2)+1)&amp;";"&amp;RIGHT(H7271,2)</f>
        <v>48;49;50</v>
      </c>
      <c r="J7271" s="18" t="str">
        <f aca="false">LEFT(H7271,2)&amp;";"&amp;RIGHT(H7271,2)</f>
        <v>48;50</v>
      </c>
      <c r="M7271" s="8" t="n">
        <v>0</v>
      </c>
      <c r="Z7271" s="2" t="str">
        <f aca="false">LEFT(H7271,2)&amp;" - "&amp;RIGHT(H7271,2)</f>
        <v>48 - 50</v>
      </c>
    </row>
    <row r="7272" customFormat="false" ht="15" hidden="false" customHeight="false" outlineLevel="0" collapsed="false">
      <c r="B7272" s="2" t="s">
        <v>108</v>
      </c>
      <c r="C7272" s="66" t="s">
        <v>2822</v>
      </c>
      <c r="D7272" s="38" t="n">
        <f aca="false">D7271+20</f>
        <v>505</v>
      </c>
      <c r="E7272" s="38" t="s">
        <v>465</v>
      </c>
      <c r="F7272" s="2" t="str">
        <f aca="false">IFERROR(E7272*10,SUBSTITUTE(E7272,"/",""))</f>
        <v>5052</v>
      </c>
      <c r="H7272" s="14" t="str">
        <f aca="false">E7272</f>
        <v>50/52</v>
      </c>
      <c r="I7272" s="8" t="str">
        <f aca="false">LEFT(H7272,2)&amp;";"&amp;(LEFT(H7272,2)+1)&amp;";"&amp;RIGHT(H7272,2)</f>
        <v>50;51;52</v>
      </c>
      <c r="J7272" s="18" t="str">
        <f aca="false">LEFT(H7272,2)&amp;";"&amp;RIGHT(H7272,2)</f>
        <v>50;52</v>
      </c>
      <c r="M7272" s="8" t="n">
        <v>0</v>
      </c>
      <c r="Z7272" s="2" t="str">
        <f aca="false">LEFT(H7272,2)&amp;" - "&amp;RIGHT(H7272,2)</f>
        <v>50 - 52</v>
      </c>
    </row>
    <row r="7273" customFormat="false" ht="15" hidden="false" customHeight="false" outlineLevel="0" collapsed="false">
      <c r="B7273" s="2" t="s">
        <v>108</v>
      </c>
      <c r="C7273" s="66" t="s">
        <v>2822</v>
      </c>
      <c r="D7273" s="38" t="n">
        <f aca="false">D7272+20</f>
        <v>525</v>
      </c>
      <c r="E7273" s="38" t="s">
        <v>466</v>
      </c>
      <c r="F7273" s="2" t="str">
        <f aca="false">IFERROR(E7273*10,SUBSTITUTE(E7273,"/",""))</f>
        <v>5254</v>
      </c>
      <c r="H7273" s="14" t="str">
        <f aca="false">E7273</f>
        <v>52/54</v>
      </c>
      <c r="I7273" s="8" t="str">
        <f aca="false">LEFT(H7273,2)&amp;";"&amp;(LEFT(H7273,2)+1)&amp;";"&amp;RIGHT(H7273,2)</f>
        <v>52;53;54</v>
      </c>
      <c r="J7273" s="18" t="str">
        <f aca="false">LEFT(H7273,2)&amp;";"&amp;RIGHT(H7273,2)</f>
        <v>52;54</v>
      </c>
      <c r="M7273" s="8" t="n">
        <v>0</v>
      </c>
      <c r="Z7273" s="2" t="str">
        <f aca="false">LEFT(H7273,2)&amp;" - "&amp;RIGHT(H7273,2)</f>
        <v>52 - 54</v>
      </c>
    </row>
    <row r="7274" customFormat="false" ht="15" hidden="false" customHeight="false" outlineLevel="0" collapsed="false">
      <c r="B7274" s="2" t="s">
        <v>108</v>
      </c>
      <c r="C7274" s="66" t="s">
        <v>2822</v>
      </c>
      <c r="D7274" s="38" t="n">
        <f aca="false">D7273+20</f>
        <v>545</v>
      </c>
      <c r="E7274" s="38" t="s">
        <v>467</v>
      </c>
      <c r="F7274" s="2" t="str">
        <f aca="false">IFERROR(E7274*10,SUBSTITUTE(E7274,"/",""))</f>
        <v>5456</v>
      </c>
      <c r="H7274" s="14" t="str">
        <f aca="false">E7274</f>
        <v>54/56</v>
      </c>
      <c r="I7274" s="8" t="str">
        <f aca="false">LEFT(H7274,2)&amp;";"&amp;(LEFT(H7274,2)+1)&amp;";"&amp;RIGHT(H7274,2)</f>
        <v>54;55;56</v>
      </c>
      <c r="J7274" s="18" t="str">
        <f aca="false">LEFT(H7274,2)&amp;";"&amp;RIGHT(H7274,2)</f>
        <v>54;56</v>
      </c>
      <c r="M7274" s="8" t="n">
        <v>0</v>
      </c>
      <c r="Z7274" s="2" t="str">
        <f aca="false">LEFT(H7274,2)&amp;" - "&amp;RIGHT(H7274,2)</f>
        <v>54 - 56</v>
      </c>
    </row>
    <row r="7275" customFormat="false" ht="15" hidden="false" customHeight="false" outlineLevel="0" collapsed="false">
      <c r="B7275" s="2" t="s">
        <v>108</v>
      </c>
      <c r="C7275" s="66" t="s">
        <v>2822</v>
      </c>
      <c r="D7275" s="38" t="n">
        <f aca="false">D7274+20</f>
        <v>565</v>
      </c>
      <c r="E7275" s="38" t="s">
        <v>468</v>
      </c>
      <c r="F7275" s="2" t="str">
        <f aca="false">IFERROR(E7275*10,SUBSTITUTE(E7275,"/",""))</f>
        <v>5658</v>
      </c>
      <c r="H7275" s="14" t="str">
        <f aca="false">E7275</f>
        <v>56/58</v>
      </c>
      <c r="I7275" s="8" t="str">
        <f aca="false">LEFT(H7275,2)&amp;";"&amp;(LEFT(H7275,2)+1)&amp;";"&amp;RIGHT(H7275,2)</f>
        <v>56;57;58</v>
      </c>
      <c r="J7275" s="18" t="str">
        <f aca="false">LEFT(H7275,2)&amp;";"&amp;RIGHT(H7275,2)</f>
        <v>56;58</v>
      </c>
      <c r="M7275" s="8" t="n">
        <v>0</v>
      </c>
      <c r="Z7275" s="2" t="str">
        <f aca="false">LEFT(H7275,2)&amp;" - "&amp;RIGHT(H7275,2)</f>
        <v>56 - 58</v>
      </c>
    </row>
    <row r="7276" customFormat="false" ht="15" hidden="false" customHeight="false" outlineLevel="0" collapsed="false">
      <c r="B7276" s="2" t="s">
        <v>108</v>
      </c>
      <c r="C7276" s="66" t="s">
        <v>2822</v>
      </c>
      <c r="D7276" s="38" t="n">
        <f aca="false">D7275+20</f>
        <v>585</v>
      </c>
      <c r="E7276" s="38" t="s">
        <v>469</v>
      </c>
      <c r="F7276" s="2" t="str">
        <f aca="false">IFERROR(E7276*10,SUBSTITUTE(E7276,"/",""))</f>
        <v>5860</v>
      </c>
      <c r="H7276" s="14" t="str">
        <f aca="false">E7276</f>
        <v>58/60</v>
      </c>
      <c r="I7276" s="8" t="str">
        <f aca="false">LEFT(H7276,2)&amp;";"&amp;(LEFT(H7276,2)+1)&amp;";"&amp;RIGHT(H7276,2)</f>
        <v>58;59;60</v>
      </c>
      <c r="J7276" s="18" t="str">
        <f aca="false">LEFT(H7276,2)&amp;";"&amp;RIGHT(H7276,2)</f>
        <v>58;60</v>
      </c>
      <c r="M7276" s="8" t="n">
        <v>0</v>
      </c>
      <c r="Z7276" s="2" t="str">
        <f aca="false">LEFT(H7276,2)&amp;" - "&amp;RIGHT(H7276,2)</f>
        <v>58 - 60</v>
      </c>
    </row>
    <row r="7278" customFormat="false" ht="15" hidden="false" customHeight="false" outlineLevel="0" collapsed="false">
      <c r="B7278" s="2" t="s">
        <v>108</v>
      </c>
      <c r="C7278" s="66" t="s">
        <v>2824</v>
      </c>
      <c r="D7278" s="38" t="n">
        <f aca="false">LEFT(E7278,2)*10+5</f>
        <v>365</v>
      </c>
      <c r="E7278" s="38" t="s">
        <v>1180</v>
      </c>
      <c r="F7278" s="2" t="str">
        <f aca="false">IFERROR(E7278*10,SUBSTITUTE(E7278,"/",""))</f>
        <v>3640</v>
      </c>
      <c r="H7278" s="14" t="str">
        <f aca="false">E7278</f>
        <v>36/40</v>
      </c>
      <c r="I7278" s="8" t="str">
        <f aca="false">LEFT(H7278,2)&amp;";"&amp;(LEFT(H7278,2)+1)&amp;";"&amp;(LEFT(H7278,2)+2)&amp;";"&amp;(LEFT(H7278,2)+3)&amp;";"&amp;RIGHT(H7278,2)</f>
        <v>36;37;38;39;40</v>
      </c>
      <c r="J7278" s="18" t="str">
        <f aca="false">LEFT(H7278,2)&amp;";"&amp;(LEFT(H7278,2)+1)&amp;";"&amp;(LEFT(H7278,2)+2)&amp;";"&amp;(LEFT(H7278,2)+3)&amp;";"&amp;RIGHT(H7278,2)</f>
        <v>36;37;38;39;40</v>
      </c>
      <c r="M7278" s="8" t="n">
        <v>0</v>
      </c>
    </row>
    <row r="7279" customFormat="false" ht="15" hidden="false" customHeight="false" outlineLevel="0" collapsed="false">
      <c r="B7279" s="2" t="s">
        <v>108</v>
      </c>
      <c r="C7279" s="66" t="s">
        <v>2824</v>
      </c>
      <c r="D7279" s="38" t="n">
        <f aca="false">LEFT(E7279,2)*10+5</f>
        <v>385</v>
      </c>
      <c r="E7279" s="38" t="s">
        <v>479</v>
      </c>
      <c r="F7279" s="2" t="str">
        <f aca="false">IFERROR(E7279*10,SUBSTITUTE(E7279,"/",""))</f>
        <v>3842</v>
      </c>
      <c r="H7279" s="14" t="str">
        <f aca="false">E7279</f>
        <v>38/42</v>
      </c>
      <c r="I7279" s="8" t="str">
        <f aca="false">LEFT(H7279,2)&amp;";"&amp;(LEFT(H7279,2)+1)&amp;";"&amp;(LEFT(H7279,2)+2)&amp;";"&amp;(LEFT(H7279,2)+3)&amp;";"&amp;RIGHT(H7279,2)</f>
        <v>38;39;40;41;42</v>
      </c>
      <c r="J7279" s="18" t="str">
        <f aca="false">LEFT(H7279,2)&amp;";"&amp;(LEFT(H7279,2)+1)&amp;";"&amp;(LEFT(H7279,2)+2)&amp;";"&amp;(LEFT(H7279,2)+3)&amp;";"&amp;RIGHT(H7279,2)</f>
        <v>38;39;40;41;42</v>
      </c>
      <c r="M7279" s="8" t="n">
        <v>0</v>
      </c>
    </row>
    <row r="7280" customFormat="false" ht="15" hidden="false" customHeight="false" outlineLevel="0" collapsed="false">
      <c r="B7280" s="2" t="s">
        <v>108</v>
      </c>
      <c r="C7280" s="66" t="s">
        <v>2824</v>
      </c>
      <c r="D7280" s="38" t="n">
        <f aca="false">LEFT(E7280,2)*10+5</f>
        <v>405</v>
      </c>
      <c r="E7280" s="38" t="s">
        <v>480</v>
      </c>
      <c r="F7280" s="2" t="str">
        <f aca="false">IFERROR(E7280*10,SUBSTITUTE(E7280,"/",""))</f>
        <v>4044</v>
      </c>
      <c r="H7280" s="14" t="str">
        <f aca="false">E7280</f>
        <v>40/44</v>
      </c>
      <c r="I7280" s="8" t="str">
        <f aca="false">LEFT(H7280,2)&amp;";"&amp;(LEFT(H7280,2)+1)&amp;";"&amp;(LEFT(H7280,2)+2)&amp;";"&amp;(LEFT(H7280,2)+3)&amp;";"&amp;RIGHT(H7280,2)</f>
        <v>40;41;42;43;44</v>
      </c>
      <c r="J7280" s="18" t="str">
        <f aca="false">LEFT(H7280,2)&amp;";"&amp;(LEFT(H7280,2)+1)&amp;";"&amp;(LEFT(H7280,2)+2)&amp;";"&amp;(LEFT(H7280,2)+3)&amp;";"&amp;RIGHT(H7280,2)</f>
        <v>40;41;42;43;44</v>
      </c>
      <c r="M7280" s="8" t="n">
        <v>0</v>
      </c>
    </row>
    <row r="7281" customFormat="false" ht="15" hidden="false" customHeight="false" outlineLevel="0" collapsed="false">
      <c r="B7281" s="2" t="s">
        <v>108</v>
      </c>
      <c r="C7281" s="66" t="s">
        <v>2824</v>
      </c>
      <c r="D7281" s="38" t="n">
        <f aca="false">LEFT(E7281,2)*10+5</f>
        <v>425</v>
      </c>
      <c r="E7281" s="38" t="s">
        <v>476</v>
      </c>
      <c r="F7281" s="2" t="str">
        <f aca="false">IFERROR(E7281*10,SUBSTITUTE(E7281,"/",""))</f>
        <v>4246</v>
      </c>
      <c r="H7281" s="14" t="str">
        <f aca="false">E7281</f>
        <v>42/46</v>
      </c>
      <c r="I7281" s="8" t="str">
        <f aca="false">LEFT(H7281,2)&amp;";"&amp;(LEFT(H7281,2)+1)&amp;";"&amp;(LEFT(H7281,2)+2)&amp;";"&amp;(LEFT(H7281,2)+3)&amp;";"&amp;RIGHT(H7281,2)</f>
        <v>42;43;44;45;46</v>
      </c>
      <c r="J7281" s="18" t="str">
        <f aca="false">LEFT(H7281,2)&amp;";"&amp;(LEFT(H7281,2)+1)&amp;";"&amp;(LEFT(H7281,2)+2)&amp;";"&amp;(LEFT(H7281,2)+3)&amp;";"&amp;RIGHT(H7281,2)</f>
        <v>42;43;44;45;46</v>
      </c>
      <c r="M7281" s="8" t="n">
        <v>0</v>
      </c>
    </row>
    <row r="7282" customFormat="false" ht="15" hidden="false" customHeight="false" outlineLevel="0" collapsed="false">
      <c r="B7282" s="2" t="s">
        <v>108</v>
      </c>
      <c r="C7282" s="66" t="s">
        <v>2824</v>
      </c>
      <c r="D7282" s="38" t="n">
        <f aca="false">LEFT(E7282,2)*10+5</f>
        <v>445</v>
      </c>
      <c r="E7282" s="38" t="s">
        <v>481</v>
      </c>
      <c r="F7282" s="2" t="str">
        <f aca="false">IFERROR(E7282*10,SUBSTITUTE(E7282,"/",""))</f>
        <v>4448</v>
      </c>
      <c r="H7282" s="14" t="str">
        <f aca="false">E7282</f>
        <v>44/48</v>
      </c>
      <c r="I7282" s="8" t="str">
        <f aca="false">LEFT(H7282,2)&amp;";"&amp;(LEFT(H7282,2)+1)&amp;";"&amp;(LEFT(H7282,2)+2)&amp;";"&amp;(LEFT(H7282,2)+3)&amp;";"&amp;RIGHT(H7282,2)</f>
        <v>44;45;46;47;48</v>
      </c>
      <c r="J7282" s="18" t="str">
        <f aca="false">LEFT(H7282,2)&amp;";"&amp;(LEFT(H7282,2)+1)&amp;";"&amp;(LEFT(H7282,2)+2)&amp;";"&amp;(LEFT(H7282,2)+3)&amp;";"&amp;RIGHT(H7282,2)</f>
        <v>44;45;46;47;48</v>
      </c>
      <c r="M7282" s="8" t="n">
        <v>0</v>
      </c>
    </row>
    <row r="7283" customFormat="false" ht="15" hidden="false" customHeight="false" outlineLevel="0" collapsed="false">
      <c r="B7283" s="2" t="s">
        <v>108</v>
      </c>
      <c r="C7283" s="66" t="s">
        <v>2824</v>
      </c>
      <c r="D7283" s="38" t="n">
        <f aca="false">LEFT(E7283,2)*10+5</f>
        <v>465</v>
      </c>
      <c r="E7283" s="38" t="s">
        <v>482</v>
      </c>
      <c r="F7283" s="2" t="str">
        <f aca="false">IFERROR(E7283*10,SUBSTITUTE(E7283,"/",""))</f>
        <v>4650</v>
      </c>
      <c r="H7283" s="14" t="str">
        <f aca="false">E7283</f>
        <v>46/50</v>
      </c>
      <c r="I7283" s="8" t="str">
        <f aca="false">LEFT(H7283,2)&amp;";"&amp;(LEFT(H7283,2)+1)&amp;";"&amp;(LEFT(H7283,2)+2)&amp;";"&amp;(LEFT(H7283,2)+3)&amp;";"&amp;RIGHT(H7283,2)</f>
        <v>46;47;48;49;50</v>
      </c>
      <c r="J7283" s="18" t="str">
        <f aca="false">LEFT(H7283,2)&amp;";"&amp;(LEFT(H7283,2)+1)&amp;";"&amp;(LEFT(H7283,2)+2)&amp;";"&amp;(LEFT(H7283,2)+3)&amp;";"&amp;RIGHT(H7283,2)</f>
        <v>46;47;48;49;50</v>
      </c>
      <c r="M7283" s="8" t="n">
        <v>0</v>
      </c>
    </row>
    <row r="7284" customFormat="false" ht="15" hidden="false" customHeight="false" outlineLevel="0" collapsed="false">
      <c r="B7284" s="2" t="s">
        <v>108</v>
      </c>
      <c r="C7284" s="66" t="s">
        <v>2824</v>
      </c>
      <c r="D7284" s="38" t="n">
        <f aca="false">LEFT(E7284,2)*10+5</f>
        <v>485</v>
      </c>
      <c r="E7284" s="38" t="s">
        <v>483</v>
      </c>
      <c r="F7284" s="2" t="str">
        <f aca="false">IFERROR(E7284*10,SUBSTITUTE(E7284,"/",""))</f>
        <v>4852</v>
      </c>
      <c r="H7284" s="14" t="str">
        <f aca="false">E7284</f>
        <v>48/52</v>
      </c>
      <c r="I7284" s="8" t="str">
        <f aca="false">LEFT(H7284,2)&amp;";"&amp;(LEFT(H7284,2)+1)&amp;";"&amp;(LEFT(H7284,2)+2)&amp;";"&amp;(LEFT(H7284,2)+3)&amp;";"&amp;RIGHT(H7284,2)</f>
        <v>48;49;50;51;52</v>
      </c>
      <c r="J7284" s="18" t="str">
        <f aca="false">LEFT(H7284,2)&amp;";"&amp;(LEFT(H7284,2)+1)&amp;";"&amp;(LEFT(H7284,2)+2)&amp;";"&amp;(LEFT(H7284,2)+3)&amp;";"&amp;RIGHT(H7284,2)</f>
        <v>48;49;50;51;52</v>
      </c>
      <c r="M7284" s="8" t="n">
        <v>0</v>
      </c>
    </row>
    <row r="7285" customFormat="false" ht="15" hidden="false" customHeight="false" outlineLevel="0" collapsed="false">
      <c r="B7285" s="2" t="s">
        <v>108</v>
      </c>
      <c r="C7285" s="66" t="s">
        <v>2824</v>
      </c>
      <c r="D7285" s="38" t="n">
        <f aca="false">LEFT(E7285,2)*10+5</f>
        <v>505</v>
      </c>
      <c r="E7285" s="38" t="s">
        <v>484</v>
      </c>
      <c r="F7285" s="2" t="str">
        <f aca="false">IFERROR(E7285*10,SUBSTITUTE(E7285,"/",""))</f>
        <v>5054</v>
      </c>
      <c r="H7285" s="14" t="str">
        <f aca="false">E7285</f>
        <v>50/54</v>
      </c>
      <c r="I7285" s="8" t="str">
        <f aca="false">LEFT(H7285,2)&amp;";"&amp;(LEFT(H7285,2)+1)&amp;";"&amp;(LEFT(H7285,2)+2)&amp;";"&amp;(LEFT(H7285,2)+3)&amp;";"&amp;RIGHT(H7285,2)</f>
        <v>50;51;52;53;54</v>
      </c>
      <c r="J7285" s="18" t="str">
        <f aca="false">LEFT(H7285,2)&amp;";"&amp;(LEFT(H7285,2)+1)&amp;";"&amp;(LEFT(H7285,2)+2)&amp;";"&amp;(LEFT(H7285,2)+3)&amp;";"&amp;RIGHT(H7285,2)</f>
        <v>50;51;52;53;54</v>
      </c>
      <c r="M7285" s="8" t="n">
        <v>0</v>
      </c>
    </row>
    <row r="7286" customFormat="false" ht="15" hidden="false" customHeight="false" outlineLevel="0" collapsed="false">
      <c r="B7286" s="2" t="s">
        <v>108</v>
      </c>
      <c r="C7286" s="66" t="s">
        <v>2824</v>
      </c>
      <c r="D7286" s="38" t="n">
        <f aca="false">LEFT(E7286,2)*10+5</f>
        <v>525</v>
      </c>
      <c r="E7286" s="38" t="s">
        <v>485</v>
      </c>
      <c r="F7286" s="2" t="str">
        <f aca="false">IFERROR(E7286*10,SUBSTITUTE(E7286,"/",""))</f>
        <v>5256</v>
      </c>
      <c r="H7286" s="14" t="str">
        <f aca="false">E7286</f>
        <v>52/56</v>
      </c>
      <c r="I7286" s="8" t="str">
        <f aca="false">LEFT(H7286,2)&amp;";"&amp;(LEFT(H7286,2)+1)&amp;";"&amp;(LEFT(H7286,2)+2)&amp;";"&amp;(LEFT(H7286,2)+3)&amp;";"&amp;RIGHT(H7286,2)</f>
        <v>52;53;54;55;56</v>
      </c>
      <c r="J7286" s="18" t="str">
        <f aca="false">LEFT(H7286,2)&amp;";"&amp;(LEFT(H7286,2)+1)&amp;";"&amp;(LEFT(H7286,2)+2)&amp;";"&amp;(LEFT(H7286,2)+3)&amp;";"&amp;RIGHT(H7286,2)</f>
        <v>52;53;54;55;56</v>
      </c>
      <c r="M7286" s="8" t="n">
        <v>0</v>
      </c>
    </row>
    <row r="7287" customFormat="false" ht="15" hidden="false" customHeight="false" outlineLevel="0" collapsed="false">
      <c r="B7287" s="2" t="s">
        <v>108</v>
      </c>
      <c r="C7287" s="66" t="s">
        <v>2824</v>
      </c>
      <c r="D7287" s="38" t="n">
        <v>530</v>
      </c>
      <c r="E7287" s="38" t="s">
        <v>2825</v>
      </c>
      <c r="F7287" s="2" t="str">
        <f aca="false">IFERROR(E7287*10,SUBSTITUTE(E7287,"/",""))</f>
        <v>5258</v>
      </c>
      <c r="H7287" s="14" t="str">
        <f aca="false">E7287</f>
        <v>52/58</v>
      </c>
      <c r="I7287" s="8" t="str">
        <f aca="false">LEFT(H7287,2)&amp;";"&amp;(LEFT(H7287,2)+1)&amp;";"&amp;(LEFT(H7287,2)+2)&amp;";"&amp;(LEFT(H7287,2)+3)&amp;";"&amp;(LEFT(H7287,2)+4)&amp;";"&amp;(LEFT(H7287,2)+5)&amp;";"&amp;RIGHT(H7287,2)</f>
        <v>52;53;54;55;56;57;58</v>
      </c>
      <c r="J7287" s="18" t="str">
        <f aca="false">LEFT(H7287,2)&amp;";"&amp;(LEFT(H7287,2)+1)&amp;";"&amp;(LEFT(H7287,2)+2)&amp;";"&amp;(LEFT(H7287,2)+3)&amp;";"&amp;(LEFT(H7287,2)+4)&amp;";"&amp;(LEFT(H7287,2)+5)&amp;";"&amp;RIGHT(H7287,2)</f>
        <v>52;53;54;55;56;57;58</v>
      </c>
      <c r="M7287" s="8" t="n">
        <v>0</v>
      </c>
    </row>
    <row r="7288" customFormat="false" ht="15" hidden="false" customHeight="false" outlineLevel="0" collapsed="false">
      <c r="B7288" s="2" t="s">
        <v>108</v>
      </c>
      <c r="C7288" s="66" t="s">
        <v>2824</v>
      </c>
      <c r="D7288" s="38" t="n">
        <f aca="false">LEFT(E7288,2)*10+5</f>
        <v>545</v>
      </c>
      <c r="E7288" s="38" t="s">
        <v>486</v>
      </c>
      <c r="F7288" s="2" t="str">
        <f aca="false">IFERROR(E7288*10,SUBSTITUTE(E7288,"/",""))</f>
        <v>5458</v>
      </c>
      <c r="H7288" s="14" t="str">
        <f aca="false">E7288</f>
        <v>54/58</v>
      </c>
      <c r="I7288" s="8" t="str">
        <f aca="false">LEFT(H7288,2)&amp;";"&amp;(LEFT(H7288,2)+1)&amp;";"&amp;(LEFT(H7288,2)+2)&amp;";"&amp;(LEFT(H7288,2)+3)&amp;";"&amp;RIGHT(H7288,2)</f>
        <v>54;55;56;57;58</v>
      </c>
      <c r="J7288" s="18" t="str">
        <f aca="false">LEFT(H7288,2)&amp;";"&amp;(LEFT(H7288,2)+1)&amp;";"&amp;(LEFT(H7288,2)+2)&amp;";"&amp;(LEFT(H7288,2)+3)&amp;";"&amp;RIGHT(H7288,2)</f>
        <v>54;55;56;57;58</v>
      </c>
      <c r="M7288" s="8" t="n">
        <v>0</v>
      </c>
    </row>
    <row r="7289" customFormat="false" ht="15" hidden="false" customHeight="false" outlineLevel="0" collapsed="false">
      <c r="B7289" s="2" t="s">
        <v>108</v>
      </c>
      <c r="C7289" s="66" t="s">
        <v>2824</v>
      </c>
      <c r="D7289" s="38" t="n">
        <f aca="false">LEFT(E7289,2)*10+5</f>
        <v>565</v>
      </c>
      <c r="E7289" s="38" t="s">
        <v>487</v>
      </c>
      <c r="F7289" s="2" t="str">
        <f aca="false">IFERROR(E7289*10,SUBSTITUTE(E7289,"/",""))</f>
        <v>5660</v>
      </c>
      <c r="H7289" s="14" t="str">
        <f aca="false">E7289</f>
        <v>56/60</v>
      </c>
      <c r="I7289" s="8" t="str">
        <f aca="false">LEFT(H7289,2)&amp;";"&amp;(LEFT(H7289,2)+1)&amp;";"&amp;(LEFT(H7289,2)+2)&amp;";"&amp;(LEFT(H7289,2)+3)&amp;";"&amp;RIGHT(H7289,2)</f>
        <v>56;57;58;59;60</v>
      </c>
      <c r="J7289" s="18" t="str">
        <f aca="false">LEFT(H7289,2)&amp;";"&amp;(LEFT(H7289,2)+1)&amp;";"&amp;(LEFT(H7289,2)+2)&amp;";"&amp;(LEFT(H7289,2)+3)&amp;";"&amp;RIGHT(H7289,2)</f>
        <v>56;57;58;59;60</v>
      </c>
      <c r="M7289" s="8" t="n">
        <v>0</v>
      </c>
    </row>
    <row r="7291" customFormat="false" ht="15" hidden="false" customHeight="false" outlineLevel="0" collapsed="false">
      <c r="B7291" s="2" t="s">
        <v>108</v>
      </c>
      <c r="C7291" s="66" t="s">
        <v>2826</v>
      </c>
      <c r="D7291" s="2" t="n">
        <v>140</v>
      </c>
      <c r="E7291" s="38" t="s">
        <v>176</v>
      </c>
      <c r="F7291" s="2" t="str">
        <f aca="false">E7291</f>
        <v>XXS</v>
      </c>
      <c r="H7291" s="27"/>
      <c r="I7291" s="27"/>
      <c r="M7291" s="8" t="n">
        <v>0</v>
      </c>
    </row>
    <row r="7292" customFormat="false" ht="15" hidden="false" customHeight="false" outlineLevel="0" collapsed="false">
      <c r="B7292" s="2" t="s">
        <v>108</v>
      </c>
      <c r="C7292" s="66" t="s">
        <v>2826</v>
      </c>
      <c r="D7292" s="2" t="n">
        <v>150</v>
      </c>
      <c r="E7292" s="38" t="s">
        <v>177</v>
      </c>
      <c r="F7292" s="2" t="str">
        <f aca="false">E7292</f>
        <v>XS</v>
      </c>
      <c r="H7292" s="27"/>
      <c r="I7292" s="27"/>
      <c r="M7292" s="8" t="n">
        <v>0</v>
      </c>
    </row>
    <row r="7293" customFormat="false" ht="15" hidden="false" customHeight="false" outlineLevel="0" collapsed="false">
      <c r="B7293" s="2" t="s">
        <v>108</v>
      </c>
      <c r="C7293" s="66" t="s">
        <v>2826</v>
      </c>
      <c r="D7293" s="2" t="n">
        <v>160</v>
      </c>
      <c r="E7293" s="38" t="s">
        <v>178</v>
      </c>
      <c r="F7293" s="2" t="str">
        <f aca="false">E7293</f>
        <v>S</v>
      </c>
      <c r="H7293" s="27"/>
      <c r="I7293" s="27"/>
      <c r="M7293" s="8" t="n">
        <v>0</v>
      </c>
    </row>
    <row r="7294" customFormat="false" ht="15" hidden="false" customHeight="false" outlineLevel="0" collapsed="false">
      <c r="B7294" s="2" t="s">
        <v>108</v>
      </c>
      <c r="C7294" s="66" t="s">
        <v>2826</v>
      </c>
      <c r="D7294" s="2" t="n">
        <v>170</v>
      </c>
      <c r="E7294" s="38" t="s">
        <v>179</v>
      </c>
      <c r="F7294" s="2" t="str">
        <f aca="false">E7294</f>
        <v>M</v>
      </c>
      <c r="H7294" s="27"/>
      <c r="I7294" s="27"/>
      <c r="M7294" s="8" t="n">
        <v>0</v>
      </c>
    </row>
    <row r="7295" customFormat="false" ht="15" hidden="false" customHeight="false" outlineLevel="0" collapsed="false">
      <c r="B7295" s="2" t="s">
        <v>108</v>
      </c>
      <c r="C7295" s="66" t="s">
        <v>2826</v>
      </c>
      <c r="D7295" s="2" t="n">
        <v>180</v>
      </c>
      <c r="E7295" s="38" t="s">
        <v>180</v>
      </c>
      <c r="F7295" s="2" t="str">
        <f aca="false">E7295</f>
        <v>L</v>
      </c>
      <c r="H7295" s="27"/>
      <c r="I7295" s="27"/>
      <c r="M7295" s="8" t="n">
        <v>0</v>
      </c>
    </row>
    <row r="7296" customFormat="false" ht="15" hidden="false" customHeight="false" outlineLevel="0" collapsed="false">
      <c r="B7296" s="2" t="s">
        <v>108</v>
      </c>
      <c r="C7296" s="66" t="s">
        <v>2826</v>
      </c>
      <c r="D7296" s="2" t="n">
        <v>190</v>
      </c>
      <c r="E7296" s="38" t="s">
        <v>181</v>
      </c>
      <c r="F7296" s="2" t="str">
        <f aca="false">E7296</f>
        <v>XL</v>
      </c>
      <c r="H7296" s="27"/>
      <c r="I7296" s="27"/>
      <c r="M7296" s="8" t="n">
        <v>0</v>
      </c>
    </row>
    <row r="7297" customFormat="false" ht="15" hidden="false" customHeight="false" outlineLevel="0" collapsed="false">
      <c r="B7297" s="2" t="s">
        <v>108</v>
      </c>
      <c r="C7297" s="66" t="s">
        <v>2826</v>
      </c>
      <c r="D7297" s="2" t="n">
        <v>200</v>
      </c>
      <c r="E7297" s="38" t="s">
        <v>182</v>
      </c>
      <c r="F7297" s="2" t="str">
        <f aca="false">E7297</f>
        <v>XXL</v>
      </c>
      <c r="H7297" s="27"/>
      <c r="I7297" s="27"/>
      <c r="M7297" s="8" t="n">
        <v>0</v>
      </c>
    </row>
    <row r="7298" customFormat="false" ht="15" hidden="false" customHeight="false" outlineLevel="0" collapsed="false">
      <c r="I7298" s="2"/>
    </row>
    <row r="7299" customFormat="false" ht="15" hidden="false" customHeight="false" outlineLevel="0" collapsed="false">
      <c r="B7299" s="2" t="s">
        <v>108</v>
      </c>
      <c r="C7299" s="66" t="s">
        <v>2827</v>
      </c>
      <c r="D7299" s="2" t="n">
        <v>145</v>
      </c>
      <c r="E7299" s="38" t="s">
        <v>587</v>
      </c>
      <c r="F7299" s="2" t="s">
        <v>3016</v>
      </c>
      <c r="H7299" s="27"/>
      <c r="I7299" s="27"/>
      <c r="M7299" s="8" t="n">
        <v>0</v>
      </c>
    </row>
    <row r="7300" customFormat="false" ht="15" hidden="false" customHeight="false" outlineLevel="0" collapsed="false">
      <c r="B7300" s="2" t="s">
        <v>108</v>
      </c>
      <c r="C7300" s="66" t="s">
        <v>2827</v>
      </c>
      <c r="D7300" s="2" t="n">
        <v>155</v>
      </c>
      <c r="E7300" s="38" t="s">
        <v>588</v>
      </c>
      <c r="F7300" s="2" t="s">
        <v>3017</v>
      </c>
      <c r="H7300" s="27"/>
      <c r="I7300" s="27"/>
      <c r="M7300" s="8" t="n">
        <v>0</v>
      </c>
    </row>
    <row r="7301" customFormat="false" ht="15" hidden="false" customHeight="false" outlineLevel="0" collapsed="false">
      <c r="B7301" s="2" t="s">
        <v>108</v>
      </c>
      <c r="C7301" s="66" t="s">
        <v>2827</v>
      </c>
      <c r="D7301" s="2" t="n">
        <v>165</v>
      </c>
      <c r="E7301" s="38" t="s">
        <v>589</v>
      </c>
      <c r="F7301" s="2" t="s">
        <v>3021</v>
      </c>
      <c r="H7301" s="27"/>
      <c r="I7301" s="27"/>
      <c r="M7301" s="8" t="n">
        <v>0</v>
      </c>
    </row>
    <row r="7302" customFormat="false" ht="15" hidden="false" customHeight="false" outlineLevel="0" collapsed="false">
      <c r="B7302" s="2" t="s">
        <v>108</v>
      </c>
      <c r="C7302" s="66" t="s">
        <v>2827</v>
      </c>
      <c r="D7302" s="2" t="n">
        <v>175</v>
      </c>
      <c r="E7302" s="38" t="s">
        <v>590</v>
      </c>
      <c r="F7302" s="2" t="s">
        <v>3025</v>
      </c>
      <c r="H7302" s="27"/>
      <c r="I7302" s="27"/>
      <c r="M7302" s="8" t="n">
        <v>0</v>
      </c>
    </row>
    <row r="7303" customFormat="false" ht="15" hidden="false" customHeight="false" outlineLevel="0" collapsed="false">
      <c r="B7303" s="2" t="s">
        <v>108</v>
      </c>
      <c r="C7303" s="66" t="s">
        <v>2827</v>
      </c>
      <c r="D7303" s="2" t="n">
        <v>185</v>
      </c>
      <c r="E7303" s="38" t="s">
        <v>591</v>
      </c>
      <c r="F7303" s="2" t="s">
        <v>3029</v>
      </c>
      <c r="H7303" s="27"/>
      <c r="I7303" s="27"/>
      <c r="M7303" s="8" t="n">
        <v>0</v>
      </c>
    </row>
    <row r="7304" customFormat="false" ht="15" hidden="false" customHeight="false" outlineLevel="0" collapsed="false">
      <c r="B7304" s="2" t="s">
        <v>108</v>
      </c>
      <c r="C7304" s="66" t="s">
        <v>2827</v>
      </c>
      <c r="D7304" s="2" t="n">
        <v>195</v>
      </c>
      <c r="E7304" s="38" t="s">
        <v>592</v>
      </c>
      <c r="F7304" s="2" t="s">
        <v>3032</v>
      </c>
      <c r="H7304" s="27"/>
      <c r="I7304" s="27"/>
      <c r="M7304" s="8" t="n">
        <v>0</v>
      </c>
    </row>
    <row r="7305" customFormat="false" ht="15" hidden="false" customHeight="false" outlineLevel="0" collapsed="false">
      <c r="I7305" s="2"/>
    </row>
    <row r="7306" customFormat="false" ht="15" hidden="false" customHeight="false" outlineLevel="0" collapsed="false">
      <c r="B7306" s="2" t="s">
        <v>108</v>
      </c>
      <c r="C7306" s="66" t="s">
        <v>2828</v>
      </c>
      <c r="D7306" s="2" t="n">
        <v>130</v>
      </c>
      <c r="E7306" s="38" t="s">
        <v>185</v>
      </c>
      <c r="F7306" s="38" t="s">
        <v>2601</v>
      </c>
      <c r="H7306" s="27"/>
      <c r="I7306" s="27"/>
      <c r="M7306" s="8" t="n">
        <v>0</v>
      </c>
    </row>
    <row r="7307" customFormat="false" ht="15" hidden="false" customHeight="false" outlineLevel="0" collapsed="false">
      <c r="B7307" s="2" t="s">
        <v>108</v>
      </c>
      <c r="C7307" s="66" t="s">
        <v>2828</v>
      </c>
      <c r="D7307" s="2" t="n">
        <f aca="false">D7306+10</f>
        <v>140</v>
      </c>
      <c r="E7307" s="38" t="s">
        <v>186</v>
      </c>
      <c r="F7307" s="2" t="s">
        <v>2907</v>
      </c>
      <c r="H7307" s="27"/>
      <c r="I7307" s="27"/>
      <c r="M7307" s="8" t="n">
        <v>0</v>
      </c>
    </row>
    <row r="7308" customFormat="false" ht="15" hidden="false" customHeight="false" outlineLevel="0" collapsed="false">
      <c r="B7308" s="2" t="s">
        <v>108</v>
      </c>
      <c r="C7308" s="66" t="s">
        <v>2828</v>
      </c>
      <c r="D7308" s="2" t="n">
        <f aca="false">D7307+10</f>
        <v>150</v>
      </c>
      <c r="E7308" s="38" t="s">
        <v>187</v>
      </c>
      <c r="F7308" s="2" t="s">
        <v>2908</v>
      </c>
      <c r="H7308" s="27"/>
      <c r="I7308" s="27"/>
      <c r="M7308" s="8" t="n">
        <v>0</v>
      </c>
    </row>
    <row r="7309" customFormat="false" ht="15" hidden="false" customHeight="false" outlineLevel="0" collapsed="false">
      <c r="B7309" s="2" t="s">
        <v>108</v>
      </c>
      <c r="C7309" s="66" t="s">
        <v>2828</v>
      </c>
      <c r="D7309" s="2" t="n">
        <f aca="false">D7308+10</f>
        <v>160</v>
      </c>
      <c r="E7309" s="38" t="s">
        <v>188</v>
      </c>
      <c r="F7309" s="2" t="s">
        <v>2909</v>
      </c>
      <c r="H7309" s="27"/>
      <c r="I7309" s="27"/>
      <c r="M7309" s="8" t="n">
        <v>0</v>
      </c>
    </row>
    <row r="7310" customFormat="false" ht="15" hidden="false" customHeight="false" outlineLevel="0" collapsed="false">
      <c r="B7310" s="2" t="s">
        <v>108</v>
      </c>
      <c r="C7310" s="66" t="s">
        <v>2828</v>
      </c>
      <c r="D7310" s="2" t="n">
        <f aca="false">D7309+10</f>
        <v>170</v>
      </c>
      <c r="E7310" s="38" t="s">
        <v>189</v>
      </c>
      <c r="F7310" s="2" t="s">
        <v>2910</v>
      </c>
      <c r="H7310" s="27"/>
      <c r="I7310" s="27"/>
      <c r="M7310" s="8" t="n">
        <v>0</v>
      </c>
    </row>
    <row r="7311" customFormat="false" ht="15" hidden="false" customHeight="false" outlineLevel="0" collapsed="false">
      <c r="B7311" s="2" t="s">
        <v>108</v>
      </c>
      <c r="C7311" s="66" t="s">
        <v>2828</v>
      </c>
      <c r="D7311" s="2" t="n">
        <f aca="false">D7310+10</f>
        <v>180</v>
      </c>
      <c r="E7311" s="38" t="s">
        <v>190</v>
      </c>
      <c r="F7311" s="2" t="s">
        <v>2911</v>
      </c>
      <c r="H7311" s="27"/>
      <c r="I7311" s="27"/>
      <c r="M7311" s="8" t="n">
        <v>0</v>
      </c>
    </row>
    <row r="7312" customFormat="false" ht="15" hidden="false" customHeight="false" outlineLevel="0" collapsed="false">
      <c r="B7312" s="2" t="s">
        <v>108</v>
      </c>
      <c r="C7312" s="66" t="s">
        <v>2828</v>
      </c>
      <c r="D7312" s="2" t="n">
        <f aca="false">D7311+10</f>
        <v>190</v>
      </c>
      <c r="E7312" s="38" t="s">
        <v>191</v>
      </c>
      <c r="F7312" s="38" t="s">
        <v>2912</v>
      </c>
      <c r="H7312" s="27"/>
      <c r="I7312" s="27"/>
      <c r="M7312" s="8" t="n">
        <v>0</v>
      </c>
    </row>
    <row r="7313" customFormat="false" ht="15" hidden="false" customHeight="false" outlineLevel="0" collapsed="false">
      <c r="I7313" s="2"/>
    </row>
    <row r="7314" customFormat="false" ht="15" hidden="false" customHeight="false" outlineLevel="0" collapsed="false">
      <c r="B7314" s="2" t="s">
        <v>108</v>
      </c>
      <c r="C7314" s="66" t="s">
        <v>2829</v>
      </c>
      <c r="D7314" s="2" t="n">
        <v>110</v>
      </c>
      <c r="E7314" s="38" t="s">
        <v>238</v>
      </c>
      <c r="F7314" s="38" t="s">
        <v>2913</v>
      </c>
      <c r="H7314" s="35"/>
      <c r="I7314" s="35"/>
      <c r="J7314" s="61"/>
      <c r="M7314" s="8" t="n">
        <v>0</v>
      </c>
    </row>
    <row r="7316" customFormat="false" ht="15" hidden="false" customHeight="false" outlineLevel="0" collapsed="false">
      <c r="B7316" s="2" t="s">
        <v>108</v>
      </c>
      <c r="C7316" s="66" t="s">
        <v>2832</v>
      </c>
      <c r="D7316" s="38" t="n">
        <f aca="false">E7316*10</f>
        <v>100</v>
      </c>
      <c r="E7316" s="38" t="s">
        <v>224</v>
      </c>
      <c r="F7316" s="38" t="n">
        <f aca="false">E7316*10</f>
        <v>100</v>
      </c>
      <c r="H7316" s="14" t="str">
        <f aca="false">E7316</f>
        <v>10</v>
      </c>
      <c r="I7316" s="8" t="str">
        <f aca="false">J7316</f>
        <v>10</v>
      </c>
      <c r="J7316" s="61" t="str">
        <f aca="false">H7316</f>
        <v>10</v>
      </c>
      <c r="M7316" s="8" t="n">
        <v>0</v>
      </c>
      <c r="AA7316" s="38" t="str">
        <f aca="false">H7316</f>
        <v>10</v>
      </c>
      <c r="AB7316" s="38"/>
    </row>
    <row r="7317" customFormat="false" ht="15" hidden="false" customHeight="false" outlineLevel="0" collapsed="false">
      <c r="B7317" s="2" t="s">
        <v>108</v>
      </c>
      <c r="C7317" s="66" t="s">
        <v>2832</v>
      </c>
      <c r="D7317" s="38" t="n">
        <f aca="false">E7317*10</f>
        <v>110</v>
      </c>
      <c r="E7317" s="38" t="s">
        <v>226</v>
      </c>
      <c r="F7317" s="38" t="n">
        <f aca="false">E7317*10</f>
        <v>110</v>
      </c>
      <c r="H7317" s="14" t="str">
        <f aca="false">E7317</f>
        <v>11</v>
      </c>
      <c r="I7317" s="8" t="str">
        <f aca="false">J7317</f>
        <v>11</v>
      </c>
      <c r="J7317" s="61" t="str">
        <f aca="false">H7317</f>
        <v>11</v>
      </c>
      <c r="M7317" s="8" t="n">
        <v>0</v>
      </c>
      <c r="AA7317" s="38" t="str">
        <f aca="false">H7317</f>
        <v>11</v>
      </c>
      <c r="AB7317" s="38"/>
    </row>
    <row r="7318" customFormat="false" ht="15" hidden="false" customHeight="false" outlineLevel="0" collapsed="false">
      <c r="B7318" s="2" t="s">
        <v>108</v>
      </c>
      <c r="C7318" s="66" t="s">
        <v>2832</v>
      </c>
      <c r="D7318" s="38" t="n">
        <f aca="false">E7318*10</f>
        <v>120</v>
      </c>
      <c r="E7318" s="38" t="s">
        <v>232</v>
      </c>
      <c r="F7318" s="38" t="n">
        <f aca="false">E7318*10</f>
        <v>120</v>
      </c>
      <c r="H7318" s="14" t="str">
        <f aca="false">E7318</f>
        <v>12</v>
      </c>
      <c r="I7318" s="8" t="str">
        <f aca="false">J7318</f>
        <v>12</v>
      </c>
      <c r="J7318" s="61" t="str">
        <f aca="false">H7318</f>
        <v>12</v>
      </c>
      <c r="M7318" s="8" t="n">
        <v>0</v>
      </c>
      <c r="AA7318" s="38" t="str">
        <f aca="false">H7318</f>
        <v>12</v>
      </c>
      <c r="AB7318" s="38"/>
    </row>
    <row r="7319" customFormat="false" ht="15" hidden="false" customHeight="false" outlineLevel="0" collapsed="false">
      <c r="B7319" s="2" t="s">
        <v>108</v>
      </c>
      <c r="C7319" s="66" t="s">
        <v>2832</v>
      </c>
      <c r="D7319" s="38" t="n">
        <f aca="false">E7319*10</f>
        <v>130</v>
      </c>
      <c r="E7319" s="38" t="s">
        <v>234</v>
      </c>
      <c r="F7319" s="38" t="n">
        <f aca="false">E7319*10</f>
        <v>130</v>
      </c>
      <c r="H7319" s="14" t="str">
        <f aca="false">E7319</f>
        <v>13</v>
      </c>
      <c r="I7319" s="8" t="str">
        <f aca="false">J7319</f>
        <v>13</v>
      </c>
      <c r="J7319" s="61" t="str">
        <f aca="false">H7319</f>
        <v>13</v>
      </c>
      <c r="M7319" s="8" t="n">
        <v>0</v>
      </c>
      <c r="AA7319" s="38" t="str">
        <f aca="false">H7319</f>
        <v>13</v>
      </c>
      <c r="AB7319" s="38"/>
    </row>
    <row r="7320" customFormat="false" ht="15" hidden="false" customHeight="false" outlineLevel="0" collapsed="false">
      <c r="B7320" s="2" t="s">
        <v>108</v>
      </c>
      <c r="C7320" s="66" t="s">
        <v>2832</v>
      </c>
      <c r="D7320" s="38" t="n">
        <f aca="false">E7320*10</f>
        <v>140</v>
      </c>
      <c r="E7320" s="38" t="s">
        <v>277</v>
      </c>
      <c r="F7320" s="38" t="n">
        <f aca="false">E7320*10</f>
        <v>140</v>
      </c>
      <c r="H7320" s="14" t="str">
        <f aca="false">E7320</f>
        <v>14</v>
      </c>
      <c r="I7320" s="8" t="str">
        <f aca="false">J7320</f>
        <v>14</v>
      </c>
      <c r="J7320" s="61" t="str">
        <f aca="false">H7320</f>
        <v>14</v>
      </c>
      <c r="M7320" s="8" t="n">
        <v>0</v>
      </c>
      <c r="AA7320" s="38" t="str">
        <f aca="false">H7320</f>
        <v>14</v>
      </c>
      <c r="AB7320" s="38"/>
    </row>
    <row r="7321" customFormat="false" ht="15" hidden="false" customHeight="false" outlineLevel="0" collapsed="false">
      <c r="B7321" s="2" t="s">
        <v>108</v>
      </c>
      <c r="C7321" s="66" t="s">
        <v>2832</v>
      </c>
      <c r="D7321" s="38" t="n">
        <f aca="false">E7321*10</f>
        <v>150</v>
      </c>
      <c r="E7321" s="38" t="s">
        <v>279</v>
      </c>
      <c r="F7321" s="38" t="n">
        <f aca="false">E7321*10</f>
        <v>150</v>
      </c>
      <c r="H7321" s="14" t="str">
        <f aca="false">E7321</f>
        <v>15</v>
      </c>
      <c r="I7321" s="8" t="str">
        <f aca="false">J7321</f>
        <v>15</v>
      </c>
      <c r="J7321" s="61" t="str">
        <f aca="false">H7321</f>
        <v>15</v>
      </c>
      <c r="M7321" s="8" t="n">
        <v>0</v>
      </c>
      <c r="AA7321" s="38" t="str">
        <f aca="false">H7321</f>
        <v>15</v>
      </c>
      <c r="AB7321" s="38"/>
    </row>
    <row r="7322" customFormat="false" ht="15" hidden="false" customHeight="false" outlineLevel="0" collapsed="false">
      <c r="B7322" s="2" t="s">
        <v>108</v>
      </c>
      <c r="C7322" s="66" t="s">
        <v>2832</v>
      </c>
      <c r="D7322" s="38" t="n">
        <f aca="false">E7322*10</f>
        <v>160</v>
      </c>
      <c r="E7322" s="38" t="s">
        <v>281</v>
      </c>
      <c r="F7322" s="38" t="n">
        <f aca="false">E7322*10</f>
        <v>160</v>
      </c>
      <c r="H7322" s="14" t="str">
        <f aca="false">E7322</f>
        <v>16</v>
      </c>
      <c r="I7322" s="8" t="str">
        <f aca="false">J7322</f>
        <v>16</v>
      </c>
      <c r="J7322" s="61" t="str">
        <f aca="false">H7322</f>
        <v>16</v>
      </c>
      <c r="M7322" s="8" t="n">
        <v>0</v>
      </c>
      <c r="AA7322" s="38" t="str">
        <f aca="false">H7322</f>
        <v>16</v>
      </c>
      <c r="AB7322" s="38"/>
    </row>
    <row r="7323" customFormat="false" ht="15" hidden="false" customHeight="false" outlineLevel="0" collapsed="false">
      <c r="B7323" s="2" t="s">
        <v>108</v>
      </c>
      <c r="C7323" s="66" t="s">
        <v>2832</v>
      </c>
      <c r="D7323" s="38" t="n">
        <f aca="false">E7323*10</f>
        <v>170</v>
      </c>
      <c r="E7323" s="38" t="s">
        <v>283</v>
      </c>
      <c r="F7323" s="38" t="n">
        <f aca="false">E7323*10</f>
        <v>170</v>
      </c>
      <c r="H7323" s="14" t="str">
        <f aca="false">E7323</f>
        <v>17</v>
      </c>
      <c r="I7323" s="8" t="str">
        <f aca="false">J7323</f>
        <v>17</v>
      </c>
      <c r="J7323" s="61" t="str">
        <f aca="false">H7323</f>
        <v>17</v>
      </c>
      <c r="M7323" s="8" t="n">
        <v>0</v>
      </c>
      <c r="AA7323" s="38" t="str">
        <f aca="false">H7323</f>
        <v>17</v>
      </c>
      <c r="AB7323" s="38"/>
    </row>
    <row r="7324" customFormat="false" ht="15" hidden="false" customHeight="false" outlineLevel="0" collapsed="false">
      <c r="B7324" s="2" t="s">
        <v>108</v>
      </c>
      <c r="C7324" s="66" t="s">
        <v>2832</v>
      </c>
      <c r="D7324" s="38" t="n">
        <f aca="false">E7324*10</f>
        <v>180</v>
      </c>
      <c r="E7324" s="38" t="s">
        <v>285</v>
      </c>
      <c r="F7324" s="38" t="n">
        <f aca="false">E7324*10</f>
        <v>180</v>
      </c>
      <c r="H7324" s="14" t="str">
        <f aca="false">E7324</f>
        <v>18</v>
      </c>
      <c r="I7324" s="8" t="str">
        <f aca="false">J7324</f>
        <v>18</v>
      </c>
      <c r="J7324" s="61" t="str">
        <f aca="false">H7324</f>
        <v>18</v>
      </c>
      <c r="M7324" s="8" t="n">
        <v>0</v>
      </c>
      <c r="AA7324" s="38" t="str">
        <f aca="false">H7324</f>
        <v>18</v>
      </c>
      <c r="AB7324" s="38"/>
    </row>
    <row r="7326" customFormat="false" ht="15" hidden="false" customHeight="false" outlineLevel="0" collapsed="false">
      <c r="B7326" s="2" t="s">
        <v>108</v>
      </c>
      <c r="C7326" s="66" t="s">
        <v>2833</v>
      </c>
      <c r="D7326" s="2" t="n">
        <v>140</v>
      </c>
      <c r="E7326" s="38" t="s">
        <v>176</v>
      </c>
      <c r="F7326" s="2" t="str">
        <f aca="false">E7326</f>
        <v>XXS</v>
      </c>
      <c r="H7326" s="27"/>
      <c r="I7326" s="27"/>
      <c r="M7326" s="8" t="n">
        <v>0</v>
      </c>
    </row>
    <row r="7327" customFormat="false" ht="15" hidden="false" customHeight="false" outlineLevel="0" collapsed="false">
      <c r="B7327" s="2" t="s">
        <v>108</v>
      </c>
      <c r="C7327" s="66" t="s">
        <v>2833</v>
      </c>
      <c r="D7327" s="2" t="n">
        <v>150</v>
      </c>
      <c r="E7327" s="38" t="s">
        <v>177</v>
      </c>
      <c r="F7327" s="2" t="str">
        <f aca="false">E7327</f>
        <v>XS</v>
      </c>
      <c r="H7327" s="27"/>
      <c r="I7327" s="27"/>
      <c r="M7327" s="8" t="n">
        <v>0</v>
      </c>
    </row>
    <row r="7328" customFormat="false" ht="15" hidden="false" customHeight="false" outlineLevel="0" collapsed="false">
      <c r="B7328" s="2" t="s">
        <v>108</v>
      </c>
      <c r="C7328" s="66" t="s">
        <v>2833</v>
      </c>
      <c r="D7328" s="2" t="n">
        <v>160</v>
      </c>
      <c r="E7328" s="38" t="s">
        <v>178</v>
      </c>
      <c r="F7328" s="2" t="str">
        <f aca="false">E7328</f>
        <v>S</v>
      </c>
      <c r="H7328" s="27"/>
      <c r="I7328" s="27"/>
      <c r="M7328" s="8" t="n">
        <v>0</v>
      </c>
    </row>
    <row r="7329" customFormat="false" ht="15" hidden="false" customHeight="false" outlineLevel="0" collapsed="false">
      <c r="B7329" s="2" t="s">
        <v>108</v>
      </c>
      <c r="C7329" s="66" t="s">
        <v>2833</v>
      </c>
      <c r="D7329" s="2" t="n">
        <v>170</v>
      </c>
      <c r="E7329" s="38" t="s">
        <v>179</v>
      </c>
      <c r="F7329" s="2" t="str">
        <f aca="false">E7329</f>
        <v>M</v>
      </c>
      <c r="H7329" s="27"/>
      <c r="I7329" s="27"/>
      <c r="M7329" s="8" t="n">
        <v>0</v>
      </c>
    </row>
    <row r="7330" customFormat="false" ht="15" hidden="false" customHeight="false" outlineLevel="0" collapsed="false">
      <c r="B7330" s="2" t="s">
        <v>108</v>
      </c>
      <c r="C7330" s="66" t="s">
        <v>2833</v>
      </c>
      <c r="D7330" s="2" t="n">
        <v>180</v>
      </c>
      <c r="E7330" s="38" t="s">
        <v>180</v>
      </c>
      <c r="F7330" s="2" t="str">
        <f aca="false">E7330</f>
        <v>L</v>
      </c>
      <c r="H7330" s="27"/>
      <c r="I7330" s="27"/>
      <c r="M7330" s="8" t="n">
        <v>0</v>
      </c>
    </row>
    <row r="7331" customFormat="false" ht="15" hidden="false" customHeight="false" outlineLevel="0" collapsed="false">
      <c r="B7331" s="2" t="s">
        <v>108</v>
      </c>
      <c r="C7331" s="66" t="s">
        <v>2833</v>
      </c>
      <c r="D7331" s="2" t="n">
        <v>190</v>
      </c>
      <c r="E7331" s="38" t="s">
        <v>181</v>
      </c>
      <c r="F7331" s="2" t="str">
        <f aca="false">E7331</f>
        <v>XL</v>
      </c>
      <c r="H7331" s="27"/>
      <c r="I7331" s="27"/>
      <c r="M7331" s="8" t="n">
        <v>0</v>
      </c>
    </row>
    <row r="7332" customFormat="false" ht="15" hidden="false" customHeight="false" outlineLevel="0" collapsed="false">
      <c r="B7332" s="2" t="s">
        <v>108</v>
      </c>
      <c r="C7332" s="66" t="s">
        <v>2833</v>
      </c>
      <c r="D7332" s="2" t="n">
        <v>200</v>
      </c>
      <c r="E7332" s="38" t="s">
        <v>182</v>
      </c>
      <c r="F7332" s="2" t="str">
        <f aca="false">E7332</f>
        <v>XXL</v>
      </c>
      <c r="H7332" s="27"/>
      <c r="I7332" s="27"/>
      <c r="M7332" s="8" t="n">
        <v>0</v>
      </c>
    </row>
    <row r="7333" customFormat="false" ht="15" hidden="false" customHeight="false" outlineLevel="0" collapsed="false">
      <c r="I7333" s="2"/>
    </row>
    <row r="7334" customFormat="false" ht="15" hidden="false" customHeight="false" outlineLevel="0" collapsed="false">
      <c r="B7334" s="2" t="s">
        <v>108</v>
      </c>
      <c r="C7334" s="66" t="s">
        <v>2834</v>
      </c>
      <c r="D7334" s="2" t="n">
        <v>145</v>
      </c>
      <c r="E7334" s="38" t="s">
        <v>587</v>
      </c>
      <c r="F7334" s="2" t="s">
        <v>3016</v>
      </c>
      <c r="H7334" s="27"/>
      <c r="I7334" s="27"/>
      <c r="M7334" s="8" t="n">
        <v>0</v>
      </c>
    </row>
    <row r="7335" customFormat="false" ht="15" hidden="false" customHeight="false" outlineLevel="0" collapsed="false">
      <c r="B7335" s="2" t="s">
        <v>108</v>
      </c>
      <c r="C7335" s="66" t="s">
        <v>2834</v>
      </c>
      <c r="D7335" s="2" t="n">
        <v>155</v>
      </c>
      <c r="E7335" s="38" t="s">
        <v>588</v>
      </c>
      <c r="F7335" s="2" t="s">
        <v>3017</v>
      </c>
      <c r="H7335" s="27"/>
      <c r="I7335" s="27"/>
      <c r="M7335" s="8" t="n">
        <v>0</v>
      </c>
    </row>
    <row r="7336" customFormat="false" ht="15" hidden="false" customHeight="false" outlineLevel="0" collapsed="false">
      <c r="B7336" s="2" t="s">
        <v>108</v>
      </c>
      <c r="C7336" s="66" t="s">
        <v>2834</v>
      </c>
      <c r="D7336" s="2" t="n">
        <v>165</v>
      </c>
      <c r="E7336" s="38" t="s">
        <v>589</v>
      </c>
      <c r="F7336" s="2" t="s">
        <v>3021</v>
      </c>
      <c r="H7336" s="27"/>
      <c r="I7336" s="27"/>
      <c r="M7336" s="8" t="n">
        <v>0</v>
      </c>
    </row>
    <row r="7337" customFormat="false" ht="15" hidden="false" customHeight="false" outlineLevel="0" collapsed="false">
      <c r="B7337" s="2" t="s">
        <v>108</v>
      </c>
      <c r="C7337" s="66" t="s">
        <v>2834</v>
      </c>
      <c r="D7337" s="2" t="n">
        <v>175</v>
      </c>
      <c r="E7337" s="38" t="s">
        <v>590</v>
      </c>
      <c r="F7337" s="2" t="s">
        <v>3025</v>
      </c>
      <c r="H7337" s="27"/>
      <c r="I7337" s="27"/>
      <c r="M7337" s="8" t="n">
        <v>0</v>
      </c>
    </row>
    <row r="7338" customFormat="false" ht="15" hidden="false" customHeight="false" outlineLevel="0" collapsed="false">
      <c r="B7338" s="2" t="s">
        <v>108</v>
      </c>
      <c r="C7338" s="66" t="s">
        <v>2834</v>
      </c>
      <c r="D7338" s="2" t="n">
        <v>185</v>
      </c>
      <c r="E7338" s="38" t="s">
        <v>591</v>
      </c>
      <c r="F7338" s="2" t="s">
        <v>3029</v>
      </c>
      <c r="H7338" s="27"/>
      <c r="I7338" s="27"/>
      <c r="M7338" s="8" t="n">
        <v>0</v>
      </c>
    </row>
    <row r="7339" customFormat="false" ht="15" hidden="false" customHeight="false" outlineLevel="0" collapsed="false">
      <c r="B7339" s="2" t="s">
        <v>108</v>
      </c>
      <c r="C7339" s="66" t="s">
        <v>2834</v>
      </c>
      <c r="D7339" s="2" t="n">
        <v>195</v>
      </c>
      <c r="E7339" s="38" t="s">
        <v>592</v>
      </c>
      <c r="F7339" s="2" t="s">
        <v>3032</v>
      </c>
      <c r="H7339" s="27"/>
      <c r="I7339" s="27"/>
      <c r="M7339" s="8" t="n">
        <v>0</v>
      </c>
    </row>
    <row r="7340" customFormat="false" ht="15" hidden="false" customHeight="false" outlineLevel="0" collapsed="false">
      <c r="I7340" s="2"/>
    </row>
    <row r="7341" s="50" customFormat="true" ht="15" hidden="false" customHeight="false" outlineLevel="0" collapsed="false">
      <c r="B7341" s="77" t="s">
        <v>108</v>
      </c>
      <c r="C7341" s="78" t="s">
        <v>2835</v>
      </c>
      <c r="D7341" s="77" t="n">
        <v>130</v>
      </c>
      <c r="E7341" s="79" t="s">
        <v>185</v>
      </c>
      <c r="F7341" s="77" t="str">
        <f aca="false">RIGHT("000"&amp;E7341*10,3)</f>
        <v>000</v>
      </c>
      <c r="G7341" s="78"/>
      <c r="H7341" s="68"/>
      <c r="I7341" s="68"/>
      <c r="J7341" s="58"/>
      <c r="K7341" s="58"/>
      <c r="L7341" s="58"/>
      <c r="M7341" s="8" t="n">
        <v>0</v>
      </c>
      <c r="N7341" s="77"/>
      <c r="O7341" s="77"/>
      <c r="P7341" s="77"/>
      <c r="Q7341" s="77"/>
      <c r="R7341" s="77"/>
      <c r="S7341" s="77"/>
      <c r="T7341" s="77"/>
      <c r="U7341" s="77"/>
      <c r="V7341" s="77"/>
      <c r="W7341" s="77"/>
      <c r="X7341" s="77"/>
      <c r="Y7341" s="77"/>
      <c r="Z7341" s="77"/>
      <c r="AA7341" s="77"/>
      <c r="AB7341" s="77"/>
      <c r="AC7341" s="77"/>
      <c r="AD7341" s="77"/>
      <c r="AE7341" s="77"/>
      <c r="AF7341" s="77"/>
      <c r="AG7341" s="77"/>
      <c r="AH7341" s="77"/>
      <c r="AI7341" s="77"/>
      <c r="AJ7341" s="77"/>
      <c r="AK7341" s="77"/>
    </row>
    <row r="7342" s="50" customFormat="true" ht="15" hidden="false" customHeight="false" outlineLevel="0" collapsed="false">
      <c r="B7342" s="77" t="s">
        <v>108</v>
      </c>
      <c r="C7342" s="78" t="s">
        <v>2835</v>
      </c>
      <c r="D7342" s="77" t="n">
        <v>135</v>
      </c>
      <c r="E7342" s="79" t="s">
        <v>2836</v>
      </c>
      <c r="F7342" s="77" t="str">
        <f aca="false">RIGHT("000"&amp;E7342*10,3)</f>
        <v>005</v>
      </c>
      <c r="G7342" s="78"/>
      <c r="H7342" s="77"/>
      <c r="I7342" s="58"/>
      <c r="J7342" s="58"/>
      <c r="K7342" s="58"/>
      <c r="L7342" s="58"/>
      <c r="M7342" s="8" t="n">
        <v>0</v>
      </c>
      <c r="N7342" s="77"/>
      <c r="O7342" s="77"/>
      <c r="P7342" s="77"/>
      <c r="Q7342" s="77"/>
      <c r="R7342" s="77"/>
      <c r="S7342" s="77"/>
      <c r="T7342" s="77"/>
      <c r="U7342" s="77"/>
      <c r="V7342" s="77"/>
      <c r="W7342" s="77"/>
      <c r="X7342" s="77"/>
      <c r="Y7342" s="77"/>
      <c r="Z7342" s="77"/>
      <c r="AA7342" s="77"/>
      <c r="AB7342" s="77"/>
      <c r="AC7342" s="77"/>
      <c r="AD7342" s="77"/>
      <c r="AE7342" s="77"/>
      <c r="AF7342" s="77"/>
      <c r="AG7342" s="77"/>
      <c r="AH7342" s="77"/>
      <c r="AI7342" s="77"/>
      <c r="AJ7342" s="77"/>
      <c r="AK7342" s="77"/>
    </row>
    <row r="7343" s="50" customFormat="true" ht="15" hidden="false" customHeight="false" outlineLevel="0" collapsed="false">
      <c r="B7343" s="77" t="s">
        <v>108</v>
      </c>
      <c r="C7343" s="78" t="s">
        <v>2835</v>
      </c>
      <c r="D7343" s="77" t="n">
        <v>140</v>
      </c>
      <c r="E7343" s="79" t="s">
        <v>186</v>
      </c>
      <c r="F7343" s="77" t="str">
        <f aca="false">RIGHT("000"&amp;E7343*10,3)</f>
        <v>010</v>
      </c>
      <c r="G7343" s="78"/>
      <c r="H7343" s="68"/>
      <c r="I7343" s="68"/>
      <c r="J7343" s="58"/>
      <c r="K7343" s="58"/>
      <c r="L7343" s="58"/>
      <c r="M7343" s="8" t="n">
        <v>0</v>
      </c>
      <c r="N7343" s="77"/>
      <c r="O7343" s="77"/>
      <c r="P7343" s="77"/>
      <c r="Q7343" s="77"/>
      <c r="R7343" s="77"/>
      <c r="S7343" s="77"/>
      <c r="T7343" s="77"/>
      <c r="U7343" s="77"/>
      <c r="V7343" s="77"/>
      <c r="W7343" s="77"/>
      <c r="X7343" s="77"/>
      <c r="Y7343" s="77"/>
      <c r="Z7343" s="77"/>
      <c r="AA7343" s="77"/>
      <c r="AB7343" s="77"/>
      <c r="AC7343" s="77"/>
      <c r="AD7343" s="77"/>
      <c r="AE7343" s="77"/>
      <c r="AF7343" s="77"/>
      <c r="AG7343" s="77"/>
      <c r="AH7343" s="77"/>
      <c r="AI7343" s="77"/>
      <c r="AJ7343" s="77"/>
      <c r="AK7343" s="77"/>
    </row>
    <row r="7344" s="50" customFormat="true" ht="15" hidden="false" customHeight="false" outlineLevel="0" collapsed="false">
      <c r="B7344" s="77" t="s">
        <v>108</v>
      </c>
      <c r="C7344" s="78" t="s">
        <v>2835</v>
      </c>
      <c r="D7344" s="77" t="n">
        <v>145</v>
      </c>
      <c r="E7344" s="79" t="s">
        <v>212</v>
      </c>
      <c r="F7344" s="77" t="str">
        <f aca="false">RIGHT("000"&amp;E7344*10,3)</f>
        <v>015</v>
      </c>
      <c r="G7344" s="78"/>
      <c r="H7344" s="77"/>
      <c r="I7344" s="58"/>
      <c r="J7344" s="58"/>
      <c r="K7344" s="58"/>
      <c r="L7344" s="58"/>
      <c r="M7344" s="8" t="n">
        <v>0</v>
      </c>
      <c r="N7344" s="77"/>
      <c r="O7344" s="77"/>
      <c r="P7344" s="77"/>
      <c r="Q7344" s="77"/>
      <c r="R7344" s="77"/>
      <c r="S7344" s="77"/>
      <c r="T7344" s="77"/>
      <c r="U7344" s="77"/>
      <c r="V7344" s="77"/>
      <c r="W7344" s="77"/>
      <c r="X7344" s="77"/>
      <c r="Y7344" s="77"/>
      <c r="Z7344" s="77"/>
      <c r="AA7344" s="77"/>
      <c r="AB7344" s="77"/>
      <c r="AC7344" s="77"/>
      <c r="AD7344" s="77"/>
      <c r="AE7344" s="77"/>
      <c r="AF7344" s="77"/>
      <c r="AG7344" s="77"/>
      <c r="AH7344" s="77"/>
      <c r="AI7344" s="77"/>
      <c r="AJ7344" s="77"/>
      <c r="AK7344" s="77"/>
    </row>
    <row r="7345" s="50" customFormat="true" ht="15" hidden="false" customHeight="false" outlineLevel="0" collapsed="false">
      <c r="B7345" s="77" t="s">
        <v>108</v>
      </c>
      <c r="C7345" s="78" t="s">
        <v>2835</v>
      </c>
      <c r="D7345" s="77" t="n">
        <v>150</v>
      </c>
      <c r="E7345" s="79" t="s">
        <v>187</v>
      </c>
      <c r="F7345" s="77" t="str">
        <f aca="false">RIGHT("000"&amp;E7345*10,3)</f>
        <v>020</v>
      </c>
      <c r="G7345" s="78"/>
      <c r="H7345" s="68"/>
      <c r="I7345" s="68"/>
      <c r="J7345" s="58"/>
      <c r="K7345" s="58"/>
      <c r="L7345" s="58"/>
      <c r="M7345" s="8" t="n">
        <v>0</v>
      </c>
      <c r="N7345" s="77"/>
      <c r="O7345" s="77"/>
      <c r="P7345" s="77"/>
      <c r="Q7345" s="77"/>
      <c r="R7345" s="77"/>
      <c r="S7345" s="77"/>
      <c r="T7345" s="77"/>
      <c r="U7345" s="77"/>
      <c r="V7345" s="77"/>
      <c r="W7345" s="77"/>
      <c r="X7345" s="77"/>
      <c r="Y7345" s="77"/>
      <c r="Z7345" s="77"/>
      <c r="AA7345" s="77"/>
      <c r="AB7345" s="77"/>
      <c r="AC7345" s="77"/>
      <c r="AD7345" s="77"/>
      <c r="AE7345" s="77"/>
      <c r="AF7345" s="77"/>
      <c r="AG7345" s="77"/>
      <c r="AH7345" s="77"/>
      <c r="AI7345" s="77"/>
      <c r="AJ7345" s="77"/>
      <c r="AK7345" s="77"/>
    </row>
    <row r="7346" s="50" customFormat="true" ht="15" hidden="false" customHeight="false" outlineLevel="0" collapsed="false">
      <c r="B7346" s="77" t="s">
        <v>108</v>
      </c>
      <c r="C7346" s="78" t="s">
        <v>2835</v>
      </c>
      <c r="D7346" s="77" t="n">
        <v>155</v>
      </c>
      <c r="E7346" s="79" t="s">
        <v>213</v>
      </c>
      <c r="F7346" s="77" t="str">
        <f aca="false">RIGHT("000"&amp;E7346*10,3)</f>
        <v>025</v>
      </c>
      <c r="G7346" s="78"/>
      <c r="H7346" s="77"/>
      <c r="I7346" s="58"/>
      <c r="J7346" s="58"/>
      <c r="K7346" s="58"/>
      <c r="L7346" s="58"/>
      <c r="M7346" s="8" t="n">
        <v>0</v>
      </c>
      <c r="N7346" s="77"/>
      <c r="O7346" s="77"/>
      <c r="P7346" s="77"/>
      <c r="Q7346" s="77"/>
      <c r="R7346" s="77"/>
      <c r="S7346" s="77"/>
      <c r="T7346" s="77"/>
      <c r="U7346" s="77"/>
      <c r="V7346" s="77"/>
      <c r="W7346" s="77"/>
      <c r="X7346" s="77"/>
      <c r="Y7346" s="77"/>
      <c r="Z7346" s="77"/>
      <c r="AA7346" s="77"/>
      <c r="AB7346" s="77"/>
      <c r="AC7346" s="77"/>
      <c r="AD7346" s="77"/>
      <c r="AE7346" s="77"/>
      <c r="AF7346" s="77"/>
      <c r="AG7346" s="77"/>
      <c r="AH7346" s="77"/>
      <c r="AI7346" s="77"/>
      <c r="AJ7346" s="77"/>
      <c r="AK7346" s="77"/>
    </row>
    <row r="7347" s="50" customFormat="true" ht="15" hidden="false" customHeight="false" outlineLevel="0" collapsed="false">
      <c r="B7347" s="77" t="s">
        <v>108</v>
      </c>
      <c r="C7347" s="78" t="s">
        <v>2835</v>
      </c>
      <c r="D7347" s="77" t="n">
        <v>160</v>
      </c>
      <c r="E7347" s="79" t="s">
        <v>188</v>
      </c>
      <c r="F7347" s="77" t="str">
        <f aca="false">RIGHT("000"&amp;E7347*10,3)</f>
        <v>030</v>
      </c>
      <c r="G7347" s="78"/>
      <c r="H7347" s="68"/>
      <c r="I7347" s="68"/>
      <c r="J7347" s="58"/>
      <c r="K7347" s="58"/>
      <c r="L7347" s="58"/>
      <c r="M7347" s="8" t="n">
        <v>0</v>
      </c>
      <c r="N7347" s="77"/>
      <c r="O7347" s="77"/>
      <c r="P7347" s="77"/>
      <c r="Q7347" s="77"/>
      <c r="R7347" s="77"/>
      <c r="S7347" s="77"/>
      <c r="T7347" s="77"/>
      <c r="U7347" s="77"/>
      <c r="V7347" s="77"/>
      <c r="W7347" s="77"/>
      <c r="X7347" s="77"/>
      <c r="Y7347" s="77"/>
      <c r="Z7347" s="77"/>
      <c r="AA7347" s="77"/>
      <c r="AB7347" s="77"/>
      <c r="AC7347" s="77"/>
      <c r="AD7347" s="77"/>
      <c r="AE7347" s="77"/>
      <c r="AF7347" s="77"/>
      <c r="AG7347" s="77"/>
      <c r="AH7347" s="77"/>
      <c r="AI7347" s="77"/>
      <c r="AJ7347" s="77"/>
      <c r="AK7347" s="77"/>
    </row>
    <row r="7348" s="50" customFormat="true" ht="15" hidden="false" customHeight="false" outlineLevel="0" collapsed="false">
      <c r="B7348" s="77" t="s">
        <v>108</v>
      </c>
      <c r="C7348" s="78" t="s">
        <v>2835</v>
      </c>
      <c r="D7348" s="77" t="n">
        <v>165</v>
      </c>
      <c r="E7348" s="79" t="s">
        <v>214</v>
      </c>
      <c r="F7348" s="77" t="str">
        <f aca="false">RIGHT("000"&amp;E7348*10,3)</f>
        <v>035</v>
      </c>
      <c r="G7348" s="78"/>
      <c r="H7348" s="77"/>
      <c r="I7348" s="58"/>
      <c r="J7348" s="58"/>
      <c r="K7348" s="58"/>
      <c r="L7348" s="58"/>
      <c r="M7348" s="8" t="n">
        <v>0</v>
      </c>
      <c r="N7348" s="77"/>
      <c r="O7348" s="77"/>
      <c r="P7348" s="77"/>
      <c r="Q7348" s="77"/>
      <c r="R7348" s="77"/>
      <c r="S7348" s="77"/>
      <c r="T7348" s="77"/>
      <c r="U7348" s="77"/>
      <c r="V7348" s="77"/>
      <c r="W7348" s="77"/>
      <c r="X7348" s="77"/>
      <c r="Y7348" s="77"/>
      <c r="Z7348" s="77"/>
      <c r="AA7348" s="77"/>
      <c r="AB7348" s="77"/>
      <c r="AC7348" s="77"/>
      <c r="AD7348" s="77"/>
      <c r="AE7348" s="77"/>
      <c r="AF7348" s="77"/>
      <c r="AG7348" s="77"/>
      <c r="AH7348" s="77"/>
      <c r="AI7348" s="77"/>
      <c r="AJ7348" s="77"/>
      <c r="AK7348" s="77"/>
    </row>
    <row r="7349" s="50" customFormat="true" ht="15" hidden="false" customHeight="false" outlineLevel="0" collapsed="false">
      <c r="B7349" s="77" t="s">
        <v>108</v>
      </c>
      <c r="C7349" s="78" t="s">
        <v>2835</v>
      </c>
      <c r="D7349" s="77" t="n">
        <v>170</v>
      </c>
      <c r="E7349" s="79" t="s">
        <v>189</v>
      </c>
      <c r="F7349" s="77" t="str">
        <f aca="false">RIGHT("000"&amp;E7349*10,3)</f>
        <v>040</v>
      </c>
      <c r="G7349" s="78"/>
      <c r="H7349" s="68"/>
      <c r="I7349" s="68"/>
      <c r="J7349" s="58"/>
      <c r="K7349" s="58"/>
      <c r="L7349" s="58"/>
      <c r="M7349" s="8" t="n">
        <v>0</v>
      </c>
      <c r="N7349" s="77"/>
      <c r="O7349" s="77"/>
      <c r="P7349" s="77"/>
      <c r="Q7349" s="77"/>
      <c r="R7349" s="77"/>
      <c r="S7349" s="77"/>
      <c r="T7349" s="77"/>
      <c r="U7349" s="77"/>
      <c r="V7349" s="77"/>
      <c r="W7349" s="77"/>
      <c r="X7349" s="77"/>
      <c r="Y7349" s="77"/>
      <c r="Z7349" s="77"/>
      <c r="AA7349" s="77"/>
      <c r="AB7349" s="77"/>
      <c r="AC7349" s="77"/>
      <c r="AD7349" s="77"/>
      <c r="AE7349" s="77"/>
      <c r="AF7349" s="77"/>
      <c r="AG7349" s="77"/>
      <c r="AH7349" s="77"/>
      <c r="AI7349" s="77"/>
      <c r="AJ7349" s="77"/>
      <c r="AK7349" s="77"/>
    </row>
    <row r="7350" s="50" customFormat="true" ht="15" hidden="false" customHeight="false" outlineLevel="0" collapsed="false">
      <c r="B7350" s="77" t="s">
        <v>108</v>
      </c>
      <c r="C7350" s="78" t="s">
        <v>2835</v>
      </c>
      <c r="D7350" s="77" t="n">
        <v>175</v>
      </c>
      <c r="E7350" s="79" t="s">
        <v>215</v>
      </c>
      <c r="F7350" s="77" t="str">
        <f aca="false">RIGHT("000"&amp;E7350*10,3)</f>
        <v>045</v>
      </c>
      <c r="G7350" s="78"/>
      <c r="H7350" s="77"/>
      <c r="I7350" s="58"/>
      <c r="J7350" s="58"/>
      <c r="K7350" s="58"/>
      <c r="L7350" s="58"/>
      <c r="M7350" s="8" t="n">
        <v>0</v>
      </c>
      <c r="N7350" s="77"/>
      <c r="O7350" s="77"/>
      <c r="P7350" s="77"/>
      <c r="Q7350" s="77"/>
      <c r="R7350" s="77"/>
      <c r="S7350" s="77"/>
      <c r="T7350" s="77"/>
      <c r="U7350" s="77"/>
      <c r="V7350" s="77"/>
      <c r="W7350" s="77"/>
      <c r="X7350" s="77"/>
      <c r="Y7350" s="77"/>
      <c r="Z7350" s="77"/>
      <c r="AA7350" s="77"/>
      <c r="AB7350" s="77"/>
      <c r="AC7350" s="77"/>
      <c r="AD7350" s="77"/>
      <c r="AE7350" s="77"/>
      <c r="AF7350" s="77"/>
      <c r="AG7350" s="77"/>
      <c r="AH7350" s="77"/>
      <c r="AI7350" s="77"/>
      <c r="AJ7350" s="77"/>
      <c r="AK7350" s="77"/>
    </row>
    <row r="7351" s="50" customFormat="true" ht="15" hidden="false" customHeight="false" outlineLevel="0" collapsed="false">
      <c r="B7351" s="77" t="s">
        <v>108</v>
      </c>
      <c r="C7351" s="78" t="s">
        <v>2835</v>
      </c>
      <c r="D7351" s="77" t="n">
        <v>180</v>
      </c>
      <c r="E7351" s="79" t="s">
        <v>190</v>
      </c>
      <c r="F7351" s="77" t="str">
        <f aca="false">RIGHT("000"&amp;E7351*10,3)</f>
        <v>050</v>
      </c>
      <c r="G7351" s="78"/>
      <c r="H7351" s="68"/>
      <c r="I7351" s="68"/>
      <c r="J7351" s="58"/>
      <c r="K7351" s="58"/>
      <c r="L7351" s="58"/>
      <c r="M7351" s="8" t="n">
        <v>0</v>
      </c>
      <c r="N7351" s="77"/>
      <c r="O7351" s="77"/>
      <c r="P7351" s="77"/>
      <c r="Q7351" s="77"/>
      <c r="R7351" s="77"/>
      <c r="S7351" s="77"/>
      <c r="T7351" s="77"/>
      <c r="U7351" s="77"/>
      <c r="V7351" s="77"/>
      <c r="W7351" s="77"/>
      <c r="X7351" s="77"/>
      <c r="Y7351" s="77"/>
      <c r="Z7351" s="77"/>
      <c r="AA7351" s="77"/>
      <c r="AB7351" s="77"/>
      <c r="AC7351" s="77"/>
      <c r="AD7351" s="77"/>
      <c r="AE7351" s="77"/>
      <c r="AF7351" s="77"/>
      <c r="AG7351" s="77"/>
      <c r="AH7351" s="77"/>
      <c r="AI7351" s="77"/>
      <c r="AJ7351" s="77"/>
      <c r="AK7351" s="77"/>
    </row>
    <row r="7352" s="50" customFormat="true" ht="15" hidden="false" customHeight="false" outlineLevel="0" collapsed="false">
      <c r="B7352" s="77" t="s">
        <v>108</v>
      </c>
      <c r="C7352" s="78" t="s">
        <v>2835</v>
      </c>
      <c r="D7352" s="77" t="n">
        <v>185</v>
      </c>
      <c r="E7352" s="79" t="s">
        <v>216</v>
      </c>
      <c r="F7352" s="77" t="str">
        <f aca="false">RIGHT("000"&amp;E7352*10,3)</f>
        <v>055</v>
      </c>
      <c r="G7352" s="78"/>
      <c r="H7352" s="77"/>
      <c r="I7352" s="58"/>
      <c r="J7352" s="58"/>
      <c r="K7352" s="58"/>
      <c r="L7352" s="58"/>
      <c r="M7352" s="8" t="n">
        <v>0</v>
      </c>
      <c r="N7352" s="77"/>
      <c r="O7352" s="77"/>
      <c r="P7352" s="77"/>
      <c r="Q7352" s="77"/>
      <c r="R7352" s="77"/>
      <c r="S7352" s="77"/>
      <c r="T7352" s="77"/>
      <c r="U7352" s="77"/>
      <c r="V7352" s="77"/>
      <c r="W7352" s="77"/>
      <c r="X7352" s="77"/>
      <c r="Y7352" s="77"/>
      <c r="Z7352" s="77"/>
      <c r="AA7352" s="77"/>
      <c r="AB7352" s="77"/>
      <c r="AC7352" s="77"/>
      <c r="AD7352" s="77"/>
      <c r="AE7352" s="77"/>
      <c r="AF7352" s="77"/>
      <c r="AG7352" s="77"/>
      <c r="AH7352" s="77"/>
      <c r="AI7352" s="77"/>
      <c r="AJ7352" s="77"/>
      <c r="AK7352" s="77"/>
    </row>
    <row r="7353" s="50" customFormat="true" ht="15" hidden="false" customHeight="false" outlineLevel="0" collapsed="false">
      <c r="B7353" s="77" t="s">
        <v>108</v>
      </c>
      <c r="C7353" s="78" t="s">
        <v>2835</v>
      </c>
      <c r="D7353" s="77" t="n">
        <v>190</v>
      </c>
      <c r="E7353" s="79" t="s">
        <v>191</v>
      </c>
      <c r="F7353" s="77" t="str">
        <f aca="false">RIGHT("000"&amp;E7353*10,3)</f>
        <v>060</v>
      </c>
      <c r="G7353" s="78"/>
      <c r="H7353" s="68"/>
      <c r="I7353" s="68"/>
      <c r="J7353" s="58"/>
      <c r="K7353" s="58"/>
      <c r="L7353" s="58"/>
      <c r="M7353" s="8" t="n">
        <v>0</v>
      </c>
      <c r="N7353" s="77"/>
      <c r="O7353" s="77"/>
      <c r="P7353" s="77"/>
      <c r="Q7353" s="77"/>
      <c r="R7353" s="77"/>
      <c r="S7353" s="77"/>
      <c r="T7353" s="77"/>
      <c r="U7353" s="77"/>
      <c r="V7353" s="77"/>
      <c r="W7353" s="77"/>
      <c r="X7353" s="77"/>
      <c r="Y7353" s="77"/>
      <c r="Z7353" s="77"/>
      <c r="AA7353" s="77"/>
      <c r="AB7353" s="77"/>
      <c r="AC7353" s="77"/>
      <c r="AD7353" s="77"/>
      <c r="AE7353" s="77"/>
      <c r="AF7353" s="77"/>
      <c r="AG7353" s="77"/>
      <c r="AH7353" s="77"/>
      <c r="AI7353" s="77"/>
      <c r="AJ7353" s="77"/>
      <c r="AK7353" s="77"/>
    </row>
    <row r="7354" s="50" customFormat="true" ht="15" hidden="false" customHeight="false" outlineLevel="0" collapsed="false">
      <c r="B7354" s="77" t="s">
        <v>108</v>
      </c>
      <c r="C7354" s="78" t="s">
        <v>2835</v>
      </c>
      <c r="D7354" s="77" t="n">
        <v>195</v>
      </c>
      <c r="E7354" s="79" t="s">
        <v>217</v>
      </c>
      <c r="F7354" s="77" t="str">
        <f aca="false">RIGHT("000"&amp;E7354*10,3)</f>
        <v>065</v>
      </c>
      <c r="G7354" s="78"/>
      <c r="H7354" s="77"/>
      <c r="I7354" s="58"/>
      <c r="J7354" s="58"/>
      <c r="K7354" s="58"/>
      <c r="L7354" s="58"/>
      <c r="M7354" s="8" t="n">
        <v>0</v>
      </c>
      <c r="N7354" s="77"/>
      <c r="O7354" s="77"/>
      <c r="P7354" s="77"/>
      <c r="Q7354" s="77"/>
      <c r="R7354" s="77"/>
      <c r="S7354" s="77"/>
      <c r="T7354" s="77"/>
      <c r="U7354" s="77"/>
      <c r="V7354" s="77"/>
      <c r="W7354" s="77"/>
      <c r="X7354" s="77"/>
      <c r="Y7354" s="77"/>
      <c r="Z7354" s="77"/>
      <c r="AA7354" s="77"/>
      <c r="AB7354" s="77"/>
      <c r="AC7354" s="77"/>
      <c r="AD7354" s="77"/>
      <c r="AE7354" s="77"/>
      <c r="AF7354" s="77"/>
      <c r="AG7354" s="77"/>
      <c r="AH7354" s="77"/>
      <c r="AI7354" s="77"/>
      <c r="AJ7354" s="77"/>
      <c r="AK7354" s="77"/>
    </row>
    <row r="7355" s="50" customFormat="true" ht="15" hidden="false" customHeight="false" outlineLevel="0" collapsed="false">
      <c r="B7355" s="77" t="s">
        <v>108</v>
      </c>
      <c r="C7355" s="78" t="s">
        <v>2835</v>
      </c>
      <c r="D7355" s="77" t="n">
        <v>200</v>
      </c>
      <c r="E7355" s="79" t="s">
        <v>218</v>
      </c>
      <c r="F7355" s="77" t="str">
        <f aca="false">RIGHT("000"&amp;E7355*10,3)</f>
        <v>070</v>
      </c>
      <c r="G7355" s="78"/>
      <c r="H7355" s="68"/>
      <c r="I7355" s="68"/>
      <c r="J7355" s="58"/>
      <c r="K7355" s="58"/>
      <c r="L7355" s="58"/>
      <c r="M7355" s="8" t="n">
        <v>0</v>
      </c>
      <c r="N7355" s="77"/>
      <c r="O7355" s="77"/>
      <c r="P7355" s="77"/>
      <c r="Q7355" s="77"/>
      <c r="R7355" s="77"/>
      <c r="S7355" s="77"/>
      <c r="T7355" s="77"/>
      <c r="U7355" s="77"/>
      <c r="V7355" s="77"/>
      <c r="W7355" s="77"/>
      <c r="X7355" s="77"/>
      <c r="Y7355" s="77"/>
      <c r="Z7355" s="77"/>
      <c r="AA7355" s="77"/>
      <c r="AB7355" s="77"/>
      <c r="AC7355" s="77"/>
      <c r="AD7355" s="77"/>
      <c r="AE7355" s="77"/>
      <c r="AF7355" s="77"/>
      <c r="AG7355" s="77"/>
      <c r="AH7355" s="77"/>
      <c r="AI7355" s="77"/>
      <c r="AJ7355" s="77"/>
      <c r="AK7355" s="77"/>
    </row>
    <row r="7356" s="50" customFormat="true" ht="15" hidden="false" customHeight="false" outlineLevel="0" collapsed="false">
      <c r="B7356" s="77" t="s">
        <v>108</v>
      </c>
      <c r="C7356" s="78" t="s">
        <v>2835</v>
      </c>
      <c r="D7356" s="77" t="n">
        <v>205</v>
      </c>
      <c r="E7356" s="79" t="s">
        <v>219</v>
      </c>
      <c r="F7356" s="77" t="str">
        <f aca="false">RIGHT("000"&amp;E7356*10,3)</f>
        <v>075</v>
      </c>
      <c r="G7356" s="78"/>
      <c r="H7356" s="77"/>
      <c r="I7356" s="58"/>
      <c r="J7356" s="58"/>
      <c r="K7356" s="58"/>
      <c r="L7356" s="58"/>
      <c r="M7356" s="8" t="n">
        <v>0</v>
      </c>
      <c r="N7356" s="77"/>
      <c r="O7356" s="77"/>
      <c r="P7356" s="77"/>
      <c r="Q7356" s="77"/>
      <c r="R7356" s="77"/>
      <c r="S7356" s="77"/>
      <c r="T7356" s="77"/>
      <c r="U7356" s="77"/>
      <c r="V7356" s="77"/>
      <c r="W7356" s="77"/>
      <c r="X7356" s="77"/>
      <c r="Y7356" s="77"/>
      <c r="Z7356" s="77"/>
      <c r="AA7356" s="77"/>
      <c r="AB7356" s="77"/>
      <c r="AC7356" s="77"/>
      <c r="AD7356" s="77"/>
      <c r="AE7356" s="77"/>
      <c r="AF7356" s="77"/>
      <c r="AG7356" s="77"/>
      <c r="AH7356" s="77"/>
      <c r="AI7356" s="77"/>
      <c r="AJ7356" s="77"/>
      <c r="AK7356" s="77"/>
    </row>
    <row r="7357" s="50" customFormat="true" ht="15" hidden="false" customHeight="false" outlineLevel="0" collapsed="false">
      <c r="B7357" s="77" t="s">
        <v>108</v>
      </c>
      <c r="C7357" s="78" t="s">
        <v>2835</v>
      </c>
      <c r="D7357" s="77" t="n">
        <v>210</v>
      </c>
      <c r="E7357" s="79" t="s">
        <v>220</v>
      </c>
      <c r="F7357" s="77" t="str">
        <f aca="false">RIGHT("000"&amp;E7357*10,3)</f>
        <v>080</v>
      </c>
      <c r="G7357" s="78"/>
      <c r="H7357" s="68"/>
      <c r="I7357" s="68"/>
      <c r="J7357" s="58"/>
      <c r="K7357" s="58"/>
      <c r="L7357" s="58"/>
      <c r="M7357" s="8" t="n">
        <v>0</v>
      </c>
      <c r="N7357" s="77"/>
      <c r="O7357" s="77"/>
      <c r="P7357" s="77"/>
      <c r="Q7357" s="77"/>
      <c r="R7357" s="77"/>
      <c r="S7357" s="77"/>
      <c r="T7357" s="77"/>
      <c r="U7357" s="77"/>
      <c r="V7357" s="77"/>
      <c r="W7357" s="77"/>
      <c r="X7357" s="77"/>
      <c r="Y7357" s="77"/>
      <c r="Z7357" s="77"/>
      <c r="AA7357" s="77"/>
      <c r="AB7357" s="77"/>
      <c r="AC7357" s="77"/>
      <c r="AD7357" s="77"/>
      <c r="AE7357" s="77"/>
      <c r="AF7357" s="77"/>
      <c r="AG7357" s="77"/>
      <c r="AH7357" s="77"/>
      <c r="AI7357" s="77"/>
      <c r="AJ7357" s="77"/>
      <c r="AK7357" s="77"/>
    </row>
    <row r="7358" customFormat="false" ht="15" hidden="false" customHeight="false" outlineLevel="0" collapsed="false">
      <c r="B7358" s="10" t="s">
        <v>271</v>
      </c>
      <c r="C7358" s="73" t="s">
        <v>2835</v>
      </c>
      <c r="D7358" s="10" t="n">
        <v>215</v>
      </c>
      <c r="E7358" s="20" t="s">
        <v>221</v>
      </c>
      <c r="F7358" s="10" t="str">
        <f aca="false">RIGHT("000"&amp;E7358*10,3)</f>
        <v>085</v>
      </c>
      <c r="G7358" s="73"/>
      <c r="H7358" s="24"/>
      <c r="I7358" s="24"/>
      <c r="J7358" s="24"/>
      <c r="K7358" s="24"/>
      <c r="L7358" s="24"/>
      <c r="M7358" s="24" t="n">
        <v>0</v>
      </c>
    </row>
    <row r="7359" customFormat="false" ht="15" hidden="false" customHeight="false" outlineLevel="0" collapsed="false">
      <c r="B7359" s="10" t="s">
        <v>271</v>
      </c>
      <c r="C7359" s="73" t="s">
        <v>2835</v>
      </c>
      <c r="D7359" s="10" t="n">
        <v>220</v>
      </c>
      <c r="E7359" s="20" t="s">
        <v>222</v>
      </c>
      <c r="F7359" s="10" t="str">
        <f aca="false">RIGHT("000"&amp;E7359*10,3)</f>
        <v>090</v>
      </c>
      <c r="G7359" s="73"/>
      <c r="H7359" s="24"/>
      <c r="I7359" s="24"/>
      <c r="J7359" s="24"/>
      <c r="K7359" s="24"/>
      <c r="L7359" s="24"/>
      <c r="M7359" s="24" t="n">
        <v>0</v>
      </c>
    </row>
    <row r="7360" customFormat="false" ht="15" hidden="false" customHeight="false" outlineLevel="0" collapsed="false">
      <c r="B7360" s="10" t="s">
        <v>271</v>
      </c>
      <c r="C7360" s="73" t="s">
        <v>2835</v>
      </c>
      <c r="D7360" s="10" t="n">
        <v>225</v>
      </c>
      <c r="E7360" s="20" t="s">
        <v>223</v>
      </c>
      <c r="F7360" s="10" t="str">
        <f aca="false">RIGHT("000"&amp;E7360*10,3)</f>
        <v>095</v>
      </c>
      <c r="G7360" s="73"/>
      <c r="H7360" s="24"/>
      <c r="I7360" s="24"/>
      <c r="J7360" s="24"/>
      <c r="K7360" s="24"/>
      <c r="L7360" s="24"/>
      <c r="M7360" s="24" t="n">
        <v>0</v>
      </c>
    </row>
    <row r="7361" customFormat="false" ht="15" hidden="false" customHeight="false" outlineLevel="0" collapsed="false">
      <c r="B7361" s="10" t="s">
        <v>271</v>
      </c>
      <c r="C7361" s="73" t="s">
        <v>2835</v>
      </c>
      <c r="D7361" s="10" t="n">
        <v>230</v>
      </c>
      <c r="E7361" s="20" t="s">
        <v>224</v>
      </c>
      <c r="F7361" s="10" t="str">
        <f aca="false">RIGHT("000"&amp;E7361*10,3)</f>
        <v>100</v>
      </c>
      <c r="G7361" s="73"/>
      <c r="H7361" s="24"/>
      <c r="I7361" s="24"/>
      <c r="J7361" s="24"/>
      <c r="K7361" s="24"/>
      <c r="L7361" s="24"/>
      <c r="M7361" s="24" t="n">
        <v>0</v>
      </c>
    </row>
    <row r="7362" customFormat="false" ht="15" hidden="false" customHeight="false" outlineLevel="0" collapsed="false">
      <c r="B7362" s="10" t="s">
        <v>271</v>
      </c>
      <c r="C7362" s="73" t="s">
        <v>2835</v>
      </c>
      <c r="D7362" s="10" t="n">
        <v>235</v>
      </c>
      <c r="E7362" s="20" t="s">
        <v>225</v>
      </c>
      <c r="F7362" s="10" t="str">
        <f aca="false">RIGHT("000"&amp;E7362*10,3)</f>
        <v>105</v>
      </c>
      <c r="G7362" s="73"/>
      <c r="H7362" s="24"/>
      <c r="I7362" s="24"/>
      <c r="J7362" s="24"/>
      <c r="K7362" s="24"/>
      <c r="L7362" s="24"/>
      <c r="M7362" s="24" t="n">
        <v>0</v>
      </c>
    </row>
    <row r="7363" customFormat="false" ht="15" hidden="false" customHeight="false" outlineLevel="0" collapsed="false">
      <c r="B7363" s="10" t="s">
        <v>271</v>
      </c>
      <c r="C7363" s="73" t="s">
        <v>2835</v>
      </c>
      <c r="D7363" s="10" t="n">
        <v>240</v>
      </c>
      <c r="E7363" s="20" t="s">
        <v>226</v>
      </c>
      <c r="F7363" s="10" t="str">
        <f aca="false">RIGHT("000"&amp;E7363*10,3)</f>
        <v>110</v>
      </c>
      <c r="G7363" s="73"/>
      <c r="H7363" s="24"/>
      <c r="I7363" s="24"/>
      <c r="J7363" s="24"/>
      <c r="K7363" s="24"/>
      <c r="L7363" s="24"/>
      <c r="M7363" s="24" t="n">
        <v>0</v>
      </c>
    </row>
    <row r="7364" customFormat="false" ht="15" hidden="false" customHeight="false" outlineLevel="0" collapsed="false">
      <c r="B7364" s="10" t="s">
        <v>271</v>
      </c>
      <c r="C7364" s="73" t="s">
        <v>2835</v>
      </c>
      <c r="D7364" s="10" t="n">
        <v>245</v>
      </c>
      <c r="E7364" s="20" t="s">
        <v>231</v>
      </c>
      <c r="F7364" s="10" t="str">
        <f aca="false">RIGHT("000"&amp;E7364*10,3)</f>
        <v>115</v>
      </c>
      <c r="G7364" s="73"/>
      <c r="H7364" s="24"/>
      <c r="I7364" s="24"/>
      <c r="J7364" s="24"/>
      <c r="K7364" s="24"/>
      <c r="L7364" s="24"/>
      <c r="M7364" s="24" t="n">
        <v>0</v>
      </c>
    </row>
    <row r="7365" customFormat="false" ht="15" hidden="false" customHeight="false" outlineLevel="0" collapsed="false">
      <c r="B7365" s="10" t="s">
        <v>271</v>
      </c>
      <c r="C7365" s="73" t="s">
        <v>2835</v>
      </c>
      <c r="D7365" s="10" t="n">
        <v>250</v>
      </c>
      <c r="E7365" s="20" t="s">
        <v>232</v>
      </c>
      <c r="F7365" s="10" t="str">
        <f aca="false">RIGHT("000"&amp;E7365*10,3)</f>
        <v>120</v>
      </c>
      <c r="G7365" s="73"/>
      <c r="H7365" s="24"/>
      <c r="I7365" s="24"/>
      <c r="J7365" s="24"/>
      <c r="K7365" s="24"/>
      <c r="L7365" s="24"/>
      <c r="M7365" s="24" t="n">
        <v>0</v>
      </c>
    </row>
    <row r="7367" customFormat="false" ht="15" hidden="false" customHeight="false" outlineLevel="0" collapsed="false">
      <c r="B7367" s="2" t="s">
        <v>108</v>
      </c>
      <c r="C7367" s="66" t="s">
        <v>2838</v>
      </c>
      <c r="D7367" s="2" t="n">
        <v>135</v>
      </c>
      <c r="E7367" s="38" t="s">
        <v>1214</v>
      </c>
      <c r="F7367" s="38" t="s">
        <v>3038</v>
      </c>
      <c r="H7367" s="27"/>
      <c r="I7367" s="27"/>
      <c r="M7367" s="8" t="n">
        <v>0</v>
      </c>
    </row>
    <row r="7368" customFormat="false" ht="15" hidden="false" customHeight="false" outlineLevel="0" collapsed="false">
      <c r="B7368" s="2" t="s">
        <v>108</v>
      </c>
      <c r="C7368" s="66" t="s">
        <v>2838</v>
      </c>
      <c r="D7368" s="2" t="n">
        <f aca="false">D7367+10</f>
        <v>145</v>
      </c>
      <c r="E7368" s="38" t="s">
        <v>690</v>
      </c>
      <c r="F7368" s="38" t="s">
        <v>2931</v>
      </c>
      <c r="H7368" s="27"/>
      <c r="I7368" s="27"/>
      <c r="M7368" s="8" t="n">
        <v>0</v>
      </c>
    </row>
    <row r="7369" customFormat="false" ht="15" hidden="false" customHeight="false" outlineLevel="0" collapsed="false">
      <c r="B7369" s="2" t="s">
        <v>108</v>
      </c>
      <c r="C7369" s="66" t="s">
        <v>2838</v>
      </c>
      <c r="D7369" s="2" t="n">
        <f aca="false">D7368+10</f>
        <v>155</v>
      </c>
      <c r="E7369" s="38" t="s">
        <v>1215</v>
      </c>
      <c r="F7369" s="38" t="s">
        <v>3039</v>
      </c>
      <c r="H7369" s="27"/>
      <c r="I7369" s="27"/>
      <c r="M7369" s="8" t="n">
        <v>0</v>
      </c>
    </row>
    <row r="7370" customFormat="false" ht="15" hidden="false" customHeight="false" outlineLevel="0" collapsed="false">
      <c r="B7370" s="2" t="s">
        <v>108</v>
      </c>
      <c r="C7370" s="66" t="s">
        <v>2838</v>
      </c>
      <c r="D7370" s="2" t="n">
        <f aca="false">D7369+10</f>
        <v>165</v>
      </c>
      <c r="E7370" s="38" t="s">
        <v>691</v>
      </c>
      <c r="F7370" s="38" t="s">
        <v>2933</v>
      </c>
      <c r="H7370" s="27"/>
      <c r="I7370" s="27"/>
      <c r="M7370" s="8" t="n">
        <v>0</v>
      </c>
    </row>
    <row r="7371" customFormat="false" ht="15" hidden="false" customHeight="false" outlineLevel="0" collapsed="false">
      <c r="B7371" s="2" t="s">
        <v>108</v>
      </c>
      <c r="C7371" s="66" t="s">
        <v>2838</v>
      </c>
      <c r="D7371" s="2" t="n">
        <f aca="false">D7370+10</f>
        <v>175</v>
      </c>
      <c r="E7371" s="38" t="s">
        <v>1216</v>
      </c>
      <c r="F7371" s="38" t="s">
        <v>3040</v>
      </c>
      <c r="H7371" s="27"/>
      <c r="I7371" s="27"/>
      <c r="M7371" s="8" t="n">
        <v>0</v>
      </c>
    </row>
    <row r="7372" customFormat="false" ht="15" hidden="false" customHeight="false" outlineLevel="0" collapsed="false">
      <c r="B7372" s="2" t="s">
        <v>108</v>
      </c>
      <c r="C7372" s="66" t="s">
        <v>2838</v>
      </c>
      <c r="D7372" s="2" t="n">
        <f aca="false">D7371+10</f>
        <v>185</v>
      </c>
      <c r="E7372" s="38" t="s">
        <v>1217</v>
      </c>
      <c r="F7372" s="38" t="s">
        <v>3041</v>
      </c>
      <c r="H7372" s="27"/>
      <c r="I7372" s="27"/>
      <c r="M7372" s="8" t="n">
        <v>0</v>
      </c>
    </row>
    <row r="7373" customFormat="false" ht="15" hidden="false" customHeight="false" outlineLevel="0" collapsed="false">
      <c r="B7373" s="2" t="s">
        <v>108</v>
      </c>
      <c r="C7373" s="66" t="s">
        <v>2838</v>
      </c>
      <c r="D7373" s="2" t="n">
        <f aca="false">D7372+10</f>
        <v>195</v>
      </c>
      <c r="E7373" s="38" t="s">
        <v>1218</v>
      </c>
      <c r="F7373" s="38" t="s">
        <v>3042</v>
      </c>
      <c r="H7373" s="27"/>
      <c r="I7373" s="27"/>
      <c r="M7373" s="8" t="n">
        <v>0</v>
      </c>
    </row>
    <row r="7374" customFormat="false" ht="15" hidden="false" customHeight="false" outlineLevel="0" collapsed="false">
      <c r="B7374" s="2" t="s">
        <v>108</v>
      </c>
      <c r="C7374" s="66" t="s">
        <v>2838</v>
      </c>
      <c r="D7374" s="2" t="n">
        <f aca="false">D7373+10</f>
        <v>205</v>
      </c>
      <c r="E7374" s="38" t="s">
        <v>1219</v>
      </c>
      <c r="F7374" s="38" t="s">
        <v>3043</v>
      </c>
      <c r="H7374" s="27"/>
      <c r="I7374" s="27"/>
      <c r="M7374" s="8" t="n">
        <v>0</v>
      </c>
    </row>
    <row r="7375" customFormat="false" ht="15" hidden="false" customHeight="false" outlineLevel="0" collapsed="false">
      <c r="I7375" s="2"/>
    </row>
    <row r="7376" customFormat="false" ht="15" hidden="false" customHeight="false" outlineLevel="0" collapsed="false">
      <c r="B7376" s="2" t="s">
        <v>108</v>
      </c>
      <c r="C7376" s="66" t="s">
        <v>2839</v>
      </c>
      <c r="D7376" s="2" t="n">
        <v>110</v>
      </c>
      <c r="E7376" s="38" t="s">
        <v>238</v>
      </c>
      <c r="F7376" s="38" t="s">
        <v>2913</v>
      </c>
      <c r="H7376" s="35"/>
      <c r="I7376" s="35"/>
      <c r="J7376" s="61"/>
      <c r="M7376" s="8" t="n">
        <v>0</v>
      </c>
    </row>
    <row r="7378" customFormat="false" ht="15" hidden="false" customHeight="false" outlineLevel="0" collapsed="false">
      <c r="B7378" s="2" t="s">
        <v>108</v>
      </c>
      <c r="C7378" s="66" t="s">
        <v>2840</v>
      </c>
      <c r="D7378" s="2" t="n">
        <v>110</v>
      </c>
      <c r="E7378" s="38" t="s">
        <v>238</v>
      </c>
      <c r="F7378" s="38" t="s">
        <v>2913</v>
      </c>
      <c r="H7378" s="35"/>
      <c r="I7378" s="35"/>
      <c r="J7378" s="61"/>
      <c r="M7378" s="8" t="n">
        <v>0</v>
      </c>
    </row>
    <row r="7380" customFormat="false" ht="15" hidden="false" customHeight="false" outlineLevel="0" collapsed="false">
      <c r="B7380" s="18" t="s">
        <v>108</v>
      </c>
      <c r="C7380" s="76" t="s">
        <v>2841</v>
      </c>
      <c r="D7380" s="61" t="n">
        <f aca="false">E7380*10</f>
        <v>440</v>
      </c>
      <c r="E7380" s="61" t="s">
        <v>127</v>
      </c>
      <c r="F7380" s="61" t="n">
        <f aca="false">E7380*10</f>
        <v>440</v>
      </c>
      <c r="G7380" s="76"/>
      <c r="H7380" s="14" t="str">
        <f aca="false">E7380</f>
        <v>44</v>
      </c>
      <c r="I7380" s="14" t="str">
        <f aca="false">H7380</f>
        <v>44</v>
      </c>
      <c r="J7380" s="61" t="str">
        <f aca="false">H7380</f>
        <v>44</v>
      </c>
      <c r="M7380" s="8" t="n">
        <v>0</v>
      </c>
    </row>
    <row r="7381" customFormat="false" ht="15" hidden="false" customHeight="false" outlineLevel="0" collapsed="false">
      <c r="B7381" s="18" t="s">
        <v>108</v>
      </c>
      <c r="C7381" s="76" t="s">
        <v>2841</v>
      </c>
      <c r="D7381" s="61" t="n">
        <f aca="false">E7381*10</f>
        <v>450</v>
      </c>
      <c r="E7381" s="61" t="s">
        <v>196</v>
      </c>
      <c r="F7381" s="61" t="n">
        <f aca="false">E7381*10</f>
        <v>450</v>
      </c>
      <c r="G7381" s="76"/>
      <c r="H7381" s="14" t="str">
        <f aca="false">E7381</f>
        <v>45</v>
      </c>
      <c r="I7381" s="14" t="str">
        <f aca="false">H7381</f>
        <v>45</v>
      </c>
      <c r="J7381" s="61" t="str">
        <f aca="false">H7381</f>
        <v>45</v>
      </c>
      <c r="M7381" s="8" t="n">
        <v>0</v>
      </c>
    </row>
    <row r="7382" customFormat="false" ht="15" hidden="false" customHeight="false" outlineLevel="0" collapsed="false">
      <c r="B7382" s="18" t="s">
        <v>108</v>
      </c>
      <c r="C7382" s="76" t="s">
        <v>2841</v>
      </c>
      <c r="D7382" s="61" t="n">
        <f aca="false">E7382*10</f>
        <v>460</v>
      </c>
      <c r="E7382" s="61" t="s">
        <v>241</v>
      </c>
      <c r="F7382" s="61" t="n">
        <f aca="false">E7382*10</f>
        <v>460</v>
      </c>
      <c r="G7382" s="76"/>
      <c r="H7382" s="14" t="str">
        <f aca="false">E7382</f>
        <v>46</v>
      </c>
      <c r="I7382" s="14" t="str">
        <f aca="false">H7382</f>
        <v>46</v>
      </c>
      <c r="J7382" s="61" t="str">
        <f aca="false">H7382</f>
        <v>46</v>
      </c>
      <c r="M7382" s="8" t="n">
        <v>0</v>
      </c>
    </row>
    <row r="7383" customFormat="false" ht="15" hidden="false" customHeight="false" outlineLevel="0" collapsed="false">
      <c r="B7383" s="18" t="s">
        <v>108</v>
      </c>
      <c r="C7383" s="76" t="s">
        <v>2841</v>
      </c>
      <c r="D7383" s="61" t="n">
        <f aca="false">E7383*10</f>
        <v>470</v>
      </c>
      <c r="E7383" s="61" t="s">
        <v>242</v>
      </c>
      <c r="F7383" s="61" t="n">
        <f aca="false">E7383*10</f>
        <v>470</v>
      </c>
      <c r="G7383" s="76"/>
      <c r="H7383" s="14" t="str">
        <f aca="false">E7383</f>
        <v>47</v>
      </c>
      <c r="I7383" s="14" t="str">
        <f aca="false">H7383</f>
        <v>47</v>
      </c>
      <c r="J7383" s="61" t="str">
        <f aca="false">H7383</f>
        <v>47</v>
      </c>
      <c r="M7383" s="8" t="n">
        <v>0</v>
      </c>
    </row>
    <row r="7384" customFormat="false" ht="15" hidden="false" customHeight="false" outlineLevel="0" collapsed="false">
      <c r="B7384" s="18" t="s">
        <v>108</v>
      </c>
      <c r="C7384" s="76" t="s">
        <v>2841</v>
      </c>
      <c r="D7384" s="61" t="n">
        <f aca="false">E7384*10</f>
        <v>480</v>
      </c>
      <c r="E7384" s="61" t="s">
        <v>243</v>
      </c>
      <c r="F7384" s="61" t="n">
        <f aca="false">E7384*10</f>
        <v>480</v>
      </c>
      <c r="G7384" s="76"/>
      <c r="H7384" s="14" t="str">
        <f aca="false">E7384</f>
        <v>48</v>
      </c>
      <c r="I7384" s="14" t="str">
        <f aca="false">H7384</f>
        <v>48</v>
      </c>
      <c r="J7384" s="61" t="str">
        <f aca="false">H7384</f>
        <v>48</v>
      </c>
      <c r="M7384" s="8" t="n">
        <v>0</v>
      </c>
    </row>
    <row r="7385" customFormat="false" ht="15" hidden="false" customHeight="false" outlineLevel="0" collapsed="false">
      <c r="B7385" s="18" t="s">
        <v>108</v>
      </c>
      <c r="C7385" s="76" t="s">
        <v>2841</v>
      </c>
      <c r="D7385" s="61" t="n">
        <f aca="false">E7385*10</f>
        <v>490</v>
      </c>
      <c r="E7385" s="61" t="s">
        <v>244</v>
      </c>
      <c r="F7385" s="61" t="n">
        <f aca="false">E7385*10</f>
        <v>490</v>
      </c>
      <c r="G7385" s="76"/>
      <c r="H7385" s="14" t="str">
        <f aca="false">E7385</f>
        <v>49</v>
      </c>
      <c r="I7385" s="14" t="str">
        <f aca="false">H7385</f>
        <v>49</v>
      </c>
      <c r="J7385" s="61" t="str">
        <f aca="false">H7385</f>
        <v>49</v>
      </c>
      <c r="M7385" s="8" t="n">
        <v>0</v>
      </c>
    </row>
    <row r="7386" customFormat="false" ht="15" hidden="false" customHeight="false" outlineLevel="0" collapsed="false">
      <c r="B7386" s="18" t="s">
        <v>108</v>
      </c>
      <c r="C7386" s="76" t="s">
        <v>2841</v>
      </c>
      <c r="D7386" s="61" t="n">
        <f aca="false">E7386*10</f>
        <v>500</v>
      </c>
      <c r="E7386" s="61" t="s">
        <v>245</v>
      </c>
      <c r="F7386" s="61" t="n">
        <f aca="false">E7386*10</f>
        <v>500</v>
      </c>
      <c r="G7386" s="76"/>
      <c r="H7386" s="14" t="str">
        <f aca="false">E7386</f>
        <v>50</v>
      </c>
      <c r="I7386" s="14" t="str">
        <f aca="false">H7386</f>
        <v>50</v>
      </c>
      <c r="J7386" s="61" t="str">
        <f aca="false">H7386</f>
        <v>50</v>
      </c>
      <c r="M7386" s="8" t="n">
        <v>0</v>
      </c>
    </row>
    <row r="7388" customFormat="false" ht="15" hidden="false" customHeight="false" outlineLevel="0" collapsed="false">
      <c r="B7388" s="18" t="s">
        <v>717</v>
      </c>
      <c r="C7388" s="66" t="s">
        <v>2843</v>
      </c>
      <c r="D7388" s="2" t="n">
        <v>140</v>
      </c>
      <c r="E7388" s="38" t="s">
        <v>176</v>
      </c>
      <c r="F7388" s="2" t="str">
        <f aca="false">E7388</f>
        <v>XXS</v>
      </c>
      <c r="H7388" s="27"/>
      <c r="I7388" s="27"/>
      <c r="M7388" s="29" t="n">
        <v>0</v>
      </c>
    </row>
    <row r="7389" customFormat="false" ht="15" hidden="false" customHeight="false" outlineLevel="0" collapsed="false">
      <c r="B7389" s="18" t="s">
        <v>717</v>
      </c>
      <c r="C7389" s="66" t="s">
        <v>2843</v>
      </c>
      <c r="D7389" s="2" t="n">
        <v>150</v>
      </c>
      <c r="E7389" s="38" t="s">
        <v>177</v>
      </c>
      <c r="F7389" s="2" t="str">
        <f aca="false">E7389</f>
        <v>XS</v>
      </c>
      <c r="H7389" s="27"/>
      <c r="I7389" s="27"/>
      <c r="M7389" s="29" t="n">
        <v>0</v>
      </c>
    </row>
    <row r="7390" customFormat="false" ht="15" hidden="false" customHeight="false" outlineLevel="0" collapsed="false">
      <c r="B7390" s="18" t="s">
        <v>717</v>
      </c>
      <c r="C7390" s="66" t="s">
        <v>2843</v>
      </c>
      <c r="D7390" s="2" t="n">
        <v>160</v>
      </c>
      <c r="E7390" s="38" t="s">
        <v>178</v>
      </c>
      <c r="F7390" s="2" t="str">
        <f aca="false">E7390</f>
        <v>S</v>
      </c>
      <c r="H7390" s="27"/>
      <c r="I7390" s="27"/>
      <c r="M7390" s="29" t="n">
        <v>0</v>
      </c>
    </row>
    <row r="7391" customFormat="false" ht="15" hidden="false" customHeight="false" outlineLevel="0" collapsed="false">
      <c r="B7391" s="18" t="s">
        <v>717</v>
      </c>
      <c r="C7391" s="66" t="s">
        <v>2843</v>
      </c>
      <c r="D7391" s="2" t="n">
        <v>170</v>
      </c>
      <c r="E7391" s="38" t="s">
        <v>179</v>
      </c>
      <c r="F7391" s="2" t="str">
        <f aca="false">E7391</f>
        <v>M</v>
      </c>
      <c r="H7391" s="27"/>
      <c r="I7391" s="27"/>
      <c r="M7391" s="29" t="n">
        <v>0</v>
      </c>
    </row>
    <row r="7392" customFormat="false" ht="15" hidden="false" customHeight="false" outlineLevel="0" collapsed="false">
      <c r="B7392" s="18" t="s">
        <v>717</v>
      </c>
      <c r="C7392" s="66" t="s">
        <v>2843</v>
      </c>
      <c r="D7392" s="2" t="n">
        <v>180</v>
      </c>
      <c r="E7392" s="38" t="s">
        <v>180</v>
      </c>
      <c r="F7392" s="2" t="str">
        <f aca="false">E7392</f>
        <v>L</v>
      </c>
      <c r="H7392" s="27"/>
      <c r="I7392" s="27"/>
      <c r="M7392" s="29" t="n">
        <v>0</v>
      </c>
    </row>
    <row r="7393" customFormat="false" ht="15" hidden="false" customHeight="false" outlineLevel="0" collapsed="false">
      <c r="B7393" s="18" t="s">
        <v>717</v>
      </c>
      <c r="C7393" s="66" t="s">
        <v>2843</v>
      </c>
      <c r="D7393" s="2" t="n">
        <v>190</v>
      </c>
      <c r="E7393" s="38" t="s">
        <v>181</v>
      </c>
      <c r="F7393" s="2" t="str">
        <f aca="false">E7393</f>
        <v>XL</v>
      </c>
      <c r="H7393" s="27"/>
      <c r="I7393" s="27"/>
      <c r="M7393" s="29" t="n">
        <v>0</v>
      </c>
    </row>
    <row r="7394" customFormat="false" ht="15" hidden="false" customHeight="false" outlineLevel="0" collapsed="false">
      <c r="B7394" s="18" t="s">
        <v>717</v>
      </c>
      <c r="C7394" s="66" t="s">
        <v>2843</v>
      </c>
      <c r="D7394" s="2" t="n">
        <v>200</v>
      </c>
      <c r="E7394" s="38" t="s">
        <v>182</v>
      </c>
      <c r="F7394" s="2" t="str">
        <f aca="false">E7394</f>
        <v>XXL</v>
      </c>
      <c r="H7394" s="27"/>
      <c r="I7394" s="27"/>
      <c r="M7394" s="29" t="n">
        <v>0</v>
      </c>
    </row>
    <row r="7396" customFormat="false" ht="15" hidden="false" customHeight="false" outlineLevel="0" collapsed="false">
      <c r="B7396" s="2" t="s">
        <v>108</v>
      </c>
      <c r="C7396" s="66" t="s">
        <v>2845</v>
      </c>
      <c r="D7396" s="2" t="n">
        <v>110</v>
      </c>
      <c r="E7396" s="38" t="s">
        <v>245</v>
      </c>
      <c r="F7396" s="2" t="str">
        <f aca="false">RIGHT("000"&amp;E7396,3)</f>
        <v>050</v>
      </c>
      <c r="H7396" s="14" t="str">
        <f aca="false">E7396</f>
        <v>50</v>
      </c>
      <c r="I7396" s="8" t="n">
        <f aca="false">J7396</f>
        <v>50</v>
      </c>
      <c r="J7396" s="61" t="n">
        <f aca="false">IFERROR(1*H7396,LEFT(H7396,FIND("/",H7396)-1)&amp;";"&amp;RIGHT(H7396,LEN(H7396)-FIND("/",H7396)))</f>
        <v>50</v>
      </c>
      <c r="K7396" s="6"/>
      <c r="M7396" s="8" t="n">
        <v>989</v>
      </c>
      <c r="T7396" s="38" t="str">
        <f aca="false">H7396</f>
        <v>50</v>
      </c>
    </row>
    <row r="7397" customFormat="false" ht="15" hidden="false" customHeight="false" outlineLevel="0" collapsed="false">
      <c r="B7397" s="2" t="s">
        <v>108</v>
      </c>
      <c r="C7397" s="66" t="s">
        <v>2845</v>
      </c>
      <c r="D7397" s="2" t="n">
        <f aca="false">D7396+10</f>
        <v>120</v>
      </c>
      <c r="E7397" s="38" t="s">
        <v>454</v>
      </c>
      <c r="F7397" s="2" t="str">
        <f aca="false">RIGHT("000"&amp;E7397,3)</f>
        <v>056</v>
      </c>
      <c r="H7397" s="14" t="str">
        <f aca="false">E7397</f>
        <v>56</v>
      </c>
      <c r="I7397" s="8" t="n">
        <f aca="false">J7397</f>
        <v>56</v>
      </c>
      <c r="J7397" s="61" t="n">
        <f aca="false">IFERROR(1*H7397,LEFT(H7397,FIND("/",H7397)-1)&amp;";"&amp;RIGHT(H7397,LEN(H7397)-FIND("/",H7397)))</f>
        <v>56</v>
      </c>
      <c r="K7397" s="6"/>
      <c r="M7397" s="8" t="n">
        <v>969</v>
      </c>
      <c r="T7397" s="38" t="str">
        <f aca="false">H7397</f>
        <v>56</v>
      </c>
    </row>
    <row r="7398" customFormat="false" ht="15" hidden="false" customHeight="false" outlineLevel="0" collapsed="false">
      <c r="B7398" s="2" t="s">
        <v>108</v>
      </c>
      <c r="C7398" s="66" t="s">
        <v>2845</v>
      </c>
      <c r="D7398" s="2" t="n">
        <f aca="false">D7397+10</f>
        <v>130</v>
      </c>
      <c r="E7398" s="38" t="s">
        <v>457</v>
      </c>
      <c r="F7398" s="2" t="str">
        <f aca="false">RIGHT("000"&amp;E7398,3)</f>
        <v>062</v>
      </c>
      <c r="H7398" s="14" t="str">
        <f aca="false">E7398</f>
        <v>62</v>
      </c>
      <c r="I7398" s="8" t="n">
        <f aca="false">J7398</f>
        <v>62</v>
      </c>
      <c r="J7398" s="61" t="n">
        <f aca="false">IFERROR(1*H7398,LEFT(H7398,FIND("/",H7398)-1)&amp;";"&amp;RIGHT(H7398,LEN(H7398)-FIND("/",H7398)))</f>
        <v>62</v>
      </c>
      <c r="K7398" s="6"/>
      <c r="M7398" s="8" t="n">
        <v>939</v>
      </c>
      <c r="T7398" s="38" t="str">
        <f aca="false">H7398</f>
        <v>62</v>
      </c>
    </row>
    <row r="7399" customFormat="false" ht="15" hidden="false" customHeight="false" outlineLevel="0" collapsed="false">
      <c r="B7399" s="2" t="s">
        <v>108</v>
      </c>
      <c r="C7399" s="66" t="s">
        <v>2845</v>
      </c>
      <c r="D7399" s="2" t="n">
        <f aca="false">D7398+10</f>
        <v>140</v>
      </c>
      <c r="E7399" s="38" t="s">
        <v>460</v>
      </c>
      <c r="F7399" s="2" t="str">
        <f aca="false">RIGHT("000"&amp;E7399,3)</f>
        <v>068</v>
      </c>
      <c r="H7399" s="14" t="str">
        <f aca="false">E7399</f>
        <v>68</v>
      </c>
      <c r="I7399" s="8" t="n">
        <f aca="false">J7399</f>
        <v>68</v>
      </c>
      <c r="J7399" s="61" t="n">
        <f aca="false">IFERROR(1*H7399,LEFT(H7399,FIND("/",H7399)-1)&amp;";"&amp;RIGHT(H7399,LEN(H7399)-FIND("/",H7399)))</f>
        <v>68</v>
      </c>
      <c r="K7399" s="6"/>
      <c r="M7399" s="8" t="n">
        <v>929</v>
      </c>
      <c r="T7399" s="38" t="str">
        <f aca="false">H7399</f>
        <v>68</v>
      </c>
    </row>
    <row r="7400" customFormat="false" ht="15" hidden="false" customHeight="false" outlineLevel="0" collapsed="false">
      <c r="B7400" s="2" t="s">
        <v>108</v>
      </c>
      <c r="C7400" s="66" t="s">
        <v>2845</v>
      </c>
      <c r="D7400" s="2" t="n">
        <f aca="false">D7399+10</f>
        <v>150</v>
      </c>
      <c r="E7400" s="38" t="s">
        <v>2137</v>
      </c>
      <c r="F7400" s="2" t="str">
        <f aca="false">RIGHT("000"&amp;E7400,3)</f>
        <v>074</v>
      </c>
      <c r="H7400" s="14" t="str">
        <f aca="false">E7400</f>
        <v>74</v>
      </c>
      <c r="I7400" s="8" t="n">
        <f aca="false">J7400</f>
        <v>74</v>
      </c>
      <c r="J7400" s="61" t="n">
        <f aca="false">IFERROR(1*H7400,LEFT(H7400,FIND("/",H7400)-1)&amp;";"&amp;RIGHT(H7400,LEN(H7400)-FIND("/",H7400)))</f>
        <v>74</v>
      </c>
      <c r="K7400" s="6"/>
      <c r="M7400" s="8" t="n">
        <v>899</v>
      </c>
      <c r="T7400" s="38" t="str">
        <f aca="false">H7400</f>
        <v>74</v>
      </c>
    </row>
    <row r="7401" customFormat="false" ht="15" hidden="false" customHeight="false" outlineLevel="0" collapsed="false">
      <c r="B7401" s="2" t="s">
        <v>108</v>
      </c>
      <c r="C7401" s="66" t="s">
        <v>2845</v>
      </c>
      <c r="D7401" s="2" t="n">
        <f aca="false">D7400+10</f>
        <v>160</v>
      </c>
      <c r="E7401" s="38" t="s">
        <v>1649</v>
      </c>
      <c r="F7401" s="2" t="str">
        <f aca="false">RIGHT("000"&amp;E7401,3)</f>
        <v>082</v>
      </c>
      <c r="H7401" s="14" t="str">
        <f aca="false">E7401</f>
        <v>82</v>
      </c>
      <c r="I7401" s="8" t="n">
        <f aca="false">J7401</f>
        <v>82</v>
      </c>
      <c r="J7401" s="61" t="n">
        <f aca="false">IFERROR(1*H7401,LEFT(H7401,FIND("/",H7401)-1)&amp;";"&amp;RIGHT(H7401,LEN(H7401)-FIND("/",H7401)))</f>
        <v>82</v>
      </c>
      <c r="K7401" s="6"/>
      <c r="M7401" s="8" t="n">
        <v>869</v>
      </c>
      <c r="T7401" s="38" t="str">
        <f aca="false">H7401</f>
        <v>82</v>
      </c>
    </row>
    <row r="7402" customFormat="false" ht="15" hidden="false" customHeight="false" outlineLevel="0" collapsed="false">
      <c r="B7402" s="2" t="s">
        <v>108</v>
      </c>
      <c r="C7402" s="66" t="s">
        <v>2845</v>
      </c>
      <c r="D7402" s="2" t="n">
        <f aca="false">D7401+10</f>
        <v>170</v>
      </c>
      <c r="E7402" s="38" t="s">
        <v>997</v>
      </c>
      <c r="F7402" s="2" t="str">
        <f aca="false">RIGHT("000"&amp;E7402,3)</f>
        <v>090</v>
      </c>
      <c r="H7402" s="14" t="str">
        <f aca="false">E7402</f>
        <v>90</v>
      </c>
      <c r="I7402" s="8" t="n">
        <f aca="false">J7402</f>
        <v>90</v>
      </c>
      <c r="J7402" s="61" t="n">
        <f aca="false">IFERROR(1*H7402,LEFT(H7402,FIND("/",H7402)-1)&amp;";"&amp;RIGHT(H7402,LEN(H7402)-FIND("/",H7402)))</f>
        <v>90</v>
      </c>
      <c r="K7402" s="6"/>
      <c r="M7402" s="8" t="n">
        <v>839</v>
      </c>
      <c r="T7402" s="38" t="str">
        <f aca="false">H7402</f>
        <v>90</v>
      </c>
    </row>
    <row r="7403" customFormat="false" ht="15" hidden="false" customHeight="false" outlineLevel="0" collapsed="false">
      <c r="K7403" s="6"/>
    </row>
    <row r="7404" customFormat="false" ht="15" hidden="false" customHeight="false" outlineLevel="0" collapsed="false">
      <c r="B7404" s="2" t="s">
        <v>108</v>
      </c>
      <c r="C7404" s="66" t="s">
        <v>2847</v>
      </c>
      <c r="D7404" s="2" t="n">
        <v>110</v>
      </c>
      <c r="E7404" s="38" t="s">
        <v>2366</v>
      </c>
      <c r="F7404" s="38" t="str">
        <f aca="false">E7404</f>
        <v>0Y</v>
      </c>
      <c r="H7404" s="8" t="s">
        <v>2137</v>
      </c>
      <c r="I7404" s="8" t="n">
        <f aca="false">J7404</f>
        <v>74</v>
      </c>
      <c r="J7404" s="61" t="n">
        <f aca="false">IFERROR(1*H7404,LEFT(H7404,FIND("/",H7404)-1)&amp;";"&amp;RIGHT(H7404,LEN(H7404)-FIND("/",H7404)))</f>
        <v>74</v>
      </c>
      <c r="K7404" s="6"/>
      <c r="M7404" s="8" t="n">
        <v>899</v>
      </c>
      <c r="T7404" s="38" t="str">
        <f aca="false">H7404</f>
        <v>74</v>
      </c>
    </row>
    <row r="7405" customFormat="false" ht="15" hidden="false" customHeight="false" outlineLevel="0" collapsed="false">
      <c r="B7405" s="2" t="s">
        <v>108</v>
      </c>
      <c r="C7405" s="66" t="s">
        <v>2847</v>
      </c>
      <c r="D7405" s="2" t="n">
        <f aca="false">D7404+10</f>
        <v>120</v>
      </c>
      <c r="E7405" s="38" t="s">
        <v>435</v>
      </c>
      <c r="F7405" s="38" t="str">
        <f aca="false">E7405</f>
        <v>1Y</v>
      </c>
      <c r="H7405" s="8" t="s">
        <v>1649</v>
      </c>
      <c r="I7405" s="8" t="n">
        <f aca="false">J7405</f>
        <v>82</v>
      </c>
      <c r="J7405" s="61" t="n">
        <f aca="false">IFERROR(1*H7405,LEFT(H7405,FIND("/",H7405)-1)&amp;";"&amp;RIGHT(H7405,LEN(H7405)-FIND("/",H7405)))</f>
        <v>82</v>
      </c>
      <c r="K7405" s="6"/>
      <c r="M7405" s="8" t="n">
        <v>869</v>
      </c>
      <c r="T7405" s="38" t="str">
        <f aca="false">H7405</f>
        <v>82</v>
      </c>
    </row>
    <row r="7406" customFormat="false" ht="15" hidden="false" customHeight="false" outlineLevel="0" collapsed="false">
      <c r="B7406" s="2" t="s">
        <v>108</v>
      </c>
      <c r="C7406" s="66" t="s">
        <v>2847</v>
      </c>
      <c r="D7406" s="2" t="n">
        <f aca="false">D7405+10</f>
        <v>130</v>
      </c>
      <c r="E7406" s="38" t="s">
        <v>437</v>
      </c>
      <c r="F7406" s="38" t="str">
        <f aca="false">E7406</f>
        <v>2Y</v>
      </c>
      <c r="H7406" s="8" t="s">
        <v>997</v>
      </c>
      <c r="I7406" s="8" t="n">
        <f aca="false">J7406</f>
        <v>90</v>
      </c>
      <c r="J7406" s="61" t="n">
        <f aca="false">IFERROR(1*H7406,LEFT(H7406,FIND("/",H7406)-1)&amp;";"&amp;RIGHT(H7406,LEN(H7406)-FIND("/",H7406)))</f>
        <v>90</v>
      </c>
      <c r="K7406" s="6"/>
      <c r="M7406" s="8" t="n">
        <v>839</v>
      </c>
      <c r="T7406" s="38" t="str">
        <f aca="false">H7406</f>
        <v>90</v>
      </c>
    </row>
    <row r="7407" customFormat="false" ht="15" hidden="false" customHeight="false" outlineLevel="0" collapsed="false">
      <c r="B7407" s="2" t="s">
        <v>108</v>
      </c>
      <c r="C7407" s="66" t="s">
        <v>2847</v>
      </c>
      <c r="D7407" s="2" t="n">
        <f aca="false">D7406+10</f>
        <v>140</v>
      </c>
      <c r="E7407" s="38" t="s">
        <v>176</v>
      </c>
      <c r="F7407" s="38" t="str">
        <f aca="false">E7407</f>
        <v>XXS</v>
      </c>
      <c r="H7407" s="8" t="n">
        <f aca="false">H7406+10</f>
        <v>100</v>
      </c>
      <c r="I7407" s="8" t="n">
        <f aca="false">J7407</f>
        <v>100</v>
      </c>
      <c r="J7407" s="61" t="n">
        <f aca="false">IFERROR(1*H7407,LEFT(H7407,FIND("/",H7407)-1)&amp;";"&amp;RIGHT(H7407,LEN(H7407)-FIND("/",H7407)))</f>
        <v>100</v>
      </c>
      <c r="K7407" s="6"/>
      <c r="M7407" s="8" t="n">
        <v>799</v>
      </c>
      <c r="T7407" s="38" t="n">
        <f aca="false">H7407</f>
        <v>100</v>
      </c>
    </row>
    <row r="7408" customFormat="false" ht="15" hidden="false" customHeight="false" outlineLevel="0" collapsed="false">
      <c r="B7408" s="2" t="s">
        <v>108</v>
      </c>
      <c r="C7408" s="66" t="s">
        <v>2847</v>
      </c>
      <c r="D7408" s="2" t="n">
        <f aca="false">D7407+10</f>
        <v>150</v>
      </c>
      <c r="E7408" s="38" t="s">
        <v>177</v>
      </c>
      <c r="F7408" s="38" t="str">
        <f aca="false">E7408</f>
        <v>XS</v>
      </c>
      <c r="H7408" s="8" t="n">
        <f aca="false">H7407+10</f>
        <v>110</v>
      </c>
      <c r="I7408" s="8" t="n">
        <f aca="false">J7408</f>
        <v>110</v>
      </c>
      <c r="J7408" s="61" t="n">
        <f aca="false">IFERROR(1*H7408,LEFT(H7408,FIND("/",H7408)-1)&amp;";"&amp;RIGHT(H7408,LEN(H7408)-FIND("/",H7408)))</f>
        <v>110</v>
      </c>
      <c r="K7408" s="6"/>
      <c r="M7408" s="8" t="n">
        <v>779</v>
      </c>
      <c r="T7408" s="38" t="n">
        <f aca="false">H7408</f>
        <v>110</v>
      </c>
    </row>
    <row r="7409" customFormat="false" ht="15" hidden="false" customHeight="false" outlineLevel="0" collapsed="false">
      <c r="B7409" s="2" t="s">
        <v>108</v>
      </c>
      <c r="C7409" s="66" t="s">
        <v>2847</v>
      </c>
      <c r="D7409" s="2" t="n">
        <f aca="false">D7408+10</f>
        <v>160</v>
      </c>
      <c r="E7409" s="38" t="s">
        <v>178</v>
      </c>
      <c r="F7409" s="38" t="str">
        <f aca="false">E7409</f>
        <v>S</v>
      </c>
      <c r="H7409" s="8" t="n">
        <f aca="false">H7408+10</f>
        <v>120</v>
      </c>
      <c r="I7409" s="8" t="n">
        <f aca="false">J7409</f>
        <v>120</v>
      </c>
      <c r="J7409" s="61" t="n">
        <f aca="false">IFERROR(1*H7409,LEFT(H7409,FIND("/",H7409)-1)&amp;";"&amp;RIGHT(H7409,LEN(H7409)-FIND("/",H7409)))</f>
        <v>120</v>
      </c>
      <c r="K7409" s="6"/>
      <c r="M7409" s="8" t="n">
        <v>749</v>
      </c>
      <c r="T7409" s="38" t="n">
        <f aca="false">H7409</f>
        <v>120</v>
      </c>
    </row>
    <row r="7410" customFormat="false" ht="15" hidden="false" customHeight="false" outlineLevel="0" collapsed="false">
      <c r="B7410" s="2" t="s">
        <v>108</v>
      </c>
      <c r="C7410" s="66" t="s">
        <v>2847</v>
      </c>
      <c r="D7410" s="2" t="n">
        <f aca="false">D7409+10</f>
        <v>170</v>
      </c>
      <c r="E7410" s="38" t="s">
        <v>179</v>
      </c>
      <c r="F7410" s="38" t="str">
        <f aca="false">E7410</f>
        <v>M</v>
      </c>
      <c r="H7410" s="8" t="n">
        <f aca="false">H7409+10</f>
        <v>130</v>
      </c>
      <c r="I7410" s="8" t="n">
        <f aca="false">J7410</f>
        <v>130</v>
      </c>
      <c r="J7410" s="61" t="n">
        <f aca="false">IFERROR(1*H7410,LEFT(H7410,FIND("/",H7410)-1)&amp;";"&amp;RIGHT(H7410,LEN(H7410)-FIND("/",H7410)))</f>
        <v>130</v>
      </c>
      <c r="K7410" s="6"/>
      <c r="M7410" s="8" t="n">
        <v>709</v>
      </c>
      <c r="T7410" s="38" t="n">
        <f aca="false">H7410</f>
        <v>130</v>
      </c>
    </row>
    <row r="7411" customFormat="false" ht="15" hidden="false" customHeight="false" outlineLevel="0" collapsed="false">
      <c r="B7411" s="2" t="s">
        <v>108</v>
      </c>
      <c r="C7411" s="66" t="s">
        <v>2847</v>
      </c>
      <c r="D7411" s="2" t="n">
        <f aca="false">D7410+10</f>
        <v>180</v>
      </c>
      <c r="E7411" s="38" t="s">
        <v>180</v>
      </c>
      <c r="F7411" s="38" t="str">
        <f aca="false">E7411</f>
        <v>L</v>
      </c>
      <c r="H7411" s="8" t="n">
        <f aca="false">H7410+10</f>
        <v>140</v>
      </c>
      <c r="I7411" s="8" t="n">
        <f aca="false">J7411</f>
        <v>140</v>
      </c>
      <c r="J7411" s="61" t="n">
        <f aca="false">IFERROR(1*H7411,LEFT(H7411,FIND("/",H7411)-1)&amp;";"&amp;RIGHT(H7411,LEN(H7411)-FIND("/",H7411)))</f>
        <v>140</v>
      </c>
      <c r="K7411" s="6"/>
      <c r="M7411" s="8" t="n">
        <v>679</v>
      </c>
      <c r="T7411" s="38" t="n">
        <f aca="false">H7411</f>
        <v>140</v>
      </c>
    </row>
    <row r="7412" customFormat="false" ht="15" hidden="false" customHeight="false" outlineLevel="0" collapsed="false">
      <c r="B7412" s="2" t="s">
        <v>108</v>
      </c>
      <c r="C7412" s="66" t="s">
        <v>2847</v>
      </c>
      <c r="D7412" s="2" t="n">
        <f aca="false">D7411+10</f>
        <v>190</v>
      </c>
      <c r="E7412" s="38" t="s">
        <v>181</v>
      </c>
      <c r="F7412" s="38" t="str">
        <f aca="false">E7412</f>
        <v>XL</v>
      </c>
      <c r="H7412" s="8" t="n">
        <f aca="false">H7411+10</f>
        <v>150</v>
      </c>
      <c r="I7412" s="8" t="n">
        <f aca="false">J7412</f>
        <v>150</v>
      </c>
      <c r="J7412" s="61" t="n">
        <f aca="false">IFERROR(1*H7412,LEFT(H7412,FIND("/",H7412)-1)&amp;";"&amp;RIGHT(H7412,LEN(H7412)-FIND("/",H7412)))</f>
        <v>150</v>
      </c>
      <c r="K7412" s="6"/>
      <c r="M7412" s="8" t="n">
        <v>649</v>
      </c>
      <c r="T7412" s="38" t="n">
        <f aca="false">H7412</f>
        <v>150</v>
      </c>
    </row>
    <row r="7413" customFormat="false" ht="15" hidden="false" customHeight="false" outlineLevel="0" collapsed="false">
      <c r="B7413" s="2" t="s">
        <v>108</v>
      </c>
      <c r="C7413" s="66" t="s">
        <v>2847</v>
      </c>
      <c r="D7413" s="2" t="n">
        <f aca="false">D7412+10</f>
        <v>200</v>
      </c>
      <c r="E7413" s="38" t="s">
        <v>182</v>
      </c>
      <c r="F7413" s="38" t="str">
        <f aca="false">E7413</f>
        <v>XXL</v>
      </c>
      <c r="H7413" s="8" t="n">
        <f aca="false">H7412+10</f>
        <v>160</v>
      </c>
      <c r="I7413" s="8" t="n">
        <f aca="false">J7413</f>
        <v>160</v>
      </c>
      <c r="J7413" s="61" t="n">
        <f aca="false">IFERROR(1*H7413,LEFT(H7413,FIND("/",H7413)-1)&amp;";"&amp;RIGHT(H7413,LEN(H7413)-FIND("/",H7413)))</f>
        <v>160</v>
      </c>
      <c r="K7413" s="6"/>
      <c r="M7413" s="8" t="n">
        <v>609</v>
      </c>
      <c r="T7413" s="38" t="n">
        <f aca="false">H7413</f>
        <v>160</v>
      </c>
    </row>
    <row r="7414" customFormat="false" ht="15" hidden="false" customHeight="false" outlineLevel="0" collapsed="false">
      <c r="B7414" s="2" t="s">
        <v>108</v>
      </c>
      <c r="C7414" s="66" t="s">
        <v>2847</v>
      </c>
      <c r="D7414" s="2" t="n">
        <f aca="false">D7413+10</f>
        <v>210</v>
      </c>
      <c r="E7414" s="38" t="s">
        <v>579</v>
      </c>
      <c r="F7414" s="38" t="str">
        <f aca="false">E7414</f>
        <v>3XL</v>
      </c>
      <c r="H7414" s="8" t="n">
        <f aca="false">H7413+10</f>
        <v>170</v>
      </c>
      <c r="I7414" s="8" t="n">
        <f aca="false">J7414</f>
        <v>170</v>
      </c>
      <c r="J7414" s="61" t="n">
        <f aca="false">IFERROR(1*H7414,LEFT(H7414,FIND("/",H7414)-1)&amp;";"&amp;RIGHT(H7414,LEN(H7414)-FIND("/",H7414)))</f>
        <v>170</v>
      </c>
      <c r="K7414" s="6"/>
      <c r="M7414" s="8" t="n">
        <v>569</v>
      </c>
      <c r="T7414" s="38" t="n">
        <f aca="false">H7414</f>
        <v>170</v>
      </c>
    </row>
    <row r="7416" customFormat="false" ht="15" hidden="false" customHeight="false" outlineLevel="0" collapsed="false">
      <c r="B7416" s="2" t="s">
        <v>108</v>
      </c>
      <c r="C7416" s="66" t="s">
        <v>2849</v>
      </c>
      <c r="D7416" s="2" t="n">
        <v>165</v>
      </c>
      <c r="E7416" s="38" t="s">
        <v>589</v>
      </c>
      <c r="F7416" s="2" t="str">
        <f aca="false">SUBSTITUTE(E7416,"/","")</f>
        <v>SM</v>
      </c>
      <c r="H7416" s="27"/>
      <c r="I7416" s="27"/>
      <c r="M7416" s="8" t="n">
        <v>0</v>
      </c>
    </row>
    <row r="7417" customFormat="false" ht="15" hidden="false" customHeight="false" outlineLevel="0" collapsed="false">
      <c r="B7417" s="2" t="s">
        <v>108</v>
      </c>
      <c r="C7417" s="66" t="s">
        <v>2849</v>
      </c>
      <c r="D7417" s="2" t="n">
        <v>185</v>
      </c>
      <c r="E7417" s="38" t="s">
        <v>591</v>
      </c>
      <c r="F7417" s="2" t="str">
        <f aca="false">SUBSTITUTE(E7417,"/","")</f>
        <v>LXL</v>
      </c>
      <c r="H7417" s="27"/>
      <c r="I7417" s="27"/>
      <c r="M7417" s="8" t="n">
        <v>0</v>
      </c>
    </row>
    <row r="7418" customFormat="false" ht="15" hidden="false" customHeight="false" outlineLevel="0" collapsed="false">
      <c r="I7418" s="2"/>
    </row>
    <row r="7419" customFormat="false" ht="15" hidden="false" customHeight="false" outlineLevel="0" collapsed="false">
      <c r="B7419" s="2" t="s">
        <v>108</v>
      </c>
      <c r="C7419" s="66" t="s">
        <v>2851</v>
      </c>
      <c r="D7419" s="2" t="n">
        <v>155</v>
      </c>
      <c r="E7419" s="38" t="s">
        <v>588</v>
      </c>
      <c r="F7419" s="2" t="str">
        <f aca="false">SUBSTITUTE(E7419,"/","")</f>
        <v>XSS</v>
      </c>
      <c r="H7419" s="27"/>
      <c r="I7419" s="27"/>
      <c r="M7419" s="8" t="n">
        <v>0</v>
      </c>
    </row>
    <row r="7420" customFormat="false" ht="15" hidden="false" customHeight="false" outlineLevel="0" collapsed="false">
      <c r="B7420" s="2" t="s">
        <v>108</v>
      </c>
      <c r="C7420" s="66" t="s">
        <v>2851</v>
      </c>
      <c r="D7420" s="2" t="n">
        <v>165</v>
      </c>
      <c r="E7420" s="38" t="s">
        <v>589</v>
      </c>
      <c r="F7420" s="2" t="str">
        <f aca="false">SUBSTITUTE(E7420,"/","")</f>
        <v>SM</v>
      </c>
      <c r="H7420" s="27"/>
      <c r="I7420" s="27"/>
      <c r="M7420" s="8" t="n">
        <v>0</v>
      </c>
    </row>
    <row r="7421" customFormat="false" ht="15" hidden="false" customHeight="false" outlineLevel="0" collapsed="false">
      <c r="B7421" s="2" t="s">
        <v>108</v>
      </c>
      <c r="C7421" s="66" t="s">
        <v>2851</v>
      </c>
      <c r="D7421" s="2" t="n">
        <v>175</v>
      </c>
      <c r="E7421" s="38" t="s">
        <v>590</v>
      </c>
      <c r="F7421" s="2" t="str">
        <f aca="false">SUBSTITUTE(E7421,"/","")</f>
        <v>ML</v>
      </c>
      <c r="H7421" s="27"/>
      <c r="I7421" s="27"/>
      <c r="M7421" s="8" t="n">
        <v>0</v>
      </c>
    </row>
    <row r="7422" customFormat="false" ht="15" hidden="false" customHeight="false" outlineLevel="0" collapsed="false">
      <c r="I7422" s="2"/>
    </row>
    <row r="7423" customFormat="false" ht="15" hidden="false" customHeight="false" outlineLevel="0" collapsed="false">
      <c r="B7423" s="2" t="s">
        <v>108</v>
      </c>
      <c r="C7423" s="66" t="s">
        <v>2853</v>
      </c>
      <c r="D7423" s="2" t="n">
        <v>160</v>
      </c>
      <c r="E7423" s="38" t="s">
        <v>178</v>
      </c>
      <c r="F7423" s="2" t="str">
        <f aca="false">SUBSTITUTE(E7423,"/","")</f>
        <v>S</v>
      </c>
      <c r="H7423" s="27"/>
      <c r="I7423" s="27"/>
      <c r="M7423" s="8" t="n">
        <v>0</v>
      </c>
    </row>
    <row r="7424" customFormat="false" ht="15" hidden="false" customHeight="false" outlineLevel="0" collapsed="false">
      <c r="B7424" s="2" t="s">
        <v>108</v>
      </c>
      <c r="C7424" s="66" t="s">
        <v>2853</v>
      </c>
      <c r="D7424" s="2" t="n">
        <v>170</v>
      </c>
      <c r="E7424" s="38" t="s">
        <v>179</v>
      </c>
      <c r="F7424" s="2" t="str">
        <f aca="false">SUBSTITUTE(E7424,"/","")</f>
        <v>M</v>
      </c>
      <c r="H7424" s="27"/>
      <c r="I7424" s="27"/>
      <c r="M7424" s="8" t="n">
        <v>0</v>
      </c>
    </row>
    <row r="7425" customFormat="false" ht="15" hidden="false" customHeight="false" outlineLevel="0" collapsed="false">
      <c r="B7425" s="2" t="s">
        <v>108</v>
      </c>
      <c r="C7425" s="66" t="s">
        <v>2853</v>
      </c>
      <c r="D7425" s="2" t="n">
        <v>180</v>
      </c>
      <c r="E7425" s="38" t="s">
        <v>180</v>
      </c>
      <c r="F7425" s="2" t="str">
        <f aca="false">SUBSTITUTE(E7425,"/","")</f>
        <v>L</v>
      </c>
      <c r="H7425" s="27"/>
      <c r="I7425" s="27"/>
      <c r="M7425" s="8" t="n">
        <v>0</v>
      </c>
    </row>
    <row r="7426" customFormat="false" ht="15" hidden="false" customHeight="false" outlineLevel="0" collapsed="false">
      <c r="I7426" s="2"/>
    </row>
    <row r="7427" customFormat="false" ht="15" hidden="false" customHeight="false" outlineLevel="0" collapsed="false">
      <c r="B7427" s="2" t="s">
        <v>108</v>
      </c>
      <c r="C7427" s="66" t="s">
        <v>2855</v>
      </c>
      <c r="D7427" s="2" t="n">
        <v>155</v>
      </c>
      <c r="E7427" s="38" t="s">
        <v>588</v>
      </c>
      <c r="F7427" s="2" t="str">
        <f aca="false">SUBSTITUTE(E7427,"/","")</f>
        <v>XSS</v>
      </c>
      <c r="H7427" s="27"/>
      <c r="I7427" s="27"/>
      <c r="M7427" s="8" t="n">
        <v>0</v>
      </c>
    </row>
    <row r="7428" customFormat="false" ht="15" hidden="false" customHeight="false" outlineLevel="0" collapsed="false">
      <c r="B7428" s="2" t="s">
        <v>108</v>
      </c>
      <c r="C7428" s="66" t="s">
        <v>2855</v>
      </c>
      <c r="D7428" s="2" t="n">
        <v>165</v>
      </c>
      <c r="E7428" s="38" t="s">
        <v>589</v>
      </c>
      <c r="F7428" s="2" t="str">
        <f aca="false">SUBSTITUTE(E7428,"/","")</f>
        <v>SM</v>
      </c>
      <c r="H7428" s="27"/>
      <c r="I7428" s="27"/>
      <c r="M7428" s="8" t="n">
        <v>0</v>
      </c>
    </row>
    <row r="7429" customFormat="false" ht="15" hidden="false" customHeight="false" outlineLevel="0" collapsed="false">
      <c r="B7429" s="2" t="s">
        <v>108</v>
      </c>
      <c r="C7429" s="66" t="s">
        <v>2855</v>
      </c>
      <c r="D7429" s="2" t="n">
        <v>175</v>
      </c>
      <c r="E7429" s="38" t="s">
        <v>590</v>
      </c>
      <c r="F7429" s="2" t="str">
        <f aca="false">SUBSTITUTE(E7429,"/","")</f>
        <v>ML</v>
      </c>
      <c r="H7429" s="27"/>
      <c r="I7429" s="27"/>
      <c r="M7429" s="8" t="n">
        <v>0</v>
      </c>
    </row>
    <row r="7430" customFormat="false" ht="15" hidden="false" customHeight="false" outlineLevel="0" collapsed="false">
      <c r="I7430" s="2"/>
    </row>
    <row r="7431" customFormat="false" ht="15" hidden="false" customHeight="false" outlineLevel="0" collapsed="false">
      <c r="B7431" s="10" t="s">
        <v>271</v>
      </c>
      <c r="C7431" s="73" t="s">
        <v>2857</v>
      </c>
      <c r="D7431" s="10" t="n">
        <v>120</v>
      </c>
      <c r="E7431" s="20" t="s">
        <v>2252</v>
      </c>
      <c r="F7431" s="10" t="str">
        <f aca="false">SUBSTITUTE(E7431,"/","")</f>
        <v>0M3M</v>
      </c>
      <c r="G7431" s="73"/>
      <c r="H7431" s="24"/>
      <c r="I7431" s="24"/>
      <c r="J7431" s="24"/>
      <c r="K7431" s="24"/>
      <c r="L7431" s="24"/>
      <c r="M7431" s="24" t="n">
        <v>0</v>
      </c>
    </row>
    <row r="7432" customFormat="false" ht="15" hidden="false" customHeight="false" outlineLevel="0" collapsed="false">
      <c r="B7432" s="10" t="s">
        <v>271</v>
      </c>
      <c r="C7432" s="73" t="s">
        <v>2857</v>
      </c>
      <c r="D7432" s="10" t="n">
        <v>150</v>
      </c>
      <c r="E7432" s="20" t="s">
        <v>2255</v>
      </c>
      <c r="F7432" s="10" t="str">
        <f aca="false">SUBSTITUTE(E7432,"/","")</f>
        <v>3M6M</v>
      </c>
      <c r="G7432" s="73"/>
      <c r="H7432" s="24"/>
      <c r="I7432" s="24"/>
      <c r="J7432" s="24"/>
      <c r="K7432" s="24"/>
      <c r="L7432" s="24"/>
      <c r="M7432" s="24" t="n">
        <v>0</v>
      </c>
    </row>
    <row r="7433" customFormat="false" ht="15" hidden="false" customHeight="false" outlineLevel="0" collapsed="false">
      <c r="B7433" s="10" t="s">
        <v>271</v>
      </c>
      <c r="C7433" s="73" t="s">
        <v>2857</v>
      </c>
      <c r="D7433" s="10" t="n">
        <v>180</v>
      </c>
      <c r="E7433" s="20" t="s">
        <v>2257</v>
      </c>
      <c r="F7433" s="10" t="str">
        <f aca="false">SUBSTITUTE(E7433,"/","")</f>
        <v>6M12M</v>
      </c>
      <c r="G7433" s="73"/>
      <c r="H7433" s="24"/>
      <c r="I7433" s="24"/>
      <c r="J7433" s="24"/>
      <c r="K7433" s="24"/>
      <c r="L7433" s="24"/>
      <c r="M7433" s="24" t="n">
        <v>0</v>
      </c>
    </row>
    <row r="7434" customFormat="false" ht="15" hidden="false" customHeight="false" outlineLevel="0" collapsed="false">
      <c r="B7434" s="10" t="s">
        <v>271</v>
      </c>
      <c r="C7434" s="73" t="s">
        <v>2857</v>
      </c>
      <c r="D7434" s="10" t="n">
        <v>210</v>
      </c>
      <c r="E7434" s="20" t="s">
        <v>2259</v>
      </c>
      <c r="F7434" s="10" t="str">
        <f aca="false">SUBSTITUTE(E7434,"/","")</f>
        <v>12M18M</v>
      </c>
      <c r="G7434" s="73"/>
      <c r="H7434" s="24"/>
      <c r="I7434" s="24"/>
      <c r="J7434" s="24"/>
      <c r="K7434" s="24"/>
      <c r="L7434" s="24"/>
      <c r="M7434" s="24" t="n">
        <v>0</v>
      </c>
    </row>
    <row r="7435" customFormat="false" ht="15" hidden="false" customHeight="false" outlineLevel="0" collapsed="false">
      <c r="B7435" s="10" t="s">
        <v>271</v>
      </c>
      <c r="C7435" s="73" t="s">
        <v>2857</v>
      </c>
      <c r="D7435" s="10" t="n">
        <v>230</v>
      </c>
      <c r="E7435" s="20" t="s">
        <v>2262</v>
      </c>
      <c r="F7435" s="10" t="str">
        <f aca="false">SUBSTITUTE(E7435,"/","")</f>
        <v>18M24M</v>
      </c>
      <c r="G7435" s="73"/>
      <c r="H7435" s="24"/>
      <c r="I7435" s="24"/>
      <c r="J7435" s="24"/>
      <c r="K7435" s="24"/>
      <c r="L7435" s="24"/>
      <c r="M7435" s="24" t="n">
        <v>0</v>
      </c>
    </row>
    <row r="7436" customFormat="false" ht="15" hidden="false" customHeight="false" outlineLevel="0" collapsed="false">
      <c r="I7436" s="2"/>
    </row>
    <row r="7437" customFormat="false" ht="15" hidden="false" customHeight="false" outlineLevel="0" collapsed="false">
      <c r="B7437" s="2" t="s">
        <v>108</v>
      </c>
      <c r="C7437" s="66" t="s">
        <v>2859</v>
      </c>
      <c r="D7437" s="2" t="n">
        <v>250</v>
      </c>
      <c r="E7437" s="38" t="s">
        <v>2266</v>
      </c>
      <c r="F7437" s="2" t="str">
        <f aca="false">SUBSTITUTE(E7437,"/","")</f>
        <v>2Y4Y</v>
      </c>
      <c r="H7437" s="27"/>
      <c r="I7437" s="27"/>
      <c r="M7437" s="8" t="n">
        <v>0</v>
      </c>
    </row>
    <row r="7438" customFormat="false" ht="15" hidden="false" customHeight="false" outlineLevel="0" collapsed="false">
      <c r="B7438" s="2" t="s">
        <v>108</v>
      </c>
      <c r="C7438" s="66" t="s">
        <v>2859</v>
      </c>
      <c r="D7438" s="2" t="n">
        <f aca="false">D7437+40</f>
        <v>290</v>
      </c>
      <c r="E7438" s="38" t="s">
        <v>2860</v>
      </c>
      <c r="F7438" s="2" t="str">
        <f aca="false">SUBSTITUTE(E7438,"/","")</f>
        <v>2Y8Y</v>
      </c>
      <c r="H7438" s="27"/>
      <c r="I7438" s="27"/>
      <c r="M7438" s="8" t="n">
        <v>0</v>
      </c>
    </row>
    <row r="7439" customFormat="false" ht="15" hidden="false" customHeight="false" outlineLevel="0" collapsed="false">
      <c r="B7439" s="2" t="s">
        <v>108</v>
      </c>
      <c r="C7439" s="66" t="s">
        <v>2859</v>
      </c>
      <c r="D7439" s="2" t="n">
        <f aca="false">D7438+40</f>
        <v>330</v>
      </c>
      <c r="E7439" s="38" t="s">
        <v>2808</v>
      </c>
      <c r="F7439" s="2" t="str">
        <f aca="false">SUBSTITUTE(E7439,"/","")</f>
        <v>4Y8Y</v>
      </c>
      <c r="H7439" s="27"/>
      <c r="I7439" s="27"/>
      <c r="M7439" s="8" t="n">
        <v>0</v>
      </c>
    </row>
    <row r="7440" customFormat="false" ht="15" hidden="false" customHeight="false" outlineLevel="0" collapsed="false">
      <c r="B7440" s="2" t="s">
        <v>108</v>
      </c>
      <c r="C7440" s="66" t="s">
        <v>2859</v>
      </c>
      <c r="D7440" s="2" t="n">
        <f aca="false">D7439+40</f>
        <v>370</v>
      </c>
      <c r="E7440" s="38" t="s">
        <v>2811</v>
      </c>
      <c r="F7440" s="2" t="str">
        <f aca="false">SUBSTITUTE(E7440,"/","")</f>
        <v>8Y13Y</v>
      </c>
      <c r="H7440" s="27"/>
      <c r="I7440" s="27"/>
      <c r="M7440" s="8" t="n">
        <v>0</v>
      </c>
    </row>
    <row r="7441" customFormat="false" ht="15" hidden="false" customHeight="false" outlineLevel="0" collapsed="false">
      <c r="I7441" s="2"/>
    </row>
    <row r="7442" customFormat="false" ht="15" hidden="false" customHeight="false" outlineLevel="0" collapsed="false">
      <c r="B7442" s="2" t="s">
        <v>108</v>
      </c>
      <c r="C7442" s="66" t="s">
        <v>2861</v>
      </c>
      <c r="D7442" s="2" t="n">
        <v>140</v>
      </c>
      <c r="E7442" s="38" t="s">
        <v>176</v>
      </c>
      <c r="F7442" s="2" t="str">
        <f aca="false">E7442</f>
        <v>XXS</v>
      </c>
      <c r="H7442" s="27"/>
      <c r="I7442" s="27"/>
      <c r="M7442" s="8" t="n">
        <v>0</v>
      </c>
    </row>
    <row r="7443" customFormat="false" ht="15" hidden="false" customHeight="false" outlineLevel="0" collapsed="false">
      <c r="B7443" s="2" t="s">
        <v>108</v>
      </c>
      <c r="C7443" s="66" t="s">
        <v>2861</v>
      </c>
      <c r="D7443" s="2" t="n">
        <v>150</v>
      </c>
      <c r="E7443" s="38" t="s">
        <v>177</v>
      </c>
      <c r="F7443" s="2" t="str">
        <f aca="false">E7443</f>
        <v>XS</v>
      </c>
      <c r="H7443" s="27"/>
      <c r="I7443" s="27"/>
      <c r="M7443" s="8" t="n">
        <v>0</v>
      </c>
    </row>
    <row r="7444" customFormat="false" ht="15" hidden="false" customHeight="false" outlineLevel="0" collapsed="false">
      <c r="B7444" s="2" t="s">
        <v>108</v>
      </c>
      <c r="C7444" s="66" t="s">
        <v>2861</v>
      </c>
      <c r="D7444" s="2" t="n">
        <v>160</v>
      </c>
      <c r="E7444" s="38" t="s">
        <v>178</v>
      </c>
      <c r="F7444" s="2" t="str">
        <f aca="false">E7444</f>
        <v>S</v>
      </c>
      <c r="H7444" s="27"/>
      <c r="I7444" s="27"/>
      <c r="M7444" s="8" t="n">
        <v>0</v>
      </c>
    </row>
    <row r="7445" customFormat="false" ht="15" hidden="false" customHeight="false" outlineLevel="0" collapsed="false">
      <c r="B7445" s="2" t="s">
        <v>108</v>
      </c>
      <c r="C7445" s="66" t="s">
        <v>2861</v>
      </c>
      <c r="D7445" s="2" t="n">
        <v>170</v>
      </c>
      <c r="E7445" s="38" t="s">
        <v>179</v>
      </c>
      <c r="F7445" s="2" t="str">
        <f aca="false">E7445</f>
        <v>M</v>
      </c>
      <c r="H7445" s="27"/>
      <c r="I7445" s="27"/>
      <c r="M7445" s="8" t="n">
        <v>0</v>
      </c>
    </row>
    <row r="7446" customFormat="false" ht="15" hidden="false" customHeight="false" outlineLevel="0" collapsed="false">
      <c r="B7446" s="2" t="s">
        <v>108</v>
      </c>
      <c r="C7446" s="66" t="s">
        <v>2861</v>
      </c>
      <c r="D7446" s="2" t="n">
        <v>180</v>
      </c>
      <c r="E7446" s="38" t="s">
        <v>180</v>
      </c>
      <c r="F7446" s="2" t="str">
        <f aca="false">E7446</f>
        <v>L</v>
      </c>
      <c r="H7446" s="27"/>
      <c r="I7446" s="27"/>
      <c r="M7446" s="8" t="n">
        <v>0</v>
      </c>
    </row>
    <row r="7447" customFormat="false" ht="15" hidden="false" customHeight="false" outlineLevel="0" collapsed="false">
      <c r="B7447" s="2" t="s">
        <v>108</v>
      </c>
      <c r="C7447" s="66" t="s">
        <v>2861</v>
      </c>
      <c r="D7447" s="2" t="n">
        <v>190</v>
      </c>
      <c r="E7447" s="38" t="s">
        <v>181</v>
      </c>
      <c r="F7447" s="2" t="str">
        <f aca="false">E7447</f>
        <v>XL</v>
      </c>
      <c r="H7447" s="27"/>
      <c r="I7447" s="27"/>
      <c r="M7447" s="8" t="n">
        <v>0</v>
      </c>
    </row>
    <row r="7448" customFormat="false" ht="15" hidden="false" customHeight="false" outlineLevel="0" collapsed="false">
      <c r="B7448" s="2" t="s">
        <v>108</v>
      </c>
      <c r="C7448" s="66" t="s">
        <v>2861</v>
      </c>
      <c r="D7448" s="2" t="n">
        <v>200</v>
      </c>
      <c r="E7448" s="38" t="s">
        <v>182</v>
      </c>
      <c r="F7448" s="2" t="str">
        <f aca="false">E7448</f>
        <v>XXL</v>
      </c>
      <c r="H7448" s="27"/>
      <c r="I7448" s="27"/>
      <c r="M7448" s="8" t="n">
        <v>0</v>
      </c>
    </row>
    <row r="7449" customFormat="false" ht="15" hidden="false" customHeight="false" outlineLevel="0" collapsed="false">
      <c r="I7449" s="2"/>
    </row>
    <row r="7450" customFormat="false" ht="15" hidden="false" customHeight="false" outlineLevel="0" collapsed="false">
      <c r="B7450" s="2" t="s">
        <v>108</v>
      </c>
      <c r="C7450" s="66" t="s">
        <v>2862</v>
      </c>
      <c r="D7450" s="2" t="n">
        <v>140</v>
      </c>
      <c r="E7450" s="38" t="s">
        <v>176</v>
      </c>
      <c r="F7450" s="2" t="str">
        <f aca="false">E7450</f>
        <v>XXS</v>
      </c>
      <c r="H7450" s="27"/>
      <c r="I7450" s="27"/>
      <c r="M7450" s="8" t="n">
        <v>0</v>
      </c>
    </row>
    <row r="7451" customFormat="false" ht="15" hidden="false" customHeight="false" outlineLevel="0" collapsed="false">
      <c r="B7451" s="2" t="s">
        <v>108</v>
      </c>
      <c r="C7451" s="66" t="s">
        <v>2862</v>
      </c>
      <c r="D7451" s="2" t="n">
        <v>150</v>
      </c>
      <c r="E7451" s="38" t="s">
        <v>177</v>
      </c>
      <c r="F7451" s="2" t="str">
        <f aca="false">E7451</f>
        <v>XS</v>
      </c>
      <c r="H7451" s="27"/>
      <c r="I7451" s="27"/>
      <c r="M7451" s="8" t="n">
        <v>0</v>
      </c>
    </row>
    <row r="7452" customFormat="false" ht="15" hidden="false" customHeight="false" outlineLevel="0" collapsed="false">
      <c r="B7452" s="2" t="s">
        <v>108</v>
      </c>
      <c r="C7452" s="66" t="s">
        <v>2862</v>
      </c>
      <c r="D7452" s="2" t="n">
        <v>160</v>
      </c>
      <c r="E7452" s="38" t="s">
        <v>178</v>
      </c>
      <c r="F7452" s="2" t="str">
        <f aca="false">E7452</f>
        <v>S</v>
      </c>
      <c r="H7452" s="27"/>
      <c r="I7452" s="27"/>
      <c r="M7452" s="8" t="n">
        <v>0</v>
      </c>
    </row>
    <row r="7453" customFormat="false" ht="15" hidden="false" customHeight="false" outlineLevel="0" collapsed="false">
      <c r="B7453" s="2" t="s">
        <v>108</v>
      </c>
      <c r="C7453" s="66" t="s">
        <v>2862</v>
      </c>
      <c r="D7453" s="2" t="n">
        <v>170</v>
      </c>
      <c r="E7453" s="38" t="s">
        <v>179</v>
      </c>
      <c r="F7453" s="2" t="str">
        <f aca="false">E7453</f>
        <v>M</v>
      </c>
      <c r="H7453" s="27"/>
      <c r="I7453" s="27"/>
      <c r="M7453" s="8" t="n">
        <v>0</v>
      </c>
    </row>
    <row r="7454" customFormat="false" ht="15" hidden="false" customHeight="false" outlineLevel="0" collapsed="false">
      <c r="B7454" s="2" t="s">
        <v>108</v>
      </c>
      <c r="C7454" s="66" t="s">
        <v>2862</v>
      </c>
      <c r="D7454" s="2" t="n">
        <v>180</v>
      </c>
      <c r="E7454" s="38" t="s">
        <v>180</v>
      </c>
      <c r="F7454" s="2" t="str">
        <f aca="false">E7454</f>
        <v>L</v>
      </c>
      <c r="H7454" s="27"/>
      <c r="I7454" s="27"/>
      <c r="M7454" s="8" t="n">
        <v>0</v>
      </c>
    </row>
    <row r="7455" customFormat="false" ht="15" hidden="false" customHeight="false" outlineLevel="0" collapsed="false">
      <c r="B7455" s="2" t="s">
        <v>108</v>
      </c>
      <c r="C7455" s="66" t="s">
        <v>2862</v>
      </c>
      <c r="D7455" s="2" t="n">
        <v>190</v>
      </c>
      <c r="E7455" s="38" t="s">
        <v>181</v>
      </c>
      <c r="F7455" s="2" t="str">
        <f aca="false">E7455</f>
        <v>XL</v>
      </c>
      <c r="H7455" s="27"/>
      <c r="I7455" s="27"/>
      <c r="M7455" s="8" t="n">
        <v>0</v>
      </c>
    </row>
    <row r="7456" customFormat="false" ht="15" hidden="false" customHeight="false" outlineLevel="0" collapsed="false">
      <c r="B7456" s="2" t="s">
        <v>108</v>
      </c>
      <c r="C7456" s="66" t="s">
        <v>2862</v>
      </c>
      <c r="D7456" s="2" t="n">
        <v>200</v>
      </c>
      <c r="E7456" s="38" t="s">
        <v>182</v>
      </c>
      <c r="F7456" s="2" t="str">
        <f aca="false">E7456</f>
        <v>XXL</v>
      </c>
      <c r="H7456" s="27"/>
      <c r="I7456" s="27"/>
      <c r="M7456" s="8" t="n">
        <v>0</v>
      </c>
    </row>
    <row r="7457" customFormat="false" ht="15" hidden="false" customHeight="false" outlineLevel="0" collapsed="false">
      <c r="I7457" s="2"/>
    </row>
    <row r="7458" customFormat="false" ht="15" hidden="false" customHeight="false" outlineLevel="0" collapsed="false">
      <c r="B7458" s="2" t="s">
        <v>108</v>
      </c>
      <c r="C7458" s="66" t="s">
        <v>2863</v>
      </c>
      <c r="D7458" s="2" t="n">
        <v>110</v>
      </c>
      <c r="E7458" s="38" t="s">
        <v>958</v>
      </c>
      <c r="F7458" s="38" t="s">
        <v>958</v>
      </c>
      <c r="H7458" s="14" t="s">
        <v>958</v>
      </c>
      <c r="I7458" s="14" t="str">
        <f aca="false">J7458</f>
        <v>00</v>
      </c>
      <c r="J7458" s="61" t="str">
        <f aca="false">H7458</f>
        <v>00</v>
      </c>
      <c r="M7458" s="8" t="n">
        <v>0</v>
      </c>
    </row>
    <row r="7459" customFormat="false" ht="15" hidden="false" customHeight="false" outlineLevel="0" collapsed="false">
      <c r="I7459" s="2"/>
    </row>
    <row r="7460" customFormat="false" ht="15" hidden="false" customHeight="false" outlineLevel="0" collapsed="false">
      <c r="B7460" s="18" t="s">
        <v>108</v>
      </c>
      <c r="C7460" s="76" t="s">
        <v>2864</v>
      </c>
      <c r="D7460" s="18" t="n">
        <v>140</v>
      </c>
      <c r="E7460" s="61" t="s">
        <v>176</v>
      </c>
      <c r="F7460" s="18" t="str">
        <f aca="false">E7460</f>
        <v>XXS</v>
      </c>
      <c r="G7460" s="76"/>
      <c r="H7460" s="14" t="s">
        <v>958</v>
      </c>
      <c r="I7460" s="14" t="str">
        <f aca="false">J7460</f>
        <v>00</v>
      </c>
      <c r="J7460" s="61" t="str">
        <f aca="false">H7460</f>
        <v>00</v>
      </c>
      <c r="M7460" s="8" t="n">
        <v>0</v>
      </c>
    </row>
    <row r="7461" customFormat="false" ht="15" hidden="false" customHeight="false" outlineLevel="0" collapsed="false">
      <c r="B7461" s="18" t="s">
        <v>108</v>
      </c>
      <c r="C7461" s="76" t="s">
        <v>2864</v>
      </c>
      <c r="D7461" s="18" t="n">
        <v>150</v>
      </c>
      <c r="E7461" s="61" t="s">
        <v>177</v>
      </c>
      <c r="F7461" s="18" t="str">
        <f aca="false">E7461</f>
        <v>XS</v>
      </c>
      <c r="G7461" s="76"/>
      <c r="H7461" s="14" t="s">
        <v>958</v>
      </c>
      <c r="I7461" s="14" t="str">
        <f aca="false">J7461</f>
        <v>00</v>
      </c>
      <c r="J7461" s="61" t="str">
        <f aca="false">H7461</f>
        <v>00</v>
      </c>
      <c r="M7461" s="8" t="n">
        <v>0</v>
      </c>
    </row>
    <row r="7462" customFormat="false" ht="15" hidden="false" customHeight="false" outlineLevel="0" collapsed="false">
      <c r="B7462" s="18" t="s">
        <v>108</v>
      </c>
      <c r="C7462" s="76" t="s">
        <v>2864</v>
      </c>
      <c r="D7462" s="18" t="n">
        <v>160</v>
      </c>
      <c r="E7462" s="61" t="s">
        <v>178</v>
      </c>
      <c r="F7462" s="18" t="str">
        <f aca="false">E7462</f>
        <v>S</v>
      </c>
      <c r="G7462" s="76"/>
      <c r="H7462" s="14" t="s">
        <v>958</v>
      </c>
      <c r="I7462" s="14" t="str">
        <f aca="false">J7462</f>
        <v>00</v>
      </c>
      <c r="J7462" s="61" t="str">
        <f aca="false">H7462</f>
        <v>00</v>
      </c>
      <c r="M7462" s="8" t="n">
        <v>0</v>
      </c>
    </row>
    <row r="7463" customFormat="false" ht="15" hidden="false" customHeight="false" outlineLevel="0" collapsed="false">
      <c r="B7463" s="18" t="s">
        <v>108</v>
      </c>
      <c r="C7463" s="76" t="s">
        <v>2864</v>
      </c>
      <c r="D7463" s="18" t="n">
        <v>170</v>
      </c>
      <c r="E7463" s="61" t="s">
        <v>179</v>
      </c>
      <c r="F7463" s="18" t="str">
        <f aca="false">E7463</f>
        <v>M</v>
      </c>
      <c r="G7463" s="76"/>
      <c r="H7463" s="14" t="s">
        <v>958</v>
      </c>
      <c r="I7463" s="14" t="str">
        <f aca="false">J7463</f>
        <v>00</v>
      </c>
      <c r="J7463" s="61" t="str">
        <f aca="false">H7463</f>
        <v>00</v>
      </c>
      <c r="M7463" s="8" t="n">
        <v>0</v>
      </c>
    </row>
    <row r="7464" customFormat="false" ht="15" hidden="false" customHeight="false" outlineLevel="0" collapsed="false">
      <c r="B7464" s="18" t="s">
        <v>108</v>
      </c>
      <c r="C7464" s="76" t="s">
        <v>2864</v>
      </c>
      <c r="D7464" s="18" t="n">
        <v>180</v>
      </c>
      <c r="E7464" s="61" t="s">
        <v>180</v>
      </c>
      <c r="F7464" s="18" t="str">
        <f aca="false">E7464</f>
        <v>L</v>
      </c>
      <c r="G7464" s="76"/>
      <c r="H7464" s="14" t="s">
        <v>958</v>
      </c>
      <c r="I7464" s="14" t="str">
        <f aca="false">J7464</f>
        <v>00</v>
      </c>
      <c r="J7464" s="61" t="str">
        <f aca="false">H7464</f>
        <v>00</v>
      </c>
      <c r="M7464" s="8" t="n">
        <v>0</v>
      </c>
    </row>
    <row r="7465" customFormat="false" ht="15" hidden="false" customHeight="false" outlineLevel="0" collapsed="false">
      <c r="B7465" s="18" t="s">
        <v>108</v>
      </c>
      <c r="C7465" s="76" t="s">
        <v>2864</v>
      </c>
      <c r="D7465" s="18" t="n">
        <v>190</v>
      </c>
      <c r="E7465" s="61" t="s">
        <v>181</v>
      </c>
      <c r="F7465" s="18" t="str">
        <f aca="false">E7465</f>
        <v>XL</v>
      </c>
      <c r="G7465" s="76"/>
      <c r="H7465" s="14" t="s">
        <v>958</v>
      </c>
      <c r="I7465" s="14" t="str">
        <f aca="false">J7465</f>
        <v>00</v>
      </c>
      <c r="J7465" s="61" t="str">
        <f aca="false">H7465</f>
        <v>00</v>
      </c>
      <c r="M7465" s="8" t="n">
        <v>0</v>
      </c>
    </row>
    <row r="7466" customFormat="false" ht="15" hidden="false" customHeight="false" outlineLevel="0" collapsed="false">
      <c r="B7466" s="18" t="s">
        <v>108</v>
      </c>
      <c r="C7466" s="76" t="s">
        <v>2864</v>
      </c>
      <c r="D7466" s="18" t="n">
        <v>200</v>
      </c>
      <c r="E7466" s="61" t="s">
        <v>182</v>
      </c>
      <c r="F7466" s="18" t="str">
        <f aca="false">E7466</f>
        <v>XXL</v>
      </c>
      <c r="G7466" s="76"/>
      <c r="H7466" s="14" t="s">
        <v>958</v>
      </c>
      <c r="I7466" s="14" t="str">
        <f aca="false">J7466</f>
        <v>00</v>
      </c>
      <c r="J7466" s="61" t="str">
        <f aca="false">H7466</f>
        <v>00</v>
      </c>
      <c r="M7466" s="8" t="n">
        <v>0</v>
      </c>
    </row>
    <row r="7467" customFormat="false" ht="15" hidden="false" customHeight="false" outlineLevel="0" collapsed="false">
      <c r="I7467" s="2"/>
    </row>
    <row r="7468" customFormat="false" ht="15" hidden="false" customHeight="false" outlineLevel="0" collapsed="false">
      <c r="B7468" s="10" t="s">
        <v>271</v>
      </c>
      <c r="C7468" s="73" t="s">
        <v>2865</v>
      </c>
      <c r="D7468" s="10" t="n">
        <v>170</v>
      </c>
      <c r="E7468" s="20" t="s">
        <v>123</v>
      </c>
      <c r="F7468" s="10" t="n">
        <f aca="false">IFERROR(E7468*10,SUBSTITUTE(E7468,"/",""))</f>
        <v>400</v>
      </c>
      <c r="G7468" s="73"/>
      <c r="H7468" s="24"/>
      <c r="I7468" s="24"/>
      <c r="J7468" s="24"/>
      <c r="K7468" s="24"/>
      <c r="L7468" s="24"/>
      <c r="M7468" s="24" t="n">
        <v>0</v>
      </c>
    </row>
    <row r="7469" customFormat="false" ht="15" hidden="false" customHeight="false" outlineLevel="0" collapsed="false">
      <c r="B7469" s="10" t="s">
        <v>271</v>
      </c>
      <c r="C7469" s="73" t="s">
        <v>2865</v>
      </c>
      <c r="D7469" s="10" t="n">
        <f aca="false">D7468+10</f>
        <v>180</v>
      </c>
      <c r="E7469" s="20" t="s">
        <v>125</v>
      </c>
      <c r="F7469" s="10" t="n">
        <f aca="false">IFERROR(E7469*10,SUBSTITUTE(E7469,"/",""))</f>
        <v>420</v>
      </c>
      <c r="G7469" s="73"/>
      <c r="H7469" s="24"/>
      <c r="I7469" s="24"/>
      <c r="J7469" s="24"/>
      <c r="K7469" s="24"/>
      <c r="L7469" s="24"/>
      <c r="M7469" s="24" t="n">
        <v>0</v>
      </c>
    </row>
    <row r="7470" customFormat="false" ht="15" hidden="false" customHeight="false" outlineLevel="0" collapsed="false">
      <c r="B7470" s="10" t="s">
        <v>271</v>
      </c>
      <c r="C7470" s="73" t="s">
        <v>2865</v>
      </c>
      <c r="D7470" s="10" t="n">
        <f aca="false">D7469+10</f>
        <v>190</v>
      </c>
      <c r="E7470" s="20" t="s">
        <v>127</v>
      </c>
      <c r="F7470" s="10" t="n">
        <f aca="false">IFERROR(E7470*10,SUBSTITUTE(E7470,"/",""))</f>
        <v>440</v>
      </c>
      <c r="G7470" s="73"/>
      <c r="H7470" s="24"/>
      <c r="I7470" s="24"/>
      <c r="J7470" s="24"/>
      <c r="K7470" s="24"/>
      <c r="L7470" s="24"/>
      <c r="M7470" s="24" t="n">
        <v>0</v>
      </c>
    </row>
    <row r="7471" customFormat="false" ht="15" hidden="false" customHeight="false" outlineLevel="0" collapsed="false">
      <c r="B7471" s="10" t="s">
        <v>271</v>
      </c>
      <c r="C7471" s="73" t="s">
        <v>2865</v>
      </c>
      <c r="D7471" s="10" t="n">
        <f aca="false">D7470+10</f>
        <v>200</v>
      </c>
      <c r="E7471" s="20" t="s">
        <v>241</v>
      </c>
      <c r="F7471" s="10" t="n">
        <f aca="false">IFERROR(E7471*10,SUBSTITUTE(E7471,"/",""))</f>
        <v>460</v>
      </c>
      <c r="G7471" s="73"/>
      <c r="H7471" s="24"/>
      <c r="I7471" s="24"/>
      <c r="J7471" s="24"/>
      <c r="K7471" s="24"/>
      <c r="L7471" s="24"/>
      <c r="M7471" s="24" t="n">
        <v>0</v>
      </c>
    </row>
    <row r="7472" customFormat="false" ht="15" hidden="false" customHeight="false" outlineLevel="0" collapsed="false">
      <c r="B7472" s="10" t="s">
        <v>271</v>
      </c>
      <c r="C7472" s="73" t="s">
        <v>2865</v>
      </c>
      <c r="D7472" s="10" t="n">
        <f aca="false">D7471+10</f>
        <v>210</v>
      </c>
      <c r="E7472" s="20" t="s">
        <v>243</v>
      </c>
      <c r="F7472" s="10" t="n">
        <f aca="false">IFERROR(E7472*10,SUBSTITUTE(E7472,"/",""))</f>
        <v>480</v>
      </c>
      <c r="G7472" s="73"/>
      <c r="H7472" s="24"/>
      <c r="I7472" s="24"/>
      <c r="J7472" s="24"/>
      <c r="K7472" s="24"/>
      <c r="L7472" s="24"/>
      <c r="M7472" s="24" t="n">
        <v>0</v>
      </c>
    </row>
    <row r="7473" customFormat="false" ht="15" hidden="false" customHeight="false" outlineLevel="0" collapsed="false">
      <c r="B7473" s="10" t="s">
        <v>271</v>
      </c>
      <c r="C7473" s="73" t="s">
        <v>2865</v>
      </c>
      <c r="D7473" s="10" t="n">
        <f aca="false">D7472+10</f>
        <v>220</v>
      </c>
      <c r="E7473" s="20" t="s">
        <v>245</v>
      </c>
      <c r="F7473" s="10" t="n">
        <f aca="false">IFERROR(E7473*10,SUBSTITUTE(E7473,"/",""))</f>
        <v>500</v>
      </c>
      <c r="G7473" s="73"/>
      <c r="H7473" s="24"/>
      <c r="I7473" s="24"/>
      <c r="J7473" s="24"/>
      <c r="K7473" s="24"/>
      <c r="L7473" s="24"/>
      <c r="M7473" s="24" t="n">
        <v>0</v>
      </c>
    </row>
    <row r="7474" customFormat="false" ht="15" hidden="false" customHeight="false" outlineLevel="0" collapsed="false">
      <c r="B7474" s="10" t="s">
        <v>271</v>
      </c>
      <c r="C7474" s="73" t="s">
        <v>2865</v>
      </c>
      <c r="D7474" s="10" t="n">
        <f aca="false">D7473+10</f>
        <v>230</v>
      </c>
      <c r="E7474" s="20" t="s">
        <v>452</v>
      </c>
      <c r="F7474" s="10" t="n">
        <f aca="false">IFERROR(E7474*10,SUBSTITUTE(E7474,"/",""))</f>
        <v>520</v>
      </c>
      <c r="G7474" s="73"/>
      <c r="H7474" s="24"/>
      <c r="I7474" s="24"/>
      <c r="J7474" s="24"/>
      <c r="K7474" s="24"/>
      <c r="L7474" s="24"/>
      <c r="M7474" s="24" t="n">
        <v>0</v>
      </c>
    </row>
    <row r="7475" customFormat="false" ht="15" hidden="false" customHeight="false" outlineLevel="0" collapsed="false">
      <c r="B7475" s="10" t="s">
        <v>271</v>
      </c>
      <c r="C7475" s="73" t="s">
        <v>2865</v>
      </c>
      <c r="D7475" s="10" t="n">
        <f aca="false">D7474+10</f>
        <v>240</v>
      </c>
      <c r="E7475" s="20" t="s">
        <v>453</v>
      </c>
      <c r="F7475" s="10" t="n">
        <f aca="false">IFERROR(E7475*10,SUBSTITUTE(E7475,"/",""))</f>
        <v>540</v>
      </c>
      <c r="G7475" s="73"/>
      <c r="H7475" s="24"/>
      <c r="I7475" s="24"/>
      <c r="J7475" s="24"/>
      <c r="K7475" s="24"/>
      <c r="L7475" s="24"/>
      <c r="M7475" s="24" t="n">
        <v>0</v>
      </c>
    </row>
    <row r="7476" customFormat="false" ht="15" hidden="false" customHeight="false" outlineLevel="0" collapsed="false">
      <c r="B7476" s="10" t="s">
        <v>271</v>
      </c>
      <c r="C7476" s="73" t="s">
        <v>2865</v>
      </c>
      <c r="D7476" s="10" t="n">
        <f aca="false">D7475+10</f>
        <v>250</v>
      </c>
      <c r="E7476" s="20" t="s">
        <v>454</v>
      </c>
      <c r="F7476" s="10" t="n">
        <f aca="false">IFERROR(E7476*10,SUBSTITUTE(E7476,"/",""))</f>
        <v>560</v>
      </c>
      <c r="G7476" s="73"/>
      <c r="H7476" s="24"/>
      <c r="I7476" s="24"/>
      <c r="J7476" s="24"/>
      <c r="K7476" s="24"/>
      <c r="L7476" s="24"/>
      <c r="M7476" s="24" t="n">
        <v>0</v>
      </c>
    </row>
    <row r="7477" customFormat="false" ht="15" hidden="false" customHeight="false" outlineLevel="0" collapsed="false">
      <c r="B7477" s="10" t="s">
        <v>271</v>
      </c>
      <c r="C7477" s="73" t="s">
        <v>2865</v>
      </c>
      <c r="D7477" s="10" t="n">
        <f aca="false">D7476+10</f>
        <v>260</v>
      </c>
      <c r="E7477" s="20" t="s">
        <v>455</v>
      </c>
      <c r="F7477" s="10" t="n">
        <f aca="false">IFERROR(E7477*10,SUBSTITUTE(E7477,"/",""))</f>
        <v>580</v>
      </c>
      <c r="G7477" s="73"/>
      <c r="H7477" s="24"/>
      <c r="I7477" s="24"/>
      <c r="J7477" s="24"/>
      <c r="K7477" s="24"/>
      <c r="L7477" s="24"/>
      <c r="M7477" s="24" t="n">
        <v>0</v>
      </c>
    </row>
    <row r="7478" customFormat="false" ht="15" hidden="false" customHeight="false" outlineLevel="0" collapsed="false">
      <c r="B7478" s="10" t="s">
        <v>271</v>
      </c>
      <c r="C7478" s="73" t="s">
        <v>2865</v>
      </c>
      <c r="D7478" s="10" t="n">
        <f aca="false">D7477+10</f>
        <v>270</v>
      </c>
      <c r="E7478" s="20" t="s">
        <v>456</v>
      </c>
      <c r="F7478" s="10" t="n">
        <f aca="false">IFERROR(E7478*10,SUBSTITUTE(E7478,"/",""))</f>
        <v>600</v>
      </c>
      <c r="G7478" s="73"/>
      <c r="H7478" s="24"/>
      <c r="I7478" s="24"/>
      <c r="J7478" s="24"/>
      <c r="K7478" s="24"/>
      <c r="L7478" s="24"/>
      <c r="M7478" s="24" t="n">
        <v>0</v>
      </c>
    </row>
    <row r="7479" customFormat="false" ht="15" hidden="false" customHeight="false" outlineLevel="0" collapsed="false">
      <c r="I7479" s="2"/>
    </row>
    <row r="7480" customFormat="false" ht="15" hidden="false" customHeight="false" outlineLevel="0" collapsed="false">
      <c r="B7480" s="2" t="s">
        <v>108</v>
      </c>
      <c r="C7480" s="66" t="s">
        <v>2867</v>
      </c>
      <c r="D7480" s="61" t="s">
        <v>958</v>
      </c>
      <c r="E7480" s="61" t="s">
        <v>958</v>
      </c>
      <c r="F7480" s="61" t="s">
        <v>958</v>
      </c>
      <c r="G7480" s="76"/>
      <c r="H7480" s="14" t="s">
        <v>958</v>
      </c>
      <c r="I7480" s="14" t="str">
        <f aca="false">J7480</f>
        <v>00</v>
      </c>
      <c r="J7480" s="61" t="str">
        <f aca="false">H7480</f>
        <v>00</v>
      </c>
      <c r="M7480" s="8" t="n">
        <v>0</v>
      </c>
    </row>
  </sheetData>
  <autoFilter ref="B2:AK7515"/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FF00"/>
    <pageSetUpPr fitToPage="false"/>
  </sheetPr>
  <dimension ref="A2:AK2933"/>
  <sheetViews>
    <sheetView showFormulas="false" showGridLines="true" showRowColHeaders="true" showZeros="true" rightToLeft="false" tabSelected="false" showOutlineSymbols="true" defaultGridColor="true" view="normal" topLeftCell="A1" colorId="64" zoomScale="70" zoomScaleNormal="70" zoomScalePageLayoutView="100" workbookViewId="0">
      <pane xSplit="13" ySplit="2" topLeftCell="N3" activePane="bottomRight" state="frozen"/>
      <selection pane="topLeft" activeCell="A1" activeCellId="0" sqref="A1"/>
      <selection pane="topRight" activeCell="N1" activeCellId="0" sqref="N1"/>
      <selection pane="bottomLeft" activeCell="A3" activeCellId="0" sqref="A3"/>
      <selection pane="bottomRight" activeCell="G4" activeCellId="0" sqref="G4"/>
    </sheetView>
  </sheetViews>
  <sheetFormatPr defaultColWidth="9.1484375" defaultRowHeight="15" customHeight="true" zeroHeight="false" outlineLevelRow="0" outlineLevelCol="0"/>
  <cols>
    <col collapsed="false" customWidth="true" hidden="false" outlineLevel="0" max="1" min="1" style="0" width="2.86"/>
    <col collapsed="false" customWidth="true" hidden="false" outlineLevel="0" max="2" min="2" style="2" width="14.29"/>
    <col collapsed="false" customWidth="true" hidden="false" outlineLevel="0" max="3" min="3" style="66" width="28.57"/>
    <col collapsed="false" customWidth="true" hidden="false" outlineLevel="0" max="4" min="4" style="2" width="14.29"/>
    <col collapsed="false" customWidth="true" hidden="false" outlineLevel="0" max="5" min="5" style="38" width="14.29"/>
    <col collapsed="false" customWidth="true" hidden="false" outlineLevel="0" max="6" min="6" style="2" width="14.29"/>
    <col collapsed="false" customWidth="true" hidden="false" outlineLevel="0" max="7" min="7" style="66" width="14.29"/>
    <col collapsed="false" customWidth="true" hidden="false" outlineLevel="0" max="8" min="8" style="2" width="14.29"/>
    <col collapsed="false" customWidth="true" hidden="false" outlineLevel="0" max="9" min="9" style="18" width="28.57"/>
    <col collapsed="false" customWidth="true" hidden="false" outlineLevel="0" max="10" min="10" style="2" width="28.57"/>
    <col collapsed="false" customWidth="true" hidden="false" outlineLevel="0" max="37" min="11" style="2" width="14.29"/>
  </cols>
  <sheetData>
    <row r="2" s="23" customFormat="true" ht="15" hidden="false" customHeight="false" outlineLevel="0" collapsed="false">
      <c r="B2" s="3" t="s">
        <v>0</v>
      </c>
      <c r="C2" s="23" t="s">
        <v>2874</v>
      </c>
      <c r="D2" s="3" t="s">
        <v>4</v>
      </c>
      <c r="E2" s="67" t="s">
        <v>2875</v>
      </c>
      <c r="F2" s="5" t="s">
        <v>6</v>
      </c>
      <c r="G2" s="5" t="s">
        <v>2876</v>
      </c>
      <c r="H2" s="23" t="s">
        <v>2877</v>
      </c>
      <c r="I2" s="68" t="s">
        <v>2878</v>
      </c>
      <c r="J2" s="91" t="s">
        <v>2879</v>
      </c>
      <c r="K2" s="91" t="s">
        <v>2880</v>
      </c>
      <c r="L2" s="91" t="s">
        <v>2881</v>
      </c>
      <c r="M2" s="23" t="s">
        <v>2882</v>
      </c>
      <c r="N2" s="23" t="s">
        <v>2883</v>
      </c>
      <c r="O2" s="23" t="s">
        <v>2884</v>
      </c>
      <c r="P2" s="23" t="s">
        <v>2885</v>
      </c>
      <c r="Q2" s="23" t="s">
        <v>2886</v>
      </c>
      <c r="R2" s="23" t="s">
        <v>2887</v>
      </c>
      <c r="S2" s="23" t="s">
        <v>2888</v>
      </c>
      <c r="T2" s="23" t="s">
        <v>2889</v>
      </c>
      <c r="U2" s="23" t="s">
        <v>2890</v>
      </c>
      <c r="V2" s="23" t="s">
        <v>2891</v>
      </c>
      <c r="W2" s="23" t="s">
        <v>2892</v>
      </c>
      <c r="X2" s="23" t="s">
        <v>2893</v>
      </c>
      <c r="Y2" s="23" t="s">
        <v>2894</v>
      </c>
      <c r="Z2" s="23" t="s">
        <v>2895</v>
      </c>
      <c r="AA2" s="23" t="s">
        <v>2896</v>
      </c>
      <c r="AB2" s="23" t="s">
        <v>2897</v>
      </c>
      <c r="AC2" s="23" t="s">
        <v>2898</v>
      </c>
      <c r="AD2" s="23" t="s">
        <v>2899</v>
      </c>
      <c r="AE2" s="23" t="s">
        <v>2900</v>
      </c>
      <c r="AF2" s="23" t="s">
        <v>2901</v>
      </c>
      <c r="AG2" s="23" t="s">
        <v>2902</v>
      </c>
      <c r="AH2" s="23" t="s">
        <v>2903</v>
      </c>
      <c r="AI2" s="23" t="s">
        <v>2904</v>
      </c>
      <c r="AJ2" s="23" t="s">
        <v>2905</v>
      </c>
      <c r="AK2" s="23" t="s">
        <v>2906</v>
      </c>
    </row>
    <row r="4" customFormat="false" ht="15" hidden="false" customHeight="false" outlineLevel="0" collapsed="false">
      <c r="B4" s="2" t="s">
        <v>108</v>
      </c>
      <c r="C4" s="66" t="s">
        <v>204</v>
      </c>
      <c r="D4" s="2" t="n">
        <v>110</v>
      </c>
      <c r="E4" s="38" t="s">
        <v>115</v>
      </c>
      <c r="F4" s="2" t="n">
        <f aca="false">E4*10</f>
        <v>320</v>
      </c>
      <c r="G4" s="92" t="s">
        <v>3425</v>
      </c>
      <c r="H4" s="14" t="n">
        <f aca="false">E4-1</f>
        <v>31</v>
      </c>
      <c r="I4" s="14" t="n">
        <f aca="false">H4</f>
        <v>31</v>
      </c>
      <c r="J4" s="14" t="n">
        <f aca="false">H4</f>
        <v>31</v>
      </c>
      <c r="M4" s="8" t="n">
        <v>715</v>
      </c>
    </row>
    <row r="5" customFormat="false" ht="15" hidden="false" customHeight="false" outlineLevel="0" collapsed="false">
      <c r="B5" s="2" t="s">
        <v>108</v>
      </c>
      <c r="C5" s="66" t="s">
        <v>204</v>
      </c>
      <c r="D5" s="2" t="n">
        <f aca="false">D4+10</f>
        <v>120</v>
      </c>
      <c r="E5" s="38" t="s">
        <v>116</v>
      </c>
      <c r="F5" s="2" t="n">
        <f aca="false">E5*10</f>
        <v>330</v>
      </c>
      <c r="G5" s="92" t="s">
        <v>3425</v>
      </c>
      <c r="H5" s="14" t="n">
        <f aca="false">E5-1</f>
        <v>32</v>
      </c>
      <c r="I5" s="14" t="n">
        <f aca="false">H5</f>
        <v>32</v>
      </c>
      <c r="J5" s="14" t="n">
        <f aca="false">H5</f>
        <v>32</v>
      </c>
      <c r="M5" s="8" t="n">
        <v>765</v>
      </c>
    </row>
    <row r="6" customFormat="false" ht="15" hidden="false" customHeight="false" outlineLevel="0" collapsed="false">
      <c r="B6" s="2" t="s">
        <v>108</v>
      </c>
      <c r="C6" s="66" t="s">
        <v>204</v>
      </c>
      <c r="D6" s="2" t="n">
        <f aca="false">D5+10</f>
        <v>130</v>
      </c>
      <c r="E6" s="38" t="s">
        <v>117</v>
      </c>
      <c r="F6" s="2" t="n">
        <f aca="false">E6*10</f>
        <v>340</v>
      </c>
      <c r="G6" s="92" t="s">
        <v>3425</v>
      </c>
      <c r="H6" s="14" t="n">
        <f aca="false">E6-1</f>
        <v>33</v>
      </c>
      <c r="I6" s="14" t="n">
        <f aca="false">H6</f>
        <v>33</v>
      </c>
      <c r="J6" s="14" t="n">
        <f aca="false">H6</f>
        <v>33</v>
      </c>
      <c r="M6" s="8" t="n">
        <v>805</v>
      </c>
    </row>
    <row r="7" customFormat="false" ht="15" hidden="false" customHeight="false" outlineLevel="0" collapsed="false">
      <c r="B7" s="2" t="s">
        <v>108</v>
      </c>
      <c r="C7" s="66" t="s">
        <v>204</v>
      </c>
      <c r="D7" s="2" t="n">
        <f aca="false">D6+10</f>
        <v>140</v>
      </c>
      <c r="E7" s="38" t="s">
        <v>118</v>
      </c>
      <c r="F7" s="2" t="n">
        <f aca="false">E7*10</f>
        <v>350</v>
      </c>
      <c r="G7" s="92" t="s">
        <v>3425</v>
      </c>
      <c r="H7" s="14" t="n">
        <f aca="false">E7-1</f>
        <v>34</v>
      </c>
      <c r="I7" s="14" t="n">
        <f aca="false">H7</f>
        <v>34</v>
      </c>
      <c r="J7" s="14" t="n">
        <f aca="false">H7</f>
        <v>34</v>
      </c>
      <c r="M7" s="8" t="n">
        <v>845</v>
      </c>
    </row>
    <row r="8" customFormat="false" ht="15" hidden="false" customHeight="false" outlineLevel="0" collapsed="false">
      <c r="B8" s="2" t="s">
        <v>108</v>
      </c>
      <c r="C8" s="66" t="s">
        <v>204</v>
      </c>
      <c r="D8" s="2" t="n">
        <f aca="false">D7+10</f>
        <v>150</v>
      </c>
      <c r="E8" s="38" t="s">
        <v>119</v>
      </c>
      <c r="F8" s="2" t="n">
        <f aca="false">E8*10</f>
        <v>360</v>
      </c>
      <c r="G8" s="92" t="s">
        <v>3425</v>
      </c>
      <c r="H8" s="14" t="n">
        <f aca="false">E8-1</f>
        <v>35</v>
      </c>
      <c r="I8" s="14" t="n">
        <f aca="false">H8</f>
        <v>35</v>
      </c>
      <c r="J8" s="14" t="n">
        <f aca="false">H8</f>
        <v>35</v>
      </c>
      <c r="M8" s="8" t="n">
        <v>885</v>
      </c>
    </row>
    <row r="9" customFormat="false" ht="15" hidden="false" customHeight="false" outlineLevel="0" collapsed="false">
      <c r="B9" s="2" t="s">
        <v>108</v>
      </c>
      <c r="C9" s="66" t="s">
        <v>204</v>
      </c>
      <c r="D9" s="2" t="n">
        <f aca="false">D8+10</f>
        <v>160</v>
      </c>
      <c r="E9" s="38" t="s">
        <v>120</v>
      </c>
      <c r="F9" s="2" t="n">
        <f aca="false">E9*10</f>
        <v>370</v>
      </c>
      <c r="G9" s="92" t="s">
        <v>3425</v>
      </c>
      <c r="H9" s="14" t="n">
        <f aca="false">E9-1</f>
        <v>36</v>
      </c>
      <c r="I9" s="14" t="n">
        <f aca="false">H9</f>
        <v>36</v>
      </c>
      <c r="J9" s="14" t="n">
        <f aca="false">H9</f>
        <v>36</v>
      </c>
      <c r="M9" s="8" t="n">
        <v>915</v>
      </c>
    </row>
    <row r="10" customFormat="false" ht="15" hidden="false" customHeight="false" outlineLevel="0" collapsed="false">
      <c r="B10" s="2" t="s">
        <v>108</v>
      </c>
      <c r="C10" s="66" t="s">
        <v>204</v>
      </c>
      <c r="D10" s="2" t="n">
        <f aca="false">D9+10</f>
        <v>170</v>
      </c>
      <c r="E10" s="38" t="s">
        <v>121</v>
      </c>
      <c r="F10" s="2" t="n">
        <f aca="false">E10*10</f>
        <v>380</v>
      </c>
      <c r="G10" s="92" t="s">
        <v>3425</v>
      </c>
      <c r="H10" s="14" t="n">
        <f aca="false">E10-1</f>
        <v>37</v>
      </c>
      <c r="I10" s="14" t="n">
        <f aca="false">H10</f>
        <v>37</v>
      </c>
      <c r="J10" s="14" t="n">
        <f aca="false">H10</f>
        <v>37</v>
      </c>
      <c r="M10" s="8" t="n">
        <v>935</v>
      </c>
    </row>
    <row r="11" customFormat="false" ht="15" hidden="false" customHeight="false" outlineLevel="0" collapsed="false">
      <c r="B11" s="2" t="s">
        <v>108</v>
      </c>
      <c r="C11" s="66" t="s">
        <v>204</v>
      </c>
      <c r="D11" s="2" t="n">
        <f aca="false">D10+10</f>
        <v>180</v>
      </c>
      <c r="E11" s="38" t="s">
        <v>122</v>
      </c>
      <c r="F11" s="2" t="n">
        <f aca="false">E11*10</f>
        <v>390</v>
      </c>
      <c r="G11" s="92" t="s">
        <v>3425</v>
      </c>
      <c r="H11" s="14" t="n">
        <f aca="false">E11-1</f>
        <v>38</v>
      </c>
      <c r="I11" s="14" t="n">
        <f aca="false">H11</f>
        <v>38</v>
      </c>
      <c r="J11" s="14" t="n">
        <f aca="false">H11</f>
        <v>38</v>
      </c>
      <c r="M11" s="8" t="n">
        <v>975</v>
      </c>
    </row>
    <row r="12" customFormat="false" ht="15" hidden="false" customHeight="false" outlineLevel="0" collapsed="false">
      <c r="B12" s="2" t="s">
        <v>108</v>
      </c>
      <c r="C12" s="66" t="s">
        <v>204</v>
      </c>
      <c r="D12" s="2" t="n">
        <f aca="false">D11+10</f>
        <v>190</v>
      </c>
      <c r="E12" s="38" t="s">
        <v>123</v>
      </c>
      <c r="F12" s="2" t="n">
        <f aca="false">E12*10</f>
        <v>400</v>
      </c>
      <c r="G12" s="92" t="s">
        <v>3425</v>
      </c>
      <c r="H12" s="14" t="n">
        <f aca="false">E12-1</f>
        <v>39</v>
      </c>
      <c r="I12" s="14" t="n">
        <f aca="false">H12</f>
        <v>39</v>
      </c>
      <c r="J12" s="14" t="n">
        <f aca="false">H12</f>
        <v>39</v>
      </c>
      <c r="M12" s="8" t="n">
        <v>985</v>
      </c>
    </row>
    <row r="13" customFormat="false" ht="15" hidden="false" customHeight="false" outlineLevel="0" collapsed="false">
      <c r="B13" s="2" t="s">
        <v>108</v>
      </c>
      <c r="C13" s="66" t="s">
        <v>204</v>
      </c>
      <c r="D13" s="2" t="n">
        <f aca="false">D12+10</f>
        <v>200</v>
      </c>
      <c r="E13" s="38" t="s">
        <v>124</v>
      </c>
      <c r="F13" s="2" t="n">
        <f aca="false">E13*10</f>
        <v>410</v>
      </c>
      <c r="G13" s="92" t="s">
        <v>3425</v>
      </c>
      <c r="H13" s="14" t="n">
        <f aca="false">E13-1</f>
        <v>40</v>
      </c>
      <c r="I13" s="14" t="n">
        <f aca="false">H13</f>
        <v>40</v>
      </c>
      <c r="J13" s="14" t="n">
        <f aca="false">H13</f>
        <v>40</v>
      </c>
      <c r="M13" s="8" t="n">
        <v>955</v>
      </c>
    </row>
    <row r="14" customFormat="false" ht="15" hidden="false" customHeight="false" outlineLevel="0" collapsed="false">
      <c r="B14" s="2" t="s">
        <v>108</v>
      </c>
      <c r="C14" s="66" t="s">
        <v>204</v>
      </c>
      <c r="D14" s="2" t="n">
        <f aca="false">D13+10</f>
        <v>210</v>
      </c>
      <c r="E14" s="38" t="s">
        <v>125</v>
      </c>
      <c r="F14" s="2" t="n">
        <f aca="false">E14*10</f>
        <v>420</v>
      </c>
      <c r="G14" s="92" t="s">
        <v>3425</v>
      </c>
      <c r="H14" s="14" t="n">
        <f aca="false">E14-1</f>
        <v>41</v>
      </c>
      <c r="I14" s="14" t="n">
        <f aca="false">H14</f>
        <v>41</v>
      </c>
      <c r="J14" s="14" t="n">
        <f aca="false">H14</f>
        <v>41</v>
      </c>
      <c r="M14" s="8" t="n">
        <v>875</v>
      </c>
    </row>
    <row r="15" customFormat="false" ht="15" hidden="false" customHeight="false" outlineLevel="0" collapsed="false">
      <c r="B15" s="2" t="s">
        <v>108</v>
      </c>
      <c r="C15" s="66" t="s">
        <v>204</v>
      </c>
      <c r="D15" s="2" t="n">
        <f aca="false">D14+10</f>
        <v>220</v>
      </c>
      <c r="E15" s="38" t="s">
        <v>126</v>
      </c>
      <c r="F15" s="2" t="n">
        <f aca="false">E15*10</f>
        <v>430</v>
      </c>
      <c r="G15" s="92" t="s">
        <v>3425</v>
      </c>
      <c r="H15" s="14" t="n">
        <f aca="false">E15-1</f>
        <v>42</v>
      </c>
      <c r="I15" s="14" t="n">
        <f aca="false">H15</f>
        <v>42</v>
      </c>
      <c r="J15" s="14" t="n">
        <f aca="false">H15</f>
        <v>42</v>
      </c>
      <c r="M15" s="8" t="n">
        <v>835</v>
      </c>
    </row>
    <row r="16" customFormat="false" ht="15" hidden="false" customHeight="false" outlineLevel="0" collapsed="false">
      <c r="B16" s="2" t="s">
        <v>108</v>
      </c>
      <c r="C16" s="66" t="s">
        <v>204</v>
      </c>
      <c r="D16" s="2" t="n">
        <f aca="false">D15+10</f>
        <v>230</v>
      </c>
      <c r="E16" s="38" t="s">
        <v>127</v>
      </c>
      <c r="F16" s="2" t="n">
        <f aca="false">E16*10</f>
        <v>440</v>
      </c>
      <c r="G16" s="92" t="s">
        <v>3425</v>
      </c>
      <c r="H16" s="14" t="n">
        <f aca="false">E16-1</f>
        <v>43</v>
      </c>
      <c r="I16" s="14" t="n">
        <f aca="false">H16</f>
        <v>43</v>
      </c>
      <c r="J16" s="14" t="n">
        <f aca="false">H16</f>
        <v>43</v>
      </c>
      <c r="M16" s="8" t="n">
        <v>795</v>
      </c>
    </row>
    <row r="18" customFormat="false" ht="15" hidden="false" customHeight="false" outlineLevel="0" collapsed="false">
      <c r="B18" s="2" t="s">
        <v>108</v>
      </c>
      <c r="C18" s="66" t="s">
        <v>204</v>
      </c>
      <c r="D18" s="2" t="n">
        <v>110</v>
      </c>
      <c r="E18" s="38" t="s">
        <v>115</v>
      </c>
      <c r="F18" s="2" t="n">
        <f aca="false">E18*10</f>
        <v>320</v>
      </c>
      <c r="G18" s="92" t="s">
        <v>3426</v>
      </c>
      <c r="H18" s="14" t="n">
        <f aca="false">E18-1</f>
        <v>31</v>
      </c>
      <c r="I18" s="14" t="n">
        <f aca="false">H18</f>
        <v>31</v>
      </c>
      <c r="J18" s="14" t="n">
        <f aca="false">H18</f>
        <v>31</v>
      </c>
      <c r="M18" s="8" t="n">
        <v>715</v>
      </c>
    </row>
    <row r="19" customFormat="false" ht="15" hidden="false" customHeight="false" outlineLevel="0" collapsed="false">
      <c r="B19" s="2" t="s">
        <v>108</v>
      </c>
      <c r="C19" s="66" t="s">
        <v>204</v>
      </c>
      <c r="D19" s="2" t="n">
        <f aca="false">D18+10</f>
        <v>120</v>
      </c>
      <c r="E19" s="38" t="s">
        <v>116</v>
      </c>
      <c r="F19" s="2" t="n">
        <f aca="false">E19*10</f>
        <v>330</v>
      </c>
      <c r="G19" s="92" t="s">
        <v>3426</v>
      </c>
      <c r="H19" s="14" t="n">
        <f aca="false">E19-1</f>
        <v>32</v>
      </c>
      <c r="I19" s="14" t="n">
        <f aca="false">H19</f>
        <v>32</v>
      </c>
      <c r="J19" s="14" t="n">
        <f aca="false">H19</f>
        <v>32</v>
      </c>
      <c r="M19" s="8" t="n">
        <v>765</v>
      </c>
    </row>
    <row r="20" customFormat="false" ht="15" hidden="false" customHeight="false" outlineLevel="0" collapsed="false">
      <c r="B20" s="2" t="s">
        <v>108</v>
      </c>
      <c r="C20" s="66" t="s">
        <v>204</v>
      </c>
      <c r="D20" s="2" t="n">
        <f aca="false">D19+10</f>
        <v>130</v>
      </c>
      <c r="E20" s="38" t="s">
        <v>117</v>
      </c>
      <c r="F20" s="2" t="n">
        <f aca="false">E20*10</f>
        <v>340</v>
      </c>
      <c r="G20" s="92" t="s">
        <v>3426</v>
      </c>
      <c r="H20" s="14" t="n">
        <f aca="false">E20-1</f>
        <v>33</v>
      </c>
      <c r="I20" s="14" t="n">
        <f aca="false">H20</f>
        <v>33</v>
      </c>
      <c r="J20" s="14" t="n">
        <f aca="false">H20</f>
        <v>33</v>
      </c>
      <c r="M20" s="8" t="n">
        <v>805</v>
      </c>
    </row>
    <row r="21" customFormat="false" ht="15" hidden="false" customHeight="false" outlineLevel="0" collapsed="false">
      <c r="B21" s="2" t="s">
        <v>108</v>
      </c>
      <c r="C21" s="66" t="s">
        <v>204</v>
      </c>
      <c r="D21" s="2" t="n">
        <f aca="false">D20+10</f>
        <v>140</v>
      </c>
      <c r="E21" s="38" t="s">
        <v>118</v>
      </c>
      <c r="F21" s="2" t="n">
        <f aca="false">E21*10</f>
        <v>350</v>
      </c>
      <c r="G21" s="92" t="s">
        <v>3426</v>
      </c>
      <c r="H21" s="14" t="n">
        <f aca="false">E21-1</f>
        <v>34</v>
      </c>
      <c r="I21" s="14" t="n">
        <f aca="false">H21</f>
        <v>34</v>
      </c>
      <c r="J21" s="14" t="n">
        <f aca="false">H21</f>
        <v>34</v>
      </c>
      <c r="M21" s="8" t="n">
        <v>845</v>
      </c>
    </row>
    <row r="22" customFormat="false" ht="15" hidden="false" customHeight="false" outlineLevel="0" collapsed="false">
      <c r="B22" s="2" t="s">
        <v>108</v>
      </c>
      <c r="C22" s="66" t="s">
        <v>204</v>
      </c>
      <c r="D22" s="2" t="n">
        <f aca="false">D21+10</f>
        <v>150</v>
      </c>
      <c r="E22" s="38" t="s">
        <v>119</v>
      </c>
      <c r="F22" s="2" t="n">
        <f aca="false">E22*10</f>
        <v>360</v>
      </c>
      <c r="G22" s="92" t="s">
        <v>3426</v>
      </c>
      <c r="H22" s="14" t="n">
        <f aca="false">E22-1</f>
        <v>35</v>
      </c>
      <c r="I22" s="14" t="n">
        <f aca="false">H22</f>
        <v>35</v>
      </c>
      <c r="J22" s="14" t="n">
        <f aca="false">H22</f>
        <v>35</v>
      </c>
      <c r="M22" s="8" t="n">
        <v>885</v>
      </c>
    </row>
    <row r="23" customFormat="false" ht="15" hidden="false" customHeight="false" outlineLevel="0" collapsed="false">
      <c r="B23" s="2" t="s">
        <v>108</v>
      </c>
      <c r="C23" s="66" t="s">
        <v>204</v>
      </c>
      <c r="D23" s="2" t="n">
        <f aca="false">D22+10</f>
        <v>160</v>
      </c>
      <c r="E23" s="38" t="s">
        <v>120</v>
      </c>
      <c r="F23" s="2" t="n">
        <f aca="false">E23*10</f>
        <v>370</v>
      </c>
      <c r="G23" s="92" t="s">
        <v>3426</v>
      </c>
      <c r="H23" s="14" t="n">
        <f aca="false">E23-1</f>
        <v>36</v>
      </c>
      <c r="I23" s="14" t="n">
        <f aca="false">H23</f>
        <v>36</v>
      </c>
      <c r="J23" s="14" t="n">
        <f aca="false">H23</f>
        <v>36</v>
      </c>
      <c r="M23" s="8" t="n">
        <v>915</v>
      </c>
    </row>
    <row r="24" customFormat="false" ht="15" hidden="false" customHeight="false" outlineLevel="0" collapsed="false">
      <c r="B24" s="2" t="s">
        <v>108</v>
      </c>
      <c r="C24" s="66" t="s">
        <v>204</v>
      </c>
      <c r="D24" s="2" t="n">
        <f aca="false">D23+10</f>
        <v>170</v>
      </c>
      <c r="E24" s="38" t="s">
        <v>121</v>
      </c>
      <c r="F24" s="2" t="n">
        <f aca="false">E24*10</f>
        <v>380</v>
      </c>
      <c r="G24" s="92" t="s">
        <v>3426</v>
      </c>
      <c r="H24" s="14" t="n">
        <f aca="false">E24-1</f>
        <v>37</v>
      </c>
      <c r="I24" s="14" t="n">
        <f aca="false">H24</f>
        <v>37</v>
      </c>
      <c r="J24" s="14" t="n">
        <f aca="false">H24</f>
        <v>37</v>
      </c>
      <c r="M24" s="8" t="n">
        <v>935</v>
      </c>
    </row>
    <row r="25" customFormat="false" ht="15" hidden="false" customHeight="false" outlineLevel="0" collapsed="false">
      <c r="B25" s="2" t="s">
        <v>108</v>
      </c>
      <c r="C25" s="66" t="s">
        <v>204</v>
      </c>
      <c r="D25" s="2" t="n">
        <f aca="false">D24+10</f>
        <v>180</v>
      </c>
      <c r="E25" s="38" t="s">
        <v>122</v>
      </c>
      <c r="F25" s="2" t="n">
        <f aca="false">E25*10</f>
        <v>390</v>
      </c>
      <c r="G25" s="92" t="s">
        <v>3426</v>
      </c>
      <c r="H25" s="14" t="n">
        <f aca="false">E25-1</f>
        <v>38</v>
      </c>
      <c r="I25" s="14" t="n">
        <f aca="false">H25</f>
        <v>38</v>
      </c>
      <c r="J25" s="14" t="n">
        <f aca="false">H25</f>
        <v>38</v>
      </c>
      <c r="M25" s="8" t="n">
        <v>975</v>
      </c>
    </row>
    <row r="26" customFormat="false" ht="15" hidden="false" customHeight="false" outlineLevel="0" collapsed="false">
      <c r="B26" s="2" t="s">
        <v>108</v>
      </c>
      <c r="C26" s="66" t="s">
        <v>204</v>
      </c>
      <c r="D26" s="2" t="n">
        <f aca="false">D25+10</f>
        <v>190</v>
      </c>
      <c r="E26" s="38" t="s">
        <v>123</v>
      </c>
      <c r="F26" s="2" t="n">
        <f aca="false">E26*10</f>
        <v>400</v>
      </c>
      <c r="G26" s="92" t="s">
        <v>3426</v>
      </c>
      <c r="H26" s="14" t="n">
        <f aca="false">E26-1</f>
        <v>39</v>
      </c>
      <c r="I26" s="14" t="n">
        <f aca="false">H26</f>
        <v>39</v>
      </c>
      <c r="J26" s="14" t="n">
        <f aca="false">H26</f>
        <v>39</v>
      </c>
      <c r="M26" s="8" t="n">
        <v>985</v>
      </c>
    </row>
    <row r="27" customFormat="false" ht="15" hidden="false" customHeight="false" outlineLevel="0" collapsed="false">
      <c r="B27" s="2" t="s">
        <v>108</v>
      </c>
      <c r="C27" s="66" t="s">
        <v>204</v>
      </c>
      <c r="D27" s="2" t="n">
        <f aca="false">D26+10</f>
        <v>200</v>
      </c>
      <c r="E27" s="38" t="s">
        <v>124</v>
      </c>
      <c r="F27" s="2" t="n">
        <f aca="false">E27*10</f>
        <v>410</v>
      </c>
      <c r="G27" s="92" t="s">
        <v>3426</v>
      </c>
      <c r="H27" s="14" t="n">
        <f aca="false">E27-1</f>
        <v>40</v>
      </c>
      <c r="I27" s="14" t="n">
        <f aca="false">H27</f>
        <v>40</v>
      </c>
      <c r="J27" s="14" t="n">
        <f aca="false">H27</f>
        <v>40</v>
      </c>
      <c r="M27" s="8" t="n">
        <v>955</v>
      </c>
    </row>
    <row r="28" customFormat="false" ht="15" hidden="false" customHeight="false" outlineLevel="0" collapsed="false">
      <c r="B28" s="2" t="s">
        <v>108</v>
      </c>
      <c r="C28" s="66" t="s">
        <v>204</v>
      </c>
      <c r="D28" s="2" t="n">
        <f aca="false">D27+10</f>
        <v>210</v>
      </c>
      <c r="E28" s="38" t="s">
        <v>125</v>
      </c>
      <c r="F28" s="2" t="n">
        <f aca="false">E28*10</f>
        <v>420</v>
      </c>
      <c r="G28" s="92" t="s">
        <v>3426</v>
      </c>
      <c r="H28" s="14" t="n">
        <f aca="false">E28-1</f>
        <v>41</v>
      </c>
      <c r="I28" s="14" t="n">
        <f aca="false">H28</f>
        <v>41</v>
      </c>
      <c r="J28" s="14" t="n">
        <f aca="false">H28</f>
        <v>41</v>
      </c>
      <c r="M28" s="8" t="n">
        <v>875</v>
      </c>
    </row>
    <row r="29" customFormat="false" ht="15" hidden="false" customHeight="false" outlineLevel="0" collapsed="false">
      <c r="B29" s="2" t="s">
        <v>108</v>
      </c>
      <c r="C29" s="66" t="s">
        <v>204</v>
      </c>
      <c r="D29" s="2" t="n">
        <f aca="false">D28+10</f>
        <v>220</v>
      </c>
      <c r="E29" s="38" t="s">
        <v>126</v>
      </c>
      <c r="F29" s="2" t="n">
        <f aca="false">E29*10</f>
        <v>430</v>
      </c>
      <c r="G29" s="92" t="s">
        <v>3426</v>
      </c>
      <c r="H29" s="14" t="n">
        <f aca="false">E29-1</f>
        <v>42</v>
      </c>
      <c r="I29" s="14" t="n">
        <f aca="false">H29</f>
        <v>42</v>
      </c>
      <c r="J29" s="14" t="n">
        <f aca="false">H29</f>
        <v>42</v>
      </c>
      <c r="M29" s="8" t="n">
        <v>835</v>
      </c>
    </row>
    <row r="30" customFormat="false" ht="15" hidden="false" customHeight="false" outlineLevel="0" collapsed="false">
      <c r="B30" s="2" t="s">
        <v>108</v>
      </c>
      <c r="C30" s="66" t="s">
        <v>204</v>
      </c>
      <c r="D30" s="2" t="n">
        <f aca="false">D29+10</f>
        <v>230</v>
      </c>
      <c r="E30" s="38" t="s">
        <v>127</v>
      </c>
      <c r="F30" s="2" t="n">
        <f aca="false">E30*10</f>
        <v>440</v>
      </c>
      <c r="G30" s="92" t="s">
        <v>3426</v>
      </c>
      <c r="H30" s="14" t="n">
        <f aca="false">E30-1</f>
        <v>43</v>
      </c>
      <c r="I30" s="14" t="n">
        <f aca="false">H30</f>
        <v>43</v>
      </c>
      <c r="J30" s="14" t="n">
        <f aca="false">H30</f>
        <v>43</v>
      </c>
      <c r="M30" s="8" t="n">
        <v>795</v>
      </c>
    </row>
    <row r="32" customFormat="false" ht="15" hidden="false" customHeight="false" outlineLevel="0" collapsed="false">
      <c r="B32" s="2" t="s">
        <v>108</v>
      </c>
      <c r="C32" s="66" t="s">
        <v>204</v>
      </c>
      <c r="D32" s="2" t="n">
        <v>110</v>
      </c>
      <c r="E32" s="38" t="s">
        <v>115</v>
      </c>
      <c r="F32" s="2" t="n">
        <f aca="false">E32*10</f>
        <v>320</v>
      </c>
      <c r="G32" s="92" t="s">
        <v>3427</v>
      </c>
      <c r="H32" s="14" t="n">
        <f aca="false">E32-1</f>
        <v>31</v>
      </c>
      <c r="I32" s="14" t="n">
        <f aca="false">H32</f>
        <v>31</v>
      </c>
      <c r="J32" s="14" t="n">
        <f aca="false">H32</f>
        <v>31</v>
      </c>
      <c r="M32" s="8" t="n">
        <v>715</v>
      </c>
    </row>
    <row r="33" customFormat="false" ht="15" hidden="false" customHeight="false" outlineLevel="0" collapsed="false">
      <c r="B33" s="2" t="s">
        <v>108</v>
      </c>
      <c r="C33" s="66" t="s">
        <v>204</v>
      </c>
      <c r="D33" s="2" t="n">
        <f aca="false">D32+10</f>
        <v>120</v>
      </c>
      <c r="E33" s="38" t="s">
        <v>116</v>
      </c>
      <c r="F33" s="2" t="n">
        <f aca="false">E33*10</f>
        <v>330</v>
      </c>
      <c r="G33" s="92" t="s">
        <v>3427</v>
      </c>
      <c r="H33" s="14" t="n">
        <f aca="false">E33-1</f>
        <v>32</v>
      </c>
      <c r="I33" s="14" t="n">
        <f aca="false">H33</f>
        <v>32</v>
      </c>
      <c r="J33" s="14" t="n">
        <f aca="false">H33</f>
        <v>32</v>
      </c>
      <c r="M33" s="8" t="n">
        <v>765</v>
      </c>
    </row>
    <row r="34" customFormat="false" ht="15" hidden="false" customHeight="false" outlineLevel="0" collapsed="false">
      <c r="B34" s="2" t="s">
        <v>108</v>
      </c>
      <c r="C34" s="66" t="s">
        <v>204</v>
      </c>
      <c r="D34" s="2" t="n">
        <f aca="false">D33+10</f>
        <v>130</v>
      </c>
      <c r="E34" s="38" t="s">
        <v>117</v>
      </c>
      <c r="F34" s="2" t="n">
        <f aca="false">E34*10</f>
        <v>340</v>
      </c>
      <c r="G34" s="92" t="s">
        <v>3427</v>
      </c>
      <c r="H34" s="14" t="n">
        <f aca="false">E34-1</f>
        <v>33</v>
      </c>
      <c r="I34" s="14" t="n">
        <f aca="false">H34</f>
        <v>33</v>
      </c>
      <c r="J34" s="14" t="n">
        <f aca="false">H34</f>
        <v>33</v>
      </c>
      <c r="M34" s="8" t="n">
        <v>805</v>
      </c>
    </row>
    <row r="35" customFormat="false" ht="15" hidden="false" customHeight="false" outlineLevel="0" collapsed="false">
      <c r="B35" s="2" t="s">
        <v>108</v>
      </c>
      <c r="C35" s="66" t="s">
        <v>204</v>
      </c>
      <c r="D35" s="2" t="n">
        <f aca="false">D34+10</f>
        <v>140</v>
      </c>
      <c r="E35" s="38" t="s">
        <v>118</v>
      </c>
      <c r="F35" s="2" t="n">
        <f aca="false">E35*10</f>
        <v>350</v>
      </c>
      <c r="G35" s="92" t="s">
        <v>3427</v>
      </c>
      <c r="H35" s="14" t="n">
        <f aca="false">E35-1</f>
        <v>34</v>
      </c>
      <c r="I35" s="14" t="n">
        <f aca="false">H35</f>
        <v>34</v>
      </c>
      <c r="J35" s="14" t="n">
        <f aca="false">H35</f>
        <v>34</v>
      </c>
      <c r="M35" s="8" t="n">
        <v>845</v>
      </c>
    </row>
    <row r="36" customFormat="false" ht="15" hidden="false" customHeight="false" outlineLevel="0" collapsed="false">
      <c r="B36" s="2" t="s">
        <v>108</v>
      </c>
      <c r="C36" s="66" t="s">
        <v>204</v>
      </c>
      <c r="D36" s="2" t="n">
        <f aca="false">D35+10</f>
        <v>150</v>
      </c>
      <c r="E36" s="38" t="s">
        <v>119</v>
      </c>
      <c r="F36" s="2" t="n">
        <f aca="false">E36*10</f>
        <v>360</v>
      </c>
      <c r="G36" s="92" t="s">
        <v>3427</v>
      </c>
      <c r="H36" s="14" t="n">
        <f aca="false">E36-1</f>
        <v>35</v>
      </c>
      <c r="I36" s="14" t="n">
        <f aca="false">H36</f>
        <v>35</v>
      </c>
      <c r="J36" s="14" t="n">
        <f aca="false">H36</f>
        <v>35</v>
      </c>
      <c r="M36" s="8" t="n">
        <v>885</v>
      </c>
    </row>
    <row r="37" customFormat="false" ht="15" hidden="false" customHeight="false" outlineLevel="0" collapsed="false">
      <c r="B37" s="2" t="s">
        <v>108</v>
      </c>
      <c r="C37" s="66" t="s">
        <v>204</v>
      </c>
      <c r="D37" s="2" t="n">
        <f aca="false">D36+10</f>
        <v>160</v>
      </c>
      <c r="E37" s="38" t="s">
        <v>120</v>
      </c>
      <c r="F37" s="2" t="n">
        <f aca="false">E37*10</f>
        <v>370</v>
      </c>
      <c r="G37" s="92" t="s">
        <v>3427</v>
      </c>
      <c r="H37" s="14" t="n">
        <f aca="false">E37-1</f>
        <v>36</v>
      </c>
      <c r="I37" s="14" t="n">
        <f aca="false">H37</f>
        <v>36</v>
      </c>
      <c r="J37" s="14" t="n">
        <f aca="false">H37</f>
        <v>36</v>
      </c>
      <c r="M37" s="8" t="n">
        <v>915</v>
      </c>
    </row>
    <row r="38" customFormat="false" ht="15" hidden="false" customHeight="false" outlineLevel="0" collapsed="false">
      <c r="B38" s="2" t="s">
        <v>108</v>
      </c>
      <c r="C38" s="66" t="s">
        <v>204</v>
      </c>
      <c r="D38" s="2" t="n">
        <f aca="false">D37+10</f>
        <v>170</v>
      </c>
      <c r="E38" s="38" t="s">
        <v>121</v>
      </c>
      <c r="F38" s="2" t="n">
        <f aca="false">E38*10</f>
        <v>380</v>
      </c>
      <c r="G38" s="92" t="s">
        <v>3427</v>
      </c>
      <c r="H38" s="14" t="n">
        <f aca="false">E38-1</f>
        <v>37</v>
      </c>
      <c r="I38" s="14" t="n">
        <f aca="false">H38</f>
        <v>37</v>
      </c>
      <c r="J38" s="14" t="n">
        <f aca="false">H38</f>
        <v>37</v>
      </c>
      <c r="M38" s="8" t="n">
        <v>935</v>
      </c>
    </row>
    <row r="39" customFormat="false" ht="15" hidden="false" customHeight="false" outlineLevel="0" collapsed="false">
      <c r="B39" s="2" t="s">
        <v>108</v>
      </c>
      <c r="C39" s="66" t="s">
        <v>204</v>
      </c>
      <c r="D39" s="2" t="n">
        <f aca="false">D38+10</f>
        <v>180</v>
      </c>
      <c r="E39" s="38" t="s">
        <v>122</v>
      </c>
      <c r="F39" s="2" t="n">
        <f aca="false">E39*10</f>
        <v>390</v>
      </c>
      <c r="G39" s="92" t="s">
        <v>3427</v>
      </c>
      <c r="H39" s="14" t="n">
        <f aca="false">E39-1</f>
        <v>38</v>
      </c>
      <c r="I39" s="14" t="n">
        <f aca="false">H39</f>
        <v>38</v>
      </c>
      <c r="J39" s="14" t="n">
        <f aca="false">H39</f>
        <v>38</v>
      </c>
      <c r="M39" s="8" t="n">
        <v>975</v>
      </c>
    </row>
    <row r="40" customFormat="false" ht="15" hidden="false" customHeight="false" outlineLevel="0" collapsed="false">
      <c r="B40" s="2" t="s">
        <v>108</v>
      </c>
      <c r="C40" s="66" t="s">
        <v>204</v>
      </c>
      <c r="D40" s="2" t="n">
        <f aca="false">D39+10</f>
        <v>190</v>
      </c>
      <c r="E40" s="38" t="s">
        <v>123</v>
      </c>
      <c r="F40" s="2" t="n">
        <f aca="false">E40*10</f>
        <v>400</v>
      </c>
      <c r="G40" s="92" t="s">
        <v>3427</v>
      </c>
      <c r="H40" s="14" t="n">
        <f aca="false">E40-1</f>
        <v>39</v>
      </c>
      <c r="I40" s="14" t="n">
        <f aca="false">H40</f>
        <v>39</v>
      </c>
      <c r="J40" s="14" t="n">
        <f aca="false">H40</f>
        <v>39</v>
      </c>
      <c r="M40" s="8" t="n">
        <v>985</v>
      </c>
    </row>
    <row r="41" customFormat="false" ht="15" hidden="false" customHeight="false" outlineLevel="0" collapsed="false">
      <c r="B41" s="2" t="s">
        <v>108</v>
      </c>
      <c r="C41" s="66" t="s">
        <v>204</v>
      </c>
      <c r="D41" s="2" t="n">
        <f aca="false">D40+10</f>
        <v>200</v>
      </c>
      <c r="E41" s="38" t="s">
        <v>124</v>
      </c>
      <c r="F41" s="2" t="n">
        <f aca="false">E41*10</f>
        <v>410</v>
      </c>
      <c r="G41" s="92" t="s">
        <v>3427</v>
      </c>
      <c r="H41" s="14" t="n">
        <f aca="false">E41-1</f>
        <v>40</v>
      </c>
      <c r="I41" s="14" t="n">
        <f aca="false">H41</f>
        <v>40</v>
      </c>
      <c r="J41" s="14" t="n">
        <f aca="false">H41</f>
        <v>40</v>
      </c>
      <c r="M41" s="8" t="n">
        <v>955</v>
      </c>
    </row>
    <row r="42" customFormat="false" ht="15" hidden="false" customHeight="false" outlineLevel="0" collapsed="false">
      <c r="B42" s="2" t="s">
        <v>108</v>
      </c>
      <c r="C42" s="66" t="s">
        <v>204</v>
      </c>
      <c r="D42" s="2" t="n">
        <f aca="false">D41+10</f>
        <v>210</v>
      </c>
      <c r="E42" s="38" t="s">
        <v>125</v>
      </c>
      <c r="F42" s="2" t="n">
        <f aca="false">E42*10</f>
        <v>420</v>
      </c>
      <c r="G42" s="92" t="s">
        <v>3427</v>
      </c>
      <c r="H42" s="14" t="n">
        <f aca="false">E42-1</f>
        <v>41</v>
      </c>
      <c r="I42" s="14" t="n">
        <f aca="false">H42</f>
        <v>41</v>
      </c>
      <c r="J42" s="14" t="n">
        <f aca="false">H42</f>
        <v>41</v>
      </c>
      <c r="M42" s="8" t="n">
        <v>875</v>
      </c>
    </row>
    <row r="43" customFormat="false" ht="15" hidden="false" customHeight="false" outlineLevel="0" collapsed="false">
      <c r="B43" s="2" t="s">
        <v>108</v>
      </c>
      <c r="C43" s="66" t="s">
        <v>204</v>
      </c>
      <c r="D43" s="2" t="n">
        <f aca="false">D42+10</f>
        <v>220</v>
      </c>
      <c r="E43" s="38" t="s">
        <v>126</v>
      </c>
      <c r="F43" s="2" t="n">
        <f aca="false">E43*10</f>
        <v>430</v>
      </c>
      <c r="G43" s="92" t="s">
        <v>3427</v>
      </c>
      <c r="H43" s="14" t="n">
        <f aca="false">E43-1</f>
        <v>42</v>
      </c>
      <c r="I43" s="14" t="n">
        <f aca="false">H43</f>
        <v>42</v>
      </c>
      <c r="J43" s="14" t="n">
        <f aca="false">H43</f>
        <v>42</v>
      </c>
      <c r="M43" s="8" t="n">
        <v>835</v>
      </c>
    </row>
    <row r="44" customFormat="false" ht="15" hidden="false" customHeight="false" outlineLevel="0" collapsed="false">
      <c r="B44" s="2" t="s">
        <v>108</v>
      </c>
      <c r="C44" s="66" t="s">
        <v>204</v>
      </c>
      <c r="D44" s="2" t="n">
        <f aca="false">D43+10</f>
        <v>230</v>
      </c>
      <c r="E44" s="38" t="s">
        <v>127</v>
      </c>
      <c r="F44" s="2" t="n">
        <f aca="false">E44*10</f>
        <v>440</v>
      </c>
      <c r="G44" s="92" t="s">
        <v>3427</v>
      </c>
      <c r="H44" s="14" t="n">
        <f aca="false">E44-1</f>
        <v>43</v>
      </c>
      <c r="I44" s="14" t="n">
        <f aca="false">H44</f>
        <v>43</v>
      </c>
      <c r="J44" s="14" t="n">
        <f aca="false">H44</f>
        <v>43</v>
      </c>
      <c r="M44" s="8" t="n">
        <v>795</v>
      </c>
    </row>
    <row r="46" customFormat="false" ht="15" hidden="false" customHeight="false" outlineLevel="0" collapsed="false">
      <c r="B46" s="2" t="s">
        <v>108</v>
      </c>
      <c r="C46" s="66" t="s">
        <v>204</v>
      </c>
      <c r="D46" s="2" t="n">
        <v>110</v>
      </c>
      <c r="E46" s="38" t="s">
        <v>115</v>
      </c>
      <c r="F46" s="2" t="n">
        <f aca="false">E46*10</f>
        <v>320</v>
      </c>
      <c r="G46" s="92" t="s">
        <v>3428</v>
      </c>
      <c r="H46" s="14" t="n">
        <f aca="false">E46-1</f>
        <v>31</v>
      </c>
      <c r="I46" s="14" t="n">
        <f aca="false">H46</f>
        <v>31</v>
      </c>
      <c r="J46" s="14" t="n">
        <f aca="false">H46</f>
        <v>31</v>
      </c>
      <c r="M46" s="8" t="n">
        <v>715</v>
      </c>
    </row>
    <row r="47" customFormat="false" ht="15" hidden="false" customHeight="false" outlineLevel="0" collapsed="false">
      <c r="B47" s="2" t="s">
        <v>108</v>
      </c>
      <c r="C47" s="66" t="s">
        <v>204</v>
      </c>
      <c r="D47" s="2" t="n">
        <f aca="false">D46+10</f>
        <v>120</v>
      </c>
      <c r="E47" s="38" t="s">
        <v>116</v>
      </c>
      <c r="F47" s="2" t="n">
        <f aca="false">E47*10</f>
        <v>330</v>
      </c>
      <c r="G47" s="92" t="s">
        <v>3428</v>
      </c>
      <c r="H47" s="14" t="n">
        <f aca="false">E47-1</f>
        <v>32</v>
      </c>
      <c r="I47" s="14" t="n">
        <f aca="false">H47</f>
        <v>32</v>
      </c>
      <c r="J47" s="14" t="n">
        <f aca="false">H47</f>
        <v>32</v>
      </c>
      <c r="M47" s="8" t="n">
        <v>765</v>
      </c>
    </row>
    <row r="48" customFormat="false" ht="15" hidden="false" customHeight="false" outlineLevel="0" collapsed="false">
      <c r="B48" s="2" t="s">
        <v>108</v>
      </c>
      <c r="C48" s="66" t="s">
        <v>204</v>
      </c>
      <c r="D48" s="2" t="n">
        <f aca="false">D47+10</f>
        <v>130</v>
      </c>
      <c r="E48" s="38" t="s">
        <v>117</v>
      </c>
      <c r="F48" s="2" t="n">
        <f aca="false">E48*10</f>
        <v>340</v>
      </c>
      <c r="G48" s="92" t="s">
        <v>3428</v>
      </c>
      <c r="H48" s="14" t="n">
        <f aca="false">E48-1</f>
        <v>33</v>
      </c>
      <c r="I48" s="14" t="n">
        <f aca="false">H48</f>
        <v>33</v>
      </c>
      <c r="J48" s="14" t="n">
        <f aca="false">H48</f>
        <v>33</v>
      </c>
      <c r="M48" s="8" t="n">
        <v>805</v>
      </c>
    </row>
    <row r="49" customFormat="false" ht="15" hidden="false" customHeight="false" outlineLevel="0" collapsed="false">
      <c r="B49" s="2" t="s">
        <v>108</v>
      </c>
      <c r="C49" s="66" t="s">
        <v>204</v>
      </c>
      <c r="D49" s="2" t="n">
        <f aca="false">D48+10</f>
        <v>140</v>
      </c>
      <c r="E49" s="38" t="s">
        <v>118</v>
      </c>
      <c r="F49" s="2" t="n">
        <f aca="false">E49*10</f>
        <v>350</v>
      </c>
      <c r="G49" s="92" t="s">
        <v>3428</v>
      </c>
      <c r="H49" s="14" t="n">
        <f aca="false">E49-1</f>
        <v>34</v>
      </c>
      <c r="I49" s="14" t="n">
        <f aca="false">H49</f>
        <v>34</v>
      </c>
      <c r="J49" s="14" t="n">
        <f aca="false">H49</f>
        <v>34</v>
      </c>
      <c r="M49" s="8" t="n">
        <v>845</v>
      </c>
    </row>
    <row r="50" customFormat="false" ht="15" hidden="false" customHeight="false" outlineLevel="0" collapsed="false">
      <c r="B50" s="2" t="s">
        <v>108</v>
      </c>
      <c r="C50" s="66" t="s">
        <v>204</v>
      </c>
      <c r="D50" s="2" t="n">
        <f aca="false">D49+10</f>
        <v>150</v>
      </c>
      <c r="E50" s="38" t="s">
        <v>119</v>
      </c>
      <c r="F50" s="2" t="n">
        <f aca="false">E50*10</f>
        <v>360</v>
      </c>
      <c r="G50" s="92" t="s">
        <v>3428</v>
      </c>
      <c r="H50" s="14" t="n">
        <f aca="false">E50-1</f>
        <v>35</v>
      </c>
      <c r="I50" s="14" t="n">
        <f aca="false">H50</f>
        <v>35</v>
      </c>
      <c r="J50" s="14" t="n">
        <f aca="false">H50</f>
        <v>35</v>
      </c>
      <c r="M50" s="8" t="n">
        <v>885</v>
      </c>
    </row>
    <row r="51" customFormat="false" ht="15" hidden="false" customHeight="false" outlineLevel="0" collapsed="false">
      <c r="B51" s="2" t="s">
        <v>108</v>
      </c>
      <c r="C51" s="66" t="s">
        <v>204</v>
      </c>
      <c r="D51" s="2" t="n">
        <f aca="false">D50+10</f>
        <v>160</v>
      </c>
      <c r="E51" s="38" t="s">
        <v>120</v>
      </c>
      <c r="F51" s="2" t="n">
        <f aca="false">E51*10</f>
        <v>370</v>
      </c>
      <c r="G51" s="92" t="s">
        <v>3428</v>
      </c>
      <c r="H51" s="14" t="n">
        <f aca="false">E51-1</f>
        <v>36</v>
      </c>
      <c r="I51" s="14" t="n">
        <f aca="false">H51</f>
        <v>36</v>
      </c>
      <c r="J51" s="14" t="n">
        <f aca="false">H51</f>
        <v>36</v>
      </c>
      <c r="M51" s="8" t="n">
        <v>915</v>
      </c>
    </row>
    <row r="52" customFormat="false" ht="15" hidden="false" customHeight="false" outlineLevel="0" collapsed="false">
      <c r="B52" s="2" t="s">
        <v>108</v>
      </c>
      <c r="C52" s="66" t="s">
        <v>204</v>
      </c>
      <c r="D52" s="2" t="n">
        <f aca="false">D51+10</f>
        <v>170</v>
      </c>
      <c r="E52" s="38" t="s">
        <v>121</v>
      </c>
      <c r="F52" s="2" t="n">
        <f aca="false">E52*10</f>
        <v>380</v>
      </c>
      <c r="G52" s="92" t="s">
        <v>3428</v>
      </c>
      <c r="H52" s="14" t="n">
        <f aca="false">E52-1</f>
        <v>37</v>
      </c>
      <c r="I52" s="14" t="n">
        <f aca="false">H52</f>
        <v>37</v>
      </c>
      <c r="J52" s="14" t="n">
        <f aca="false">H52</f>
        <v>37</v>
      </c>
      <c r="M52" s="8" t="n">
        <v>935</v>
      </c>
    </row>
    <row r="53" customFormat="false" ht="15" hidden="false" customHeight="false" outlineLevel="0" collapsed="false">
      <c r="B53" s="2" t="s">
        <v>108</v>
      </c>
      <c r="C53" s="66" t="s">
        <v>204</v>
      </c>
      <c r="D53" s="2" t="n">
        <f aca="false">D52+10</f>
        <v>180</v>
      </c>
      <c r="E53" s="38" t="s">
        <v>122</v>
      </c>
      <c r="F53" s="2" t="n">
        <f aca="false">E53*10</f>
        <v>390</v>
      </c>
      <c r="G53" s="92" t="s">
        <v>3428</v>
      </c>
      <c r="H53" s="14" t="n">
        <f aca="false">E53-1</f>
        <v>38</v>
      </c>
      <c r="I53" s="14" t="n">
        <f aca="false">H53</f>
        <v>38</v>
      </c>
      <c r="J53" s="14" t="n">
        <f aca="false">H53</f>
        <v>38</v>
      </c>
      <c r="M53" s="8" t="n">
        <v>975</v>
      </c>
    </row>
    <row r="54" customFormat="false" ht="15" hidden="false" customHeight="false" outlineLevel="0" collapsed="false">
      <c r="B54" s="2" t="s">
        <v>108</v>
      </c>
      <c r="C54" s="66" t="s">
        <v>204</v>
      </c>
      <c r="D54" s="2" t="n">
        <f aca="false">D53+10</f>
        <v>190</v>
      </c>
      <c r="E54" s="38" t="s">
        <v>123</v>
      </c>
      <c r="F54" s="2" t="n">
        <f aca="false">E54*10</f>
        <v>400</v>
      </c>
      <c r="G54" s="92" t="s">
        <v>3428</v>
      </c>
      <c r="H54" s="14" t="n">
        <f aca="false">E54-1</f>
        <v>39</v>
      </c>
      <c r="I54" s="14" t="n">
        <f aca="false">H54</f>
        <v>39</v>
      </c>
      <c r="J54" s="14" t="n">
        <f aca="false">H54</f>
        <v>39</v>
      </c>
      <c r="M54" s="8" t="n">
        <v>985</v>
      </c>
    </row>
    <row r="55" customFormat="false" ht="15" hidden="false" customHeight="false" outlineLevel="0" collapsed="false">
      <c r="B55" s="2" t="s">
        <v>108</v>
      </c>
      <c r="C55" s="66" t="s">
        <v>204</v>
      </c>
      <c r="D55" s="2" t="n">
        <f aca="false">D54+10</f>
        <v>200</v>
      </c>
      <c r="E55" s="38" t="s">
        <v>124</v>
      </c>
      <c r="F55" s="2" t="n">
        <f aca="false">E55*10</f>
        <v>410</v>
      </c>
      <c r="G55" s="92" t="s">
        <v>3428</v>
      </c>
      <c r="H55" s="14" t="n">
        <f aca="false">E55-1</f>
        <v>40</v>
      </c>
      <c r="I55" s="14" t="n">
        <f aca="false">H55</f>
        <v>40</v>
      </c>
      <c r="J55" s="14" t="n">
        <f aca="false">H55</f>
        <v>40</v>
      </c>
      <c r="M55" s="8" t="n">
        <v>955</v>
      </c>
    </row>
    <row r="56" customFormat="false" ht="15" hidden="false" customHeight="false" outlineLevel="0" collapsed="false">
      <c r="B56" s="2" t="s">
        <v>108</v>
      </c>
      <c r="C56" s="66" t="s">
        <v>204</v>
      </c>
      <c r="D56" s="2" t="n">
        <f aca="false">D55+10</f>
        <v>210</v>
      </c>
      <c r="E56" s="38" t="s">
        <v>125</v>
      </c>
      <c r="F56" s="2" t="n">
        <f aca="false">E56*10</f>
        <v>420</v>
      </c>
      <c r="G56" s="92" t="s">
        <v>3428</v>
      </c>
      <c r="H56" s="14" t="n">
        <f aca="false">E56-1</f>
        <v>41</v>
      </c>
      <c r="I56" s="14" t="n">
        <f aca="false">H56</f>
        <v>41</v>
      </c>
      <c r="J56" s="14" t="n">
        <f aca="false">H56</f>
        <v>41</v>
      </c>
      <c r="M56" s="8" t="n">
        <v>875</v>
      </c>
    </row>
    <row r="57" customFormat="false" ht="15" hidden="false" customHeight="false" outlineLevel="0" collapsed="false">
      <c r="B57" s="2" t="s">
        <v>108</v>
      </c>
      <c r="C57" s="66" t="s">
        <v>204</v>
      </c>
      <c r="D57" s="2" t="n">
        <f aca="false">D56+10</f>
        <v>220</v>
      </c>
      <c r="E57" s="38" t="s">
        <v>126</v>
      </c>
      <c r="F57" s="2" t="n">
        <f aca="false">E57*10</f>
        <v>430</v>
      </c>
      <c r="G57" s="92" t="s">
        <v>3428</v>
      </c>
      <c r="H57" s="14" t="n">
        <f aca="false">E57-1</f>
        <v>42</v>
      </c>
      <c r="I57" s="14" t="n">
        <f aca="false">H57</f>
        <v>42</v>
      </c>
      <c r="J57" s="14" t="n">
        <f aca="false">H57</f>
        <v>42</v>
      </c>
      <c r="M57" s="8" t="n">
        <v>835</v>
      </c>
    </row>
    <row r="58" customFormat="false" ht="15" hidden="false" customHeight="false" outlineLevel="0" collapsed="false">
      <c r="B58" s="2" t="s">
        <v>108</v>
      </c>
      <c r="C58" s="66" t="s">
        <v>204</v>
      </c>
      <c r="D58" s="2" t="n">
        <f aca="false">D57+10</f>
        <v>230</v>
      </c>
      <c r="E58" s="38" t="s">
        <v>127</v>
      </c>
      <c r="F58" s="2" t="n">
        <f aca="false">E58*10</f>
        <v>440</v>
      </c>
      <c r="G58" s="92" t="s">
        <v>3428</v>
      </c>
      <c r="H58" s="14" t="n">
        <f aca="false">E58-1</f>
        <v>43</v>
      </c>
      <c r="I58" s="14" t="n">
        <f aca="false">H58</f>
        <v>43</v>
      </c>
      <c r="J58" s="14" t="n">
        <f aca="false">H58</f>
        <v>43</v>
      </c>
      <c r="M58" s="8" t="n">
        <v>795</v>
      </c>
    </row>
    <row r="60" customFormat="false" ht="15" hidden="false" customHeight="false" outlineLevel="0" collapsed="false">
      <c r="B60" s="2" t="s">
        <v>108</v>
      </c>
      <c r="C60" s="66" t="s">
        <v>204</v>
      </c>
      <c r="D60" s="2" t="n">
        <v>110</v>
      </c>
      <c r="E60" s="38" t="s">
        <v>115</v>
      </c>
      <c r="F60" s="2" t="n">
        <f aca="false">E60*10</f>
        <v>320</v>
      </c>
      <c r="G60" s="92" t="s">
        <v>3429</v>
      </c>
      <c r="H60" s="14" t="n">
        <f aca="false">E60-1</f>
        <v>31</v>
      </c>
      <c r="I60" s="14" t="n">
        <f aca="false">H60</f>
        <v>31</v>
      </c>
      <c r="J60" s="14" t="n">
        <f aca="false">H60</f>
        <v>31</v>
      </c>
      <c r="M60" s="8" t="n">
        <v>715</v>
      </c>
    </row>
    <row r="61" customFormat="false" ht="15" hidden="false" customHeight="false" outlineLevel="0" collapsed="false">
      <c r="B61" s="2" t="s">
        <v>108</v>
      </c>
      <c r="C61" s="66" t="s">
        <v>204</v>
      </c>
      <c r="D61" s="2" t="n">
        <f aca="false">D60+10</f>
        <v>120</v>
      </c>
      <c r="E61" s="38" t="s">
        <v>116</v>
      </c>
      <c r="F61" s="2" t="n">
        <f aca="false">E61*10</f>
        <v>330</v>
      </c>
      <c r="G61" s="92" t="s">
        <v>3429</v>
      </c>
      <c r="H61" s="14" t="n">
        <f aca="false">E61-1</f>
        <v>32</v>
      </c>
      <c r="I61" s="14" t="n">
        <f aca="false">H61</f>
        <v>32</v>
      </c>
      <c r="J61" s="14" t="n">
        <f aca="false">H61</f>
        <v>32</v>
      </c>
      <c r="M61" s="8" t="n">
        <v>765</v>
      </c>
    </row>
    <row r="62" customFormat="false" ht="15" hidden="false" customHeight="false" outlineLevel="0" collapsed="false">
      <c r="B62" s="2" t="s">
        <v>108</v>
      </c>
      <c r="C62" s="66" t="s">
        <v>204</v>
      </c>
      <c r="D62" s="2" t="n">
        <f aca="false">D61+10</f>
        <v>130</v>
      </c>
      <c r="E62" s="38" t="s">
        <v>117</v>
      </c>
      <c r="F62" s="2" t="n">
        <f aca="false">E62*10</f>
        <v>340</v>
      </c>
      <c r="G62" s="92" t="s">
        <v>3429</v>
      </c>
      <c r="H62" s="14" t="n">
        <f aca="false">E62-1</f>
        <v>33</v>
      </c>
      <c r="I62" s="14" t="n">
        <f aca="false">H62</f>
        <v>33</v>
      </c>
      <c r="J62" s="14" t="n">
        <f aca="false">H62</f>
        <v>33</v>
      </c>
      <c r="M62" s="8" t="n">
        <v>805</v>
      </c>
    </row>
    <row r="63" customFormat="false" ht="15" hidden="false" customHeight="false" outlineLevel="0" collapsed="false">
      <c r="B63" s="2" t="s">
        <v>108</v>
      </c>
      <c r="C63" s="66" t="s">
        <v>204</v>
      </c>
      <c r="D63" s="2" t="n">
        <f aca="false">D62+10</f>
        <v>140</v>
      </c>
      <c r="E63" s="38" t="s">
        <v>118</v>
      </c>
      <c r="F63" s="2" t="n">
        <f aca="false">E63*10</f>
        <v>350</v>
      </c>
      <c r="G63" s="92" t="s">
        <v>3429</v>
      </c>
      <c r="H63" s="14" t="n">
        <f aca="false">E63-1</f>
        <v>34</v>
      </c>
      <c r="I63" s="14" t="n">
        <f aca="false">H63</f>
        <v>34</v>
      </c>
      <c r="J63" s="14" t="n">
        <f aca="false">H63</f>
        <v>34</v>
      </c>
      <c r="M63" s="8" t="n">
        <v>845</v>
      </c>
    </row>
    <row r="64" customFormat="false" ht="15" hidden="false" customHeight="false" outlineLevel="0" collapsed="false">
      <c r="B64" s="2" t="s">
        <v>108</v>
      </c>
      <c r="C64" s="66" t="s">
        <v>204</v>
      </c>
      <c r="D64" s="2" t="n">
        <f aca="false">D63+10</f>
        <v>150</v>
      </c>
      <c r="E64" s="38" t="s">
        <v>119</v>
      </c>
      <c r="F64" s="2" t="n">
        <f aca="false">E64*10</f>
        <v>360</v>
      </c>
      <c r="G64" s="92" t="s">
        <v>3429</v>
      </c>
      <c r="H64" s="14" t="n">
        <f aca="false">E64-1</f>
        <v>35</v>
      </c>
      <c r="I64" s="14" t="n">
        <f aca="false">H64</f>
        <v>35</v>
      </c>
      <c r="J64" s="14" t="n">
        <f aca="false">H64</f>
        <v>35</v>
      </c>
      <c r="M64" s="8" t="n">
        <v>885</v>
      </c>
    </row>
    <row r="65" customFormat="false" ht="15" hidden="false" customHeight="false" outlineLevel="0" collapsed="false">
      <c r="B65" s="2" t="s">
        <v>108</v>
      </c>
      <c r="C65" s="66" t="s">
        <v>204</v>
      </c>
      <c r="D65" s="2" t="n">
        <f aca="false">D64+10</f>
        <v>160</v>
      </c>
      <c r="E65" s="38" t="s">
        <v>120</v>
      </c>
      <c r="F65" s="2" t="n">
        <f aca="false">E65*10</f>
        <v>370</v>
      </c>
      <c r="G65" s="92" t="s">
        <v>3429</v>
      </c>
      <c r="H65" s="14" t="n">
        <f aca="false">E65-1</f>
        <v>36</v>
      </c>
      <c r="I65" s="14" t="n">
        <f aca="false">H65</f>
        <v>36</v>
      </c>
      <c r="J65" s="14" t="n">
        <f aca="false">H65</f>
        <v>36</v>
      </c>
      <c r="M65" s="8" t="n">
        <v>915</v>
      </c>
    </row>
    <row r="66" customFormat="false" ht="15" hidden="false" customHeight="false" outlineLevel="0" collapsed="false">
      <c r="B66" s="2" t="s">
        <v>108</v>
      </c>
      <c r="C66" s="66" t="s">
        <v>204</v>
      </c>
      <c r="D66" s="2" t="n">
        <f aca="false">D65+10</f>
        <v>170</v>
      </c>
      <c r="E66" s="38" t="s">
        <v>121</v>
      </c>
      <c r="F66" s="2" t="n">
        <f aca="false">E66*10</f>
        <v>380</v>
      </c>
      <c r="G66" s="92" t="s">
        <v>3429</v>
      </c>
      <c r="H66" s="14" t="n">
        <f aca="false">E66-1</f>
        <v>37</v>
      </c>
      <c r="I66" s="14" t="n">
        <f aca="false">H66</f>
        <v>37</v>
      </c>
      <c r="J66" s="14" t="n">
        <f aca="false">H66</f>
        <v>37</v>
      </c>
      <c r="M66" s="8" t="n">
        <v>935</v>
      </c>
    </row>
    <row r="67" customFormat="false" ht="15" hidden="false" customHeight="false" outlineLevel="0" collapsed="false">
      <c r="B67" s="2" t="s">
        <v>108</v>
      </c>
      <c r="C67" s="66" t="s">
        <v>204</v>
      </c>
      <c r="D67" s="2" t="n">
        <f aca="false">D66+10</f>
        <v>180</v>
      </c>
      <c r="E67" s="38" t="s">
        <v>122</v>
      </c>
      <c r="F67" s="2" t="n">
        <f aca="false">E67*10</f>
        <v>390</v>
      </c>
      <c r="G67" s="92" t="s">
        <v>3429</v>
      </c>
      <c r="H67" s="14" t="n">
        <f aca="false">E67-1</f>
        <v>38</v>
      </c>
      <c r="I67" s="14" t="n">
        <f aca="false">H67</f>
        <v>38</v>
      </c>
      <c r="J67" s="14" t="n">
        <f aca="false">H67</f>
        <v>38</v>
      </c>
      <c r="M67" s="8" t="n">
        <v>975</v>
      </c>
    </row>
    <row r="68" customFormat="false" ht="15" hidden="false" customHeight="false" outlineLevel="0" collapsed="false">
      <c r="B68" s="2" t="s">
        <v>108</v>
      </c>
      <c r="C68" s="66" t="s">
        <v>204</v>
      </c>
      <c r="D68" s="2" t="n">
        <f aca="false">D67+10</f>
        <v>190</v>
      </c>
      <c r="E68" s="38" t="s">
        <v>123</v>
      </c>
      <c r="F68" s="2" t="n">
        <f aca="false">E68*10</f>
        <v>400</v>
      </c>
      <c r="G68" s="92" t="s">
        <v>3429</v>
      </c>
      <c r="H68" s="14" t="n">
        <f aca="false">E68-1</f>
        <v>39</v>
      </c>
      <c r="I68" s="14" t="n">
        <f aca="false">H68</f>
        <v>39</v>
      </c>
      <c r="J68" s="14" t="n">
        <f aca="false">H68</f>
        <v>39</v>
      </c>
      <c r="M68" s="8" t="n">
        <v>985</v>
      </c>
    </row>
    <row r="69" customFormat="false" ht="15" hidden="false" customHeight="false" outlineLevel="0" collapsed="false">
      <c r="B69" s="2" t="s">
        <v>108</v>
      </c>
      <c r="C69" s="66" t="s">
        <v>204</v>
      </c>
      <c r="D69" s="2" t="n">
        <f aca="false">D68+10</f>
        <v>200</v>
      </c>
      <c r="E69" s="38" t="s">
        <v>124</v>
      </c>
      <c r="F69" s="2" t="n">
        <f aca="false">E69*10</f>
        <v>410</v>
      </c>
      <c r="G69" s="92" t="s">
        <v>3429</v>
      </c>
      <c r="H69" s="14" t="n">
        <f aca="false">E69-1</f>
        <v>40</v>
      </c>
      <c r="I69" s="14" t="n">
        <f aca="false">H69</f>
        <v>40</v>
      </c>
      <c r="J69" s="14" t="n">
        <f aca="false">H69</f>
        <v>40</v>
      </c>
      <c r="M69" s="8" t="n">
        <v>955</v>
      </c>
    </row>
    <row r="70" customFormat="false" ht="15" hidden="false" customHeight="false" outlineLevel="0" collapsed="false">
      <c r="B70" s="2" t="s">
        <v>108</v>
      </c>
      <c r="C70" s="66" t="s">
        <v>204</v>
      </c>
      <c r="D70" s="2" t="n">
        <f aca="false">D69+10</f>
        <v>210</v>
      </c>
      <c r="E70" s="38" t="s">
        <v>125</v>
      </c>
      <c r="F70" s="2" t="n">
        <f aca="false">E70*10</f>
        <v>420</v>
      </c>
      <c r="G70" s="92" t="s">
        <v>3429</v>
      </c>
      <c r="H70" s="14" t="n">
        <f aca="false">E70-1</f>
        <v>41</v>
      </c>
      <c r="I70" s="14" t="n">
        <f aca="false">H70</f>
        <v>41</v>
      </c>
      <c r="J70" s="14" t="n">
        <f aca="false">H70</f>
        <v>41</v>
      </c>
      <c r="M70" s="8" t="n">
        <v>875</v>
      </c>
    </row>
    <row r="71" customFormat="false" ht="15" hidden="false" customHeight="false" outlineLevel="0" collapsed="false">
      <c r="B71" s="2" t="s">
        <v>108</v>
      </c>
      <c r="C71" s="66" t="s">
        <v>204</v>
      </c>
      <c r="D71" s="2" t="n">
        <f aca="false">D70+10</f>
        <v>220</v>
      </c>
      <c r="E71" s="38" t="s">
        <v>126</v>
      </c>
      <c r="F71" s="2" t="n">
        <f aca="false">E71*10</f>
        <v>430</v>
      </c>
      <c r="G71" s="92" t="s">
        <v>3429</v>
      </c>
      <c r="H71" s="14" t="n">
        <f aca="false">E71-1</f>
        <v>42</v>
      </c>
      <c r="I71" s="14" t="n">
        <f aca="false">H71</f>
        <v>42</v>
      </c>
      <c r="J71" s="14" t="n">
        <f aca="false">H71</f>
        <v>42</v>
      </c>
      <c r="M71" s="8" t="n">
        <v>835</v>
      </c>
    </row>
    <row r="72" customFormat="false" ht="15" hidden="false" customHeight="false" outlineLevel="0" collapsed="false">
      <c r="B72" s="2" t="s">
        <v>108</v>
      </c>
      <c r="C72" s="66" t="s">
        <v>204</v>
      </c>
      <c r="D72" s="2" t="n">
        <f aca="false">D71+10</f>
        <v>230</v>
      </c>
      <c r="E72" s="38" t="s">
        <v>127</v>
      </c>
      <c r="F72" s="2" t="n">
        <f aca="false">E72*10</f>
        <v>440</v>
      </c>
      <c r="G72" s="92" t="s">
        <v>3429</v>
      </c>
      <c r="H72" s="14" t="n">
        <f aca="false">E72-1</f>
        <v>43</v>
      </c>
      <c r="I72" s="14" t="n">
        <f aca="false">H72</f>
        <v>43</v>
      </c>
      <c r="J72" s="14" t="n">
        <f aca="false">H72</f>
        <v>43</v>
      </c>
      <c r="M72" s="8" t="n">
        <v>795</v>
      </c>
    </row>
    <row r="74" customFormat="false" ht="15" hidden="false" customHeight="false" outlineLevel="0" collapsed="false">
      <c r="B74" s="2" t="s">
        <v>108</v>
      </c>
      <c r="C74" s="66" t="s">
        <v>204</v>
      </c>
      <c r="D74" s="2" t="n">
        <v>110</v>
      </c>
      <c r="E74" s="38" t="s">
        <v>115</v>
      </c>
      <c r="F74" s="2" t="n">
        <f aca="false">E74*10</f>
        <v>320</v>
      </c>
      <c r="G74" s="92" t="s">
        <v>3430</v>
      </c>
      <c r="H74" s="14" t="n">
        <f aca="false">E74-1</f>
        <v>31</v>
      </c>
      <c r="I74" s="14" t="n">
        <f aca="false">H74</f>
        <v>31</v>
      </c>
      <c r="J74" s="14" t="n">
        <f aca="false">H74</f>
        <v>31</v>
      </c>
      <c r="M74" s="8" t="n">
        <v>715</v>
      </c>
    </row>
    <row r="75" customFormat="false" ht="15" hidden="false" customHeight="false" outlineLevel="0" collapsed="false">
      <c r="B75" s="2" t="s">
        <v>108</v>
      </c>
      <c r="C75" s="66" t="s">
        <v>204</v>
      </c>
      <c r="D75" s="2" t="n">
        <f aca="false">D74+10</f>
        <v>120</v>
      </c>
      <c r="E75" s="38" t="s">
        <v>116</v>
      </c>
      <c r="F75" s="2" t="n">
        <f aca="false">E75*10</f>
        <v>330</v>
      </c>
      <c r="G75" s="92" t="s">
        <v>3430</v>
      </c>
      <c r="H75" s="14" t="n">
        <f aca="false">E75-1</f>
        <v>32</v>
      </c>
      <c r="I75" s="14" t="n">
        <f aca="false">H75</f>
        <v>32</v>
      </c>
      <c r="J75" s="14" t="n">
        <f aca="false">H75</f>
        <v>32</v>
      </c>
      <c r="M75" s="8" t="n">
        <v>765</v>
      </c>
    </row>
    <row r="76" customFormat="false" ht="15" hidden="false" customHeight="false" outlineLevel="0" collapsed="false">
      <c r="B76" s="2" t="s">
        <v>108</v>
      </c>
      <c r="C76" s="66" t="s">
        <v>204</v>
      </c>
      <c r="D76" s="2" t="n">
        <f aca="false">D75+10</f>
        <v>130</v>
      </c>
      <c r="E76" s="38" t="s">
        <v>117</v>
      </c>
      <c r="F76" s="2" t="n">
        <f aca="false">E76*10</f>
        <v>340</v>
      </c>
      <c r="G76" s="92" t="s">
        <v>3430</v>
      </c>
      <c r="H76" s="14" t="n">
        <f aca="false">E76-1</f>
        <v>33</v>
      </c>
      <c r="I76" s="14" t="n">
        <f aca="false">H76</f>
        <v>33</v>
      </c>
      <c r="J76" s="14" t="n">
        <f aca="false">H76</f>
        <v>33</v>
      </c>
      <c r="M76" s="8" t="n">
        <v>805</v>
      </c>
    </row>
    <row r="77" customFormat="false" ht="15" hidden="false" customHeight="false" outlineLevel="0" collapsed="false">
      <c r="B77" s="2" t="s">
        <v>108</v>
      </c>
      <c r="C77" s="66" t="s">
        <v>204</v>
      </c>
      <c r="D77" s="2" t="n">
        <f aca="false">D76+10</f>
        <v>140</v>
      </c>
      <c r="E77" s="38" t="s">
        <v>118</v>
      </c>
      <c r="F77" s="2" t="n">
        <f aca="false">E77*10</f>
        <v>350</v>
      </c>
      <c r="G77" s="92" t="s">
        <v>3430</v>
      </c>
      <c r="H77" s="14" t="n">
        <f aca="false">E77-1</f>
        <v>34</v>
      </c>
      <c r="I77" s="14" t="n">
        <f aca="false">H77</f>
        <v>34</v>
      </c>
      <c r="J77" s="14" t="n">
        <f aca="false">H77</f>
        <v>34</v>
      </c>
      <c r="M77" s="8" t="n">
        <v>845</v>
      </c>
    </row>
    <row r="78" customFormat="false" ht="15" hidden="false" customHeight="false" outlineLevel="0" collapsed="false">
      <c r="B78" s="2" t="s">
        <v>108</v>
      </c>
      <c r="C78" s="66" t="s">
        <v>204</v>
      </c>
      <c r="D78" s="2" t="n">
        <f aca="false">D77+10</f>
        <v>150</v>
      </c>
      <c r="E78" s="38" t="s">
        <v>119</v>
      </c>
      <c r="F78" s="2" t="n">
        <f aca="false">E78*10</f>
        <v>360</v>
      </c>
      <c r="G78" s="92" t="s">
        <v>3430</v>
      </c>
      <c r="H78" s="14" t="n">
        <f aca="false">E78-1</f>
        <v>35</v>
      </c>
      <c r="I78" s="14" t="n">
        <f aca="false">H78</f>
        <v>35</v>
      </c>
      <c r="J78" s="14" t="n">
        <f aca="false">H78</f>
        <v>35</v>
      </c>
      <c r="M78" s="8" t="n">
        <v>885</v>
      </c>
    </row>
    <row r="79" customFormat="false" ht="15" hidden="false" customHeight="false" outlineLevel="0" collapsed="false">
      <c r="B79" s="2" t="s">
        <v>108</v>
      </c>
      <c r="C79" s="66" t="s">
        <v>204</v>
      </c>
      <c r="D79" s="2" t="n">
        <f aca="false">D78+10</f>
        <v>160</v>
      </c>
      <c r="E79" s="38" t="s">
        <v>120</v>
      </c>
      <c r="F79" s="2" t="n">
        <f aca="false">E79*10</f>
        <v>370</v>
      </c>
      <c r="G79" s="92" t="s">
        <v>3430</v>
      </c>
      <c r="H79" s="14" t="n">
        <f aca="false">E79-1</f>
        <v>36</v>
      </c>
      <c r="I79" s="14" t="n">
        <f aca="false">H79</f>
        <v>36</v>
      </c>
      <c r="J79" s="14" t="n">
        <f aca="false">H79</f>
        <v>36</v>
      </c>
      <c r="M79" s="8" t="n">
        <v>915</v>
      </c>
    </row>
    <row r="80" customFormat="false" ht="15" hidden="false" customHeight="false" outlineLevel="0" collapsed="false">
      <c r="B80" s="2" t="s">
        <v>108</v>
      </c>
      <c r="C80" s="66" t="s">
        <v>204</v>
      </c>
      <c r="D80" s="2" t="n">
        <f aca="false">D79+10</f>
        <v>170</v>
      </c>
      <c r="E80" s="38" t="s">
        <v>121</v>
      </c>
      <c r="F80" s="2" t="n">
        <f aca="false">E80*10</f>
        <v>380</v>
      </c>
      <c r="G80" s="92" t="s">
        <v>3430</v>
      </c>
      <c r="H80" s="14" t="n">
        <f aca="false">E80-1</f>
        <v>37</v>
      </c>
      <c r="I80" s="14" t="n">
        <f aca="false">H80</f>
        <v>37</v>
      </c>
      <c r="J80" s="14" t="n">
        <f aca="false">H80</f>
        <v>37</v>
      </c>
      <c r="M80" s="8" t="n">
        <v>935</v>
      </c>
    </row>
    <row r="81" customFormat="false" ht="15" hidden="false" customHeight="false" outlineLevel="0" collapsed="false">
      <c r="B81" s="2" t="s">
        <v>108</v>
      </c>
      <c r="C81" s="66" t="s">
        <v>204</v>
      </c>
      <c r="D81" s="2" t="n">
        <f aca="false">D80+10</f>
        <v>180</v>
      </c>
      <c r="E81" s="38" t="s">
        <v>122</v>
      </c>
      <c r="F81" s="2" t="n">
        <f aca="false">E81*10</f>
        <v>390</v>
      </c>
      <c r="G81" s="92" t="s">
        <v>3430</v>
      </c>
      <c r="H81" s="14" t="n">
        <f aca="false">E81-1</f>
        <v>38</v>
      </c>
      <c r="I81" s="14" t="n">
        <f aca="false">H81</f>
        <v>38</v>
      </c>
      <c r="J81" s="14" t="n">
        <f aca="false">H81</f>
        <v>38</v>
      </c>
      <c r="M81" s="8" t="n">
        <v>975</v>
      </c>
    </row>
    <row r="82" customFormat="false" ht="15" hidden="false" customHeight="false" outlineLevel="0" collapsed="false">
      <c r="B82" s="2" t="s">
        <v>108</v>
      </c>
      <c r="C82" s="66" t="s">
        <v>204</v>
      </c>
      <c r="D82" s="2" t="n">
        <f aca="false">D81+10</f>
        <v>190</v>
      </c>
      <c r="E82" s="38" t="s">
        <v>123</v>
      </c>
      <c r="F82" s="2" t="n">
        <f aca="false">E82*10</f>
        <v>400</v>
      </c>
      <c r="G82" s="92" t="s">
        <v>3430</v>
      </c>
      <c r="H82" s="14" t="n">
        <f aca="false">E82-1</f>
        <v>39</v>
      </c>
      <c r="I82" s="14" t="n">
        <f aca="false">H82</f>
        <v>39</v>
      </c>
      <c r="J82" s="14" t="n">
        <f aca="false">H82</f>
        <v>39</v>
      </c>
      <c r="M82" s="8" t="n">
        <v>985</v>
      </c>
    </row>
    <row r="83" customFormat="false" ht="15" hidden="false" customHeight="false" outlineLevel="0" collapsed="false">
      <c r="B83" s="2" t="s">
        <v>108</v>
      </c>
      <c r="C83" s="66" t="s">
        <v>204</v>
      </c>
      <c r="D83" s="2" t="n">
        <f aca="false">D82+10</f>
        <v>200</v>
      </c>
      <c r="E83" s="38" t="s">
        <v>124</v>
      </c>
      <c r="F83" s="2" t="n">
        <f aca="false">E83*10</f>
        <v>410</v>
      </c>
      <c r="G83" s="92" t="s">
        <v>3430</v>
      </c>
      <c r="H83" s="14" t="n">
        <f aca="false">E83-1</f>
        <v>40</v>
      </c>
      <c r="I83" s="14" t="n">
        <f aca="false">H83</f>
        <v>40</v>
      </c>
      <c r="J83" s="14" t="n">
        <f aca="false">H83</f>
        <v>40</v>
      </c>
      <c r="M83" s="8" t="n">
        <v>955</v>
      </c>
    </row>
    <row r="84" customFormat="false" ht="15" hidden="false" customHeight="false" outlineLevel="0" collapsed="false">
      <c r="B84" s="2" t="s">
        <v>108</v>
      </c>
      <c r="C84" s="66" t="s">
        <v>204</v>
      </c>
      <c r="D84" s="2" t="n">
        <f aca="false">D83+10</f>
        <v>210</v>
      </c>
      <c r="E84" s="38" t="s">
        <v>125</v>
      </c>
      <c r="F84" s="2" t="n">
        <f aca="false">E84*10</f>
        <v>420</v>
      </c>
      <c r="G84" s="92" t="s">
        <v>3430</v>
      </c>
      <c r="H84" s="14" t="n">
        <f aca="false">E84-1</f>
        <v>41</v>
      </c>
      <c r="I84" s="14" t="n">
        <f aca="false">H84</f>
        <v>41</v>
      </c>
      <c r="J84" s="14" t="n">
        <f aca="false">H84</f>
        <v>41</v>
      </c>
      <c r="M84" s="8" t="n">
        <v>875</v>
      </c>
    </row>
    <row r="85" customFormat="false" ht="15" hidden="false" customHeight="false" outlineLevel="0" collapsed="false">
      <c r="B85" s="2" t="s">
        <v>108</v>
      </c>
      <c r="C85" s="66" t="s">
        <v>204</v>
      </c>
      <c r="D85" s="2" t="n">
        <f aca="false">D84+10</f>
        <v>220</v>
      </c>
      <c r="E85" s="38" t="s">
        <v>126</v>
      </c>
      <c r="F85" s="2" t="n">
        <f aca="false">E85*10</f>
        <v>430</v>
      </c>
      <c r="G85" s="92" t="s">
        <v>3430</v>
      </c>
      <c r="H85" s="14" t="n">
        <f aca="false">E85-1</f>
        <v>42</v>
      </c>
      <c r="I85" s="14" t="n">
        <f aca="false">H85</f>
        <v>42</v>
      </c>
      <c r="J85" s="14" t="n">
        <f aca="false">H85</f>
        <v>42</v>
      </c>
      <c r="M85" s="8" t="n">
        <v>835</v>
      </c>
    </row>
    <row r="86" customFormat="false" ht="15" hidden="false" customHeight="false" outlineLevel="0" collapsed="false">
      <c r="B86" s="2" t="s">
        <v>108</v>
      </c>
      <c r="C86" s="66" t="s">
        <v>204</v>
      </c>
      <c r="D86" s="2" t="n">
        <f aca="false">D85+10</f>
        <v>230</v>
      </c>
      <c r="E86" s="38" t="s">
        <v>127</v>
      </c>
      <c r="F86" s="2" t="n">
        <f aca="false">E86*10</f>
        <v>440</v>
      </c>
      <c r="G86" s="92" t="s">
        <v>3430</v>
      </c>
      <c r="H86" s="14" t="n">
        <f aca="false">E86-1</f>
        <v>43</v>
      </c>
      <c r="I86" s="14" t="n">
        <f aca="false">H86</f>
        <v>43</v>
      </c>
      <c r="J86" s="14" t="n">
        <f aca="false">H86</f>
        <v>43</v>
      </c>
      <c r="M86" s="8" t="n">
        <v>795</v>
      </c>
    </row>
    <row r="88" customFormat="false" ht="15" hidden="false" customHeight="false" outlineLevel="0" collapsed="false">
      <c r="B88" s="2" t="s">
        <v>108</v>
      </c>
      <c r="C88" s="66" t="s">
        <v>195</v>
      </c>
      <c r="D88" s="2" t="n">
        <v>110</v>
      </c>
      <c r="E88" s="38" t="s">
        <v>115</v>
      </c>
      <c r="F88" s="2" t="n">
        <f aca="false">E88*10</f>
        <v>320</v>
      </c>
      <c r="G88" s="92" t="s">
        <v>3431</v>
      </c>
      <c r="H88" s="14" t="str">
        <f aca="false">E88</f>
        <v>32</v>
      </c>
      <c r="I88" s="14" t="str">
        <f aca="false">H88</f>
        <v>32</v>
      </c>
      <c r="J88" s="14" t="str">
        <f aca="false">H88</f>
        <v>32</v>
      </c>
      <c r="M88" s="8" t="n">
        <v>765</v>
      </c>
    </row>
    <row r="89" customFormat="false" ht="15" hidden="false" customHeight="false" outlineLevel="0" collapsed="false">
      <c r="B89" s="2" t="s">
        <v>108</v>
      </c>
      <c r="C89" s="66" t="s">
        <v>195</v>
      </c>
      <c r="D89" s="2" t="n">
        <f aca="false">D88+10</f>
        <v>120</v>
      </c>
      <c r="E89" s="38" t="s">
        <v>116</v>
      </c>
      <c r="F89" s="2" t="n">
        <f aca="false">E89*10</f>
        <v>330</v>
      </c>
      <c r="G89" s="92" t="s">
        <v>3431</v>
      </c>
      <c r="H89" s="14" t="str">
        <f aca="false">E89</f>
        <v>33</v>
      </c>
      <c r="I89" s="14" t="str">
        <f aca="false">H89</f>
        <v>33</v>
      </c>
      <c r="J89" s="14" t="str">
        <f aca="false">H89</f>
        <v>33</v>
      </c>
      <c r="M89" s="8" t="n">
        <v>805</v>
      </c>
    </row>
    <row r="90" customFormat="false" ht="15" hidden="false" customHeight="false" outlineLevel="0" collapsed="false">
      <c r="B90" s="2" t="s">
        <v>108</v>
      </c>
      <c r="C90" s="66" t="s">
        <v>195</v>
      </c>
      <c r="D90" s="2" t="n">
        <f aca="false">D89+10</f>
        <v>130</v>
      </c>
      <c r="E90" s="38" t="s">
        <v>117</v>
      </c>
      <c r="F90" s="2" t="n">
        <f aca="false">E90*10</f>
        <v>340</v>
      </c>
      <c r="G90" s="92" t="s">
        <v>3431</v>
      </c>
      <c r="H90" s="14" t="str">
        <f aca="false">E90</f>
        <v>34</v>
      </c>
      <c r="I90" s="14" t="str">
        <f aca="false">H90</f>
        <v>34</v>
      </c>
      <c r="J90" s="14" t="str">
        <f aca="false">H90</f>
        <v>34</v>
      </c>
      <c r="M90" s="8" t="n">
        <v>845</v>
      </c>
    </row>
    <row r="91" customFormat="false" ht="15" hidden="false" customHeight="false" outlineLevel="0" collapsed="false">
      <c r="B91" s="2" t="s">
        <v>108</v>
      </c>
      <c r="C91" s="66" t="s">
        <v>195</v>
      </c>
      <c r="D91" s="2" t="n">
        <f aca="false">D90+10</f>
        <v>140</v>
      </c>
      <c r="E91" s="38" t="s">
        <v>118</v>
      </c>
      <c r="F91" s="2" t="n">
        <f aca="false">E91*10</f>
        <v>350</v>
      </c>
      <c r="G91" s="92" t="s">
        <v>3431</v>
      </c>
      <c r="H91" s="14" t="str">
        <f aca="false">E91</f>
        <v>35</v>
      </c>
      <c r="I91" s="14" t="str">
        <f aca="false">H91</f>
        <v>35</v>
      </c>
      <c r="J91" s="14" t="str">
        <f aca="false">H91</f>
        <v>35</v>
      </c>
      <c r="M91" s="8" t="n">
        <v>885</v>
      </c>
    </row>
    <row r="92" customFormat="false" ht="15" hidden="false" customHeight="false" outlineLevel="0" collapsed="false">
      <c r="B92" s="2" t="s">
        <v>108</v>
      </c>
      <c r="C92" s="66" t="s">
        <v>195</v>
      </c>
      <c r="D92" s="2" t="n">
        <f aca="false">D91+10</f>
        <v>150</v>
      </c>
      <c r="E92" s="38" t="s">
        <v>119</v>
      </c>
      <c r="F92" s="2" t="n">
        <f aca="false">E92*10</f>
        <v>360</v>
      </c>
      <c r="G92" s="92" t="s">
        <v>3431</v>
      </c>
      <c r="H92" s="14" t="str">
        <f aca="false">E92</f>
        <v>36</v>
      </c>
      <c r="I92" s="14" t="str">
        <f aca="false">H92</f>
        <v>36</v>
      </c>
      <c r="J92" s="14" t="str">
        <f aca="false">H92</f>
        <v>36</v>
      </c>
      <c r="M92" s="8" t="n">
        <v>915</v>
      </c>
    </row>
    <row r="93" customFormat="false" ht="15" hidden="false" customHeight="false" outlineLevel="0" collapsed="false">
      <c r="B93" s="2" t="s">
        <v>108</v>
      </c>
      <c r="C93" s="66" t="s">
        <v>195</v>
      </c>
      <c r="D93" s="2" t="n">
        <f aca="false">D92+10</f>
        <v>160</v>
      </c>
      <c r="E93" s="38" t="s">
        <v>120</v>
      </c>
      <c r="F93" s="2" t="n">
        <f aca="false">E93*10</f>
        <v>370</v>
      </c>
      <c r="G93" s="92" t="s">
        <v>3431</v>
      </c>
      <c r="H93" s="14" t="str">
        <f aca="false">E93</f>
        <v>37</v>
      </c>
      <c r="I93" s="14" t="str">
        <f aca="false">H93</f>
        <v>37</v>
      </c>
      <c r="J93" s="14" t="str">
        <f aca="false">H93</f>
        <v>37</v>
      </c>
      <c r="M93" s="8" t="n">
        <v>935</v>
      </c>
    </row>
    <row r="94" customFormat="false" ht="15" hidden="false" customHeight="false" outlineLevel="0" collapsed="false">
      <c r="B94" s="2" t="s">
        <v>108</v>
      </c>
      <c r="C94" s="66" t="s">
        <v>195</v>
      </c>
      <c r="D94" s="2" t="n">
        <f aca="false">D93+10</f>
        <v>170</v>
      </c>
      <c r="E94" s="38" t="s">
        <v>121</v>
      </c>
      <c r="F94" s="2" t="n">
        <f aca="false">E94*10</f>
        <v>380</v>
      </c>
      <c r="G94" s="92" t="s">
        <v>3431</v>
      </c>
      <c r="H94" s="14" t="str">
        <f aca="false">E94</f>
        <v>38</v>
      </c>
      <c r="I94" s="14" t="str">
        <f aca="false">H94</f>
        <v>38</v>
      </c>
      <c r="J94" s="14" t="str">
        <f aca="false">H94</f>
        <v>38</v>
      </c>
      <c r="M94" s="8" t="n">
        <v>975</v>
      </c>
    </row>
    <row r="95" customFormat="false" ht="15" hidden="false" customHeight="false" outlineLevel="0" collapsed="false">
      <c r="B95" s="2" t="s">
        <v>108</v>
      </c>
      <c r="C95" s="66" t="s">
        <v>195</v>
      </c>
      <c r="D95" s="2" t="n">
        <f aca="false">D94+10</f>
        <v>180</v>
      </c>
      <c r="E95" s="38" t="s">
        <v>122</v>
      </c>
      <c r="F95" s="2" t="n">
        <f aca="false">E95*10</f>
        <v>390</v>
      </c>
      <c r="G95" s="92" t="s">
        <v>3431</v>
      </c>
      <c r="H95" s="14" t="str">
        <f aca="false">E95</f>
        <v>39</v>
      </c>
      <c r="I95" s="14" t="str">
        <f aca="false">H95</f>
        <v>39</v>
      </c>
      <c r="J95" s="14" t="str">
        <f aca="false">H95</f>
        <v>39</v>
      </c>
      <c r="M95" s="8" t="n">
        <v>985</v>
      </c>
    </row>
    <row r="96" customFormat="false" ht="15" hidden="false" customHeight="false" outlineLevel="0" collapsed="false">
      <c r="B96" s="2" t="s">
        <v>108</v>
      </c>
      <c r="C96" s="66" t="s">
        <v>195</v>
      </c>
      <c r="D96" s="2" t="n">
        <f aca="false">D95+10</f>
        <v>190</v>
      </c>
      <c r="E96" s="38" t="s">
        <v>123</v>
      </c>
      <c r="F96" s="2" t="n">
        <f aca="false">E96*10</f>
        <v>400</v>
      </c>
      <c r="G96" s="92" t="s">
        <v>3431</v>
      </c>
      <c r="H96" s="14" t="str">
        <f aca="false">E96</f>
        <v>40</v>
      </c>
      <c r="I96" s="14" t="str">
        <f aca="false">H96</f>
        <v>40</v>
      </c>
      <c r="J96" s="14" t="str">
        <f aca="false">H96</f>
        <v>40</v>
      </c>
      <c r="M96" s="8" t="n">
        <v>955</v>
      </c>
    </row>
    <row r="97" customFormat="false" ht="15" hidden="false" customHeight="false" outlineLevel="0" collapsed="false">
      <c r="B97" s="2" t="s">
        <v>108</v>
      </c>
      <c r="C97" s="66" t="s">
        <v>195</v>
      </c>
      <c r="D97" s="2" t="n">
        <f aca="false">D96+10</f>
        <v>200</v>
      </c>
      <c r="E97" s="38" t="s">
        <v>124</v>
      </c>
      <c r="F97" s="2" t="n">
        <f aca="false">E97*10</f>
        <v>410</v>
      </c>
      <c r="G97" s="92" t="s">
        <v>3431</v>
      </c>
      <c r="H97" s="14" t="str">
        <f aca="false">E97</f>
        <v>41</v>
      </c>
      <c r="I97" s="14" t="str">
        <f aca="false">H97</f>
        <v>41</v>
      </c>
      <c r="J97" s="14" t="str">
        <f aca="false">H97</f>
        <v>41</v>
      </c>
      <c r="M97" s="8" t="n">
        <v>875</v>
      </c>
    </row>
    <row r="98" customFormat="false" ht="15" hidden="false" customHeight="false" outlineLevel="0" collapsed="false">
      <c r="B98" s="2" t="s">
        <v>108</v>
      </c>
      <c r="C98" s="66" t="s">
        <v>195</v>
      </c>
      <c r="D98" s="2" t="n">
        <f aca="false">D97+10</f>
        <v>210</v>
      </c>
      <c r="E98" s="38" t="s">
        <v>125</v>
      </c>
      <c r="F98" s="2" t="n">
        <f aca="false">E98*10</f>
        <v>420</v>
      </c>
      <c r="G98" s="92" t="s">
        <v>3431</v>
      </c>
      <c r="H98" s="14" t="str">
        <f aca="false">E98</f>
        <v>42</v>
      </c>
      <c r="I98" s="14" t="str">
        <f aca="false">H98</f>
        <v>42</v>
      </c>
      <c r="J98" s="14" t="str">
        <f aca="false">H98</f>
        <v>42</v>
      </c>
      <c r="M98" s="8" t="n">
        <v>835</v>
      </c>
    </row>
    <row r="99" customFormat="false" ht="15" hidden="false" customHeight="false" outlineLevel="0" collapsed="false">
      <c r="B99" s="2" t="s">
        <v>108</v>
      </c>
      <c r="C99" s="66" t="s">
        <v>195</v>
      </c>
      <c r="D99" s="2" t="n">
        <f aca="false">D98+10</f>
        <v>220</v>
      </c>
      <c r="E99" s="38" t="s">
        <v>126</v>
      </c>
      <c r="F99" s="2" t="n">
        <f aca="false">E99*10</f>
        <v>430</v>
      </c>
      <c r="G99" s="92" t="s">
        <v>3431</v>
      </c>
      <c r="H99" s="14" t="str">
        <f aca="false">E99</f>
        <v>43</v>
      </c>
      <c r="I99" s="14" t="str">
        <f aca="false">H99</f>
        <v>43</v>
      </c>
      <c r="J99" s="14" t="str">
        <f aca="false">H99</f>
        <v>43</v>
      </c>
      <c r="M99" s="8" t="n">
        <v>795</v>
      </c>
    </row>
    <row r="100" customFormat="false" ht="15" hidden="false" customHeight="false" outlineLevel="0" collapsed="false">
      <c r="B100" s="2" t="s">
        <v>108</v>
      </c>
      <c r="C100" s="66" t="s">
        <v>195</v>
      </c>
      <c r="D100" s="2" t="n">
        <f aca="false">D99+10</f>
        <v>230</v>
      </c>
      <c r="E100" s="38" t="s">
        <v>127</v>
      </c>
      <c r="F100" s="2" t="n">
        <f aca="false">E100*10</f>
        <v>440</v>
      </c>
      <c r="G100" s="92" t="s">
        <v>3431</v>
      </c>
      <c r="H100" s="14" t="str">
        <f aca="false">E100</f>
        <v>44</v>
      </c>
      <c r="I100" s="14" t="str">
        <f aca="false">H100</f>
        <v>44</v>
      </c>
      <c r="J100" s="14" t="str">
        <f aca="false">H100</f>
        <v>44</v>
      </c>
      <c r="M100" s="8" t="n">
        <v>755</v>
      </c>
    </row>
    <row r="102" customFormat="false" ht="15" hidden="false" customHeight="false" outlineLevel="0" collapsed="false">
      <c r="B102" s="2" t="s">
        <v>108</v>
      </c>
      <c r="C102" s="66" t="s">
        <v>195</v>
      </c>
      <c r="D102" s="2" t="n">
        <v>110</v>
      </c>
      <c r="E102" s="38" t="s">
        <v>115</v>
      </c>
      <c r="F102" s="2" t="n">
        <f aca="false">E102*10</f>
        <v>320</v>
      </c>
      <c r="G102" s="92" t="s">
        <v>3432</v>
      </c>
      <c r="H102" s="14" t="str">
        <f aca="false">E102</f>
        <v>32</v>
      </c>
      <c r="I102" s="14" t="str">
        <f aca="false">H102</f>
        <v>32</v>
      </c>
      <c r="J102" s="14" t="str">
        <f aca="false">H102</f>
        <v>32</v>
      </c>
      <c r="M102" s="8" t="n">
        <v>765</v>
      </c>
    </row>
    <row r="103" customFormat="false" ht="15" hidden="false" customHeight="false" outlineLevel="0" collapsed="false">
      <c r="B103" s="2" t="s">
        <v>108</v>
      </c>
      <c r="C103" s="66" t="s">
        <v>195</v>
      </c>
      <c r="D103" s="2" t="n">
        <f aca="false">D102+10</f>
        <v>120</v>
      </c>
      <c r="E103" s="38" t="s">
        <v>116</v>
      </c>
      <c r="F103" s="2" t="n">
        <f aca="false">E103*10</f>
        <v>330</v>
      </c>
      <c r="G103" s="92" t="s">
        <v>3432</v>
      </c>
      <c r="H103" s="14" t="str">
        <f aca="false">E103</f>
        <v>33</v>
      </c>
      <c r="I103" s="14" t="str">
        <f aca="false">H103</f>
        <v>33</v>
      </c>
      <c r="J103" s="14" t="str">
        <f aca="false">H103</f>
        <v>33</v>
      </c>
      <c r="M103" s="8" t="n">
        <v>805</v>
      </c>
    </row>
    <row r="104" customFormat="false" ht="15" hidden="false" customHeight="false" outlineLevel="0" collapsed="false">
      <c r="B104" s="2" t="s">
        <v>108</v>
      </c>
      <c r="C104" s="66" t="s">
        <v>195</v>
      </c>
      <c r="D104" s="2" t="n">
        <f aca="false">D103+10</f>
        <v>130</v>
      </c>
      <c r="E104" s="38" t="s">
        <v>117</v>
      </c>
      <c r="F104" s="2" t="n">
        <f aca="false">E104*10</f>
        <v>340</v>
      </c>
      <c r="G104" s="92" t="s">
        <v>3432</v>
      </c>
      <c r="H104" s="14" t="str">
        <f aca="false">E104</f>
        <v>34</v>
      </c>
      <c r="I104" s="14" t="str">
        <f aca="false">H104</f>
        <v>34</v>
      </c>
      <c r="J104" s="14" t="str">
        <f aca="false">H104</f>
        <v>34</v>
      </c>
      <c r="M104" s="8" t="n">
        <v>845</v>
      </c>
    </row>
    <row r="105" customFormat="false" ht="15" hidden="false" customHeight="false" outlineLevel="0" collapsed="false">
      <c r="B105" s="2" t="s">
        <v>108</v>
      </c>
      <c r="C105" s="66" t="s">
        <v>195</v>
      </c>
      <c r="D105" s="2" t="n">
        <f aca="false">D104+10</f>
        <v>140</v>
      </c>
      <c r="E105" s="38" t="s">
        <v>118</v>
      </c>
      <c r="F105" s="2" t="n">
        <f aca="false">E105*10</f>
        <v>350</v>
      </c>
      <c r="G105" s="92" t="s">
        <v>3432</v>
      </c>
      <c r="H105" s="14" t="str">
        <f aca="false">E105</f>
        <v>35</v>
      </c>
      <c r="I105" s="14" t="str">
        <f aca="false">H105</f>
        <v>35</v>
      </c>
      <c r="J105" s="14" t="str">
        <f aca="false">H105</f>
        <v>35</v>
      </c>
      <c r="M105" s="8" t="n">
        <v>885</v>
      </c>
    </row>
    <row r="106" customFormat="false" ht="15" hidden="false" customHeight="false" outlineLevel="0" collapsed="false">
      <c r="B106" s="2" t="s">
        <v>108</v>
      </c>
      <c r="C106" s="66" t="s">
        <v>195</v>
      </c>
      <c r="D106" s="2" t="n">
        <f aca="false">D105+10</f>
        <v>150</v>
      </c>
      <c r="E106" s="38" t="s">
        <v>119</v>
      </c>
      <c r="F106" s="2" t="n">
        <f aca="false">E106*10</f>
        <v>360</v>
      </c>
      <c r="G106" s="92" t="s">
        <v>3432</v>
      </c>
      <c r="H106" s="14" t="str">
        <f aca="false">E106</f>
        <v>36</v>
      </c>
      <c r="I106" s="14" t="str">
        <f aca="false">H106</f>
        <v>36</v>
      </c>
      <c r="J106" s="14" t="str">
        <f aca="false">H106</f>
        <v>36</v>
      </c>
      <c r="M106" s="8" t="n">
        <v>915</v>
      </c>
    </row>
    <row r="107" customFormat="false" ht="15" hidden="false" customHeight="false" outlineLevel="0" collapsed="false">
      <c r="B107" s="2" t="s">
        <v>108</v>
      </c>
      <c r="C107" s="66" t="s">
        <v>195</v>
      </c>
      <c r="D107" s="2" t="n">
        <f aca="false">D106+10</f>
        <v>160</v>
      </c>
      <c r="E107" s="38" t="s">
        <v>120</v>
      </c>
      <c r="F107" s="2" t="n">
        <f aca="false">E107*10</f>
        <v>370</v>
      </c>
      <c r="G107" s="92" t="s">
        <v>3432</v>
      </c>
      <c r="H107" s="14" t="str">
        <f aca="false">E107</f>
        <v>37</v>
      </c>
      <c r="I107" s="14" t="str">
        <f aca="false">H107</f>
        <v>37</v>
      </c>
      <c r="J107" s="14" t="str">
        <f aca="false">H107</f>
        <v>37</v>
      </c>
      <c r="M107" s="8" t="n">
        <v>935</v>
      </c>
    </row>
    <row r="108" customFormat="false" ht="15" hidden="false" customHeight="false" outlineLevel="0" collapsed="false">
      <c r="B108" s="2" t="s">
        <v>108</v>
      </c>
      <c r="C108" s="66" t="s">
        <v>195</v>
      </c>
      <c r="D108" s="2" t="n">
        <f aca="false">D107+10</f>
        <v>170</v>
      </c>
      <c r="E108" s="38" t="s">
        <v>121</v>
      </c>
      <c r="F108" s="2" t="n">
        <f aca="false">E108*10</f>
        <v>380</v>
      </c>
      <c r="G108" s="92" t="s">
        <v>3432</v>
      </c>
      <c r="H108" s="14" t="str">
        <f aca="false">E108</f>
        <v>38</v>
      </c>
      <c r="I108" s="14" t="str">
        <f aca="false">H108</f>
        <v>38</v>
      </c>
      <c r="J108" s="14" t="str">
        <f aca="false">H108</f>
        <v>38</v>
      </c>
      <c r="M108" s="8" t="n">
        <v>975</v>
      </c>
    </row>
    <row r="109" customFormat="false" ht="15" hidden="false" customHeight="false" outlineLevel="0" collapsed="false">
      <c r="B109" s="2" t="s">
        <v>108</v>
      </c>
      <c r="C109" s="66" t="s">
        <v>195</v>
      </c>
      <c r="D109" s="2" t="n">
        <f aca="false">D108+10</f>
        <v>180</v>
      </c>
      <c r="E109" s="38" t="s">
        <v>122</v>
      </c>
      <c r="F109" s="2" t="n">
        <f aca="false">E109*10</f>
        <v>390</v>
      </c>
      <c r="G109" s="92" t="s">
        <v>3432</v>
      </c>
      <c r="H109" s="14" t="str">
        <f aca="false">E109</f>
        <v>39</v>
      </c>
      <c r="I109" s="14" t="str">
        <f aca="false">H109</f>
        <v>39</v>
      </c>
      <c r="J109" s="14" t="str">
        <f aca="false">H109</f>
        <v>39</v>
      </c>
      <c r="M109" s="8" t="n">
        <v>985</v>
      </c>
    </row>
    <row r="110" customFormat="false" ht="15" hidden="false" customHeight="false" outlineLevel="0" collapsed="false">
      <c r="B110" s="2" t="s">
        <v>108</v>
      </c>
      <c r="C110" s="66" t="s">
        <v>195</v>
      </c>
      <c r="D110" s="2" t="n">
        <f aca="false">D109+10</f>
        <v>190</v>
      </c>
      <c r="E110" s="38" t="s">
        <v>123</v>
      </c>
      <c r="F110" s="2" t="n">
        <f aca="false">E110*10</f>
        <v>400</v>
      </c>
      <c r="G110" s="92" t="s">
        <v>3432</v>
      </c>
      <c r="H110" s="14" t="str">
        <f aca="false">E110</f>
        <v>40</v>
      </c>
      <c r="I110" s="14" t="str">
        <f aca="false">H110</f>
        <v>40</v>
      </c>
      <c r="J110" s="14" t="str">
        <f aca="false">H110</f>
        <v>40</v>
      </c>
      <c r="M110" s="8" t="n">
        <v>955</v>
      </c>
    </row>
    <row r="111" customFormat="false" ht="15" hidden="false" customHeight="false" outlineLevel="0" collapsed="false">
      <c r="B111" s="2" t="s">
        <v>108</v>
      </c>
      <c r="C111" s="66" t="s">
        <v>195</v>
      </c>
      <c r="D111" s="2" t="n">
        <f aca="false">D110+10</f>
        <v>200</v>
      </c>
      <c r="E111" s="38" t="s">
        <v>124</v>
      </c>
      <c r="F111" s="2" t="n">
        <f aca="false">E111*10</f>
        <v>410</v>
      </c>
      <c r="G111" s="92" t="s">
        <v>3432</v>
      </c>
      <c r="H111" s="14" t="str">
        <f aca="false">E111</f>
        <v>41</v>
      </c>
      <c r="I111" s="14" t="str">
        <f aca="false">H111</f>
        <v>41</v>
      </c>
      <c r="J111" s="14" t="str">
        <f aca="false">H111</f>
        <v>41</v>
      </c>
      <c r="M111" s="8" t="n">
        <v>875</v>
      </c>
    </row>
    <row r="112" customFormat="false" ht="15" hidden="false" customHeight="false" outlineLevel="0" collapsed="false">
      <c r="B112" s="2" t="s">
        <v>108</v>
      </c>
      <c r="C112" s="66" t="s">
        <v>195</v>
      </c>
      <c r="D112" s="2" t="n">
        <f aca="false">D111+10</f>
        <v>210</v>
      </c>
      <c r="E112" s="38" t="s">
        <v>125</v>
      </c>
      <c r="F112" s="2" t="n">
        <f aca="false">E112*10</f>
        <v>420</v>
      </c>
      <c r="G112" s="92" t="s">
        <v>3432</v>
      </c>
      <c r="H112" s="14" t="str">
        <f aca="false">E112</f>
        <v>42</v>
      </c>
      <c r="I112" s="14" t="str">
        <f aca="false">H112</f>
        <v>42</v>
      </c>
      <c r="J112" s="14" t="str">
        <f aca="false">H112</f>
        <v>42</v>
      </c>
      <c r="M112" s="8" t="n">
        <v>835</v>
      </c>
    </row>
    <row r="113" customFormat="false" ht="15" hidden="false" customHeight="false" outlineLevel="0" collapsed="false">
      <c r="B113" s="2" t="s">
        <v>108</v>
      </c>
      <c r="C113" s="66" t="s">
        <v>195</v>
      </c>
      <c r="D113" s="2" t="n">
        <f aca="false">D112+10</f>
        <v>220</v>
      </c>
      <c r="E113" s="38" t="s">
        <v>126</v>
      </c>
      <c r="F113" s="2" t="n">
        <f aca="false">E113*10</f>
        <v>430</v>
      </c>
      <c r="G113" s="92" t="s">
        <v>3432</v>
      </c>
      <c r="H113" s="14" t="str">
        <f aca="false">E113</f>
        <v>43</v>
      </c>
      <c r="I113" s="14" t="str">
        <f aca="false">H113</f>
        <v>43</v>
      </c>
      <c r="J113" s="14" t="str">
        <f aca="false">H113</f>
        <v>43</v>
      </c>
      <c r="M113" s="8" t="n">
        <v>795</v>
      </c>
    </row>
    <row r="114" customFormat="false" ht="15" hidden="false" customHeight="false" outlineLevel="0" collapsed="false">
      <c r="B114" s="2" t="s">
        <v>108</v>
      </c>
      <c r="C114" s="66" t="s">
        <v>195</v>
      </c>
      <c r="D114" s="2" t="n">
        <f aca="false">D113+10</f>
        <v>230</v>
      </c>
      <c r="E114" s="38" t="s">
        <v>127</v>
      </c>
      <c r="F114" s="2" t="n">
        <f aca="false">E114*10</f>
        <v>440</v>
      </c>
      <c r="G114" s="92" t="s">
        <v>3432</v>
      </c>
      <c r="H114" s="14" t="str">
        <f aca="false">E114</f>
        <v>44</v>
      </c>
      <c r="I114" s="14" t="str">
        <f aca="false">H114</f>
        <v>44</v>
      </c>
      <c r="J114" s="14" t="str">
        <f aca="false">H114</f>
        <v>44</v>
      </c>
      <c r="M114" s="8" t="n">
        <v>755</v>
      </c>
    </row>
    <row r="116" customFormat="false" ht="15" hidden="false" customHeight="false" outlineLevel="0" collapsed="false">
      <c r="B116" s="2" t="s">
        <v>108</v>
      </c>
      <c r="C116" s="66" t="s">
        <v>211</v>
      </c>
      <c r="D116" s="2" t="n">
        <v>110</v>
      </c>
      <c r="E116" s="38" t="s">
        <v>186</v>
      </c>
      <c r="F116" s="2" t="s">
        <v>2907</v>
      </c>
      <c r="G116" s="66" t="s">
        <v>3432</v>
      </c>
      <c r="H116" s="2" t="s">
        <v>3433</v>
      </c>
      <c r="M116" s="2" t="n">
        <v>0</v>
      </c>
    </row>
    <row r="117" customFormat="false" ht="15" hidden="false" customHeight="false" outlineLevel="0" collapsed="false">
      <c r="B117" s="2" t="s">
        <v>108</v>
      </c>
      <c r="C117" s="66" t="s">
        <v>211</v>
      </c>
      <c r="D117" s="2" t="n">
        <v>115</v>
      </c>
      <c r="E117" s="38" t="s">
        <v>212</v>
      </c>
      <c r="F117" s="2" t="s">
        <v>3434</v>
      </c>
      <c r="G117" s="66" t="s">
        <v>3432</v>
      </c>
      <c r="H117" s="2" t="s">
        <v>3433</v>
      </c>
      <c r="M117" s="2" t="n">
        <v>0</v>
      </c>
    </row>
    <row r="118" customFormat="false" ht="15" hidden="false" customHeight="false" outlineLevel="0" collapsed="false">
      <c r="B118" s="2" t="s">
        <v>108</v>
      </c>
      <c r="C118" s="66" t="s">
        <v>211</v>
      </c>
      <c r="D118" s="2" t="n">
        <v>120</v>
      </c>
      <c r="E118" s="38" t="s">
        <v>187</v>
      </c>
      <c r="F118" s="2" t="s">
        <v>2908</v>
      </c>
      <c r="G118" s="92" t="s">
        <v>3432</v>
      </c>
      <c r="H118" s="8" t="n">
        <v>34.5</v>
      </c>
      <c r="I118" s="8" t="n">
        <f aca="false">H118</f>
        <v>34.5</v>
      </c>
      <c r="J118" s="8" t="n">
        <f aca="false">H118</f>
        <v>34.5</v>
      </c>
      <c r="M118" s="8" t="n">
        <v>865</v>
      </c>
    </row>
    <row r="119" customFormat="false" ht="15" hidden="false" customHeight="false" outlineLevel="0" collapsed="false">
      <c r="B119" s="2" t="s">
        <v>108</v>
      </c>
      <c r="C119" s="66" t="s">
        <v>211</v>
      </c>
      <c r="D119" s="2" t="n">
        <v>125</v>
      </c>
      <c r="E119" s="38" t="s">
        <v>213</v>
      </c>
      <c r="F119" s="2" t="s">
        <v>3435</v>
      </c>
      <c r="G119" s="92" t="s">
        <v>3432</v>
      </c>
      <c r="H119" s="8" t="n">
        <v>35</v>
      </c>
      <c r="I119" s="8" t="n">
        <f aca="false">H119</f>
        <v>35</v>
      </c>
      <c r="J119" s="8" t="n">
        <f aca="false">H119</f>
        <v>35</v>
      </c>
      <c r="M119" s="8" t="n">
        <v>885</v>
      </c>
    </row>
    <row r="120" customFormat="false" ht="15" hidden="false" customHeight="false" outlineLevel="0" collapsed="false">
      <c r="B120" s="2" t="s">
        <v>108</v>
      </c>
      <c r="C120" s="66" t="s">
        <v>211</v>
      </c>
      <c r="D120" s="2" t="n">
        <v>130</v>
      </c>
      <c r="E120" s="38" t="s">
        <v>188</v>
      </c>
      <c r="F120" s="2" t="s">
        <v>2909</v>
      </c>
      <c r="G120" s="92" t="s">
        <v>3432</v>
      </c>
      <c r="H120" s="8" t="n">
        <v>35.5</v>
      </c>
      <c r="I120" s="8" t="n">
        <f aca="false">H120</f>
        <v>35.5</v>
      </c>
      <c r="J120" s="8" t="n">
        <f aca="false">H120</f>
        <v>35.5</v>
      </c>
      <c r="M120" s="8" t="n">
        <v>905</v>
      </c>
    </row>
    <row r="121" customFormat="false" ht="15" hidden="false" customHeight="false" outlineLevel="0" collapsed="false">
      <c r="B121" s="2" t="s">
        <v>108</v>
      </c>
      <c r="C121" s="66" t="s">
        <v>211</v>
      </c>
      <c r="D121" s="2" t="n">
        <v>135</v>
      </c>
      <c r="E121" s="38" t="s">
        <v>214</v>
      </c>
      <c r="F121" s="2" t="s">
        <v>3436</v>
      </c>
      <c r="G121" s="92" t="s">
        <v>3432</v>
      </c>
      <c r="H121" s="8" t="n">
        <v>36</v>
      </c>
      <c r="I121" s="8" t="n">
        <f aca="false">H121</f>
        <v>36</v>
      </c>
      <c r="J121" s="8" t="n">
        <f aca="false">H121</f>
        <v>36</v>
      </c>
      <c r="M121" s="8" t="n">
        <v>915</v>
      </c>
    </row>
    <row r="122" customFormat="false" ht="15" hidden="false" customHeight="false" outlineLevel="0" collapsed="false">
      <c r="B122" s="2" t="s">
        <v>108</v>
      </c>
      <c r="C122" s="66" t="s">
        <v>211</v>
      </c>
      <c r="D122" s="2" t="n">
        <v>140</v>
      </c>
      <c r="E122" s="38" t="s">
        <v>189</v>
      </c>
      <c r="F122" s="2" t="s">
        <v>2910</v>
      </c>
      <c r="G122" s="92" t="s">
        <v>3432</v>
      </c>
      <c r="H122" s="8" t="n">
        <v>37</v>
      </c>
      <c r="I122" s="8" t="n">
        <f aca="false">H122</f>
        <v>37</v>
      </c>
      <c r="J122" s="8" t="n">
        <f aca="false">H122</f>
        <v>37</v>
      </c>
      <c r="M122" s="8" t="n">
        <v>935</v>
      </c>
    </row>
    <row r="123" customFormat="false" ht="15" hidden="false" customHeight="false" outlineLevel="0" collapsed="false">
      <c r="B123" s="2" t="s">
        <v>108</v>
      </c>
      <c r="C123" s="66" t="s">
        <v>211</v>
      </c>
      <c r="D123" s="2" t="n">
        <v>145</v>
      </c>
      <c r="E123" s="38" t="s">
        <v>215</v>
      </c>
      <c r="F123" s="2" t="s">
        <v>3437</v>
      </c>
      <c r="G123" s="92" t="s">
        <v>3432</v>
      </c>
      <c r="H123" s="8" t="n">
        <v>37.5</v>
      </c>
      <c r="I123" s="8" t="n">
        <f aca="false">H123</f>
        <v>37.5</v>
      </c>
      <c r="J123" s="8" t="n">
        <f aca="false">H123</f>
        <v>37.5</v>
      </c>
      <c r="M123" s="8" t="n">
        <v>945</v>
      </c>
    </row>
    <row r="124" customFormat="false" ht="15" hidden="false" customHeight="false" outlineLevel="0" collapsed="false">
      <c r="B124" s="2" t="s">
        <v>108</v>
      </c>
      <c r="C124" s="66" t="s">
        <v>211</v>
      </c>
      <c r="D124" s="2" t="n">
        <v>150</v>
      </c>
      <c r="E124" s="38" t="s">
        <v>190</v>
      </c>
      <c r="F124" s="2" t="s">
        <v>2911</v>
      </c>
      <c r="G124" s="92" t="s">
        <v>3432</v>
      </c>
      <c r="H124" s="8" t="n">
        <v>38</v>
      </c>
      <c r="I124" s="8" t="n">
        <f aca="false">H124</f>
        <v>38</v>
      </c>
      <c r="J124" s="8" t="n">
        <f aca="false">H124</f>
        <v>38</v>
      </c>
      <c r="M124" s="8" t="n">
        <v>975</v>
      </c>
    </row>
    <row r="125" customFormat="false" ht="15" hidden="false" customHeight="false" outlineLevel="0" collapsed="false">
      <c r="B125" s="2" t="s">
        <v>108</v>
      </c>
      <c r="C125" s="66" t="s">
        <v>211</v>
      </c>
      <c r="D125" s="2" t="n">
        <v>155</v>
      </c>
      <c r="E125" s="38" t="s">
        <v>216</v>
      </c>
      <c r="F125" s="2" t="s">
        <v>3438</v>
      </c>
      <c r="G125" s="92" t="s">
        <v>3432</v>
      </c>
      <c r="H125" s="8" t="n">
        <v>38.5</v>
      </c>
      <c r="I125" s="8" t="n">
        <f aca="false">H125</f>
        <v>38.5</v>
      </c>
      <c r="J125" s="8" t="n">
        <f aca="false">H125</f>
        <v>38.5</v>
      </c>
      <c r="M125" s="8" t="n">
        <v>995</v>
      </c>
    </row>
    <row r="126" customFormat="false" ht="15" hidden="false" customHeight="false" outlineLevel="0" collapsed="false">
      <c r="B126" s="2" t="s">
        <v>108</v>
      </c>
      <c r="C126" s="66" t="s">
        <v>211</v>
      </c>
      <c r="D126" s="2" t="n">
        <v>160</v>
      </c>
      <c r="E126" s="38" t="s">
        <v>191</v>
      </c>
      <c r="F126" s="2" t="s">
        <v>2912</v>
      </c>
      <c r="G126" s="92" t="s">
        <v>3432</v>
      </c>
      <c r="H126" s="8" t="n">
        <v>39</v>
      </c>
      <c r="I126" s="8" t="n">
        <f aca="false">H126</f>
        <v>39</v>
      </c>
      <c r="J126" s="8" t="n">
        <f aca="false">H126</f>
        <v>39</v>
      </c>
      <c r="M126" s="8" t="n">
        <v>985</v>
      </c>
    </row>
    <row r="127" customFormat="false" ht="15" hidden="false" customHeight="false" outlineLevel="0" collapsed="false">
      <c r="B127" s="2" t="s">
        <v>108</v>
      </c>
      <c r="C127" s="66" t="s">
        <v>211</v>
      </c>
      <c r="D127" s="2" t="n">
        <v>165</v>
      </c>
      <c r="E127" s="38" t="s">
        <v>217</v>
      </c>
      <c r="F127" s="2" t="s">
        <v>3439</v>
      </c>
      <c r="G127" s="92" t="s">
        <v>3432</v>
      </c>
      <c r="H127" s="8" t="n">
        <v>40</v>
      </c>
      <c r="I127" s="8" t="n">
        <f aca="false">H127</f>
        <v>40</v>
      </c>
      <c r="J127" s="8" t="n">
        <f aca="false">H127</f>
        <v>40</v>
      </c>
      <c r="M127" s="8" t="n">
        <v>955</v>
      </c>
    </row>
    <row r="128" customFormat="false" ht="15" hidden="false" customHeight="false" outlineLevel="0" collapsed="false">
      <c r="B128" s="2" t="s">
        <v>108</v>
      </c>
      <c r="C128" s="66" t="s">
        <v>211</v>
      </c>
      <c r="D128" s="2" t="n">
        <v>170</v>
      </c>
      <c r="E128" s="38" t="s">
        <v>218</v>
      </c>
      <c r="F128" s="2" t="s">
        <v>3036</v>
      </c>
      <c r="G128" s="92" t="s">
        <v>3432</v>
      </c>
      <c r="H128" s="8" t="n">
        <v>40.5</v>
      </c>
      <c r="I128" s="8" t="n">
        <f aca="false">H128</f>
        <v>40.5</v>
      </c>
      <c r="J128" s="8" t="n">
        <f aca="false">H128</f>
        <v>40.5</v>
      </c>
      <c r="M128" s="8" t="n">
        <v>895</v>
      </c>
    </row>
    <row r="129" customFormat="false" ht="15" hidden="false" customHeight="false" outlineLevel="0" collapsed="false">
      <c r="B129" s="2" t="s">
        <v>108</v>
      </c>
      <c r="C129" s="66" t="s">
        <v>211</v>
      </c>
      <c r="D129" s="2" t="n">
        <v>175</v>
      </c>
      <c r="E129" s="38" t="s">
        <v>219</v>
      </c>
      <c r="F129" s="2" t="s">
        <v>3440</v>
      </c>
      <c r="G129" s="92" t="s">
        <v>3432</v>
      </c>
      <c r="H129" s="8" t="n">
        <v>41</v>
      </c>
      <c r="I129" s="8" t="n">
        <f aca="false">H129</f>
        <v>41</v>
      </c>
      <c r="J129" s="8" t="n">
        <f aca="false">H129</f>
        <v>41</v>
      </c>
      <c r="M129" s="8" t="n">
        <v>875</v>
      </c>
    </row>
    <row r="130" customFormat="false" ht="15" hidden="false" customHeight="false" outlineLevel="0" collapsed="false">
      <c r="B130" s="2" t="s">
        <v>108</v>
      </c>
      <c r="C130" s="66" t="s">
        <v>211</v>
      </c>
      <c r="D130" s="2" t="n">
        <v>180</v>
      </c>
      <c r="E130" s="38" t="s">
        <v>220</v>
      </c>
      <c r="F130" s="2" t="s">
        <v>3037</v>
      </c>
      <c r="G130" s="92" t="s">
        <v>3432</v>
      </c>
      <c r="H130" s="8" t="n">
        <v>42</v>
      </c>
      <c r="I130" s="8" t="n">
        <f aca="false">H130</f>
        <v>42</v>
      </c>
      <c r="J130" s="8" t="n">
        <f aca="false">H130</f>
        <v>42</v>
      </c>
      <c r="M130" s="8" t="n">
        <v>835</v>
      </c>
    </row>
    <row r="131" customFormat="false" ht="15" hidden="false" customHeight="false" outlineLevel="0" collapsed="false">
      <c r="B131" s="2" t="s">
        <v>108</v>
      </c>
      <c r="C131" s="66" t="s">
        <v>211</v>
      </c>
      <c r="D131" s="2" t="n">
        <v>185</v>
      </c>
      <c r="E131" s="38" t="s">
        <v>221</v>
      </c>
      <c r="F131" s="2" t="s">
        <v>3441</v>
      </c>
      <c r="G131" s="92" t="s">
        <v>3432</v>
      </c>
      <c r="H131" s="8" t="n">
        <v>42.5</v>
      </c>
      <c r="I131" s="8" t="n">
        <f aca="false">H131</f>
        <v>42.5</v>
      </c>
      <c r="J131" s="8" t="n">
        <f aca="false">H131</f>
        <v>42.5</v>
      </c>
      <c r="M131" s="8" t="n">
        <v>815</v>
      </c>
    </row>
    <row r="132" customFormat="false" ht="15" hidden="false" customHeight="false" outlineLevel="0" collapsed="false">
      <c r="B132" s="2" t="s">
        <v>108</v>
      </c>
      <c r="C132" s="66" t="s">
        <v>211</v>
      </c>
      <c r="D132" s="2" t="n">
        <v>190</v>
      </c>
      <c r="E132" s="38" t="s">
        <v>222</v>
      </c>
      <c r="F132" s="2" t="s">
        <v>3442</v>
      </c>
      <c r="G132" s="92" t="s">
        <v>3432</v>
      </c>
      <c r="H132" s="8" t="n">
        <v>43</v>
      </c>
      <c r="I132" s="8" t="n">
        <f aca="false">H132</f>
        <v>43</v>
      </c>
      <c r="J132" s="8" t="n">
        <f aca="false">H132</f>
        <v>43</v>
      </c>
      <c r="M132" s="8" t="n">
        <v>795</v>
      </c>
    </row>
    <row r="133" customFormat="false" ht="15" hidden="false" customHeight="false" outlineLevel="0" collapsed="false">
      <c r="B133" s="2" t="s">
        <v>108</v>
      </c>
      <c r="C133" s="66" t="s">
        <v>211</v>
      </c>
      <c r="D133" s="2" t="n">
        <v>195</v>
      </c>
      <c r="E133" s="38" t="s">
        <v>223</v>
      </c>
      <c r="F133" s="2" t="s">
        <v>3443</v>
      </c>
      <c r="G133" s="66" t="s">
        <v>3432</v>
      </c>
      <c r="H133" s="2" t="s">
        <v>3433</v>
      </c>
      <c r="M133" s="2" t="n">
        <v>0</v>
      </c>
    </row>
    <row r="134" customFormat="false" ht="15" hidden="false" customHeight="false" outlineLevel="0" collapsed="false">
      <c r="B134" s="2" t="s">
        <v>108</v>
      </c>
      <c r="C134" s="66" t="s">
        <v>211</v>
      </c>
      <c r="D134" s="2" t="n">
        <v>200</v>
      </c>
      <c r="E134" s="38" t="s">
        <v>224</v>
      </c>
      <c r="F134" s="2" t="s">
        <v>1621</v>
      </c>
      <c r="G134" s="66" t="s">
        <v>3432</v>
      </c>
      <c r="H134" s="2" t="s">
        <v>3433</v>
      </c>
      <c r="M134" s="2" t="n">
        <v>0</v>
      </c>
    </row>
    <row r="135" customFormat="false" ht="15" hidden="false" customHeight="false" outlineLevel="0" collapsed="false">
      <c r="B135" s="2" t="s">
        <v>108</v>
      </c>
      <c r="C135" s="66" t="s">
        <v>211</v>
      </c>
      <c r="D135" s="2" t="n">
        <v>205</v>
      </c>
      <c r="E135" s="38" t="s">
        <v>225</v>
      </c>
      <c r="F135" s="2" t="s">
        <v>1622</v>
      </c>
      <c r="G135" s="66" t="s">
        <v>3432</v>
      </c>
      <c r="H135" s="2" t="s">
        <v>3433</v>
      </c>
      <c r="M135" s="2" t="n">
        <v>0</v>
      </c>
    </row>
    <row r="136" customFormat="false" ht="15" hidden="false" customHeight="false" outlineLevel="0" collapsed="false">
      <c r="B136" s="2" t="s">
        <v>108</v>
      </c>
      <c r="C136" s="66" t="s">
        <v>211</v>
      </c>
      <c r="D136" s="2" t="n">
        <v>210</v>
      </c>
      <c r="E136" s="38" t="s">
        <v>226</v>
      </c>
      <c r="F136" s="2" t="s">
        <v>1002</v>
      </c>
      <c r="G136" s="66" t="s">
        <v>3432</v>
      </c>
      <c r="H136" s="2" t="s">
        <v>3433</v>
      </c>
      <c r="M136" s="2" t="n">
        <v>0</v>
      </c>
    </row>
    <row r="138" customFormat="false" ht="15" hidden="false" customHeight="false" outlineLevel="0" collapsed="false">
      <c r="B138" s="2" t="s">
        <v>108</v>
      </c>
      <c r="C138" s="66" t="s">
        <v>211</v>
      </c>
      <c r="D138" s="2" t="n">
        <v>110</v>
      </c>
      <c r="E138" s="38" t="s">
        <v>186</v>
      </c>
      <c r="F138" s="2" t="s">
        <v>2907</v>
      </c>
      <c r="G138" s="66" t="s">
        <v>3444</v>
      </c>
      <c r="H138" s="2" t="s">
        <v>3433</v>
      </c>
      <c r="M138" s="2" t="n">
        <v>0</v>
      </c>
    </row>
    <row r="139" customFormat="false" ht="15" hidden="false" customHeight="false" outlineLevel="0" collapsed="false">
      <c r="B139" s="2" t="s">
        <v>108</v>
      </c>
      <c r="C139" s="66" t="s">
        <v>211</v>
      </c>
      <c r="D139" s="2" t="n">
        <v>115</v>
      </c>
      <c r="E139" s="38" t="s">
        <v>212</v>
      </c>
      <c r="F139" s="2" t="s">
        <v>3434</v>
      </c>
      <c r="G139" s="66" t="s">
        <v>3444</v>
      </c>
      <c r="H139" s="2" t="s">
        <v>3433</v>
      </c>
      <c r="M139" s="2" t="n">
        <v>0</v>
      </c>
    </row>
    <row r="140" customFormat="false" ht="15" hidden="false" customHeight="false" outlineLevel="0" collapsed="false">
      <c r="B140" s="2" t="s">
        <v>108</v>
      </c>
      <c r="C140" s="66" t="s">
        <v>211</v>
      </c>
      <c r="D140" s="2" t="n">
        <v>120</v>
      </c>
      <c r="E140" s="38" t="s">
        <v>187</v>
      </c>
      <c r="F140" s="2" t="s">
        <v>2908</v>
      </c>
      <c r="G140" s="92" t="s">
        <v>3444</v>
      </c>
      <c r="H140" s="8" t="n">
        <v>34.5</v>
      </c>
      <c r="I140" s="8" t="n">
        <f aca="false">H140</f>
        <v>34.5</v>
      </c>
      <c r="J140" s="8" t="n">
        <f aca="false">H140</f>
        <v>34.5</v>
      </c>
      <c r="M140" s="8" t="n">
        <v>865</v>
      </c>
    </row>
    <row r="141" customFormat="false" ht="15" hidden="false" customHeight="false" outlineLevel="0" collapsed="false">
      <c r="B141" s="2" t="s">
        <v>108</v>
      </c>
      <c r="C141" s="66" t="s">
        <v>211</v>
      </c>
      <c r="D141" s="2" t="n">
        <v>125</v>
      </c>
      <c r="E141" s="38" t="s">
        <v>213</v>
      </c>
      <c r="F141" s="2" t="s">
        <v>3435</v>
      </c>
      <c r="G141" s="92" t="s">
        <v>3444</v>
      </c>
      <c r="H141" s="8" t="n">
        <v>35</v>
      </c>
      <c r="I141" s="8" t="n">
        <f aca="false">H141</f>
        <v>35</v>
      </c>
      <c r="J141" s="8" t="n">
        <f aca="false">H141</f>
        <v>35</v>
      </c>
      <c r="M141" s="8" t="n">
        <v>885</v>
      </c>
    </row>
    <row r="142" customFormat="false" ht="15" hidden="false" customHeight="false" outlineLevel="0" collapsed="false">
      <c r="B142" s="2" t="s">
        <v>108</v>
      </c>
      <c r="C142" s="66" t="s">
        <v>211</v>
      </c>
      <c r="D142" s="2" t="n">
        <v>130</v>
      </c>
      <c r="E142" s="38" t="s">
        <v>188</v>
      </c>
      <c r="F142" s="2" t="s">
        <v>2909</v>
      </c>
      <c r="G142" s="92" t="s">
        <v>3444</v>
      </c>
      <c r="H142" s="8" t="n">
        <v>35.5</v>
      </c>
      <c r="I142" s="8" t="n">
        <f aca="false">H142</f>
        <v>35.5</v>
      </c>
      <c r="J142" s="8" t="n">
        <f aca="false">H142</f>
        <v>35.5</v>
      </c>
      <c r="M142" s="8" t="n">
        <v>905</v>
      </c>
    </row>
    <row r="143" customFormat="false" ht="15" hidden="false" customHeight="false" outlineLevel="0" collapsed="false">
      <c r="B143" s="2" t="s">
        <v>108</v>
      </c>
      <c r="C143" s="66" t="s">
        <v>211</v>
      </c>
      <c r="D143" s="2" t="n">
        <v>135</v>
      </c>
      <c r="E143" s="38" t="s">
        <v>214</v>
      </c>
      <c r="F143" s="2" t="s">
        <v>3436</v>
      </c>
      <c r="G143" s="92" t="s">
        <v>3444</v>
      </c>
      <c r="H143" s="8" t="n">
        <v>36</v>
      </c>
      <c r="I143" s="8" t="n">
        <f aca="false">H143</f>
        <v>36</v>
      </c>
      <c r="J143" s="8" t="n">
        <f aca="false">H143</f>
        <v>36</v>
      </c>
      <c r="M143" s="8" t="n">
        <v>915</v>
      </c>
    </row>
    <row r="144" customFormat="false" ht="15" hidden="false" customHeight="false" outlineLevel="0" collapsed="false">
      <c r="B144" s="2" t="s">
        <v>108</v>
      </c>
      <c r="C144" s="66" t="s">
        <v>211</v>
      </c>
      <c r="D144" s="2" t="n">
        <v>140</v>
      </c>
      <c r="E144" s="38" t="s">
        <v>189</v>
      </c>
      <c r="F144" s="2" t="s">
        <v>2910</v>
      </c>
      <c r="G144" s="92" t="s">
        <v>3444</v>
      </c>
      <c r="H144" s="8" t="n">
        <v>37</v>
      </c>
      <c r="I144" s="8" t="n">
        <f aca="false">H144</f>
        <v>37</v>
      </c>
      <c r="J144" s="8" t="n">
        <f aca="false">H144</f>
        <v>37</v>
      </c>
      <c r="M144" s="8" t="n">
        <v>935</v>
      </c>
    </row>
    <row r="145" customFormat="false" ht="15" hidden="false" customHeight="false" outlineLevel="0" collapsed="false">
      <c r="B145" s="2" t="s">
        <v>108</v>
      </c>
      <c r="C145" s="66" t="s">
        <v>211</v>
      </c>
      <c r="D145" s="2" t="n">
        <v>145</v>
      </c>
      <c r="E145" s="38" t="s">
        <v>215</v>
      </c>
      <c r="F145" s="2" t="s">
        <v>3437</v>
      </c>
      <c r="G145" s="92" t="s">
        <v>3444</v>
      </c>
      <c r="H145" s="8" t="n">
        <v>37.5</v>
      </c>
      <c r="I145" s="8" t="n">
        <f aca="false">H145</f>
        <v>37.5</v>
      </c>
      <c r="J145" s="8" t="n">
        <f aca="false">H145</f>
        <v>37.5</v>
      </c>
      <c r="M145" s="8" t="n">
        <v>945</v>
      </c>
    </row>
    <row r="146" customFormat="false" ht="15" hidden="false" customHeight="false" outlineLevel="0" collapsed="false">
      <c r="B146" s="2" t="s">
        <v>108</v>
      </c>
      <c r="C146" s="66" t="s">
        <v>211</v>
      </c>
      <c r="D146" s="2" t="n">
        <v>150</v>
      </c>
      <c r="E146" s="38" t="s">
        <v>190</v>
      </c>
      <c r="F146" s="2" t="s">
        <v>2911</v>
      </c>
      <c r="G146" s="92" t="s">
        <v>3444</v>
      </c>
      <c r="H146" s="8" t="n">
        <v>38</v>
      </c>
      <c r="I146" s="8" t="n">
        <f aca="false">H146</f>
        <v>38</v>
      </c>
      <c r="J146" s="8" t="n">
        <f aca="false">H146</f>
        <v>38</v>
      </c>
      <c r="M146" s="8" t="n">
        <v>975</v>
      </c>
    </row>
    <row r="147" customFormat="false" ht="15" hidden="false" customHeight="false" outlineLevel="0" collapsed="false">
      <c r="B147" s="2" t="s">
        <v>108</v>
      </c>
      <c r="C147" s="66" t="s">
        <v>211</v>
      </c>
      <c r="D147" s="2" t="n">
        <v>155</v>
      </c>
      <c r="E147" s="38" t="s">
        <v>216</v>
      </c>
      <c r="F147" s="2" t="s">
        <v>3438</v>
      </c>
      <c r="G147" s="92" t="s">
        <v>3444</v>
      </c>
      <c r="H147" s="8" t="n">
        <v>38.5</v>
      </c>
      <c r="I147" s="8" t="n">
        <f aca="false">H147</f>
        <v>38.5</v>
      </c>
      <c r="J147" s="8" t="n">
        <f aca="false">H147</f>
        <v>38.5</v>
      </c>
      <c r="M147" s="8" t="n">
        <v>995</v>
      </c>
    </row>
    <row r="148" customFormat="false" ht="15" hidden="false" customHeight="false" outlineLevel="0" collapsed="false">
      <c r="B148" s="2" t="s">
        <v>108</v>
      </c>
      <c r="C148" s="66" t="s">
        <v>211</v>
      </c>
      <c r="D148" s="2" t="n">
        <v>160</v>
      </c>
      <c r="E148" s="38" t="s">
        <v>191</v>
      </c>
      <c r="F148" s="2" t="s">
        <v>2912</v>
      </c>
      <c r="G148" s="92" t="s">
        <v>3444</v>
      </c>
      <c r="H148" s="8" t="n">
        <v>39</v>
      </c>
      <c r="I148" s="8" t="n">
        <f aca="false">H148</f>
        <v>39</v>
      </c>
      <c r="J148" s="8" t="n">
        <f aca="false">H148</f>
        <v>39</v>
      </c>
      <c r="M148" s="8" t="n">
        <v>985</v>
      </c>
    </row>
    <row r="149" customFormat="false" ht="15" hidden="false" customHeight="false" outlineLevel="0" collapsed="false">
      <c r="B149" s="2" t="s">
        <v>108</v>
      </c>
      <c r="C149" s="66" t="s">
        <v>211</v>
      </c>
      <c r="D149" s="2" t="n">
        <v>165</v>
      </c>
      <c r="E149" s="38" t="s">
        <v>217</v>
      </c>
      <c r="F149" s="2" t="s">
        <v>3439</v>
      </c>
      <c r="G149" s="92" t="s">
        <v>3444</v>
      </c>
      <c r="H149" s="8" t="n">
        <v>40</v>
      </c>
      <c r="I149" s="8" t="n">
        <f aca="false">H149</f>
        <v>40</v>
      </c>
      <c r="J149" s="8" t="n">
        <f aca="false">H149</f>
        <v>40</v>
      </c>
      <c r="M149" s="8" t="n">
        <v>955</v>
      </c>
    </row>
    <row r="150" customFormat="false" ht="15" hidden="false" customHeight="false" outlineLevel="0" collapsed="false">
      <c r="B150" s="2" t="s">
        <v>108</v>
      </c>
      <c r="C150" s="66" t="s">
        <v>211</v>
      </c>
      <c r="D150" s="2" t="n">
        <v>170</v>
      </c>
      <c r="E150" s="38" t="s">
        <v>218</v>
      </c>
      <c r="F150" s="2" t="s">
        <v>3036</v>
      </c>
      <c r="G150" s="92" t="s">
        <v>3444</v>
      </c>
      <c r="H150" s="8" t="n">
        <v>40.5</v>
      </c>
      <c r="I150" s="8" t="n">
        <f aca="false">H150</f>
        <v>40.5</v>
      </c>
      <c r="J150" s="8" t="n">
        <f aca="false">H150</f>
        <v>40.5</v>
      </c>
      <c r="M150" s="8" t="n">
        <v>895</v>
      </c>
    </row>
    <row r="151" customFormat="false" ht="15" hidden="false" customHeight="false" outlineLevel="0" collapsed="false">
      <c r="B151" s="2" t="s">
        <v>108</v>
      </c>
      <c r="C151" s="66" t="s">
        <v>211</v>
      </c>
      <c r="D151" s="2" t="n">
        <v>175</v>
      </c>
      <c r="E151" s="38" t="s">
        <v>219</v>
      </c>
      <c r="F151" s="2" t="s">
        <v>3440</v>
      </c>
      <c r="G151" s="92" t="s">
        <v>3444</v>
      </c>
      <c r="H151" s="8" t="n">
        <v>41</v>
      </c>
      <c r="I151" s="8" t="n">
        <f aca="false">H151</f>
        <v>41</v>
      </c>
      <c r="J151" s="8" t="n">
        <f aca="false">H151</f>
        <v>41</v>
      </c>
      <c r="M151" s="8" t="n">
        <v>875</v>
      </c>
    </row>
    <row r="152" customFormat="false" ht="15" hidden="false" customHeight="false" outlineLevel="0" collapsed="false">
      <c r="B152" s="2" t="s">
        <v>108</v>
      </c>
      <c r="C152" s="66" t="s">
        <v>211</v>
      </c>
      <c r="D152" s="2" t="n">
        <v>180</v>
      </c>
      <c r="E152" s="38" t="s">
        <v>220</v>
      </c>
      <c r="F152" s="2" t="s">
        <v>3037</v>
      </c>
      <c r="G152" s="92" t="s">
        <v>3444</v>
      </c>
      <c r="H152" s="8" t="n">
        <v>42</v>
      </c>
      <c r="I152" s="8" t="n">
        <f aca="false">H152</f>
        <v>42</v>
      </c>
      <c r="J152" s="8" t="n">
        <f aca="false">H152</f>
        <v>42</v>
      </c>
      <c r="M152" s="8" t="n">
        <v>835</v>
      </c>
    </row>
    <row r="153" customFormat="false" ht="15" hidden="false" customHeight="false" outlineLevel="0" collapsed="false">
      <c r="B153" s="2" t="s">
        <v>108</v>
      </c>
      <c r="C153" s="66" t="s">
        <v>211</v>
      </c>
      <c r="D153" s="2" t="n">
        <v>185</v>
      </c>
      <c r="E153" s="38" t="s">
        <v>221</v>
      </c>
      <c r="F153" s="2" t="s">
        <v>3441</v>
      </c>
      <c r="G153" s="92" t="s">
        <v>3444</v>
      </c>
      <c r="H153" s="8" t="n">
        <v>42.5</v>
      </c>
      <c r="I153" s="8" t="n">
        <f aca="false">H153</f>
        <v>42.5</v>
      </c>
      <c r="J153" s="8" t="n">
        <f aca="false">H153</f>
        <v>42.5</v>
      </c>
      <c r="M153" s="8" t="n">
        <v>815</v>
      </c>
    </row>
    <row r="154" customFormat="false" ht="15" hidden="false" customHeight="false" outlineLevel="0" collapsed="false">
      <c r="B154" s="2" t="s">
        <v>108</v>
      </c>
      <c r="C154" s="66" t="s">
        <v>211</v>
      </c>
      <c r="D154" s="2" t="n">
        <v>190</v>
      </c>
      <c r="E154" s="38" t="s">
        <v>222</v>
      </c>
      <c r="F154" s="2" t="s">
        <v>3442</v>
      </c>
      <c r="G154" s="92" t="s">
        <v>3444</v>
      </c>
      <c r="H154" s="8" t="n">
        <v>43</v>
      </c>
      <c r="I154" s="8" t="n">
        <f aca="false">H154</f>
        <v>43</v>
      </c>
      <c r="J154" s="8" t="n">
        <f aca="false">H154</f>
        <v>43</v>
      </c>
      <c r="M154" s="8" t="n">
        <v>795</v>
      </c>
    </row>
    <row r="155" customFormat="false" ht="15" hidden="false" customHeight="false" outlineLevel="0" collapsed="false">
      <c r="B155" s="2" t="s">
        <v>108</v>
      </c>
      <c r="C155" s="66" t="s">
        <v>211</v>
      </c>
      <c r="D155" s="2" t="n">
        <v>195</v>
      </c>
      <c r="E155" s="38" t="s">
        <v>223</v>
      </c>
      <c r="F155" s="2" t="s">
        <v>3443</v>
      </c>
      <c r="G155" s="66" t="s">
        <v>3444</v>
      </c>
      <c r="H155" s="2" t="s">
        <v>3433</v>
      </c>
      <c r="M155" s="2" t="n">
        <v>0</v>
      </c>
    </row>
    <row r="156" customFormat="false" ht="15" hidden="false" customHeight="false" outlineLevel="0" collapsed="false">
      <c r="B156" s="2" t="s">
        <v>108</v>
      </c>
      <c r="C156" s="66" t="s">
        <v>211</v>
      </c>
      <c r="D156" s="2" t="n">
        <v>200</v>
      </c>
      <c r="E156" s="38" t="s">
        <v>224</v>
      </c>
      <c r="F156" s="2" t="s">
        <v>1621</v>
      </c>
      <c r="G156" s="66" t="s">
        <v>3444</v>
      </c>
      <c r="H156" s="2" t="s">
        <v>3433</v>
      </c>
      <c r="M156" s="2" t="n">
        <v>0</v>
      </c>
    </row>
    <row r="157" customFormat="false" ht="15" hidden="false" customHeight="false" outlineLevel="0" collapsed="false">
      <c r="B157" s="2" t="s">
        <v>108</v>
      </c>
      <c r="C157" s="66" t="s">
        <v>211</v>
      </c>
      <c r="D157" s="2" t="n">
        <v>205</v>
      </c>
      <c r="E157" s="38" t="s">
        <v>225</v>
      </c>
      <c r="F157" s="2" t="s">
        <v>1622</v>
      </c>
      <c r="G157" s="66" t="s">
        <v>3444</v>
      </c>
      <c r="H157" s="2" t="s">
        <v>3433</v>
      </c>
      <c r="M157" s="2" t="n">
        <v>0</v>
      </c>
    </row>
    <row r="158" customFormat="false" ht="15" hidden="false" customHeight="false" outlineLevel="0" collapsed="false">
      <c r="B158" s="2" t="s">
        <v>108</v>
      </c>
      <c r="C158" s="66" t="s">
        <v>211</v>
      </c>
      <c r="D158" s="2" t="n">
        <v>210</v>
      </c>
      <c r="E158" s="38" t="s">
        <v>226</v>
      </c>
      <c r="F158" s="2" t="s">
        <v>1002</v>
      </c>
      <c r="G158" s="66" t="s">
        <v>3444</v>
      </c>
      <c r="H158" s="2" t="s">
        <v>3433</v>
      </c>
      <c r="M158" s="2" t="n">
        <v>0</v>
      </c>
    </row>
    <row r="160" customFormat="false" ht="15" hidden="false" customHeight="false" outlineLevel="0" collapsed="false">
      <c r="B160" s="2" t="s">
        <v>108</v>
      </c>
      <c r="C160" s="66" t="s">
        <v>2222</v>
      </c>
      <c r="D160" s="2" t="n">
        <v>110</v>
      </c>
      <c r="E160" s="38" t="s">
        <v>2223</v>
      </c>
      <c r="F160" s="2" t="s">
        <v>2223</v>
      </c>
      <c r="G160" s="66" t="s">
        <v>3445</v>
      </c>
      <c r="H160" s="2" t="s">
        <v>3433</v>
      </c>
      <c r="M160" s="2" t="n">
        <v>0</v>
      </c>
    </row>
    <row r="161" customFormat="false" ht="15" hidden="false" customHeight="false" outlineLevel="0" collapsed="false">
      <c r="B161" s="2" t="s">
        <v>108</v>
      </c>
      <c r="C161" s="66" t="s">
        <v>2222</v>
      </c>
      <c r="D161" s="2" t="n">
        <v>120</v>
      </c>
      <c r="E161" s="38" t="s">
        <v>2224</v>
      </c>
      <c r="F161" s="2" t="s">
        <v>2224</v>
      </c>
      <c r="G161" s="66" t="s">
        <v>3445</v>
      </c>
      <c r="H161" s="2" t="s">
        <v>3433</v>
      </c>
      <c r="M161" s="2" t="n">
        <v>0</v>
      </c>
    </row>
    <row r="162" customFormat="false" ht="15" hidden="false" customHeight="false" outlineLevel="0" collapsed="false">
      <c r="B162" s="2" t="s">
        <v>108</v>
      </c>
      <c r="C162" s="66" t="s">
        <v>2222</v>
      </c>
      <c r="D162" s="2" t="n">
        <v>130</v>
      </c>
      <c r="E162" s="38" t="s">
        <v>2225</v>
      </c>
      <c r="F162" s="2" t="s">
        <v>2225</v>
      </c>
      <c r="G162" s="92" t="s">
        <v>3445</v>
      </c>
      <c r="H162" s="8" t="n">
        <v>59</v>
      </c>
      <c r="I162" s="8" t="n">
        <f aca="false">H162</f>
        <v>59</v>
      </c>
      <c r="J162" s="8" t="n">
        <f aca="false">H162</f>
        <v>59</v>
      </c>
      <c r="M162" s="8" t="n">
        <v>959</v>
      </c>
    </row>
    <row r="163" customFormat="false" ht="15" hidden="false" customHeight="false" outlineLevel="0" collapsed="false">
      <c r="B163" s="2" t="s">
        <v>108</v>
      </c>
      <c r="C163" s="66" t="s">
        <v>2222</v>
      </c>
      <c r="D163" s="2" t="n">
        <v>140</v>
      </c>
      <c r="E163" s="38" t="s">
        <v>2226</v>
      </c>
      <c r="F163" s="2" t="s">
        <v>2226</v>
      </c>
      <c r="G163" s="92" t="s">
        <v>3445</v>
      </c>
      <c r="H163" s="8" t="n">
        <v>68</v>
      </c>
      <c r="I163" s="8" t="n">
        <f aca="false">H163</f>
        <v>68</v>
      </c>
      <c r="J163" s="8" t="n">
        <f aca="false">H163</f>
        <v>68</v>
      </c>
      <c r="M163" s="8" t="n">
        <v>929</v>
      </c>
    </row>
    <row r="164" customFormat="false" ht="15" hidden="false" customHeight="false" outlineLevel="0" collapsed="false">
      <c r="B164" s="2" t="s">
        <v>108</v>
      </c>
      <c r="C164" s="66" t="s">
        <v>2222</v>
      </c>
      <c r="D164" s="2" t="n">
        <v>150</v>
      </c>
      <c r="E164" s="38" t="s">
        <v>2227</v>
      </c>
      <c r="F164" s="2" t="s">
        <v>2227</v>
      </c>
      <c r="G164" s="92" t="s">
        <v>3445</v>
      </c>
      <c r="H164" s="8" t="n">
        <v>71</v>
      </c>
      <c r="I164" s="8" t="n">
        <f aca="false">H164</f>
        <v>71</v>
      </c>
      <c r="J164" s="8" t="n">
        <f aca="false">H164</f>
        <v>71</v>
      </c>
      <c r="M164" s="8" t="n">
        <v>909</v>
      </c>
    </row>
    <row r="165" customFormat="false" ht="15" hidden="false" customHeight="false" outlineLevel="0" collapsed="false">
      <c r="B165" s="2" t="s">
        <v>108</v>
      </c>
      <c r="C165" s="66" t="s">
        <v>2222</v>
      </c>
      <c r="D165" s="2" t="n">
        <v>160</v>
      </c>
      <c r="E165" s="38" t="s">
        <v>2228</v>
      </c>
      <c r="F165" s="2" t="s">
        <v>2228</v>
      </c>
      <c r="G165" s="92" t="s">
        <v>3445</v>
      </c>
      <c r="H165" s="8" t="n">
        <v>74</v>
      </c>
      <c r="I165" s="8" t="n">
        <f aca="false">H165</f>
        <v>74</v>
      </c>
      <c r="J165" s="8" t="n">
        <f aca="false">H165</f>
        <v>74</v>
      </c>
      <c r="M165" s="8" t="n">
        <v>899</v>
      </c>
    </row>
    <row r="166" customFormat="false" ht="15" hidden="false" customHeight="false" outlineLevel="0" collapsed="false">
      <c r="B166" s="2" t="s">
        <v>108</v>
      </c>
      <c r="C166" s="66" t="s">
        <v>2222</v>
      </c>
      <c r="D166" s="2" t="n">
        <v>170</v>
      </c>
      <c r="E166" s="38" t="s">
        <v>2229</v>
      </c>
      <c r="F166" s="2" t="s">
        <v>2229</v>
      </c>
      <c r="G166" s="92" t="s">
        <v>3445</v>
      </c>
      <c r="H166" s="8" t="n">
        <v>80</v>
      </c>
      <c r="I166" s="8" t="n">
        <f aca="false">H166</f>
        <v>80</v>
      </c>
      <c r="J166" s="8" t="n">
        <f aca="false">H166</f>
        <v>80</v>
      </c>
      <c r="M166" s="8" t="n">
        <v>879</v>
      </c>
    </row>
    <row r="167" customFormat="false" ht="15" hidden="false" customHeight="false" outlineLevel="0" collapsed="false">
      <c r="B167" s="2" t="s">
        <v>108</v>
      </c>
      <c r="C167" s="66" t="s">
        <v>2222</v>
      </c>
      <c r="D167" s="2" t="n">
        <v>180</v>
      </c>
      <c r="E167" s="38" t="s">
        <v>435</v>
      </c>
      <c r="F167" s="2" t="s">
        <v>435</v>
      </c>
      <c r="G167" s="66" t="s">
        <v>3445</v>
      </c>
      <c r="H167" s="2" t="s">
        <v>3433</v>
      </c>
      <c r="M167" s="2" t="n">
        <v>0</v>
      </c>
    </row>
    <row r="168" customFormat="false" ht="15" hidden="false" customHeight="false" outlineLevel="0" collapsed="false">
      <c r="B168" s="2" t="s">
        <v>108</v>
      </c>
      <c r="C168" s="66" t="s">
        <v>2222</v>
      </c>
      <c r="D168" s="2" t="n">
        <v>190</v>
      </c>
      <c r="E168" s="38" t="s">
        <v>437</v>
      </c>
      <c r="F168" s="2" t="s">
        <v>437</v>
      </c>
      <c r="G168" s="92" t="s">
        <v>3445</v>
      </c>
      <c r="H168" s="8" t="n">
        <v>86</v>
      </c>
      <c r="I168" s="8" t="n">
        <f aca="false">H168</f>
        <v>86</v>
      </c>
      <c r="J168" s="8" t="n">
        <f aca="false">H168</f>
        <v>86</v>
      </c>
      <c r="M168" s="8" t="n">
        <v>849</v>
      </c>
    </row>
    <row r="169" customFormat="false" ht="15" hidden="false" customHeight="false" outlineLevel="0" collapsed="false">
      <c r="B169" s="2" t="s">
        <v>108</v>
      </c>
      <c r="C169" s="66" t="s">
        <v>2222</v>
      </c>
      <c r="D169" s="2" t="n">
        <v>200</v>
      </c>
      <c r="E169" s="38" t="s">
        <v>439</v>
      </c>
      <c r="F169" s="2" t="s">
        <v>439</v>
      </c>
      <c r="G169" s="92" t="s">
        <v>3445</v>
      </c>
      <c r="H169" s="8" t="n">
        <v>98</v>
      </c>
      <c r="I169" s="8" t="n">
        <f aca="false">H169</f>
        <v>98</v>
      </c>
      <c r="J169" s="8" t="n">
        <f aca="false">H169</f>
        <v>98</v>
      </c>
      <c r="M169" s="8" t="n">
        <v>809</v>
      </c>
    </row>
    <row r="170" customFormat="false" ht="15" hidden="false" customHeight="false" outlineLevel="0" collapsed="false">
      <c r="B170" s="2" t="s">
        <v>108</v>
      </c>
      <c r="C170" s="66" t="s">
        <v>2222</v>
      </c>
      <c r="D170" s="2" t="n">
        <v>210</v>
      </c>
      <c r="E170" s="38" t="s">
        <v>441</v>
      </c>
      <c r="F170" s="2" t="s">
        <v>441</v>
      </c>
      <c r="G170" s="92" t="s">
        <v>3445</v>
      </c>
      <c r="H170" s="8" t="n">
        <v>104</v>
      </c>
      <c r="I170" s="8" t="n">
        <f aca="false">H170</f>
        <v>104</v>
      </c>
      <c r="J170" s="8" t="n">
        <f aca="false">H170</f>
        <v>104</v>
      </c>
      <c r="M170" s="8" t="n">
        <v>789</v>
      </c>
    </row>
    <row r="171" customFormat="false" ht="15" hidden="false" customHeight="false" outlineLevel="0" collapsed="false">
      <c r="B171" s="2" t="s">
        <v>108</v>
      </c>
      <c r="C171" s="66" t="s">
        <v>2222</v>
      </c>
      <c r="D171" s="2" t="n">
        <v>220</v>
      </c>
      <c r="E171" s="38" t="s">
        <v>443</v>
      </c>
      <c r="F171" s="2" t="s">
        <v>443</v>
      </c>
      <c r="G171" s="92" t="s">
        <v>3445</v>
      </c>
      <c r="H171" s="8" t="n">
        <v>110</v>
      </c>
      <c r="I171" s="8" t="n">
        <f aca="false">H171</f>
        <v>110</v>
      </c>
      <c r="J171" s="8" t="n">
        <f aca="false">H171</f>
        <v>110</v>
      </c>
      <c r="M171" s="8" t="n">
        <v>779</v>
      </c>
    </row>
    <row r="172" customFormat="false" ht="15" hidden="false" customHeight="false" outlineLevel="0" collapsed="false">
      <c r="B172" s="2" t="s">
        <v>108</v>
      </c>
      <c r="C172" s="66" t="s">
        <v>2222</v>
      </c>
      <c r="D172" s="2" t="n">
        <v>230</v>
      </c>
      <c r="E172" s="38" t="s">
        <v>445</v>
      </c>
      <c r="F172" s="2" t="s">
        <v>445</v>
      </c>
      <c r="G172" s="92" t="s">
        <v>3445</v>
      </c>
      <c r="H172" s="8" t="n">
        <v>116</v>
      </c>
      <c r="I172" s="8" t="n">
        <f aca="false">H172</f>
        <v>116</v>
      </c>
      <c r="J172" s="8" t="n">
        <f aca="false">H172</f>
        <v>116</v>
      </c>
      <c r="M172" s="8" t="n">
        <v>769</v>
      </c>
    </row>
    <row r="173" customFormat="false" ht="15" hidden="false" customHeight="false" outlineLevel="0" collapsed="false">
      <c r="B173" s="2" t="s">
        <v>108</v>
      </c>
      <c r="C173" s="66" t="s">
        <v>2222</v>
      </c>
      <c r="D173" s="2" t="n">
        <v>240</v>
      </c>
      <c r="E173" s="38" t="s">
        <v>447</v>
      </c>
      <c r="F173" s="2" t="s">
        <v>447</v>
      </c>
      <c r="G173" s="92" t="s">
        <v>3445</v>
      </c>
      <c r="H173" s="8" t="n">
        <v>122</v>
      </c>
      <c r="I173" s="8" t="n">
        <f aca="false">H173</f>
        <v>122</v>
      </c>
      <c r="J173" s="8" t="n">
        <f aca="false">H173</f>
        <v>122</v>
      </c>
      <c r="M173" s="8" t="n">
        <v>739</v>
      </c>
    </row>
    <row r="174" customFormat="false" ht="15" hidden="false" customHeight="false" outlineLevel="0" collapsed="false">
      <c r="B174" s="2" t="s">
        <v>108</v>
      </c>
      <c r="C174" s="66" t="s">
        <v>2222</v>
      </c>
      <c r="D174" s="2" t="n">
        <v>250</v>
      </c>
      <c r="E174" s="38" t="s">
        <v>2232</v>
      </c>
      <c r="F174" s="2" t="s">
        <v>2232</v>
      </c>
      <c r="G174" s="92" t="s">
        <v>3445</v>
      </c>
      <c r="H174" s="8" t="n">
        <v>128</v>
      </c>
      <c r="I174" s="8" t="n">
        <f aca="false">H174</f>
        <v>128</v>
      </c>
      <c r="J174" s="8" t="n">
        <f aca="false">H174</f>
        <v>128</v>
      </c>
      <c r="M174" s="8" t="n">
        <v>729</v>
      </c>
    </row>
    <row r="175" customFormat="false" ht="15" hidden="false" customHeight="false" outlineLevel="0" collapsed="false">
      <c r="B175" s="2" t="s">
        <v>108</v>
      </c>
      <c r="C175" s="66" t="s">
        <v>2222</v>
      </c>
      <c r="D175" s="2" t="n">
        <v>260</v>
      </c>
      <c r="E175" s="38" t="s">
        <v>2233</v>
      </c>
      <c r="F175" s="2" t="s">
        <v>2233</v>
      </c>
      <c r="G175" s="66" t="s">
        <v>3445</v>
      </c>
      <c r="H175" s="2" t="s">
        <v>3433</v>
      </c>
      <c r="M175" s="2" t="n">
        <v>0</v>
      </c>
    </row>
    <row r="176" customFormat="false" ht="15" hidden="false" customHeight="false" outlineLevel="0" collapsed="false">
      <c r="B176" s="2" t="s">
        <v>108</v>
      </c>
      <c r="C176" s="66" t="s">
        <v>2222</v>
      </c>
      <c r="D176" s="2" t="n">
        <v>270</v>
      </c>
      <c r="E176" s="38" t="s">
        <v>2234</v>
      </c>
      <c r="F176" s="2" t="s">
        <v>2234</v>
      </c>
      <c r="G176" s="92" t="s">
        <v>3445</v>
      </c>
      <c r="H176" s="8" t="n">
        <v>140</v>
      </c>
      <c r="I176" s="8" t="n">
        <f aca="false">H176</f>
        <v>140</v>
      </c>
      <c r="J176" s="8" t="n">
        <f aca="false">H176</f>
        <v>140</v>
      </c>
      <c r="M176" s="8" t="n">
        <v>679</v>
      </c>
    </row>
    <row r="177" customFormat="false" ht="15" hidden="false" customHeight="false" outlineLevel="0" collapsed="false">
      <c r="B177" s="2" t="s">
        <v>108</v>
      </c>
      <c r="C177" s="66" t="s">
        <v>2222</v>
      </c>
      <c r="D177" s="2" t="n">
        <v>280</v>
      </c>
      <c r="E177" s="38" t="s">
        <v>2235</v>
      </c>
      <c r="F177" s="2" t="s">
        <v>2235</v>
      </c>
      <c r="G177" s="66" t="s">
        <v>3445</v>
      </c>
      <c r="H177" s="2" t="s">
        <v>3433</v>
      </c>
      <c r="M177" s="2" t="n">
        <v>0</v>
      </c>
    </row>
    <row r="178" customFormat="false" ht="15" hidden="false" customHeight="false" outlineLevel="0" collapsed="false">
      <c r="B178" s="2" t="s">
        <v>108</v>
      </c>
      <c r="C178" s="66" t="s">
        <v>2222</v>
      </c>
      <c r="D178" s="2" t="n">
        <v>290</v>
      </c>
      <c r="E178" s="38" t="s">
        <v>2236</v>
      </c>
      <c r="F178" s="2" t="s">
        <v>2236</v>
      </c>
      <c r="G178" s="92" t="s">
        <v>3445</v>
      </c>
      <c r="H178" s="8" t="n">
        <v>152</v>
      </c>
      <c r="I178" s="8" t="n">
        <f aca="false">H178</f>
        <v>152</v>
      </c>
      <c r="J178" s="8" t="n">
        <f aca="false">H178</f>
        <v>152</v>
      </c>
      <c r="M178" s="8" t="n">
        <v>639</v>
      </c>
    </row>
    <row r="179" customFormat="false" ht="15" hidden="false" customHeight="false" outlineLevel="0" collapsed="false">
      <c r="B179" s="2" t="s">
        <v>108</v>
      </c>
      <c r="C179" s="66" t="s">
        <v>2222</v>
      </c>
      <c r="D179" s="2" t="n">
        <v>300</v>
      </c>
      <c r="E179" s="38" t="s">
        <v>2237</v>
      </c>
      <c r="F179" s="2" t="s">
        <v>2237</v>
      </c>
      <c r="G179" s="66" t="s">
        <v>3445</v>
      </c>
      <c r="H179" s="2" t="s">
        <v>3433</v>
      </c>
      <c r="M179" s="2" t="n">
        <v>0</v>
      </c>
    </row>
    <row r="180" customFormat="false" ht="15" hidden="false" customHeight="false" outlineLevel="0" collapsed="false">
      <c r="B180" s="2" t="s">
        <v>108</v>
      </c>
      <c r="C180" s="66" t="s">
        <v>2222</v>
      </c>
      <c r="D180" s="2" t="n">
        <v>310</v>
      </c>
      <c r="E180" s="38" t="s">
        <v>2238</v>
      </c>
      <c r="F180" s="2" t="s">
        <v>2238</v>
      </c>
      <c r="G180" s="92" t="s">
        <v>3445</v>
      </c>
      <c r="H180" s="8" t="s">
        <v>2168</v>
      </c>
      <c r="I180" s="8" t="s">
        <v>3446</v>
      </c>
      <c r="J180" s="8" t="s">
        <v>3446</v>
      </c>
      <c r="M180" s="8" t="n">
        <v>458</v>
      </c>
    </row>
    <row r="181" customFormat="false" ht="15" hidden="false" customHeight="false" outlineLevel="0" collapsed="false">
      <c r="B181" s="2" t="s">
        <v>108</v>
      </c>
      <c r="C181" s="66" t="s">
        <v>2222</v>
      </c>
      <c r="D181" s="2" t="n">
        <v>320</v>
      </c>
      <c r="E181" s="38" t="s">
        <v>2239</v>
      </c>
      <c r="F181" s="2" t="s">
        <v>2239</v>
      </c>
      <c r="G181" s="66" t="s">
        <v>3445</v>
      </c>
      <c r="H181" s="2" t="s">
        <v>3433</v>
      </c>
      <c r="M181" s="2" t="n">
        <v>0</v>
      </c>
    </row>
    <row r="182" customFormat="false" ht="15" hidden="false" customHeight="false" outlineLevel="0" collapsed="false">
      <c r="B182" s="2" t="s">
        <v>108</v>
      </c>
      <c r="C182" s="66" t="s">
        <v>2222</v>
      </c>
      <c r="D182" s="2" t="n">
        <v>330</v>
      </c>
      <c r="E182" s="38" t="s">
        <v>2240</v>
      </c>
      <c r="F182" s="2" t="s">
        <v>2240</v>
      </c>
      <c r="G182" s="92" t="s">
        <v>3445</v>
      </c>
      <c r="H182" s="8" t="s">
        <v>3447</v>
      </c>
      <c r="I182" s="8" t="s">
        <v>3448</v>
      </c>
      <c r="J182" s="8" t="s">
        <v>3448</v>
      </c>
      <c r="M182" s="8" t="n">
        <v>412</v>
      </c>
    </row>
    <row r="183" customFormat="false" ht="15" hidden="false" customHeight="false" outlineLevel="0" collapsed="false">
      <c r="B183" s="2" t="s">
        <v>108</v>
      </c>
      <c r="C183" s="66" t="s">
        <v>2222</v>
      </c>
      <c r="D183" s="2" t="n">
        <v>340</v>
      </c>
      <c r="E183" s="38" t="s">
        <v>2241</v>
      </c>
      <c r="F183" s="2" t="s">
        <v>2241</v>
      </c>
      <c r="G183" s="66" t="s">
        <v>3445</v>
      </c>
      <c r="H183" s="2" t="s">
        <v>3433</v>
      </c>
      <c r="M183" s="2" t="n">
        <v>0</v>
      </c>
    </row>
    <row r="184" customFormat="false" ht="15" hidden="false" customHeight="false" outlineLevel="0" collapsed="false">
      <c r="B184" s="2" t="s">
        <v>108</v>
      </c>
      <c r="C184" s="66" t="s">
        <v>2222</v>
      </c>
      <c r="D184" s="2" t="n">
        <v>350</v>
      </c>
      <c r="E184" s="38" t="s">
        <v>176</v>
      </c>
      <c r="F184" s="2" t="s">
        <v>176</v>
      </c>
      <c r="G184" s="66" t="s">
        <v>3445</v>
      </c>
      <c r="H184" s="2" t="s">
        <v>3433</v>
      </c>
      <c r="M184" s="2" t="n">
        <v>0</v>
      </c>
    </row>
    <row r="185" customFormat="false" ht="15" hidden="false" customHeight="false" outlineLevel="0" collapsed="false">
      <c r="B185" s="2" t="s">
        <v>108</v>
      </c>
      <c r="C185" s="66" t="s">
        <v>2222</v>
      </c>
      <c r="D185" s="2" t="n">
        <v>360</v>
      </c>
      <c r="E185" s="38" t="s">
        <v>177</v>
      </c>
      <c r="F185" s="2" t="s">
        <v>177</v>
      </c>
      <c r="G185" s="66" t="s">
        <v>3445</v>
      </c>
      <c r="H185" s="2" t="s">
        <v>3433</v>
      </c>
      <c r="M185" s="2" t="n">
        <v>0</v>
      </c>
    </row>
    <row r="186" customFormat="false" ht="15" hidden="false" customHeight="false" outlineLevel="0" collapsed="false">
      <c r="B186" s="2" t="s">
        <v>108</v>
      </c>
      <c r="C186" s="66" t="s">
        <v>2222</v>
      </c>
      <c r="D186" s="2" t="n">
        <v>370</v>
      </c>
      <c r="E186" s="38" t="s">
        <v>178</v>
      </c>
      <c r="F186" s="2" t="s">
        <v>178</v>
      </c>
      <c r="G186" s="66" t="s">
        <v>3445</v>
      </c>
      <c r="H186" s="2" t="s">
        <v>3433</v>
      </c>
      <c r="M186" s="2" t="n">
        <v>0</v>
      </c>
    </row>
    <row r="187" customFormat="false" ht="15" hidden="false" customHeight="false" outlineLevel="0" collapsed="false">
      <c r="B187" s="2" t="s">
        <v>108</v>
      </c>
      <c r="C187" s="66" t="s">
        <v>2222</v>
      </c>
      <c r="D187" s="2" t="n">
        <v>380</v>
      </c>
      <c r="E187" s="38" t="s">
        <v>179</v>
      </c>
      <c r="F187" s="2" t="s">
        <v>179</v>
      </c>
      <c r="G187" s="66" t="s">
        <v>3445</v>
      </c>
      <c r="H187" s="2" t="s">
        <v>3433</v>
      </c>
      <c r="M187" s="2" t="n">
        <v>0</v>
      </c>
    </row>
    <row r="188" customFormat="false" ht="15" hidden="false" customHeight="false" outlineLevel="0" collapsed="false">
      <c r="B188" s="2" t="s">
        <v>108</v>
      </c>
      <c r="C188" s="66" t="s">
        <v>2222</v>
      </c>
      <c r="D188" s="2" t="n">
        <v>390</v>
      </c>
      <c r="E188" s="38" t="s">
        <v>180</v>
      </c>
      <c r="F188" s="2" t="s">
        <v>180</v>
      </c>
      <c r="G188" s="66" t="s">
        <v>3445</v>
      </c>
      <c r="H188" s="2" t="s">
        <v>3433</v>
      </c>
      <c r="M188" s="2" t="n">
        <v>0</v>
      </c>
    </row>
    <row r="190" customFormat="false" ht="15" hidden="false" customHeight="false" outlineLevel="0" collapsed="false">
      <c r="B190" s="2" t="s">
        <v>108</v>
      </c>
      <c r="C190" s="66" t="s">
        <v>2288</v>
      </c>
      <c r="D190" s="2" t="n">
        <v>100</v>
      </c>
      <c r="E190" s="38" t="s">
        <v>2289</v>
      </c>
      <c r="F190" s="2" t="s">
        <v>2289</v>
      </c>
      <c r="G190" s="66" t="s">
        <v>3445</v>
      </c>
      <c r="H190" s="2" t="s">
        <v>3433</v>
      </c>
      <c r="M190" s="2" t="n">
        <v>0</v>
      </c>
    </row>
    <row r="191" customFormat="false" ht="15" hidden="false" customHeight="false" outlineLevel="0" collapsed="false">
      <c r="B191" s="2" t="s">
        <v>108</v>
      </c>
      <c r="C191" s="66" t="s">
        <v>2288</v>
      </c>
      <c r="D191" s="2" t="n">
        <v>110</v>
      </c>
      <c r="E191" s="38" t="s">
        <v>2290</v>
      </c>
      <c r="F191" s="2" t="s">
        <v>2290</v>
      </c>
      <c r="G191" s="66" t="s">
        <v>3445</v>
      </c>
      <c r="H191" s="2" t="s">
        <v>3433</v>
      </c>
      <c r="M191" s="2" t="n">
        <v>0</v>
      </c>
    </row>
    <row r="192" customFormat="false" ht="15" hidden="false" customHeight="false" outlineLevel="0" collapsed="false">
      <c r="B192" s="2" t="s">
        <v>108</v>
      </c>
      <c r="C192" s="66" t="s">
        <v>2288</v>
      </c>
      <c r="D192" s="2" t="n">
        <v>120</v>
      </c>
      <c r="E192" s="38" t="s">
        <v>2251</v>
      </c>
      <c r="F192" s="2" t="s">
        <v>3449</v>
      </c>
      <c r="G192" s="66" t="s">
        <v>3445</v>
      </c>
      <c r="H192" s="2" t="s">
        <v>3433</v>
      </c>
      <c r="M192" s="2" t="n">
        <v>0</v>
      </c>
    </row>
    <row r="193" customFormat="false" ht="15" hidden="false" customHeight="false" outlineLevel="0" collapsed="false">
      <c r="B193" s="2" t="s">
        <v>108</v>
      </c>
      <c r="C193" s="66" t="s">
        <v>2288</v>
      </c>
      <c r="D193" s="2" t="n">
        <v>130</v>
      </c>
      <c r="E193" s="38" t="s">
        <v>2223</v>
      </c>
      <c r="F193" s="2" t="s">
        <v>2223</v>
      </c>
      <c r="G193" s="66" t="s">
        <v>3445</v>
      </c>
      <c r="H193" s="2" t="s">
        <v>3433</v>
      </c>
      <c r="M193" s="2" t="n">
        <v>0</v>
      </c>
    </row>
    <row r="194" customFormat="false" ht="15" hidden="false" customHeight="false" outlineLevel="0" collapsed="false">
      <c r="B194" s="2" t="s">
        <v>108</v>
      </c>
      <c r="C194" s="66" t="s">
        <v>2288</v>
      </c>
      <c r="D194" s="2" t="n">
        <v>140</v>
      </c>
      <c r="E194" s="38" t="s">
        <v>2254</v>
      </c>
      <c r="F194" s="2" t="s">
        <v>3450</v>
      </c>
      <c r="G194" s="66" t="s">
        <v>3445</v>
      </c>
      <c r="H194" s="2" t="s">
        <v>3433</v>
      </c>
      <c r="M194" s="2" t="n">
        <v>0</v>
      </c>
    </row>
    <row r="195" customFormat="false" ht="15" hidden="false" customHeight="false" outlineLevel="0" collapsed="false">
      <c r="B195" s="2" t="s">
        <v>108</v>
      </c>
      <c r="C195" s="66" t="s">
        <v>2288</v>
      </c>
      <c r="D195" s="2" t="n">
        <v>150</v>
      </c>
      <c r="E195" s="38" t="s">
        <v>2225</v>
      </c>
      <c r="F195" s="2" t="s">
        <v>2225</v>
      </c>
      <c r="G195" s="92" t="s">
        <v>3445</v>
      </c>
      <c r="H195" s="8" t="n">
        <v>59</v>
      </c>
      <c r="I195" s="8" t="n">
        <f aca="false">H195</f>
        <v>59</v>
      </c>
      <c r="J195" s="8" t="n">
        <f aca="false">H195</f>
        <v>59</v>
      </c>
      <c r="M195" s="8" t="n">
        <v>959</v>
      </c>
    </row>
    <row r="196" customFormat="false" ht="15" hidden="false" customHeight="false" outlineLevel="0" collapsed="false">
      <c r="B196" s="2" t="s">
        <v>108</v>
      </c>
      <c r="C196" s="66" t="s">
        <v>2288</v>
      </c>
      <c r="D196" s="2" t="n">
        <v>160</v>
      </c>
      <c r="E196" s="38" t="s">
        <v>2255</v>
      </c>
      <c r="F196" s="2" t="s">
        <v>3350</v>
      </c>
      <c r="G196" s="66" t="s">
        <v>3445</v>
      </c>
      <c r="H196" s="2" t="s">
        <v>3433</v>
      </c>
      <c r="M196" s="2" t="n">
        <v>0</v>
      </c>
    </row>
    <row r="197" customFormat="false" ht="15" hidden="false" customHeight="false" outlineLevel="0" collapsed="false">
      <c r="B197" s="2" t="s">
        <v>108</v>
      </c>
      <c r="C197" s="66" t="s">
        <v>2288</v>
      </c>
      <c r="D197" s="2" t="n">
        <v>170</v>
      </c>
      <c r="E197" s="38" t="s">
        <v>2226</v>
      </c>
      <c r="F197" s="2" t="s">
        <v>2226</v>
      </c>
      <c r="G197" s="92" t="s">
        <v>3445</v>
      </c>
      <c r="H197" s="8" t="n">
        <v>68</v>
      </c>
      <c r="I197" s="8" t="n">
        <f aca="false">H197</f>
        <v>68</v>
      </c>
      <c r="J197" s="8" t="n">
        <f aca="false">H197</f>
        <v>68</v>
      </c>
      <c r="M197" s="8" t="n">
        <v>929</v>
      </c>
    </row>
    <row r="198" customFormat="false" ht="15" hidden="false" customHeight="false" outlineLevel="0" collapsed="false">
      <c r="B198" s="2" t="s">
        <v>108</v>
      </c>
      <c r="C198" s="66" t="s">
        <v>2288</v>
      </c>
      <c r="D198" s="2" t="n">
        <v>180</v>
      </c>
      <c r="E198" s="38" t="s">
        <v>2256</v>
      </c>
      <c r="F198" s="2" t="s">
        <v>3351</v>
      </c>
      <c r="G198" s="66" t="s">
        <v>3445</v>
      </c>
      <c r="H198" s="2" t="s">
        <v>3433</v>
      </c>
      <c r="M198" s="2" t="n">
        <v>0</v>
      </c>
    </row>
    <row r="199" customFormat="false" ht="15" hidden="false" customHeight="false" outlineLevel="0" collapsed="false">
      <c r="B199" s="2" t="s">
        <v>108</v>
      </c>
      <c r="C199" s="66" t="s">
        <v>2288</v>
      </c>
      <c r="D199" s="2" t="n">
        <v>190</v>
      </c>
      <c r="E199" s="38" t="s">
        <v>2227</v>
      </c>
      <c r="F199" s="2" t="s">
        <v>2227</v>
      </c>
      <c r="G199" s="92" t="s">
        <v>3445</v>
      </c>
      <c r="H199" s="8" t="n">
        <v>71</v>
      </c>
      <c r="I199" s="8" t="n">
        <f aca="false">H199</f>
        <v>71</v>
      </c>
      <c r="J199" s="8" t="n">
        <f aca="false">H199</f>
        <v>71</v>
      </c>
      <c r="M199" s="8" t="n">
        <v>909</v>
      </c>
    </row>
    <row r="200" customFormat="false" ht="15" hidden="false" customHeight="false" outlineLevel="0" collapsed="false">
      <c r="B200" s="2" t="s">
        <v>108</v>
      </c>
      <c r="C200" s="66" t="s">
        <v>2288</v>
      </c>
      <c r="D200" s="2" t="n">
        <v>200</v>
      </c>
      <c r="E200" s="38" t="s">
        <v>2258</v>
      </c>
      <c r="F200" s="2" t="s">
        <v>3353</v>
      </c>
      <c r="G200" s="66" t="s">
        <v>3445</v>
      </c>
      <c r="H200" s="2" t="s">
        <v>3433</v>
      </c>
      <c r="M200" s="2" t="n">
        <v>0</v>
      </c>
    </row>
    <row r="201" customFormat="false" ht="15" hidden="false" customHeight="false" outlineLevel="0" collapsed="false">
      <c r="B201" s="2" t="s">
        <v>108</v>
      </c>
      <c r="C201" s="66" t="s">
        <v>2288</v>
      </c>
      <c r="D201" s="2" t="n">
        <v>210</v>
      </c>
      <c r="E201" s="38" t="s">
        <v>2228</v>
      </c>
      <c r="F201" s="2" t="s">
        <v>2228</v>
      </c>
      <c r="G201" s="92" t="s">
        <v>3445</v>
      </c>
      <c r="H201" s="8" t="n">
        <v>74</v>
      </c>
      <c r="I201" s="8" t="n">
        <f aca="false">H201</f>
        <v>74</v>
      </c>
      <c r="J201" s="8" t="n">
        <f aca="false">H201</f>
        <v>74</v>
      </c>
      <c r="M201" s="8" t="n">
        <v>899</v>
      </c>
    </row>
    <row r="202" customFormat="false" ht="15" hidden="false" customHeight="false" outlineLevel="0" collapsed="false">
      <c r="B202" s="2" t="s">
        <v>108</v>
      </c>
      <c r="C202" s="66" t="s">
        <v>2288</v>
      </c>
      <c r="D202" s="2" t="n">
        <v>220</v>
      </c>
      <c r="E202" s="38" t="s">
        <v>2259</v>
      </c>
      <c r="F202" s="2" t="s">
        <v>3354</v>
      </c>
      <c r="G202" s="66" t="s">
        <v>3445</v>
      </c>
      <c r="H202" s="2" t="s">
        <v>3433</v>
      </c>
      <c r="M202" s="2" t="n">
        <v>0</v>
      </c>
    </row>
    <row r="203" customFormat="false" ht="15" hidden="false" customHeight="false" outlineLevel="0" collapsed="false">
      <c r="B203" s="2" t="s">
        <v>108</v>
      </c>
      <c r="C203" s="66" t="s">
        <v>2288</v>
      </c>
      <c r="D203" s="2" t="n">
        <v>230</v>
      </c>
      <c r="E203" s="38" t="s">
        <v>1436</v>
      </c>
      <c r="F203" s="2" t="s">
        <v>1436</v>
      </c>
      <c r="G203" s="66" t="s">
        <v>3445</v>
      </c>
      <c r="H203" s="2" t="s">
        <v>3433</v>
      </c>
      <c r="M203" s="2" t="n">
        <v>0</v>
      </c>
    </row>
    <row r="204" customFormat="false" ht="15" hidden="false" customHeight="false" outlineLevel="0" collapsed="false">
      <c r="B204" s="2" t="s">
        <v>108</v>
      </c>
      <c r="C204" s="66" t="s">
        <v>2288</v>
      </c>
      <c r="D204" s="2" t="n">
        <v>240</v>
      </c>
      <c r="E204" s="38" t="s">
        <v>2291</v>
      </c>
      <c r="F204" s="2" t="s">
        <v>2291</v>
      </c>
      <c r="G204" s="66" t="s">
        <v>3445</v>
      </c>
      <c r="H204" s="2" t="s">
        <v>3433</v>
      </c>
      <c r="M204" s="2" t="n">
        <v>0</v>
      </c>
    </row>
    <row r="205" customFormat="false" ht="15" hidden="false" customHeight="false" outlineLevel="0" collapsed="false">
      <c r="B205" s="2" t="s">
        <v>108</v>
      </c>
      <c r="C205" s="66" t="s">
        <v>2288</v>
      </c>
      <c r="D205" s="2" t="n">
        <v>250</v>
      </c>
      <c r="E205" s="38" t="s">
        <v>2229</v>
      </c>
      <c r="F205" s="2" t="s">
        <v>2229</v>
      </c>
      <c r="G205" s="92" t="s">
        <v>3445</v>
      </c>
      <c r="H205" s="8" t="n">
        <v>80</v>
      </c>
      <c r="I205" s="8" t="n">
        <f aca="false">H205</f>
        <v>80</v>
      </c>
      <c r="J205" s="8" t="n">
        <f aca="false">H205</f>
        <v>80</v>
      </c>
      <c r="M205" s="8" t="n">
        <v>879</v>
      </c>
    </row>
    <row r="206" customFormat="false" ht="15" hidden="false" customHeight="false" outlineLevel="0" collapsed="false">
      <c r="B206" s="2" t="s">
        <v>108</v>
      </c>
      <c r="C206" s="66" t="s">
        <v>2288</v>
      </c>
      <c r="D206" s="2" t="n">
        <v>260</v>
      </c>
      <c r="E206" s="38" t="s">
        <v>2292</v>
      </c>
      <c r="F206" s="2" t="s">
        <v>3451</v>
      </c>
      <c r="G206" s="66" t="s">
        <v>3445</v>
      </c>
      <c r="H206" s="2" t="s">
        <v>3433</v>
      </c>
      <c r="M206" s="2" t="n">
        <v>0</v>
      </c>
    </row>
    <row r="207" customFormat="false" ht="15" hidden="false" customHeight="false" outlineLevel="0" collapsed="false">
      <c r="B207" s="2" t="s">
        <v>108</v>
      </c>
      <c r="C207" s="66" t="s">
        <v>2288</v>
      </c>
      <c r="D207" s="2" t="n">
        <v>270</v>
      </c>
      <c r="E207" s="38" t="s">
        <v>2293</v>
      </c>
      <c r="F207" s="2" t="s">
        <v>2293</v>
      </c>
      <c r="G207" s="66" t="s">
        <v>3445</v>
      </c>
      <c r="H207" s="2" t="s">
        <v>3433</v>
      </c>
      <c r="M207" s="2" t="n">
        <v>0</v>
      </c>
    </row>
    <row r="208" customFormat="false" ht="15" hidden="false" customHeight="false" outlineLevel="0" collapsed="false">
      <c r="B208" s="2" t="s">
        <v>108</v>
      </c>
      <c r="C208" s="66" t="s">
        <v>2288</v>
      </c>
      <c r="D208" s="2" t="n">
        <v>280</v>
      </c>
      <c r="E208" s="38" t="s">
        <v>2230</v>
      </c>
      <c r="F208" s="2" t="s">
        <v>2230</v>
      </c>
      <c r="G208" s="66" t="s">
        <v>3445</v>
      </c>
      <c r="H208" s="2" t="s">
        <v>3433</v>
      </c>
      <c r="M208" s="2" t="n">
        <v>0</v>
      </c>
    </row>
    <row r="209" customFormat="false" ht="15" hidden="false" customHeight="false" outlineLevel="0" collapsed="false">
      <c r="B209" s="2" t="s">
        <v>108</v>
      </c>
      <c r="C209" s="66" t="s">
        <v>2288</v>
      </c>
      <c r="D209" s="2" t="n">
        <v>290</v>
      </c>
      <c r="E209" s="38" t="s">
        <v>1437</v>
      </c>
      <c r="F209" s="2" t="s">
        <v>1437</v>
      </c>
      <c r="G209" s="92" t="s">
        <v>3445</v>
      </c>
      <c r="H209" s="8" t="n">
        <v>86</v>
      </c>
      <c r="I209" s="8" t="n">
        <f aca="false">H209</f>
        <v>86</v>
      </c>
      <c r="J209" s="8" t="n">
        <f aca="false">H209</f>
        <v>86</v>
      </c>
      <c r="M209" s="8" t="n">
        <v>849</v>
      </c>
    </row>
    <row r="210" customFormat="false" ht="15" hidden="false" customHeight="false" outlineLevel="0" collapsed="false">
      <c r="B210" s="2" t="s">
        <v>108</v>
      </c>
      <c r="C210" s="66" t="s">
        <v>2288</v>
      </c>
      <c r="D210" s="2" t="n">
        <v>300</v>
      </c>
      <c r="E210" s="38" t="s">
        <v>2294</v>
      </c>
      <c r="F210" s="2" t="s">
        <v>3452</v>
      </c>
      <c r="G210" s="66" t="s">
        <v>3445</v>
      </c>
      <c r="H210" s="2" t="s">
        <v>3433</v>
      </c>
      <c r="M210" s="2" t="n">
        <v>0</v>
      </c>
    </row>
    <row r="211" customFormat="false" ht="15" hidden="false" customHeight="false" outlineLevel="0" collapsed="false">
      <c r="B211" s="2" t="s">
        <v>108</v>
      </c>
      <c r="C211" s="66" t="s">
        <v>2288</v>
      </c>
      <c r="D211" s="2" t="n">
        <v>310</v>
      </c>
      <c r="E211" s="38" t="s">
        <v>2231</v>
      </c>
      <c r="F211" s="2" t="s">
        <v>2231</v>
      </c>
      <c r="G211" s="66" t="s">
        <v>3445</v>
      </c>
      <c r="H211" s="2" t="s">
        <v>3433</v>
      </c>
      <c r="M211" s="2" t="n">
        <v>0</v>
      </c>
    </row>
    <row r="212" customFormat="false" ht="15" hidden="false" customHeight="false" outlineLevel="0" collapsed="false">
      <c r="B212" s="2" t="s">
        <v>108</v>
      </c>
      <c r="C212" s="66" t="s">
        <v>2288</v>
      </c>
      <c r="D212" s="2" t="n">
        <v>320</v>
      </c>
      <c r="E212" s="38" t="s">
        <v>1438</v>
      </c>
      <c r="F212" s="2" t="s">
        <v>1438</v>
      </c>
      <c r="G212" s="92" t="s">
        <v>3445</v>
      </c>
      <c r="H212" s="8" t="n">
        <v>98</v>
      </c>
      <c r="I212" s="8" t="n">
        <f aca="false">H212</f>
        <v>98</v>
      </c>
      <c r="J212" s="8" t="n">
        <f aca="false">H212</f>
        <v>98</v>
      </c>
      <c r="M212" s="8" t="n">
        <v>809</v>
      </c>
    </row>
    <row r="213" customFormat="false" ht="15" hidden="false" customHeight="false" outlineLevel="0" collapsed="false">
      <c r="B213" s="2" t="s">
        <v>108</v>
      </c>
      <c r="C213" s="66" t="s">
        <v>2288</v>
      </c>
      <c r="D213" s="2" t="n">
        <v>330</v>
      </c>
      <c r="E213" s="38" t="s">
        <v>2295</v>
      </c>
      <c r="F213" s="2" t="s">
        <v>3453</v>
      </c>
      <c r="G213" s="66" t="s">
        <v>3445</v>
      </c>
      <c r="H213" s="2" t="s">
        <v>3433</v>
      </c>
      <c r="M213" s="2" t="n">
        <v>0</v>
      </c>
    </row>
    <row r="214" customFormat="false" ht="15" hidden="false" customHeight="false" outlineLevel="0" collapsed="false">
      <c r="B214" s="2" t="s">
        <v>108</v>
      </c>
      <c r="C214" s="66" t="s">
        <v>2288</v>
      </c>
      <c r="D214" s="2" t="n">
        <v>340</v>
      </c>
      <c r="E214" s="38" t="s">
        <v>1439</v>
      </c>
      <c r="F214" s="2" t="s">
        <v>1439</v>
      </c>
      <c r="G214" s="92" t="s">
        <v>3445</v>
      </c>
      <c r="H214" s="8" t="n">
        <v>104</v>
      </c>
      <c r="I214" s="8" t="n">
        <f aca="false">H214</f>
        <v>104</v>
      </c>
      <c r="J214" s="8" t="n">
        <f aca="false">H214</f>
        <v>104</v>
      </c>
      <c r="M214" s="8" t="n">
        <v>789</v>
      </c>
    </row>
    <row r="215" customFormat="false" ht="15" hidden="false" customHeight="false" outlineLevel="0" collapsed="false">
      <c r="B215" s="2" t="s">
        <v>108</v>
      </c>
      <c r="C215" s="66" t="s">
        <v>2288</v>
      </c>
      <c r="D215" s="2" t="n">
        <v>350</v>
      </c>
      <c r="E215" s="38" t="s">
        <v>2296</v>
      </c>
      <c r="F215" s="2" t="s">
        <v>3454</v>
      </c>
      <c r="G215" s="66" t="s">
        <v>3445</v>
      </c>
      <c r="H215" s="2" t="s">
        <v>3433</v>
      </c>
      <c r="M215" s="2" t="n">
        <v>0</v>
      </c>
    </row>
    <row r="216" customFormat="false" ht="15" hidden="false" customHeight="false" outlineLevel="0" collapsed="false">
      <c r="B216" s="2" t="s">
        <v>108</v>
      </c>
      <c r="C216" s="66" t="s">
        <v>2288</v>
      </c>
      <c r="D216" s="2" t="n">
        <v>360</v>
      </c>
      <c r="E216" s="38" t="s">
        <v>1440</v>
      </c>
      <c r="F216" s="2" t="s">
        <v>1440</v>
      </c>
      <c r="G216" s="92" t="s">
        <v>3445</v>
      </c>
      <c r="H216" s="8" t="n">
        <v>110</v>
      </c>
      <c r="I216" s="8" t="n">
        <f aca="false">H216</f>
        <v>110</v>
      </c>
      <c r="J216" s="8" t="n">
        <f aca="false">H216</f>
        <v>110</v>
      </c>
      <c r="M216" s="8" t="n">
        <v>779</v>
      </c>
    </row>
    <row r="217" customFormat="false" ht="15" hidden="false" customHeight="false" outlineLevel="0" collapsed="false">
      <c r="B217" s="2" t="s">
        <v>108</v>
      </c>
      <c r="C217" s="66" t="s">
        <v>2288</v>
      </c>
      <c r="D217" s="2" t="n">
        <v>370</v>
      </c>
      <c r="E217" s="38" t="s">
        <v>2297</v>
      </c>
      <c r="F217" s="2" t="s">
        <v>3455</v>
      </c>
      <c r="G217" s="66" t="s">
        <v>3445</v>
      </c>
      <c r="H217" s="2" t="s">
        <v>3433</v>
      </c>
      <c r="M217" s="2" t="n">
        <v>0</v>
      </c>
    </row>
    <row r="218" customFormat="false" ht="15" hidden="false" customHeight="false" outlineLevel="0" collapsed="false">
      <c r="B218" s="2" t="s">
        <v>108</v>
      </c>
      <c r="C218" s="66" t="s">
        <v>2288</v>
      </c>
      <c r="D218" s="2" t="n">
        <v>380</v>
      </c>
      <c r="E218" s="38" t="s">
        <v>1441</v>
      </c>
      <c r="F218" s="2" t="s">
        <v>1441</v>
      </c>
      <c r="G218" s="92" t="s">
        <v>3445</v>
      </c>
      <c r="H218" s="8" t="n">
        <v>116</v>
      </c>
      <c r="I218" s="8" t="n">
        <f aca="false">H218</f>
        <v>116</v>
      </c>
      <c r="J218" s="8" t="n">
        <f aca="false">H218</f>
        <v>116</v>
      </c>
      <c r="M218" s="8" t="n">
        <v>769</v>
      </c>
    </row>
    <row r="219" customFormat="false" ht="15" hidden="false" customHeight="false" outlineLevel="0" collapsed="false">
      <c r="B219" s="2" t="s">
        <v>108</v>
      </c>
      <c r="C219" s="66" t="s">
        <v>2288</v>
      </c>
      <c r="D219" s="2" t="n">
        <v>390</v>
      </c>
      <c r="E219" s="38" t="s">
        <v>2298</v>
      </c>
      <c r="F219" s="2" t="s">
        <v>3456</v>
      </c>
      <c r="G219" s="66" t="s">
        <v>3445</v>
      </c>
      <c r="H219" s="2" t="s">
        <v>3433</v>
      </c>
      <c r="M219" s="2" t="n">
        <v>0</v>
      </c>
    </row>
    <row r="220" customFormat="false" ht="15" hidden="false" customHeight="false" outlineLevel="0" collapsed="false">
      <c r="B220" s="2" t="s">
        <v>108</v>
      </c>
      <c r="C220" s="66" t="s">
        <v>2288</v>
      </c>
      <c r="D220" s="2" t="n">
        <v>400</v>
      </c>
      <c r="E220" s="38" t="s">
        <v>2299</v>
      </c>
      <c r="F220" s="2" t="s">
        <v>2299</v>
      </c>
      <c r="G220" s="92" t="s">
        <v>3445</v>
      </c>
      <c r="H220" s="8" t="n">
        <v>122</v>
      </c>
      <c r="I220" s="8" t="n">
        <f aca="false">H220</f>
        <v>122</v>
      </c>
      <c r="J220" s="8" t="n">
        <f aca="false">H220</f>
        <v>122</v>
      </c>
      <c r="M220" s="8" t="n">
        <v>739</v>
      </c>
    </row>
    <row r="221" customFormat="false" ht="15" hidden="false" customHeight="false" outlineLevel="0" collapsed="false">
      <c r="B221" s="2" t="s">
        <v>108</v>
      </c>
      <c r="C221" s="66" t="s">
        <v>2288</v>
      </c>
      <c r="D221" s="2" t="n">
        <v>410</v>
      </c>
      <c r="E221" s="38" t="s">
        <v>2300</v>
      </c>
      <c r="F221" s="2" t="s">
        <v>3457</v>
      </c>
      <c r="G221" s="66" t="s">
        <v>3445</v>
      </c>
      <c r="H221" s="2" t="s">
        <v>3433</v>
      </c>
      <c r="M221" s="2" t="n">
        <v>0</v>
      </c>
    </row>
    <row r="222" customFormat="false" ht="15" hidden="false" customHeight="false" outlineLevel="0" collapsed="false">
      <c r="B222" s="2" t="s">
        <v>108</v>
      </c>
      <c r="C222" s="66" t="s">
        <v>2288</v>
      </c>
      <c r="D222" s="2" t="n">
        <v>420</v>
      </c>
      <c r="E222" s="38" t="s">
        <v>2301</v>
      </c>
      <c r="F222" s="2" t="s">
        <v>2301</v>
      </c>
      <c r="G222" s="92" t="s">
        <v>3445</v>
      </c>
      <c r="H222" s="8" t="n">
        <v>128</v>
      </c>
      <c r="I222" s="8" t="n">
        <f aca="false">H222</f>
        <v>128</v>
      </c>
      <c r="J222" s="8" t="n">
        <f aca="false">H222</f>
        <v>128</v>
      </c>
      <c r="M222" s="8" t="n">
        <v>729</v>
      </c>
    </row>
    <row r="223" customFormat="false" ht="15" hidden="false" customHeight="false" outlineLevel="0" collapsed="false">
      <c r="B223" s="2" t="s">
        <v>108</v>
      </c>
      <c r="C223" s="66" t="s">
        <v>2288</v>
      </c>
      <c r="D223" s="2" t="n">
        <v>430</v>
      </c>
      <c r="E223" s="38" t="s">
        <v>2302</v>
      </c>
      <c r="F223" s="2" t="s">
        <v>3458</v>
      </c>
      <c r="G223" s="66" t="s">
        <v>3445</v>
      </c>
      <c r="H223" s="2" t="s">
        <v>3433</v>
      </c>
      <c r="M223" s="2" t="n">
        <v>0</v>
      </c>
    </row>
    <row r="224" customFormat="false" ht="15" hidden="false" customHeight="false" outlineLevel="0" collapsed="false">
      <c r="B224" s="2" t="s">
        <v>108</v>
      </c>
      <c r="C224" s="66" t="s">
        <v>2288</v>
      </c>
      <c r="D224" s="2" t="n">
        <v>440</v>
      </c>
      <c r="E224" s="38" t="s">
        <v>2303</v>
      </c>
      <c r="F224" s="2" t="s">
        <v>2303</v>
      </c>
      <c r="G224" s="66" t="s">
        <v>3445</v>
      </c>
      <c r="H224" s="2" t="s">
        <v>3433</v>
      </c>
      <c r="M224" s="2" t="n">
        <v>0</v>
      </c>
    </row>
    <row r="225" customFormat="false" ht="15" hidden="false" customHeight="false" outlineLevel="0" collapsed="false">
      <c r="B225" s="2" t="s">
        <v>108</v>
      </c>
      <c r="C225" s="66" t="s">
        <v>2288</v>
      </c>
      <c r="D225" s="2" t="n">
        <v>450</v>
      </c>
      <c r="E225" s="38" t="s">
        <v>2304</v>
      </c>
      <c r="F225" s="2" t="s">
        <v>3459</v>
      </c>
      <c r="G225" s="66" t="s">
        <v>3445</v>
      </c>
      <c r="H225" s="2" t="s">
        <v>3433</v>
      </c>
      <c r="M225" s="2" t="n">
        <v>0</v>
      </c>
    </row>
    <row r="226" customFormat="false" ht="15" hidden="false" customHeight="false" outlineLevel="0" collapsed="false">
      <c r="B226" s="2" t="s">
        <v>108</v>
      </c>
      <c r="C226" s="66" t="s">
        <v>2288</v>
      </c>
      <c r="D226" s="2" t="n">
        <v>460</v>
      </c>
      <c r="E226" s="38" t="s">
        <v>2305</v>
      </c>
      <c r="F226" s="2" t="s">
        <v>2305</v>
      </c>
      <c r="G226" s="92" t="s">
        <v>3445</v>
      </c>
      <c r="H226" s="8" t="n">
        <v>140</v>
      </c>
      <c r="I226" s="8" t="n">
        <f aca="false">H226</f>
        <v>140</v>
      </c>
      <c r="J226" s="8" t="n">
        <f aca="false">H226</f>
        <v>140</v>
      </c>
      <c r="M226" s="8" t="n">
        <v>679</v>
      </c>
    </row>
    <row r="227" customFormat="false" ht="15" hidden="false" customHeight="false" outlineLevel="0" collapsed="false">
      <c r="B227" s="2" t="s">
        <v>108</v>
      </c>
      <c r="C227" s="66" t="s">
        <v>2288</v>
      </c>
      <c r="D227" s="2" t="n">
        <v>470</v>
      </c>
      <c r="E227" s="38" t="s">
        <v>2306</v>
      </c>
      <c r="F227" s="2" t="s">
        <v>3460</v>
      </c>
      <c r="G227" s="66" t="s">
        <v>3445</v>
      </c>
      <c r="H227" s="2" t="s">
        <v>3433</v>
      </c>
      <c r="M227" s="2" t="n">
        <v>0</v>
      </c>
    </row>
    <row r="228" customFormat="false" ht="15" hidden="false" customHeight="false" outlineLevel="0" collapsed="false">
      <c r="B228" s="2" t="s">
        <v>108</v>
      </c>
      <c r="C228" s="66" t="s">
        <v>2288</v>
      </c>
      <c r="D228" s="2" t="n">
        <v>480</v>
      </c>
      <c r="E228" s="38" t="s">
        <v>2307</v>
      </c>
      <c r="F228" s="2" t="s">
        <v>2307</v>
      </c>
      <c r="G228" s="66" t="s">
        <v>3445</v>
      </c>
      <c r="H228" s="2" t="s">
        <v>3433</v>
      </c>
      <c r="M228" s="2" t="n">
        <v>0</v>
      </c>
    </row>
    <row r="229" customFormat="false" ht="15" hidden="false" customHeight="false" outlineLevel="0" collapsed="false">
      <c r="B229" s="2" t="s">
        <v>108</v>
      </c>
      <c r="C229" s="66" t="s">
        <v>2288</v>
      </c>
      <c r="D229" s="2" t="n">
        <v>490</v>
      </c>
      <c r="E229" s="38" t="s">
        <v>2308</v>
      </c>
      <c r="F229" s="2" t="s">
        <v>3461</v>
      </c>
      <c r="G229" s="66" t="s">
        <v>3445</v>
      </c>
      <c r="H229" s="2" t="s">
        <v>3433</v>
      </c>
      <c r="M229" s="2" t="n">
        <v>0</v>
      </c>
    </row>
    <row r="230" customFormat="false" ht="15" hidden="false" customHeight="false" outlineLevel="0" collapsed="false">
      <c r="B230" s="2" t="s">
        <v>108</v>
      </c>
      <c r="C230" s="66" t="s">
        <v>2288</v>
      </c>
      <c r="D230" s="2" t="n">
        <v>500</v>
      </c>
      <c r="E230" s="38" t="s">
        <v>2309</v>
      </c>
      <c r="F230" s="2" t="s">
        <v>2309</v>
      </c>
      <c r="G230" s="92" t="s">
        <v>3445</v>
      </c>
      <c r="H230" s="8" t="n">
        <v>152</v>
      </c>
      <c r="I230" s="8" t="n">
        <f aca="false">H230</f>
        <v>152</v>
      </c>
      <c r="J230" s="8" t="n">
        <f aca="false">H230</f>
        <v>152</v>
      </c>
      <c r="M230" s="8" t="n">
        <v>639</v>
      </c>
    </row>
    <row r="231" customFormat="false" ht="15" hidden="false" customHeight="false" outlineLevel="0" collapsed="false">
      <c r="B231" s="2" t="s">
        <v>108</v>
      </c>
      <c r="C231" s="66" t="s">
        <v>2288</v>
      </c>
      <c r="D231" s="2" t="n">
        <v>510</v>
      </c>
      <c r="E231" s="38" t="s">
        <v>2310</v>
      </c>
      <c r="F231" s="2" t="s">
        <v>3462</v>
      </c>
      <c r="G231" s="66" t="s">
        <v>3445</v>
      </c>
      <c r="H231" s="2" t="s">
        <v>3433</v>
      </c>
      <c r="M231" s="2" t="n">
        <v>0</v>
      </c>
    </row>
    <row r="232" customFormat="false" ht="15" hidden="false" customHeight="false" outlineLevel="0" collapsed="false">
      <c r="B232" s="2" t="s">
        <v>108</v>
      </c>
      <c r="C232" s="66" t="s">
        <v>2288</v>
      </c>
      <c r="D232" s="2" t="n">
        <v>520</v>
      </c>
      <c r="E232" s="38" t="s">
        <v>2311</v>
      </c>
      <c r="F232" s="2" t="s">
        <v>2311</v>
      </c>
      <c r="G232" s="66" t="s">
        <v>3445</v>
      </c>
      <c r="H232" s="2" t="s">
        <v>3433</v>
      </c>
      <c r="M232" s="2" t="n">
        <v>0</v>
      </c>
    </row>
    <row r="233" customFormat="false" ht="15" hidden="false" customHeight="false" outlineLevel="0" collapsed="false">
      <c r="B233" s="2" t="s">
        <v>108</v>
      </c>
      <c r="C233" s="66" t="s">
        <v>2288</v>
      </c>
      <c r="D233" s="2" t="n">
        <v>540</v>
      </c>
      <c r="E233" s="38" t="s">
        <v>2312</v>
      </c>
      <c r="F233" s="2" t="s">
        <v>2312</v>
      </c>
      <c r="G233" s="92" t="s">
        <v>3445</v>
      </c>
      <c r="H233" s="8" t="s">
        <v>2168</v>
      </c>
      <c r="I233" s="8" t="s">
        <v>3446</v>
      </c>
      <c r="J233" s="8" t="s">
        <v>3446</v>
      </c>
      <c r="M233" s="8" t="n">
        <v>458</v>
      </c>
    </row>
    <row r="234" customFormat="false" ht="15" hidden="false" customHeight="false" outlineLevel="0" collapsed="false">
      <c r="B234" s="2" t="s">
        <v>108</v>
      </c>
      <c r="C234" s="66" t="s">
        <v>2288</v>
      </c>
      <c r="D234" s="2" t="n">
        <v>560</v>
      </c>
      <c r="E234" s="38" t="s">
        <v>2313</v>
      </c>
      <c r="F234" s="2" t="s">
        <v>2313</v>
      </c>
      <c r="G234" s="92" t="s">
        <v>3445</v>
      </c>
      <c r="H234" s="8" t="s">
        <v>3447</v>
      </c>
      <c r="I234" s="8" t="s">
        <v>3448</v>
      </c>
      <c r="J234" s="8" t="s">
        <v>3448</v>
      </c>
      <c r="M234" s="8" t="n">
        <v>412</v>
      </c>
    </row>
    <row r="235" customFormat="false" ht="15" hidden="false" customHeight="false" outlineLevel="0" collapsed="false">
      <c r="B235" s="2" t="s">
        <v>108</v>
      </c>
      <c r="C235" s="66" t="s">
        <v>2288</v>
      </c>
      <c r="D235" s="2" t="n">
        <v>590</v>
      </c>
      <c r="E235" s="38" t="s">
        <v>177</v>
      </c>
      <c r="F235" s="2" t="s">
        <v>177</v>
      </c>
      <c r="G235" s="66" t="s">
        <v>3445</v>
      </c>
      <c r="H235" s="2" t="s">
        <v>3433</v>
      </c>
      <c r="M235" s="2" t="n">
        <v>0</v>
      </c>
    </row>
    <row r="236" customFormat="false" ht="15" hidden="false" customHeight="false" outlineLevel="0" collapsed="false">
      <c r="B236" s="2" t="s">
        <v>108</v>
      </c>
      <c r="C236" s="66" t="s">
        <v>2288</v>
      </c>
      <c r="D236" s="2" t="n">
        <v>600</v>
      </c>
      <c r="E236" s="38" t="s">
        <v>178</v>
      </c>
      <c r="F236" s="2" t="s">
        <v>178</v>
      </c>
      <c r="G236" s="66" t="s">
        <v>3445</v>
      </c>
      <c r="H236" s="2" t="s">
        <v>3433</v>
      </c>
      <c r="M236" s="2" t="n">
        <v>0</v>
      </c>
    </row>
    <row r="237" customFormat="false" ht="15" hidden="false" customHeight="false" outlineLevel="0" collapsed="false">
      <c r="B237" s="2" t="s">
        <v>108</v>
      </c>
      <c r="C237" s="66" t="s">
        <v>2288</v>
      </c>
      <c r="D237" s="2" t="n">
        <v>610</v>
      </c>
      <c r="E237" s="38" t="s">
        <v>179</v>
      </c>
      <c r="F237" s="2" t="s">
        <v>179</v>
      </c>
      <c r="G237" s="66" t="s">
        <v>3445</v>
      </c>
      <c r="H237" s="2" t="s">
        <v>3433</v>
      </c>
      <c r="M237" s="2" t="n">
        <v>0</v>
      </c>
    </row>
    <row r="238" customFormat="false" ht="15" hidden="false" customHeight="false" outlineLevel="0" collapsed="false">
      <c r="B238" s="2" t="s">
        <v>108</v>
      </c>
      <c r="C238" s="66" t="s">
        <v>2288</v>
      </c>
      <c r="D238" s="2" t="n">
        <v>620</v>
      </c>
      <c r="E238" s="38" t="s">
        <v>180</v>
      </c>
      <c r="F238" s="2" t="s">
        <v>180</v>
      </c>
      <c r="G238" s="66" t="s">
        <v>3445</v>
      </c>
      <c r="H238" s="2" t="s">
        <v>3433</v>
      </c>
      <c r="M238" s="2" t="n">
        <v>0</v>
      </c>
    </row>
    <row r="240" customFormat="false" ht="15" hidden="false" customHeight="false" outlineLevel="0" collapsed="false">
      <c r="B240" s="2" t="s">
        <v>108</v>
      </c>
      <c r="C240" s="66" t="s">
        <v>2327</v>
      </c>
      <c r="D240" s="2" t="n">
        <v>130</v>
      </c>
      <c r="E240" s="38" t="s">
        <v>578</v>
      </c>
      <c r="F240" s="2" t="s">
        <v>578</v>
      </c>
      <c r="G240" s="66" t="s">
        <v>3463</v>
      </c>
      <c r="H240" s="2" t="s">
        <v>3433</v>
      </c>
      <c r="M240" s="2" t="n">
        <v>0</v>
      </c>
    </row>
    <row r="241" customFormat="false" ht="15" hidden="false" customHeight="false" outlineLevel="0" collapsed="false">
      <c r="B241" s="2" t="s">
        <v>108</v>
      </c>
      <c r="C241" s="66" t="s">
        <v>2327</v>
      </c>
      <c r="D241" s="2" t="n">
        <v>135</v>
      </c>
      <c r="E241" s="38" t="s">
        <v>2328</v>
      </c>
      <c r="F241" s="2" t="s">
        <v>3464</v>
      </c>
      <c r="G241" s="66" t="s">
        <v>3463</v>
      </c>
      <c r="H241" s="2" t="s">
        <v>3433</v>
      </c>
      <c r="M241" s="2" t="n">
        <v>0</v>
      </c>
    </row>
    <row r="242" customFormat="false" ht="15" hidden="false" customHeight="false" outlineLevel="0" collapsed="false">
      <c r="B242" s="2" t="s">
        <v>108</v>
      </c>
      <c r="C242" s="66" t="s">
        <v>2327</v>
      </c>
      <c r="D242" s="2" t="n">
        <v>140</v>
      </c>
      <c r="E242" s="38" t="s">
        <v>176</v>
      </c>
      <c r="F242" s="2" t="s">
        <v>176</v>
      </c>
      <c r="G242" s="66" t="s">
        <v>3463</v>
      </c>
      <c r="H242" s="2" t="s">
        <v>3433</v>
      </c>
      <c r="M242" s="2" t="n">
        <v>0</v>
      </c>
    </row>
    <row r="243" customFormat="false" ht="15" hidden="false" customHeight="false" outlineLevel="0" collapsed="false">
      <c r="B243" s="2" t="s">
        <v>108</v>
      </c>
      <c r="C243" s="66" t="s">
        <v>2327</v>
      </c>
      <c r="D243" s="2" t="n">
        <v>145</v>
      </c>
      <c r="E243" s="38" t="s">
        <v>587</v>
      </c>
      <c r="F243" s="2" t="s">
        <v>3016</v>
      </c>
      <c r="G243" s="66" t="s">
        <v>3463</v>
      </c>
      <c r="H243" s="2" t="s">
        <v>3433</v>
      </c>
      <c r="M243" s="2" t="n">
        <v>0</v>
      </c>
    </row>
    <row r="244" customFormat="false" ht="15" hidden="false" customHeight="false" outlineLevel="0" collapsed="false">
      <c r="B244" s="2" t="s">
        <v>108</v>
      </c>
      <c r="C244" s="66" t="s">
        <v>2327</v>
      </c>
      <c r="D244" s="2" t="n">
        <v>150</v>
      </c>
      <c r="E244" s="38" t="s">
        <v>177</v>
      </c>
      <c r="F244" s="2" t="s">
        <v>177</v>
      </c>
      <c r="G244" s="92" t="s">
        <v>3463</v>
      </c>
      <c r="H244" s="8" t="s">
        <v>2163</v>
      </c>
      <c r="I244" s="8" t="str">
        <f aca="false">SUBSTITUTE(H244,"/",";")</f>
        <v>128;134</v>
      </c>
      <c r="J244" s="8" t="str">
        <f aca="false">SUBSTITUTE(H244,"/",";")</f>
        <v>128;134</v>
      </c>
      <c r="M244" s="8" t="n">
        <v>608</v>
      </c>
    </row>
    <row r="245" customFormat="false" ht="15" hidden="false" customHeight="false" outlineLevel="0" collapsed="false">
      <c r="B245" s="2" t="s">
        <v>108</v>
      </c>
      <c r="C245" s="66" t="s">
        <v>2327</v>
      </c>
      <c r="D245" s="2" t="n">
        <v>155</v>
      </c>
      <c r="E245" s="38" t="s">
        <v>588</v>
      </c>
      <c r="F245" s="2" t="s">
        <v>3017</v>
      </c>
      <c r="G245" s="66" t="s">
        <v>3463</v>
      </c>
      <c r="H245" s="2" t="s">
        <v>3433</v>
      </c>
      <c r="M245" s="2" t="n">
        <v>0</v>
      </c>
    </row>
    <row r="246" customFormat="false" ht="15" hidden="false" customHeight="false" outlineLevel="0" collapsed="false">
      <c r="B246" s="2" t="s">
        <v>108</v>
      </c>
      <c r="C246" s="66" t="s">
        <v>2327</v>
      </c>
      <c r="D246" s="2" t="n">
        <v>160</v>
      </c>
      <c r="E246" s="38" t="s">
        <v>178</v>
      </c>
      <c r="F246" s="2" t="s">
        <v>178</v>
      </c>
      <c r="G246" s="92" t="s">
        <v>3463</v>
      </c>
      <c r="H246" s="8" t="s">
        <v>2165</v>
      </c>
      <c r="I246" s="8" t="str">
        <f aca="false">SUBSTITUTE(H246,"/",";")</f>
        <v>140;146</v>
      </c>
      <c r="J246" s="8" t="str">
        <f aca="false">SUBSTITUTE(H246,"/",";")</f>
        <v>140;146</v>
      </c>
      <c r="M246" s="8" t="n">
        <v>538</v>
      </c>
    </row>
    <row r="247" customFormat="false" ht="15" hidden="false" customHeight="false" outlineLevel="0" collapsed="false">
      <c r="B247" s="2" t="s">
        <v>108</v>
      </c>
      <c r="C247" s="66" t="s">
        <v>2327</v>
      </c>
      <c r="D247" s="2" t="n">
        <v>165</v>
      </c>
      <c r="E247" s="38" t="s">
        <v>589</v>
      </c>
      <c r="F247" s="2" t="s">
        <v>3021</v>
      </c>
      <c r="G247" s="66" t="s">
        <v>3463</v>
      </c>
      <c r="H247" s="2" t="s">
        <v>3433</v>
      </c>
      <c r="M247" s="2" t="n">
        <v>0</v>
      </c>
    </row>
    <row r="248" customFormat="false" ht="15" hidden="false" customHeight="false" outlineLevel="0" collapsed="false">
      <c r="B248" s="2" t="s">
        <v>108</v>
      </c>
      <c r="C248" s="66" t="s">
        <v>2327</v>
      </c>
      <c r="D248" s="2" t="n">
        <v>170</v>
      </c>
      <c r="E248" s="38" t="s">
        <v>179</v>
      </c>
      <c r="F248" s="2" t="s">
        <v>179</v>
      </c>
      <c r="G248" s="92" t="s">
        <v>3463</v>
      </c>
      <c r="H248" s="8" t="s">
        <v>2167</v>
      </c>
      <c r="I248" s="8" t="str">
        <f aca="false">SUBSTITUTE(H248,"/",";")</f>
        <v>152;158</v>
      </c>
      <c r="J248" s="8" t="str">
        <f aca="false">SUBSTITUTE(H248,"/",";")</f>
        <v>152;158</v>
      </c>
      <c r="M248" s="8" t="n">
        <v>478</v>
      </c>
    </row>
    <row r="249" customFormat="false" ht="15" hidden="false" customHeight="false" outlineLevel="0" collapsed="false">
      <c r="B249" s="2" t="s">
        <v>108</v>
      </c>
      <c r="C249" s="66" t="s">
        <v>2327</v>
      </c>
      <c r="D249" s="2" t="n">
        <v>175</v>
      </c>
      <c r="E249" s="38" t="s">
        <v>590</v>
      </c>
      <c r="F249" s="2" t="s">
        <v>3025</v>
      </c>
      <c r="G249" s="66" t="s">
        <v>3463</v>
      </c>
      <c r="H249" s="2" t="s">
        <v>3433</v>
      </c>
      <c r="M249" s="2" t="n">
        <v>0</v>
      </c>
    </row>
    <row r="250" customFormat="false" ht="15" hidden="false" customHeight="false" outlineLevel="0" collapsed="false">
      <c r="B250" s="2" t="s">
        <v>108</v>
      </c>
      <c r="C250" s="66" t="s">
        <v>2327</v>
      </c>
      <c r="D250" s="2" t="n">
        <v>180</v>
      </c>
      <c r="E250" s="38" t="s">
        <v>180</v>
      </c>
      <c r="F250" s="2" t="s">
        <v>180</v>
      </c>
      <c r="G250" s="92" t="s">
        <v>3463</v>
      </c>
      <c r="H250" s="8" t="s">
        <v>2169</v>
      </c>
      <c r="I250" s="8" t="str">
        <f aca="false">SUBSTITUTE(H250,"/",";")</f>
        <v>164;170</v>
      </c>
      <c r="J250" s="8" t="str">
        <f aca="false">SUBSTITUTE(H250,"/",";")</f>
        <v>164;170</v>
      </c>
      <c r="M250" s="8" t="n">
        <v>418</v>
      </c>
    </row>
    <row r="251" customFormat="false" ht="15" hidden="false" customHeight="false" outlineLevel="0" collapsed="false">
      <c r="B251" s="2" t="s">
        <v>108</v>
      </c>
      <c r="C251" s="66" t="s">
        <v>2327</v>
      </c>
      <c r="D251" s="2" t="n">
        <v>185</v>
      </c>
      <c r="E251" s="38" t="s">
        <v>591</v>
      </c>
      <c r="F251" s="2" t="s">
        <v>3029</v>
      </c>
      <c r="G251" s="66" t="s">
        <v>3463</v>
      </c>
      <c r="H251" s="2" t="s">
        <v>3433</v>
      </c>
      <c r="M251" s="2" t="n">
        <v>0</v>
      </c>
    </row>
    <row r="252" customFormat="false" ht="15" hidden="false" customHeight="false" outlineLevel="0" collapsed="false">
      <c r="B252" s="2" t="s">
        <v>108</v>
      </c>
      <c r="C252" s="66" t="s">
        <v>2327</v>
      </c>
      <c r="D252" s="2" t="n">
        <v>190</v>
      </c>
      <c r="E252" s="38" t="s">
        <v>181</v>
      </c>
      <c r="F252" s="2" t="s">
        <v>181</v>
      </c>
      <c r="G252" s="92" t="s">
        <v>3463</v>
      </c>
      <c r="H252" s="8" t="s">
        <v>2147</v>
      </c>
      <c r="I252" s="8" t="str">
        <f aca="false">SUBSTITUTE(H252,"/",";")</f>
        <v>176</v>
      </c>
      <c r="J252" s="8" t="str">
        <f aca="false">SUBSTITUTE(H252,"/",";")</f>
        <v>176</v>
      </c>
      <c r="M252" s="8" t="n">
        <v>549</v>
      </c>
    </row>
    <row r="253" customFormat="false" ht="15" hidden="false" customHeight="false" outlineLevel="0" collapsed="false">
      <c r="B253" s="2" t="s">
        <v>108</v>
      </c>
      <c r="C253" s="66" t="s">
        <v>2327</v>
      </c>
      <c r="D253" s="2" t="n">
        <v>195</v>
      </c>
      <c r="E253" s="38" t="s">
        <v>592</v>
      </c>
      <c r="F253" s="2" t="s">
        <v>3032</v>
      </c>
      <c r="G253" s="66" t="s">
        <v>3463</v>
      </c>
      <c r="H253" s="2" t="s">
        <v>3433</v>
      </c>
      <c r="M253" s="2" t="n">
        <v>0</v>
      </c>
    </row>
    <row r="254" customFormat="false" ht="15" hidden="false" customHeight="false" outlineLevel="0" collapsed="false">
      <c r="B254" s="2" t="s">
        <v>108</v>
      </c>
      <c r="C254" s="66" t="s">
        <v>2327</v>
      </c>
      <c r="D254" s="2" t="n">
        <v>200</v>
      </c>
      <c r="E254" s="38" t="s">
        <v>182</v>
      </c>
      <c r="F254" s="2" t="s">
        <v>182</v>
      </c>
      <c r="G254" s="66" t="s">
        <v>3463</v>
      </c>
      <c r="H254" s="2" t="s">
        <v>3433</v>
      </c>
      <c r="M254" s="2" t="n">
        <v>0</v>
      </c>
    </row>
    <row r="255" customFormat="false" ht="15" hidden="false" customHeight="false" outlineLevel="0" collapsed="false">
      <c r="B255" s="2" t="s">
        <v>108</v>
      </c>
      <c r="C255" s="66" t="s">
        <v>2327</v>
      </c>
      <c r="D255" s="2" t="n">
        <v>205</v>
      </c>
      <c r="E255" s="38" t="s">
        <v>593</v>
      </c>
      <c r="F255" s="2" t="s">
        <v>3261</v>
      </c>
      <c r="G255" s="66" t="s">
        <v>3463</v>
      </c>
      <c r="H255" s="2" t="s">
        <v>3433</v>
      </c>
      <c r="M255" s="2" t="n">
        <v>0</v>
      </c>
    </row>
    <row r="256" customFormat="false" ht="15" hidden="false" customHeight="false" outlineLevel="0" collapsed="false">
      <c r="B256" s="2" t="s">
        <v>108</v>
      </c>
      <c r="C256" s="66" t="s">
        <v>2327</v>
      </c>
      <c r="D256" s="2" t="n">
        <v>210</v>
      </c>
      <c r="E256" s="38" t="s">
        <v>579</v>
      </c>
      <c r="F256" s="2" t="s">
        <v>579</v>
      </c>
      <c r="G256" s="66" t="s">
        <v>3463</v>
      </c>
      <c r="H256" s="2" t="s">
        <v>3433</v>
      </c>
      <c r="M256" s="2" t="n">
        <v>0</v>
      </c>
    </row>
    <row r="257" customFormat="false" ht="15" hidden="false" customHeight="false" outlineLevel="0" collapsed="false">
      <c r="B257" s="2" t="s">
        <v>108</v>
      </c>
      <c r="C257" s="66" t="s">
        <v>2327</v>
      </c>
      <c r="D257" s="2" t="n">
        <v>310</v>
      </c>
      <c r="E257" s="38" t="s">
        <v>2329</v>
      </c>
      <c r="F257" s="2" t="s">
        <v>2329</v>
      </c>
      <c r="G257" s="66" t="s">
        <v>3463</v>
      </c>
      <c r="H257" s="2" t="s">
        <v>3433</v>
      </c>
      <c r="M257" s="2" t="n">
        <v>0</v>
      </c>
    </row>
    <row r="258" customFormat="false" ht="15" hidden="false" customHeight="false" outlineLevel="0" collapsed="false">
      <c r="B258" s="2" t="s">
        <v>108</v>
      </c>
      <c r="C258" s="66" t="s">
        <v>2327</v>
      </c>
      <c r="D258" s="2" t="n">
        <v>320</v>
      </c>
      <c r="E258" s="38" t="s">
        <v>2330</v>
      </c>
      <c r="F258" s="2" t="s">
        <v>2330</v>
      </c>
      <c r="G258" s="66" t="s">
        <v>3463</v>
      </c>
      <c r="H258" s="2" t="s">
        <v>3433</v>
      </c>
      <c r="M258" s="2" t="n">
        <v>0</v>
      </c>
    </row>
    <row r="260" customFormat="false" ht="15" hidden="false" customHeight="false" outlineLevel="0" collapsed="false">
      <c r="B260" s="2" t="s">
        <v>108</v>
      </c>
      <c r="C260" s="66" t="s">
        <v>575</v>
      </c>
      <c r="D260" s="2" t="n">
        <v>110</v>
      </c>
      <c r="E260" s="38" t="s">
        <v>576</v>
      </c>
      <c r="F260" s="2" t="s">
        <v>576</v>
      </c>
      <c r="G260" s="66" t="s">
        <v>3465</v>
      </c>
      <c r="H260" s="2" t="s">
        <v>3433</v>
      </c>
      <c r="M260" s="2" t="n">
        <v>0</v>
      </c>
    </row>
    <row r="261" customFormat="false" ht="15" hidden="false" customHeight="false" outlineLevel="0" collapsed="false">
      <c r="B261" s="2" t="s">
        <v>108</v>
      </c>
      <c r="C261" s="66" t="s">
        <v>575</v>
      </c>
      <c r="D261" s="2" t="n">
        <v>120</v>
      </c>
      <c r="E261" s="38" t="s">
        <v>577</v>
      </c>
      <c r="F261" s="2" t="s">
        <v>577</v>
      </c>
      <c r="G261" s="66" t="s">
        <v>3465</v>
      </c>
      <c r="H261" s="2" t="s">
        <v>3433</v>
      </c>
      <c r="M261" s="2" t="n">
        <v>0</v>
      </c>
    </row>
    <row r="262" customFormat="false" ht="15" hidden="false" customHeight="false" outlineLevel="0" collapsed="false">
      <c r="B262" s="2" t="s">
        <v>108</v>
      </c>
      <c r="C262" s="66" t="s">
        <v>575</v>
      </c>
      <c r="D262" s="2" t="n">
        <v>130</v>
      </c>
      <c r="E262" s="38" t="s">
        <v>578</v>
      </c>
      <c r="F262" s="2" t="s">
        <v>578</v>
      </c>
      <c r="G262" s="66" t="s">
        <v>3465</v>
      </c>
      <c r="H262" s="2" t="s">
        <v>3433</v>
      </c>
      <c r="M262" s="2" t="n">
        <v>0</v>
      </c>
    </row>
    <row r="263" customFormat="false" ht="15" hidden="false" customHeight="false" outlineLevel="0" collapsed="false">
      <c r="B263" s="2" t="s">
        <v>108</v>
      </c>
      <c r="C263" s="66" t="s">
        <v>575</v>
      </c>
      <c r="D263" s="2" t="n">
        <v>140</v>
      </c>
      <c r="E263" s="38" t="s">
        <v>176</v>
      </c>
      <c r="F263" s="2" t="s">
        <v>176</v>
      </c>
      <c r="G263" s="66" t="s">
        <v>3465</v>
      </c>
      <c r="H263" s="2" t="s">
        <v>3433</v>
      </c>
      <c r="M263" s="2" t="n">
        <v>0</v>
      </c>
    </row>
    <row r="264" customFormat="false" ht="15" hidden="false" customHeight="false" outlineLevel="0" collapsed="false">
      <c r="B264" s="2" t="s">
        <v>108</v>
      </c>
      <c r="C264" s="66" t="s">
        <v>575</v>
      </c>
      <c r="D264" s="2" t="n">
        <v>150</v>
      </c>
      <c r="E264" s="38" t="s">
        <v>177</v>
      </c>
      <c r="F264" s="2" t="s">
        <v>177</v>
      </c>
      <c r="G264" s="66" t="s">
        <v>3465</v>
      </c>
      <c r="H264" s="2" t="s">
        <v>3433</v>
      </c>
      <c r="M264" s="2" t="n">
        <v>0</v>
      </c>
    </row>
    <row r="265" customFormat="false" ht="15" hidden="false" customHeight="false" outlineLevel="0" collapsed="false">
      <c r="B265" s="2" t="s">
        <v>108</v>
      </c>
      <c r="C265" s="66" t="s">
        <v>575</v>
      </c>
      <c r="D265" s="2" t="n">
        <v>160</v>
      </c>
      <c r="E265" s="38" t="s">
        <v>178</v>
      </c>
      <c r="F265" s="2" t="s">
        <v>178</v>
      </c>
      <c r="G265" s="92" t="s">
        <v>3465</v>
      </c>
      <c r="H265" s="8" t="s">
        <v>266</v>
      </c>
      <c r="I265" s="8" t="str">
        <f aca="false">SUBSTITUTE(H265,"/",";")</f>
        <v>48;50</v>
      </c>
      <c r="J265" s="8" t="str">
        <f aca="false">SUBSTITUTE(H265,"/",";")</f>
        <v>48;50</v>
      </c>
      <c r="M265" s="8" t="n">
        <v>902</v>
      </c>
    </row>
    <row r="266" customFormat="false" ht="15" hidden="false" customHeight="false" outlineLevel="0" collapsed="false">
      <c r="B266" s="2" t="s">
        <v>108</v>
      </c>
      <c r="C266" s="66" t="s">
        <v>575</v>
      </c>
      <c r="D266" s="2" t="n">
        <v>170</v>
      </c>
      <c r="E266" s="38" t="s">
        <v>179</v>
      </c>
      <c r="F266" s="2" t="s">
        <v>179</v>
      </c>
      <c r="G266" s="92" t="s">
        <v>3465</v>
      </c>
      <c r="H266" s="8" t="s">
        <v>466</v>
      </c>
      <c r="I266" s="8" t="str">
        <f aca="false">SUBSTITUTE(H266,"/",";")</f>
        <v>52;54</v>
      </c>
      <c r="J266" s="8" t="str">
        <f aca="false">SUBSTITUTE(H266,"/",";")</f>
        <v>52;54</v>
      </c>
      <c r="M266" s="8" t="n">
        <v>892</v>
      </c>
    </row>
    <row r="267" customFormat="false" ht="15" hidden="false" customHeight="false" outlineLevel="0" collapsed="false">
      <c r="B267" s="2" t="s">
        <v>108</v>
      </c>
      <c r="C267" s="66" t="s">
        <v>575</v>
      </c>
      <c r="D267" s="2" t="n">
        <v>180</v>
      </c>
      <c r="E267" s="38" t="s">
        <v>180</v>
      </c>
      <c r="F267" s="2" t="s">
        <v>180</v>
      </c>
      <c r="G267" s="92" t="s">
        <v>3465</v>
      </c>
      <c r="H267" s="8" t="s">
        <v>468</v>
      </c>
      <c r="I267" s="8" t="str">
        <f aca="false">SUBSTITUTE(H267,"/",";")</f>
        <v>56;58</v>
      </c>
      <c r="J267" s="8" t="str">
        <f aca="false">SUBSTITUTE(H267,"/",";")</f>
        <v>56;58</v>
      </c>
      <c r="M267" s="8" t="n">
        <v>812</v>
      </c>
    </row>
    <row r="268" customFormat="false" ht="15" hidden="false" customHeight="false" outlineLevel="0" collapsed="false">
      <c r="B268" s="2" t="s">
        <v>108</v>
      </c>
      <c r="C268" s="66" t="s">
        <v>575</v>
      </c>
      <c r="D268" s="2" t="n">
        <v>190</v>
      </c>
      <c r="E268" s="38" t="s">
        <v>181</v>
      </c>
      <c r="F268" s="2" t="s">
        <v>181</v>
      </c>
      <c r="G268" s="92" t="s">
        <v>3465</v>
      </c>
      <c r="H268" s="8" t="s">
        <v>470</v>
      </c>
      <c r="I268" s="8" t="str">
        <f aca="false">SUBSTITUTE(H268,"/",";")</f>
        <v>60;62</v>
      </c>
      <c r="J268" s="8" t="str">
        <f aca="false">SUBSTITUTE(H268,"/",";")</f>
        <v>60;62</v>
      </c>
      <c r="M268" s="8" t="n">
        <v>732</v>
      </c>
    </row>
    <row r="269" customFormat="false" ht="15" hidden="false" customHeight="false" outlineLevel="0" collapsed="false">
      <c r="B269" s="2" t="s">
        <v>108</v>
      </c>
      <c r="C269" s="66" t="s">
        <v>575</v>
      </c>
      <c r="D269" s="2" t="n">
        <v>200</v>
      </c>
      <c r="E269" s="38" t="s">
        <v>182</v>
      </c>
      <c r="F269" s="2" t="s">
        <v>182</v>
      </c>
      <c r="G269" s="92" t="s">
        <v>3465</v>
      </c>
      <c r="H269" s="8" t="s">
        <v>472</v>
      </c>
      <c r="I269" s="8" t="str">
        <f aca="false">SUBSTITUTE(H269,"/",";")</f>
        <v>64;66</v>
      </c>
      <c r="J269" s="8" t="str">
        <f aca="false">SUBSTITUTE(H269,"/",";")</f>
        <v>64;66</v>
      </c>
      <c r="M269" s="8" t="n">
        <v>652</v>
      </c>
    </row>
    <row r="270" customFormat="false" ht="15" hidden="false" customHeight="false" outlineLevel="0" collapsed="false">
      <c r="B270" s="2" t="s">
        <v>108</v>
      </c>
      <c r="C270" s="66" t="s">
        <v>575</v>
      </c>
      <c r="D270" s="2" t="n">
        <v>210</v>
      </c>
      <c r="E270" s="38" t="s">
        <v>579</v>
      </c>
      <c r="F270" s="2" t="s">
        <v>579</v>
      </c>
      <c r="G270" s="66" t="s">
        <v>3465</v>
      </c>
      <c r="H270" s="2" t="s">
        <v>3433</v>
      </c>
      <c r="M270" s="2" t="n">
        <v>0</v>
      </c>
    </row>
    <row r="271" customFormat="false" ht="15" hidden="false" customHeight="false" outlineLevel="0" collapsed="false">
      <c r="B271" s="2" t="s">
        <v>108</v>
      </c>
      <c r="C271" s="66" t="s">
        <v>575</v>
      </c>
      <c r="D271" s="2" t="n">
        <v>220</v>
      </c>
      <c r="E271" s="38" t="s">
        <v>580</v>
      </c>
      <c r="F271" s="2" t="s">
        <v>580</v>
      </c>
      <c r="G271" s="66" t="s">
        <v>3465</v>
      </c>
      <c r="H271" s="2" t="s">
        <v>3433</v>
      </c>
      <c r="M271" s="2" t="n">
        <v>0</v>
      </c>
    </row>
    <row r="272" customFormat="false" ht="15" hidden="false" customHeight="false" outlineLevel="0" collapsed="false">
      <c r="B272" s="2" t="s">
        <v>108</v>
      </c>
      <c r="C272" s="66" t="s">
        <v>575</v>
      </c>
      <c r="D272" s="2" t="n">
        <v>230</v>
      </c>
      <c r="E272" s="38" t="s">
        <v>581</v>
      </c>
      <c r="F272" s="2" t="s">
        <v>581</v>
      </c>
      <c r="G272" s="66" t="s">
        <v>3465</v>
      </c>
      <c r="H272" s="2" t="s">
        <v>3433</v>
      </c>
      <c r="M272" s="2" t="n">
        <v>0</v>
      </c>
    </row>
    <row r="273" customFormat="false" ht="15" hidden="false" customHeight="false" outlineLevel="0" collapsed="false">
      <c r="B273" s="2" t="s">
        <v>108</v>
      </c>
      <c r="C273" s="66" t="s">
        <v>575</v>
      </c>
      <c r="D273" s="2" t="n">
        <v>240</v>
      </c>
      <c r="E273" s="38" t="s">
        <v>582</v>
      </c>
      <c r="F273" s="2" t="s">
        <v>582</v>
      </c>
      <c r="G273" s="66" t="s">
        <v>3465</v>
      </c>
      <c r="H273" s="2" t="s">
        <v>3433</v>
      </c>
      <c r="M273" s="2" t="n">
        <v>0</v>
      </c>
    </row>
    <row r="275" customFormat="false" ht="15" hidden="false" customHeight="false" outlineLevel="0" collapsed="false">
      <c r="B275" s="2" t="s">
        <v>108</v>
      </c>
      <c r="C275" s="66" t="s">
        <v>702</v>
      </c>
      <c r="D275" s="2" t="n">
        <v>120</v>
      </c>
      <c r="E275" s="38" t="s">
        <v>316</v>
      </c>
      <c r="F275" s="2" t="n">
        <v>300</v>
      </c>
      <c r="G275" s="92" t="s">
        <v>3465</v>
      </c>
      <c r="H275" s="14" t="n">
        <f aca="false">E275+8</f>
        <v>38</v>
      </c>
      <c r="I275" s="14" t="n">
        <f aca="false">H275</f>
        <v>38</v>
      </c>
      <c r="J275" s="14" t="n">
        <f aca="false">H275</f>
        <v>38</v>
      </c>
      <c r="M275" s="8" t="n">
        <v>935</v>
      </c>
    </row>
    <row r="276" customFormat="false" ht="15" hidden="false" customHeight="false" outlineLevel="0" collapsed="false">
      <c r="B276" s="2" t="s">
        <v>108</v>
      </c>
      <c r="C276" s="66" t="s">
        <v>702</v>
      </c>
      <c r="D276" s="2" t="n">
        <v>130</v>
      </c>
      <c r="E276" s="38" t="s">
        <v>115</v>
      </c>
      <c r="F276" s="2" t="n">
        <v>320</v>
      </c>
      <c r="G276" s="92" t="s">
        <v>3465</v>
      </c>
      <c r="H276" s="14" t="n">
        <f aca="false">E276+8</f>
        <v>40</v>
      </c>
      <c r="I276" s="14" t="n">
        <f aca="false">H276</f>
        <v>40</v>
      </c>
      <c r="J276" s="14" t="n">
        <f aca="false">H276</f>
        <v>40</v>
      </c>
      <c r="M276" s="8" t="n">
        <v>965</v>
      </c>
    </row>
    <row r="277" customFormat="false" ht="15" hidden="false" customHeight="false" outlineLevel="0" collapsed="false">
      <c r="B277" s="2" t="s">
        <v>108</v>
      </c>
      <c r="C277" s="66" t="s">
        <v>702</v>
      </c>
      <c r="D277" s="2" t="n">
        <v>140</v>
      </c>
      <c r="E277" s="38" t="s">
        <v>117</v>
      </c>
      <c r="F277" s="2" t="n">
        <v>340</v>
      </c>
      <c r="G277" s="92" t="s">
        <v>3465</v>
      </c>
      <c r="H277" s="14" t="n">
        <f aca="false">E277+8</f>
        <v>42</v>
      </c>
      <c r="I277" s="14" t="n">
        <f aca="false">H277</f>
        <v>42</v>
      </c>
      <c r="J277" s="14" t="n">
        <f aca="false">H277</f>
        <v>42</v>
      </c>
      <c r="M277" s="8" t="n">
        <v>995</v>
      </c>
    </row>
    <row r="278" customFormat="false" ht="15" hidden="false" customHeight="false" outlineLevel="0" collapsed="false">
      <c r="B278" s="2" t="s">
        <v>108</v>
      </c>
      <c r="C278" s="66" t="s">
        <v>702</v>
      </c>
      <c r="D278" s="2" t="n">
        <v>150</v>
      </c>
      <c r="E278" s="38" t="s">
        <v>119</v>
      </c>
      <c r="F278" s="2" t="n">
        <v>360</v>
      </c>
      <c r="G278" s="92" t="s">
        <v>3465</v>
      </c>
      <c r="H278" s="14" t="n">
        <f aca="false">E278+8</f>
        <v>44</v>
      </c>
      <c r="I278" s="14" t="n">
        <f aca="false">H278</f>
        <v>44</v>
      </c>
      <c r="J278" s="14" t="n">
        <f aca="false">H278</f>
        <v>44</v>
      </c>
      <c r="M278" s="8" t="n">
        <v>985</v>
      </c>
    </row>
    <row r="279" customFormat="false" ht="15" hidden="false" customHeight="false" outlineLevel="0" collapsed="false">
      <c r="B279" s="2" t="s">
        <v>108</v>
      </c>
      <c r="C279" s="66" t="s">
        <v>702</v>
      </c>
      <c r="D279" s="2" t="n">
        <v>160</v>
      </c>
      <c r="E279" s="38" t="s">
        <v>121</v>
      </c>
      <c r="F279" s="2" t="n">
        <v>380</v>
      </c>
      <c r="G279" s="92" t="s">
        <v>3465</v>
      </c>
      <c r="H279" s="14" t="n">
        <f aca="false">E279+8</f>
        <v>46</v>
      </c>
      <c r="I279" s="14" t="n">
        <f aca="false">H279</f>
        <v>46</v>
      </c>
      <c r="J279" s="14" t="n">
        <f aca="false">H279</f>
        <v>46</v>
      </c>
      <c r="M279" s="8" t="n">
        <v>975</v>
      </c>
    </row>
    <row r="280" customFormat="false" ht="15" hidden="false" customHeight="false" outlineLevel="0" collapsed="false">
      <c r="B280" s="2" t="s">
        <v>108</v>
      </c>
      <c r="C280" s="66" t="s">
        <v>702</v>
      </c>
      <c r="D280" s="2" t="n">
        <v>170</v>
      </c>
      <c r="E280" s="38" t="s">
        <v>123</v>
      </c>
      <c r="F280" s="2" t="n">
        <v>400</v>
      </c>
      <c r="G280" s="92" t="s">
        <v>3465</v>
      </c>
      <c r="H280" s="14" t="n">
        <f aca="false">E280+8</f>
        <v>48</v>
      </c>
      <c r="I280" s="14" t="n">
        <f aca="false">H280</f>
        <v>48</v>
      </c>
      <c r="J280" s="14" t="n">
        <f aca="false">H280</f>
        <v>48</v>
      </c>
      <c r="M280" s="8" t="n">
        <v>905</v>
      </c>
    </row>
    <row r="281" customFormat="false" ht="15" hidden="false" customHeight="false" outlineLevel="0" collapsed="false">
      <c r="B281" s="2" t="s">
        <v>108</v>
      </c>
      <c r="C281" s="66" t="s">
        <v>702</v>
      </c>
      <c r="D281" s="2" t="n">
        <v>180</v>
      </c>
      <c r="E281" s="38" t="s">
        <v>125</v>
      </c>
      <c r="F281" s="2" t="n">
        <v>420</v>
      </c>
      <c r="G281" s="92" t="s">
        <v>3465</v>
      </c>
      <c r="H281" s="14" t="n">
        <f aca="false">E281+8</f>
        <v>50</v>
      </c>
      <c r="I281" s="14" t="n">
        <f aca="false">H281</f>
        <v>50</v>
      </c>
      <c r="J281" s="14" t="n">
        <f aca="false">H281</f>
        <v>50</v>
      </c>
      <c r="M281" s="8" t="n">
        <v>945</v>
      </c>
    </row>
    <row r="282" customFormat="false" ht="15" hidden="false" customHeight="false" outlineLevel="0" collapsed="false">
      <c r="B282" s="2" t="s">
        <v>108</v>
      </c>
      <c r="C282" s="66" t="s">
        <v>702</v>
      </c>
      <c r="D282" s="2" t="n">
        <v>190</v>
      </c>
      <c r="E282" s="38" t="s">
        <v>127</v>
      </c>
      <c r="F282" s="2" t="n">
        <v>440</v>
      </c>
      <c r="G282" s="92" t="s">
        <v>3465</v>
      </c>
      <c r="H282" s="14" t="n">
        <f aca="false">E282+8</f>
        <v>52</v>
      </c>
      <c r="I282" s="14" t="n">
        <f aca="false">H282</f>
        <v>52</v>
      </c>
      <c r="J282" s="14" t="n">
        <f aca="false">H282</f>
        <v>52</v>
      </c>
      <c r="M282" s="8" t="n">
        <v>955</v>
      </c>
    </row>
    <row r="283" customFormat="false" ht="15" hidden="false" customHeight="false" outlineLevel="0" collapsed="false">
      <c r="B283" s="2" t="s">
        <v>108</v>
      </c>
      <c r="C283" s="66" t="s">
        <v>702</v>
      </c>
      <c r="D283" s="2" t="n">
        <v>200</v>
      </c>
      <c r="E283" s="38" t="s">
        <v>241</v>
      </c>
      <c r="F283" s="2" t="n">
        <v>460</v>
      </c>
      <c r="G283" s="92" t="s">
        <v>3465</v>
      </c>
      <c r="H283" s="14" t="n">
        <f aca="false">E283+8</f>
        <v>54</v>
      </c>
      <c r="I283" s="14" t="n">
        <f aca="false">H283</f>
        <v>54</v>
      </c>
      <c r="J283" s="14" t="n">
        <f aca="false">H283</f>
        <v>54</v>
      </c>
      <c r="M283" s="8" t="n">
        <v>915</v>
      </c>
    </row>
    <row r="284" customFormat="false" ht="15" hidden="false" customHeight="false" outlineLevel="0" collapsed="false">
      <c r="B284" s="2" t="s">
        <v>108</v>
      </c>
      <c r="C284" s="66" t="s">
        <v>702</v>
      </c>
      <c r="D284" s="2" t="n">
        <v>210</v>
      </c>
      <c r="E284" s="38" t="s">
        <v>243</v>
      </c>
      <c r="F284" s="2" t="n">
        <v>480</v>
      </c>
      <c r="G284" s="92" t="s">
        <v>3465</v>
      </c>
      <c r="H284" s="14" t="n">
        <f aca="false">E284+8</f>
        <v>56</v>
      </c>
      <c r="I284" s="14" t="n">
        <f aca="false">H284</f>
        <v>56</v>
      </c>
      <c r="J284" s="14" t="n">
        <f aca="false">H284</f>
        <v>56</v>
      </c>
      <c r="M284" s="8" t="n">
        <v>895</v>
      </c>
    </row>
    <row r="285" customFormat="false" ht="15" hidden="false" customHeight="false" outlineLevel="0" collapsed="false">
      <c r="B285" s="2" t="s">
        <v>108</v>
      </c>
      <c r="C285" s="66" t="s">
        <v>702</v>
      </c>
      <c r="D285" s="2" t="n">
        <v>220</v>
      </c>
      <c r="E285" s="38" t="s">
        <v>245</v>
      </c>
      <c r="F285" s="2" t="n">
        <v>500</v>
      </c>
      <c r="G285" s="92" t="s">
        <v>3465</v>
      </c>
      <c r="H285" s="14" t="n">
        <f aca="false">E285+8</f>
        <v>58</v>
      </c>
      <c r="I285" s="14" t="n">
        <f aca="false">H285</f>
        <v>58</v>
      </c>
      <c r="J285" s="14" t="n">
        <f aca="false">H285</f>
        <v>58</v>
      </c>
      <c r="M285" s="8" t="n">
        <v>875</v>
      </c>
    </row>
    <row r="286" customFormat="false" ht="15" hidden="false" customHeight="false" outlineLevel="0" collapsed="false">
      <c r="B286" s="2" t="s">
        <v>108</v>
      </c>
      <c r="C286" s="66" t="s">
        <v>702</v>
      </c>
      <c r="D286" s="2" t="n">
        <v>230</v>
      </c>
      <c r="E286" s="38" t="s">
        <v>452</v>
      </c>
      <c r="F286" s="2" t="n">
        <v>520</v>
      </c>
      <c r="G286" s="92" t="s">
        <v>3465</v>
      </c>
      <c r="H286" s="14" t="n">
        <f aca="false">E286+8</f>
        <v>60</v>
      </c>
      <c r="I286" s="14" t="n">
        <f aca="false">H286</f>
        <v>60</v>
      </c>
      <c r="J286" s="14" t="n">
        <f aca="false">H286</f>
        <v>60</v>
      </c>
      <c r="M286" s="8" t="n">
        <v>855</v>
      </c>
    </row>
    <row r="287" customFormat="false" ht="15" hidden="false" customHeight="false" outlineLevel="0" collapsed="false">
      <c r="B287" s="2" t="s">
        <v>108</v>
      </c>
      <c r="C287" s="66" t="s">
        <v>702</v>
      </c>
      <c r="D287" s="2" t="n">
        <v>240</v>
      </c>
      <c r="E287" s="38" t="s">
        <v>453</v>
      </c>
      <c r="F287" s="2" t="n">
        <v>540</v>
      </c>
      <c r="G287" s="92" t="s">
        <v>3465</v>
      </c>
      <c r="H287" s="14" t="n">
        <f aca="false">E287+8</f>
        <v>62</v>
      </c>
      <c r="I287" s="14" t="n">
        <f aca="false">H287</f>
        <v>62</v>
      </c>
      <c r="J287" s="14" t="n">
        <f aca="false">H287</f>
        <v>62</v>
      </c>
      <c r="M287" s="8" t="n">
        <v>835</v>
      </c>
    </row>
    <row r="288" customFormat="false" ht="15" hidden="false" customHeight="false" outlineLevel="0" collapsed="false">
      <c r="B288" s="2" t="s">
        <v>108</v>
      </c>
      <c r="C288" s="66" t="s">
        <v>702</v>
      </c>
      <c r="D288" s="2" t="n">
        <v>250</v>
      </c>
      <c r="E288" s="38" t="s">
        <v>454</v>
      </c>
      <c r="F288" s="2" t="n">
        <v>560</v>
      </c>
      <c r="G288" s="92" t="s">
        <v>3465</v>
      </c>
      <c r="H288" s="14" t="n">
        <f aca="false">E288+8</f>
        <v>64</v>
      </c>
      <c r="I288" s="14" t="n">
        <f aca="false">H288</f>
        <v>64</v>
      </c>
      <c r="J288" s="14" t="n">
        <f aca="false">H288</f>
        <v>64</v>
      </c>
      <c r="M288" s="8" t="n">
        <v>815</v>
      </c>
    </row>
    <row r="289" customFormat="false" ht="15" hidden="false" customHeight="false" outlineLevel="0" collapsed="false">
      <c r="B289" s="2" t="s">
        <v>108</v>
      </c>
      <c r="C289" s="66" t="s">
        <v>702</v>
      </c>
      <c r="D289" s="2" t="n">
        <v>260</v>
      </c>
      <c r="E289" s="38" t="s">
        <v>455</v>
      </c>
      <c r="F289" s="2" t="n">
        <v>580</v>
      </c>
      <c r="G289" s="92" t="s">
        <v>3465</v>
      </c>
      <c r="H289" s="14" t="n">
        <f aca="false">E289+8</f>
        <v>66</v>
      </c>
      <c r="I289" s="14" t="n">
        <f aca="false">H289</f>
        <v>66</v>
      </c>
      <c r="J289" s="14" t="n">
        <f aca="false">H289</f>
        <v>66</v>
      </c>
      <c r="M289" s="8" t="n">
        <v>795</v>
      </c>
    </row>
    <row r="291" customFormat="false" ht="15" hidden="false" customHeight="false" outlineLevel="0" collapsed="false">
      <c r="B291" s="2" t="s">
        <v>108</v>
      </c>
      <c r="C291" s="66" t="s">
        <v>575</v>
      </c>
      <c r="D291" s="2" t="n">
        <v>110</v>
      </c>
      <c r="E291" s="38" t="s">
        <v>576</v>
      </c>
      <c r="F291" s="2" t="s">
        <v>576</v>
      </c>
      <c r="G291" s="66" t="s">
        <v>3466</v>
      </c>
      <c r="H291" s="2" t="s">
        <v>3433</v>
      </c>
      <c r="M291" s="2" t="n">
        <v>0</v>
      </c>
    </row>
    <row r="292" customFormat="false" ht="15" hidden="false" customHeight="false" outlineLevel="0" collapsed="false">
      <c r="B292" s="2" t="s">
        <v>108</v>
      </c>
      <c r="C292" s="66" t="s">
        <v>575</v>
      </c>
      <c r="D292" s="2" t="n">
        <v>120</v>
      </c>
      <c r="E292" s="38" t="s">
        <v>577</v>
      </c>
      <c r="F292" s="2" t="s">
        <v>577</v>
      </c>
      <c r="G292" s="66" t="s">
        <v>3466</v>
      </c>
      <c r="H292" s="2" t="s">
        <v>3433</v>
      </c>
      <c r="M292" s="2" t="n">
        <v>0</v>
      </c>
    </row>
    <row r="293" customFormat="false" ht="15" hidden="false" customHeight="false" outlineLevel="0" collapsed="false">
      <c r="B293" s="2" t="s">
        <v>108</v>
      </c>
      <c r="C293" s="66" t="s">
        <v>575</v>
      </c>
      <c r="D293" s="2" t="n">
        <v>130</v>
      </c>
      <c r="E293" s="38" t="s">
        <v>578</v>
      </c>
      <c r="F293" s="2" t="s">
        <v>578</v>
      </c>
      <c r="G293" s="66" t="s">
        <v>3466</v>
      </c>
      <c r="H293" s="2" t="s">
        <v>3433</v>
      </c>
      <c r="M293" s="2" t="n">
        <v>0</v>
      </c>
    </row>
    <row r="294" customFormat="false" ht="15" hidden="false" customHeight="false" outlineLevel="0" collapsed="false">
      <c r="B294" s="2" t="s">
        <v>108</v>
      </c>
      <c r="C294" s="66" t="s">
        <v>575</v>
      </c>
      <c r="D294" s="2" t="n">
        <v>140</v>
      </c>
      <c r="E294" s="38" t="s">
        <v>176</v>
      </c>
      <c r="F294" s="2" t="s">
        <v>176</v>
      </c>
      <c r="G294" s="66" t="s">
        <v>3466</v>
      </c>
      <c r="H294" s="2" t="s">
        <v>3433</v>
      </c>
      <c r="M294" s="2" t="n">
        <v>0</v>
      </c>
    </row>
    <row r="295" customFormat="false" ht="15" hidden="false" customHeight="false" outlineLevel="0" collapsed="false">
      <c r="B295" s="2" t="s">
        <v>108</v>
      </c>
      <c r="C295" s="66" t="s">
        <v>575</v>
      </c>
      <c r="D295" s="2" t="n">
        <v>150</v>
      </c>
      <c r="E295" s="38" t="s">
        <v>177</v>
      </c>
      <c r="F295" s="2" t="s">
        <v>177</v>
      </c>
      <c r="G295" s="92" t="s">
        <v>3466</v>
      </c>
      <c r="H295" s="8" t="n">
        <v>42</v>
      </c>
      <c r="I295" s="8" t="str">
        <f aca="false">SUBSTITUTE(H295,"/",";")</f>
        <v>42</v>
      </c>
      <c r="J295" s="8" t="str">
        <f aca="false">SUBSTITUTE(H295,"/",";")</f>
        <v>42</v>
      </c>
      <c r="M295" s="8" t="n">
        <v>995</v>
      </c>
    </row>
    <row r="296" customFormat="false" ht="15" hidden="false" customHeight="false" outlineLevel="0" collapsed="false">
      <c r="B296" s="2" t="s">
        <v>108</v>
      </c>
      <c r="C296" s="66" t="s">
        <v>575</v>
      </c>
      <c r="D296" s="2" t="n">
        <v>160</v>
      </c>
      <c r="E296" s="38" t="s">
        <v>178</v>
      </c>
      <c r="F296" s="2" t="s">
        <v>178</v>
      </c>
      <c r="G296" s="92" t="s">
        <v>3466</v>
      </c>
      <c r="H296" s="8" t="n">
        <v>44</v>
      </c>
      <c r="I296" s="8" t="str">
        <f aca="false">SUBSTITUTE(H296,"/",";")</f>
        <v>44</v>
      </c>
      <c r="J296" s="8" t="str">
        <f aca="false">SUBSTITUTE(H296,"/",";")</f>
        <v>44</v>
      </c>
      <c r="M296" s="8" t="n">
        <v>985</v>
      </c>
    </row>
    <row r="297" customFormat="false" ht="15" hidden="false" customHeight="false" outlineLevel="0" collapsed="false">
      <c r="B297" s="2" t="s">
        <v>108</v>
      </c>
      <c r="C297" s="66" t="s">
        <v>575</v>
      </c>
      <c r="D297" s="2" t="n">
        <v>170</v>
      </c>
      <c r="E297" s="38" t="s">
        <v>179</v>
      </c>
      <c r="F297" s="2" t="s">
        <v>179</v>
      </c>
      <c r="G297" s="92" t="s">
        <v>3466</v>
      </c>
      <c r="H297" s="8" t="n">
        <v>46</v>
      </c>
      <c r="I297" s="8" t="str">
        <f aca="false">SUBSTITUTE(H297,"/",";")</f>
        <v>46</v>
      </c>
      <c r="J297" s="8" t="str">
        <f aca="false">SUBSTITUTE(H297,"/",";")</f>
        <v>46</v>
      </c>
      <c r="M297" s="8" t="n">
        <v>975</v>
      </c>
    </row>
    <row r="298" customFormat="false" ht="15" hidden="false" customHeight="false" outlineLevel="0" collapsed="false">
      <c r="B298" s="2" t="s">
        <v>108</v>
      </c>
      <c r="C298" s="66" t="s">
        <v>575</v>
      </c>
      <c r="D298" s="2" t="n">
        <v>180</v>
      </c>
      <c r="E298" s="38" t="s">
        <v>180</v>
      </c>
      <c r="F298" s="2" t="s">
        <v>180</v>
      </c>
      <c r="G298" s="92" t="s">
        <v>3466</v>
      </c>
      <c r="H298" s="8" t="n">
        <v>48</v>
      </c>
      <c r="I298" s="8" t="str">
        <f aca="false">SUBSTITUTE(H298,"/",";")</f>
        <v>48</v>
      </c>
      <c r="J298" s="8" t="str">
        <f aca="false">SUBSTITUTE(H298,"/",";")</f>
        <v>48</v>
      </c>
      <c r="M298" s="8" t="n">
        <v>905</v>
      </c>
    </row>
    <row r="299" customFormat="false" ht="15" hidden="false" customHeight="false" outlineLevel="0" collapsed="false">
      <c r="B299" s="2" t="s">
        <v>108</v>
      </c>
      <c r="C299" s="66" t="s">
        <v>575</v>
      </c>
      <c r="D299" s="2" t="n">
        <v>190</v>
      </c>
      <c r="E299" s="38" t="s">
        <v>181</v>
      </c>
      <c r="F299" s="2" t="s">
        <v>181</v>
      </c>
      <c r="G299" s="92" t="s">
        <v>3466</v>
      </c>
      <c r="H299" s="8" t="n">
        <v>50</v>
      </c>
      <c r="I299" s="8" t="str">
        <f aca="false">SUBSTITUTE(H299,"/",";")</f>
        <v>50</v>
      </c>
      <c r="J299" s="8" t="str">
        <f aca="false">SUBSTITUTE(H299,"/",";")</f>
        <v>50</v>
      </c>
      <c r="M299" s="8" t="n">
        <v>945</v>
      </c>
    </row>
    <row r="300" customFormat="false" ht="15" hidden="false" customHeight="false" outlineLevel="0" collapsed="false">
      <c r="B300" s="2" t="s">
        <v>108</v>
      </c>
      <c r="C300" s="66" t="s">
        <v>575</v>
      </c>
      <c r="D300" s="2" t="n">
        <v>200</v>
      </c>
      <c r="E300" s="38" t="s">
        <v>182</v>
      </c>
      <c r="F300" s="2" t="s">
        <v>182</v>
      </c>
      <c r="G300" s="92" t="s">
        <v>3466</v>
      </c>
      <c r="H300" s="8" t="n">
        <v>52</v>
      </c>
      <c r="I300" s="8" t="str">
        <f aca="false">SUBSTITUTE(H300,"/",";")</f>
        <v>52</v>
      </c>
      <c r="J300" s="8" t="str">
        <f aca="false">SUBSTITUTE(H300,"/",";")</f>
        <v>52</v>
      </c>
      <c r="M300" s="8" t="n">
        <v>955</v>
      </c>
    </row>
    <row r="301" customFormat="false" ht="15" hidden="false" customHeight="false" outlineLevel="0" collapsed="false">
      <c r="B301" s="2" t="s">
        <v>108</v>
      </c>
      <c r="C301" s="66" t="s">
        <v>575</v>
      </c>
      <c r="D301" s="2" t="n">
        <v>210</v>
      </c>
      <c r="E301" s="38" t="s">
        <v>579</v>
      </c>
      <c r="F301" s="2" t="s">
        <v>579</v>
      </c>
      <c r="G301" s="92" t="s">
        <v>3466</v>
      </c>
      <c r="H301" s="8" t="n">
        <v>54</v>
      </c>
      <c r="I301" s="8" t="str">
        <f aca="false">SUBSTITUTE(H301,"/",";")</f>
        <v>54</v>
      </c>
      <c r="J301" s="8" t="str">
        <f aca="false">SUBSTITUTE(H301,"/",";")</f>
        <v>54</v>
      </c>
      <c r="M301" s="8" t="n">
        <v>915</v>
      </c>
    </row>
    <row r="302" customFormat="false" ht="15" hidden="false" customHeight="false" outlineLevel="0" collapsed="false">
      <c r="B302" s="2" t="s">
        <v>108</v>
      </c>
      <c r="C302" s="66" t="s">
        <v>575</v>
      </c>
      <c r="D302" s="2" t="n">
        <v>220</v>
      </c>
      <c r="E302" s="38" t="s">
        <v>580</v>
      </c>
      <c r="F302" s="2" t="s">
        <v>580</v>
      </c>
      <c r="G302" s="92" t="s">
        <v>3466</v>
      </c>
      <c r="H302" s="8" t="n">
        <v>56</v>
      </c>
      <c r="I302" s="8" t="str">
        <f aca="false">SUBSTITUTE(H302,"/",";")</f>
        <v>56</v>
      </c>
      <c r="J302" s="8" t="str">
        <f aca="false">SUBSTITUTE(H302,"/",";")</f>
        <v>56</v>
      </c>
      <c r="M302" s="8" t="n">
        <v>895</v>
      </c>
    </row>
    <row r="303" customFormat="false" ht="15" hidden="false" customHeight="false" outlineLevel="0" collapsed="false">
      <c r="B303" s="2" t="s">
        <v>108</v>
      </c>
      <c r="C303" s="66" t="s">
        <v>575</v>
      </c>
      <c r="D303" s="2" t="n">
        <v>230</v>
      </c>
      <c r="E303" s="38" t="s">
        <v>581</v>
      </c>
      <c r="F303" s="2" t="s">
        <v>581</v>
      </c>
      <c r="G303" s="92" t="s">
        <v>3466</v>
      </c>
      <c r="H303" s="8" t="n">
        <v>58</v>
      </c>
      <c r="I303" s="8" t="str">
        <f aca="false">SUBSTITUTE(H303,"/",";")</f>
        <v>58</v>
      </c>
      <c r="J303" s="8" t="str">
        <f aca="false">SUBSTITUTE(H303,"/",";")</f>
        <v>58</v>
      </c>
      <c r="M303" s="8" t="n">
        <v>875</v>
      </c>
    </row>
    <row r="304" customFormat="false" ht="15" hidden="false" customHeight="false" outlineLevel="0" collapsed="false">
      <c r="B304" s="2" t="s">
        <v>108</v>
      </c>
      <c r="C304" s="66" t="s">
        <v>575</v>
      </c>
      <c r="D304" s="2" t="n">
        <v>240</v>
      </c>
      <c r="E304" s="38" t="s">
        <v>582</v>
      </c>
      <c r="F304" s="2" t="s">
        <v>582</v>
      </c>
      <c r="G304" s="92" t="s">
        <v>3466</v>
      </c>
      <c r="H304" s="8" t="n">
        <v>60</v>
      </c>
      <c r="I304" s="8" t="str">
        <f aca="false">SUBSTITUTE(H304,"/",";")</f>
        <v>60</v>
      </c>
      <c r="J304" s="8" t="str">
        <f aca="false">SUBSTITUTE(H304,"/",";")</f>
        <v>60</v>
      </c>
      <c r="M304" s="8" t="n">
        <v>855</v>
      </c>
    </row>
    <row r="306" customFormat="false" ht="15" hidden="false" customHeight="false" outlineLevel="0" collapsed="false">
      <c r="B306" s="2" t="s">
        <v>108</v>
      </c>
      <c r="C306" s="66" t="s">
        <v>585</v>
      </c>
      <c r="D306" s="2" t="n">
        <v>120</v>
      </c>
      <c r="E306" s="38" t="s">
        <v>577</v>
      </c>
      <c r="F306" s="2" t="s">
        <v>577</v>
      </c>
      <c r="G306" s="66" t="s">
        <v>3466</v>
      </c>
      <c r="H306" s="2" t="s">
        <v>3433</v>
      </c>
      <c r="M306" s="2" t="n">
        <v>0</v>
      </c>
    </row>
    <row r="307" customFormat="false" ht="15" hidden="false" customHeight="false" outlineLevel="0" collapsed="false">
      <c r="B307" s="2" t="s">
        <v>108</v>
      </c>
      <c r="C307" s="66" t="s">
        <v>585</v>
      </c>
      <c r="D307" s="2" t="n">
        <v>125</v>
      </c>
      <c r="E307" s="38" t="s">
        <v>586</v>
      </c>
      <c r="F307" s="2" t="s">
        <v>3467</v>
      </c>
      <c r="G307" s="66" t="s">
        <v>3466</v>
      </c>
      <c r="H307" s="2" t="s">
        <v>3433</v>
      </c>
      <c r="M307" s="2" t="n">
        <v>0</v>
      </c>
    </row>
    <row r="308" customFormat="false" ht="15" hidden="false" customHeight="false" outlineLevel="0" collapsed="false">
      <c r="B308" s="2" t="s">
        <v>108</v>
      </c>
      <c r="C308" s="66" t="s">
        <v>585</v>
      </c>
      <c r="D308" s="2" t="n">
        <v>140</v>
      </c>
      <c r="E308" s="38" t="s">
        <v>176</v>
      </c>
      <c r="F308" s="2" t="s">
        <v>176</v>
      </c>
      <c r="G308" s="66" t="s">
        <v>3466</v>
      </c>
      <c r="H308" s="2" t="s">
        <v>3433</v>
      </c>
      <c r="M308" s="2" t="n">
        <v>0</v>
      </c>
    </row>
    <row r="309" customFormat="false" ht="15" hidden="false" customHeight="false" outlineLevel="0" collapsed="false">
      <c r="B309" s="2" t="s">
        <v>108</v>
      </c>
      <c r="C309" s="66" t="s">
        <v>585</v>
      </c>
      <c r="D309" s="2" t="n">
        <v>145</v>
      </c>
      <c r="E309" s="38" t="s">
        <v>587</v>
      </c>
      <c r="F309" s="2" t="s">
        <v>3016</v>
      </c>
      <c r="G309" s="66" t="s">
        <v>3466</v>
      </c>
      <c r="H309" s="2" t="s">
        <v>3433</v>
      </c>
      <c r="M309" s="2" t="n">
        <v>0</v>
      </c>
    </row>
    <row r="310" customFormat="false" ht="15" hidden="false" customHeight="false" outlineLevel="0" collapsed="false">
      <c r="B310" s="2" t="s">
        <v>108</v>
      </c>
      <c r="C310" s="66" t="s">
        <v>585</v>
      </c>
      <c r="D310" s="2" t="n">
        <v>150</v>
      </c>
      <c r="E310" s="38" t="s">
        <v>177</v>
      </c>
      <c r="F310" s="2" t="s">
        <v>177</v>
      </c>
      <c r="G310" s="92" t="s">
        <v>3466</v>
      </c>
      <c r="H310" s="8" t="n">
        <v>42</v>
      </c>
      <c r="I310" s="8" t="str">
        <f aca="false">SUBSTITUTE(H310,"/",";")</f>
        <v>42</v>
      </c>
      <c r="J310" s="8" t="str">
        <f aca="false">SUBSTITUTE(H310,"/",";")</f>
        <v>42</v>
      </c>
      <c r="M310" s="8" t="n">
        <v>995</v>
      </c>
    </row>
    <row r="311" customFormat="false" ht="15" hidden="false" customHeight="false" outlineLevel="0" collapsed="false">
      <c r="B311" s="2" t="s">
        <v>108</v>
      </c>
      <c r="C311" s="66" t="s">
        <v>585</v>
      </c>
      <c r="D311" s="2" t="n">
        <v>155</v>
      </c>
      <c r="E311" s="38" t="s">
        <v>588</v>
      </c>
      <c r="F311" s="2" t="s">
        <v>3017</v>
      </c>
      <c r="G311" s="92" t="s">
        <v>3466</v>
      </c>
      <c r="H311" s="8" t="s">
        <v>171</v>
      </c>
      <c r="I311" s="8" t="str">
        <f aca="false">SUBSTITUTE(H311,"/",";")</f>
        <v>42;44</v>
      </c>
      <c r="J311" s="8" t="str">
        <f aca="false">SUBSTITUTE(H311,"/",";")</f>
        <v>42;44</v>
      </c>
      <c r="M311" s="8" t="n">
        <v>982</v>
      </c>
    </row>
    <row r="312" customFormat="false" ht="15" hidden="false" customHeight="false" outlineLevel="0" collapsed="false">
      <c r="B312" s="2" t="s">
        <v>108</v>
      </c>
      <c r="C312" s="66" t="s">
        <v>585</v>
      </c>
      <c r="D312" s="2" t="n">
        <v>160</v>
      </c>
      <c r="E312" s="38" t="s">
        <v>178</v>
      </c>
      <c r="F312" s="2" t="s">
        <v>178</v>
      </c>
      <c r="G312" s="92" t="s">
        <v>3466</v>
      </c>
      <c r="H312" s="8" t="n">
        <v>44</v>
      </c>
      <c r="I312" s="8" t="str">
        <f aca="false">SUBSTITUTE(H312,"/",";")</f>
        <v>44</v>
      </c>
      <c r="J312" s="8" t="str">
        <f aca="false">SUBSTITUTE(H312,"/",";")</f>
        <v>44</v>
      </c>
      <c r="M312" s="8" t="n">
        <v>985</v>
      </c>
    </row>
    <row r="313" customFormat="false" ht="15" hidden="false" customHeight="false" outlineLevel="0" collapsed="false">
      <c r="B313" s="2" t="s">
        <v>108</v>
      </c>
      <c r="C313" s="66" t="s">
        <v>585</v>
      </c>
      <c r="D313" s="2" t="n">
        <v>165</v>
      </c>
      <c r="E313" s="38" t="s">
        <v>589</v>
      </c>
      <c r="F313" s="2" t="s">
        <v>3021</v>
      </c>
      <c r="G313" s="92" t="s">
        <v>3466</v>
      </c>
      <c r="H313" s="8" t="s">
        <v>262</v>
      </c>
      <c r="I313" s="8" t="str">
        <f aca="false">SUBSTITUTE(H313,"/",";")</f>
        <v>44;46</v>
      </c>
      <c r="J313" s="8" t="str">
        <f aca="false">SUBSTITUTE(H313,"/",";")</f>
        <v>44;46</v>
      </c>
      <c r="M313" s="8" t="n">
        <v>972</v>
      </c>
    </row>
    <row r="314" customFormat="false" ht="15" hidden="false" customHeight="false" outlineLevel="0" collapsed="false">
      <c r="B314" s="2" t="s">
        <v>108</v>
      </c>
      <c r="C314" s="66" t="s">
        <v>585</v>
      </c>
      <c r="D314" s="2" t="n">
        <v>170</v>
      </c>
      <c r="E314" s="38" t="s">
        <v>179</v>
      </c>
      <c r="F314" s="2" t="s">
        <v>179</v>
      </c>
      <c r="G314" s="92" t="s">
        <v>3466</v>
      </c>
      <c r="H314" s="8" t="n">
        <v>46</v>
      </c>
      <c r="I314" s="8" t="str">
        <f aca="false">SUBSTITUTE(H314,"/",";")</f>
        <v>46</v>
      </c>
      <c r="J314" s="8" t="str">
        <f aca="false">SUBSTITUTE(H314,"/",";")</f>
        <v>46</v>
      </c>
      <c r="M314" s="8" t="n">
        <v>975</v>
      </c>
    </row>
    <row r="315" customFormat="false" ht="15" hidden="false" customHeight="false" outlineLevel="0" collapsed="false">
      <c r="B315" s="2" t="s">
        <v>108</v>
      </c>
      <c r="C315" s="66" t="s">
        <v>585</v>
      </c>
      <c r="D315" s="2" t="n">
        <v>175</v>
      </c>
      <c r="E315" s="38" t="s">
        <v>590</v>
      </c>
      <c r="F315" s="2" t="s">
        <v>3025</v>
      </c>
      <c r="G315" s="92" t="s">
        <v>3466</v>
      </c>
      <c r="H315" s="8" t="s">
        <v>264</v>
      </c>
      <c r="I315" s="8" t="str">
        <f aca="false">SUBSTITUTE(H315,"/",";")</f>
        <v>46;48</v>
      </c>
      <c r="J315" s="8" t="str">
        <f aca="false">SUBSTITUTE(H315,"/",";")</f>
        <v>46;48</v>
      </c>
      <c r="M315" s="8" t="n">
        <v>872</v>
      </c>
    </row>
    <row r="316" customFormat="false" ht="15" hidden="false" customHeight="false" outlineLevel="0" collapsed="false">
      <c r="B316" s="2" t="s">
        <v>108</v>
      </c>
      <c r="C316" s="66" t="s">
        <v>585</v>
      </c>
      <c r="D316" s="2" t="n">
        <v>180</v>
      </c>
      <c r="E316" s="38" t="s">
        <v>180</v>
      </c>
      <c r="F316" s="2" t="s">
        <v>180</v>
      </c>
      <c r="G316" s="92" t="s">
        <v>3466</v>
      </c>
      <c r="H316" s="8" t="n">
        <v>48</v>
      </c>
      <c r="I316" s="8" t="str">
        <f aca="false">SUBSTITUTE(H316,"/",";")</f>
        <v>48</v>
      </c>
      <c r="J316" s="8" t="str">
        <f aca="false">SUBSTITUTE(H316,"/",";")</f>
        <v>48</v>
      </c>
      <c r="M316" s="8" t="n">
        <v>905</v>
      </c>
    </row>
    <row r="317" customFormat="false" ht="15" hidden="false" customHeight="false" outlineLevel="0" collapsed="false">
      <c r="B317" s="2" t="s">
        <v>108</v>
      </c>
      <c r="C317" s="66" t="s">
        <v>585</v>
      </c>
      <c r="D317" s="2" t="n">
        <v>185</v>
      </c>
      <c r="E317" s="38" t="s">
        <v>591</v>
      </c>
      <c r="F317" s="2" t="s">
        <v>3029</v>
      </c>
      <c r="G317" s="92" t="s">
        <v>3466</v>
      </c>
      <c r="H317" s="8" t="s">
        <v>266</v>
      </c>
      <c r="I317" s="8" t="str">
        <f aca="false">SUBSTITUTE(H317,"/",";")</f>
        <v>48;50</v>
      </c>
      <c r="J317" s="8" t="str">
        <f aca="false">SUBSTITUTE(H317,"/",";")</f>
        <v>48;50</v>
      </c>
      <c r="M317" s="8" t="n">
        <v>902</v>
      </c>
    </row>
    <row r="318" customFormat="false" ht="15" hidden="false" customHeight="false" outlineLevel="0" collapsed="false">
      <c r="B318" s="2" t="s">
        <v>108</v>
      </c>
      <c r="C318" s="66" t="s">
        <v>585</v>
      </c>
      <c r="D318" s="2" t="n">
        <v>190</v>
      </c>
      <c r="E318" s="38" t="s">
        <v>181</v>
      </c>
      <c r="F318" s="2" t="s">
        <v>181</v>
      </c>
      <c r="G318" s="92" t="s">
        <v>3466</v>
      </c>
      <c r="H318" s="8" t="n">
        <v>50</v>
      </c>
      <c r="I318" s="8" t="str">
        <f aca="false">SUBSTITUTE(H318,"/",";")</f>
        <v>50</v>
      </c>
      <c r="J318" s="8" t="str">
        <f aca="false">SUBSTITUTE(H318,"/",";")</f>
        <v>50</v>
      </c>
      <c r="M318" s="8" t="n">
        <v>945</v>
      </c>
    </row>
    <row r="319" customFormat="false" ht="15" hidden="false" customHeight="false" outlineLevel="0" collapsed="false">
      <c r="B319" s="2" t="s">
        <v>108</v>
      </c>
      <c r="C319" s="66" t="s">
        <v>585</v>
      </c>
      <c r="D319" s="2" t="n">
        <v>195</v>
      </c>
      <c r="E319" s="38" t="s">
        <v>592</v>
      </c>
      <c r="F319" s="2" t="s">
        <v>3032</v>
      </c>
      <c r="G319" s="92" t="s">
        <v>3466</v>
      </c>
      <c r="H319" s="8" t="s">
        <v>465</v>
      </c>
      <c r="I319" s="8" t="str">
        <f aca="false">SUBSTITUTE(H319,"/",";")</f>
        <v>50;52</v>
      </c>
      <c r="J319" s="8" t="str">
        <f aca="false">SUBSTITUTE(H319,"/",";")</f>
        <v>50;52</v>
      </c>
      <c r="M319" s="8" t="n">
        <v>922</v>
      </c>
    </row>
    <row r="320" customFormat="false" ht="15" hidden="false" customHeight="false" outlineLevel="0" collapsed="false">
      <c r="B320" s="2" t="s">
        <v>108</v>
      </c>
      <c r="C320" s="66" t="s">
        <v>585</v>
      </c>
      <c r="D320" s="2" t="n">
        <v>200</v>
      </c>
      <c r="E320" s="38" t="s">
        <v>182</v>
      </c>
      <c r="F320" s="2" t="s">
        <v>182</v>
      </c>
      <c r="G320" s="92" t="s">
        <v>3466</v>
      </c>
      <c r="H320" s="8" t="n">
        <v>52</v>
      </c>
      <c r="I320" s="8" t="str">
        <f aca="false">SUBSTITUTE(H320,"/",";")</f>
        <v>52</v>
      </c>
      <c r="J320" s="8" t="str">
        <f aca="false">SUBSTITUTE(H320,"/",";")</f>
        <v>52</v>
      </c>
      <c r="M320" s="8" t="n">
        <v>955</v>
      </c>
    </row>
    <row r="321" customFormat="false" ht="15" hidden="false" customHeight="false" outlineLevel="0" collapsed="false">
      <c r="B321" s="2" t="s">
        <v>108</v>
      </c>
      <c r="C321" s="66" t="s">
        <v>585</v>
      </c>
      <c r="D321" s="2" t="n">
        <v>205</v>
      </c>
      <c r="E321" s="38" t="s">
        <v>593</v>
      </c>
      <c r="F321" s="2" t="s">
        <v>3261</v>
      </c>
      <c r="G321" s="92" t="s">
        <v>3466</v>
      </c>
      <c r="H321" s="8" t="s">
        <v>466</v>
      </c>
      <c r="I321" s="8" t="str">
        <f aca="false">SUBSTITUTE(H321,"/",";")</f>
        <v>52;54</v>
      </c>
      <c r="J321" s="8" t="str">
        <f aca="false">SUBSTITUTE(H321,"/",";")</f>
        <v>52;54</v>
      </c>
      <c r="M321" s="8" t="n">
        <v>892</v>
      </c>
    </row>
    <row r="322" customFormat="false" ht="15" hidden="false" customHeight="false" outlineLevel="0" collapsed="false">
      <c r="B322" s="2" t="s">
        <v>108</v>
      </c>
      <c r="C322" s="66" t="s">
        <v>585</v>
      </c>
      <c r="D322" s="2" t="n">
        <v>210</v>
      </c>
      <c r="E322" s="38" t="s">
        <v>579</v>
      </c>
      <c r="F322" s="2" t="s">
        <v>579</v>
      </c>
      <c r="G322" s="92" t="s">
        <v>3466</v>
      </c>
      <c r="H322" s="8" t="n">
        <v>54</v>
      </c>
      <c r="I322" s="8" t="str">
        <f aca="false">SUBSTITUTE(H322,"/",";")</f>
        <v>54</v>
      </c>
      <c r="J322" s="8" t="str">
        <f aca="false">SUBSTITUTE(H322,"/",";")</f>
        <v>54</v>
      </c>
      <c r="M322" s="8" t="n">
        <v>915</v>
      </c>
    </row>
    <row r="323" customFormat="false" ht="15" hidden="false" customHeight="false" outlineLevel="0" collapsed="false">
      <c r="B323" s="2" t="s">
        <v>108</v>
      </c>
      <c r="C323" s="66" t="s">
        <v>585</v>
      </c>
      <c r="D323" s="2" t="n">
        <v>215</v>
      </c>
      <c r="E323" s="38" t="s">
        <v>594</v>
      </c>
      <c r="F323" s="2" t="s">
        <v>3468</v>
      </c>
      <c r="G323" s="92" t="s">
        <v>3466</v>
      </c>
      <c r="H323" s="8" t="s">
        <v>467</v>
      </c>
      <c r="I323" s="8" t="str">
        <f aca="false">SUBSTITUTE(H323,"/",";")</f>
        <v>54;56</v>
      </c>
      <c r="J323" s="8" t="str">
        <f aca="false">SUBSTITUTE(H323,"/",";")</f>
        <v>54;56</v>
      </c>
      <c r="M323" s="8" t="n">
        <v>882</v>
      </c>
    </row>
    <row r="324" customFormat="false" ht="15" hidden="false" customHeight="false" outlineLevel="0" collapsed="false">
      <c r="B324" s="2" t="s">
        <v>108</v>
      </c>
      <c r="C324" s="66" t="s">
        <v>585</v>
      </c>
      <c r="D324" s="2" t="n">
        <v>220</v>
      </c>
      <c r="E324" s="38" t="s">
        <v>580</v>
      </c>
      <c r="F324" s="2" t="s">
        <v>580</v>
      </c>
      <c r="G324" s="92" t="s">
        <v>3466</v>
      </c>
      <c r="H324" s="8" t="n">
        <v>56</v>
      </c>
      <c r="I324" s="8" t="str">
        <f aca="false">SUBSTITUTE(H324,"/",";")</f>
        <v>56</v>
      </c>
      <c r="J324" s="8" t="str">
        <f aca="false">SUBSTITUTE(H324,"/",";")</f>
        <v>56</v>
      </c>
      <c r="M324" s="8" t="n">
        <v>895</v>
      </c>
    </row>
    <row r="325" customFormat="false" ht="15" hidden="false" customHeight="false" outlineLevel="0" collapsed="false">
      <c r="B325" s="2" t="s">
        <v>108</v>
      </c>
      <c r="C325" s="66" t="s">
        <v>585</v>
      </c>
      <c r="D325" s="2" t="n">
        <v>225</v>
      </c>
      <c r="E325" s="38" t="s">
        <v>595</v>
      </c>
      <c r="F325" s="2" t="s">
        <v>3469</v>
      </c>
      <c r="G325" s="92" t="s">
        <v>3466</v>
      </c>
      <c r="H325" s="8" t="s">
        <v>468</v>
      </c>
      <c r="I325" s="8" t="str">
        <f aca="false">SUBSTITUTE(H325,"/",";")</f>
        <v>56;58</v>
      </c>
      <c r="J325" s="8" t="str">
        <f aca="false">SUBSTITUTE(H325,"/",";")</f>
        <v>56;58</v>
      </c>
      <c r="M325" s="8" t="n">
        <v>812</v>
      </c>
    </row>
    <row r="326" customFormat="false" ht="15" hidden="false" customHeight="false" outlineLevel="0" collapsed="false">
      <c r="B326" s="2" t="s">
        <v>108</v>
      </c>
      <c r="C326" s="66" t="s">
        <v>585</v>
      </c>
      <c r="D326" s="2" t="n">
        <v>230</v>
      </c>
      <c r="E326" s="38" t="s">
        <v>581</v>
      </c>
      <c r="F326" s="2" t="s">
        <v>581</v>
      </c>
      <c r="G326" s="92" t="s">
        <v>3466</v>
      </c>
      <c r="H326" s="8" t="n">
        <v>58</v>
      </c>
      <c r="I326" s="8" t="str">
        <f aca="false">SUBSTITUTE(H326,"/",";")</f>
        <v>58</v>
      </c>
      <c r="J326" s="8" t="str">
        <f aca="false">SUBSTITUTE(H326,"/",";")</f>
        <v>58</v>
      </c>
      <c r="M326" s="8" t="n">
        <v>875</v>
      </c>
    </row>
    <row r="327" customFormat="false" ht="15" hidden="false" customHeight="false" outlineLevel="0" collapsed="false">
      <c r="B327" s="2" t="s">
        <v>108</v>
      </c>
      <c r="C327" s="66" t="s">
        <v>585</v>
      </c>
      <c r="D327" s="2" t="n">
        <v>235</v>
      </c>
      <c r="E327" s="38" t="s">
        <v>596</v>
      </c>
      <c r="F327" s="2" t="s">
        <v>3470</v>
      </c>
      <c r="G327" s="92" t="s">
        <v>3466</v>
      </c>
      <c r="H327" s="8" t="s">
        <v>469</v>
      </c>
      <c r="I327" s="8" t="str">
        <f aca="false">SUBSTITUTE(H327,"/",";")</f>
        <v>58;60</v>
      </c>
      <c r="J327" s="8" t="str">
        <f aca="false">SUBSTITUTE(H327,"/",";")</f>
        <v>58;60</v>
      </c>
      <c r="M327" s="8" t="n">
        <v>742</v>
      </c>
    </row>
    <row r="328" customFormat="false" ht="15" hidden="false" customHeight="false" outlineLevel="0" collapsed="false">
      <c r="B328" s="2" t="s">
        <v>108</v>
      </c>
      <c r="C328" s="66" t="s">
        <v>585</v>
      </c>
      <c r="D328" s="2" t="n">
        <v>240</v>
      </c>
      <c r="E328" s="38" t="s">
        <v>582</v>
      </c>
      <c r="F328" s="2" t="s">
        <v>582</v>
      </c>
      <c r="G328" s="92" t="s">
        <v>3466</v>
      </c>
      <c r="H328" s="8" t="n">
        <v>60</v>
      </c>
      <c r="I328" s="8" t="str">
        <f aca="false">SUBSTITUTE(H328,"/",";")</f>
        <v>60</v>
      </c>
      <c r="J328" s="8" t="str">
        <f aca="false">SUBSTITUTE(H328,"/",";")</f>
        <v>60</v>
      </c>
      <c r="M328" s="8" t="n">
        <v>855</v>
      </c>
    </row>
    <row r="330" customFormat="false" ht="15" hidden="false" customHeight="false" outlineLevel="0" collapsed="false">
      <c r="B330" s="2" t="s">
        <v>108</v>
      </c>
      <c r="C330" s="66" t="s">
        <v>600</v>
      </c>
      <c r="D330" s="2" t="n">
        <v>140</v>
      </c>
      <c r="E330" s="38" t="s">
        <v>601</v>
      </c>
      <c r="F330" s="2" t="s">
        <v>3471</v>
      </c>
      <c r="G330" s="66" t="s">
        <v>3466</v>
      </c>
      <c r="H330" s="2" t="s">
        <v>3433</v>
      </c>
      <c r="M330" s="2" t="n">
        <v>0</v>
      </c>
    </row>
    <row r="331" customFormat="false" ht="15" hidden="false" customHeight="false" outlineLevel="0" collapsed="false">
      <c r="B331" s="2" t="s">
        <v>108</v>
      </c>
      <c r="C331" s="66" t="s">
        <v>600</v>
      </c>
      <c r="D331" s="2" t="n">
        <v>150</v>
      </c>
      <c r="E331" s="38" t="s">
        <v>602</v>
      </c>
      <c r="F331" s="2" t="s">
        <v>3472</v>
      </c>
      <c r="G331" s="92" t="s">
        <v>3466</v>
      </c>
      <c r="H331" s="8" t="s">
        <v>476</v>
      </c>
      <c r="I331" s="8" t="str">
        <f aca="false">IF(LEN(H331)&gt;2,LEFT(H331,2)&amp;";"&amp;(LEFT(H331,2)+2)&amp;";"&amp;RIGHT(H331,2),H331)</f>
        <v>42;44;46</v>
      </c>
      <c r="J331" s="8" t="str">
        <f aca="false">IF(LEN(H331)&gt;2,LEFT(H331,2)&amp;";"&amp;(LEFT(H331,2)+2)&amp;";"&amp;RIGHT(H331,2),H331)</f>
        <v>42;44;46</v>
      </c>
      <c r="M331" s="8" t="n">
        <v>993</v>
      </c>
    </row>
    <row r="332" customFormat="false" ht="15" hidden="false" customHeight="false" outlineLevel="0" collapsed="false">
      <c r="B332" s="2" t="s">
        <v>108</v>
      </c>
      <c r="C332" s="66" t="s">
        <v>600</v>
      </c>
      <c r="D332" s="2" t="n">
        <v>160</v>
      </c>
      <c r="E332" s="38" t="s">
        <v>598</v>
      </c>
      <c r="F332" s="2" t="s">
        <v>3473</v>
      </c>
      <c r="G332" s="92" t="s">
        <v>3466</v>
      </c>
      <c r="H332" s="8" t="s">
        <v>481</v>
      </c>
      <c r="I332" s="8" t="str">
        <f aca="false">IF(LEN(H332)&gt;2,LEFT(H332,2)&amp;";"&amp;(LEFT(H332,2)+2)&amp;";"&amp;RIGHT(H332,2),H332)</f>
        <v>44;46;48</v>
      </c>
      <c r="J332" s="8" t="str">
        <f aca="false">IF(LEN(H332)&gt;2,LEFT(H332,2)&amp;";"&amp;(LEFT(H332,2)+2)&amp;";"&amp;RIGHT(H332,2),H332)</f>
        <v>44;46;48</v>
      </c>
      <c r="M332" s="8" t="n">
        <v>983</v>
      </c>
    </row>
    <row r="333" customFormat="false" ht="15" hidden="false" customHeight="false" outlineLevel="0" collapsed="false">
      <c r="B333" s="2" t="s">
        <v>108</v>
      </c>
      <c r="C333" s="66" t="s">
        <v>600</v>
      </c>
      <c r="D333" s="2" t="n">
        <v>170</v>
      </c>
      <c r="E333" s="38" t="s">
        <v>603</v>
      </c>
      <c r="F333" s="2" t="s">
        <v>3474</v>
      </c>
      <c r="G333" s="92" t="s">
        <v>3466</v>
      </c>
      <c r="H333" s="8" t="s">
        <v>482</v>
      </c>
      <c r="I333" s="8" t="str">
        <f aca="false">IF(LEN(H333)&gt;2,LEFT(H333,2)&amp;";"&amp;(LEFT(H333,2)+2)&amp;";"&amp;RIGHT(H333,2),H333)</f>
        <v>46;48;50</v>
      </c>
      <c r="J333" s="8" t="str">
        <f aca="false">IF(LEN(H333)&gt;2,LEFT(H333,2)&amp;";"&amp;(LEFT(H333,2)+2)&amp;";"&amp;RIGHT(H333,2),H333)</f>
        <v>46;48;50</v>
      </c>
      <c r="M333" s="8" t="n">
        <v>963</v>
      </c>
    </row>
    <row r="334" customFormat="false" ht="15" hidden="false" customHeight="false" outlineLevel="0" collapsed="false">
      <c r="B334" s="2" t="s">
        <v>108</v>
      </c>
      <c r="C334" s="66" t="s">
        <v>600</v>
      </c>
      <c r="D334" s="2" t="n">
        <v>180</v>
      </c>
      <c r="E334" s="38" t="s">
        <v>604</v>
      </c>
      <c r="F334" s="2" t="s">
        <v>3475</v>
      </c>
      <c r="G334" s="92" t="s">
        <v>3466</v>
      </c>
      <c r="H334" s="8" t="s">
        <v>483</v>
      </c>
      <c r="I334" s="8" t="str">
        <f aca="false">IF(LEN(H334)&gt;2,LEFT(H334,2)&amp;";"&amp;(LEFT(H334,2)+2)&amp;";"&amp;RIGHT(H334,2),H334)</f>
        <v>48;50;52</v>
      </c>
      <c r="J334" s="8" t="str">
        <f aca="false">IF(LEN(H334)&gt;2,LEFT(H334,2)&amp;";"&amp;(LEFT(H334,2)+2)&amp;";"&amp;RIGHT(H334,2),H334)</f>
        <v>48;50;52</v>
      </c>
      <c r="M334" s="8" t="n">
        <v>903</v>
      </c>
    </row>
    <row r="335" customFormat="false" ht="15" hidden="false" customHeight="false" outlineLevel="0" collapsed="false">
      <c r="B335" s="2" t="s">
        <v>108</v>
      </c>
      <c r="C335" s="66" t="s">
        <v>600</v>
      </c>
      <c r="D335" s="2" t="n">
        <v>190</v>
      </c>
      <c r="E335" s="38" t="s">
        <v>605</v>
      </c>
      <c r="F335" s="2" t="s">
        <v>3476</v>
      </c>
      <c r="G335" s="92" t="s">
        <v>3466</v>
      </c>
      <c r="H335" s="8" t="s">
        <v>484</v>
      </c>
      <c r="I335" s="8" t="str">
        <f aca="false">IF(LEN(H335)&gt;2,LEFT(H335,2)&amp;";"&amp;(LEFT(H335,2)+2)&amp;";"&amp;RIGHT(H335,2),H335)</f>
        <v>50;52;54</v>
      </c>
      <c r="J335" s="8" t="str">
        <f aca="false">IF(LEN(H335)&gt;2,LEFT(H335,2)&amp;";"&amp;(LEFT(H335,2)+2)&amp;";"&amp;RIGHT(H335,2),H335)</f>
        <v>50;52;54</v>
      </c>
      <c r="M335" s="8" t="n">
        <v>933</v>
      </c>
    </row>
    <row r="336" customFormat="false" ht="15" hidden="false" customHeight="false" outlineLevel="0" collapsed="false">
      <c r="B336" s="2" t="s">
        <v>108</v>
      </c>
      <c r="C336" s="66" t="s">
        <v>600</v>
      </c>
      <c r="D336" s="2" t="n">
        <v>200</v>
      </c>
      <c r="E336" s="38" t="s">
        <v>606</v>
      </c>
      <c r="F336" s="2" t="s">
        <v>3477</v>
      </c>
      <c r="G336" s="92" t="s">
        <v>3466</v>
      </c>
      <c r="H336" s="8" t="s">
        <v>485</v>
      </c>
      <c r="I336" s="8" t="str">
        <f aca="false">IF(LEN(H336)&gt;2,LEFT(H336,2)&amp;";"&amp;(LEFT(H336,2)+2)&amp;";"&amp;RIGHT(H336,2),H336)</f>
        <v>52;54;56</v>
      </c>
      <c r="J336" s="8" t="str">
        <f aca="false">IF(LEN(H336)&gt;2,LEFT(H336,2)&amp;";"&amp;(LEFT(H336,2)+2)&amp;";"&amp;RIGHT(H336,2),H336)</f>
        <v>52;54;56</v>
      </c>
      <c r="M336" s="8" t="n">
        <v>923</v>
      </c>
    </row>
    <row r="337" customFormat="false" ht="15" hidden="false" customHeight="false" outlineLevel="0" collapsed="false">
      <c r="B337" s="2" t="s">
        <v>108</v>
      </c>
      <c r="C337" s="66" t="s">
        <v>600</v>
      </c>
      <c r="D337" s="2" t="n">
        <v>210</v>
      </c>
      <c r="E337" s="38" t="s">
        <v>607</v>
      </c>
      <c r="F337" s="2" t="s">
        <v>3478</v>
      </c>
      <c r="G337" s="92" t="s">
        <v>3466</v>
      </c>
      <c r="H337" s="8" t="s">
        <v>486</v>
      </c>
      <c r="I337" s="8" t="str">
        <f aca="false">IF(LEN(H337)&gt;2,LEFT(H337,2)&amp;";"&amp;(LEFT(H337,2)+2)&amp;";"&amp;RIGHT(H337,2),H337)</f>
        <v>54;56;58</v>
      </c>
      <c r="J337" s="8" t="str">
        <f aca="false">IF(LEN(H337)&gt;2,LEFT(H337,2)&amp;";"&amp;(LEFT(H337,2)+2)&amp;";"&amp;RIGHT(H337,2),H337)</f>
        <v>54;56;58</v>
      </c>
      <c r="M337" s="8" t="n">
        <v>913</v>
      </c>
    </row>
    <row r="339" customFormat="false" ht="15" hidden="false" customHeight="false" outlineLevel="0" collapsed="false">
      <c r="B339" s="2" t="s">
        <v>108</v>
      </c>
      <c r="C339" s="66" t="s">
        <v>198</v>
      </c>
      <c r="D339" s="2" t="n">
        <v>110</v>
      </c>
      <c r="E339" s="38" t="s">
        <v>115</v>
      </c>
      <c r="F339" s="2" t="n">
        <v>320</v>
      </c>
      <c r="G339" s="92" t="s">
        <v>3479</v>
      </c>
      <c r="H339" s="14" t="str">
        <f aca="false">E339</f>
        <v>32</v>
      </c>
      <c r="I339" s="14" t="str">
        <f aca="false">H339</f>
        <v>32</v>
      </c>
      <c r="J339" s="14" t="str">
        <f aca="false">H339</f>
        <v>32</v>
      </c>
      <c r="M339" s="8" t="n">
        <v>765</v>
      </c>
    </row>
    <row r="340" customFormat="false" ht="15" hidden="false" customHeight="false" outlineLevel="0" collapsed="false">
      <c r="B340" s="2" t="s">
        <v>108</v>
      </c>
      <c r="C340" s="66" t="s">
        <v>198</v>
      </c>
      <c r="D340" s="2" t="n">
        <v>115</v>
      </c>
      <c r="E340" s="38" t="s">
        <v>130</v>
      </c>
      <c r="F340" s="2" t="n">
        <v>325</v>
      </c>
      <c r="G340" s="92" t="s">
        <v>3479</v>
      </c>
      <c r="H340" s="14" t="str">
        <f aca="false">E340</f>
        <v>32,5</v>
      </c>
      <c r="I340" s="14" t="str">
        <f aca="false">H340</f>
        <v>32,5</v>
      </c>
      <c r="J340" s="14" t="str">
        <f aca="false">H340</f>
        <v>32,5</v>
      </c>
      <c r="M340" s="8" t="n">
        <v>785</v>
      </c>
    </row>
    <row r="341" customFormat="false" ht="15" hidden="false" customHeight="false" outlineLevel="0" collapsed="false">
      <c r="B341" s="2" t="s">
        <v>108</v>
      </c>
      <c r="C341" s="66" t="s">
        <v>198</v>
      </c>
      <c r="D341" s="2" t="n">
        <v>120</v>
      </c>
      <c r="E341" s="38" t="s">
        <v>116</v>
      </c>
      <c r="F341" s="2" t="n">
        <v>330</v>
      </c>
      <c r="G341" s="92" t="s">
        <v>3479</v>
      </c>
      <c r="H341" s="14" t="str">
        <f aca="false">E341</f>
        <v>33</v>
      </c>
      <c r="I341" s="14" t="str">
        <f aca="false">H341</f>
        <v>33</v>
      </c>
      <c r="J341" s="14" t="str">
        <f aca="false">H341</f>
        <v>33</v>
      </c>
      <c r="M341" s="8" t="n">
        <v>805</v>
      </c>
    </row>
    <row r="342" customFormat="false" ht="15" hidden="false" customHeight="false" outlineLevel="0" collapsed="false">
      <c r="B342" s="2" t="s">
        <v>108</v>
      </c>
      <c r="C342" s="66" t="s">
        <v>198</v>
      </c>
      <c r="D342" s="2" t="n">
        <v>125</v>
      </c>
      <c r="E342" s="38" t="s">
        <v>131</v>
      </c>
      <c r="F342" s="2" t="n">
        <v>335</v>
      </c>
      <c r="G342" s="92" t="s">
        <v>3479</v>
      </c>
      <c r="H342" s="14" t="str">
        <f aca="false">E342</f>
        <v>33,5</v>
      </c>
      <c r="I342" s="14" t="str">
        <f aca="false">H342</f>
        <v>33,5</v>
      </c>
      <c r="J342" s="14" t="str">
        <f aca="false">H342</f>
        <v>33,5</v>
      </c>
      <c r="M342" s="8" t="n">
        <v>825</v>
      </c>
    </row>
    <row r="343" customFormat="false" ht="15" hidden="false" customHeight="false" outlineLevel="0" collapsed="false">
      <c r="B343" s="2" t="s">
        <v>108</v>
      </c>
      <c r="C343" s="66" t="s">
        <v>198</v>
      </c>
      <c r="D343" s="2" t="n">
        <v>130</v>
      </c>
      <c r="E343" s="38" t="s">
        <v>117</v>
      </c>
      <c r="F343" s="2" t="n">
        <v>340</v>
      </c>
      <c r="G343" s="92" t="s">
        <v>3479</v>
      </c>
      <c r="H343" s="14" t="str">
        <f aca="false">E343</f>
        <v>34</v>
      </c>
      <c r="I343" s="14" t="str">
        <f aca="false">H343</f>
        <v>34</v>
      </c>
      <c r="J343" s="14" t="str">
        <f aca="false">H343</f>
        <v>34</v>
      </c>
      <c r="M343" s="8" t="n">
        <v>845</v>
      </c>
    </row>
    <row r="344" customFormat="false" ht="15" hidden="false" customHeight="false" outlineLevel="0" collapsed="false">
      <c r="B344" s="2" t="s">
        <v>108</v>
      </c>
      <c r="C344" s="66" t="s">
        <v>198</v>
      </c>
      <c r="D344" s="2" t="n">
        <v>135</v>
      </c>
      <c r="E344" s="38" t="s">
        <v>132</v>
      </c>
      <c r="F344" s="2" t="n">
        <v>345</v>
      </c>
      <c r="G344" s="92" t="s">
        <v>3479</v>
      </c>
      <c r="H344" s="14" t="str">
        <f aca="false">E344</f>
        <v>34,5</v>
      </c>
      <c r="I344" s="14" t="str">
        <f aca="false">H344</f>
        <v>34,5</v>
      </c>
      <c r="J344" s="14" t="str">
        <f aca="false">H344</f>
        <v>34,5</v>
      </c>
      <c r="M344" s="8" t="n">
        <v>865</v>
      </c>
    </row>
    <row r="345" customFormat="false" ht="15" hidden="false" customHeight="false" outlineLevel="0" collapsed="false">
      <c r="B345" s="2" t="s">
        <v>108</v>
      </c>
      <c r="C345" s="66" t="s">
        <v>198</v>
      </c>
      <c r="D345" s="2" t="n">
        <v>140</v>
      </c>
      <c r="E345" s="38" t="s">
        <v>118</v>
      </c>
      <c r="F345" s="2" t="n">
        <v>350</v>
      </c>
      <c r="G345" s="92" t="s">
        <v>3479</v>
      </c>
      <c r="H345" s="14" t="str">
        <f aca="false">E345</f>
        <v>35</v>
      </c>
      <c r="I345" s="14" t="str">
        <f aca="false">H345</f>
        <v>35</v>
      </c>
      <c r="J345" s="14" t="str">
        <f aca="false">H345</f>
        <v>35</v>
      </c>
      <c r="M345" s="8" t="n">
        <v>885</v>
      </c>
    </row>
    <row r="346" customFormat="false" ht="15" hidden="false" customHeight="false" outlineLevel="0" collapsed="false">
      <c r="B346" s="2" t="s">
        <v>108</v>
      </c>
      <c r="C346" s="66" t="s">
        <v>198</v>
      </c>
      <c r="D346" s="2" t="n">
        <v>145</v>
      </c>
      <c r="E346" s="38" t="s">
        <v>133</v>
      </c>
      <c r="F346" s="2" t="n">
        <v>355</v>
      </c>
      <c r="G346" s="92" t="s">
        <v>3479</v>
      </c>
      <c r="H346" s="14" t="str">
        <f aca="false">E346</f>
        <v>35,5</v>
      </c>
      <c r="I346" s="14" t="str">
        <f aca="false">H346</f>
        <v>35,5</v>
      </c>
      <c r="J346" s="14" t="str">
        <f aca="false">H346</f>
        <v>35,5</v>
      </c>
      <c r="M346" s="8" t="n">
        <v>905</v>
      </c>
    </row>
    <row r="347" customFormat="false" ht="15" hidden="false" customHeight="false" outlineLevel="0" collapsed="false">
      <c r="B347" s="2" t="s">
        <v>108</v>
      </c>
      <c r="C347" s="66" t="s">
        <v>198</v>
      </c>
      <c r="D347" s="2" t="n">
        <v>150</v>
      </c>
      <c r="E347" s="38" t="s">
        <v>119</v>
      </c>
      <c r="F347" s="2" t="n">
        <v>360</v>
      </c>
      <c r="G347" s="92" t="s">
        <v>3479</v>
      </c>
      <c r="H347" s="14" t="str">
        <f aca="false">E347</f>
        <v>36</v>
      </c>
      <c r="I347" s="14" t="str">
        <f aca="false">H347</f>
        <v>36</v>
      </c>
      <c r="J347" s="14" t="str">
        <f aca="false">H347</f>
        <v>36</v>
      </c>
      <c r="M347" s="8" t="n">
        <v>915</v>
      </c>
    </row>
    <row r="348" customFormat="false" ht="15" hidden="false" customHeight="false" outlineLevel="0" collapsed="false">
      <c r="B348" s="2" t="s">
        <v>108</v>
      </c>
      <c r="C348" s="66" t="s">
        <v>198</v>
      </c>
      <c r="D348" s="2" t="n">
        <v>155</v>
      </c>
      <c r="E348" s="38" t="s">
        <v>134</v>
      </c>
      <c r="F348" s="2" t="n">
        <v>365</v>
      </c>
      <c r="G348" s="92" t="s">
        <v>3479</v>
      </c>
      <c r="H348" s="14" t="str">
        <f aca="false">E348</f>
        <v>36,5</v>
      </c>
      <c r="I348" s="14" t="str">
        <f aca="false">H348</f>
        <v>36,5</v>
      </c>
      <c r="J348" s="14" t="str">
        <f aca="false">H348</f>
        <v>36,5</v>
      </c>
      <c r="M348" s="8" t="n">
        <v>925</v>
      </c>
    </row>
    <row r="349" customFormat="false" ht="15" hidden="false" customHeight="false" outlineLevel="0" collapsed="false">
      <c r="B349" s="2" t="s">
        <v>108</v>
      </c>
      <c r="C349" s="66" t="s">
        <v>198</v>
      </c>
      <c r="D349" s="2" t="n">
        <v>160</v>
      </c>
      <c r="E349" s="38" t="s">
        <v>120</v>
      </c>
      <c r="F349" s="2" t="n">
        <v>370</v>
      </c>
      <c r="G349" s="92" t="s">
        <v>3479</v>
      </c>
      <c r="H349" s="14" t="str">
        <f aca="false">E349</f>
        <v>37</v>
      </c>
      <c r="I349" s="14" t="str">
        <f aca="false">H349</f>
        <v>37</v>
      </c>
      <c r="J349" s="14" t="str">
        <f aca="false">H349</f>
        <v>37</v>
      </c>
      <c r="M349" s="8" t="n">
        <v>935</v>
      </c>
    </row>
    <row r="350" customFormat="false" ht="15" hidden="false" customHeight="false" outlineLevel="0" collapsed="false">
      <c r="B350" s="2" t="s">
        <v>108</v>
      </c>
      <c r="C350" s="66" t="s">
        <v>198</v>
      </c>
      <c r="D350" s="2" t="n">
        <v>165</v>
      </c>
      <c r="E350" s="38" t="s">
        <v>135</v>
      </c>
      <c r="F350" s="2" t="n">
        <v>375</v>
      </c>
      <c r="G350" s="92" t="s">
        <v>3479</v>
      </c>
      <c r="H350" s="14" t="str">
        <f aca="false">E350</f>
        <v>37,5</v>
      </c>
      <c r="I350" s="14" t="str">
        <f aca="false">H350</f>
        <v>37,5</v>
      </c>
      <c r="J350" s="14" t="str">
        <f aca="false">H350</f>
        <v>37,5</v>
      </c>
      <c r="M350" s="8" t="n">
        <v>945</v>
      </c>
    </row>
    <row r="351" customFormat="false" ht="15" hidden="false" customHeight="false" outlineLevel="0" collapsed="false">
      <c r="B351" s="2" t="s">
        <v>108</v>
      </c>
      <c r="C351" s="66" t="s">
        <v>198</v>
      </c>
      <c r="D351" s="2" t="n">
        <v>170</v>
      </c>
      <c r="E351" s="38" t="s">
        <v>121</v>
      </c>
      <c r="F351" s="2" t="n">
        <v>380</v>
      </c>
      <c r="G351" s="92" t="s">
        <v>3479</v>
      </c>
      <c r="H351" s="14" t="str">
        <f aca="false">E351</f>
        <v>38</v>
      </c>
      <c r="I351" s="14" t="str">
        <f aca="false">H351</f>
        <v>38</v>
      </c>
      <c r="J351" s="14" t="str">
        <f aca="false">H351</f>
        <v>38</v>
      </c>
      <c r="M351" s="8" t="n">
        <v>975</v>
      </c>
    </row>
    <row r="352" customFormat="false" ht="15" hidden="false" customHeight="false" outlineLevel="0" collapsed="false">
      <c r="B352" s="2" t="s">
        <v>108</v>
      </c>
      <c r="C352" s="66" t="s">
        <v>198</v>
      </c>
      <c r="D352" s="2" t="n">
        <v>175</v>
      </c>
      <c r="E352" s="38" t="s">
        <v>136</v>
      </c>
      <c r="F352" s="2" t="n">
        <v>385</v>
      </c>
      <c r="G352" s="92" t="s">
        <v>3479</v>
      </c>
      <c r="H352" s="14" t="str">
        <f aca="false">E352</f>
        <v>38,5</v>
      </c>
      <c r="I352" s="14" t="str">
        <f aca="false">H352</f>
        <v>38,5</v>
      </c>
      <c r="J352" s="14" t="str">
        <f aca="false">H352</f>
        <v>38,5</v>
      </c>
      <c r="M352" s="8" t="n">
        <v>995</v>
      </c>
    </row>
    <row r="353" customFormat="false" ht="15" hidden="false" customHeight="false" outlineLevel="0" collapsed="false">
      <c r="B353" s="2" t="s">
        <v>108</v>
      </c>
      <c r="C353" s="66" t="s">
        <v>198</v>
      </c>
      <c r="D353" s="2" t="n">
        <v>180</v>
      </c>
      <c r="E353" s="38" t="s">
        <v>122</v>
      </c>
      <c r="F353" s="2" t="n">
        <v>390</v>
      </c>
      <c r="G353" s="92" t="s">
        <v>3479</v>
      </c>
      <c r="H353" s="14" t="str">
        <f aca="false">E353</f>
        <v>39</v>
      </c>
      <c r="I353" s="14" t="str">
        <f aca="false">H353</f>
        <v>39</v>
      </c>
      <c r="J353" s="14" t="str">
        <f aca="false">H353</f>
        <v>39</v>
      </c>
      <c r="M353" s="8" t="n">
        <v>985</v>
      </c>
    </row>
    <row r="354" customFormat="false" ht="15" hidden="false" customHeight="false" outlineLevel="0" collapsed="false">
      <c r="B354" s="2" t="s">
        <v>108</v>
      </c>
      <c r="C354" s="66" t="s">
        <v>198</v>
      </c>
      <c r="D354" s="2" t="n">
        <v>185</v>
      </c>
      <c r="E354" s="38" t="s">
        <v>137</v>
      </c>
      <c r="F354" s="2" t="n">
        <v>395</v>
      </c>
      <c r="G354" s="92" t="s">
        <v>3479</v>
      </c>
      <c r="H354" s="14" t="str">
        <f aca="false">E354</f>
        <v>39,5</v>
      </c>
      <c r="I354" s="14" t="str">
        <f aca="false">H354</f>
        <v>39,5</v>
      </c>
      <c r="J354" s="14" t="str">
        <f aca="false">H354</f>
        <v>39,5</v>
      </c>
      <c r="M354" s="8" t="n">
        <v>965</v>
      </c>
    </row>
    <row r="355" customFormat="false" ht="15" hidden="false" customHeight="false" outlineLevel="0" collapsed="false">
      <c r="B355" s="2" t="s">
        <v>108</v>
      </c>
      <c r="C355" s="66" t="s">
        <v>198</v>
      </c>
      <c r="D355" s="2" t="n">
        <v>190</v>
      </c>
      <c r="E355" s="38" t="s">
        <v>123</v>
      </c>
      <c r="F355" s="2" t="n">
        <v>400</v>
      </c>
      <c r="G355" s="92" t="s">
        <v>3479</v>
      </c>
      <c r="H355" s="14" t="str">
        <f aca="false">E355</f>
        <v>40</v>
      </c>
      <c r="I355" s="14" t="str">
        <f aca="false">H355</f>
        <v>40</v>
      </c>
      <c r="J355" s="14" t="str">
        <f aca="false">H355</f>
        <v>40</v>
      </c>
      <c r="M355" s="8" t="n">
        <v>955</v>
      </c>
    </row>
    <row r="356" customFormat="false" ht="15" hidden="false" customHeight="false" outlineLevel="0" collapsed="false">
      <c r="B356" s="2" t="s">
        <v>108</v>
      </c>
      <c r="C356" s="66" t="s">
        <v>198</v>
      </c>
      <c r="D356" s="2" t="n">
        <v>195</v>
      </c>
      <c r="E356" s="38" t="s">
        <v>138</v>
      </c>
      <c r="F356" s="2" t="n">
        <v>405</v>
      </c>
      <c r="G356" s="92" t="s">
        <v>3479</v>
      </c>
      <c r="H356" s="14" t="str">
        <f aca="false">E356</f>
        <v>40,5</v>
      </c>
      <c r="I356" s="14" t="str">
        <f aca="false">H356</f>
        <v>40,5</v>
      </c>
      <c r="J356" s="14" t="str">
        <f aca="false">H356</f>
        <v>40,5</v>
      </c>
      <c r="M356" s="8" t="n">
        <v>895</v>
      </c>
    </row>
    <row r="357" customFormat="false" ht="15" hidden="false" customHeight="false" outlineLevel="0" collapsed="false">
      <c r="B357" s="2" t="s">
        <v>108</v>
      </c>
      <c r="C357" s="66" t="s">
        <v>198</v>
      </c>
      <c r="D357" s="2" t="n">
        <v>200</v>
      </c>
      <c r="E357" s="38" t="s">
        <v>124</v>
      </c>
      <c r="F357" s="2" t="n">
        <v>410</v>
      </c>
      <c r="G357" s="92" t="s">
        <v>3479</v>
      </c>
      <c r="H357" s="14" t="str">
        <f aca="false">E357</f>
        <v>41</v>
      </c>
      <c r="I357" s="14" t="str">
        <f aca="false">H357</f>
        <v>41</v>
      </c>
      <c r="J357" s="14" t="str">
        <f aca="false">H357</f>
        <v>41</v>
      </c>
      <c r="M357" s="8" t="n">
        <v>875</v>
      </c>
    </row>
    <row r="358" customFormat="false" ht="15" hidden="false" customHeight="false" outlineLevel="0" collapsed="false">
      <c r="B358" s="2" t="s">
        <v>108</v>
      </c>
      <c r="C358" s="66" t="s">
        <v>198</v>
      </c>
      <c r="D358" s="2" t="n">
        <v>205</v>
      </c>
      <c r="E358" s="38" t="s">
        <v>139</v>
      </c>
      <c r="F358" s="2" t="n">
        <v>415</v>
      </c>
      <c r="G358" s="92" t="s">
        <v>3479</v>
      </c>
      <c r="H358" s="14" t="str">
        <f aca="false">E358</f>
        <v>41,5</v>
      </c>
      <c r="I358" s="14" t="str">
        <f aca="false">H358</f>
        <v>41,5</v>
      </c>
      <c r="J358" s="14" t="str">
        <f aca="false">H358</f>
        <v>41,5</v>
      </c>
      <c r="M358" s="8" t="n">
        <v>855</v>
      </c>
    </row>
    <row r="359" customFormat="false" ht="15" hidden="false" customHeight="false" outlineLevel="0" collapsed="false">
      <c r="B359" s="2" t="s">
        <v>108</v>
      </c>
      <c r="C359" s="66" t="s">
        <v>198</v>
      </c>
      <c r="D359" s="2" t="n">
        <v>210</v>
      </c>
      <c r="E359" s="38" t="s">
        <v>125</v>
      </c>
      <c r="F359" s="2" t="n">
        <v>420</v>
      </c>
      <c r="G359" s="92" t="s">
        <v>3479</v>
      </c>
      <c r="H359" s="14" t="str">
        <f aca="false">E359</f>
        <v>42</v>
      </c>
      <c r="I359" s="14" t="str">
        <f aca="false">H359</f>
        <v>42</v>
      </c>
      <c r="J359" s="14" t="str">
        <f aca="false">H359</f>
        <v>42</v>
      </c>
      <c r="M359" s="8" t="n">
        <v>835</v>
      </c>
    </row>
    <row r="360" customFormat="false" ht="15" hidden="false" customHeight="false" outlineLevel="0" collapsed="false">
      <c r="B360" s="2" t="s">
        <v>108</v>
      </c>
      <c r="C360" s="66" t="s">
        <v>198</v>
      </c>
      <c r="D360" s="2" t="n">
        <v>215</v>
      </c>
      <c r="E360" s="38" t="s">
        <v>140</v>
      </c>
      <c r="F360" s="2" t="n">
        <v>425</v>
      </c>
      <c r="G360" s="92" t="s">
        <v>3479</v>
      </c>
      <c r="H360" s="14" t="str">
        <f aca="false">E360</f>
        <v>42,5</v>
      </c>
      <c r="I360" s="14" t="str">
        <f aca="false">H360</f>
        <v>42,5</v>
      </c>
      <c r="J360" s="14" t="str">
        <f aca="false">H360</f>
        <v>42,5</v>
      </c>
      <c r="M360" s="8" t="n">
        <v>815</v>
      </c>
    </row>
    <row r="361" customFormat="false" ht="15" hidden="false" customHeight="false" outlineLevel="0" collapsed="false">
      <c r="B361" s="2" t="s">
        <v>108</v>
      </c>
      <c r="C361" s="66" t="s">
        <v>198</v>
      </c>
      <c r="D361" s="2" t="n">
        <v>220</v>
      </c>
      <c r="E361" s="38" t="s">
        <v>126</v>
      </c>
      <c r="F361" s="2" t="n">
        <v>430</v>
      </c>
      <c r="G361" s="92" t="s">
        <v>3479</v>
      </c>
      <c r="H361" s="14" t="str">
        <f aca="false">E361</f>
        <v>43</v>
      </c>
      <c r="I361" s="14" t="str">
        <f aca="false">H361</f>
        <v>43</v>
      </c>
      <c r="J361" s="14" t="str">
        <f aca="false">H361</f>
        <v>43</v>
      </c>
      <c r="M361" s="8" t="n">
        <v>795</v>
      </c>
    </row>
    <row r="362" customFormat="false" ht="15" hidden="false" customHeight="false" outlineLevel="0" collapsed="false">
      <c r="B362" s="2" t="s">
        <v>108</v>
      </c>
      <c r="C362" s="66" t="s">
        <v>198</v>
      </c>
      <c r="D362" s="2" t="n">
        <v>225</v>
      </c>
      <c r="E362" s="38" t="s">
        <v>141</v>
      </c>
      <c r="F362" s="2" t="n">
        <v>435</v>
      </c>
      <c r="G362" s="92" t="s">
        <v>3479</v>
      </c>
      <c r="H362" s="14" t="str">
        <f aca="false">E362</f>
        <v>43,5</v>
      </c>
      <c r="I362" s="14" t="str">
        <f aca="false">H362</f>
        <v>43,5</v>
      </c>
      <c r="J362" s="14" t="str">
        <f aca="false">H362</f>
        <v>43,5</v>
      </c>
      <c r="M362" s="8" t="n">
        <v>775</v>
      </c>
    </row>
    <row r="363" customFormat="false" ht="15" hidden="false" customHeight="false" outlineLevel="0" collapsed="false">
      <c r="B363" s="2" t="s">
        <v>108</v>
      </c>
      <c r="C363" s="66" t="s">
        <v>198</v>
      </c>
      <c r="D363" s="2" t="n">
        <v>230</v>
      </c>
      <c r="E363" s="38" t="s">
        <v>127</v>
      </c>
      <c r="F363" s="2" t="n">
        <v>440</v>
      </c>
      <c r="G363" s="92" t="s">
        <v>3479</v>
      </c>
      <c r="H363" s="14" t="str">
        <f aca="false">E363</f>
        <v>44</v>
      </c>
      <c r="I363" s="14" t="str">
        <f aca="false">H363</f>
        <v>44</v>
      </c>
      <c r="J363" s="14" t="str">
        <f aca="false">H363</f>
        <v>44</v>
      </c>
      <c r="M363" s="8" t="n">
        <v>755</v>
      </c>
    </row>
    <row r="365" customFormat="false" ht="15" hidden="false" customHeight="false" outlineLevel="0" collapsed="false">
      <c r="B365" s="2" t="s">
        <v>108</v>
      </c>
      <c r="C365" s="66" t="s">
        <v>211</v>
      </c>
      <c r="D365" s="2" t="n">
        <v>110</v>
      </c>
      <c r="E365" s="38" t="s">
        <v>186</v>
      </c>
      <c r="F365" s="2" t="s">
        <v>2907</v>
      </c>
      <c r="G365" s="76" t="s">
        <v>3479</v>
      </c>
      <c r="H365" s="2" t="s">
        <v>3433</v>
      </c>
      <c r="M365" s="2" t="n">
        <v>0</v>
      </c>
    </row>
    <row r="366" customFormat="false" ht="15" hidden="false" customHeight="false" outlineLevel="0" collapsed="false">
      <c r="B366" s="2" t="s">
        <v>108</v>
      </c>
      <c r="C366" s="66" t="s">
        <v>211</v>
      </c>
      <c r="D366" s="2" t="n">
        <v>115</v>
      </c>
      <c r="E366" s="38" t="s">
        <v>212</v>
      </c>
      <c r="F366" s="2" t="s">
        <v>3434</v>
      </c>
      <c r="G366" s="76" t="s">
        <v>3479</v>
      </c>
      <c r="H366" s="2" t="s">
        <v>3433</v>
      </c>
      <c r="M366" s="2" t="n">
        <v>0</v>
      </c>
    </row>
    <row r="367" customFormat="false" ht="15" hidden="false" customHeight="false" outlineLevel="0" collapsed="false">
      <c r="B367" s="2" t="s">
        <v>108</v>
      </c>
      <c r="C367" s="66" t="s">
        <v>211</v>
      </c>
      <c r="D367" s="2" t="n">
        <v>120</v>
      </c>
      <c r="E367" s="38" t="s">
        <v>187</v>
      </c>
      <c r="F367" s="2" t="s">
        <v>2908</v>
      </c>
      <c r="G367" s="92" t="s">
        <v>3479</v>
      </c>
      <c r="H367" s="8" t="n">
        <v>34</v>
      </c>
      <c r="I367" s="14" t="n">
        <f aca="false">H367</f>
        <v>34</v>
      </c>
      <c r="J367" s="14" t="n">
        <f aca="false">H367</f>
        <v>34</v>
      </c>
      <c r="M367" s="8" t="n">
        <v>845</v>
      </c>
    </row>
    <row r="368" customFormat="false" ht="15" hidden="false" customHeight="false" outlineLevel="0" collapsed="false">
      <c r="B368" s="2" t="s">
        <v>108</v>
      </c>
      <c r="C368" s="66" t="s">
        <v>211</v>
      </c>
      <c r="D368" s="2" t="n">
        <v>125</v>
      </c>
      <c r="E368" s="38" t="s">
        <v>213</v>
      </c>
      <c r="F368" s="2" t="s">
        <v>3435</v>
      </c>
      <c r="G368" s="92" t="s">
        <v>3479</v>
      </c>
      <c r="H368" s="8" t="n">
        <v>35</v>
      </c>
      <c r="I368" s="14" t="n">
        <f aca="false">H368</f>
        <v>35</v>
      </c>
      <c r="J368" s="14" t="n">
        <f aca="false">H368</f>
        <v>35</v>
      </c>
      <c r="M368" s="8" t="n">
        <v>885</v>
      </c>
    </row>
    <row r="369" customFormat="false" ht="15" hidden="false" customHeight="false" outlineLevel="0" collapsed="false">
      <c r="B369" s="2" t="s">
        <v>108</v>
      </c>
      <c r="C369" s="66" t="s">
        <v>211</v>
      </c>
      <c r="D369" s="2" t="n">
        <v>130</v>
      </c>
      <c r="E369" s="38" t="s">
        <v>188</v>
      </c>
      <c r="F369" s="2" t="s">
        <v>2909</v>
      </c>
      <c r="G369" s="92" t="s">
        <v>3479</v>
      </c>
      <c r="H369" s="8" t="n">
        <v>35.5</v>
      </c>
      <c r="I369" s="14" t="n">
        <f aca="false">H369</f>
        <v>35.5</v>
      </c>
      <c r="J369" s="14" t="n">
        <f aca="false">H369</f>
        <v>35.5</v>
      </c>
      <c r="M369" s="8" t="n">
        <v>905</v>
      </c>
    </row>
    <row r="370" customFormat="false" ht="15" hidden="false" customHeight="false" outlineLevel="0" collapsed="false">
      <c r="B370" s="2" t="s">
        <v>108</v>
      </c>
      <c r="C370" s="66" t="s">
        <v>211</v>
      </c>
      <c r="D370" s="2" t="n">
        <v>135</v>
      </c>
      <c r="E370" s="38" t="s">
        <v>214</v>
      </c>
      <c r="F370" s="2" t="s">
        <v>3436</v>
      </c>
      <c r="G370" s="92" t="s">
        <v>3479</v>
      </c>
      <c r="H370" s="8" t="n">
        <v>36</v>
      </c>
      <c r="I370" s="14" t="n">
        <f aca="false">H370</f>
        <v>36</v>
      </c>
      <c r="J370" s="14" t="n">
        <f aca="false">H370</f>
        <v>36</v>
      </c>
      <c r="M370" s="8" t="n">
        <v>915</v>
      </c>
    </row>
    <row r="371" customFormat="false" ht="15" hidden="false" customHeight="false" outlineLevel="0" collapsed="false">
      <c r="B371" s="2" t="s">
        <v>108</v>
      </c>
      <c r="C371" s="66" t="s">
        <v>211</v>
      </c>
      <c r="D371" s="2" t="n">
        <v>140</v>
      </c>
      <c r="E371" s="38" t="s">
        <v>189</v>
      </c>
      <c r="F371" s="2" t="s">
        <v>2910</v>
      </c>
      <c r="G371" s="92" t="s">
        <v>3479</v>
      </c>
      <c r="H371" s="8" t="n">
        <v>37</v>
      </c>
      <c r="I371" s="14" t="n">
        <f aca="false">H371</f>
        <v>37</v>
      </c>
      <c r="J371" s="14" t="n">
        <f aca="false">H371</f>
        <v>37</v>
      </c>
      <c r="M371" s="8" t="n">
        <v>935</v>
      </c>
    </row>
    <row r="372" customFormat="false" ht="15" hidden="false" customHeight="false" outlineLevel="0" collapsed="false">
      <c r="B372" s="2" t="s">
        <v>108</v>
      </c>
      <c r="C372" s="66" t="s">
        <v>211</v>
      </c>
      <c r="D372" s="2" t="n">
        <v>145</v>
      </c>
      <c r="E372" s="38" t="s">
        <v>215</v>
      </c>
      <c r="F372" s="2" t="s">
        <v>3437</v>
      </c>
      <c r="G372" s="92" t="s">
        <v>3479</v>
      </c>
      <c r="H372" s="8" t="n">
        <v>37.5</v>
      </c>
      <c r="I372" s="14" t="n">
        <f aca="false">H372</f>
        <v>37.5</v>
      </c>
      <c r="J372" s="14" t="n">
        <f aca="false">H372</f>
        <v>37.5</v>
      </c>
      <c r="M372" s="8" t="n">
        <v>945</v>
      </c>
    </row>
    <row r="373" customFormat="false" ht="15" hidden="false" customHeight="false" outlineLevel="0" collapsed="false">
      <c r="B373" s="2" t="s">
        <v>108</v>
      </c>
      <c r="C373" s="66" t="s">
        <v>211</v>
      </c>
      <c r="D373" s="2" t="n">
        <v>150</v>
      </c>
      <c r="E373" s="38" t="s">
        <v>190</v>
      </c>
      <c r="F373" s="2" t="s">
        <v>2911</v>
      </c>
      <c r="G373" s="92" t="s">
        <v>3479</v>
      </c>
      <c r="H373" s="8" t="n">
        <v>38</v>
      </c>
      <c r="I373" s="14" t="n">
        <f aca="false">H373</f>
        <v>38</v>
      </c>
      <c r="J373" s="14" t="n">
        <f aca="false">H373</f>
        <v>38</v>
      </c>
      <c r="M373" s="8" t="n">
        <v>975</v>
      </c>
    </row>
    <row r="374" customFormat="false" ht="15" hidden="false" customHeight="false" outlineLevel="0" collapsed="false">
      <c r="B374" s="2" t="s">
        <v>108</v>
      </c>
      <c r="C374" s="66" t="s">
        <v>211</v>
      </c>
      <c r="D374" s="2" t="n">
        <v>155</v>
      </c>
      <c r="E374" s="38" t="s">
        <v>216</v>
      </c>
      <c r="F374" s="2" t="s">
        <v>3438</v>
      </c>
      <c r="G374" s="92" t="s">
        <v>3479</v>
      </c>
      <c r="H374" s="8" t="n">
        <v>39</v>
      </c>
      <c r="I374" s="14" t="n">
        <f aca="false">H374</f>
        <v>39</v>
      </c>
      <c r="J374" s="14" t="n">
        <f aca="false">H374</f>
        <v>39</v>
      </c>
      <c r="M374" s="8" t="n">
        <v>985</v>
      </c>
    </row>
    <row r="375" customFormat="false" ht="15" hidden="false" customHeight="false" outlineLevel="0" collapsed="false">
      <c r="B375" s="2" t="s">
        <v>108</v>
      </c>
      <c r="C375" s="66" t="s">
        <v>211</v>
      </c>
      <c r="D375" s="2" t="n">
        <v>160</v>
      </c>
      <c r="E375" s="38" t="s">
        <v>191</v>
      </c>
      <c r="F375" s="2" t="s">
        <v>2912</v>
      </c>
      <c r="G375" s="92" t="s">
        <v>3479</v>
      </c>
      <c r="H375" s="8" t="n">
        <v>39.5</v>
      </c>
      <c r="I375" s="14" t="n">
        <f aca="false">H375</f>
        <v>39.5</v>
      </c>
      <c r="J375" s="14" t="n">
        <f aca="false">H375</f>
        <v>39.5</v>
      </c>
      <c r="M375" s="8" t="n">
        <v>965</v>
      </c>
    </row>
    <row r="376" customFormat="false" ht="15" hidden="false" customHeight="false" outlineLevel="0" collapsed="false">
      <c r="B376" s="2" t="s">
        <v>108</v>
      </c>
      <c r="C376" s="66" t="s">
        <v>211</v>
      </c>
      <c r="D376" s="2" t="n">
        <v>165</v>
      </c>
      <c r="E376" s="38" t="s">
        <v>217</v>
      </c>
      <c r="F376" s="2" t="s">
        <v>3439</v>
      </c>
      <c r="G376" s="92" t="s">
        <v>3479</v>
      </c>
      <c r="H376" s="8" t="n">
        <v>40</v>
      </c>
      <c r="I376" s="14" t="n">
        <f aca="false">H376</f>
        <v>40</v>
      </c>
      <c r="J376" s="14" t="n">
        <f aca="false">H376</f>
        <v>40</v>
      </c>
      <c r="M376" s="8" t="n">
        <v>955</v>
      </c>
    </row>
    <row r="377" customFormat="false" ht="15" hidden="false" customHeight="false" outlineLevel="0" collapsed="false">
      <c r="B377" s="2" t="s">
        <v>108</v>
      </c>
      <c r="C377" s="66" t="s">
        <v>211</v>
      </c>
      <c r="D377" s="2" t="n">
        <v>170</v>
      </c>
      <c r="E377" s="38" t="s">
        <v>218</v>
      </c>
      <c r="F377" s="2" t="s">
        <v>3036</v>
      </c>
      <c r="G377" s="92" t="s">
        <v>3479</v>
      </c>
      <c r="H377" s="8" t="n">
        <v>41</v>
      </c>
      <c r="I377" s="14" t="n">
        <f aca="false">H377</f>
        <v>41</v>
      </c>
      <c r="J377" s="14" t="n">
        <f aca="false">H377</f>
        <v>41</v>
      </c>
      <c r="M377" s="8" t="n">
        <v>875</v>
      </c>
    </row>
    <row r="378" customFormat="false" ht="15" hidden="false" customHeight="false" outlineLevel="0" collapsed="false">
      <c r="B378" s="2" t="s">
        <v>108</v>
      </c>
      <c r="C378" s="66" t="s">
        <v>211</v>
      </c>
      <c r="D378" s="2" t="n">
        <v>175</v>
      </c>
      <c r="E378" s="38" t="s">
        <v>219</v>
      </c>
      <c r="F378" s="2" t="s">
        <v>3440</v>
      </c>
      <c r="G378" s="92" t="s">
        <v>3479</v>
      </c>
      <c r="H378" s="8" t="n">
        <v>41.5</v>
      </c>
      <c r="I378" s="14" t="n">
        <f aca="false">H378</f>
        <v>41.5</v>
      </c>
      <c r="J378" s="14" t="n">
        <f aca="false">H378</f>
        <v>41.5</v>
      </c>
      <c r="M378" s="8" t="n">
        <v>855</v>
      </c>
    </row>
    <row r="379" customFormat="false" ht="15" hidden="false" customHeight="false" outlineLevel="0" collapsed="false">
      <c r="B379" s="2" t="s">
        <v>108</v>
      </c>
      <c r="C379" s="66" t="s">
        <v>211</v>
      </c>
      <c r="D379" s="2" t="n">
        <v>180</v>
      </c>
      <c r="E379" s="38" t="s">
        <v>220</v>
      </c>
      <c r="F379" s="2" t="s">
        <v>3037</v>
      </c>
      <c r="G379" s="92" t="s">
        <v>3479</v>
      </c>
      <c r="H379" s="8" t="n">
        <v>42</v>
      </c>
      <c r="I379" s="14" t="n">
        <f aca="false">H379</f>
        <v>42</v>
      </c>
      <c r="J379" s="14" t="n">
        <f aca="false">H379</f>
        <v>42</v>
      </c>
      <c r="M379" s="8" t="n">
        <v>835</v>
      </c>
    </row>
    <row r="380" customFormat="false" ht="15" hidden="false" customHeight="false" outlineLevel="0" collapsed="false">
      <c r="B380" s="2" t="s">
        <v>108</v>
      </c>
      <c r="C380" s="66" t="s">
        <v>211</v>
      </c>
      <c r="D380" s="2" t="n">
        <v>185</v>
      </c>
      <c r="E380" s="38" t="s">
        <v>221</v>
      </c>
      <c r="F380" s="2" t="s">
        <v>3441</v>
      </c>
      <c r="G380" s="92" t="s">
        <v>3479</v>
      </c>
      <c r="H380" s="8" t="n">
        <v>42.5</v>
      </c>
      <c r="I380" s="14" t="n">
        <f aca="false">H380</f>
        <v>42.5</v>
      </c>
      <c r="J380" s="14" t="n">
        <f aca="false">H380</f>
        <v>42.5</v>
      </c>
      <c r="M380" s="8" t="n">
        <v>815</v>
      </c>
    </row>
    <row r="381" customFormat="false" ht="15" hidden="false" customHeight="false" outlineLevel="0" collapsed="false">
      <c r="B381" s="2" t="s">
        <v>108</v>
      </c>
      <c r="C381" s="66" t="s">
        <v>211</v>
      </c>
      <c r="D381" s="2" t="n">
        <v>190</v>
      </c>
      <c r="E381" s="38" t="s">
        <v>222</v>
      </c>
      <c r="F381" s="2" t="s">
        <v>3442</v>
      </c>
      <c r="G381" s="92" t="s">
        <v>3479</v>
      </c>
      <c r="H381" s="8" t="n">
        <v>43</v>
      </c>
      <c r="I381" s="14" t="n">
        <f aca="false">H381</f>
        <v>43</v>
      </c>
      <c r="J381" s="14" t="n">
        <f aca="false">H381</f>
        <v>43</v>
      </c>
      <c r="M381" s="8" t="n">
        <v>795</v>
      </c>
    </row>
    <row r="382" customFormat="false" ht="15" hidden="false" customHeight="false" outlineLevel="0" collapsed="false">
      <c r="B382" s="2" t="s">
        <v>108</v>
      </c>
      <c r="C382" s="66" t="s">
        <v>211</v>
      </c>
      <c r="D382" s="2" t="n">
        <v>195</v>
      </c>
      <c r="E382" s="38" t="s">
        <v>223</v>
      </c>
      <c r="F382" s="2" t="s">
        <v>3443</v>
      </c>
      <c r="G382" s="92" t="s">
        <v>3479</v>
      </c>
      <c r="H382" s="8" t="n">
        <v>44</v>
      </c>
      <c r="I382" s="14" t="n">
        <f aca="false">H382</f>
        <v>44</v>
      </c>
      <c r="J382" s="14" t="n">
        <f aca="false">H382</f>
        <v>44</v>
      </c>
      <c r="M382" s="8" t="n">
        <v>755</v>
      </c>
    </row>
    <row r="383" customFormat="false" ht="15" hidden="false" customHeight="false" outlineLevel="0" collapsed="false">
      <c r="B383" s="2" t="s">
        <v>108</v>
      </c>
      <c r="C383" s="66" t="s">
        <v>211</v>
      </c>
      <c r="D383" s="2" t="n">
        <v>200</v>
      </c>
      <c r="E383" s="38" t="s">
        <v>224</v>
      </c>
      <c r="F383" s="2" t="s">
        <v>1621</v>
      </c>
      <c r="G383" s="92" t="s">
        <v>3479</v>
      </c>
      <c r="H383" s="8" t="n">
        <v>44.5</v>
      </c>
      <c r="I383" s="14" t="n">
        <f aca="false">H383</f>
        <v>44.5</v>
      </c>
      <c r="J383" s="14" t="n">
        <f aca="false">H383</f>
        <v>44.5</v>
      </c>
      <c r="M383" s="8" t="n">
        <v>745</v>
      </c>
    </row>
    <row r="384" customFormat="false" ht="15" hidden="false" customHeight="false" outlineLevel="0" collapsed="false">
      <c r="B384" s="2" t="s">
        <v>108</v>
      </c>
      <c r="C384" s="66" t="s">
        <v>211</v>
      </c>
      <c r="D384" s="2" t="n">
        <v>205</v>
      </c>
      <c r="E384" s="38" t="s">
        <v>225</v>
      </c>
      <c r="F384" s="2" t="s">
        <v>1622</v>
      </c>
      <c r="G384" s="92" t="s">
        <v>3479</v>
      </c>
      <c r="H384" s="8" t="n">
        <v>45</v>
      </c>
      <c r="I384" s="14" t="n">
        <f aca="false">H384</f>
        <v>45</v>
      </c>
      <c r="J384" s="14" t="n">
        <f aca="false">H384</f>
        <v>45</v>
      </c>
      <c r="M384" s="8" t="n">
        <v>735</v>
      </c>
    </row>
    <row r="385" customFormat="false" ht="15" hidden="false" customHeight="false" outlineLevel="0" collapsed="false">
      <c r="B385" s="2" t="s">
        <v>108</v>
      </c>
      <c r="C385" s="66" t="s">
        <v>211</v>
      </c>
      <c r="D385" s="2" t="n">
        <v>210</v>
      </c>
      <c r="E385" s="38" t="s">
        <v>226</v>
      </c>
      <c r="F385" s="2" t="s">
        <v>1002</v>
      </c>
      <c r="G385" s="92" t="s">
        <v>3479</v>
      </c>
      <c r="H385" s="8" t="n">
        <v>46</v>
      </c>
      <c r="I385" s="14" t="n">
        <f aca="false">H385</f>
        <v>46</v>
      </c>
      <c r="J385" s="14" t="n">
        <f aca="false">H385</f>
        <v>46</v>
      </c>
      <c r="M385" s="27" t="n">
        <v>0</v>
      </c>
    </row>
    <row r="387" customFormat="false" ht="15" hidden="false" customHeight="false" outlineLevel="0" collapsed="false">
      <c r="B387" s="2" t="s">
        <v>108</v>
      </c>
      <c r="C387" s="66" t="s">
        <v>269</v>
      </c>
      <c r="D387" s="2" t="n">
        <v>110</v>
      </c>
      <c r="E387" s="38" t="s">
        <v>119</v>
      </c>
      <c r="F387" s="2" t="n">
        <v>360</v>
      </c>
      <c r="G387" s="92" t="s">
        <v>3479</v>
      </c>
      <c r="H387" s="14" t="str">
        <f aca="false">E387</f>
        <v>36</v>
      </c>
      <c r="I387" s="14" t="str">
        <f aca="false">H387</f>
        <v>36</v>
      </c>
      <c r="J387" s="14" t="str">
        <f aca="false">H387</f>
        <v>36</v>
      </c>
      <c r="M387" s="8" t="n">
        <v>745</v>
      </c>
    </row>
    <row r="388" customFormat="false" ht="15" hidden="false" customHeight="false" outlineLevel="0" collapsed="false">
      <c r="B388" s="2" t="s">
        <v>108</v>
      </c>
      <c r="C388" s="66" t="s">
        <v>269</v>
      </c>
      <c r="D388" s="2" t="n">
        <v>115</v>
      </c>
      <c r="E388" s="38" t="s">
        <v>134</v>
      </c>
      <c r="F388" s="2" t="n">
        <v>365</v>
      </c>
      <c r="G388" s="92" t="s">
        <v>3479</v>
      </c>
      <c r="H388" s="14" t="str">
        <f aca="false">E388</f>
        <v>36,5</v>
      </c>
      <c r="I388" s="14" t="str">
        <f aca="false">H388</f>
        <v>36,5</v>
      </c>
      <c r="J388" s="14" t="str">
        <f aca="false">H388</f>
        <v>36,5</v>
      </c>
      <c r="M388" s="8" t="n">
        <v>765</v>
      </c>
    </row>
    <row r="389" customFormat="false" ht="15" hidden="false" customHeight="false" outlineLevel="0" collapsed="false">
      <c r="B389" s="2" t="s">
        <v>108</v>
      </c>
      <c r="C389" s="66" t="s">
        <v>269</v>
      </c>
      <c r="D389" s="2" t="n">
        <v>120</v>
      </c>
      <c r="E389" s="38" t="s">
        <v>120</v>
      </c>
      <c r="F389" s="2" t="n">
        <v>370</v>
      </c>
      <c r="G389" s="92" t="s">
        <v>3479</v>
      </c>
      <c r="H389" s="14" t="str">
        <f aca="false">E389</f>
        <v>37</v>
      </c>
      <c r="I389" s="14" t="str">
        <f aca="false">H389</f>
        <v>37</v>
      </c>
      <c r="J389" s="14" t="str">
        <f aca="false">H389</f>
        <v>37</v>
      </c>
      <c r="M389" s="8" t="n">
        <v>785</v>
      </c>
    </row>
    <row r="390" customFormat="false" ht="15" hidden="false" customHeight="false" outlineLevel="0" collapsed="false">
      <c r="B390" s="2" t="s">
        <v>108</v>
      </c>
      <c r="C390" s="66" t="s">
        <v>269</v>
      </c>
      <c r="D390" s="2" t="n">
        <v>125</v>
      </c>
      <c r="E390" s="38" t="s">
        <v>135</v>
      </c>
      <c r="F390" s="2" t="n">
        <v>375</v>
      </c>
      <c r="G390" s="92" t="s">
        <v>3479</v>
      </c>
      <c r="H390" s="14" t="str">
        <f aca="false">E390</f>
        <v>37,5</v>
      </c>
      <c r="I390" s="14" t="str">
        <f aca="false">H390</f>
        <v>37,5</v>
      </c>
      <c r="J390" s="14" t="str">
        <f aca="false">H390</f>
        <v>37,5</v>
      </c>
      <c r="M390" s="8" t="n">
        <v>805</v>
      </c>
    </row>
    <row r="391" customFormat="false" ht="15" hidden="false" customHeight="false" outlineLevel="0" collapsed="false">
      <c r="B391" s="2" t="s">
        <v>108</v>
      </c>
      <c r="C391" s="66" t="s">
        <v>269</v>
      </c>
      <c r="D391" s="2" t="n">
        <v>130</v>
      </c>
      <c r="E391" s="38" t="s">
        <v>121</v>
      </c>
      <c r="F391" s="2" t="n">
        <v>380</v>
      </c>
      <c r="G391" s="92" t="s">
        <v>3479</v>
      </c>
      <c r="H391" s="14" t="str">
        <f aca="false">E391</f>
        <v>38</v>
      </c>
      <c r="I391" s="14" t="str">
        <f aca="false">H391</f>
        <v>38</v>
      </c>
      <c r="J391" s="14" t="str">
        <f aca="false">H391</f>
        <v>38</v>
      </c>
      <c r="M391" s="8" t="n">
        <v>825</v>
      </c>
    </row>
    <row r="392" customFormat="false" ht="15" hidden="false" customHeight="false" outlineLevel="0" collapsed="false">
      <c r="B392" s="2" t="s">
        <v>108</v>
      </c>
      <c r="C392" s="66" t="s">
        <v>269</v>
      </c>
      <c r="D392" s="2" t="n">
        <v>135</v>
      </c>
      <c r="E392" s="38" t="s">
        <v>136</v>
      </c>
      <c r="F392" s="2" t="n">
        <v>385</v>
      </c>
      <c r="G392" s="92" t="s">
        <v>3479</v>
      </c>
      <c r="H392" s="14" t="str">
        <f aca="false">E392</f>
        <v>38,5</v>
      </c>
      <c r="I392" s="14" t="str">
        <f aca="false">H392</f>
        <v>38,5</v>
      </c>
      <c r="J392" s="14" t="str">
        <f aca="false">H392</f>
        <v>38,5</v>
      </c>
      <c r="M392" s="8" t="n">
        <v>845</v>
      </c>
    </row>
    <row r="393" customFormat="false" ht="15" hidden="false" customHeight="false" outlineLevel="0" collapsed="false">
      <c r="B393" s="2" t="s">
        <v>108</v>
      </c>
      <c r="C393" s="66" t="s">
        <v>269</v>
      </c>
      <c r="D393" s="2" t="n">
        <v>140</v>
      </c>
      <c r="E393" s="38" t="s">
        <v>122</v>
      </c>
      <c r="F393" s="2" t="n">
        <v>390</v>
      </c>
      <c r="G393" s="92" t="s">
        <v>3479</v>
      </c>
      <c r="H393" s="14" t="str">
        <f aca="false">E393</f>
        <v>39</v>
      </c>
      <c r="I393" s="14" t="str">
        <f aca="false">H393</f>
        <v>39</v>
      </c>
      <c r="J393" s="14" t="str">
        <f aca="false">H393</f>
        <v>39</v>
      </c>
      <c r="M393" s="8" t="n">
        <v>865</v>
      </c>
    </row>
    <row r="394" customFormat="false" ht="15" hidden="false" customHeight="false" outlineLevel="0" collapsed="false">
      <c r="B394" s="2" t="s">
        <v>108</v>
      </c>
      <c r="C394" s="66" t="s">
        <v>269</v>
      </c>
      <c r="D394" s="2" t="n">
        <v>145</v>
      </c>
      <c r="E394" s="38" t="s">
        <v>137</v>
      </c>
      <c r="F394" s="2" t="n">
        <v>395</v>
      </c>
      <c r="G394" s="92" t="s">
        <v>3479</v>
      </c>
      <c r="H394" s="14" t="str">
        <f aca="false">E394</f>
        <v>39,5</v>
      </c>
      <c r="I394" s="14" t="str">
        <f aca="false">H394</f>
        <v>39,5</v>
      </c>
      <c r="J394" s="14" t="str">
        <f aca="false">H394</f>
        <v>39,5</v>
      </c>
      <c r="M394" s="8" t="n">
        <v>885</v>
      </c>
    </row>
    <row r="395" customFormat="false" ht="15" hidden="false" customHeight="false" outlineLevel="0" collapsed="false">
      <c r="B395" s="2" t="s">
        <v>108</v>
      </c>
      <c r="C395" s="66" t="s">
        <v>269</v>
      </c>
      <c r="D395" s="2" t="n">
        <v>150</v>
      </c>
      <c r="E395" s="38" t="s">
        <v>123</v>
      </c>
      <c r="F395" s="2" t="n">
        <v>400</v>
      </c>
      <c r="G395" s="92" t="s">
        <v>3479</v>
      </c>
      <c r="H395" s="14" t="str">
        <f aca="false">E395</f>
        <v>40</v>
      </c>
      <c r="I395" s="14" t="str">
        <f aca="false">H395</f>
        <v>40</v>
      </c>
      <c r="J395" s="14" t="str">
        <f aca="false">H395</f>
        <v>40</v>
      </c>
      <c r="M395" s="8" t="n">
        <v>905</v>
      </c>
    </row>
    <row r="396" customFormat="false" ht="15" hidden="false" customHeight="false" outlineLevel="0" collapsed="false">
      <c r="B396" s="2" t="s">
        <v>108</v>
      </c>
      <c r="C396" s="66" t="s">
        <v>269</v>
      </c>
      <c r="D396" s="2" t="n">
        <v>155</v>
      </c>
      <c r="E396" s="38" t="s">
        <v>138</v>
      </c>
      <c r="F396" s="2" t="n">
        <v>405</v>
      </c>
      <c r="G396" s="92" t="s">
        <v>3479</v>
      </c>
      <c r="H396" s="14" t="str">
        <f aca="false">E396</f>
        <v>40,5</v>
      </c>
      <c r="I396" s="14" t="str">
        <f aca="false">H396</f>
        <v>40,5</v>
      </c>
      <c r="J396" s="14" t="str">
        <f aca="false">H396</f>
        <v>40,5</v>
      </c>
      <c r="M396" s="8" t="n">
        <v>925</v>
      </c>
    </row>
    <row r="397" customFormat="false" ht="15" hidden="false" customHeight="false" outlineLevel="0" collapsed="false">
      <c r="B397" s="2" t="s">
        <v>108</v>
      </c>
      <c r="C397" s="66" t="s">
        <v>269</v>
      </c>
      <c r="D397" s="2" t="n">
        <v>160</v>
      </c>
      <c r="E397" s="38" t="s">
        <v>124</v>
      </c>
      <c r="F397" s="2" t="n">
        <v>410</v>
      </c>
      <c r="G397" s="92" t="s">
        <v>3479</v>
      </c>
      <c r="H397" s="14" t="str">
        <f aca="false">E397</f>
        <v>41</v>
      </c>
      <c r="I397" s="14" t="str">
        <f aca="false">H397</f>
        <v>41</v>
      </c>
      <c r="J397" s="14" t="str">
        <f aca="false">H397</f>
        <v>41</v>
      </c>
      <c r="M397" s="8" t="n">
        <v>935</v>
      </c>
    </row>
    <row r="398" customFormat="false" ht="15" hidden="false" customHeight="false" outlineLevel="0" collapsed="false">
      <c r="B398" s="2" t="s">
        <v>108</v>
      </c>
      <c r="C398" s="66" t="s">
        <v>269</v>
      </c>
      <c r="D398" s="2" t="n">
        <v>165</v>
      </c>
      <c r="E398" s="38" t="s">
        <v>139</v>
      </c>
      <c r="F398" s="2" t="n">
        <v>415</v>
      </c>
      <c r="G398" s="92" t="s">
        <v>3479</v>
      </c>
      <c r="H398" s="14" t="str">
        <f aca="false">E398</f>
        <v>41,5</v>
      </c>
      <c r="I398" s="14" t="str">
        <f aca="false">H398</f>
        <v>41,5</v>
      </c>
      <c r="J398" s="14" t="str">
        <f aca="false">H398</f>
        <v>41,5</v>
      </c>
      <c r="M398" s="8" t="n">
        <v>955</v>
      </c>
    </row>
    <row r="399" customFormat="false" ht="15" hidden="false" customHeight="false" outlineLevel="0" collapsed="false">
      <c r="B399" s="2" t="s">
        <v>108</v>
      </c>
      <c r="C399" s="66" t="s">
        <v>269</v>
      </c>
      <c r="D399" s="2" t="n">
        <v>170</v>
      </c>
      <c r="E399" s="38" t="s">
        <v>125</v>
      </c>
      <c r="F399" s="2" t="n">
        <v>420</v>
      </c>
      <c r="G399" s="92" t="s">
        <v>3479</v>
      </c>
      <c r="H399" s="14" t="str">
        <f aca="false">E399</f>
        <v>42</v>
      </c>
      <c r="I399" s="14" t="str">
        <f aca="false">H399</f>
        <v>42</v>
      </c>
      <c r="J399" s="14" t="str">
        <f aca="false">H399</f>
        <v>42</v>
      </c>
      <c r="M399" s="8" t="n">
        <v>965</v>
      </c>
    </row>
    <row r="400" customFormat="false" ht="15" hidden="false" customHeight="false" outlineLevel="0" collapsed="false">
      <c r="B400" s="2" t="s">
        <v>108</v>
      </c>
      <c r="C400" s="66" t="s">
        <v>269</v>
      </c>
      <c r="D400" s="2" t="n">
        <v>175</v>
      </c>
      <c r="E400" s="38" t="s">
        <v>140</v>
      </c>
      <c r="F400" s="2" t="n">
        <v>425</v>
      </c>
      <c r="G400" s="92" t="s">
        <v>3479</v>
      </c>
      <c r="H400" s="14" t="str">
        <f aca="false">E400</f>
        <v>42,5</v>
      </c>
      <c r="I400" s="14" t="str">
        <f aca="false">H400</f>
        <v>42,5</v>
      </c>
      <c r="J400" s="14" t="str">
        <f aca="false">H400</f>
        <v>42,5</v>
      </c>
      <c r="M400" s="8" t="n">
        <v>985</v>
      </c>
    </row>
    <row r="401" customFormat="false" ht="15" hidden="false" customHeight="false" outlineLevel="0" collapsed="false">
      <c r="B401" s="2" t="s">
        <v>108</v>
      </c>
      <c r="C401" s="66" t="s">
        <v>269</v>
      </c>
      <c r="D401" s="2" t="n">
        <v>180</v>
      </c>
      <c r="E401" s="38" t="s">
        <v>126</v>
      </c>
      <c r="F401" s="2" t="n">
        <v>430</v>
      </c>
      <c r="G401" s="92" t="s">
        <v>3479</v>
      </c>
      <c r="H401" s="14" t="str">
        <f aca="false">E401</f>
        <v>43</v>
      </c>
      <c r="I401" s="14" t="str">
        <f aca="false">H401</f>
        <v>43</v>
      </c>
      <c r="J401" s="14" t="str">
        <f aca="false">H401</f>
        <v>43</v>
      </c>
      <c r="M401" s="8" t="n">
        <v>995</v>
      </c>
    </row>
    <row r="402" customFormat="false" ht="15" hidden="false" customHeight="false" outlineLevel="0" collapsed="false">
      <c r="B402" s="2" t="s">
        <v>108</v>
      </c>
      <c r="C402" s="66" t="s">
        <v>269</v>
      </c>
      <c r="D402" s="2" t="n">
        <v>185</v>
      </c>
      <c r="E402" s="38" t="s">
        <v>141</v>
      </c>
      <c r="F402" s="2" t="n">
        <v>435</v>
      </c>
      <c r="G402" s="92" t="s">
        <v>3479</v>
      </c>
      <c r="H402" s="14" t="str">
        <f aca="false">E402</f>
        <v>43,5</v>
      </c>
      <c r="I402" s="14" t="str">
        <f aca="false">H402</f>
        <v>43,5</v>
      </c>
      <c r="J402" s="14" t="str">
        <f aca="false">H402</f>
        <v>43,5</v>
      </c>
      <c r="M402" s="8" t="n">
        <v>975</v>
      </c>
    </row>
    <row r="403" customFormat="false" ht="15" hidden="false" customHeight="false" outlineLevel="0" collapsed="false">
      <c r="B403" s="2" t="s">
        <v>108</v>
      </c>
      <c r="C403" s="66" t="s">
        <v>269</v>
      </c>
      <c r="D403" s="2" t="n">
        <v>190</v>
      </c>
      <c r="E403" s="38" t="s">
        <v>127</v>
      </c>
      <c r="F403" s="2" t="n">
        <v>440</v>
      </c>
      <c r="G403" s="92" t="s">
        <v>3479</v>
      </c>
      <c r="H403" s="14" t="str">
        <f aca="false">E403</f>
        <v>44</v>
      </c>
      <c r="I403" s="14" t="str">
        <f aca="false">H403</f>
        <v>44</v>
      </c>
      <c r="J403" s="14" t="str">
        <f aca="false">H403</f>
        <v>44</v>
      </c>
      <c r="M403" s="8" t="n">
        <v>945</v>
      </c>
    </row>
    <row r="404" customFormat="false" ht="15" hidden="false" customHeight="false" outlineLevel="0" collapsed="false">
      <c r="B404" s="2" t="s">
        <v>108</v>
      </c>
      <c r="C404" s="66" t="s">
        <v>269</v>
      </c>
      <c r="D404" s="2" t="n">
        <v>195</v>
      </c>
      <c r="E404" s="38" t="s">
        <v>247</v>
      </c>
      <c r="F404" s="2" t="n">
        <v>445</v>
      </c>
      <c r="G404" s="92" t="s">
        <v>3479</v>
      </c>
      <c r="H404" s="14" t="str">
        <f aca="false">E404</f>
        <v>44,5</v>
      </c>
      <c r="I404" s="14" t="str">
        <f aca="false">H404</f>
        <v>44,5</v>
      </c>
      <c r="J404" s="14" t="str">
        <f aca="false">H404</f>
        <v>44,5</v>
      </c>
      <c r="M404" s="8" t="n">
        <v>915</v>
      </c>
    </row>
    <row r="405" customFormat="false" ht="15" hidden="false" customHeight="false" outlineLevel="0" collapsed="false">
      <c r="B405" s="2" t="s">
        <v>108</v>
      </c>
      <c r="C405" s="66" t="s">
        <v>269</v>
      </c>
      <c r="D405" s="2" t="n">
        <v>200</v>
      </c>
      <c r="E405" s="38" t="s">
        <v>196</v>
      </c>
      <c r="F405" s="2" t="n">
        <v>450</v>
      </c>
      <c r="G405" s="92" t="s">
        <v>3479</v>
      </c>
      <c r="H405" s="14" t="str">
        <f aca="false">E405</f>
        <v>45</v>
      </c>
      <c r="I405" s="14" t="str">
        <f aca="false">H405</f>
        <v>45</v>
      </c>
      <c r="J405" s="14" t="str">
        <f aca="false">H405</f>
        <v>45</v>
      </c>
      <c r="M405" s="8" t="n">
        <v>895</v>
      </c>
    </row>
    <row r="406" customFormat="false" ht="15" hidden="false" customHeight="false" outlineLevel="0" collapsed="false">
      <c r="B406" s="2" t="s">
        <v>108</v>
      </c>
      <c r="C406" s="66" t="s">
        <v>269</v>
      </c>
      <c r="D406" s="2" t="n">
        <v>205</v>
      </c>
      <c r="E406" s="38" t="s">
        <v>248</v>
      </c>
      <c r="F406" s="2" t="n">
        <v>455</v>
      </c>
      <c r="G406" s="92" t="s">
        <v>3479</v>
      </c>
      <c r="H406" s="14" t="str">
        <f aca="false">E406</f>
        <v>45,5</v>
      </c>
      <c r="I406" s="14" t="str">
        <f aca="false">H406</f>
        <v>45,5</v>
      </c>
      <c r="J406" s="14" t="str">
        <f aca="false">H406</f>
        <v>45,5</v>
      </c>
      <c r="M406" s="8" t="n">
        <v>875</v>
      </c>
    </row>
    <row r="407" customFormat="false" ht="15" hidden="false" customHeight="false" outlineLevel="0" collapsed="false">
      <c r="B407" s="2" t="s">
        <v>108</v>
      </c>
      <c r="C407" s="66" t="s">
        <v>269</v>
      </c>
      <c r="D407" s="2" t="n">
        <v>210</v>
      </c>
      <c r="E407" s="38" t="s">
        <v>241</v>
      </c>
      <c r="F407" s="2" t="n">
        <v>460</v>
      </c>
      <c r="G407" s="92" t="s">
        <v>3479</v>
      </c>
      <c r="H407" s="14" t="str">
        <f aca="false">E407</f>
        <v>46</v>
      </c>
      <c r="I407" s="14" t="str">
        <f aca="false">H407</f>
        <v>46</v>
      </c>
      <c r="J407" s="14" t="str">
        <f aca="false">H407</f>
        <v>46</v>
      </c>
      <c r="M407" s="8" t="n">
        <v>855</v>
      </c>
    </row>
    <row r="408" customFormat="false" ht="15" hidden="false" customHeight="false" outlineLevel="0" collapsed="false">
      <c r="B408" s="2" t="s">
        <v>108</v>
      </c>
      <c r="C408" s="66" t="s">
        <v>269</v>
      </c>
      <c r="D408" s="2" t="n">
        <v>215</v>
      </c>
      <c r="E408" s="38" t="s">
        <v>249</v>
      </c>
      <c r="F408" s="2" t="n">
        <v>465</v>
      </c>
      <c r="G408" s="92" t="s">
        <v>3479</v>
      </c>
      <c r="H408" s="14" t="str">
        <f aca="false">E408</f>
        <v>46,5</v>
      </c>
      <c r="I408" s="14" t="str">
        <f aca="false">H408</f>
        <v>46,5</v>
      </c>
      <c r="J408" s="14" t="str">
        <f aca="false">H408</f>
        <v>46,5</v>
      </c>
      <c r="M408" s="8" t="n">
        <v>835</v>
      </c>
    </row>
    <row r="409" customFormat="false" ht="15" hidden="false" customHeight="false" outlineLevel="0" collapsed="false">
      <c r="B409" s="2" t="s">
        <v>108</v>
      </c>
      <c r="C409" s="66" t="s">
        <v>269</v>
      </c>
      <c r="D409" s="2" t="n">
        <v>220</v>
      </c>
      <c r="E409" s="38" t="s">
        <v>242</v>
      </c>
      <c r="F409" s="2" t="n">
        <v>470</v>
      </c>
      <c r="G409" s="92" t="s">
        <v>3479</v>
      </c>
      <c r="H409" s="14" t="str">
        <f aca="false">E409</f>
        <v>47</v>
      </c>
      <c r="I409" s="14" t="str">
        <f aca="false">H409</f>
        <v>47</v>
      </c>
      <c r="J409" s="14" t="str">
        <f aca="false">H409</f>
        <v>47</v>
      </c>
      <c r="M409" s="8" t="n">
        <v>815</v>
      </c>
    </row>
    <row r="410" customFormat="false" ht="15" hidden="false" customHeight="false" outlineLevel="0" collapsed="false">
      <c r="B410" s="2" t="s">
        <v>108</v>
      </c>
      <c r="C410" s="66" t="s">
        <v>269</v>
      </c>
      <c r="D410" s="2" t="n">
        <v>225</v>
      </c>
      <c r="E410" s="38" t="s">
        <v>250</v>
      </c>
      <c r="F410" s="2" t="n">
        <v>475</v>
      </c>
      <c r="G410" s="92" t="s">
        <v>3479</v>
      </c>
      <c r="H410" s="14" t="str">
        <f aca="false">E410</f>
        <v>47,5</v>
      </c>
      <c r="I410" s="14" t="str">
        <f aca="false">H410</f>
        <v>47,5</v>
      </c>
      <c r="J410" s="14" t="str">
        <f aca="false">H410</f>
        <v>47,5</v>
      </c>
      <c r="M410" s="8" t="n">
        <v>795</v>
      </c>
    </row>
    <row r="411" customFormat="false" ht="15" hidden="false" customHeight="false" outlineLevel="0" collapsed="false">
      <c r="B411" s="2" t="s">
        <v>108</v>
      </c>
      <c r="C411" s="66" t="s">
        <v>269</v>
      </c>
      <c r="D411" s="2" t="n">
        <v>230</v>
      </c>
      <c r="E411" s="38" t="s">
        <v>243</v>
      </c>
      <c r="F411" s="2" t="n">
        <v>480</v>
      </c>
      <c r="G411" s="92" t="s">
        <v>3479</v>
      </c>
      <c r="H411" s="14" t="str">
        <f aca="false">E411</f>
        <v>48</v>
      </c>
      <c r="I411" s="14" t="str">
        <f aca="false">H411</f>
        <v>48</v>
      </c>
      <c r="J411" s="14" t="str">
        <f aca="false">H411</f>
        <v>48</v>
      </c>
      <c r="M411" s="8" t="n">
        <v>775</v>
      </c>
    </row>
    <row r="412" customFormat="false" ht="15" hidden="false" customHeight="false" outlineLevel="0" collapsed="false">
      <c r="B412" s="2" t="s">
        <v>108</v>
      </c>
      <c r="C412" s="66" t="s">
        <v>269</v>
      </c>
      <c r="D412" s="2" t="n">
        <v>235</v>
      </c>
      <c r="E412" s="38" t="s">
        <v>251</v>
      </c>
      <c r="F412" s="2" t="n">
        <v>485</v>
      </c>
      <c r="G412" s="92" t="s">
        <v>3479</v>
      </c>
      <c r="H412" s="14" t="str">
        <f aca="false">E412</f>
        <v>48,5</v>
      </c>
      <c r="I412" s="14" t="str">
        <f aca="false">H412</f>
        <v>48,5</v>
      </c>
      <c r="J412" s="14" t="str">
        <f aca="false">H412</f>
        <v>48,5</v>
      </c>
      <c r="M412" s="8" t="n">
        <v>755</v>
      </c>
    </row>
    <row r="413" customFormat="false" ht="15" hidden="false" customHeight="false" outlineLevel="0" collapsed="false">
      <c r="B413" s="2" t="s">
        <v>108</v>
      </c>
      <c r="C413" s="66" t="s">
        <v>269</v>
      </c>
      <c r="D413" s="2" t="n">
        <v>240</v>
      </c>
      <c r="E413" s="38" t="s">
        <v>244</v>
      </c>
      <c r="F413" s="2" t="n">
        <v>490</v>
      </c>
      <c r="G413" s="92" t="s">
        <v>3479</v>
      </c>
      <c r="H413" s="14" t="str">
        <f aca="false">E413</f>
        <v>49</v>
      </c>
      <c r="I413" s="14" t="str">
        <f aca="false">H413</f>
        <v>49</v>
      </c>
      <c r="J413" s="14" t="str">
        <f aca="false">H413</f>
        <v>49</v>
      </c>
      <c r="M413" s="8" t="n">
        <v>735</v>
      </c>
    </row>
    <row r="414" customFormat="false" ht="15" hidden="false" customHeight="false" outlineLevel="0" collapsed="false">
      <c r="B414" s="2" t="s">
        <v>108</v>
      </c>
      <c r="C414" s="66" t="s">
        <v>269</v>
      </c>
      <c r="D414" s="2" t="n">
        <v>245</v>
      </c>
      <c r="E414" s="38" t="s">
        <v>252</v>
      </c>
      <c r="F414" s="2" t="n">
        <v>495</v>
      </c>
      <c r="G414" s="92" t="s">
        <v>3479</v>
      </c>
      <c r="H414" s="14" t="str">
        <f aca="false">E414</f>
        <v>49,5</v>
      </c>
      <c r="I414" s="14" t="str">
        <f aca="false">H414</f>
        <v>49,5</v>
      </c>
      <c r="J414" s="14" t="str">
        <f aca="false">H414</f>
        <v>49,5</v>
      </c>
      <c r="M414" s="8" t="n">
        <v>715</v>
      </c>
    </row>
    <row r="415" customFormat="false" ht="15" hidden="false" customHeight="false" outlineLevel="0" collapsed="false">
      <c r="B415" s="2" t="s">
        <v>108</v>
      </c>
      <c r="C415" s="66" t="s">
        <v>269</v>
      </c>
      <c r="D415" s="2" t="n">
        <v>250</v>
      </c>
      <c r="E415" s="38" t="s">
        <v>245</v>
      </c>
      <c r="F415" s="2" t="n">
        <v>500</v>
      </c>
      <c r="G415" s="92" t="s">
        <v>3479</v>
      </c>
      <c r="H415" s="14" t="str">
        <f aca="false">E415</f>
        <v>50</v>
      </c>
      <c r="I415" s="14" t="str">
        <f aca="false">H415</f>
        <v>50</v>
      </c>
      <c r="J415" s="14" t="str">
        <f aca="false">H415</f>
        <v>50</v>
      </c>
      <c r="M415" s="8" t="n">
        <v>695</v>
      </c>
    </row>
    <row r="417" customFormat="false" ht="15" hidden="false" customHeight="false" outlineLevel="0" collapsed="false">
      <c r="B417" s="2" t="s">
        <v>108</v>
      </c>
      <c r="C417" s="66" t="s">
        <v>275</v>
      </c>
      <c r="D417" s="2" t="n">
        <v>110</v>
      </c>
      <c r="E417" s="38" t="s">
        <v>189</v>
      </c>
      <c r="F417" s="2" t="s">
        <v>2910</v>
      </c>
      <c r="G417" s="92" t="s">
        <v>3479</v>
      </c>
      <c r="H417" s="8" t="n">
        <v>37</v>
      </c>
      <c r="I417" s="14" t="n">
        <f aca="false">H417</f>
        <v>37</v>
      </c>
      <c r="J417" s="14" t="n">
        <f aca="false">H417</f>
        <v>37</v>
      </c>
      <c r="M417" s="8" t="n">
        <v>785</v>
      </c>
    </row>
    <row r="418" customFormat="false" ht="15" hidden="false" customHeight="false" outlineLevel="0" collapsed="false">
      <c r="B418" s="2" t="s">
        <v>108</v>
      </c>
      <c r="C418" s="66" t="s">
        <v>275</v>
      </c>
      <c r="D418" s="2" t="n">
        <v>115</v>
      </c>
      <c r="E418" s="38" t="s">
        <v>215</v>
      </c>
      <c r="F418" s="2" t="s">
        <v>3437</v>
      </c>
      <c r="G418" s="92" t="s">
        <v>3479</v>
      </c>
      <c r="H418" s="8" t="n">
        <v>37.5</v>
      </c>
      <c r="I418" s="14" t="n">
        <f aca="false">H418</f>
        <v>37.5</v>
      </c>
      <c r="J418" s="14" t="n">
        <f aca="false">H418</f>
        <v>37.5</v>
      </c>
      <c r="M418" s="8" t="n">
        <v>805</v>
      </c>
    </row>
    <row r="419" customFormat="false" ht="15" hidden="false" customHeight="false" outlineLevel="0" collapsed="false">
      <c r="B419" s="2" t="s">
        <v>108</v>
      </c>
      <c r="C419" s="66" t="s">
        <v>275</v>
      </c>
      <c r="D419" s="2" t="n">
        <v>120</v>
      </c>
      <c r="E419" s="38" t="s">
        <v>190</v>
      </c>
      <c r="F419" s="2" t="s">
        <v>2911</v>
      </c>
      <c r="G419" s="92" t="s">
        <v>3479</v>
      </c>
      <c r="H419" s="8" t="n">
        <v>38</v>
      </c>
      <c r="I419" s="14" t="n">
        <f aca="false">H419</f>
        <v>38</v>
      </c>
      <c r="J419" s="14" t="n">
        <f aca="false">H419</f>
        <v>38</v>
      </c>
      <c r="M419" s="8" t="n">
        <v>825</v>
      </c>
    </row>
    <row r="420" customFormat="false" ht="15" hidden="false" customHeight="false" outlineLevel="0" collapsed="false">
      <c r="B420" s="2" t="s">
        <v>108</v>
      </c>
      <c r="C420" s="66" t="s">
        <v>275</v>
      </c>
      <c r="D420" s="2" t="n">
        <v>125</v>
      </c>
      <c r="E420" s="38" t="s">
        <v>216</v>
      </c>
      <c r="F420" s="2" t="s">
        <v>3438</v>
      </c>
      <c r="G420" s="92" t="s">
        <v>3479</v>
      </c>
      <c r="H420" s="8" t="n">
        <v>39</v>
      </c>
      <c r="I420" s="14" t="n">
        <f aca="false">H420</f>
        <v>39</v>
      </c>
      <c r="J420" s="14" t="n">
        <f aca="false">H420</f>
        <v>39</v>
      </c>
      <c r="M420" s="8" t="n">
        <v>865</v>
      </c>
    </row>
    <row r="421" customFormat="false" ht="15" hidden="false" customHeight="false" outlineLevel="0" collapsed="false">
      <c r="B421" s="2" t="s">
        <v>108</v>
      </c>
      <c r="C421" s="66" t="s">
        <v>275</v>
      </c>
      <c r="D421" s="2" t="n">
        <v>130</v>
      </c>
      <c r="E421" s="38" t="s">
        <v>191</v>
      </c>
      <c r="F421" s="2" t="s">
        <v>2912</v>
      </c>
      <c r="G421" s="92" t="s">
        <v>3479</v>
      </c>
      <c r="H421" s="8" t="n">
        <v>39.5</v>
      </c>
      <c r="I421" s="14" t="n">
        <f aca="false">H421</f>
        <v>39.5</v>
      </c>
      <c r="J421" s="14" t="n">
        <f aca="false">H421</f>
        <v>39.5</v>
      </c>
      <c r="M421" s="8" t="n">
        <v>885</v>
      </c>
    </row>
    <row r="422" customFormat="false" ht="15" hidden="false" customHeight="false" outlineLevel="0" collapsed="false">
      <c r="B422" s="2" t="s">
        <v>108</v>
      </c>
      <c r="C422" s="66" t="s">
        <v>275</v>
      </c>
      <c r="D422" s="2" t="n">
        <v>135</v>
      </c>
      <c r="E422" s="38" t="s">
        <v>217</v>
      </c>
      <c r="F422" s="2" t="s">
        <v>3439</v>
      </c>
      <c r="G422" s="92" t="s">
        <v>3479</v>
      </c>
      <c r="H422" s="8" t="n">
        <v>40</v>
      </c>
      <c r="I422" s="14" t="n">
        <f aca="false">H422</f>
        <v>40</v>
      </c>
      <c r="J422" s="14" t="n">
        <f aca="false">H422</f>
        <v>40</v>
      </c>
      <c r="M422" s="8" t="n">
        <v>905</v>
      </c>
    </row>
    <row r="423" customFormat="false" ht="15" hidden="false" customHeight="false" outlineLevel="0" collapsed="false">
      <c r="B423" s="2" t="s">
        <v>108</v>
      </c>
      <c r="C423" s="66" t="s">
        <v>275</v>
      </c>
      <c r="D423" s="2" t="n">
        <v>140</v>
      </c>
      <c r="E423" s="38" t="s">
        <v>218</v>
      </c>
      <c r="F423" s="2" t="s">
        <v>3036</v>
      </c>
      <c r="G423" s="92" t="s">
        <v>3479</v>
      </c>
      <c r="H423" s="8" t="n">
        <v>41</v>
      </c>
      <c r="I423" s="14" t="n">
        <f aca="false">H423</f>
        <v>41</v>
      </c>
      <c r="J423" s="14" t="n">
        <f aca="false">H423</f>
        <v>41</v>
      </c>
      <c r="M423" s="8" t="n">
        <v>935</v>
      </c>
    </row>
    <row r="424" customFormat="false" ht="15" hidden="false" customHeight="false" outlineLevel="0" collapsed="false">
      <c r="B424" s="2" t="s">
        <v>108</v>
      </c>
      <c r="C424" s="66" t="s">
        <v>275</v>
      </c>
      <c r="D424" s="2" t="n">
        <v>145</v>
      </c>
      <c r="E424" s="38" t="s">
        <v>219</v>
      </c>
      <c r="F424" s="2" t="s">
        <v>3440</v>
      </c>
      <c r="G424" s="92" t="s">
        <v>3479</v>
      </c>
      <c r="H424" s="8" t="n">
        <v>41.5</v>
      </c>
      <c r="I424" s="14" t="n">
        <f aca="false">H424</f>
        <v>41.5</v>
      </c>
      <c r="J424" s="14" t="n">
        <f aca="false">H424</f>
        <v>41.5</v>
      </c>
      <c r="M424" s="8" t="n">
        <v>955</v>
      </c>
    </row>
    <row r="425" customFormat="false" ht="15" hidden="false" customHeight="false" outlineLevel="0" collapsed="false">
      <c r="B425" s="2" t="s">
        <v>108</v>
      </c>
      <c r="C425" s="66" t="s">
        <v>275</v>
      </c>
      <c r="D425" s="2" t="n">
        <v>150</v>
      </c>
      <c r="E425" s="38" t="s">
        <v>220</v>
      </c>
      <c r="F425" s="2" t="s">
        <v>3037</v>
      </c>
      <c r="G425" s="92" t="s">
        <v>3479</v>
      </c>
      <c r="H425" s="8" t="n">
        <v>42</v>
      </c>
      <c r="I425" s="14" t="n">
        <f aca="false">H425</f>
        <v>42</v>
      </c>
      <c r="J425" s="14" t="n">
        <f aca="false">H425</f>
        <v>42</v>
      </c>
      <c r="M425" s="8" t="n">
        <v>965</v>
      </c>
    </row>
    <row r="426" customFormat="false" ht="15" hidden="false" customHeight="false" outlineLevel="0" collapsed="false">
      <c r="B426" s="2" t="s">
        <v>108</v>
      </c>
      <c r="C426" s="66" t="s">
        <v>275</v>
      </c>
      <c r="D426" s="2" t="n">
        <v>155</v>
      </c>
      <c r="E426" s="38" t="s">
        <v>221</v>
      </c>
      <c r="F426" s="2" t="s">
        <v>3441</v>
      </c>
      <c r="G426" s="92" t="s">
        <v>3479</v>
      </c>
      <c r="H426" s="8" t="n">
        <v>42.5</v>
      </c>
      <c r="I426" s="14" t="n">
        <f aca="false">H426</f>
        <v>42.5</v>
      </c>
      <c r="J426" s="14" t="n">
        <f aca="false">H426</f>
        <v>42.5</v>
      </c>
      <c r="M426" s="8" t="n">
        <v>985</v>
      </c>
    </row>
    <row r="427" customFormat="false" ht="15" hidden="false" customHeight="false" outlineLevel="0" collapsed="false">
      <c r="B427" s="2" t="s">
        <v>108</v>
      </c>
      <c r="C427" s="66" t="s">
        <v>275</v>
      </c>
      <c r="D427" s="2" t="n">
        <v>160</v>
      </c>
      <c r="E427" s="38" t="s">
        <v>222</v>
      </c>
      <c r="F427" s="2" t="s">
        <v>3442</v>
      </c>
      <c r="G427" s="92" t="s">
        <v>3479</v>
      </c>
      <c r="H427" s="8" t="n">
        <v>43</v>
      </c>
      <c r="I427" s="14" t="n">
        <f aca="false">H427</f>
        <v>43</v>
      </c>
      <c r="J427" s="14" t="n">
        <f aca="false">H427</f>
        <v>43</v>
      </c>
      <c r="M427" s="8" t="n">
        <v>995</v>
      </c>
    </row>
    <row r="428" customFormat="false" ht="15" hidden="false" customHeight="false" outlineLevel="0" collapsed="false">
      <c r="B428" s="2" t="s">
        <v>108</v>
      </c>
      <c r="C428" s="66" t="s">
        <v>275</v>
      </c>
      <c r="D428" s="2" t="n">
        <v>165</v>
      </c>
      <c r="E428" s="38" t="s">
        <v>223</v>
      </c>
      <c r="F428" s="2" t="s">
        <v>3443</v>
      </c>
      <c r="G428" s="92" t="s">
        <v>3479</v>
      </c>
      <c r="H428" s="8" t="n">
        <v>44</v>
      </c>
      <c r="I428" s="14" t="n">
        <f aca="false">H428</f>
        <v>44</v>
      </c>
      <c r="J428" s="14" t="n">
        <f aca="false">H428</f>
        <v>44</v>
      </c>
      <c r="M428" s="8" t="n">
        <v>945</v>
      </c>
    </row>
    <row r="429" customFormat="false" ht="15" hidden="false" customHeight="false" outlineLevel="0" collapsed="false">
      <c r="B429" s="2" t="s">
        <v>108</v>
      </c>
      <c r="C429" s="66" t="s">
        <v>275</v>
      </c>
      <c r="D429" s="2" t="n">
        <v>170</v>
      </c>
      <c r="E429" s="38" t="s">
        <v>224</v>
      </c>
      <c r="F429" s="2" t="s">
        <v>1621</v>
      </c>
      <c r="G429" s="92" t="s">
        <v>3479</v>
      </c>
      <c r="H429" s="8" t="n">
        <v>44.5</v>
      </c>
      <c r="I429" s="14" t="n">
        <f aca="false">H429</f>
        <v>44.5</v>
      </c>
      <c r="J429" s="14" t="n">
        <f aca="false">H429</f>
        <v>44.5</v>
      </c>
      <c r="M429" s="8" t="n">
        <v>915</v>
      </c>
    </row>
    <row r="430" customFormat="false" ht="15" hidden="false" customHeight="false" outlineLevel="0" collapsed="false">
      <c r="B430" s="2" t="s">
        <v>108</v>
      </c>
      <c r="C430" s="66" t="s">
        <v>275</v>
      </c>
      <c r="D430" s="2" t="n">
        <v>175</v>
      </c>
      <c r="E430" s="38" t="s">
        <v>225</v>
      </c>
      <c r="F430" s="2" t="s">
        <v>1622</v>
      </c>
      <c r="G430" s="92" t="s">
        <v>3479</v>
      </c>
      <c r="H430" s="8" t="n">
        <v>45</v>
      </c>
      <c r="I430" s="14" t="n">
        <f aca="false">H430</f>
        <v>45</v>
      </c>
      <c r="J430" s="14" t="n">
        <f aca="false">H430</f>
        <v>45</v>
      </c>
      <c r="M430" s="8" t="n">
        <v>895</v>
      </c>
    </row>
    <row r="431" customFormat="false" ht="15" hidden="false" customHeight="false" outlineLevel="0" collapsed="false">
      <c r="B431" s="2" t="s">
        <v>108</v>
      </c>
      <c r="C431" s="66" t="s">
        <v>275</v>
      </c>
      <c r="D431" s="2" t="n">
        <v>180</v>
      </c>
      <c r="E431" s="38" t="s">
        <v>226</v>
      </c>
      <c r="F431" s="2" t="s">
        <v>1002</v>
      </c>
      <c r="G431" s="92" t="s">
        <v>3479</v>
      </c>
      <c r="H431" s="8" t="n">
        <v>46</v>
      </c>
      <c r="I431" s="14" t="n">
        <f aca="false">H431</f>
        <v>46</v>
      </c>
      <c r="J431" s="14" t="n">
        <f aca="false">H431</f>
        <v>46</v>
      </c>
      <c r="M431" s="8" t="n">
        <v>855</v>
      </c>
    </row>
    <row r="432" customFormat="false" ht="15" hidden="false" customHeight="false" outlineLevel="0" collapsed="false">
      <c r="B432" s="2" t="s">
        <v>108</v>
      </c>
      <c r="C432" s="66" t="s">
        <v>275</v>
      </c>
      <c r="D432" s="2" t="n">
        <v>185</v>
      </c>
      <c r="E432" s="38" t="s">
        <v>231</v>
      </c>
      <c r="F432" s="2" t="s">
        <v>1623</v>
      </c>
      <c r="G432" s="92" t="s">
        <v>3479</v>
      </c>
      <c r="H432" s="8" t="n">
        <v>46.5</v>
      </c>
      <c r="I432" s="14" t="n">
        <f aca="false">H432</f>
        <v>46.5</v>
      </c>
      <c r="J432" s="14" t="n">
        <f aca="false">H432</f>
        <v>46.5</v>
      </c>
      <c r="M432" s="8" t="n">
        <v>835</v>
      </c>
    </row>
    <row r="433" customFormat="false" ht="15" hidden="false" customHeight="false" outlineLevel="0" collapsed="false">
      <c r="B433" s="2" t="s">
        <v>108</v>
      </c>
      <c r="C433" s="66" t="s">
        <v>275</v>
      </c>
      <c r="D433" s="2" t="n">
        <v>190</v>
      </c>
      <c r="E433" s="38" t="s">
        <v>232</v>
      </c>
      <c r="F433" s="2" t="s">
        <v>1624</v>
      </c>
      <c r="G433" s="92" t="s">
        <v>3479</v>
      </c>
      <c r="H433" s="8" t="n">
        <v>47</v>
      </c>
      <c r="I433" s="14" t="n">
        <f aca="false">H433</f>
        <v>47</v>
      </c>
      <c r="J433" s="14" t="n">
        <f aca="false">H433</f>
        <v>47</v>
      </c>
      <c r="M433" s="8" t="n">
        <v>815</v>
      </c>
    </row>
    <row r="434" customFormat="false" ht="15" hidden="false" customHeight="false" outlineLevel="0" collapsed="false">
      <c r="B434" s="2" t="s">
        <v>108</v>
      </c>
      <c r="C434" s="66" t="s">
        <v>275</v>
      </c>
      <c r="D434" s="2" t="n">
        <v>195</v>
      </c>
      <c r="E434" s="38" t="s">
        <v>233</v>
      </c>
      <c r="F434" s="2" t="s">
        <v>1630</v>
      </c>
      <c r="G434" s="92" t="s">
        <v>3479</v>
      </c>
      <c r="H434" s="8" t="n">
        <v>47.5</v>
      </c>
      <c r="I434" s="14" t="n">
        <f aca="false">H434</f>
        <v>47.5</v>
      </c>
      <c r="J434" s="14" t="n">
        <f aca="false">H434</f>
        <v>47.5</v>
      </c>
      <c r="M434" s="8" t="n">
        <v>795</v>
      </c>
    </row>
    <row r="435" customFormat="false" ht="15" hidden="false" customHeight="false" outlineLevel="0" collapsed="false">
      <c r="B435" s="2" t="s">
        <v>108</v>
      </c>
      <c r="C435" s="66" t="s">
        <v>275</v>
      </c>
      <c r="D435" s="2" t="n">
        <v>200</v>
      </c>
      <c r="E435" s="38" t="s">
        <v>234</v>
      </c>
      <c r="F435" s="2" t="s">
        <v>1631</v>
      </c>
      <c r="G435" s="92" t="s">
        <v>3479</v>
      </c>
      <c r="H435" s="8" t="n">
        <v>48</v>
      </c>
      <c r="I435" s="14" t="n">
        <f aca="false">H435</f>
        <v>48</v>
      </c>
      <c r="J435" s="14" t="n">
        <f aca="false">H435</f>
        <v>48</v>
      </c>
      <c r="M435" s="8" t="n">
        <v>775</v>
      </c>
    </row>
    <row r="436" customFormat="false" ht="15" hidden="false" customHeight="false" outlineLevel="0" collapsed="false">
      <c r="B436" s="2" t="s">
        <v>108</v>
      </c>
      <c r="C436" s="66" t="s">
        <v>275</v>
      </c>
      <c r="D436" s="2" t="n">
        <v>205</v>
      </c>
      <c r="E436" s="38" t="s">
        <v>276</v>
      </c>
      <c r="F436" s="2" t="s">
        <v>1632</v>
      </c>
      <c r="G436" s="92" t="s">
        <v>3479</v>
      </c>
      <c r="H436" s="8" t="n">
        <v>49</v>
      </c>
      <c r="I436" s="14" t="n">
        <f aca="false">H436</f>
        <v>49</v>
      </c>
      <c r="J436" s="14" t="n">
        <f aca="false">H436</f>
        <v>49</v>
      </c>
      <c r="M436" s="8" t="n">
        <v>735</v>
      </c>
    </row>
    <row r="437" customFormat="false" ht="15" hidden="false" customHeight="false" outlineLevel="0" collapsed="false">
      <c r="B437" s="2" t="s">
        <v>108</v>
      </c>
      <c r="C437" s="66" t="s">
        <v>275</v>
      </c>
      <c r="D437" s="2" t="n">
        <v>210</v>
      </c>
      <c r="E437" s="38" t="s">
        <v>277</v>
      </c>
      <c r="F437" s="2" t="s">
        <v>1633</v>
      </c>
      <c r="G437" s="92" t="s">
        <v>3479</v>
      </c>
      <c r="H437" s="8" t="n">
        <v>49.5</v>
      </c>
      <c r="I437" s="14" t="n">
        <f aca="false">H437</f>
        <v>49.5</v>
      </c>
      <c r="J437" s="14" t="n">
        <f aca="false">H437</f>
        <v>49.5</v>
      </c>
      <c r="M437" s="8" t="n">
        <v>715</v>
      </c>
    </row>
    <row r="438" customFormat="false" ht="15" hidden="false" customHeight="false" outlineLevel="0" collapsed="false">
      <c r="B438" s="2" t="s">
        <v>108</v>
      </c>
      <c r="C438" s="66" t="s">
        <v>275</v>
      </c>
      <c r="D438" s="2" t="n">
        <v>215</v>
      </c>
      <c r="E438" s="38" t="s">
        <v>278</v>
      </c>
      <c r="F438" s="2" t="s">
        <v>2670</v>
      </c>
      <c r="G438" s="92" t="s">
        <v>3479</v>
      </c>
      <c r="H438" s="8" t="n">
        <v>50</v>
      </c>
      <c r="I438" s="14" t="n">
        <f aca="false">H438</f>
        <v>50</v>
      </c>
      <c r="J438" s="14" t="n">
        <f aca="false">H438</f>
        <v>50</v>
      </c>
      <c r="M438" s="8" t="n">
        <v>695</v>
      </c>
    </row>
    <row r="439" customFormat="false" ht="15" hidden="false" customHeight="false" outlineLevel="0" collapsed="false">
      <c r="B439" s="2" t="s">
        <v>108</v>
      </c>
      <c r="C439" s="66" t="s">
        <v>275</v>
      </c>
      <c r="D439" s="2" t="n">
        <v>220</v>
      </c>
      <c r="E439" s="38" t="s">
        <v>279</v>
      </c>
      <c r="F439" s="2" t="s">
        <v>2099</v>
      </c>
      <c r="G439" s="92" t="s">
        <v>3479</v>
      </c>
      <c r="H439" s="8" t="n">
        <v>51</v>
      </c>
      <c r="I439" s="14" t="n">
        <f aca="false">H439</f>
        <v>51</v>
      </c>
      <c r="J439" s="14" t="n">
        <f aca="false">H439</f>
        <v>51</v>
      </c>
      <c r="M439" s="8" t="n">
        <v>655</v>
      </c>
    </row>
    <row r="440" customFormat="false" ht="15" hidden="false" customHeight="false" outlineLevel="0" collapsed="false">
      <c r="B440" s="2" t="s">
        <v>108</v>
      </c>
      <c r="C440" s="66" t="s">
        <v>275</v>
      </c>
      <c r="D440" s="2" t="n">
        <v>225</v>
      </c>
      <c r="E440" s="38" t="s">
        <v>280</v>
      </c>
      <c r="F440" s="2" t="s">
        <v>3480</v>
      </c>
      <c r="G440" s="76" t="s">
        <v>3479</v>
      </c>
      <c r="H440" s="2" t="s">
        <v>3433</v>
      </c>
      <c r="M440" s="2" t="n">
        <v>0</v>
      </c>
    </row>
    <row r="441" customFormat="false" ht="15" hidden="false" customHeight="false" outlineLevel="0" collapsed="false">
      <c r="B441" s="2" t="s">
        <v>108</v>
      </c>
      <c r="C441" s="66" t="s">
        <v>275</v>
      </c>
      <c r="D441" s="2" t="n">
        <v>230</v>
      </c>
      <c r="E441" s="38" t="s">
        <v>281</v>
      </c>
      <c r="F441" s="2" t="s">
        <v>2100</v>
      </c>
      <c r="G441" s="76" t="s">
        <v>3479</v>
      </c>
      <c r="H441" s="2" t="s">
        <v>3433</v>
      </c>
      <c r="M441" s="2" t="n">
        <v>0</v>
      </c>
    </row>
    <row r="442" customFormat="false" ht="15" hidden="false" customHeight="false" outlineLevel="0" collapsed="false">
      <c r="B442" s="2" t="s">
        <v>108</v>
      </c>
      <c r="C442" s="66" t="s">
        <v>275</v>
      </c>
      <c r="D442" s="2" t="n">
        <v>235</v>
      </c>
      <c r="E442" s="38" t="s">
        <v>282</v>
      </c>
      <c r="F442" s="2" t="s">
        <v>2101</v>
      </c>
      <c r="G442" s="76" t="s">
        <v>3479</v>
      </c>
      <c r="H442" s="2" t="s">
        <v>3433</v>
      </c>
      <c r="M442" s="2" t="n">
        <v>0</v>
      </c>
    </row>
    <row r="443" customFormat="false" ht="15" hidden="false" customHeight="false" outlineLevel="0" collapsed="false">
      <c r="B443" s="2" t="s">
        <v>108</v>
      </c>
      <c r="C443" s="66" t="s">
        <v>275</v>
      </c>
      <c r="D443" s="2" t="n">
        <v>240</v>
      </c>
      <c r="E443" s="38" t="s">
        <v>283</v>
      </c>
      <c r="F443" s="2" t="s">
        <v>2102</v>
      </c>
      <c r="G443" s="76" t="s">
        <v>3479</v>
      </c>
      <c r="H443" s="2" t="s">
        <v>3433</v>
      </c>
      <c r="M443" s="2" t="n">
        <v>0</v>
      </c>
    </row>
    <row r="444" customFormat="false" ht="15" hidden="false" customHeight="false" outlineLevel="0" collapsed="false">
      <c r="B444" s="2" t="s">
        <v>108</v>
      </c>
      <c r="C444" s="66" t="s">
        <v>275</v>
      </c>
      <c r="D444" s="2" t="n">
        <v>245</v>
      </c>
      <c r="E444" s="38" t="s">
        <v>284</v>
      </c>
      <c r="F444" s="2" t="s">
        <v>2103</v>
      </c>
      <c r="G444" s="76" t="s">
        <v>3479</v>
      </c>
      <c r="H444" s="2" t="s">
        <v>3433</v>
      </c>
      <c r="M444" s="2" t="n">
        <v>0</v>
      </c>
    </row>
    <row r="445" customFormat="false" ht="15" hidden="false" customHeight="false" outlineLevel="0" collapsed="false">
      <c r="B445" s="2" t="s">
        <v>108</v>
      </c>
      <c r="C445" s="66" t="s">
        <v>275</v>
      </c>
      <c r="D445" s="2" t="n">
        <v>250</v>
      </c>
      <c r="E445" s="38" t="s">
        <v>285</v>
      </c>
      <c r="F445" s="2" t="s">
        <v>2104</v>
      </c>
      <c r="G445" s="76" t="s">
        <v>3479</v>
      </c>
      <c r="H445" s="2" t="s">
        <v>3433</v>
      </c>
      <c r="M445" s="2" t="n">
        <v>0</v>
      </c>
    </row>
    <row r="447" customFormat="false" ht="15" hidden="false" customHeight="false" outlineLevel="0" collapsed="false">
      <c r="B447" s="2" t="s">
        <v>108</v>
      </c>
      <c r="C447" s="66" t="s">
        <v>195</v>
      </c>
      <c r="D447" s="2" t="n">
        <v>110</v>
      </c>
      <c r="E447" s="38" t="s">
        <v>115</v>
      </c>
      <c r="F447" s="2" t="n">
        <v>320</v>
      </c>
      <c r="G447" s="92" t="s">
        <v>3481</v>
      </c>
      <c r="H447" s="14" t="str">
        <f aca="false">E447</f>
        <v>32</v>
      </c>
      <c r="I447" s="14" t="str">
        <f aca="false">H447</f>
        <v>32</v>
      </c>
      <c r="J447" s="14" t="str">
        <f aca="false">H447</f>
        <v>32</v>
      </c>
      <c r="M447" s="8" t="n">
        <v>765</v>
      </c>
    </row>
    <row r="448" customFormat="false" ht="15" hidden="false" customHeight="false" outlineLevel="0" collapsed="false">
      <c r="B448" s="2" t="s">
        <v>108</v>
      </c>
      <c r="C448" s="66" t="s">
        <v>195</v>
      </c>
      <c r="D448" s="2" t="n">
        <v>120</v>
      </c>
      <c r="E448" s="38" t="s">
        <v>116</v>
      </c>
      <c r="F448" s="2" t="n">
        <v>330</v>
      </c>
      <c r="G448" s="92" t="s">
        <v>3481</v>
      </c>
      <c r="H448" s="14" t="str">
        <f aca="false">E448</f>
        <v>33</v>
      </c>
      <c r="I448" s="14" t="str">
        <f aca="false">H448</f>
        <v>33</v>
      </c>
      <c r="J448" s="14" t="str">
        <f aca="false">H448</f>
        <v>33</v>
      </c>
      <c r="M448" s="8" t="n">
        <v>805</v>
      </c>
    </row>
    <row r="449" customFormat="false" ht="15" hidden="false" customHeight="false" outlineLevel="0" collapsed="false">
      <c r="B449" s="2" t="s">
        <v>108</v>
      </c>
      <c r="C449" s="66" t="s">
        <v>195</v>
      </c>
      <c r="D449" s="2" t="n">
        <v>130</v>
      </c>
      <c r="E449" s="38" t="s">
        <v>117</v>
      </c>
      <c r="F449" s="2" t="n">
        <v>340</v>
      </c>
      <c r="G449" s="92" t="s">
        <v>3481</v>
      </c>
      <c r="H449" s="14" t="str">
        <f aca="false">E449</f>
        <v>34</v>
      </c>
      <c r="I449" s="14" t="str">
        <f aca="false">H449</f>
        <v>34</v>
      </c>
      <c r="J449" s="14" t="str">
        <f aca="false">H449</f>
        <v>34</v>
      </c>
      <c r="M449" s="8" t="n">
        <v>845</v>
      </c>
    </row>
    <row r="450" customFormat="false" ht="15" hidden="false" customHeight="false" outlineLevel="0" collapsed="false">
      <c r="B450" s="2" t="s">
        <v>108</v>
      </c>
      <c r="C450" s="66" t="s">
        <v>195</v>
      </c>
      <c r="D450" s="2" t="n">
        <v>140</v>
      </c>
      <c r="E450" s="38" t="s">
        <v>118</v>
      </c>
      <c r="F450" s="2" t="n">
        <v>350</v>
      </c>
      <c r="G450" s="92" t="s">
        <v>3481</v>
      </c>
      <c r="H450" s="14" t="str">
        <f aca="false">E450</f>
        <v>35</v>
      </c>
      <c r="I450" s="14" t="str">
        <f aca="false">H450</f>
        <v>35</v>
      </c>
      <c r="J450" s="14" t="str">
        <f aca="false">H450</f>
        <v>35</v>
      </c>
      <c r="M450" s="8" t="n">
        <v>885</v>
      </c>
    </row>
    <row r="451" customFormat="false" ht="15" hidden="false" customHeight="false" outlineLevel="0" collapsed="false">
      <c r="B451" s="2" t="s">
        <v>108</v>
      </c>
      <c r="C451" s="66" t="s">
        <v>195</v>
      </c>
      <c r="D451" s="2" t="n">
        <v>150</v>
      </c>
      <c r="E451" s="38" t="s">
        <v>119</v>
      </c>
      <c r="F451" s="2" t="n">
        <v>360</v>
      </c>
      <c r="G451" s="92" t="s">
        <v>3481</v>
      </c>
      <c r="H451" s="14" t="str">
        <f aca="false">E451</f>
        <v>36</v>
      </c>
      <c r="I451" s="14" t="str">
        <f aca="false">H451</f>
        <v>36</v>
      </c>
      <c r="J451" s="14" t="str">
        <f aca="false">H451</f>
        <v>36</v>
      </c>
      <c r="M451" s="8" t="n">
        <v>915</v>
      </c>
    </row>
    <row r="452" customFormat="false" ht="15" hidden="false" customHeight="false" outlineLevel="0" collapsed="false">
      <c r="B452" s="2" t="s">
        <v>108</v>
      </c>
      <c r="C452" s="66" t="s">
        <v>195</v>
      </c>
      <c r="D452" s="2" t="n">
        <v>160</v>
      </c>
      <c r="E452" s="38" t="s">
        <v>120</v>
      </c>
      <c r="F452" s="2" t="n">
        <v>370</v>
      </c>
      <c r="G452" s="92" t="s">
        <v>3481</v>
      </c>
      <c r="H452" s="14" t="str">
        <f aca="false">E452</f>
        <v>37</v>
      </c>
      <c r="I452" s="14" t="str">
        <f aca="false">H452</f>
        <v>37</v>
      </c>
      <c r="J452" s="14" t="str">
        <f aca="false">H452</f>
        <v>37</v>
      </c>
      <c r="M452" s="8" t="n">
        <v>935</v>
      </c>
    </row>
    <row r="453" customFormat="false" ht="15" hidden="false" customHeight="false" outlineLevel="0" collapsed="false">
      <c r="B453" s="2" t="s">
        <v>108</v>
      </c>
      <c r="C453" s="66" t="s">
        <v>195</v>
      </c>
      <c r="D453" s="2" t="n">
        <v>170</v>
      </c>
      <c r="E453" s="38" t="s">
        <v>121</v>
      </c>
      <c r="F453" s="2" t="n">
        <v>380</v>
      </c>
      <c r="G453" s="92" t="s">
        <v>3481</v>
      </c>
      <c r="H453" s="14" t="str">
        <f aca="false">E453</f>
        <v>38</v>
      </c>
      <c r="I453" s="14" t="str">
        <f aca="false">H453</f>
        <v>38</v>
      </c>
      <c r="J453" s="14" t="str">
        <f aca="false">H453</f>
        <v>38</v>
      </c>
      <c r="M453" s="8" t="n">
        <v>975</v>
      </c>
    </row>
    <row r="454" customFormat="false" ht="15" hidden="false" customHeight="false" outlineLevel="0" collapsed="false">
      <c r="B454" s="2" t="s">
        <v>108</v>
      </c>
      <c r="C454" s="66" t="s">
        <v>195</v>
      </c>
      <c r="D454" s="2" t="n">
        <v>180</v>
      </c>
      <c r="E454" s="38" t="s">
        <v>122</v>
      </c>
      <c r="F454" s="2" t="n">
        <v>390</v>
      </c>
      <c r="G454" s="92" t="s">
        <v>3481</v>
      </c>
      <c r="H454" s="14" t="str">
        <f aca="false">E454</f>
        <v>39</v>
      </c>
      <c r="I454" s="14" t="str">
        <f aca="false">H454</f>
        <v>39</v>
      </c>
      <c r="J454" s="14" t="str">
        <f aca="false">H454</f>
        <v>39</v>
      </c>
      <c r="M454" s="8" t="n">
        <v>985</v>
      </c>
    </row>
    <row r="455" customFormat="false" ht="15" hidden="false" customHeight="false" outlineLevel="0" collapsed="false">
      <c r="B455" s="2" t="s">
        <v>108</v>
      </c>
      <c r="C455" s="66" t="s">
        <v>195</v>
      </c>
      <c r="D455" s="2" t="n">
        <v>190</v>
      </c>
      <c r="E455" s="38" t="s">
        <v>123</v>
      </c>
      <c r="F455" s="2" t="n">
        <v>400</v>
      </c>
      <c r="G455" s="92" t="s">
        <v>3481</v>
      </c>
      <c r="H455" s="14" t="str">
        <f aca="false">E455</f>
        <v>40</v>
      </c>
      <c r="I455" s="14" t="str">
        <f aca="false">H455</f>
        <v>40</v>
      </c>
      <c r="J455" s="14" t="str">
        <f aca="false">H455</f>
        <v>40</v>
      </c>
      <c r="M455" s="8" t="n">
        <v>955</v>
      </c>
    </row>
    <row r="456" customFormat="false" ht="15" hidden="false" customHeight="false" outlineLevel="0" collapsed="false">
      <c r="B456" s="2" t="s">
        <v>108</v>
      </c>
      <c r="C456" s="66" t="s">
        <v>195</v>
      </c>
      <c r="D456" s="2" t="n">
        <v>200</v>
      </c>
      <c r="E456" s="38" t="s">
        <v>124</v>
      </c>
      <c r="F456" s="2" t="n">
        <v>410</v>
      </c>
      <c r="G456" s="92" t="s">
        <v>3481</v>
      </c>
      <c r="H456" s="14" t="str">
        <f aca="false">E456</f>
        <v>41</v>
      </c>
      <c r="I456" s="14" t="str">
        <f aca="false">H456</f>
        <v>41</v>
      </c>
      <c r="J456" s="14" t="str">
        <f aca="false">H456</f>
        <v>41</v>
      </c>
      <c r="M456" s="8" t="n">
        <v>875</v>
      </c>
    </row>
    <row r="457" customFormat="false" ht="15" hidden="false" customHeight="false" outlineLevel="0" collapsed="false">
      <c r="B457" s="2" t="s">
        <v>108</v>
      </c>
      <c r="C457" s="66" t="s">
        <v>195</v>
      </c>
      <c r="D457" s="2" t="n">
        <v>210</v>
      </c>
      <c r="E457" s="38" t="s">
        <v>125</v>
      </c>
      <c r="F457" s="2" t="n">
        <v>420</v>
      </c>
      <c r="G457" s="92" t="s">
        <v>3481</v>
      </c>
      <c r="H457" s="14" t="str">
        <f aca="false">E457</f>
        <v>42</v>
      </c>
      <c r="I457" s="14" t="str">
        <f aca="false">H457</f>
        <v>42</v>
      </c>
      <c r="J457" s="14" t="str">
        <f aca="false">H457</f>
        <v>42</v>
      </c>
      <c r="M457" s="8" t="n">
        <v>835</v>
      </c>
    </row>
    <row r="458" customFormat="false" ht="15" hidden="false" customHeight="false" outlineLevel="0" collapsed="false">
      <c r="B458" s="2" t="s">
        <v>108</v>
      </c>
      <c r="C458" s="66" t="s">
        <v>195</v>
      </c>
      <c r="D458" s="2" t="n">
        <v>220</v>
      </c>
      <c r="E458" s="38" t="s">
        <v>126</v>
      </c>
      <c r="F458" s="2" t="n">
        <v>430</v>
      </c>
      <c r="G458" s="92" t="s">
        <v>3481</v>
      </c>
      <c r="H458" s="14" t="str">
        <f aca="false">E458</f>
        <v>43</v>
      </c>
      <c r="I458" s="14" t="str">
        <f aca="false">H458</f>
        <v>43</v>
      </c>
      <c r="J458" s="14" t="str">
        <f aca="false">H458</f>
        <v>43</v>
      </c>
      <c r="M458" s="8" t="n">
        <v>795</v>
      </c>
    </row>
    <row r="459" customFormat="false" ht="15" hidden="false" customHeight="false" outlineLevel="0" collapsed="false">
      <c r="B459" s="2" t="s">
        <v>108</v>
      </c>
      <c r="C459" s="66" t="s">
        <v>195</v>
      </c>
      <c r="D459" s="2" t="n">
        <v>230</v>
      </c>
      <c r="E459" s="38" t="s">
        <v>127</v>
      </c>
      <c r="F459" s="2" t="n">
        <v>440</v>
      </c>
      <c r="G459" s="92" t="s">
        <v>3481</v>
      </c>
      <c r="H459" s="14" t="str">
        <f aca="false">E459</f>
        <v>44</v>
      </c>
      <c r="I459" s="14" t="str">
        <f aca="false">H459</f>
        <v>44</v>
      </c>
      <c r="J459" s="14" t="str">
        <f aca="false">H459</f>
        <v>44</v>
      </c>
      <c r="M459" s="8" t="n">
        <v>755</v>
      </c>
    </row>
    <row r="461" customFormat="false" ht="15" hidden="false" customHeight="false" outlineLevel="0" collapsed="false">
      <c r="B461" s="2" t="s">
        <v>108</v>
      </c>
      <c r="C461" s="66" t="s">
        <v>195</v>
      </c>
      <c r="D461" s="2" t="n">
        <v>110</v>
      </c>
      <c r="E461" s="38" t="s">
        <v>115</v>
      </c>
      <c r="F461" s="2" t="n">
        <v>320</v>
      </c>
      <c r="G461" s="92" t="s">
        <v>3482</v>
      </c>
      <c r="H461" s="14" t="str">
        <f aca="false">E461</f>
        <v>32</v>
      </c>
      <c r="I461" s="14" t="str">
        <f aca="false">H461</f>
        <v>32</v>
      </c>
      <c r="J461" s="14" t="str">
        <f aca="false">H461</f>
        <v>32</v>
      </c>
      <c r="M461" s="8" t="n">
        <v>765</v>
      </c>
    </row>
    <row r="462" customFormat="false" ht="15" hidden="false" customHeight="false" outlineLevel="0" collapsed="false">
      <c r="B462" s="2" t="s">
        <v>108</v>
      </c>
      <c r="C462" s="66" t="s">
        <v>195</v>
      </c>
      <c r="D462" s="2" t="n">
        <v>120</v>
      </c>
      <c r="E462" s="38" t="s">
        <v>116</v>
      </c>
      <c r="F462" s="2" t="n">
        <v>330</v>
      </c>
      <c r="G462" s="92" t="s">
        <v>3482</v>
      </c>
      <c r="H462" s="14" t="str">
        <f aca="false">E462</f>
        <v>33</v>
      </c>
      <c r="I462" s="14" t="str">
        <f aca="false">H462</f>
        <v>33</v>
      </c>
      <c r="J462" s="14" t="str">
        <f aca="false">H462</f>
        <v>33</v>
      </c>
      <c r="M462" s="8" t="n">
        <v>805</v>
      </c>
    </row>
    <row r="463" customFormat="false" ht="15" hidden="false" customHeight="false" outlineLevel="0" collapsed="false">
      <c r="B463" s="2" t="s">
        <v>108</v>
      </c>
      <c r="C463" s="66" t="s">
        <v>195</v>
      </c>
      <c r="D463" s="2" t="n">
        <v>130</v>
      </c>
      <c r="E463" s="38" t="s">
        <v>117</v>
      </c>
      <c r="F463" s="2" t="n">
        <v>340</v>
      </c>
      <c r="G463" s="92" t="s">
        <v>3482</v>
      </c>
      <c r="H463" s="14" t="str">
        <f aca="false">E463</f>
        <v>34</v>
      </c>
      <c r="I463" s="14" t="str">
        <f aca="false">H463</f>
        <v>34</v>
      </c>
      <c r="J463" s="14" t="str">
        <f aca="false">H463</f>
        <v>34</v>
      </c>
      <c r="M463" s="8" t="n">
        <v>845</v>
      </c>
    </row>
    <row r="464" customFormat="false" ht="15" hidden="false" customHeight="false" outlineLevel="0" collapsed="false">
      <c r="B464" s="2" t="s">
        <v>108</v>
      </c>
      <c r="C464" s="66" t="s">
        <v>195</v>
      </c>
      <c r="D464" s="2" t="n">
        <v>140</v>
      </c>
      <c r="E464" s="38" t="s">
        <v>118</v>
      </c>
      <c r="F464" s="2" t="n">
        <v>350</v>
      </c>
      <c r="G464" s="92" t="s">
        <v>3482</v>
      </c>
      <c r="H464" s="14" t="str">
        <f aca="false">E464</f>
        <v>35</v>
      </c>
      <c r="I464" s="14" t="str">
        <f aca="false">H464</f>
        <v>35</v>
      </c>
      <c r="J464" s="14" t="str">
        <f aca="false">H464</f>
        <v>35</v>
      </c>
      <c r="M464" s="8" t="n">
        <v>885</v>
      </c>
    </row>
    <row r="465" customFormat="false" ht="15" hidden="false" customHeight="false" outlineLevel="0" collapsed="false">
      <c r="B465" s="2" t="s">
        <v>108</v>
      </c>
      <c r="C465" s="66" t="s">
        <v>195</v>
      </c>
      <c r="D465" s="2" t="n">
        <v>150</v>
      </c>
      <c r="E465" s="38" t="s">
        <v>119</v>
      </c>
      <c r="F465" s="2" t="n">
        <v>360</v>
      </c>
      <c r="G465" s="92" t="s">
        <v>3482</v>
      </c>
      <c r="H465" s="14" t="str">
        <f aca="false">E465</f>
        <v>36</v>
      </c>
      <c r="I465" s="14" t="str">
        <f aca="false">H465</f>
        <v>36</v>
      </c>
      <c r="J465" s="14" t="str">
        <f aca="false">H465</f>
        <v>36</v>
      </c>
      <c r="M465" s="8" t="n">
        <v>915</v>
      </c>
    </row>
    <row r="466" customFormat="false" ht="15" hidden="false" customHeight="false" outlineLevel="0" collapsed="false">
      <c r="B466" s="2" t="s">
        <v>108</v>
      </c>
      <c r="C466" s="66" t="s">
        <v>195</v>
      </c>
      <c r="D466" s="2" t="n">
        <v>160</v>
      </c>
      <c r="E466" s="38" t="s">
        <v>120</v>
      </c>
      <c r="F466" s="2" t="n">
        <v>370</v>
      </c>
      <c r="G466" s="92" t="s">
        <v>3482</v>
      </c>
      <c r="H466" s="14" t="str">
        <f aca="false">E466</f>
        <v>37</v>
      </c>
      <c r="I466" s="14" t="str">
        <f aca="false">H466</f>
        <v>37</v>
      </c>
      <c r="J466" s="14" t="str">
        <f aca="false">H466</f>
        <v>37</v>
      </c>
      <c r="M466" s="8" t="n">
        <v>935</v>
      </c>
    </row>
    <row r="467" customFormat="false" ht="15" hidden="false" customHeight="false" outlineLevel="0" collapsed="false">
      <c r="B467" s="2" t="s">
        <v>108</v>
      </c>
      <c r="C467" s="66" t="s">
        <v>195</v>
      </c>
      <c r="D467" s="2" t="n">
        <v>170</v>
      </c>
      <c r="E467" s="38" t="s">
        <v>121</v>
      </c>
      <c r="F467" s="2" t="n">
        <v>380</v>
      </c>
      <c r="G467" s="92" t="s">
        <v>3482</v>
      </c>
      <c r="H467" s="14" t="str">
        <f aca="false">E467</f>
        <v>38</v>
      </c>
      <c r="I467" s="14" t="str">
        <f aca="false">H467</f>
        <v>38</v>
      </c>
      <c r="J467" s="14" t="str">
        <f aca="false">H467</f>
        <v>38</v>
      </c>
      <c r="M467" s="8" t="n">
        <v>975</v>
      </c>
    </row>
    <row r="468" customFormat="false" ht="15" hidden="false" customHeight="false" outlineLevel="0" collapsed="false">
      <c r="B468" s="2" t="s">
        <v>108</v>
      </c>
      <c r="C468" s="66" t="s">
        <v>195</v>
      </c>
      <c r="D468" s="2" t="n">
        <v>180</v>
      </c>
      <c r="E468" s="38" t="s">
        <v>122</v>
      </c>
      <c r="F468" s="2" t="n">
        <v>390</v>
      </c>
      <c r="G468" s="92" t="s">
        <v>3482</v>
      </c>
      <c r="H468" s="14" t="str">
        <f aca="false">E468</f>
        <v>39</v>
      </c>
      <c r="I468" s="14" t="str">
        <f aca="false">H468</f>
        <v>39</v>
      </c>
      <c r="J468" s="14" t="str">
        <f aca="false">H468</f>
        <v>39</v>
      </c>
      <c r="M468" s="8" t="n">
        <v>985</v>
      </c>
    </row>
    <row r="469" customFormat="false" ht="15" hidden="false" customHeight="false" outlineLevel="0" collapsed="false">
      <c r="B469" s="2" t="s">
        <v>108</v>
      </c>
      <c r="C469" s="66" t="s">
        <v>195</v>
      </c>
      <c r="D469" s="2" t="n">
        <v>190</v>
      </c>
      <c r="E469" s="38" t="s">
        <v>123</v>
      </c>
      <c r="F469" s="2" t="n">
        <v>400</v>
      </c>
      <c r="G469" s="92" t="s">
        <v>3482</v>
      </c>
      <c r="H469" s="14" t="str">
        <f aca="false">E469</f>
        <v>40</v>
      </c>
      <c r="I469" s="14" t="str">
        <f aca="false">H469</f>
        <v>40</v>
      </c>
      <c r="J469" s="14" t="str">
        <f aca="false">H469</f>
        <v>40</v>
      </c>
      <c r="M469" s="8" t="n">
        <v>955</v>
      </c>
    </row>
    <row r="470" customFormat="false" ht="15" hidden="false" customHeight="false" outlineLevel="0" collapsed="false">
      <c r="B470" s="2" t="s">
        <v>108</v>
      </c>
      <c r="C470" s="66" t="s">
        <v>195</v>
      </c>
      <c r="D470" s="2" t="n">
        <v>200</v>
      </c>
      <c r="E470" s="38" t="s">
        <v>124</v>
      </c>
      <c r="F470" s="2" t="n">
        <v>410</v>
      </c>
      <c r="G470" s="92" t="s">
        <v>3482</v>
      </c>
      <c r="H470" s="14" t="str">
        <f aca="false">E470</f>
        <v>41</v>
      </c>
      <c r="I470" s="14" t="str">
        <f aca="false">H470</f>
        <v>41</v>
      </c>
      <c r="J470" s="14" t="str">
        <f aca="false">H470</f>
        <v>41</v>
      </c>
      <c r="M470" s="8" t="n">
        <v>875</v>
      </c>
    </row>
    <row r="471" customFormat="false" ht="15" hidden="false" customHeight="false" outlineLevel="0" collapsed="false">
      <c r="B471" s="2" t="s">
        <v>108</v>
      </c>
      <c r="C471" s="66" t="s">
        <v>195</v>
      </c>
      <c r="D471" s="2" t="n">
        <v>210</v>
      </c>
      <c r="E471" s="38" t="s">
        <v>125</v>
      </c>
      <c r="F471" s="2" t="n">
        <v>420</v>
      </c>
      <c r="G471" s="92" t="s">
        <v>3482</v>
      </c>
      <c r="H471" s="14" t="str">
        <f aca="false">E471</f>
        <v>42</v>
      </c>
      <c r="I471" s="14" t="str">
        <f aca="false">H471</f>
        <v>42</v>
      </c>
      <c r="J471" s="14" t="str">
        <f aca="false">H471</f>
        <v>42</v>
      </c>
      <c r="M471" s="8" t="n">
        <v>835</v>
      </c>
    </row>
    <row r="472" customFormat="false" ht="15" hidden="false" customHeight="false" outlineLevel="0" collapsed="false">
      <c r="B472" s="2" t="s">
        <v>108</v>
      </c>
      <c r="C472" s="66" t="s">
        <v>195</v>
      </c>
      <c r="D472" s="2" t="n">
        <v>220</v>
      </c>
      <c r="E472" s="38" t="s">
        <v>126</v>
      </c>
      <c r="F472" s="2" t="n">
        <v>430</v>
      </c>
      <c r="G472" s="92" t="s">
        <v>3482</v>
      </c>
      <c r="H472" s="14" t="str">
        <f aca="false">E472</f>
        <v>43</v>
      </c>
      <c r="I472" s="14" t="str">
        <f aca="false">H472</f>
        <v>43</v>
      </c>
      <c r="J472" s="14" t="str">
        <f aca="false">H472</f>
        <v>43</v>
      </c>
      <c r="M472" s="8" t="n">
        <v>795</v>
      </c>
    </row>
    <row r="473" customFormat="false" ht="15" hidden="false" customHeight="false" outlineLevel="0" collapsed="false">
      <c r="B473" s="2" t="s">
        <v>108</v>
      </c>
      <c r="C473" s="66" t="s">
        <v>195</v>
      </c>
      <c r="D473" s="2" t="n">
        <v>230</v>
      </c>
      <c r="E473" s="38" t="s">
        <v>127</v>
      </c>
      <c r="F473" s="2" t="n">
        <v>440</v>
      </c>
      <c r="G473" s="92" t="s">
        <v>3482</v>
      </c>
      <c r="H473" s="14" t="str">
        <f aca="false">E473</f>
        <v>44</v>
      </c>
      <c r="I473" s="14" t="str">
        <f aca="false">H473</f>
        <v>44</v>
      </c>
      <c r="J473" s="14" t="str">
        <f aca="false">H473</f>
        <v>44</v>
      </c>
      <c r="M473" s="8" t="n">
        <v>755</v>
      </c>
    </row>
    <row r="475" customFormat="false" ht="15" hidden="false" customHeight="false" outlineLevel="0" collapsed="false">
      <c r="B475" s="2" t="s">
        <v>108</v>
      </c>
      <c r="C475" s="66" t="s">
        <v>195</v>
      </c>
      <c r="D475" s="2" t="n">
        <v>110</v>
      </c>
      <c r="E475" s="38" t="s">
        <v>115</v>
      </c>
      <c r="F475" s="2" t="n">
        <v>320</v>
      </c>
      <c r="G475" s="92" t="s">
        <v>3483</v>
      </c>
      <c r="H475" s="14" t="str">
        <f aca="false">E475</f>
        <v>32</v>
      </c>
      <c r="I475" s="14" t="str">
        <f aca="false">H475</f>
        <v>32</v>
      </c>
      <c r="J475" s="14" t="str">
        <f aca="false">H475</f>
        <v>32</v>
      </c>
      <c r="M475" s="8" t="n">
        <v>765</v>
      </c>
    </row>
    <row r="476" customFormat="false" ht="15" hidden="false" customHeight="false" outlineLevel="0" collapsed="false">
      <c r="B476" s="2" t="s">
        <v>108</v>
      </c>
      <c r="C476" s="66" t="s">
        <v>195</v>
      </c>
      <c r="D476" s="2" t="n">
        <v>120</v>
      </c>
      <c r="E476" s="38" t="s">
        <v>116</v>
      </c>
      <c r="F476" s="2" t="n">
        <v>330</v>
      </c>
      <c r="G476" s="92" t="s">
        <v>3483</v>
      </c>
      <c r="H476" s="14" t="str">
        <f aca="false">E476</f>
        <v>33</v>
      </c>
      <c r="I476" s="14" t="str">
        <f aca="false">H476</f>
        <v>33</v>
      </c>
      <c r="J476" s="14" t="str">
        <f aca="false">H476</f>
        <v>33</v>
      </c>
      <c r="M476" s="8" t="n">
        <v>805</v>
      </c>
    </row>
    <row r="477" customFormat="false" ht="15" hidden="false" customHeight="false" outlineLevel="0" collapsed="false">
      <c r="B477" s="2" t="s">
        <v>108</v>
      </c>
      <c r="C477" s="66" t="s">
        <v>195</v>
      </c>
      <c r="D477" s="2" t="n">
        <v>130</v>
      </c>
      <c r="E477" s="38" t="s">
        <v>117</v>
      </c>
      <c r="F477" s="2" t="n">
        <v>340</v>
      </c>
      <c r="G477" s="92" t="s">
        <v>3483</v>
      </c>
      <c r="H477" s="14" t="str">
        <f aca="false">E477</f>
        <v>34</v>
      </c>
      <c r="I477" s="14" t="str">
        <f aca="false">H477</f>
        <v>34</v>
      </c>
      <c r="J477" s="14" t="str">
        <f aca="false">H477</f>
        <v>34</v>
      </c>
      <c r="M477" s="8" t="n">
        <v>845</v>
      </c>
    </row>
    <row r="478" customFormat="false" ht="15" hidden="false" customHeight="false" outlineLevel="0" collapsed="false">
      <c r="B478" s="2" t="s">
        <v>108</v>
      </c>
      <c r="C478" s="66" t="s">
        <v>195</v>
      </c>
      <c r="D478" s="2" t="n">
        <v>140</v>
      </c>
      <c r="E478" s="38" t="s">
        <v>118</v>
      </c>
      <c r="F478" s="2" t="n">
        <v>350</v>
      </c>
      <c r="G478" s="92" t="s">
        <v>3483</v>
      </c>
      <c r="H478" s="14" t="str">
        <f aca="false">E478</f>
        <v>35</v>
      </c>
      <c r="I478" s="14" t="str">
        <f aca="false">H478</f>
        <v>35</v>
      </c>
      <c r="J478" s="14" t="str">
        <f aca="false">H478</f>
        <v>35</v>
      </c>
      <c r="M478" s="8" t="n">
        <v>885</v>
      </c>
    </row>
    <row r="479" customFormat="false" ht="15" hidden="false" customHeight="false" outlineLevel="0" collapsed="false">
      <c r="B479" s="2" t="s">
        <v>108</v>
      </c>
      <c r="C479" s="66" t="s">
        <v>195</v>
      </c>
      <c r="D479" s="2" t="n">
        <v>150</v>
      </c>
      <c r="E479" s="38" t="s">
        <v>119</v>
      </c>
      <c r="F479" s="2" t="n">
        <v>360</v>
      </c>
      <c r="G479" s="92" t="s">
        <v>3483</v>
      </c>
      <c r="H479" s="14" t="str">
        <f aca="false">E479</f>
        <v>36</v>
      </c>
      <c r="I479" s="14" t="str">
        <f aca="false">H479</f>
        <v>36</v>
      </c>
      <c r="J479" s="14" t="str">
        <f aca="false">H479</f>
        <v>36</v>
      </c>
      <c r="M479" s="8" t="n">
        <v>915</v>
      </c>
    </row>
    <row r="480" customFormat="false" ht="15" hidden="false" customHeight="false" outlineLevel="0" collapsed="false">
      <c r="B480" s="2" t="s">
        <v>108</v>
      </c>
      <c r="C480" s="66" t="s">
        <v>195</v>
      </c>
      <c r="D480" s="2" t="n">
        <v>160</v>
      </c>
      <c r="E480" s="38" t="s">
        <v>120</v>
      </c>
      <c r="F480" s="2" t="n">
        <v>370</v>
      </c>
      <c r="G480" s="92" t="s">
        <v>3483</v>
      </c>
      <c r="H480" s="14" t="str">
        <f aca="false">E480</f>
        <v>37</v>
      </c>
      <c r="I480" s="14" t="str">
        <f aca="false">H480</f>
        <v>37</v>
      </c>
      <c r="J480" s="14" t="str">
        <f aca="false">H480</f>
        <v>37</v>
      </c>
      <c r="M480" s="8" t="n">
        <v>935</v>
      </c>
    </row>
    <row r="481" customFormat="false" ht="15" hidden="false" customHeight="false" outlineLevel="0" collapsed="false">
      <c r="B481" s="2" t="s">
        <v>108</v>
      </c>
      <c r="C481" s="66" t="s">
        <v>195</v>
      </c>
      <c r="D481" s="2" t="n">
        <v>170</v>
      </c>
      <c r="E481" s="38" t="s">
        <v>121</v>
      </c>
      <c r="F481" s="2" t="n">
        <v>380</v>
      </c>
      <c r="G481" s="92" t="s">
        <v>3483</v>
      </c>
      <c r="H481" s="14" t="str">
        <f aca="false">E481</f>
        <v>38</v>
      </c>
      <c r="I481" s="14" t="str">
        <f aca="false">H481</f>
        <v>38</v>
      </c>
      <c r="J481" s="14" t="str">
        <f aca="false">H481</f>
        <v>38</v>
      </c>
      <c r="M481" s="8" t="n">
        <v>975</v>
      </c>
    </row>
    <row r="482" customFormat="false" ht="15" hidden="false" customHeight="false" outlineLevel="0" collapsed="false">
      <c r="B482" s="2" t="s">
        <v>108</v>
      </c>
      <c r="C482" s="66" t="s">
        <v>195</v>
      </c>
      <c r="D482" s="2" t="n">
        <v>180</v>
      </c>
      <c r="E482" s="38" t="s">
        <v>122</v>
      </c>
      <c r="F482" s="2" t="n">
        <v>390</v>
      </c>
      <c r="G482" s="92" t="s">
        <v>3483</v>
      </c>
      <c r="H482" s="14" t="str">
        <f aca="false">E482</f>
        <v>39</v>
      </c>
      <c r="I482" s="14" t="str">
        <f aca="false">H482</f>
        <v>39</v>
      </c>
      <c r="J482" s="14" t="str">
        <f aca="false">H482</f>
        <v>39</v>
      </c>
      <c r="M482" s="8" t="n">
        <v>985</v>
      </c>
    </row>
    <row r="483" customFormat="false" ht="15" hidden="false" customHeight="false" outlineLevel="0" collapsed="false">
      <c r="B483" s="2" t="s">
        <v>108</v>
      </c>
      <c r="C483" s="66" t="s">
        <v>195</v>
      </c>
      <c r="D483" s="2" t="n">
        <v>190</v>
      </c>
      <c r="E483" s="38" t="s">
        <v>123</v>
      </c>
      <c r="F483" s="2" t="n">
        <v>400</v>
      </c>
      <c r="G483" s="92" t="s">
        <v>3483</v>
      </c>
      <c r="H483" s="14" t="str">
        <f aca="false">E483</f>
        <v>40</v>
      </c>
      <c r="I483" s="14" t="str">
        <f aca="false">H483</f>
        <v>40</v>
      </c>
      <c r="J483" s="14" t="str">
        <f aca="false">H483</f>
        <v>40</v>
      </c>
      <c r="M483" s="8" t="n">
        <v>955</v>
      </c>
    </row>
    <row r="484" customFormat="false" ht="15" hidden="false" customHeight="false" outlineLevel="0" collapsed="false">
      <c r="B484" s="2" t="s">
        <v>108</v>
      </c>
      <c r="C484" s="66" t="s">
        <v>195</v>
      </c>
      <c r="D484" s="2" t="n">
        <v>200</v>
      </c>
      <c r="E484" s="38" t="s">
        <v>124</v>
      </c>
      <c r="F484" s="2" t="n">
        <v>410</v>
      </c>
      <c r="G484" s="92" t="s">
        <v>3483</v>
      </c>
      <c r="H484" s="14" t="str">
        <f aca="false">E484</f>
        <v>41</v>
      </c>
      <c r="I484" s="14" t="str">
        <f aca="false">H484</f>
        <v>41</v>
      </c>
      <c r="J484" s="14" t="str">
        <f aca="false">H484</f>
        <v>41</v>
      </c>
      <c r="M484" s="8" t="n">
        <v>875</v>
      </c>
    </row>
    <row r="485" customFormat="false" ht="15" hidden="false" customHeight="false" outlineLevel="0" collapsed="false">
      <c r="B485" s="2" t="s">
        <v>108</v>
      </c>
      <c r="C485" s="66" t="s">
        <v>195</v>
      </c>
      <c r="D485" s="2" t="n">
        <v>210</v>
      </c>
      <c r="E485" s="38" t="s">
        <v>125</v>
      </c>
      <c r="F485" s="2" t="n">
        <v>420</v>
      </c>
      <c r="G485" s="92" t="s">
        <v>3483</v>
      </c>
      <c r="H485" s="14" t="str">
        <f aca="false">E485</f>
        <v>42</v>
      </c>
      <c r="I485" s="14" t="str">
        <f aca="false">H485</f>
        <v>42</v>
      </c>
      <c r="J485" s="14" t="str">
        <f aca="false">H485</f>
        <v>42</v>
      </c>
      <c r="M485" s="8" t="n">
        <v>835</v>
      </c>
    </row>
    <row r="486" customFormat="false" ht="15" hidden="false" customHeight="false" outlineLevel="0" collapsed="false">
      <c r="B486" s="2" t="s">
        <v>108</v>
      </c>
      <c r="C486" s="66" t="s">
        <v>195</v>
      </c>
      <c r="D486" s="2" t="n">
        <v>220</v>
      </c>
      <c r="E486" s="38" t="s">
        <v>126</v>
      </c>
      <c r="F486" s="2" t="n">
        <v>430</v>
      </c>
      <c r="G486" s="92" t="s">
        <v>3483</v>
      </c>
      <c r="H486" s="14" t="str">
        <f aca="false">E486</f>
        <v>43</v>
      </c>
      <c r="I486" s="14" t="str">
        <f aca="false">H486</f>
        <v>43</v>
      </c>
      <c r="J486" s="14" t="str">
        <f aca="false">H486</f>
        <v>43</v>
      </c>
      <c r="M486" s="8" t="n">
        <v>795</v>
      </c>
    </row>
    <row r="487" customFormat="false" ht="15" hidden="false" customHeight="false" outlineLevel="0" collapsed="false">
      <c r="B487" s="2" t="s">
        <v>108</v>
      </c>
      <c r="C487" s="66" t="s">
        <v>195</v>
      </c>
      <c r="D487" s="2" t="n">
        <v>230</v>
      </c>
      <c r="E487" s="38" t="s">
        <v>127</v>
      </c>
      <c r="F487" s="2" t="n">
        <v>440</v>
      </c>
      <c r="G487" s="92" t="s">
        <v>3483</v>
      </c>
      <c r="H487" s="14" t="str">
        <f aca="false">E487</f>
        <v>44</v>
      </c>
      <c r="I487" s="14" t="str">
        <f aca="false">H487</f>
        <v>44</v>
      </c>
      <c r="J487" s="14" t="str">
        <f aca="false">H487</f>
        <v>44</v>
      </c>
      <c r="M487" s="8" t="n">
        <v>755</v>
      </c>
    </row>
    <row r="489" customFormat="false" ht="15" hidden="false" customHeight="false" outlineLevel="0" collapsed="false">
      <c r="B489" s="2" t="s">
        <v>108</v>
      </c>
      <c r="C489" s="66" t="s">
        <v>195</v>
      </c>
      <c r="D489" s="2" t="n">
        <v>110</v>
      </c>
      <c r="E489" s="38" t="s">
        <v>115</v>
      </c>
      <c r="F489" s="2" t="n">
        <v>320</v>
      </c>
      <c r="G489" s="92" t="s">
        <v>3484</v>
      </c>
      <c r="H489" s="14" t="str">
        <f aca="false">E489</f>
        <v>32</v>
      </c>
      <c r="I489" s="14" t="str">
        <f aca="false">H489</f>
        <v>32</v>
      </c>
      <c r="J489" s="14" t="str">
        <f aca="false">H489</f>
        <v>32</v>
      </c>
      <c r="M489" s="8" t="n">
        <v>765</v>
      </c>
    </row>
    <row r="490" customFormat="false" ht="15" hidden="false" customHeight="false" outlineLevel="0" collapsed="false">
      <c r="B490" s="2" t="s">
        <v>108</v>
      </c>
      <c r="C490" s="66" t="s">
        <v>195</v>
      </c>
      <c r="D490" s="2" t="n">
        <v>120</v>
      </c>
      <c r="E490" s="38" t="s">
        <v>116</v>
      </c>
      <c r="F490" s="2" t="n">
        <v>330</v>
      </c>
      <c r="G490" s="92" t="s">
        <v>3484</v>
      </c>
      <c r="H490" s="14" t="str">
        <f aca="false">E490</f>
        <v>33</v>
      </c>
      <c r="I490" s="14" t="str">
        <f aca="false">H490</f>
        <v>33</v>
      </c>
      <c r="J490" s="14" t="str">
        <f aca="false">H490</f>
        <v>33</v>
      </c>
      <c r="M490" s="8" t="n">
        <v>805</v>
      </c>
    </row>
    <row r="491" customFormat="false" ht="15" hidden="false" customHeight="false" outlineLevel="0" collapsed="false">
      <c r="B491" s="2" t="s">
        <v>108</v>
      </c>
      <c r="C491" s="66" t="s">
        <v>195</v>
      </c>
      <c r="D491" s="2" t="n">
        <v>130</v>
      </c>
      <c r="E491" s="38" t="s">
        <v>117</v>
      </c>
      <c r="F491" s="2" t="n">
        <v>340</v>
      </c>
      <c r="G491" s="92" t="s">
        <v>3484</v>
      </c>
      <c r="H491" s="14" t="str">
        <f aca="false">E491</f>
        <v>34</v>
      </c>
      <c r="I491" s="14" t="str">
        <f aca="false">H491</f>
        <v>34</v>
      </c>
      <c r="J491" s="14" t="str">
        <f aca="false">H491</f>
        <v>34</v>
      </c>
      <c r="M491" s="8" t="n">
        <v>845</v>
      </c>
    </row>
    <row r="492" customFormat="false" ht="15" hidden="false" customHeight="false" outlineLevel="0" collapsed="false">
      <c r="B492" s="2" t="s">
        <v>108</v>
      </c>
      <c r="C492" s="66" t="s">
        <v>195</v>
      </c>
      <c r="D492" s="2" t="n">
        <v>140</v>
      </c>
      <c r="E492" s="38" t="s">
        <v>118</v>
      </c>
      <c r="F492" s="2" t="n">
        <v>350</v>
      </c>
      <c r="G492" s="92" t="s">
        <v>3484</v>
      </c>
      <c r="H492" s="14" t="str">
        <f aca="false">E492</f>
        <v>35</v>
      </c>
      <c r="I492" s="14" t="str">
        <f aca="false">H492</f>
        <v>35</v>
      </c>
      <c r="J492" s="14" t="str">
        <f aca="false">H492</f>
        <v>35</v>
      </c>
      <c r="M492" s="8" t="n">
        <v>885</v>
      </c>
    </row>
    <row r="493" customFormat="false" ht="15" hidden="false" customHeight="false" outlineLevel="0" collapsed="false">
      <c r="B493" s="2" t="s">
        <v>108</v>
      </c>
      <c r="C493" s="66" t="s">
        <v>195</v>
      </c>
      <c r="D493" s="2" t="n">
        <v>150</v>
      </c>
      <c r="E493" s="38" t="s">
        <v>119</v>
      </c>
      <c r="F493" s="2" t="n">
        <v>360</v>
      </c>
      <c r="G493" s="92" t="s">
        <v>3484</v>
      </c>
      <c r="H493" s="14" t="str">
        <f aca="false">E493</f>
        <v>36</v>
      </c>
      <c r="I493" s="14" t="str">
        <f aca="false">H493</f>
        <v>36</v>
      </c>
      <c r="J493" s="14" t="str">
        <f aca="false">H493</f>
        <v>36</v>
      </c>
      <c r="M493" s="8" t="n">
        <v>915</v>
      </c>
    </row>
    <row r="494" customFormat="false" ht="15" hidden="false" customHeight="false" outlineLevel="0" collapsed="false">
      <c r="B494" s="2" t="s">
        <v>108</v>
      </c>
      <c r="C494" s="66" t="s">
        <v>195</v>
      </c>
      <c r="D494" s="2" t="n">
        <v>160</v>
      </c>
      <c r="E494" s="38" t="s">
        <v>120</v>
      </c>
      <c r="F494" s="2" t="n">
        <v>370</v>
      </c>
      <c r="G494" s="92" t="s">
        <v>3484</v>
      </c>
      <c r="H494" s="14" t="str">
        <f aca="false">E494</f>
        <v>37</v>
      </c>
      <c r="I494" s="14" t="str">
        <f aca="false">H494</f>
        <v>37</v>
      </c>
      <c r="J494" s="14" t="str">
        <f aca="false">H494</f>
        <v>37</v>
      </c>
      <c r="M494" s="8" t="n">
        <v>935</v>
      </c>
    </row>
    <row r="495" customFormat="false" ht="15" hidden="false" customHeight="false" outlineLevel="0" collapsed="false">
      <c r="B495" s="2" t="s">
        <v>108</v>
      </c>
      <c r="C495" s="66" t="s">
        <v>195</v>
      </c>
      <c r="D495" s="2" t="n">
        <v>170</v>
      </c>
      <c r="E495" s="38" t="s">
        <v>121</v>
      </c>
      <c r="F495" s="2" t="n">
        <v>380</v>
      </c>
      <c r="G495" s="92" t="s">
        <v>3484</v>
      </c>
      <c r="H495" s="14" t="str">
        <f aca="false">E495</f>
        <v>38</v>
      </c>
      <c r="I495" s="14" t="str">
        <f aca="false">H495</f>
        <v>38</v>
      </c>
      <c r="J495" s="14" t="str">
        <f aca="false">H495</f>
        <v>38</v>
      </c>
      <c r="M495" s="8" t="n">
        <v>975</v>
      </c>
    </row>
    <row r="496" customFormat="false" ht="15" hidden="false" customHeight="false" outlineLevel="0" collapsed="false">
      <c r="B496" s="2" t="s">
        <v>108</v>
      </c>
      <c r="C496" s="66" t="s">
        <v>195</v>
      </c>
      <c r="D496" s="2" t="n">
        <v>180</v>
      </c>
      <c r="E496" s="38" t="s">
        <v>122</v>
      </c>
      <c r="F496" s="2" t="n">
        <v>390</v>
      </c>
      <c r="G496" s="92" t="s">
        <v>3484</v>
      </c>
      <c r="H496" s="14" t="str">
        <f aca="false">E496</f>
        <v>39</v>
      </c>
      <c r="I496" s="14" t="str">
        <f aca="false">H496</f>
        <v>39</v>
      </c>
      <c r="J496" s="14" t="str">
        <f aca="false">H496</f>
        <v>39</v>
      </c>
      <c r="M496" s="8" t="n">
        <v>985</v>
      </c>
    </row>
    <row r="497" customFormat="false" ht="15" hidden="false" customHeight="false" outlineLevel="0" collapsed="false">
      <c r="B497" s="2" t="s">
        <v>108</v>
      </c>
      <c r="C497" s="66" t="s">
        <v>195</v>
      </c>
      <c r="D497" s="2" t="n">
        <v>190</v>
      </c>
      <c r="E497" s="38" t="s">
        <v>123</v>
      </c>
      <c r="F497" s="2" t="n">
        <v>400</v>
      </c>
      <c r="G497" s="92" t="s">
        <v>3484</v>
      </c>
      <c r="H497" s="14" t="str">
        <f aca="false">E497</f>
        <v>40</v>
      </c>
      <c r="I497" s="14" t="str">
        <f aca="false">H497</f>
        <v>40</v>
      </c>
      <c r="J497" s="14" t="str">
        <f aca="false">H497</f>
        <v>40</v>
      </c>
      <c r="M497" s="8" t="n">
        <v>955</v>
      </c>
    </row>
    <row r="498" customFormat="false" ht="15" hidden="false" customHeight="false" outlineLevel="0" collapsed="false">
      <c r="B498" s="2" t="s">
        <v>108</v>
      </c>
      <c r="C498" s="66" t="s">
        <v>195</v>
      </c>
      <c r="D498" s="2" t="n">
        <v>200</v>
      </c>
      <c r="E498" s="38" t="s">
        <v>124</v>
      </c>
      <c r="F498" s="2" t="n">
        <v>410</v>
      </c>
      <c r="G498" s="92" t="s">
        <v>3484</v>
      </c>
      <c r="H498" s="14" t="str">
        <f aca="false">E498</f>
        <v>41</v>
      </c>
      <c r="I498" s="14" t="str">
        <f aca="false">H498</f>
        <v>41</v>
      </c>
      <c r="J498" s="14" t="str">
        <f aca="false">H498</f>
        <v>41</v>
      </c>
      <c r="M498" s="8" t="n">
        <v>875</v>
      </c>
    </row>
    <row r="499" customFormat="false" ht="15" hidden="false" customHeight="false" outlineLevel="0" collapsed="false">
      <c r="B499" s="2" t="s">
        <v>108</v>
      </c>
      <c r="C499" s="66" t="s">
        <v>195</v>
      </c>
      <c r="D499" s="2" t="n">
        <v>210</v>
      </c>
      <c r="E499" s="38" t="s">
        <v>125</v>
      </c>
      <c r="F499" s="2" t="n">
        <v>420</v>
      </c>
      <c r="G499" s="92" t="s">
        <v>3484</v>
      </c>
      <c r="H499" s="14" t="str">
        <f aca="false">E499</f>
        <v>42</v>
      </c>
      <c r="I499" s="14" t="str">
        <f aca="false">H499</f>
        <v>42</v>
      </c>
      <c r="J499" s="14" t="str">
        <f aca="false">H499</f>
        <v>42</v>
      </c>
      <c r="M499" s="8" t="n">
        <v>835</v>
      </c>
    </row>
    <row r="500" customFormat="false" ht="15" hidden="false" customHeight="false" outlineLevel="0" collapsed="false">
      <c r="B500" s="2" t="s">
        <v>108</v>
      </c>
      <c r="C500" s="66" t="s">
        <v>195</v>
      </c>
      <c r="D500" s="2" t="n">
        <v>220</v>
      </c>
      <c r="E500" s="38" t="s">
        <v>126</v>
      </c>
      <c r="F500" s="2" t="n">
        <v>430</v>
      </c>
      <c r="G500" s="92" t="s">
        <v>3484</v>
      </c>
      <c r="H500" s="14" t="str">
        <f aca="false">E500</f>
        <v>43</v>
      </c>
      <c r="I500" s="14" t="str">
        <f aca="false">H500</f>
        <v>43</v>
      </c>
      <c r="J500" s="14" t="str">
        <f aca="false">H500</f>
        <v>43</v>
      </c>
      <c r="M500" s="8" t="n">
        <v>795</v>
      </c>
    </row>
    <row r="501" customFormat="false" ht="15" hidden="false" customHeight="false" outlineLevel="0" collapsed="false">
      <c r="B501" s="2" t="s">
        <v>108</v>
      </c>
      <c r="C501" s="66" t="s">
        <v>195</v>
      </c>
      <c r="D501" s="2" t="n">
        <v>230</v>
      </c>
      <c r="E501" s="38" t="s">
        <v>127</v>
      </c>
      <c r="F501" s="2" t="n">
        <v>440</v>
      </c>
      <c r="G501" s="92" t="s">
        <v>3484</v>
      </c>
      <c r="H501" s="14" t="str">
        <f aca="false">E501</f>
        <v>44</v>
      </c>
      <c r="I501" s="14" t="str">
        <f aca="false">H501</f>
        <v>44</v>
      </c>
      <c r="J501" s="14" t="str">
        <f aca="false">H501</f>
        <v>44</v>
      </c>
      <c r="M501" s="8" t="n">
        <v>755</v>
      </c>
    </row>
    <row r="503" customFormat="false" ht="15" hidden="false" customHeight="false" outlineLevel="0" collapsed="false">
      <c r="B503" s="2" t="s">
        <v>108</v>
      </c>
      <c r="C503" s="66" t="s">
        <v>2222</v>
      </c>
      <c r="D503" s="2" t="n">
        <v>110</v>
      </c>
      <c r="E503" s="38" t="s">
        <v>2223</v>
      </c>
      <c r="F503" s="2" t="s">
        <v>2223</v>
      </c>
      <c r="G503" s="92" t="s">
        <v>3485</v>
      </c>
      <c r="H503" s="8" t="s">
        <v>454</v>
      </c>
      <c r="I503" s="8" t="str">
        <f aca="false">IF(H503&lt;&gt;"VOID",SUBSTITUTE(H503,"/",";"),"blablabla")</f>
        <v>56</v>
      </c>
      <c r="J503" s="8" t="str">
        <f aca="false">IF(H503&lt;&gt;"VOID",SUBSTITUTE(H503,"/",";"),"blablabla")</f>
        <v>56</v>
      </c>
      <c r="M503" s="8" t="n">
        <f aca="false">IFERROR(INDEX(priorities!F:F,MATCH("KIDSHEIGHT"&amp;H503,priorities!I:I,0)),0)</f>
        <v>969</v>
      </c>
    </row>
    <row r="504" customFormat="false" ht="15" hidden="false" customHeight="false" outlineLevel="0" collapsed="false">
      <c r="B504" s="2" t="s">
        <v>108</v>
      </c>
      <c r="C504" s="66" t="s">
        <v>2222</v>
      </c>
      <c r="D504" s="2" t="n">
        <v>120</v>
      </c>
      <c r="E504" s="38" t="s">
        <v>2224</v>
      </c>
      <c r="F504" s="2" t="s">
        <v>2224</v>
      </c>
      <c r="G504" s="66" t="s">
        <v>3485</v>
      </c>
      <c r="H504" s="2" t="s">
        <v>3433</v>
      </c>
      <c r="M504" s="2" t="n">
        <f aca="false">IFERROR(INDEX(priorities!F:F,MATCH("KIDSHEIGHT"&amp;H504,priorities!I:I,0)),0)</f>
        <v>0</v>
      </c>
    </row>
    <row r="505" customFormat="false" ht="15" hidden="false" customHeight="false" outlineLevel="0" collapsed="false">
      <c r="B505" s="2" t="s">
        <v>108</v>
      </c>
      <c r="C505" s="66" t="s">
        <v>2222</v>
      </c>
      <c r="D505" s="2" t="n">
        <v>130</v>
      </c>
      <c r="E505" s="38" t="s">
        <v>2225</v>
      </c>
      <c r="F505" s="2" t="s">
        <v>2225</v>
      </c>
      <c r="G505" s="92" t="s">
        <v>3485</v>
      </c>
      <c r="H505" s="8" t="s">
        <v>457</v>
      </c>
      <c r="I505" s="8" t="str">
        <f aca="false">IF(H505&lt;&gt;"VOID",SUBSTITUTE(H505,"/",";"),"blablabla")</f>
        <v>62</v>
      </c>
      <c r="J505" s="8" t="str">
        <f aca="false">IF(H505&lt;&gt;"VOID",SUBSTITUTE(H505,"/",";"),"blablabla")</f>
        <v>62</v>
      </c>
      <c r="M505" s="8" t="n">
        <f aca="false">IFERROR(INDEX(priorities!F:F,MATCH("KIDSHEIGHT"&amp;H505,priorities!I:I,0)),0)</f>
        <v>939</v>
      </c>
    </row>
    <row r="506" customFormat="false" ht="15" hidden="false" customHeight="false" outlineLevel="0" collapsed="false">
      <c r="B506" s="2" t="s">
        <v>108</v>
      </c>
      <c r="C506" s="66" t="s">
        <v>2222</v>
      </c>
      <c r="D506" s="2" t="n">
        <v>140</v>
      </c>
      <c r="E506" s="38" t="s">
        <v>2226</v>
      </c>
      <c r="F506" s="2" t="s">
        <v>2226</v>
      </c>
      <c r="G506" s="92" t="s">
        <v>3485</v>
      </c>
      <c r="H506" s="8" t="s">
        <v>460</v>
      </c>
      <c r="I506" s="8" t="str">
        <f aca="false">IF(H506&lt;&gt;"VOID",SUBSTITUTE(H506,"/",";"),"blablabla")</f>
        <v>68</v>
      </c>
      <c r="J506" s="8" t="str">
        <f aca="false">IF(H506&lt;&gt;"VOID",SUBSTITUTE(H506,"/",";"),"blablabla")</f>
        <v>68</v>
      </c>
      <c r="M506" s="8" t="n">
        <f aca="false">IFERROR(INDEX(priorities!F:F,MATCH("KIDSHEIGHT"&amp;H506,priorities!I:I,0)),0)</f>
        <v>929</v>
      </c>
    </row>
    <row r="507" customFormat="false" ht="15" hidden="false" customHeight="false" outlineLevel="0" collapsed="false">
      <c r="B507" s="2" t="s">
        <v>108</v>
      </c>
      <c r="C507" s="66" t="s">
        <v>2222</v>
      </c>
      <c r="D507" s="2" t="n">
        <v>150</v>
      </c>
      <c r="E507" s="38" t="s">
        <v>2227</v>
      </c>
      <c r="F507" s="2" t="s">
        <v>2227</v>
      </c>
      <c r="G507" s="92" t="s">
        <v>3485</v>
      </c>
      <c r="H507" s="8" t="s">
        <v>2137</v>
      </c>
      <c r="I507" s="8" t="str">
        <f aca="false">IF(H507&lt;&gt;"VOID",SUBSTITUTE(H507,"/",";"),"blablabla")</f>
        <v>74</v>
      </c>
      <c r="J507" s="8" t="str">
        <f aca="false">IF(H507&lt;&gt;"VOID",SUBSTITUTE(H507,"/",";"),"blablabla")</f>
        <v>74</v>
      </c>
      <c r="M507" s="8" t="n">
        <f aca="false">IFERROR(INDEX(priorities!F:F,MATCH("KIDSHEIGHT"&amp;H507,priorities!I:I,0)),0)</f>
        <v>899</v>
      </c>
    </row>
    <row r="508" customFormat="false" ht="15" hidden="false" customHeight="false" outlineLevel="0" collapsed="false">
      <c r="B508" s="2" t="s">
        <v>108</v>
      </c>
      <c r="C508" s="66" t="s">
        <v>2222</v>
      </c>
      <c r="D508" s="2" t="n">
        <v>160</v>
      </c>
      <c r="E508" s="38" t="s">
        <v>2228</v>
      </c>
      <c r="F508" s="2" t="s">
        <v>2228</v>
      </c>
      <c r="G508" s="92" t="s">
        <v>3485</v>
      </c>
      <c r="H508" s="8" t="s">
        <v>1618</v>
      </c>
      <c r="I508" s="8" t="str">
        <f aca="false">IF(H508&lt;&gt;"VOID",SUBSTITUTE(H508,"/",";"),"blablabla")</f>
        <v>80</v>
      </c>
      <c r="J508" s="8" t="str">
        <f aca="false">IF(H508&lt;&gt;"VOID",SUBSTITUTE(H508,"/",";"),"blablabla")</f>
        <v>80</v>
      </c>
      <c r="M508" s="8" t="n">
        <f aca="false">IFERROR(INDEX(priorities!F:F,MATCH("KIDSHEIGHT"&amp;H508,priorities!I:I,0)),0)</f>
        <v>879</v>
      </c>
    </row>
    <row r="509" customFormat="false" ht="15" hidden="false" customHeight="false" outlineLevel="0" collapsed="false">
      <c r="B509" s="2" t="s">
        <v>108</v>
      </c>
      <c r="C509" s="66" t="s">
        <v>2222</v>
      </c>
      <c r="D509" s="2" t="n">
        <v>170</v>
      </c>
      <c r="E509" s="38" t="s">
        <v>2229</v>
      </c>
      <c r="F509" s="2" t="s">
        <v>2229</v>
      </c>
      <c r="G509" s="92" t="s">
        <v>3485</v>
      </c>
      <c r="H509" s="8" t="s">
        <v>1804</v>
      </c>
      <c r="I509" s="8" t="str">
        <f aca="false">IF(H509&lt;&gt;"VOID",SUBSTITUTE(H509,"/",";"),"blablabla")</f>
        <v>86</v>
      </c>
      <c r="J509" s="8" t="str">
        <f aca="false">IF(H509&lt;&gt;"VOID",SUBSTITUTE(H509,"/",";"),"blablabla")</f>
        <v>86</v>
      </c>
      <c r="M509" s="8" t="n">
        <f aca="false">IFERROR(INDEX(priorities!F:F,MATCH("KIDSHEIGHT"&amp;H509,priorities!I:I,0)),0)</f>
        <v>849</v>
      </c>
    </row>
    <row r="510" customFormat="false" ht="15" hidden="false" customHeight="false" outlineLevel="0" collapsed="false">
      <c r="B510" s="2" t="s">
        <v>108</v>
      </c>
      <c r="C510" s="66" t="s">
        <v>2222</v>
      </c>
      <c r="D510" s="2" t="n">
        <v>180</v>
      </c>
      <c r="E510" s="38" t="s">
        <v>435</v>
      </c>
      <c r="F510" s="2" t="s">
        <v>435</v>
      </c>
      <c r="G510" s="66" t="s">
        <v>3485</v>
      </c>
      <c r="H510" s="2" t="s">
        <v>3433</v>
      </c>
      <c r="M510" s="2" t="n">
        <f aca="false">IFERROR(INDEX(priorities!F:F,MATCH("KIDSHEIGHT"&amp;H510,priorities!I:I,0)),0)</f>
        <v>0</v>
      </c>
    </row>
    <row r="511" customFormat="false" ht="15" hidden="false" customHeight="false" outlineLevel="0" collapsed="false">
      <c r="B511" s="2" t="s">
        <v>108</v>
      </c>
      <c r="C511" s="66" t="s">
        <v>2222</v>
      </c>
      <c r="D511" s="2" t="n">
        <v>190</v>
      </c>
      <c r="E511" s="38" t="s">
        <v>437</v>
      </c>
      <c r="F511" s="2" t="s">
        <v>437</v>
      </c>
      <c r="G511" s="92" t="s">
        <v>3485</v>
      </c>
      <c r="H511" s="8" t="s">
        <v>2138</v>
      </c>
      <c r="I511" s="8" t="str">
        <f aca="false">IF(H511&lt;&gt;"VOID",SUBSTITUTE(H511,"/",";"),"blablabla")</f>
        <v>92</v>
      </c>
      <c r="J511" s="8" t="str">
        <f aca="false">IF(H511&lt;&gt;"VOID",SUBSTITUTE(H511,"/",";"),"blablabla")</f>
        <v>92</v>
      </c>
      <c r="M511" s="8" t="n">
        <f aca="false">IFERROR(INDEX(priorities!F:F,MATCH("KIDSHEIGHT"&amp;H511,priorities!I:I,0)),0)</f>
        <v>829</v>
      </c>
    </row>
    <row r="512" customFormat="false" ht="15" hidden="false" customHeight="false" outlineLevel="0" collapsed="false">
      <c r="B512" s="2" t="s">
        <v>108</v>
      </c>
      <c r="C512" s="66" t="s">
        <v>2222</v>
      </c>
      <c r="D512" s="2" t="n">
        <v>200</v>
      </c>
      <c r="E512" s="38" t="s">
        <v>439</v>
      </c>
      <c r="F512" s="2" t="s">
        <v>439</v>
      </c>
      <c r="G512" s="92" t="s">
        <v>3485</v>
      </c>
      <c r="H512" s="8" t="s">
        <v>999</v>
      </c>
      <c r="I512" s="8" t="str">
        <f aca="false">IF(H512&lt;&gt;"VOID",SUBSTITUTE(H512,"/",";"),"blablabla")</f>
        <v>98</v>
      </c>
      <c r="J512" s="8" t="str">
        <f aca="false">IF(H512&lt;&gt;"VOID",SUBSTITUTE(H512,"/",";"),"blablabla")</f>
        <v>98</v>
      </c>
      <c r="M512" s="8" t="n">
        <f aca="false">IFERROR(INDEX(priorities!F:F,MATCH("KIDSHEIGHT"&amp;H512,priorities!I:I,0)),0)</f>
        <v>809</v>
      </c>
    </row>
    <row r="513" customFormat="false" ht="15" hidden="false" customHeight="false" outlineLevel="0" collapsed="false">
      <c r="B513" s="2" t="s">
        <v>108</v>
      </c>
      <c r="C513" s="66" t="s">
        <v>2222</v>
      </c>
      <c r="D513" s="2" t="n">
        <v>210</v>
      </c>
      <c r="E513" s="38" t="s">
        <v>441</v>
      </c>
      <c r="F513" s="2" t="s">
        <v>441</v>
      </c>
      <c r="G513" s="92" t="s">
        <v>3485</v>
      </c>
      <c r="H513" s="8" t="s">
        <v>2139</v>
      </c>
      <c r="I513" s="8" t="str">
        <f aca="false">IF(H513&lt;&gt;"VOID",SUBSTITUTE(H513,"/",";"),"blablabla")</f>
        <v>104</v>
      </c>
      <c r="J513" s="8" t="str">
        <f aca="false">IF(H513&lt;&gt;"VOID",SUBSTITUTE(H513,"/",";"),"blablabla")</f>
        <v>104</v>
      </c>
      <c r="M513" s="8" t="n">
        <f aca="false">IFERROR(INDEX(priorities!F:F,MATCH("KIDSHEIGHT"&amp;H513,priorities!I:I,0)),0)</f>
        <v>789</v>
      </c>
    </row>
    <row r="514" customFormat="false" ht="15" hidden="false" customHeight="false" outlineLevel="0" collapsed="false">
      <c r="B514" s="2" t="s">
        <v>108</v>
      </c>
      <c r="C514" s="66" t="s">
        <v>2222</v>
      </c>
      <c r="D514" s="2" t="n">
        <v>220</v>
      </c>
      <c r="E514" s="38" t="s">
        <v>443</v>
      </c>
      <c r="F514" s="2" t="s">
        <v>443</v>
      </c>
      <c r="G514" s="92" t="s">
        <v>3485</v>
      </c>
      <c r="H514" s="8" t="s">
        <v>1002</v>
      </c>
      <c r="I514" s="8" t="str">
        <f aca="false">IF(H514&lt;&gt;"VOID",SUBSTITUTE(H514,"/",";"),"blablabla")</f>
        <v>110</v>
      </c>
      <c r="J514" s="8" t="str">
        <f aca="false">IF(H514&lt;&gt;"VOID",SUBSTITUTE(H514,"/",";"),"blablabla")</f>
        <v>110</v>
      </c>
      <c r="M514" s="8" t="n">
        <f aca="false">IFERROR(INDEX(priorities!F:F,MATCH("KIDSHEIGHT"&amp;H514,priorities!I:I,0)),0)</f>
        <v>779</v>
      </c>
    </row>
    <row r="515" customFormat="false" ht="15" hidden="false" customHeight="false" outlineLevel="0" collapsed="false">
      <c r="B515" s="2" t="s">
        <v>108</v>
      </c>
      <c r="C515" s="66" t="s">
        <v>2222</v>
      </c>
      <c r="D515" s="2" t="n">
        <v>230</v>
      </c>
      <c r="E515" s="38" t="s">
        <v>445</v>
      </c>
      <c r="F515" s="2" t="s">
        <v>445</v>
      </c>
      <c r="G515" s="92" t="s">
        <v>3485</v>
      </c>
      <c r="H515" s="8" t="s">
        <v>2140</v>
      </c>
      <c r="I515" s="8" t="str">
        <f aca="false">IF(H515&lt;&gt;"VOID",SUBSTITUTE(H515,"/",";"),"blablabla")</f>
        <v>116</v>
      </c>
      <c r="J515" s="8" t="str">
        <f aca="false">IF(H515&lt;&gt;"VOID",SUBSTITUTE(H515,"/",";"),"blablabla")</f>
        <v>116</v>
      </c>
      <c r="M515" s="8" t="n">
        <f aca="false">IFERROR(INDEX(priorities!F:F,MATCH("KIDSHEIGHT"&amp;H515,priorities!I:I,0)),0)</f>
        <v>769</v>
      </c>
    </row>
    <row r="516" customFormat="false" ht="15" hidden="false" customHeight="false" outlineLevel="0" collapsed="false">
      <c r="B516" s="2" t="s">
        <v>108</v>
      </c>
      <c r="C516" s="66" t="s">
        <v>2222</v>
      </c>
      <c r="D516" s="2" t="n">
        <v>240</v>
      </c>
      <c r="E516" s="38" t="s">
        <v>447</v>
      </c>
      <c r="F516" s="2" t="s">
        <v>447</v>
      </c>
      <c r="G516" s="92" t="s">
        <v>3485</v>
      </c>
      <c r="H516" s="8" t="s">
        <v>1806</v>
      </c>
      <c r="I516" s="8" t="str">
        <f aca="false">IF(H516&lt;&gt;"VOID",SUBSTITUTE(H516,"/",";"),"blablabla")</f>
        <v>122</v>
      </c>
      <c r="J516" s="8" t="str">
        <f aca="false">IF(H516&lt;&gt;"VOID",SUBSTITUTE(H516,"/",";"),"blablabla")</f>
        <v>122</v>
      </c>
      <c r="M516" s="8" t="n">
        <f aca="false">IFERROR(INDEX(priorities!F:F,MATCH("KIDSHEIGHT"&amp;H516,priorities!I:I,0)),0)</f>
        <v>739</v>
      </c>
    </row>
    <row r="517" customFormat="false" ht="15" hidden="false" customHeight="false" outlineLevel="0" collapsed="false">
      <c r="B517" s="2" t="s">
        <v>108</v>
      </c>
      <c r="C517" s="66" t="s">
        <v>2222</v>
      </c>
      <c r="D517" s="2" t="n">
        <v>250</v>
      </c>
      <c r="E517" s="38" t="s">
        <v>2232</v>
      </c>
      <c r="F517" s="2" t="s">
        <v>2232</v>
      </c>
      <c r="G517" s="92" t="s">
        <v>3485</v>
      </c>
      <c r="H517" s="8" t="s">
        <v>2141</v>
      </c>
      <c r="I517" s="8" t="str">
        <f aca="false">IF(H517&lt;&gt;"VOID",SUBSTITUTE(H517,"/",";"),"blablabla")</f>
        <v>128</v>
      </c>
      <c r="J517" s="8" t="str">
        <f aca="false">IF(H517&lt;&gt;"VOID",SUBSTITUTE(H517,"/",";"),"blablabla")</f>
        <v>128</v>
      </c>
      <c r="M517" s="8" t="n">
        <f aca="false">IFERROR(INDEX(priorities!F:F,MATCH("KIDSHEIGHT"&amp;H517,priorities!I:I,0)),0)</f>
        <v>729</v>
      </c>
    </row>
    <row r="518" customFormat="false" ht="15" hidden="false" customHeight="false" outlineLevel="0" collapsed="false">
      <c r="B518" s="2" t="s">
        <v>108</v>
      </c>
      <c r="C518" s="66" t="s">
        <v>2222</v>
      </c>
      <c r="D518" s="2" t="n">
        <v>260</v>
      </c>
      <c r="E518" s="38" t="s">
        <v>2233</v>
      </c>
      <c r="F518" s="2" t="s">
        <v>2233</v>
      </c>
      <c r="G518" s="66" t="s">
        <v>3485</v>
      </c>
      <c r="H518" s="2" t="s">
        <v>3433</v>
      </c>
      <c r="M518" s="2" t="n">
        <f aca="false">IFERROR(INDEX(priorities!F:F,MATCH("KIDSHEIGHT"&amp;H518,priorities!I:I,0)),0)</f>
        <v>0</v>
      </c>
    </row>
    <row r="519" customFormat="false" ht="15" hidden="false" customHeight="false" outlineLevel="0" collapsed="false">
      <c r="B519" s="2" t="s">
        <v>108</v>
      </c>
      <c r="C519" s="66" t="s">
        <v>2222</v>
      </c>
      <c r="D519" s="2" t="n">
        <v>270</v>
      </c>
      <c r="E519" s="38" t="s">
        <v>2234</v>
      </c>
      <c r="F519" s="2" t="s">
        <v>2234</v>
      </c>
      <c r="G519" s="92" t="s">
        <v>3485</v>
      </c>
      <c r="H519" s="8" t="s">
        <v>2164</v>
      </c>
      <c r="I519" s="8" t="str">
        <f aca="false">IF(H519&lt;&gt;"VOID",SUBSTITUTE(H519,"/",";"),"blablabla")</f>
        <v>134;140</v>
      </c>
      <c r="J519" s="8" t="str">
        <f aca="false">IF(H519&lt;&gt;"VOID",SUBSTITUTE(H519,"/",";"),"blablabla")</f>
        <v>134;140</v>
      </c>
      <c r="M519" s="8" t="n">
        <f aca="false">IFERROR(INDEX(priorities!F:F,MATCH("KIDSHEIGHT"&amp;H519,priorities!I:I,0)),0)</f>
        <v>568</v>
      </c>
    </row>
    <row r="520" customFormat="false" ht="15" hidden="false" customHeight="false" outlineLevel="0" collapsed="false">
      <c r="B520" s="2" t="s">
        <v>108</v>
      </c>
      <c r="C520" s="66" t="s">
        <v>2222</v>
      </c>
      <c r="D520" s="2" t="n">
        <v>280</v>
      </c>
      <c r="E520" s="38" t="s">
        <v>2235</v>
      </c>
      <c r="F520" s="2" t="s">
        <v>2235</v>
      </c>
      <c r="G520" s="66" t="s">
        <v>3485</v>
      </c>
      <c r="H520" s="2" t="s">
        <v>3433</v>
      </c>
      <c r="M520" s="2" t="n">
        <f aca="false">IFERROR(INDEX(priorities!F:F,MATCH("KIDSHEIGHT"&amp;H520,priorities!I:I,0)),0)</f>
        <v>0</v>
      </c>
    </row>
    <row r="521" customFormat="false" ht="15" hidden="false" customHeight="false" outlineLevel="0" collapsed="false">
      <c r="B521" s="2" t="s">
        <v>108</v>
      </c>
      <c r="C521" s="66" t="s">
        <v>2222</v>
      </c>
      <c r="D521" s="2" t="n">
        <v>290</v>
      </c>
      <c r="E521" s="38" t="s">
        <v>2236</v>
      </c>
      <c r="F521" s="2" t="s">
        <v>2236</v>
      </c>
      <c r="G521" s="92" t="s">
        <v>3485</v>
      </c>
      <c r="H521" s="8" t="s">
        <v>2166</v>
      </c>
      <c r="I521" s="8" t="str">
        <f aca="false">IF(H521&lt;&gt;"VOID",SUBSTITUTE(H521,"/",";"),"blablabla")</f>
        <v>146;152</v>
      </c>
      <c r="J521" s="8" t="str">
        <f aca="false">IF(H521&lt;&gt;"VOID",SUBSTITUTE(H521,"/",";"),"blablabla")</f>
        <v>146;152</v>
      </c>
      <c r="M521" s="8" t="n">
        <f aca="false">IFERROR(INDEX(priorities!F:F,MATCH("KIDSHEIGHT"&amp;H521,priorities!I:I,0)),0)</f>
        <v>508</v>
      </c>
    </row>
    <row r="522" customFormat="false" ht="15" hidden="false" customHeight="false" outlineLevel="0" collapsed="false">
      <c r="B522" s="2" t="s">
        <v>108</v>
      </c>
      <c r="C522" s="66" t="s">
        <v>2222</v>
      </c>
      <c r="D522" s="2" t="n">
        <v>300</v>
      </c>
      <c r="E522" s="38" t="s">
        <v>2237</v>
      </c>
      <c r="F522" s="2" t="s">
        <v>2237</v>
      </c>
      <c r="G522" s="66" t="s">
        <v>3485</v>
      </c>
      <c r="H522" s="2" t="s">
        <v>3433</v>
      </c>
      <c r="M522" s="2" t="n">
        <f aca="false">IFERROR(INDEX(priorities!F:F,MATCH("KIDSHEIGHT"&amp;H522,priorities!I:I,0)),0)</f>
        <v>0</v>
      </c>
    </row>
    <row r="523" customFormat="false" ht="15" hidden="false" customHeight="false" outlineLevel="0" collapsed="false">
      <c r="B523" s="2" t="s">
        <v>108</v>
      </c>
      <c r="C523" s="66" t="s">
        <v>2222</v>
      </c>
      <c r="D523" s="2" t="n">
        <v>310</v>
      </c>
      <c r="E523" s="38" t="s">
        <v>2238</v>
      </c>
      <c r="F523" s="2" t="s">
        <v>2238</v>
      </c>
      <c r="G523" s="92" t="s">
        <v>3485</v>
      </c>
      <c r="H523" s="8" t="s">
        <v>2168</v>
      </c>
      <c r="I523" s="8" t="str">
        <f aca="false">IF(H523&lt;&gt;"VOID",SUBSTITUTE(H523,"/",";"),"blablabla")</f>
        <v>158;164</v>
      </c>
      <c r="J523" s="8" t="str">
        <f aca="false">IF(H523&lt;&gt;"VOID",SUBSTITUTE(H523,"/",";"),"blablabla")</f>
        <v>158;164</v>
      </c>
      <c r="M523" s="8" t="n">
        <f aca="false">IFERROR(INDEX(priorities!F:F,MATCH("KIDSHEIGHT"&amp;H523,priorities!I:I,0)),0)</f>
        <v>458</v>
      </c>
    </row>
    <row r="524" customFormat="false" ht="15" hidden="false" customHeight="false" outlineLevel="0" collapsed="false">
      <c r="B524" s="2" t="s">
        <v>108</v>
      </c>
      <c r="C524" s="66" t="s">
        <v>2222</v>
      </c>
      <c r="D524" s="2" t="n">
        <v>320</v>
      </c>
      <c r="E524" s="38" t="s">
        <v>2239</v>
      </c>
      <c r="F524" s="2" t="s">
        <v>2239</v>
      </c>
      <c r="G524" s="66" t="s">
        <v>3485</v>
      </c>
      <c r="H524" s="2" t="s">
        <v>3433</v>
      </c>
      <c r="M524" s="2" t="n">
        <f aca="false">IFERROR(INDEX(priorities!F:F,MATCH("KIDSHEIGHT"&amp;H524,priorities!I:I,0)),0)</f>
        <v>0</v>
      </c>
    </row>
    <row r="525" customFormat="false" ht="15" hidden="false" customHeight="false" outlineLevel="0" collapsed="false">
      <c r="B525" s="2" t="s">
        <v>108</v>
      </c>
      <c r="C525" s="66" t="s">
        <v>2222</v>
      </c>
      <c r="D525" s="2" t="n">
        <v>330</v>
      </c>
      <c r="E525" s="38" t="s">
        <v>2240</v>
      </c>
      <c r="F525" s="2" t="s">
        <v>2240</v>
      </c>
      <c r="G525" s="92" t="s">
        <v>3485</v>
      </c>
      <c r="H525" s="8" t="s">
        <v>2102</v>
      </c>
      <c r="I525" s="8" t="str">
        <f aca="false">IF(H525&lt;&gt;"VOID",SUBSTITUTE(H525,"/",";"),"blablabla")</f>
        <v>170</v>
      </c>
      <c r="J525" s="8" t="str">
        <f aca="false">IF(H525&lt;&gt;"VOID",SUBSTITUTE(H525,"/",";"),"blablabla")</f>
        <v>170</v>
      </c>
      <c r="M525" s="8" t="n">
        <f aca="false">IFERROR(INDEX(priorities!F:F,MATCH("KIDSHEIGHT"&amp;H525,priorities!I:I,0)),0)</f>
        <v>569</v>
      </c>
    </row>
    <row r="526" customFormat="false" ht="15" hidden="false" customHeight="false" outlineLevel="0" collapsed="false">
      <c r="B526" s="2" t="s">
        <v>108</v>
      </c>
      <c r="C526" s="66" t="s">
        <v>2222</v>
      </c>
      <c r="D526" s="2" t="n">
        <v>340</v>
      </c>
      <c r="E526" s="38" t="s">
        <v>2241</v>
      </c>
      <c r="F526" s="2" t="s">
        <v>2241</v>
      </c>
      <c r="G526" s="66" t="s">
        <v>3485</v>
      </c>
      <c r="H526" s="2" t="s">
        <v>3433</v>
      </c>
      <c r="M526" s="2" t="n">
        <f aca="false">IFERROR(INDEX(priorities!F:F,MATCH("KIDSHEIGHT"&amp;H526,priorities!I:I,0)),0)</f>
        <v>0</v>
      </c>
    </row>
    <row r="527" customFormat="false" ht="15" hidden="false" customHeight="false" outlineLevel="0" collapsed="false">
      <c r="B527" s="2" t="s">
        <v>108</v>
      </c>
      <c r="C527" s="66" t="s">
        <v>2222</v>
      </c>
      <c r="D527" s="2" t="n">
        <v>350</v>
      </c>
      <c r="E527" s="38" t="s">
        <v>176</v>
      </c>
      <c r="F527" s="2" t="s">
        <v>176</v>
      </c>
      <c r="G527" s="92" t="s">
        <v>3485</v>
      </c>
      <c r="H527" s="8" t="s">
        <v>2141</v>
      </c>
      <c r="I527" s="8" t="str">
        <f aca="false">IF(H527&lt;&gt;"VOID",SUBSTITUTE(H527,"/",";"),"blablabla")</f>
        <v>128</v>
      </c>
      <c r="J527" s="8" t="str">
        <f aca="false">IF(H527&lt;&gt;"VOID",SUBSTITUTE(H527,"/",";"),"blablabla")</f>
        <v>128</v>
      </c>
      <c r="M527" s="8" t="n">
        <f aca="false">IFERROR(INDEX(priorities!F:F,MATCH("KIDSHEIGHT"&amp;H527,priorities!I:I,0)),0)</f>
        <v>729</v>
      </c>
    </row>
    <row r="528" customFormat="false" ht="15" hidden="false" customHeight="false" outlineLevel="0" collapsed="false">
      <c r="B528" s="2" t="s">
        <v>108</v>
      </c>
      <c r="C528" s="66" t="s">
        <v>2222</v>
      </c>
      <c r="D528" s="2" t="n">
        <v>360</v>
      </c>
      <c r="E528" s="38" t="s">
        <v>177</v>
      </c>
      <c r="F528" s="2" t="s">
        <v>177</v>
      </c>
      <c r="G528" s="92" t="s">
        <v>3485</v>
      </c>
      <c r="H528" s="8" t="s">
        <v>2164</v>
      </c>
      <c r="I528" s="8" t="str">
        <f aca="false">IF(H528&lt;&gt;"VOID",SUBSTITUTE(H528,"/",";"),"blablabla")</f>
        <v>134;140</v>
      </c>
      <c r="J528" s="8" t="str">
        <f aca="false">IF(H528&lt;&gt;"VOID",SUBSTITUTE(H528,"/",";"),"blablabla")</f>
        <v>134;140</v>
      </c>
      <c r="M528" s="8" t="n">
        <f aca="false">IFERROR(INDEX(priorities!F:F,MATCH("KIDSHEIGHT"&amp;H528,priorities!I:I,0)),0)</f>
        <v>568</v>
      </c>
    </row>
    <row r="529" customFormat="false" ht="15" hidden="false" customHeight="false" outlineLevel="0" collapsed="false">
      <c r="B529" s="2" t="s">
        <v>108</v>
      </c>
      <c r="C529" s="66" t="s">
        <v>2222</v>
      </c>
      <c r="D529" s="2" t="n">
        <v>370</v>
      </c>
      <c r="E529" s="38" t="s">
        <v>178</v>
      </c>
      <c r="F529" s="2" t="s">
        <v>178</v>
      </c>
      <c r="G529" s="92" t="s">
        <v>3485</v>
      </c>
      <c r="H529" s="8" t="s">
        <v>2166</v>
      </c>
      <c r="I529" s="8" t="str">
        <f aca="false">IF(H529&lt;&gt;"VOID",SUBSTITUTE(H529,"/",";"),"blablabla")</f>
        <v>146;152</v>
      </c>
      <c r="J529" s="8" t="str">
        <f aca="false">IF(H529&lt;&gt;"VOID",SUBSTITUTE(H529,"/",";"),"blablabla")</f>
        <v>146;152</v>
      </c>
      <c r="M529" s="8" t="n">
        <f aca="false">IFERROR(INDEX(priorities!F:F,MATCH("KIDSHEIGHT"&amp;H529,priorities!I:I,0)),0)</f>
        <v>508</v>
      </c>
    </row>
    <row r="530" customFormat="false" ht="15" hidden="false" customHeight="false" outlineLevel="0" collapsed="false">
      <c r="B530" s="2" t="s">
        <v>108</v>
      </c>
      <c r="C530" s="66" t="s">
        <v>2222</v>
      </c>
      <c r="D530" s="2" t="n">
        <v>380</v>
      </c>
      <c r="E530" s="38" t="s">
        <v>179</v>
      </c>
      <c r="F530" s="2" t="s">
        <v>179</v>
      </c>
      <c r="G530" s="92" t="s">
        <v>3485</v>
      </c>
      <c r="H530" s="8" t="s">
        <v>2168</v>
      </c>
      <c r="I530" s="8" t="str">
        <f aca="false">IF(H530&lt;&gt;"VOID",SUBSTITUTE(H530,"/",";"),"blablabla")</f>
        <v>158;164</v>
      </c>
      <c r="J530" s="8" t="str">
        <f aca="false">IF(H530&lt;&gt;"VOID",SUBSTITUTE(H530,"/",";"),"blablabla")</f>
        <v>158;164</v>
      </c>
      <c r="M530" s="8" t="n">
        <f aca="false">IFERROR(INDEX(priorities!F:F,MATCH("KIDSHEIGHT"&amp;H530,priorities!I:I,0)),0)</f>
        <v>458</v>
      </c>
    </row>
    <row r="531" customFormat="false" ht="15" hidden="false" customHeight="false" outlineLevel="0" collapsed="false">
      <c r="B531" s="2" t="s">
        <v>108</v>
      </c>
      <c r="C531" s="66" t="s">
        <v>2222</v>
      </c>
      <c r="D531" s="2" t="n">
        <v>390</v>
      </c>
      <c r="E531" s="38" t="s">
        <v>180</v>
      </c>
      <c r="F531" s="2" t="s">
        <v>180</v>
      </c>
      <c r="G531" s="92" t="s">
        <v>3485</v>
      </c>
      <c r="H531" s="8" t="s">
        <v>2102</v>
      </c>
      <c r="I531" s="8" t="str">
        <f aca="false">IF(H531&lt;&gt;"VOID",SUBSTITUTE(H531,"/",";"),"blablabla")</f>
        <v>170</v>
      </c>
      <c r="J531" s="8" t="str">
        <f aca="false">IF(H531&lt;&gt;"VOID",SUBSTITUTE(H531,"/",";"),"blablabla")</f>
        <v>170</v>
      </c>
      <c r="M531" s="8" t="n">
        <f aca="false">IFERROR(INDEX(priorities!F:F,MATCH("KIDSHEIGHT"&amp;H531,priorities!I:I,0)),0)</f>
        <v>569</v>
      </c>
    </row>
    <row r="533" customFormat="false" ht="15" hidden="false" customHeight="false" outlineLevel="0" collapsed="false">
      <c r="B533" s="2" t="s">
        <v>108</v>
      </c>
      <c r="C533" s="66" t="s">
        <v>2327</v>
      </c>
      <c r="D533" s="2" t="n">
        <v>130</v>
      </c>
      <c r="E533" s="38" t="s">
        <v>578</v>
      </c>
      <c r="F533" s="2" t="s">
        <v>578</v>
      </c>
      <c r="G533" s="66" t="s">
        <v>3485</v>
      </c>
      <c r="H533" s="2" t="s">
        <v>3433</v>
      </c>
      <c r="M533" s="2" t="n">
        <f aca="false">IFERROR(INDEX(priorities!F:F,MATCH("KIDSHEIGHT"&amp;H533,priorities!I:I,0)),0)</f>
        <v>0</v>
      </c>
    </row>
    <row r="534" customFormat="false" ht="15" hidden="false" customHeight="false" outlineLevel="0" collapsed="false">
      <c r="B534" s="2" t="s">
        <v>108</v>
      </c>
      <c r="C534" s="66" t="s">
        <v>2327</v>
      </c>
      <c r="D534" s="2" t="n">
        <v>135</v>
      </c>
      <c r="E534" s="38" t="s">
        <v>2328</v>
      </c>
      <c r="F534" s="2" t="s">
        <v>3464</v>
      </c>
      <c r="G534" s="66" t="s">
        <v>3485</v>
      </c>
      <c r="H534" s="2" t="s">
        <v>3433</v>
      </c>
      <c r="M534" s="2" t="n">
        <f aca="false">IFERROR(INDEX(priorities!F:F,MATCH("KIDSHEIGHT"&amp;H534,priorities!I:I,0)),0)</f>
        <v>0</v>
      </c>
    </row>
    <row r="535" customFormat="false" ht="15" hidden="false" customHeight="false" outlineLevel="0" collapsed="false">
      <c r="B535" s="2" t="s">
        <v>108</v>
      </c>
      <c r="C535" s="66" t="s">
        <v>2327</v>
      </c>
      <c r="D535" s="2" t="n">
        <v>140</v>
      </c>
      <c r="E535" s="38" t="s">
        <v>176</v>
      </c>
      <c r="F535" s="2" t="s">
        <v>176</v>
      </c>
      <c r="G535" s="92" t="s">
        <v>3485</v>
      </c>
      <c r="H535" s="8" t="s">
        <v>2141</v>
      </c>
      <c r="I535" s="8" t="str">
        <f aca="false">IF(H535&lt;&gt;"VOID",SUBSTITUTE(H535,"/",";"),"blablabla")</f>
        <v>128</v>
      </c>
      <c r="J535" s="8" t="str">
        <f aca="false">IF(H535&lt;&gt;"VOID",SUBSTITUTE(H535,"/",";"),"blablabla")</f>
        <v>128</v>
      </c>
      <c r="M535" s="8" t="n">
        <f aca="false">IFERROR(INDEX(priorities!F:F,MATCH("KIDSHEIGHT"&amp;H535,priorities!I:I,0)),0)</f>
        <v>729</v>
      </c>
    </row>
    <row r="536" customFormat="false" ht="15" hidden="false" customHeight="false" outlineLevel="0" collapsed="false">
      <c r="B536" s="2" t="s">
        <v>108</v>
      </c>
      <c r="C536" s="66" t="s">
        <v>2327</v>
      </c>
      <c r="D536" s="2" t="n">
        <v>145</v>
      </c>
      <c r="E536" s="38" t="s">
        <v>587</v>
      </c>
      <c r="F536" s="2" t="s">
        <v>3016</v>
      </c>
      <c r="G536" s="66" t="s">
        <v>3485</v>
      </c>
      <c r="H536" s="2" t="s">
        <v>3433</v>
      </c>
      <c r="M536" s="2" t="n">
        <f aca="false">IFERROR(INDEX(priorities!F:F,MATCH("KIDSHEIGHT"&amp;H536,priorities!I:I,0)),0)</f>
        <v>0</v>
      </c>
    </row>
    <row r="537" customFormat="false" ht="15" hidden="false" customHeight="false" outlineLevel="0" collapsed="false">
      <c r="B537" s="2" t="s">
        <v>108</v>
      </c>
      <c r="C537" s="66" t="s">
        <v>2327</v>
      </c>
      <c r="D537" s="2" t="n">
        <v>150</v>
      </c>
      <c r="E537" s="38" t="s">
        <v>177</v>
      </c>
      <c r="F537" s="2" t="s">
        <v>177</v>
      </c>
      <c r="G537" s="92" t="s">
        <v>3485</v>
      </c>
      <c r="H537" s="8" t="s">
        <v>2164</v>
      </c>
      <c r="I537" s="8" t="str">
        <f aca="false">IF(H537&lt;&gt;"VOID",SUBSTITUTE(H537,"/",";"),"blablabla")</f>
        <v>134;140</v>
      </c>
      <c r="J537" s="8" t="str">
        <f aca="false">IF(H537&lt;&gt;"VOID",SUBSTITUTE(H537,"/",";"),"blablabla")</f>
        <v>134;140</v>
      </c>
      <c r="M537" s="8" t="n">
        <f aca="false">IFERROR(INDEX(priorities!F:F,MATCH("KIDSHEIGHT"&amp;H537,priorities!I:I,0)),0)</f>
        <v>568</v>
      </c>
    </row>
    <row r="538" customFormat="false" ht="15" hidden="false" customHeight="false" outlineLevel="0" collapsed="false">
      <c r="B538" s="2" t="s">
        <v>108</v>
      </c>
      <c r="C538" s="66" t="s">
        <v>2327</v>
      </c>
      <c r="D538" s="2" t="n">
        <v>155</v>
      </c>
      <c r="E538" s="38" t="s">
        <v>588</v>
      </c>
      <c r="F538" s="2" t="s">
        <v>3017</v>
      </c>
      <c r="G538" s="66" t="s">
        <v>3485</v>
      </c>
      <c r="H538" s="2" t="s">
        <v>3433</v>
      </c>
      <c r="M538" s="2" t="n">
        <f aca="false">IFERROR(INDEX(priorities!F:F,MATCH("KIDSHEIGHT"&amp;H538,priorities!I:I,0)),0)</f>
        <v>0</v>
      </c>
    </row>
    <row r="539" customFormat="false" ht="15" hidden="false" customHeight="false" outlineLevel="0" collapsed="false">
      <c r="B539" s="2" t="s">
        <v>108</v>
      </c>
      <c r="C539" s="66" t="s">
        <v>2327</v>
      </c>
      <c r="D539" s="2" t="n">
        <v>160</v>
      </c>
      <c r="E539" s="38" t="s">
        <v>178</v>
      </c>
      <c r="F539" s="2" t="s">
        <v>178</v>
      </c>
      <c r="G539" s="92" t="s">
        <v>3485</v>
      </c>
      <c r="H539" s="8" t="s">
        <v>2166</v>
      </c>
      <c r="I539" s="8" t="str">
        <f aca="false">IF(H539&lt;&gt;"VOID",SUBSTITUTE(H539,"/",";"),"blablabla")</f>
        <v>146;152</v>
      </c>
      <c r="J539" s="8" t="str">
        <f aca="false">IF(H539&lt;&gt;"VOID",SUBSTITUTE(H539,"/",";"),"blablabla")</f>
        <v>146;152</v>
      </c>
      <c r="M539" s="8" t="n">
        <f aca="false">IFERROR(INDEX(priorities!F:F,MATCH("KIDSHEIGHT"&amp;H539,priorities!I:I,0)),0)</f>
        <v>508</v>
      </c>
    </row>
    <row r="540" customFormat="false" ht="15" hidden="false" customHeight="false" outlineLevel="0" collapsed="false">
      <c r="B540" s="2" t="s">
        <v>108</v>
      </c>
      <c r="C540" s="66" t="s">
        <v>2327</v>
      </c>
      <c r="D540" s="2" t="n">
        <v>165</v>
      </c>
      <c r="E540" s="38" t="s">
        <v>589</v>
      </c>
      <c r="F540" s="2" t="s">
        <v>3021</v>
      </c>
      <c r="G540" s="66" t="s">
        <v>3485</v>
      </c>
      <c r="H540" s="2" t="s">
        <v>3433</v>
      </c>
      <c r="M540" s="2" t="n">
        <f aca="false">IFERROR(INDEX(priorities!F:F,MATCH("KIDSHEIGHT"&amp;H540,priorities!I:I,0)),0)</f>
        <v>0</v>
      </c>
    </row>
    <row r="541" customFormat="false" ht="15" hidden="false" customHeight="false" outlineLevel="0" collapsed="false">
      <c r="B541" s="2" t="s">
        <v>108</v>
      </c>
      <c r="C541" s="66" t="s">
        <v>2327</v>
      </c>
      <c r="D541" s="2" t="n">
        <v>170</v>
      </c>
      <c r="E541" s="38" t="s">
        <v>179</v>
      </c>
      <c r="F541" s="2" t="s">
        <v>179</v>
      </c>
      <c r="G541" s="92" t="s">
        <v>3485</v>
      </c>
      <c r="H541" s="8" t="s">
        <v>2168</v>
      </c>
      <c r="I541" s="8" t="str">
        <f aca="false">IF(H541&lt;&gt;"VOID",SUBSTITUTE(H541,"/",";"),"blablabla")</f>
        <v>158;164</v>
      </c>
      <c r="J541" s="8" t="str">
        <f aca="false">IF(H541&lt;&gt;"VOID",SUBSTITUTE(H541,"/",";"),"blablabla")</f>
        <v>158;164</v>
      </c>
      <c r="M541" s="8" t="n">
        <f aca="false">IFERROR(INDEX(priorities!F:F,MATCH("KIDSHEIGHT"&amp;H541,priorities!I:I,0)),0)</f>
        <v>458</v>
      </c>
    </row>
    <row r="542" customFormat="false" ht="15" hidden="false" customHeight="false" outlineLevel="0" collapsed="false">
      <c r="B542" s="2" t="s">
        <v>108</v>
      </c>
      <c r="C542" s="66" t="s">
        <v>2327</v>
      </c>
      <c r="D542" s="2" t="n">
        <v>175</v>
      </c>
      <c r="E542" s="38" t="s">
        <v>590</v>
      </c>
      <c r="F542" s="2" t="s">
        <v>3025</v>
      </c>
      <c r="G542" s="66" t="s">
        <v>3485</v>
      </c>
      <c r="H542" s="2" t="s">
        <v>3433</v>
      </c>
      <c r="M542" s="2" t="n">
        <f aca="false">IFERROR(INDEX(priorities!F:F,MATCH("KIDSHEIGHT"&amp;H542,priorities!I:I,0)),0)</f>
        <v>0</v>
      </c>
    </row>
    <row r="543" customFormat="false" ht="15" hidden="false" customHeight="false" outlineLevel="0" collapsed="false">
      <c r="B543" s="2" t="s">
        <v>108</v>
      </c>
      <c r="C543" s="66" t="s">
        <v>2327</v>
      </c>
      <c r="D543" s="2" t="n">
        <v>180</v>
      </c>
      <c r="E543" s="38" t="s">
        <v>180</v>
      </c>
      <c r="F543" s="2" t="s">
        <v>180</v>
      </c>
      <c r="G543" s="92" t="s">
        <v>3485</v>
      </c>
      <c r="H543" s="8" t="s">
        <v>2102</v>
      </c>
      <c r="I543" s="8" t="str">
        <f aca="false">IF(H543&lt;&gt;"VOID",SUBSTITUTE(H543,"/",";"),"blablabla")</f>
        <v>170</v>
      </c>
      <c r="J543" s="8" t="str">
        <f aca="false">IF(H543&lt;&gt;"VOID",SUBSTITUTE(H543,"/",";"),"blablabla")</f>
        <v>170</v>
      </c>
      <c r="M543" s="8" t="n">
        <f aca="false">IFERROR(INDEX(priorities!F:F,MATCH("KIDSHEIGHT"&amp;H543,priorities!I:I,0)),0)</f>
        <v>569</v>
      </c>
    </row>
    <row r="544" customFormat="false" ht="15" hidden="false" customHeight="false" outlineLevel="0" collapsed="false">
      <c r="B544" s="2" t="s">
        <v>108</v>
      </c>
      <c r="C544" s="66" t="s">
        <v>2327</v>
      </c>
      <c r="D544" s="2" t="n">
        <v>185</v>
      </c>
      <c r="E544" s="38" t="s">
        <v>591</v>
      </c>
      <c r="F544" s="2" t="s">
        <v>3029</v>
      </c>
      <c r="G544" s="66" t="s">
        <v>3485</v>
      </c>
      <c r="H544" s="2" t="s">
        <v>3433</v>
      </c>
      <c r="M544" s="2" t="n">
        <f aca="false">IFERROR(INDEX(priorities!F:F,MATCH("KIDSHEIGHT"&amp;H544,priorities!I:I,0)),0)</f>
        <v>0</v>
      </c>
    </row>
    <row r="545" customFormat="false" ht="15" hidden="false" customHeight="false" outlineLevel="0" collapsed="false">
      <c r="B545" s="2" t="s">
        <v>108</v>
      </c>
      <c r="C545" s="66" t="s">
        <v>2327</v>
      </c>
      <c r="D545" s="2" t="n">
        <v>190</v>
      </c>
      <c r="E545" s="38" t="s">
        <v>181</v>
      </c>
      <c r="F545" s="2" t="s">
        <v>181</v>
      </c>
      <c r="G545" s="66" t="s">
        <v>3485</v>
      </c>
      <c r="H545" s="2" t="s">
        <v>3433</v>
      </c>
      <c r="M545" s="2" t="n">
        <f aca="false">IFERROR(INDEX(priorities!F:F,MATCH("KIDSHEIGHT"&amp;H545,priorities!I:I,0)),0)</f>
        <v>0</v>
      </c>
    </row>
    <row r="546" customFormat="false" ht="15" hidden="false" customHeight="false" outlineLevel="0" collapsed="false">
      <c r="B546" s="2" t="s">
        <v>108</v>
      </c>
      <c r="C546" s="66" t="s">
        <v>2327</v>
      </c>
      <c r="D546" s="2" t="n">
        <v>195</v>
      </c>
      <c r="E546" s="38" t="s">
        <v>592</v>
      </c>
      <c r="F546" s="2" t="s">
        <v>3032</v>
      </c>
      <c r="G546" s="66" t="s">
        <v>3485</v>
      </c>
      <c r="H546" s="2" t="s">
        <v>3433</v>
      </c>
      <c r="M546" s="2" t="n">
        <f aca="false">IFERROR(INDEX(priorities!F:F,MATCH("KIDSHEIGHT"&amp;H546,priorities!I:I,0)),0)</f>
        <v>0</v>
      </c>
    </row>
    <row r="547" customFormat="false" ht="15" hidden="false" customHeight="false" outlineLevel="0" collapsed="false">
      <c r="B547" s="2" t="s">
        <v>108</v>
      </c>
      <c r="C547" s="66" t="s">
        <v>2327</v>
      </c>
      <c r="D547" s="2" t="n">
        <v>200</v>
      </c>
      <c r="E547" s="38" t="s">
        <v>182</v>
      </c>
      <c r="F547" s="2" t="s">
        <v>182</v>
      </c>
      <c r="G547" s="66" t="s">
        <v>3485</v>
      </c>
      <c r="H547" s="2" t="s">
        <v>3433</v>
      </c>
      <c r="M547" s="2" t="n">
        <f aca="false">IFERROR(INDEX(priorities!F:F,MATCH("KIDSHEIGHT"&amp;H547,priorities!I:I,0)),0)</f>
        <v>0</v>
      </c>
    </row>
    <row r="548" customFormat="false" ht="15" hidden="false" customHeight="false" outlineLevel="0" collapsed="false">
      <c r="B548" s="2" t="s">
        <v>108</v>
      </c>
      <c r="C548" s="66" t="s">
        <v>2327</v>
      </c>
      <c r="D548" s="2" t="n">
        <v>205</v>
      </c>
      <c r="E548" s="38" t="s">
        <v>593</v>
      </c>
      <c r="F548" s="2" t="s">
        <v>3261</v>
      </c>
      <c r="G548" s="66" t="s">
        <v>3485</v>
      </c>
      <c r="H548" s="2" t="s">
        <v>3433</v>
      </c>
      <c r="M548" s="2" t="n">
        <f aca="false">IFERROR(INDEX(priorities!F:F,MATCH("KIDSHEIGHT"&amp;H548,priorities!I:I,0)),0)</f>
        <v>0</v>
      </c>
    </row>
    <row r="549" customFormat="false" ht="15" hidden="false" customHeight="false" outlineLevel="0" collapsed="false">
      <c r="B549" s="2" t="s">
        <v>108</v>
      </c>
      <c r="C549" s="66" t="s">
        <v>2327</v>
      </c>
      <c r="D549" s="2" t="n">
        <v>210</v>
      </c>
      <c r="E549" s="38" t="s">
        <v>579</v>
      </c>
      <c r="F549" s="2" t="s">
        <v>579</v>
      </c>
      <c r="G549" s="66" t="s">
        <v>3485</v>
      </c>
      <c r="H549" s="2" t="s">
        <v>3433</v>
      </c>
      <c r="M549" s="2" t="n">
        <f aca="false">IFERROR(INDEX(priorities!F:F,MATCH("KIDSHEIGHT"&amp;H549,priorities!I:I,0)),0)</f>
        <v>0</v>
      </c>
    </row>
    <row r="550" customFormat="false" ht="15" hidden="false" customHeight="false" outlineLevel="0" collapsed="false">
      <c r="B550" s="2" t="s">
        <v>108</v>
      </c>
      <c r="C550" s="66" t="s">
        <v>2327</v>
      </c>
      <c r="D550" s="2" t="n">
        <v>310</v>
      </c>
      <c r="E550" s="38" t="s">
        <v>2329</v>
      </c>
      <c r="F550" s="2" t="s">
        <v>2329</v>
      </c>
      <c r="G550" s="66" t="s">
        <v>3485</v>
      </c>
      <c r="H550" s="2" t="s">
        <v>3433</v>
      </c>
      <c r="M550" s="2" t="n">
        <f aca="false">IFERROR(INDEX(priorities!F:F,MATCH("KIDSHEIGHT"&amp;H550,priorities!I:I,0)),0)</f>
        <v>0</v>
      </c>
    </row>
    <row r="551" customFormat="false" ht="15" hidden="false" customHeight="false" outlineLevel="0" collapsed="false">
      <c r="B551" s="2" t="s">
        <v>108</v>
      </c>
      <c r="C551" s="66" t="s">
        <v>2327</v>
      </c>
      <c r="D551" s="2" t="n">
        <v>320</v>
      </c>
      <c r="E551" s="38" t="s">
        <v>2330</v>
      </c>
      <c r="F551" s="2" t="s">
        <v>2330</v>
      </c>
      <c r="G551" s="66" t="s">
        <v>3485</v>
      </c>
      <c r="H551" s="2" t="s">
        <v>3433</v>
      </c>
      <c r="M551" s="2" t="n">
        <f aca="false">IFERROR(INDEX(priorities!F:F,MATCH("KIDSHEIGHT"&amp;H551,priorities!I:I,0)),0)</f>
        <v>0</v>
      </c>
    </row>
    <row r="553" customFormat="false" ht="15" hidden="false" customHeight="false" outlineLevel="0" collapsed="false">
      <c r="B553" s="2" t="s">
        <v>108</v>
      </c>
      <c r="C553" s="66" t="s">
        <v>204</v>
      </c>
      <c r="D553" s="2" t="n">
        <v>110</v>
      </c>
      <c r="E553" s="38" t="s">
        <v>115</v>
      </c>
      <c r="F553" s="2" t="n">
        <f aca="false">E553*10</f>
        <v>320</v>
      </c>
      <c r="G553" s="92" t="s">
        <v>3486</v>
      </c>
      <c r="H553" s="14" t="n">
        <f aca="false">E553-1</f>
        <v>31</v>
      </c>
      <c r="I553" s="14" t="n">
        <f aca="false">H553</f>
        <v>31</v>
      </c>
      <c r="J553" s="14" t="n">
        <f aca="false">H553</f>
        <v>31</v>
      </c>
      <c r="M553" s="8" t="n">
        <v>715</v>
      </c>
    </row>
    <row r="554" customFormat="false" ht="15" hidden="false" customHeight="false" outlineLevel="0" collapsed="false">
      <c r="B554" s="2" t="s">
        <v>108</v>
      </c>
      <c r="C554" s="66" t="s">
        <v>204</v>
      </c>
      <c r="D554" s="2" t="n">
        <f aca="false">D553+10</f>
        <v>120</v>
      </c>
      <c r="E554" s="38" t="s">
        <v>116</v>
      </c>
      <c r="F554" s="2" t="n">
        <f aca="false">E554*10</f>
        <v>330</v>
      </c>
      <c r="G554" s="92" t="s">
        <v>3486</v>
      </c>
      <c r="H554" s="14" t="n">
        <f aca="false">E554-1</f>
        <v>32</v>
      </c>
      <c r="I554" s="14" t="n">
        <f aca="false">H554</f>
        <v>32</v>
      </c>
      <c r="J554" s="14" t="n">
        <f aca="false">H554</f>
        <v>32</v>
      </c>
      <c r="M554" s="8" t="n">
        <v>765</v>
      </c>
    </row>
    <row r="555" customFormat="false" ht="15" hidden="false" customHeight="false" outlineLevel="0" collapsed="false">
      <c r="B555" s="2" t="s">
        <v>108</v>
      </c>
      <c r="C555" s="66" t="s">
        <v>204</v>
      </c>
      <c r="D555" s="2" t="n">
        <f aca="false">D554+10</f>
        <v>130</v>
      </c>
      <c r="E555" s="38" t="s">
        <v>117</v>
      </c>
      <c r="F555" s="2" t="n">
        <f aca="false">E555*10</f>
        <v>340</v>
      </c>
      <c r="G555" s="92" t="s">
        <v>3486</v>
      </c>
      <c r="H555" s="14" t="n">
        <f aca="false">E555-1</f>
        <v>33</v>
      </c>
      <c r="I555" s="14" t="n">
        <f aca="false">H555</f>
        <v>33</v>
      </c>
      <c r="J555" s="14" t="n">
        <f aca="false">H555</f>
        <v>33</v>
      </c>
      <c r="M555" s="8" t="n">
        <v>805</v>
      </c>
    </row>
    <row r="556" customFormat="false" ht="15" hidden="false" customHeight="false" outlineLevel="0" collapsed="false">
      <c r="B556" s="2" t="s">
        <v>108</v>
      </c>
      <c r="C556" s="66" t="s">
        <v>204</v>
      </c>
      <c r="D556" s="2" t="n">
        <f aca="false">D555+10</f>
        <v>140</v>
      </c>
      <c r="E556" s="38" t="s">
        <v>118</v>
      </c>
      <c r="F556" s="2" t="n">
        <f aca="false">E556*10</f>
        <v>350</v>
      </c>
      <c r="G556" s="92" t="s">
        <v>3486</v>
      </c>
      <c r="H556" s="14" t="n">
        <f aca="false">E556-1</f>
        <v>34</v>
      </c>
      <c r="I556" s="14" t="n">
        <f aca="false">H556</f>
        <v>34</v>
      </c>
      <c r="J556" s="14" t="n">
        <f aca="false">H556</f>
        <v>34</v>
      </c>
      <c r="M556" s="8" t="n">
        <v>845</v>
      </c>
    </row>
    <row r="557" customFormat="false" ht="15" hidden="false" customHeight="false" outlineLevel="0" collapsed="false">
      <c r="B557" s="2" t="s">
        <v>108</v>
      </c>
      <c r="C557" s="66" t="s">
        <v>204</v>
      </c>
      <c r="D557" s="2" t="n">
        <f aca="false">D556+10</f>
        <v>150</v>
      </c>
      <c r="E557" s="38" t="s">
        <v>119</v>
      </c>
      <c r="F557" s="2" t="n">
        <f aca="false">E557*10</f>
        <v>360</v>
      </c>
      <c r="G557" s="92" t="s">
        <v>3486</v>
      </c>
      <c r="H557" s="14" t="n">
        <f aca="false">E557-1</f>
        <v>35</v>
      </c>
      <c r="I557" s="14" t="n">
        <f aca="false">H557</f>
        <v>35</v>
      </c>
      <c r="J557" s="14" t="n">
        <f aca="false">H557</f>
        <v>35</v>
      </c>
      <c r="M557" s="8" t="n">
        <v>885</v>
      </c>
    </row>
    <row r="558" customFormat="false" ht="15" hidden="false" customHeight="false" outlineLevel="0" collapsed="false">
      <c r="B558" s="2" t="s">
        <v>108</v>
      </c>
      <c r="C558" s="66" t="s">
        <v>204</v>
      </c>
      <c r="D558" s="2" t="n">
        <f aca="false">D557+10</f>
        <v>160</v>
      </c>
      <c r="E558" s="38" t="s">
        <v>120</v>
      </c>
      <c r="F558" s="2" t="n">
        <f aca="false">E558*10</f>
        <v>370</v>
      </c>
      <c r="G558" s="92" t="s">
        <v>3486</v>
      </c>
      <c r="H558" s="14" t="n">
        <f aca="false">E558-1</f>
        <v>36</v>
      </c>
      <c r="I558" s="14" t="n">
        <f aca="false">H558</f>
        <v>36</v>
      </c>
      <c r="J558" s="14" t="n">
        <f aca="false">H558</f>
        <v>36</v>
      </c>
      <c r="M558" s="8" t="n">
        <v>915</v>
      </c>
    </row>
    <row r="559" customFormat="false" ht="15" hidden="false" customHeight="false" outlineLevel="0" collapsed="false">
      <c r="B559" s="2" t="s">
        <v>108</v>
      </c>
      <c r="C559" s="66" t="s">
        <v>204</v>
      </c>
      <c r="D559" s="2" t="n">
        <f aca="false">D558+10</f>
        <v>170</v>
      </c>
      <c r="E559" s="38" t="s">
        <v>121</v>
      </c>
      <c r="F559" s="2" t="n">
        <f aca="false">E559*10</f>
        <v>380</v>
      </c>
      <c r="G559" s="92" t="s">
        <v>3486</v>
      </c>
      <c r="H559" s="14" t="n">
        <f aca="false">E559-1</f>
        <v>37</v>
      </c>
      <c r="I559" s="14" t="n">
        <f aca="false">H559</f>
        <v>37</v>
      </c>
      <c r="J559" s="14" t="n">
        <f aca="false">H559</f>
        <v>37</v>
      </c>
      <c r="M559" s="8" t="n">
        <v>935</v>
      </c>
    </row>
    <row r="560" customFormat="false" ht="15" hidden="false" customHeight="false" outlineLevel="0" collapsed="false">
      <c r="B560" s="2" t="s">
        <v>108</v>
      </c>
      <c r="C560" s="66" t="s">
        <v>204</v>
      </c>
      <c r="D560" s="2" t="n">
        <f aca="false">D559+10</f>
        <v>180</v>
      </c>
      <c r="E560" s="38" t="s">
        <v>122</v>
      </c>
      <c r="F560" s="2" t="n">
        <f aca="false">E560*10</f>
        <v>390</v>
      </c>
      <c r="G560" s="92" t="s">
        <v>3486</v>
      </c>
      <c r="H560" s="14" t="n">
        <f aca="false">E560-1</f>
        <v>38</v>
      </c>
      <c r="I560" s="14" t="n">
        <f aca="false">H560</f>
        <v>38</v>
      </c>
      <c r="J560" s="14" t="n">
        <f aca="false">H560</f>
        <v>38</v>
      </c>
      <c r="M560" s="8" t="n">
        <v>975</v>
      </c>
    </row>
    <row r="561" customFormat="false" ht="15" hidden="false" customHeight="false" outlineLevel="0" collapsed="false">
      <c r="B561" s="2" t="s">
        <v>108</v>
      </c>
      <c r="C561" s="66" t="s">
        <v>204</v>
      </c>
      <c r="D561" s="2" t="n">
        <f aca="false">D560+10</f>
        <v>190</v>
      </c>
      <c r="E561" s="38" t="s">
        <v>123</v>
      </c>
      <c r="F561" s="2" t="n">
        <f aca="false">E561*10</f>
        <v>400</v>
      </c>
      <c r="G561" s="92" t="s">
        <v>3486</v>
      </c>
      <c r="H561" s="14" t="n">
        <f aca="false">E561-1</f>
        <v>39</v>
      </c>
      <c r="I561" s="14" t="n">
        <f aca="false">H561</f>
        <v>39</v>
      </c>
      <c r="J561" s="14" t="n">
        <f aca="false">H561</f>
        <v>39</v>
      </c>
      <c r="M561" s="8" t="n">
        <v>985</v>
      </c>
    </row>
    <row r="562" customFormat="false" ht="15" hidden="false" customHeight="false" outlineLevel="0" collapsed="false">
      <c r="B562" s="2" t="s">
        <v>108</v>
      </c>
      <c r="C562" s="66" t="s">
        <v>204</v>
      </c>
      <c r="D562" s="2" t="n">
        <f aca="false">D561+10</f>
        <v>200</v>
      </c>
      <c r="E562" s="38" t="s">
        <v>124</v>
      </c>
      <c r="F562" s="2" t="n">
        <f aca="false">E562*10</f>
        <v>410</v>
      </c>
      <c r="G562" s="92" t="s">
        <v>3486</v>
      </c>
      <c r="H562" s="14" t="n">
        <f aca="false">E562-1</f>
        <v>40</v>
      </c>
      <c r="I562" s="14" t="n">
        <f aca="false">H562</f>
        <v>40</v>
      </c>
      <c r="J562" s="14" t="n">
        <f aca="false">H562</f>
        <v>40</v>
      </c>
      <c r="M562" s="8" t="n">
        <v>955</v>
      </c>
    </row>
    <row r="563" customFormat="false" ht="15" hidden="false" customHeight="false" outlineLevel="0" collapsed="false">
      <c r="B563" s="2" t="s">
        <v>108</v>
      </c>
      <c r="C563" s="66" t="s">
        <v>204</v>
      </c>
      <c r="D563" s="2" t="n">
        <f aca="false">D562+10</f>
        <v>210</v>
      </c>
      <c r="E563" s="38" t="s">
        <v>125</v>
      </c>
      <c r="F563" s="2" t="n">
        <f aca="false">E563*10</f>
        <v>420</v>
      </c>
      <c r="G563" s="92" t="s">
        <v>3486</v>
      </c>
      <c r="H563" s="14" t="n">
        <f aca="false">E563-1</f>
        <v>41</v>
      </c>
      <c r="I563" s="14" t="n">
        <f aca="false">H563</f>
        <v>41</v>
      </c>
      <c r="J563" s="14" t="n">
        <f aca="false">H563</f>
        <v>41</v>
      </c>
      <c r="M563" s="8" t="n">
        <v>875</v>
      </c>
    </row>
    <row r="564" customFormat="false" ht="15" hidden="false" customHeight="false" outlineLevel="0" collapsed="false">
      <c r="B564" s="2" t="s">
        <v>108</v>
      </c>
      <c r="C564" s="66" t="s">
        <v>204</v>
      </c>
      <c r="D564" s="2" t="n">
        <f aca="false">D563+10</f>
        <v>220</v>
      </c>
      <c r="E564" s="38" t="s">
        <v>126</v>
      </c>
      <c r="F564" s="2" t="n">
        <f aca="false">E564*10</f>
        <v>430</v>
      </c>
      <c r="G564" s="92" t="s">
        <v>3486</v>
      </c>
      <c r="H564" s="14" t="n">
        <f aca="false">E564-1</f>
        <v>42</v>
      </c>
      <c r="I564" s="14" t="n">
        <f aca="false">H564</f>
        <v>42</v>
      </c>
      <c r="J564" s="14" t="n">
        <f aca="false">H564</f>
        <v>42</v>
      </c>
      <c r="M564" s="8" t="n">
        <v>835</v>
      </c>
    </row>
    <row r="565" customFormat="false" ht="15" hidden="false" customHeight="false" outlineLevel="0" collapsed="false">
      <c r="B565" s="2" t="s">
        <v>108</v>
      </c>
      <c r="C565" s="66" t="s">
        <v>204</v>
      </c>
      <c r="D565" s="2" t="n">
        <f aca="false">D564+10</f>
        <v>230</v>
      </c>
      <c r="E565" s="38" t="s">
        <v>127</v>
      </c>
      <c r="F565" s="2" t="n">
        <f aca="false">E565*10</f>
        <v>440</v>
      </c>
      <c r="G565" s="92" t="s">
        <v>3486</v>
      </c>
      <c r="H565" s="14" t="n">
        <f aca="false">E565-1</f>
        <v>43</v>
      </c>
      <c r="I565" s="14" t="n">
        <f aca="false">H565</f>
        <v>43</v>
      </c>
      <c r="J565" s="14" t="n">
        <f aca="false">H565</f>
        <v>43</v>
      </c>
      <c r="M565" s="8" t="n">
        <v>795</v>
      </c>
    </row>
    <row r="567" customFormat="false" ht="15" hidden="false" customHeight="false" outlineLevel="0" collapsed="false">
      <c r="B567" s="2" t="s">
        <v>108</v>
      </c>
      <c r="C567" s="66" t="s">
        <v>273</v>
      </c>
      <c r="D567" s="2" t="n">
        <v>110</v>
      </c>
      <c r="E567" s="38" t="s">
        <v>119</v>
      </c>
      <c r="F567" s="2" t="n">
        <f aca="false">E567*10</f>
        <v>360</v>
      </c>
      <c r="G567" s="92" t="s">
        <v>3486</v>
      </c>
      <c r="H567" s="14" t="n">
        <f aca="false">E567-1</f>
        <v>35</v>
      </c>
      <c r="I567" s="14" t="n">
        <f aca="false">H567</f>
        <v>35</v>
      </c>
      <c r="J567" s="14" t="n">
        <f aca="false">H567</f>
        <v>35</v>
      </c>
      <c r="M567" s="8" t="n">
        <v>675</v>
      </c>
    </row>
    <row r="568" customFormat="false" ht="15" hidden="false" customHeight="false" outlineLevel="0" collapsed="false">
      <c r="B568" s="2" t="s">
        <v>108</v>
      </c>
      <c r="C568" s="66" t="s">
        <v>273</v>
      </c>
      <c r="D568" s="2" t="n">
        <f aca="false">D567+10</f>
        <v>120</v>
      </c>
      <c r="E568" s="38" t="s">
        <v>120</v>
      </c>
      <c r="F568" s="2" t="n">
        <f aca="false">E568*10</f>
        <v>370</v>
      </c>
      <c r="G568" s="92" t="s">
        <v>3486</v>
      </c>
      <c r="H568" s="14" t="n">
        <f aca="false">E568-1</f>
        <v>36</v>
      </c>
      <c r="I568" s="14" t="n">
        <f aca="false">H568</f>
        <v>36</v>
      </c>
      <c r="J568" s="14" t="n">
        <f aca="false">H568</f>
        <v>36</v>
      </c>
      <c r="M568" s="8" t="n">
        <v>745</v>
      </c>
    </row>
    <row r="569" customFormat="false" ht="15" hidden="false" customHeight="false" outlineLevel="0" collapsed="false">
      <c r="B569" s="2" t="s">
        <v>108</v>
      </c>
      <c r="C569" s="66" t="s">
        <v>273</v>
      </c>
      <c r="D569" s="2" t="n">
        <f aca="false">D568+10</f>
        <v>130</v>
      </c>
      <c r="E569" s="38" t="s">
        <v>121</v>
      </c>
      <c r="F569" s="2" t="n">
        <f aca="false">E569*10</f>
        <v>380</v>
      </c>
      <c r="G569" s="92" t="s">
        <v>3486</v>
      </c>
      <c r="H569" s="14" t="n">
        <f aca="false">E569-1</f>
        <v>37</v>
      </c>
      <c r="I569" s="14" t="n">
        <f aca="false">H569</f>
        <v>37</v>
      </c>
      <c r="J569" s="14" t="n">
        <f aca="false">H569</f>
        <v>37</v>
      </c>
      <c r="M569" s="8" t="n">
        <v>785</v>
      </c>
    </row>
    <row r="570" customFormat="false" ht="15" hidden="false" customHeight="false" outlineLevel="0" collapsed="false">
      <c r="B570" s="2" t="s">
        <v>108</v>
      </c>
      <c r="C570" s="66" t="s">
        <v>273</v>
      </c>
      <c r="D570" s="2" t="n">
        <f aca="false">D569+10</f>
        <v>140</v>
      </c>
      <c r="E570" s="38" t="s">
        <v>122</v>
      </c>
      <c r="F570" s="2" t="n">
        <f aca="false">E570*10</f>
        <v>390</v>
      </c>
      <c r="G570" s="92" t="s">
        <v>3486</v>
      </c>
      <c r="H570" s="14" t="n">
        <f aca="false">E570-1</f>
        <v>38</v>
      </c>
      <c r="I570" s="14" t="n">
        <f aca="false">H570</f>
        <v>38</v>
      </c>
      <c r="J570" s="14" t="n">
        <f aca="false">H570</f>
        <v>38</v>
      </c>
      <c r="M570" s="8" t="n">
        <v>825</v>
      </c>
    </row>
    <row r="571" customFormat="false" ht="15" hidden="false" customHeight="false" outlineLevel="0" collapsed="false">
      <c r="B571" s="2" t="s">
        <v>108</v>
      </c>
      <c r="C571" s="66" t="s">
        <v>273</v>
      </c>
      <c r="D571" s="2" t="n">
        <f aca="false">D570+10</f>
        <v>150</v>
      </c>
      <c r="E571" s="38" t="s">
        <v>123</v>
      </c>
      <c r="F571" s="2" t="n">
        <f aca="false">E571*10</f>
        <v>400</v>
      </c>
      <c r="G571" s="92" t="s">
        <v>3486</v>
      </c>
      <c r="H571" s="14" t="n">
        <f aca="false">E571-1</f>
        <v>39</v>
      </c>
      <c r="I571" s="14" t="n">
        <f aca="false">H571</f>
        <v>39</v>
      </c>
      <c r="J571" s="14" t="n">
        <f aca="false">H571</f>
        <v>39</v>
      </c>
      <c r="M571" s="8" t="n">
        <v>865</v>
      </c>
    </row>
    <row r="572" customFormat="false" ht="15" hidden="false" customHeight="false" outlineLevel="0" collapsed="false">
      <c r="B572" s="2" t="s">
        <v>108</v>
      </c>
      <c r="C572" s="66" t="s">
        <v>273</v>
      </c>
      <c r="D572" s="2" t="n">
        <f aca="false">D571+10</f>
        <v>160</v>
      </c>
      <c r="E572" s="38" t="s">
        <v>124</v>
      </c>
      <c r="F572" s="2" t="n">
        <f aca="false">E572*10</f>
        <v>410</v>
      </c>
      <c r="G572" s="92" t="s">
        <v>3486</v>
      </c>
      <c r="H572" s="14" t="n">
        <f aca="false">E572-1</f>
        <v>40</v>
      </c>
      <c r="I572" s="14" t="n">
        <f aca="false">H572</f>
        <v>40</v>
      </c>
      <c r="J572" s="14" t="n">
        <f aca="false">H572</f>
        <v>40</v>
      </c>
      <c r="M572" s="8" t="n">
        <v>905</v>
      </c>
    </row>
    <row r="573" customFormat="false" ht="15" hidden="false" customHeight="false" outlineLevel="0" collapsed="false">
      <c r="B573" s="2" t="s">
        <v>108</v>
      </c>
      <c r="C573" s="66" t="s">
        <v>273</v>
      </c>
      <c r="D573" s="2" t="n">
        <f aca="false">D572+10</f>
        <v>170</v>
      </c>
      <c r="E573" s="38" t="s">
        <v>125</v>
      </c>
      <c r="F573" s="2" t="n">
        <f aca="false">E573*10</f>
        <v>420</v>
      </c>
      <c r="G573" s="92" t="s">
        <v>3486</v>
      </c>
      <c r="H573" s="14" t="n">
        <f aca="false">E573-1</f>
        <v>41</v>
      </c>
      <c r="I573" s="14" t="n">
        <f aca="false">H573</f>
        <v>41</v>
      </c>
      <c r="J573" s="14" t="n">
        <f aca="false">H573</f>
        <v>41</v>
      </c>
      <c r="M573" s="8" t="n">
        <v>935</v>
      </c>
    </row>
    <row r="574" customFormat="false" ht="15" hidden="false" customHeight="false" outlineLevel="0" collapsed="false">
      <c r="B574" s="2" t="s">
        <v>108</v>
      </c>
      <c r="C574" s="66" t="s">
        <v>273</v>
      </c>
      <c r="D574" s="2" t="n">
        <f aca="false">D573+10</f>
        <v>180</v>
      </c>
      <c r="E574" s="38" t="s">
        <v>126</v>
      </c>
      <c r="F574" s="2" t="n">
        <f aca="false">E574*10</f>
        <v>430</v>
      </c>
      <c r="G574" s="92" t="s">
        <v>3486</v>
      </c>
      <c r="H574" s="14" t="n">
        <f aca="false">E574-1</f>
        <v>42</v>
      </c>
      <c r="I574" s="14" t="n">
        <f aca="false">H574</f>
        <v>42</v>
      </c>
      <c r="J574" s="14" t="n">
        <f aca="false">H574</f>
        <v>42</v>
      </c>
      <c r="M574" s="8" t="n">
        <v>965</v>
      </c>
    </row>
    <row r="575" customFormat="false" ht="15" hidden="false" customHeight="false" outlineLevel="0" collapsed="false">
      <c r="B575" s="2" t="s">
        <v>108</v>
      </c>
      <c r="C575" s="66" t="s">
        <v>273</v>
      </c>
      <c r="D575" s="2" t="n">
        <f aca="false">D574+10</f>
        <v>190</v>
      </c>
      <c r="E575" s="38" t="s">
        <v>127</v>
      </c>
      <c r="F575" s="2" t="n">
        <f aca="false">E575*10</f>
        <v>440</v>
      </c>
      <c r="G575" s="92" t="s">
        <v>3486</v>
      </c>
      <c r="H575" s="14" t="n">
        <f aca="false">E575-1</f>
        <v>43</v>
      </c>
      <c r="I575" s="14" t="n">
        <f aca="false">H575</f>
        <v>43</v>
      </c>
      <c r="J575" s="14" t="n">
        <f aca="false">H575</f>
        <v>43</v>
      </c>
      <c r="M575" s="8" t="n">
        <v>995</v>
      </c>
    </row>
    <row r="576" customFormat="false" ht="15" hidden="false" customHeight="false" outlineLevel="0" collapsed="false">
      <c r="B576" s="2" t="s">
        <v>108</v>
      </c>
      <c r="C576" s="66" t="s">
        <v>273</v>
      </c>
      <c r="D576" s="2" t="n">
        <f aca="false">D575+10</f>
        <v>200</v>
      </c>
      <c r="E576" s="38" t="s">
        <v>196</v>
      </c>
      <c r="F576" s="2" t="n">
        <f aca="false">E576*10</f>
        <v>450</v>
      </c>
      <c r="G576" s="92" t="s">
        <v>3486</v>
      </c>
      <c r="H576" s="14" t="n">
        <f aca="false">E576-1</f>
        <v>44</v>
      </c>
      <c r="I576" s="14" t="n">
        <f aca="false">H576</f>
        <v>44</v>
      </c>
      <c r="J576" s="14" t="n">
        <f aca="false">H576</f>
        <v>44</v>
      </c>
      <c r="M576" s="8" t="n">
        <v>945</v>
      </c>
    </row>
    <row r="577" customFormat="false" ht="15" hidden="false" customHeight="false" outlineLevel="0" collapsed="false">
      <c r="B577" s="2" t="s">
        <v>108</v>
      </c>
      <c r="C577" s="66" t="s">
        <v>273</v>
      </c>
      <c r="D577" s="2" t="n">
        <f aca="false">D576+10</f>
        <v>210</v>
      </c>
      <c r="E577" s="38" t="s">
        <v>241</v>
      </c>
      <c r="F577" s="2" t="n">
        <f aca="false">E577*10</f>
        <v>460</v>
      </c>
      <c r="G577" s="92" t="s">
        <v>3486</v>
      </c>
      <c r="H577" s="14" t="n">
        <f aca="false">E577-1</f>
        <v>45</v>
      </c>
      <c r="I577" s="14" t="n">
        <f aca="false">H577</f>
        <v>45</v>
      </c>
      <c r="J577" s="14" t="n">
        <f aca="false">H577</f>
        <v>45</v>
      </c>
      <c r="M577" s="8" t="n">
        <v>895</v>
      </c>
    </row>
    <row r="578" customFormat="false" ht="15" hidden="false" customHeight="false" outlineLevel="0" collapsed="false">
      <c r="B578" s="2" t="s">
        <v>108</v>
      </c>
      <c r="C578" s="66" t="s">
        <v>273</v>
      </c>
      <c r="D578" s="2" t="n">
        <f aca="false">D577+10</f>
        <v>220</v>
      </c>
      <c r="E578" s="38" t="s">
        <v>242</v>
      </c>
      <c r="F578" s="2" t="n">
        <f aca="false">E578*10</f>
        <v>470</v>
      </c>
      <c r="G578" s="92" t="s">
        <v>3486</v>
      </c>
      <c r="H578" s="14" t="n">
        <f aca="false">E578-1</f>
        <v>46</v>
      </c>
      <c r="I578" s="14" t="n">
        <f aca="false">H578</f>
        <v>46</v>
      </c>
      <c r="J578" s="14" t="n">
        <f aca="false">H578</f>
        <v>46</v>
      </c>
      <c r="M578" s="8" t="n">
        <v>855</v>
      </c>
    </row>
    <row r="579" customFormat="false" ht="15" hidden="false" customHeight="false" outlineLevel="0" collapsed="false">
      <c r="B579" s="2" t="s">
        <v>108</v>
      </c>
      <c r="C579" s="66" t="s">
        <v>273</v>
      </c>
      <c r="D579" s="2" t="n">
        <f aca="false">D578+10</f>
        <v>230</v>
      </c>
      <c r="E579" s="38" t="s">
        <v>243</v>
      </c>
      <c r="F579" s="2" t="n">
        <f aca="false">E579*10</f>
        <v>480</v>
      </c>
      <c r="G579" s="92" t="s">
        <v>3486</v>
      </c>
      <c r="H579" s="14" t="n">
        <f aca="false">E579-1</f>
        <v>47</v>
      </c>
      <c r="I579" s="14" t="n">
        <f aca="false">H579</f>
        <v>47</v>
      </c>
      <c r="J579" s="14" t="n">
        <f aca="false">H579</f>
        <v>47</v>
      </c>
      <c r="M579" s="8" t="n">
        <v>815</v>
      </c>
    </row>
    <row r="580" customFormat="false" ht="15" hidden="false" customHeight="false" outlineLevel="0" collapsed="false">
      <c r="B580" s="2" t="s">
        <v>108</v>
      </c>
      <c r="C580" s="66" t="s">
        <v>273</v>
      </c>
      <c r="D580" s="2" t="n">
        <f aca="false">D579+10</f>
        <v>240</v>
      </c>
      <c r="E580" s="38" t="s">
        <v>244</v>
      </c>
      <c r="F580" s="2" t="n">
        <f aca="false">E580*10</f>
        <v>490</v>
      </c>
      <c r="G580" s="92" t="s">
        <v>3486</v>
      </c>
      <c r="H580" s="14" t="n">
        <f aca="false">E580-1</f>
        <v>48</v>
      </c>
      <c r="I580" s="14" t="n">
        <f aca="false">H580</f>
        <v>48</v>
      </c>
      <c r="J580" s="14" t="n">
        <f aca="false">H580</f>
        <v>48</v>
      </c>
      <c r="M580" s="8" t="n">
        <v>775</v>
      </c>
    </row>
    <row r="581" customFormat="false" ht="15" hidden="false" customHeight="false" outlineLevel="0" collapsed="false">
      <c r="B581" s="2" t="s">
        <v>108</v>
      </c>
      <c r="C581" s="66" t="s">
        <v>273</v>
      </c>
      <c r="D581" s="2" t="n">
        <f aca="false">D580+10</f>
        <v>250</v>
      </c>
      <c r="E581" s="38" t="s">
        <v>245</v>
      </c>
      <c r="F581" s="2" t="n">
        <f aca="false">E581*10</f>
        <v>500</v>
      </c>
      <c r="G581" s="92" t="s">
        <v>3486</v>
      </c>
      <c r="H581" s="14" t="n">
        <f aca="false">E581-1</f>
        <v>49</v>
      </c>
      <c r="I581" s="14" t="n">
        <f aca="false">H581</f>
        <v>49</v>
      </c>
      <c r="J581" s="14" t="n">
        <f aca="false">H581</f>
        <v>49</v>
      </c>
      <c r="M581" s="8" t="n">
        <v>735</v>
      </c>
    </row>
    <row r="583" customFormat="false" ht="15" hidden="false" customHeight="false" outlineLevel="0" collapsed="false">
      <c r="B583" s="2" t="s">
        <v>108</v>
      </c>
      <c r="C583" s="66" t="s">
        <v>184</v>
      </c>
      <c r="D583" s="2" t="n">
        <v>110</v>
      </c>
      <c r="E583" s="38" t="s">
        <v>185</v>
      </c>
      <c r="F583" s="2" t="s">
        <v>2601</v>
      </c>
      <c r="G583" s="92" t="s">
        <v>3487</v>
      </c>
      <c r="H583" s="8" t="n">
        <v>35</v>
      </c>
      <c r="I583" s="8" t="n">
        <f aca="false">H583</f>
        <v>35</v>
      </c>
      <c r="J583" s="8" t="n">
        <f aca="false">H583</f>
        <v>35</v>
      </c>
      <c r="M583" s="8" t="n">
        <v>885</v>
      </c>
    </row>
    <row r="584" customFormat="false" ht="15" hidden="false" customHeight="false" outlineLevel="0" collapsed="false">
      <c r="B584" s="2" t="s">
        <v>108</v>
      </c>
      <c r="C584" s="66" t="s">
        <v>184</v>
      </c>
      <c r="D584" s="2" t="n">
        <v>120</v>
      </c>
      <c r="E584" s="38" t="s">
        <v>186</v>
      </c>
      <c r="F584" s="2" t="s">
        <v>2907</v>
      </c>
      <c r="G584" s="92" t="s">
        <v>3487</v>
      </c>
      <c r="H584" s="8" t="n">
        <v>36</v>
      </c>
      <c r="I584" s="8" t="n">
        <f aca="false">H584</f>
        <v>36</v>
      </c>
      <c r="J584" s="8" t="n">
        <f aca="false">H584</f>
        <v>36</v>
      </c>
      <c r="M584" s="8" t="n">
        <v>915</v>
      </c>
    </row>
    <row r="585" customFormat="false" ht="15" hidden="false" customHeight="false" outlineLevel="0" collapsed="false">
      <c r="B585" s="2" t="s">
        <v>108</v>
      </c>
      <c r="C585" s="66" t="s">
        <v>184</v>
      </c>
      <c r="D585" s="2" t="n">
        <v>130</v>
      </c>
      <c r="E585" s="38" t="s">
        <v>187</v>
      </c>
      <c r="F585" s="2" t="s">
        <v>2908</v>
      </c>
      <c r="G585" s="92" t="s">
        <v>3487</v>
      </c>
      <c r="H585" s="8" t="n">
        <v>37</v>
      </c>
      <c r="I585" s="8" t="n">
        <f aca="false">H585</f>
        <v>37</v>
      </c>
      <c r="J585" s="8" t="n">
        <f aca="false">H585</f>
        <v>37</v>
      </c>
      <c r="M585" s="8" t="n">
        <v>935</v>
      </c>
    </row>
    <row r="586" customFormat="false" ht="15" hidden="false" customHeight="false" outlineLevel="0" collapsed="false">
      <c r="B586" s="2" t="s">
        <v>108</v>
      </c>
      <c r="C586" s="66" t="s">
        <v>184</v>
      </c>
      <c r="D586" s="2" t="n">
        <v>140</v>
      </c>
      <c r="E586" s="38" t="s">
        <v>188</v>
      </c>
      <c r="F586" s="2" t="s">
        <v>2909</v>
      </c>
      <c r="G586" s="92" t="s">
        <v>3487</v>
      </c>
      <c r="H586" s="8" t="n">
        <v>38</v>
      </c>
      <c r="I586" s="8" t="n">
        <f aca="false">H586</f>
        <v>38</v>
      </c>
      <c r="J586" s="8" t="n">
        <f aca="false">H586</f>
        <v>38</v>
      </c>
      <c r="M586" s="8" t="n">
        <v>975</v>
      </c>
    </row>
    <row r="587" customFormat="false" ht="15" hidden="false" customHeight="false" outlineLevel="0" collapsed="false">
      <c r="B587" s="2" t="s">
        <v>108</v>
      </c>
      <c r="C587" s="66" t="s">
        <v>184</v>
      </c>
      <c r="D587" s="2" t="n">
        <v>150</v>
      </c>
      <c r="E587" s="38" t="s">
        <v>189</v>
      </c>
      <c r="F587" s="2" t="s">
        <v>2910</v>
      </c>
      <c r="G587" s="92" t="s">
        <v>3487</v>
      </c>
      <c r="H587" s="8" t="n">
        <v>39</v>
      </c>
      <c r="I587" s="8" t="n">
        <f aca="false">H587</f>
        <v>39</v>
      </c>
      <c r="J587" s="8" t="n">
        <f aca="false">H587</f>
        <v>39</v>
      </c>
      <c r="M587" s="8" t="n">
        <v>985</v>
      </c>
    </row>
    <row r="588" customFormat="false" ht="15" hidden="false" customHeight="false" outlineLevel="0" collapsed="false">
      <c r="B588" s="2" t="s">
        <v>108</v>
      </c>
      <c r="C588" s="66" t="s">
        <v>184</v>
      </c>
      <c r="D588" s="2" t="n">
        <v>160</v>
      </c>
      <c r="E588" s="38" t="s">
        <v>190</v>
      </c>
      <c r="F588" s="2" t="s">
        <v>2911</v>
      </c>
      <c r="G588" s="92" t="s">
        <v>3487</v>
      </c>
      <c r="H588" s="8" t="n">
        <v>40</v>
      </c>
      <c r="I588" s="8" t="n">
        <f aca="false">H588</f>
        <v>40</v>
      </c>
      <c r="J588" s="8" t="n">
        <f aca="false">H588</f>
        <v>40</v>
      </c>
      <c r="M588" s="8" t="n">
        <v>955</v>
      </c>
    </row>
    <row r="589" customFormat="false" ht="15" hidden="false" customHeight="false" outlineLevel="0" collapsed="false">
      <c r="B589" s="2" t="s">
        <v>108</v>
      </c>
      <c r="C589" s="66" t="s">
        <v>184</v>
      </c>
      <c r="D589" s="2" t="n">
        <v>170</v>
      </c>
      <c r="E589" s="38" t="s">
        <v>191</v>
      </c>
      <c r="F589" s="2" t="s">
        <v>2912</v>
      </c>
      <c r="G589" s="92" t="s">
        <v>3487</v>
      </c>
      <c r="H589" s="8" t="n">
        <v>41</v>
      </c>
      <c r="I589" s="8" t="n">
        <f aca="false">H589</f>
        <v>41</v>
      </c>
      <c r="J589" s="8" t="n">
        <f aca="false">H589</f>
        <v>41</v>
      </c>
      <c r="M589" s="8" t="n">
        <v>875</v>
      </c>
    </row>
    <row r="591" customFormat="false" ht="15" hidden="false" customHeight="false" outlineLevel="0" collapsed="false">
      <c r="B591" s="2" t="s">
        <v>108</v>
      </c>
      <c r="C591" s="66" t="s">
        <v>1188</v>
      </c>
      <c r="D591" s="2" t="n">
        <v>130</v>
      </c>
      <c r="E591" s="38" t="s">
        <v>185</v>
      </c>
      <c r="F591" s="2" t="s">
        <v>2601</v>
      </c>
      <c r="G591" s="66" t="s">
        <v>3487</v>
      </c>
      <c r="H591" s="2" t="s">
        <v>3433</v>
      </c>
      <c r="M591" s="2" t="n">
        <v>0</v>
      </c>
    </row>
    <row r="592" customFormat="false" ht="15" hidden="false" customHeight="false" outlineLevel="0" collapsed="false">
      <c r="B592" s="2" t="s">
        <v>108</v>
      </c>
      <c r="C592" s="66" t="s">
        <v>1188</v>
      </c>
      <c r="D592" s="2" t="n">
        <v>140</v>
      </c>
      <c r="E592" s="38" t="s">
        <v>186</v>
      </c>
      <c r="F592" s="2" t="s">
        <v>2907</v>
      </c>
      <c r="G592" s="66" t="s">
        <v>3487</v>
      </c>
      <c r="H592" s="2" t="s">
        <v>3433</v>
      </c>
      <c r="M592" s="2" t="n">
        <v>0</v>
      </c>
    </row>
    <row r="593" customFormat="false" ht="15" hidden="false" customHeight="false" outlineLevel="0" collapsed="false">
      <c r="B593" s="2" t="s">
        <v>108</v>
      </c>
      <c r="C593" s="66" t="s">
        <v>1188</v>
      </c>
      <c r="D593" s="2" t="n">
        <v>150</v>
      </c>
      <c r="E593" s="38" t="s">
        <v>187</v>
      </c>
      <c r="F593" s="2" t="s">
        <v>2908</v>
      </c>
      <c r="G593" s="92" t="s">
        <v>3487</v>
      </c>
      <c r="H593" s="8" t="s">
        <v>161</v>
      </c>
      <c r="I593" s="8" t="str">
        <f aca="false">IF(LEN(H593)&gt;2,LEFT(H593,2)&amp;";"&amp;(LEFT(H593,2)+1)&amp;";"&amp;RIGHT(H593,2),H593)</f>
        <v>35;36;37</v>
      </c>
      <c r="J593" s="8" t="str">
        <f aca="false">IF(LEN(H593)&gt;2,LEFT(H593,2)&amp;";"&amp;(LEFT(H593,2)+1)&amp;";"&amp;RIGHT(H593,2),H593)</f>
        <v>35;36;37</v>
      </c>
      <c r="M593" s="8" t="n">
        <v>0</v>
      </c>
    </row>
    <row r="594" customFormat="false" ht="15" hidden="false" customHeight="false" outlineLevel="0" collapsed="false">
      <c r="B594" s="2" t="s">
        <v>108</v>
      </c>
      <c r="C594" s="66" t="s">
        <v>1188</v>
      </c>
      <c r="D594" s="2" t="n">
        <v>160</v>
      </c>
      <c r="E594" s="38" t="s">
        <v>188</v>
      </c>
      <c r="F594" s="2" t="s">
        <v>2909</v>
      </c>
      <c r="G594" s="92" t="s">
        <v>3487</v>
      </c>
      <c r="H594" s="8" t="s">
        <v>166</v>
      </c>
      <c r="I594" s="8" t="str">
        <f aca="false">IF(LEN(H594)&gt;2,LEFT(H594,2)&amp;";"&amp;(LEFT(H594,2)+1)&amp;";"&amp;RIGHT(H594,2),H594)</f>
        <v>38;39;40</v>
      </c>
      <c r="J594" s="8" t="str">
        <f aca="false">IF(LEN(H594)&gt;2,LEFT(H594,2)&amp;";"&amp;(LEFT(H594,2)+1)&amp;";"&amp;RIGHT(H594,2),H594)</f>
        <v>38;39;40</v>
      </c>
      <c r="M594" s="8" t="n">
        <v>0</v>
      </c>
    </row>
    <row r="595" customFormat="false" ht="15" hidden="false" customHeight="false" outlineLevel="0" collapsed="false">
      <c r="B595" s="2" t="s">
        <v>108</v>
      </c>
      <c r="C595" s="66" t="s">
        <v>1188</v>
      </c>
      <c r="D595" s="2" t="n">
        <v>170</v>
      </c>
      <c r="E595" s="38" t="s">
        <v>189</v>
      </c>
      <c r="F595" s="2" t="s">
        <v>2910</v>
      </c>
      <c r="G595" s="66" t="s">
        <v>3487</v>
      </c>
      <c r="H595" s="2" t="s">
        <v>3433</v>
      </c>
      <c r="M595" s="2" t="n">
        <v>0</v>
      </c>
    </row>
    <row r="596" customFormat="false" ht="15" hidden="false" customHeight="false" outlineLevel="0" collapsed="false">
      <c r="B596" s="2" t="s">
        <v>108</v>
      </c>
      <c r="C596" s="66" t="s">
        <v>1188</v>
      </c>
      <c r="D596" s="2" t="n">
        <v>180</v>
      </c>
      <c r="E596" s="38" t="s">
        <v>190</v>
      </c>
      <c r="F596" s="2" t="s">
        <v>2911</v>
      </c>
      <c r="G596" s="66" t="s">
        <v>3487</v>
      </c>
      <c r="H596" s="2" t="s">
        <v>3433</v>
      </c>
      <c r="M596" s="2" t="n">
        <v>0</v>
      </c>
    </row>
    <row r="597" customFormat="false" ht="15" hidden="false" customHeight="false" outlineLevel="0" collapsed="false">
      <c r="B597" s="2" t="s">
        <v>108</v>
      </c>
      <c r="C597" s="66" t="s">
        <v>1188</v>
      </c>
      <c r="D597" s="2" t="n">
        <v>190</v>
      </c>
      <c r="E597" s="38" t="s">
        <v>191</v>
      </c>
      <c r="F597" s="2" t="s">
        <v>2912</v>
      </c>
      <c r="G597" s="66" t="s">
        <v>3487</v>
      </c>
      <c r="H597" s="2" t="s">
        <v>3433</v>
      </c>
      <c r="M597" s="2" t="n">
        <v>0</v>
      </c>
    </row>
    <row r="599" customFormat="false" ht="15" hidden="false" customHeight="false" outlineLevel="0" collapsed="false">
      <c r="B599" s="2" t="s">
        <v>108</v>
      </c>
      <c r="C599" s="66" t="s">
        <v>1433</v>
      </c>
      <c r="D599" s="2" t="n">
        <v>130</v>
      </c>
      <c r="E599" s="38" t="s">
        <v>185</v>
      </c>
      <c r="F599" s="2" t="s">
        <v>2601</v>
      </c>
      <c r="G599" s="66" t="s">
        <v>3487</v>
      </c>
      <c r="H599" s="2" t="s">
        <v>3433</v>
      </c>
      <c r="M599" s="2" t="n">
        <v>0</v>
      </c>
    </row>
    <row r="600" customFormat="false" ht="15" hidden="false" customHeight="false" outlineLevel="0" collapsed="false">
      <c r="B600" s="2" t="s">
        <v>108</v>
      </c>
      <c r="C600" s="66" t="s">
        <v>1433</v>
      </c>
      <c r="D600" s="2" t="n">
        <v>140</v>
      </c>
      <c r="E600" s="38" t="s">
        <v>186</v>
      </c>
      <c r="F600" s="2" t="s">
        <v>2907</v>
      </c>
      <c r="G600" s="92" t="s">
        <v>3487</v>
      </c>
      <c r="H600" s="8" t="n">
        <v>40</v>
      </c>
      <c r="I600" s="8" t="n">
        <f aca="false">H600</f>
        <v>40</v>
      </c>
      <c r="J600" s="8" t="n">
        <f aca="false">H600</f>
        <v>40</v>
      </c>
      <c r="M600" s="8" t="n">
        <v>965</v>
      </c>
    </row>
    <row r="601" customFormat="false" ht="15" hidden="false" customHeight="false" outlineLevel="0" collapsed="false">
      <c r="B601" s="2" t="s">
        <v>108</v>
      </c>
      <c r="C601" s="66" t="s">
        <v>1433</v>
      </c>
      <c r="D601" s="2" t="n">
        <v>150</v>
      </c>
      <c r="E601" s="38" t="s">
        <v>187</v>
      </c>
      <c r="F601" s="2" t="s">
        <v>2908</v>
      </c>
      <c r="G601" s="92" t="s">
        <v>3487</v>
      </c>
      <c r="H601" s="8" t="n">
        <v>42</v>
      </c>
      <c r="I601" s="8" t="n">
        <f aca="false">H601</f>
        <v>42</v>
      </c>
      <c r="J601" s="8" t="n">
        <f aca="false">H601</f>
        <v>42</v>
      </c>
      <c r="M601" s="8" t="n">
        <v>995</v>
      </c>
    </row>
    <row r="602" customFormat="false" ht="15" hidden="false" customHeight="false" outlineLevel="0" collapsed="false">
      <c r="B602" s="2" t="s">
        <v>108</v>
      </c>
      <c r="C602" s="66" t="s">
        <v>1433</v>
      </c>
      <c r="D602" s="2" t="n">
        <v>160</v>
      </c>
      <c r="E602" s="38" t="s">
        <v>188</v>
      </c>
      <c r="F602" s="2" t="s">
        <v>2909</v>
      </c>
      <c r="G602" s="92" t="s">
        <v>3487</v>
      </c>
      <c r="H602" s="8" t="n">
        <v>44</v>
      </c>
      <c r="I602" s="8" t="n">
        <f aca="false">H602</f>
        <v>44</v>
      </c>
      <c r="J602" s="8" t="n">
        <f aca="false">H602</f>
        <v>44</v>
      </c>
      <c r="M602" s="8" t="n">
        <v>985</v>
      </c>
    </row>
    <row r="603" customFormat="false" ht="15" hidden="false" customHeight="false" outlineLevel="0" collapsed="false">
      <c r="B603" s="2" t="s">
        <v>108</v>
      </c>
      <c r="C603" s="66" t="s">
        <v>1433</v>
      </c>
      <c r="D603" s="2" t="n">
        <v>170</v>
      </c>
      <c r="E603" s="38" t="s">
        <v>189</v>
      </c>
      <c r="F603" s="2" t="s">
        <v>2910</v>
      </c>
      <c r="G603" s="92" t="s">
        <v>3487</v>
      </c>
      <c r="H603" s="8" t="n">
        <v>46</v>
      </c>
      <c r="I603" s="8" t="n">
        <f aca="false">H603</f>
        <v>46</v>
      </c>
      <c r="J603" s="8" t="n">
        <f aca="false">H603</f>
        <v>46</v>
      </c>
      <c r="M603" s="8" t="n">
        <v>975</v>
      </c>
    </row>
    <row r="604" customFormat="false" ht="15" hidden="false" customHeight="false" outlineLevel="0" collapsed="false">
      <c r="B604" s="2" t="s">
        <v>108</v>
      </c>
      <c r="C604" s="66" t="s">
        <v>1433</v>
      </c>
      <c r="D604" s="2" t="n">
        <v>180</v>
      </c>
      <c r="E604" s="38" t="s">
        <v>190</v>
      </c>
      <c r="F604" s="2" t="s">
        <v>2911</v>
      </c>
      <c r="G604" s="92" t="s">
        <v>3487</v>
      </c>
      <c r="H604" s="8" t="n">
        <v>48</v>
      </c>
      <c r="I604" s="8" t="n">
        <f aca="false">H604</f>
        <v>48</v>
      </c>
      <c r="J604" s="8" t="n">
        <f aca="false">H604</f>
        <v>48</v>
      </c>
      <c r="M604" s="8" t="n">
        <v>905</v>
      </c>
    </row>
    <row r="605" customFormat="false" ht="15" hidden="false" customHeight="false" outlineLevel="0" collapsed="false">
      <c r="B605" s="2" t="s">
        <v>108</v>
      </c>
      <c r="C605" s="66" t="s">
        <v>1433</v>
      </c>
      <c r="D605" s="2" t="n">
        <v>190</v>
      </c>
      <c r="E605" s="38" t="s">
        <v>191</v>
      </c>
      <c r="F605" s="2" t="s">
        <v>2912</v>
      </c>
      <c r="G605" s="92" t="s">
        <v>3487</v>
      </c>
      <c r="H605" s="8" t="n">
        <v>50</v>
      </c>
      <c r="I605" s="8" t="n">
        <f aca="false">H605</f>
        <v>50</v>
      </c>
      <c r="J605" s="8" t="n">
        <f aca="false">H605</f>
        <v>50</v>
      </c>
      <c r="M605" s="8" t="n">
        <v>945</v>
      </c>
    </row>
    <row r="606" customFormat="false" ht="15" hidden="false" customHeight="false" outlineLevel="0" collapsed="false">
      <c r="B606" s="2" t="s">
        <v>108</v>
      </c>
      <c r="C606" s="66" t="s">
        <v>1433</v>
      </c>
      <c r="D606" s="2" t="n">
        <v>200</v>
      </c>
      <c r="E606" s="38" t="s">
        <v>218</v>
      </c>
      <c r="F606" s="2" t="s">
        <v>3036</v>
      </c>
      <c r="G606" s="66" t="s">
        <v>3487</v>
      </c>
      <c r="H606" s="2" t="s">
        <v>3433</v>
      </c>
      <c r="M606" s="2" t="n">
        <v>0</v>
      </c>
    </row>
    <row r="607" customFormat="false" ht="15" hidden="false" customHeight="false" outlineLevel="0" collapsed="false">
      <c r="B607" s="2" t="s">
        <v>108</v>
      </c>
      <c r="C607" s="66" t="s">
        <v>1433</v>
      </c>
      <c r="D607" s="2" t="n">
        <v>210</v>
      </c>
      <c r="E607" s="38" t="s">
        <v>220</v>
      </c>
      <c r="F607" s="2" t="s">
        <v>3037</v>
      </c>
      <c r="G607" s="66" t="s">
        <v>3487</v>
      </c>
      <c r="H607" s="2" t="s">
        <v>3433</v>
      </c>
      <c r="M607" s="2" t="n">
        <v>0</v>
      </c>
    </row>
    <row r="609" customFormat="false" ht="15" hidden="false" customHeight="false" outlineLevel="0" collapsed="false">
      <c r="B609" s="2" t="s">
        <v>108</v>
      </c>
      <c r="C609" s="66" t="s">
        <v>1435</v>
      </c>
      <c r="D609" s="2" t="n">
        <v>112</v>
      </c>
      <c r="E609" s="38" t="s">
        <v>1436</v>
      </c>
      <c r="F609" s="2" t="s">
        <v>1436</v>
      </c>
      <c r="G609" s="92" t="s">
        <v>3487</v>
      </c>
      <c r="H609" s="8" t="s">
        <v>1227</v>
      </c>
      <c r="I609" s="8" t="s">
        <v>1227</v>
      </c>
      <c r="J609" s="8" t="s">
        <v>1616</v>
      </c>
      <c r="L609" s="2" t="s">
        <v>229</v>
      </c>
      <c r="M609" s="8" t="n">
        <v>850</v>
      </c>
    </row>
    <row r="610" customFormat="false" ht="15" hidden="false" customHeight="false" outlineLevel="0" collapsed="false">
      <c r="B610" s="2" t="s">
        <v>108</v>
      </c>
      <c r="C610" s="66" t="s">
        <v>1435</v>
      </c>
      <c r="D610" s="2" t="n">
        <v>113</v>
      </c>
      <c r="E610" s="38" t="s">
        <v>1437</v>
      </c>
      <c r="F610" s="2" t="s">
        <v>1437</v>
      </c>
      <c r="G610" s="92" t="s">
        <v>3487</v>
      </c>
      <c r="H610" s="8" t="s">
        <v>1228</v>
      </c>
      <c r="I610" s="8" t="s">
        <v>1228</v>
      </c>
      <c r="J610" s="8" t="s">
        <v>461</v>
      </c>
      <c r="L610" s="2" t="s">
        <v>229</v>
      </c>
      <c r="M610" s="8" t="n">
        <v>920</v>
      </c>
    </row>
    <row r="611" customFormat="false" ht="15" hidden="false" customHeight="false" outlineLevel="0" collapsed="false">
      <c r="B611" s="2" t="s">
        <v>108</v>
      </c>
      <c r="C611" s="66" t="s">
        <v>1435</v>
      </c>
      <c r="D611" s="2" t="n">
        <v>114</v>
      </c>
      <c r="E611" s="38" t="s">
        <v>1438</v>
      </c>
      <c r="F611" s="2" t="s">
        <v>1438</v>
      </c>
      <c r="G611" s="92" t="s">
        <v>3487</v>
      </c>
      <c r="H611" s="8" t="s">
        <v>1229</v>
      </c>
      <c r="I611" s="8" t="s">
        <v>1229</v>
      </c>
      <c r="J611" s="8" t="s">
        <v>1617</v>
      </c>
      <c r="L611" s="2" t="s">
        <v>229</v>
      </c>
      <c r="M611" s="8" t="n">
        <v>970</v>
      </c>
    </row>
    <row r="612" customFormat="false" ht="15" hidden="false" customHeight="false" outlineLevel="0" collapsed="false">
      <c r="B612" s="2" t="s">
        <v>108</v>
      </c>
      <c r="C612" s="66" t="s">
        <v>1435</v>
      </c>
      <c r="D612" s="2" t="n">
        <v>115</v>
      </c>
      <c r="E612" s="38" t="s">
        <v>1439</v>
      </c>
      <c r="F612" s="2" t="s">
        <v>1439</v>
      </c>
      <c r="G612" s="92" t="s">
        <v>3487</v>
      </c>
      <c r="H612" s="8" t="s">
        <v>1230</v>
      </c>
      <c r="I612" s="8" t="s">
        <v>1230</v>
      </c>
      <c r="J612" s="8" t="s">
        <v>1618</v>
      </c>
      <c r="L612" s="2" t="s">
        <v>229</v>
      </c>
      <c r="M612" s="8" t="n">
        <v>910</v>
      </c>
    </row>
    <row r="613" customFormat="false" ht="15" hidden="false" customHeight="false" outlineLevel="0" collapsed="false">
      <c r="B613" s="2" t="s">
        <v>108</v>
      </c>
      <c r="C613" s="66" t="s">
        <v>1435</v>
      </c>
      <c r="D613" s="2" t="n">
        <v>116</v>
      </c>
      <c r="E613" s="38" t="s">
        <v>1440</v>
      </c>
      <c r="F613" s="2" t="s">
        <v>1440</v>
      </c>
      <c r="G613" s="92" t="s">
        <v>3487</v>
      </c>
      <c r="H613" s="8" t="s">
        <v>1231</v>
      </c>
      <c r="I613" s="8" t="s">
        <v>1231</v>
      </c>
      <c r="J613" s="8" t="s">
        <v>1619</v>
      </c>
      <c r="L613" s="2" t="s">
        <v>229</v>
      </c>
      <c r="M613" s="8" t="n">
        <v>840</v>
      </c>
    </row>
    <row r="614" customFormat="false" ht="15" hidden="false" customHeight="false" outlineLevel="0" collapsed="false">
      <c r="B614" s="2" t="s">
        <v>108</v>
      </c>
      <c r="C614" s="66" t="s">
        <v>1435</v>
      </c>
      <c r="D614" s="2" t="n">
        <v>117</v>
      </c>
      <c r="E614" s="38" t="s">
        <v>1441</v>
      </c>
      <c r="F614" s="2" t="s">
        <v>1441</v>
      </c>
      <c r="G614" s="92" t="s">
        <v>3487</v>
      </c>
      <c r="H614" s="8" t="s">
        <v>1232</v>
      </c>
      <c r="I614" s="8" t="s">
        <v>1232</v>
      </c>
      <c r="J614" s="8" t="s">
        <v>997</v>
      </c>
      <c r="L614" s="2" t="s">
        <v>229</v>
      </c>
      <c r="M614" s="8" t="n">
        <v>765</v>
      </c>
    </row>
    <row r="615" customFormat="false" ht="15" hidden="false" customHeight="false" outlineLevel="0" collapsed="false">
      <c r="B615" s="2" t="s">
        <v>108</v>
      </c>
      <c r="C615" s="66" t="s">
        <v>1435</v>
      </c>
      <c r="D615" s="2" t="n">
        <v>162</v>
      </c>
      <c r="E615" s="38" t="s">
        <v>1442</v>
      </c>
      <c r="F615" s="2" t="s">
        <v>1442</v>
      </c>
      <c r="G615" s="92" t="s">
        <v>3487</v>
      </c>
      <c r="H615" s="8" t="s">
        <v>1239</v>
      </c>
      <c r="I615" s="8" t="s">
        <v>1239</v>
      </c>
      <c r="J615" s="8" t="s">
        <v>1616</v>
      </c>
      <c r="L615" s="2" t="s">
        <v>210</v>
      </c>
      <c r="M615" s="8" t="n">
        <v>900</v>
      </c>
    </row>
    <row r="616" customFormat="false" ht="15" hidden="false" customHeight="false" outlineLevel="0" collapsed="false">
      <c r="B616" s="2" t="s">
        <v>108</v>
      </c>
      <c r="C616" s="66" t="s">
        <v>1435</v>
      </c>
      <c r="D616" s="2" t="n">
        <v>163</v>
      </c>
      <c r="E616" s="38" t="s">
        <v>1443</v>
      </c>
      <c r="F616" s="2" t="s">
        <v>1443</v>
      </c>
      <c r="G616" s="92" t="s">
        <v>3487</v>
      </c>
      <c r="H616" s="8" t="s">
        <v>1240</v>
      </c>
      <c r="I616" s="8" t="s">
        <v>1240</v>
      </c>
      <c r="J616" s="8" t="s">
        <v>461</v>
      </c>
      <c r="L616" s="2" t="s">
        <v>210</v>
      </c>
      <c r="M616" s="8" t="n">
        <v>960</v>
      </c>
    </row>
    <row r="617" customFormat="false" ht="15" hidden="false" customHeight="false" outlineLevel="0" collapsed="false">
      <c r="B617" s="2" t="s">
        <v>108</v>
      </c>
      <c r="C617" s="66" t="s">
        <v>1435</v>
      </c>
      <c r="D617" s="2" t="n">
        <v>164</v>
      </c>
      <c r="E617" s="38" t="s">
        <v>1444</v>
      </c>
      <c r="F617" s="2" t="s">
        <v>1444</v>
      </c>
      <c r="G617" s="92" t="s">
        <v>3487</v>
      </c>
      <c r="H617" s="8" t="s">
        <v>1241</v>
      </c>
      <c r="I617" s="8" t="s">
        <v>1241</v>
      </c>
      <c r="J617" s="8" t="s">
        <v>1617</v>
      </c>
      <c r="L617" s="2" t="s">
        <v>210</v>
      </c>
      <c r="M617" s="8" t="n">
        <v>990</v>
      </c>
    </row>
    <row r="618" customFormat="false" ht="15" hidden="false" customHeight="false" outlineLevel="0" collapsed="false">
      <c r="B618" s="2" t="s">
        <v>108</v>
      </c>
      <c r="C618" s="66" t="s">
        <v>1435</v>
      </c>
      <c r="D618" s="2" t="n">
        <v>165</v>
      </c>
      <c r="E618" s="38" t="s">
        <v>1445</v>
      </c>
      <c r="F618" s="2" t="s">
        <v>1445</v>
      </c>
      <c r="G618" s="92" t="s">
        <v>3487</v>
      </c>
      <c r="H618" s="8" t="s">
        <v>1242</v>
      </c>
      <c r="I618" s="8" t="s">
        <v>1242</v>
      </c>
      <c r="J618" s="8" t="s">
        <v>1618</v>
      </c>
      <c r="L618" s="2" t="s">
        <v>210</v>
      </c>
      <c r="M618" s="8" t="n">
        <v>950</v>
      </c>
    </row>
    <row r="619" customFormat="false" ht="15" hidden="false" customHeight="false" outlineLevel="0" collapsed="false">
      <c r="B619" s="2" t="s">
        <v>108</v>
      </c>
      <c r="C619" s="66" t="s">
        <v>1435</v>
      </c>
      <c r="D619" s="2" t="n">
        <v>166</v>
      </c>
      <c r="E619" s="38" t="s">
        <v>1446</v>
      </c>
      <c r="F619" s="2" t="s">
        <v>1446</v>
      </c>
      <c r="G619" s="92" t="s">
        <v>3487</v>
      </c>
      <c r="H619" s="8" t="s">
        <v>1243</v>
      </c>
      <c r="I619" s="8" t="s">
        <v>1243</v>
      </c>
      <c r="J619" s="8" t="s">
        <v>1619</v>
      </c>
      <c r="L619" s="2" t="s">
        <v>210</v>
      </c>
      <c r="M619" s="8" t="n">
        <v>890</v>
      </c>
    </row>
    <row r="620" customFormat="false" ht="15" hidden="false" customHeight="false" outlineLevel="0" collapsed="false">
      <c r="B620" s="2" t="s">
        <v>108</v>
      </c>
      <c r="C620" s="66" t="s">
        <v>1435</v>
      </c>
      <c r="D620" s="2" t="n">
        <v>167</v>
      </c>
      <c r="E620" s="38" t="s">
        <v>1447</v>
      </c>
      <c r="F620" s="2" t="s">
        <v>1447</v>
      </c>
      <c r="G620" s="92" t="s">
        <v>3487</v>
      </c>
      <c r="H620" s="8" t="s">
        <v>1244</v>
      </c>
      <c r="I620" s="8" t="s">
        <v>1244</v>
      </c>
      <c r="J620" s="8" t="s">
        <v>997</v>
      </c>
      <c r="L620" s="2" t="s">
        <v>210</v>
      </c>
      <c r="M620" s="8" t="n">
        <v>820</v>
      </c>
    </row>
    <row r="621" customFormat="false" ht="15" hidden="false" customHeight="false" outlineLevel="0" collapsed="false">
      <c r="B621" s="2" t="s">
        <v>108</v>
      </c>
      <c r="C621" s="66" t="s">
        <v>1435</v>
      </c>
      <c r="D621" s="2" t="n">
        <v>212</v>
      </c>
      <c r="E621" s="38" t="s">
        <v>409</v>
      </c>
      <c r="F621" s="2" t="s">
        <v>409</v>
      </c>
      <c r="G621" s="92" t="s">
        <v>3487</v>
      </c>
      <c r="H621" s="8" t="s">
        <v>1248</v>
      </c>
      <c r="I621" s="8" t="s">
        <v>1248</v>
      </c>
      <c r="J621" s="8" t="s">
        <v>1616</v>
      </c>
      <c r="L621" s="2" t="s">
        <v>1611</v>
      </c>
      <c r="M621" s="8" t="n">
        <v>940</v>
      </c>
    </row>
    <row r="622" customFormat="false" ht="15" hidden="false" customHeight="false" outlineLevel="0" collapsed="false">
      <c r="B622" s="2" t="s">
        <v>108</v>
      </c>
      <c r="C622" s="66" t="s">
        <v>1435</v>
      </c>
      <c r="D622" s="2" t="n">
        <v>213</v>
      </c>
      <c r="E622" s="38" t="s">
        <v>411</v>
      </c>
      <c r="F622" s="2" t="s">
        <v>411</v>
      </c>
      <c r="G622" s="92" t="s">
        <v>3487</v>
      </c>
      <c r="H622" s="8" t="s">
        <v>1249</v>
      </c>
      <c r="I622" s="8" t="s">
        <v>1249</v>
      </c>
      <c r="J622" s="8" t="s">
        <v>461</v>
      </c>
      <c r="L622" s="2" t="s">
        <v>1611</v>
      </c>
      <c r="M622" s="8" t="n">
        <v>980</v>
      </c>
    </row>
    <row r="623" customFormat="false" ht="15" hidden="false" customHeight="false" outlineLevel="0" collapsed="false">
      <c r="B623" s="2" t="s">
        <v>108</v>
      </c>
      <c r="C623" s="66" t="s">
        <v>1435</v>
      </c>
      <c r="D623" s="2" t="n">
        <v>214</v>
      </c>
      <c r="E623" s="38" t="s">
        <v>413</v>
      </c>
      <c r="F623" s="2" t="s">
        <v>413</v>
      </c>
      <c r="G623" s="92" t="s">
        <v>3487</v>
      </c>
      <c r="H623" s="8" t="s">
        <v>1250</v>
      </c>
      <c r="I623" s="8" t="s">
        <v>1250</v>
      </c>
      <c r="J623" s="8" t="s">
        <v>1617</v>
      </c>
      <c r="L623" s="2" t="s">
        <v>1611</v>
      </c>
      <c r="M623" s="8" t="n">
        <v>995</v>
      </c>
    </row>
    <row r="624" customFormat="false" ht="15" hidden="false" customHeight="false" outlineLevel="0" collapsed="false">
      <c r="B624" s="2" t="s">
        <v>108</v>
      </c>
      <c r="C624" s="66" t="s">
        <v>1435</v>
      </c>
      <c r="D624" s="2" t="n">
        <v>215</v>
      </c>
      <c r="E624" s="38" t="s">
        <v>415</v>
      </c>
      <c r="F624" s="2" t="s">
        <v>415</v>
      </c>
      <c r="G624" s="92" t="s">
        <v>3487</v>
      </c>
      <c r="H624" s="8" t="s">
        <v>1251</v>
      </c>
      <c r="I624" s="8" t="s">
        <v>1251</v>
      </c>
      <c r="J624" s="8" t="s">
        <v>1618</v>
      </c>
      <c r="L624" s="2" t="s">
        <v>1611</v>
      </c>
      <c r="M624" s="8" t="n">
        <v>975</v>
      </c>
    </row>
    <row r="625" customFormat="false" ht="15" hidden="false" customHeight="false" outlineLevel="0" collapsed="false">
      <c r="B625" s="2" t="s">
        <v>108</v>
      </c>
      <c r="C625" s="66" t="s">
        <v>1435</v>
      </c>
      <c r="D625" s="2" t="n">
        <v>216</v>
      </c>
      <c r="E625" s="38" t="s">
        <v>417</v>
      </c>
      <c r="F625" s="2" t="s">
        <v>417</v>
      </c>
      <c r="G625" s="92" t="s">
        <v>3487</v>
      </c>
      <c r="H625" s="8" t="s">
        <v>1252</v>
      </c>
      <c r="I625" s="8" t="s">
        <v>1252</v>
      </c>
      <c r="J625" s="8" t="s">
        <v>1619</v>
      </c>
      <c r="L625" s="2" t="s">
        <v>1611</v>
      </c>
      <c r="M625" s="8" t="n">
        <v>935</v>
      </c>
    </row>
    <row r="626" customFormat="false" ht="15" hidden="false" customHeight="false" outlineLevel="0" collapsed="false">
      <c r="B626" s="2" t="s">
        <v>108</v>
      </c>
      <c r="C626" s="66" t="s">
        <v>1435</v>
      </c>
      <c r="D626" s="2" t="n">
        <v>217</v>
      </c>
      <c r="E626" s="38" t="s">
        <v>419</v>
      </c>
      <c r="F626" s="2" t="s">
        <v>419</v>
      </c>
      <c r="G626" s="92" t="s">
        <v>3487</v>
      </c>
      <c r="H626" s="8" t="s">
        <v>1253</v>
      </c>
      <c r="I626" s="8" t="s">
        <v>1253</v>
      </c>
      <c r="J626" s="8" t="s">
        <v>997</v>
      </c>
      <c r="L626" s="2" t="s">
        <v>1611</v>
      </c>
      <c r="M626" s="8" t="n">
        <v>875</v>
      </c>
    </row>
    <row r="627" customFormat="false" ht="15" hidden="false" customHeight="false" outlineLevel="0" collapsed="false">
      <c r="B627" s="2" t="s">
        <v>108</v>
      </c>
      <c r="C627" s="66" t="s">
        <v>1435</v>
      </c>
      <c r="D627" s="2" t="n">
        <v>262</v>
      </c>
      <c r="E627" s="38" t="s">
        <v>1448</v>
      </c>
      <c r="F627" s="2" t="s">
        <v>1448</v>
      </c>
      <c r="G627" s="92" t="s">
        <v>3487</v>
      </c>
      <c r="H627" s="8" t="s">
        <v>1257</v>
      </c>
      <c r="I627" s="8" t="s">
        <v>1257</v>
      </c>
      <c r="J627" s="8" t="s">
        <v>1616</v>
      </c>
      <c r="L627" s="2" t="s">
        <v>1612</v>
      </c>
      <c r="M627" s="8" t="n">
        <v>895</v>
      </c>
    </row>
    <row r="628" customFormat="false" ht="15" hidden="false" customHeight="false" outlineLevel="0" collapsed="false">
      <c r="B628" s="2" t="s">
        <v>108</v>
      </c>
      <c r="C628" s="66" t="s">
        <v>1435</v>
      </c>
      <c r="D628" s="2" t="n">
        <v>263</v>
      </c>
      <c r="E628" s="38" t="s">
        <v>1449</v>
      </c>
      <c r="F628" s="2" t="s">
        <v>1449</v>
      </c>
      <c r="G628" s="92" t="s">
        <v>3487</v>
      </c>
      <c r="H628" s="8" t="s">
        <v>1258</v>
      </c>
      <c r="I628" s="8" t="s">
        <v>1258</v>
      </c>
      <c r="J628" s="8" t="s">
        <v>461</v>
      </c>
      <c r="L628" s="2" t="s">
        <v>1612</v>
      </c>
      <c r="M628" s="8" t="n">
        <v>955</v>
      </c>
    </row>
    <row r="629" customFormat="false" ht="15" hidden="false" customHeight="false" outlineLevel="0" collapsed="false">
      <c r="B629" s="2" t="s">
        <v>108</v>
      </c>
      <c r="C629" s="66" t="s">
        <v>1435</v>
      </c>
      <c r="D629" s="2" t="n">
        <v>264</v>
      </c>
      <c r="E629" s="38" t="s">
        <v>1450</v>
      </c>
      <c r="F629" s="2" t="s">
        <v>1450</v>
      </c>
      <c r="G629" s="92" t="s">
        <v>3487</v>
      </c>
      <c r="H629" s="8" t="s">
        <v>1259</v>
      </c>
      <c r="I629" s="8" t="s">
        <v>1259</v>
      </c>
      <c r="J629" s="8" t="s">
        <v>1617</v>
      </c>
      <c r="L629" s="2" t="s">
        <v>1612</v>
      </c>
      <c r="M629" s="8" t="n">
        <v>985</v>
      </c>
    </row>
    <row r="630" customFormat="false" ht="15" hidden="false" customHeight="false" outlineLevel="0" collapsed="false">
      <c r="B630" s="2" t="s">
        <v>108</v>
      </c>
      <c r="C630" s="66" t="s">
        <v>1435</v>
      </c>
      <c r="D630" s="2" t="n">
        <v>265</v>
      </c>
      <c r="E630" s="38" t="s">
        <v>1451</v>
      </c>
      <c r="F630" s="2" t="s">
        <v>1451</v>
      </c>
      <c r="G630" s="92" t="s">
        <v>3487</v>
      </c>
      <c r="H630" s="8" t="s">
        <v>1260</v>
      </c>
      <c r="I630" s="8" t="s">
        <v>1260</v>
      </c>
      <c r="J630" s="8" t="s">
        <v>1618</v>
      </c>
      <c r="L630" s="2" t="s">
        <v>1612</v>
      </c>
      <c r="M630" s="8" t="n">
        <v>945</v>
      </c>
    </row>
    <row r="631" customFormat="false" ht="15" hidden="false" customHeight="false" outlineLevel="0" collapsed="false">
      <c r="B631" s="2" t="s">
        <v>108</v>
      </c>
      <c r="C631" s="66" t="s">
        <v>1435</v>
      </c>
      <c r="D631" s="2" t="n">
        <v>266</v>
      </c>
      <c r="E631" s="38" t="s">
        <v>1452</v>
      </c>
      <c r="F631" s="2" t="s">
        <v>1452</v>
      </c>
      <c r="G631" s="92" t="s">
        <v>3487</v>
      </c>
      <c r="H631" s="8" t="s">
        <v>1261</v>
      </c>
      <c r="I631" s="8" t="s">
        <v>1261</v>
      </c>
      <c r="J631" s="8" t="s">
        <v>1619</v>
      </c>
      <c r="L631" s="2" t="s">
        <v>1612</v>
      </c>
      <c r="M631" s="8" t="n">
        <v>885</v>
      </c>
    </row>
    <row r="632" customFormat="false" ht="15" hidden="false" customHeight="false" outlineLevel="0" collapsed="false">
      <c r="B632" s="2" t="s">
        <v>108</v>
      </c>
      <c r="C632" s="66" t="s">
        <v>1435</v>
      </c>
      <c r="D632" s="2" t="n">
        <v>267</v>
      </c>
      <c r="E632" s="38" t="s">
        <v>1453</v>
      </c>
      <c r="F632" s="2" t="s">
        <v>1453</v>
      </c>
      <c r="G632" s="92" t="s">
        <v>3487</v>
      </c>
      <c r="H632" s="8" t="s">
        <v>1262</v>
      </c>
      <c r="I632" s="8" t="s">
        <v>1262</v>
      </c>
      <c r="J632" s="8" t="s">
        <v>997</v>
      </c>
      <c r="L632" s="2" t="s">
        <v>1612</v>
      </c>
      <c r="M632" s="8" t="n">
        <v>815</v>
      </c>
    </row>
    <row r="633" customFormat="false" ht="15" hidden="false" customHeight="false" outlineLevel="0" collapsed="false">
      <c r="B633" s="2" t="s">
        <v>108</v>
      </c>
      <c r="C633" s="66" t="s">
        <v>1435</v>
      </c>
      <c r="D633" s="2" t="n">
        <v>312</v>
      </c>
      <c r="E633" s="38" t="s">
        <v>1454</v>
      </c>
      <c r="F633" s="2" t="s">
        <v>1454</v>
      </c>
      <c r="G633" s="92" t="s">
        <v>3487</v>
      </c>
      <c r="H633" s="8" t="s">
        <v>1266</v>
      </c>
      <c r="I633" s="8" t="s">
        <v>1266</v>
      </c>
      <c r="J633" s="8" t="s">
        <v>1616</v>
      </c>
      <c r="L633" s="2" t="s">
        <v>194</v>
      </c>
      <c r="M633" s="8" t="n">
        <v>785</v>
      </c>
    </row>
    <row r="634" customFormat="false" ht="15" hidden="false" customHeight="false" outlineLevel="0" collapsed="false">
      <c r="B634" s="2" t="s">
        <v>108</v>
      </c>
      <c r="C634" s="66" t="s">
        <v>1435</v>
      </c>
      <c r="D634" s="2" t="n">
        <v>313</v>
      </c>
      <c r="E634" s="38" t="s">
        <v>1455</v>
      </c>
      <c r="F634" s="2" t="s">
        <v>1455</v>
      </c>
      <c r="G634" s="92" t="s">
        <v>3487</v>
      </c>
      <c r="H634" s="8" t="s">
        <v>1267</v>
      </c>
      <c r="I634" s="8" t="s">
        <v>1267</v>
      </c>
      <c r="J634" s="8" t="s">
        <v>461</v>
      </c>
      <c r="L634" s="2" t="s">
        <v>194</v>
      </c>
      <c r="M634" s="8" t="n">
        <v>860</v>
      </c>
    </row>
    <row r="635" customFormat="false" ht="15" hidden="false" customHeight="false" outlineLevel="0" collapsed="false">
      <c r="B635" s="2" t="s">
        <v>108</v>
      </c>
      <c r="C635" s="66" t="s">
        <v>1435</v>
      </c>
      <c r="D635" s="2" t="n">
        <v>314</v>
      </c>
      <c r="E635" s="38" t="s">
        <v>1456</v>
      </c>
      <c r="F635" s="2" t="s">
        <v>1456</v>
      </c>
      <c r="G635" s="92" t="s">
        <v>3487</v>
      </c>
      <c r="H635" s="8" t="s">
        <v>1268</v>
      </c>
      <c r="I635" s="8" t="s">
        <v>1268</v>
      </c>
      <c r="J635" s="8" t="s">
        <v>1617</v>
      </c>
      <c r="L635" s="2" t="s">
        <v>194</v>
      </c>
      <c r="M635" s="8" t="n">
        <v>925</v>
      </c>
    </row>
    <row r="636" customFormat="false" ht="15" hidden="false" customHeight="false" outlineLevel="0" collapsed="false">
      <c r="B636" s="2" t="s">
        <v>108</v>
      </c>
      <c r="C636" s="66" t="s">
        <v>1435</v>
      </c>
      <c r="D636" s="2" t="n">
        <v>315</v>
      </c>
      <c r="E636" s="38" t="s">
        <v>1457</v>
      </c>
      <c r="F636" s="2" t="s">
        <v>1457</v>
      </c>
      <c r="G636" s="92" t="s">
        <v>3487</v>
      </c>
      <c r="H636" s="8" t="s">
        <v>1269</v>
      </c>
      <c r="I636" s="8" t="s">
        <v>1269</v>
      </c>
      <c r="J636" s="8" t="s">
        <v>1618</v>
      </c>
      <c r="L636" s="2" t="s">
        <v>194</v>
      </c>
      <c r="M636" s="8" t="n">
        <v>967</v>
      </c>
    </row>
    <row r="637" customFormat="false" ht="15" hidden="false" customHeight="false" outlineLevel="0" collapsed="false">
      <c r="B637" s="2" t="s">
        <v>108</v>
      </c>
      <c r="C637" s="66" t="s">
        <v>1435</v>
      </c>
      <c r="D637" s="2" t="n">
        <v>316</v>
      </c>
      <c r="E637" s="38" t="s">
        <v>1458</v>
      </c>
      <c r="F637" s="2" t="s">
        <v>1458</v>
      </c>
      <c r="G637" s="92" t="s">
        <v>3487</v>
      </c>
      <c r="H637" s="8" t="s">
        <v>1270</v>
      </c>
      <c r="I637" s="8" t="s">
        <v>1270</v>
      </c>
      <c r="J637" s="8" t="s">
        <v>1619</v>
      </c>
      <c r="L637" s="2" t="s">
        <v>194</v>
      </c>
      <c r="M637" s="8" t="n">
        <v>957</v>
      </c>
    </row>
    <row r="638" customFormat="false" ht="15" hidden="false" customHeight="false" outlineLevel="0" collapsed="false">
      <c r="B638" s="2" t="s">
        <v>108</v>
      </c>
      <c r="C638" s="66" t="s">
        <v>1435</v>
      </c>
      <c r="D638" s="2" t="n">
        <v>317</v>
      </c>
      <c r="E638" s="38" t="s">
        <v>1459</v>
      </c>
      <c r="F638" s="2" t="s">
        <v>1459</v>
      </c>
      <c r="G638" s="92" t="s">
        <v>3487</v>
      </c>
      <c r="H638" s="8" t="s">
        <v>1271</v>
      </c>
      <c r="I638" s="8" t="s">
        <v>1271</v>
      </c>
      <c r="J638" s="8" t="s">
        <v>997</v>
      </c>
      <c r="L638" s="2" t="s">
        <v>194</v>
      </c>
      <c r="M638" s="8" t="n">
        <v>705</v>
      </c>
    </row>
    <row r="639" customFormat="false" ht="15" hidden="false" customHeight="false" outlineLevel="0" collapsed="false">
      <c r="B639" s="2" t="s">
        <v>108</v>
      </c>
      <c r="C639" s="66" t="s">
        <v>1435</v>
      </c>
      <c r="D639" s="2" t="n">
        <v>362</v>
      </c>
      <c r="E639" s="38" t="s">
        <v>1460</v>
      </c>
      <c r="F639" s="2" t="s">
        <v>1460</v>
      </c>
      <c r="G639" s="92" t="s">
        <v>3487</v>
      </c>
      <c r="H639" s="8" t="s">
        <v>1275</v>
      </c>
      <c r="I639" s="8" t="s">
        <v>1275</v>
      </c>
      <c r="J639" s="8" t="s">
        <v>1616</v>
      </c>
      <c r="L639" s="2" t="s">
        <v>759</v>
      </c>
      <c r="M639" s="8" t="n">
        <v>720</v>
      </c>
    </row>
    <row r="640" customFormat="false" ht="15" hidden="false" customHeight="false" outlineLevel="0" collapsed="false">
      <c r="B640" s="2" t="s">
        <v>108</v>
      </c>
      <c r="C640" s="66" t="s">
        <v>1435</v>
      </c>
      <c r="D640" s="2" t="n">
        <v>363</v>
      </c>
      <c r="E640" s="38" t="s">
        <v>1461</v>
      </c>
      <c r="F640" s="2" t="s">
        <v>1461</v>
      </c>
      <c r="G640" s="92" t="s">
        <v>3487</v>
      </c>
      <c r="H640" s="8" t="s">
        <v>1276</v>
      </c>
      <c r="I640" s="8" t="s">
        <v>1276</v>
      </c>
      <c r="J640" s="8" t="s">
        <v>461</v>
      </c>
      <c r="L640" s="2" t="s">
        <v>759</v>
      </c>
      <c r="M640" s="8" t="n">
        <v>800</v>
      </c>
    </row>
    <row r="641" customFormat="false" ht="15" hidden="false" customHeight="false" outlineLevel="0" collapsed="false">
      <c r="B641" s="2" t="s">
        <v>108</v>
      </c>
      <c r="C641" s="66" t="s">
        <v>1435</v>
      </c>
      <c r="D641" s="2" t="n">
        <v>364</v>
      </c>
      <c r="E641" s="38" t="s">
        <v>1462</v>
      </c>
      <c r="F641" s="2" t="s">
        <v>1462</v>
      </c>
      <c r="G641" s="92" t="s">
        <v>3487</v>
      </c>
      <c r="H641" s="8" t="s">
        <v>1277</v>
      </c>
      <c r="I641" s="8" t="s">
        <v>1277</v>
      </c>
      <c r="J641" s="8" t="s">
        <v>1617</v>
      </c>
      <c r="L641" s="2" t="s">
        <v>759</v>
      </c>
      <c r="M641" s="8" t="n">
        <v>870</v>
      </c>
    </row>
    <row r="642" customFormat="false" ht="15" hidden="false" customHeight="false" outlineLevel="0" collapsed="false">
      <c r="B642" s="2" t="s">
        <v>108</v>
      </c>
      <c r="C642" s="66" t="s">
        <v>1435</v>
      </c>
      <c r="D642" s="2" t="n">
        <v>365</v>
      </c>
      <c r="E642" s="38" t="s">
        <v>1463</v>
      </c>
      <c r="F642" s="2" t="s">
        <v>1463</v>
      </c>
      <c r="G642" s="92" t="s">
        <v>3487</v>
      </c>
      <c r="H642" s="8" t="s">
        <v>1278</v>
      </c>
      <c r="I642" s="8" t="s">
        <v>1278</v>
      </c>
      <c r="J642" s="8" t="s">
        <v>1618</v>
      </c>
      <c r="L642" s="2" t="s">
        <v>759</v>
      </c>
      <c r="M642" s="8" t="n">
        <v>947</v>
      </c>
    </row>
    <row r="643" customFormat="false" ht="15" hidden="false" customHeight="false" outlineLevel="0" collapsed="false">
      <c r="B643" s="2" t="s">
        <v>108</v>
      </c>
      <c r="C643" s="66" t="s">
        <v>1435</v>
      </c>
      <c r="D643" s="2" t="n">
        <v>366</v>
      </c>
      <c r="E643" s="38" t="s">
        <v>1464</v>
      </c>
      <c r="F643" s="2" t="s">
        <v>1464</v>
      </c>
      <c r="G643" s="92" t="s">
        <v>3487</v>
      </c>
      <c r="H643" s="8" t="s">
        <v>1279</v>
      </c>
      <c r="I643" s="8" t="s">
        <v>1279</v>
      </c>
      <c r="J643" s="8" t="s">
        <v>1619</v>
      </c>
      <c r="L643" s="2" t="s">
        <v>759</v>
      </c>
      <c r="M643" s="8" t="n">
        <v>937</v>
      </c>
    </row>
    <row r="644" customFormat="false" ht="15" hidden="false" customHeight="false" outlineLevel="0" collapsed="false">
      <c r="B644" s="2" t="s">
        <v>108</v>
      </c>
      <c r="C644" s="66" t="s">
        <v>1435</v>
      </c>
      <c r="D644" s="2" t="n">
        <v>367</v>
      </c>
      <c r="E644" s="38" t="s">
        <v>1465</v>
      </c>
      <c r="F644" s="2" t="s">
        <v>1465</v>
      </c>
      <c r="G644" s="92" t="s">
        <v>3487</v>
      </c>
      <c r="H644" s="8" t="s">
        <v>1280</v>
      </c>
      <c r="I644" s="8" t="s">
        <v>1280</v>
      </c>
      <c r="J644" s="8" t="s">
        <v>997</v>
      </c>
      <c r="L644" s="2" t="s">
        <v>759</v>
      </c>
      <c r="M644" s="8" t="n">
        <v>645</v>
      </c>
    </row>
    <row r="646" customFormat="false" ht="15" hidden="false" customHeight="false" outlineLevel="0" collapsed="false">
      <c r="B646" s="2" t="s">
        <v>108</v>
      </c>
      <c r="C646" s="66" t="s">
        <v>204</v>
      </c>
      <c r="D646" s="2" t="n">
        <v>110</v>
      </c>
      <c r="E646" s="38" t="s">
        <v>115</v>
      </c>
      <c r="F646" s="2" t="n">
        <f aca="false">E646*10</f>
        <v>320</v>
      </c>
      <c r="G646" s="92" t="s">
        <v>3488</v>
      </c>
      <c r="H646" s="14" t="n">
        <f aca="false">E646-1</f>
        <v>31</v>
      </c>
      <c r="I646" s="14" t="n">
        <f aca="false">H646</f>
        <v>31</v>
      </c>
      <c r="J646" s="14" t="n">
        <f aca="false">H646</f>
        <v>31</v>
      </c>
      <c r="M646" s="8" t="n">
        <v>715</v>
      </c>
    </row>
    <row r="647" customFormat="false" ht="15" hidden="false" customHeight="false" outlineLevel="0" collapsed="false">
      <c r="B647" s="2" t="s">
        <v>108</v>
      </c>
      <c r="C647" s="66" t="s">
        <v>204</v>
      </c>
      <c r="D647" s="2" t="n">
        <f aca="false">D646+10</f>
        <v>120</v>
      </c>
      <c r="E647" s="38" t="s">
        <v>116</v>
      </c>
      <c r="F647" s="2" t="n">
        <f aca="false">E647*10</f>
        <v>330</v>
      </c>
      <c r="G647" s="92" t="s">
        <v>3488</v>
      </c>
      <c r="H647" s="14" t="n">
        <f aca="false">E647-1</f>
        <v>32</v>
      </c>
      <c r="I647" s="14" t="n">
        <f aca="false">H647</f>
        <v>32</v>
      </c>
      <c r="J647" s="14" t="n">
        <f aca="false">H647</f>
        <v>32</v>
      </c>
      <c r="M647" s="8" t="n">
        <v>765</v>
      </c>
    </row>
    <row r="648" customFormat="false" ht="15" hidden="false" customHeight="false" outlineLevel="0" collapsed="false">
      <c r="B648" s="2" t="s">
        <v>108</v>
      </c>
      <c r="C648" s="66" t="s">
        <v>204</v>
      </c>
      <c r="D648" s="2" t="n">
        <f aca="false">D647+10</f>
        <v>130</v>
      </c>
      <c r="E648" s="38" t="s">
        <v>117</v>
      </c>
      <c r="F648" s="2" t="n">
        <f aca="false">E648*10</f>
        <v>340</v>
      </c>
      <c r="G648" s="92" t="s">
        <v>3488</v>
      </c>
      <c r="H648" s="14" t="n">
        <f aca="false">E648-1</f>
        <v>33</v>
      </c>
      <c r="I648" s="14" t="n">
        <f aca="false">H648</f>
        <v>33</v>
      </c>
      <c r="J648" s="14" t="n">
        <f aca="false">H648</f>
        <v>33</v>
      </c>
      <c r="M648" s="8" t="n">
        <v>805</v>
      </c>
    </row>
    <row r="649" customFormat="false" ht="15" hidden="false" customHeight="false" outlineLevel="0" collapsed="false">
      <c r="B649" s="2" t="s">
        <v>108</v>
      </c>
      <c r="C649" s="66" t="s">
        <v>204</v>
      </c>
      <c r="D649" s="2" t="n">
        <f aca="false">D648+10</f>
        <v>140</v>
      </c>
      <c r="E649" s="38" t="s">
        <v>118</v>
      </c>
      <c r="F649" s="2" t="n">
        <f aca="false">E649*10</f>
        <v>350</v>
      </c>
      <c r="G649" s="92" t="s">
        <v>3488</v>
      </c>
      <c r="H649" s="14" t="n">
        <f aca="false">E649-1</f>
        <v>34</v>
      </c>
      <c r="I649" s="14" t="n">
        <f aca="false">H649</f>
        <v>34</v>
      </c>
      <c r="J649" s="14" t="n">
        <f aca="false">H649</f>
        <v>34</v>
      </c>
      <c r="M649" s="8" t="n">
        <v>845</v>
      </c>
    </row>
    <row r="650" customFormat="false" ht="15" hidden="false" customHeight="false" outlineLevel="0" collapsed="false">
      <c r="B650" s="2" t="s">
        <v>108</v>
      </c>
      <c r="C650" s="66" t="s">
        <v>204</v>
      </c>
      <c r="D650" s="2" t="n">
        <f aca="false">D649+10</f>
        <v>150</v>
      </c>
      <c r="E650" s="38" t="s">
        <v>119</v>
      </c>
      <c r="F650" s="2" t="n">
        <f aca="false">E650*10</f>
        <v>360</v>
      </c>
      <c r="G650" s="92" t="s">
        <v>3488</v>
      </c>
      <c r="H650" s="14" t="n">
        <f aca="false">E650-1</f>
        <v>35</v>
      </c>
      <c r="I650" s="14" t="n">
        <f aca="false">H650</f>
        <v>35</v>
      </c>
      <c r="J650" s="14" t="n">
        <f aca="false">H650</f>
        <v>35</v>
      </c>
      <c r="M650" s="8" t="n">
        <v>885</v>
      </c>
    </row>
    <row r="651" customFormat="false" ht="15" hidden="false" customHeight="false" outlineLevel="0" collapsed="false">
      <c r="B651" s="2" t="s">
        <v>108</v>
      </c>
      <c r="C651" s="66" t="s">
        <v>204</v>
      </c>
      <c r="D651" s="2" t="n">
        <f aca="false">D650+10</f>
        <v>160</v>
      </c>
      <c r="E651" s="38" t="s">
        <v>120</v>
      </c>
      <c r="F651" s="2" t="n">
        <f aca="false">E651*10</f>
        <v>370</v>
      </c>
      <c r="G651" s="92" t="s">
        <v>3488</v>
      </c>
      <c r="H651" s="14" t="n">
        <f aca="false">E651-1</f>
        <v>36</v>
      </c>
      <c r="I651" s="14" t="n">
        <f aca="false">H651</f>
        <v>36</v>
      </c>
      <c r="J651" s="14" t="n">
        <f aca="false">H651</f>
        <v>36</v>
      </c>
      <c r="M651" s="8" t="n">
        <v>915</v>
      </c>
    </row>
    <row r="652" customFormat="false" ht="15" hidden="false" customHeight="false" outlineLevel="0" collapsed="false">
      <c r="B652" s="2" t="s">
        <v>108</v>
      </c>
      <c r="C652" s="66" t="s">
        <v>204</v>
      </c>
      <c r="D652" s="2" t="n">
        <f aca="false">D651+10</f>
        <v>170</v>
      </c>
      <c r="E652" s="38" t="s">
        <v>121</v>
      </c>
      <c r="F652" s="2" t="n">
        <f aca="false">E652*10</f>
        <v>380</v>
      </c>
      <c r="G652" s="92" t="s">
        <v>3488</v>
      </c>
      <c r="H652" s="14" t="n">
        <f aca="false">E652-1</f>
        <v>37</v>
      </c>
      <c r="I652" s="14" t="n">
        <f aca="false">H652</f>
        <v>37</v>
      </c>
      <c r="J652" s="14" t="n">
        <f aca="false">H652</f>
        <v>37</v>
      </c>
      <c r="M652" s="8" t="n">
        <v>935</v>
      </c>
    </row>
    <row r="653" customFormat="false" ht="15" hidden="false" customHeight="false" outlineLevel="0" collapsed="false">
      <c r="B653" s="2" t="s">
        <v>108</v>
      </c>
      <c r="C653" s="66" t="s">
        <v>204</v>
      </c>
      <c r="D653" s="2" t="n">
        <f aca="false">D652+10</f>
        <v>180</v>
      </c>
      <c r="E653" s="38" t="s">
        <v>122</v>
      </c>
      <c r="F653" s="2" t="n">
        <f aca="false">E653*10</f>
        <v>390</v>
      </c>
      <c r="G653" s="92" t="s">
        <v>3488</v>
      </c>
      <c r="H653" s="14" t="n">
        <f aca="false">E653-1</f>
        <v>38</v>
      </c>
      <c r="I653" s="14" t="n">
        <f aca="false">H653</f>
        <v>38</v>
      </c>
      <c r="J653" s="14" t="n">
        <f aca="false">H653</f>
        <v>38</v>
      </c>
      <c r="M653" s="8" t="n">
        <v>975</v>
      </c>
    </row>
    <row r="654" customFormat="false" ht="15" hidden="false" customHeight="false" outlineLevel="0" collapsed="false">
      <c r="B654" s="2" t="s">
        <v>108</v>
      </c>
      <c r="C654" s="66" t="s">
        <v>204</v>
      </c>
      <c r="D654" s="2" t="n">
        <f aca="false">D653+10</f>
        <v>190</v>
      </c>
      <c r="E654" s="38" t="s">
        <v>123</v>
      </c>
      <c r="F654" s="2" t="n">
        <f aca="false">E654*10</f>
        <v>400</v>
      </c>
      <c r="G654" s="92" t="s">
        <v>3488</v>
      </c>
      <c r="H654" s="14" t="n">
        <f aca="false">E654-1</f>
        <v>39</v>
      </c>
      <c r="I654" s="14" t="n">
        <f aca="false">H654</f>
        <v>39</v>
      </c>
      <c r="J654" s="14" t="n">
        <f aca="false">H654</f>
        <v>39</v>
      </c>
      <c r="M654" s="8" t="n">
        <v>985</v>
      </c>
    </row>
    <row r="655" customFormat="false" ht="15" hidden="false" customHeight="false" outlineLevel="0" collapsed="false">
      <c r="B655" s="2" t="s">
        <v>108</v>
      </c>
      <c r="C655" s="66" t="s">
        <v>204</v>
      </c>
      <c r="D655" s="2" t="n">
        <f aca="false">D654+10</f>
        <v>200</v>
      </c>
      <c r="E655" s="38" t="s">
        <v>124</v>
      </c>
      <c r="F655" s="2" t="n">
        <f aca="false">E655*10</f>
        <v>410</v>
      </c>
      <c r="G655" s="92" t="s">
        <v>3488</v>
      </c>
      <c r="H655" s="14" t="n">
        <f aca="false">E655-1</f>
        <v>40</v>
      </c>
      <c r="I655" s="14" t="n">
        <f aca="false">H655</f>
        <v>40</v>
      </c>
      <c r="J655" s="14" t="n">
        <f aca="false">H655</f>
        <v>40</v>
      </c>
      <c r="M655" s="8" t="n">
        <v>955</v>
      </c>
    </row>
    <row r="656" customFormat="false" ht="15" hidden="false" customHeight="false" outlineLevel="0" collapsed="false">
      <c r="B656" s="2" t="s">
        <v>108</v>
      </c>
      <c r="C656" s="66" t="s">
        <v>204</v>
      </c>
      <c r="D656" s="2" t="n">
        <f aca="false">D655+10</f>
        <v>210</v>
      </c>
      <c r="E656" s="38" t="s">
        <v>125</v>
      </c>
      <c r="F656" s="2" t="n">
        <f aca="false">E656*10</f>
        <v>420</v>
      </c>
      <c r="G656" s="92" t="s">
        <v>3488</v>
      </c>
      <c r="H656" s="14" t="n">
        <f aca="false">E656-1</f>
        <v>41</v>
      </c>
      <c r="I656" s="14" t="n">
        <f aca="false">H656</f>
        <v>41</v>
      </c>
      <c r="J656" s="14" t="n">
        <f aca="false">H656</f>
        <v>41</v>
      </c>
      <c r="M656" s="8" t="n">
        <v>875</v>
      </c>
    </row>
    <row r="657" customFormat="false" ht="15" hidden="false" customHeight="false" outlineLevel="0" collapsed="false">
      <c r="B657" s="2" t="s">
        <v>108</v>
      </c>
      <c r="C657" s="66" t="s">
        <v>204</v>
      </c>
      <c r="D657" s="2" t="n">
        <f aca="false">D656+10</f>
        <v>220</v>
      </c>
      <c r="E657" s="38" t="s">
        <v>126</v>
      </c>
      <c r="F657" s="2" t="n">
        <f aca="false">E657*10</f>
        <v>430</v>
      </c>
      <c r="G657" s="92" t="s">
        <v>3488</v>
      </c>
      <c r="H657" s="14" t="n">
        <f aca="false">E657-1</f>
        <v>42</v>
      </c>
      <c r="I657" s="14" t="n">
        <f aca="false">H657</f>
        <v>42</v>
      </c>
      <c r="J657" s="14" t="n">
        <f aca="false">H657</f>
        <v>42</v>
      </c>
      <c r="M657" s="8" t="n">
        <v>835</v>
      </c>
    </row>
    <row r="658" customFormat="false" ht="15" hidden="false" customHeight="false" outlineLevel="0" collapsed="false">
      <c r="B658" s="2" t="s">
        <v>108</v>
      </c>
      <c r="C658" s="66" t="s">
        <v>204</v>
      </c>
      <c r="D658" s="2" t="n">
        <f aca="false">D657+10</f>
        <v>230</v>
      </c>
      <c r="E658" s="38" t="s">
        <v>127</v>
      </c>
      <c r="F658" s="2" t="n">
        <f aca="false">E658*10</f>
        <v>440</v>
      </c>
      <c r="G658" s="92" t="s">
        <v>3488</v>
      </c>
      <c r="H658" s="14" t="n">
        <f aca="false">E658-1</f>
        <v>43</v>
      </c>
      <c r="I658" s="14" t="n">
        <f aca="false">H658</f>
        <v>43</v>
      </c>
      <c r="J658" s="14" t="n">
        <f aca="false">H658</f>
        <v>43</v>
      </c>
      <c r="M658" s="8" t="n">
        <v>795</v>
      </c>
    </row>
    <row r="660" customFormat="false" ht="15" hidden="false" customHeight="false" outlineLevel="0" collapsed="false">
      <c r="B660" s="2" t="s">
        <v>108</v>
      </c>
      <c r="C660" s="66" t="s">
        <v>204</v>
      </c>
      <c r="D660" s="2" t="n">
        <v>110</v>
      </c>
      <c r="E660" s="38" t="s">
        <v>115</v>
      </c>
      <c r="F660" s="2" t="n">
        <f aca="false">E660*10</f>
        <v>320</v>
      </c>
      <c r="G660" s="92" t="s">
        <v>3489</v>
      </c>
      <c r="H660" s="14" t="n">
        <f aca="false">E660-1</f>
        <v>31</v>
      </c>
      <c r="I660" s="14" t="n">
        <f aca="false">H660</f>
        <v>31</v>
      </c>
      <c r="J660" s="14" t="n">
        <f aca="false">H660</f>
        <v>31</v>
      </c>
      <c r="M660" s="8" t="n">
        <v>715</v>
      </c>
    </row>
    <row r="661" customFormat="false" ht="15" hidden="false" customHeight="false" outlineLevel="0" collapsed="false">
      <c r="B661" s="2" t="s">
        <v>108</v>
      </c>
      <c r="C661" s="66" t="s">
        <v>204</v>
      </c>
      <c r="D661" s="2" t="n">
        <f aca="false">D660+10</f>
        <v>120</v>
      </c>
      <c r="E661" s="38" t="s">
        <v>116</v>
      </c>
      <c r="F661" s="2" t="n">
        <f aca="false">E661*10</f>
        <v>330</v>
      </c>
      <c r="G661" s="92" t="s">
        <v>3489</v>
      </c>
      <c r="H661" s="14" t="n">
        <f aca="false">E661-1</f>
        <v>32</v>
      </c>
      <c r="I661" s="14" t="n">
        <f aca="false">H661</f>
        <v>32</v>
      </c>
      <c r="J661" s="14" t="n">
        <f aca="false">H661</f>
        <v>32</v>
      </c>
      <c r="M661" s="8" t="n">
        <v>765</v>
      </c>
    </row>
    <row r="662" customFormat="false" ht="15" hidden="false" customHeight="false" outlineLevel="0" collapsed="false">
      <c r="B662" s="2" t="s">
        <v>108</v>
      </c>
      <c r="C662" s="66" t="s">
        <v>204</v>
      </c>
      <c r="D662" s="2" t="n">
        <f aca="false">D661+10</f>
        <v>130</v>
      </c>
      <c r="E662" s="38" t="s">
        <v>117</v>
      </c>
      <c r="F662" s="2" t="n">
        <f aca="false">E662*10</f>
        <v>340</v>
      </c>
      <c r="G662" s="92" t="s">
        <v>3489</v>
      </c>
      <c r="H662" s="14" t="n">
        <f aca="false">E662-1</f>
        <v>33</v>
      </c>
      <c r="I662" s="14" t="n">
        <f aca="false">H662</f>
        <v>33</v>
      </c>
      <c r="J662" s="14" t="n">
        <f aca="false">H662</f>
        <v>33</v>
      </c>
      <c r="M662" s="8" t="n">
        <v>805</v>
      </c>
    </row>
    <row r="663" customFormat="false" ht="15" hidden="false" customHeight="false" outlineLevel="0" collapsed="false">
      <c r="B663" s="2" t="s">
        <v>108</v>
      </c>
      <c r="C663" s="66" t="s">
        <v>204</v>
      </c>
      <c r="D663" s="2" t="n">
        <f aca="false">D662+10</f>
        <v>140</v>
      </c>
      <c r="E663" s="38" t="s">
        <v>118</v>
      </c>
      <c r="F663" s="2" t="n">
        <f aca="false">E663*10</f>
        <v>350</v>
      </c>
      <c r="G663" s="92" t="s">
        <v>3489</v>
      </c>
      <c r="H663" s="14" t="n">
        <f aca="false">E663-1</f>
        <v>34</v>
      </c>
      <c r="I663" s="14" t="n">
        <f aca="false">H663</f>
        <v>34</v>
      </c>
      <c r="J663" s="14" t="n">
        <f aca="false">H663</f>
        <v>34</v>
      </c>
      <c r="M663" s="8" t="n">
        <v>845</v>
      </c>
    </row>
    <row r="664" customFormat="false" ht="15" hidden="false" customHeight="false" outlineLevel="0" collapsed="false">
      <c r="B664" s="2" t="s">
        <v>108</v>
      </c>
      <c r="C664" s="66" t="s">
        <v>204</v>
      </c>
      <c r="D664" s="2" t="n">
        <f aca="false">D663+10</f>
        <v>150</v>
      </c>
      <c r="E664" s="38" t="s">
        <v>119</v>
      </c>
      <c r="F664" s="2" t="n">
        <f aca="false">E664*10</f>
        <v>360</v>
      </c>
      <c r="G664" s="92" t="s">
        <v>3489</v>
      </c>
      <c r="H664" s="14" t="n">
        <f aca="false">E664-1</f>
        <v>35</v>
      </c>
      <c r="I664" s="14" t="n">
        <f aca="false">H664</f>
        <v>35</v>
      </c>
      <c r="J664" s="14" t="n">
        <f aca="false">H664</f>
        <v>35</v>
      </c>
      <c r="M664" s="8" t="n">
        <v>885</v>
      </c>
    </row>
    <row r="665" customFormat="false" ht="15" hidden="false" customHeight="false" outlineLevel="0" collapsed="false">
      <c r="B665" s="2" t="s">
        <v>108</v>
      </c>
      <c r="C665" s="66" t="s">
        <v>204</v>
      </c>
      <c r="D665" s="2" t="n">
        <f aca="false">D664+10</f>
        <v>160</v>
      </c>
      <c r="E665" s="38" t="s">
        <v>120</v>
      </c>
      <c r="F665" s="2" t="n">
        <f aca="false">E665*10</f>
        <v>370</v>
      </c>
      <c r="G665" s="92" t="s">
        <v>3489</v>
      </c>
      <c r="H665" s="14" t="n">
        <f aca="false">E665-1</f>
        <v>36</v>
      </c>
      <c r="I665" s="14" t="n">
        <f aca="false">H665</f>
        <v>36</v>
      </c>
      <c r="J665" s="14" t="n">
        <f aca="false">H665</f>
        <v>36</v>
      </c>
      <c r="M665" s="8" t="n">
        <v>915</v>
      </c>
    </row>
    <row r="666" customFormat="false" ht="15" hidden="false" customHeight="false" outlineLevel="0" collapsed="false">
      <c r="B666" s="2" t="s">
        <v>108</v>
      </c>
      <c r="C666" s="66" t="s">
        <v>204</v>
      </c>
      <c r="D666" s="2" t="n">
        <f aca="false">D665+10</f>
        <v>170</v>
      </c>
      <c r="E666" s="38" t="s">
        <v>121</v>
      </c>
      <c r="F666" s="2" t="n">
        <f aca="false">E666*10</f>
        <v>380</v>
      </c>
      <c r="G666" s="92" t="s">
        <v>3489</v>
      </c>
      <c r="H666" s="14" t="n">
        <f aca="false">E666-1</f>
        <v>37</v>
      </c>
      <c r="I666" s="14" t="n">
        <f aca="false">H666</f>
        <v>37</v>
      </c>
      <c r="J666" s="14" t="n">
        <f aca="false">H666</f>
        <v>37</v>
      </c>
      <c r="M666" s="8" t="n">
        <v>935</v>
      </c>
    </row>
    <row r="667" customFormat="false" ht="15" hidden="false" customHeight="false" outlineLevel="0" collapsed="false">
      <c r="B667" s="2" t="s">
        <v>108</v>
      </c>
      <c r="C667" s="66" t="s">
        <v>204</v>
      </c>
      <c r="D667" s="2" t="n">
        <f aca="false">D666+10</f>
        <v>180</v>
      </c>
      <c r="E667" s="38" t="s">
        <v>122</v>
      </c>
      <c r="F667" s="2" t="n">
        <f aca="false">E667*10</f>
        <v>390</v>
      </c>
      <c r="G667" s="92" t="s">
        <v>3489</v>
      </c>
      <c r="H667" s="14" t="n">
        <f aca="false">E667-1</f>
        <v>38</v>
      </c>
      <c r="I667" s="14" t="n">
        <f aca="false">H667</f>
        <v>38</v>
      </c>
      <c r="J667" s="14" t="n">
        <f aca="false">H667</f>
        <v>38</v>
      </c>
      <c r="M667" s="8" t="n">
        <v>975</v>
      </c>
    </row>
    <row r="668" customFormat="false" ht="15" hidden="false" customHeight="false" outlineLevel="0" collapsed="false">
      <c r="B668" s="2" t="s">
        <v>108</v>
      </c>
      <c r="C668" s="66" t="s">
        <v>204</v>
      </c>
      <c r="D668" s="2" t="n">
        <f aca="false">D667+10</f>
        <v>190</v>
      </c>
      <c r="E668" s="38" t="s">
        <v>123</v>
      </c>
      <c r="F668" s="2" t="n">
        <f aca="false">E668*10</f>
        <v>400</v>
      </c>
      <c r="G668" s="92" t="s">
        <v>3489</v>
      </c>
      <c r="H668" s="14" t="n">
        <f aca="false">E668-1</f>
        <v>39</v>
      </c>
      <c r="I668" s="14" t="n">
        <f aca="false">H668</f>
        <v>39</v>
      </c>
      <c r="J668" s="14" t="n">
        <f aca="false">H668</f>
        <v>39</v>
      </c>
      <c r="M668" s="8" t="n">
        <v>985</v>
      </c>
    </row>
    <row r="669" customFormat="false" ht="15" hidden="false" customHeight="false" outlineLevel="0" collapsed="false">
      <c r="B669" s="2" t="s">
        <v>108</v>
      </c>
      <c r="C669" s="66" t="s">
        <v>204</v>
      </c>
      <c r="D669" s="2" t="n">
        <f aca="false">D668+10</f>
        <v>200</v>
      </c>
      <c r="E669" s="38" t="s">
        <v>124</v>
      </c>
      <c r="F669" s="2" t="n">
        <f aca="false">E669*10</f>
        <v>410</v>
      </c>
      <c r="G669" s="92" t="s">
        <v>3489</v>
      </c>
      <c r="H669" s="14" t="n">
        <f aca="false">E669-1</f>
        <v>40</v>
      </c>
      <c r="I669" s="14" t="n">
        <f aca="false">H669</f>
        <v>40</v>
      </c>
      <c r="J669" s="14" t="n">
        <f aca="false">H669</f>
        <v>40</v>
      </c>
      <c r="M669" s="8" t="n">
        <v>955</v>
      </c>
    </row>
    <row r="670" customFormat="false" ht="15" hidden="false" customHeight="false" outlineLevel="0" collapsed="false">
      <c r="B670" s="2" t="s">
        <v>108</v>
      </c>
      <c r="C670" s="66" t="s">
        <v>204</v>
      </c>
      <c r="D670" s="2" t="n">
        <f aca="false">D669+10</f>
        <v>210</v>
      </c>
      <c r="E670" s="38" t="s">
        <v>125</v>
      </c>
      <c r="F670" s="2" t="n">
        <f aca="false">E670*10</f>
        <v>420</v>
      </c>
      <c r="G670" s="92" t="s">
        <v>3489</v>
      </c>
      <c r="H670" s="14" t="n">
        <f aca="false">E670-1</f>
        <v>41</v>
      </c>
      <c r="I670" s="14" t="n">
        <f aca="false">H670</f>
        <v>41</v>
      </c>
      <c r="J670" s="14" t="n">
        <f aca="false">H670</f>
        <v>41</v>
      </c>
      <c r="M670" s="8" t="n">
        <v>875</v>
      </c>
    </row>
    <row r="671" customFormat="false" ht="15" hidden="false" customHeight="false" outlineLevel="0" collapsed="false">
      <c r="B671" s="2" t="s">
        <v>108</v>
      </c>
      <c r="C671" s="66" t="s">
        <v>204</v>
      </c>
      <c r="D671" s="2" t="n">
        <f aca="false">D670+10</f>
        <v>220</v>
      </c>
      <c r="E671" s="38" t="s">
        <v>126</v>
      </c>
      <c r="F671" s="2" t="n">
        <f aca="false">E671*10</f>
        <v>430</v>
      </c>
      <c r="G671" s="92" t="s">
        <v>3489</v>
      </c>
      <c r="H671" s="14" t="n">
        <f aca="false">E671-1</f>
        <v>42</v>
      </c>
      <c r="I671" s="14" t="n">
        <f aca="false">H671</f>
        <v>42</v>
      </c>
      <c r="J671" s="14" t="n">
        <f aca="false">H671</f>
        <v>42</v>
      </c>
      <c r="M671" s="8" t="n">
        <v>835</v>
      </c>
    </row>
    <row r="672" customFormat="false" ht="15" hidden="false" customHeight="false" outlineLevel="0" collapsed="false">
      <c r="B672" s="2" t="s">
        <v>108</v>
      </c>
      <c r="C672" s="66" t="s">
        <v>204</v>
      </c>
      <c r="D672" s="2" t="n">
        <f aca="false">D671+10</f>
        <v>230</v>
      </c>
      <c r="E672" s="38" t="s">
        <v>127</v>
      </c>
      <c r="F672" s="2" t="n">
        <f aca="false">E672*10</f>
        <v>440</v>
      </c>
      <c r="G672" s="92" t="s">
        <v>3489</v>
      </c>
      <c r="H672" s="14" t="n">
        <f aca="false">E672-1</f>
        <v>43</v>
      </c>
      <c r="I672" s="14" t="n">
        <f aca="false">H672</f>
        <v>43</v>
      </c>
      <c r="J672" s="14" t="n">
        <f aca="false">H672</f>
        <v>43</v>
      </c>
      <c r="M672" s="8" t="n">
        <v>795</v>
      </c>
    </row>
    <row r="674" customFormat="false" ht="15" hidden="false" customHeight="false" outlineLevel="0" collapsed="false">
      <c r="B674" s="2" t="s">
        <v>108</v>
      </c>
      <c r="C674" s="66" t="s">
        <v>204</v>
      </c>
      <c r="D674" s="2" t="n">
        <v>110</v>
      </c>
      <c r="E674" s="38" t="s">
        <v>115</v>
      </c>
      <c r="F674" s="2" t="n">
        <f aca="false">E674*10</f>
        <v>320</v>
      </c>
      <c r="G674" s="92" t="s">
        <v>3490</v>
      </c>
      <c r="H674" s="14" t="n">
        <f aca="false">E674-1</f>
        <v>31</v>
      </c>
      <c r="I674" s="14" t="n">
        <f aca="false">H674</f>
        <v>31</v>
      </c>
      <c r="J674" s="14" t="n">
        <f aca="false">H674</f>
        <v>31</v>
      </c>
      <c r="M674" s="8" t="n">
        <v>715</v>
      </c>
    </row>
    <row r="675" customFormat="false" ht="15" hidden="false" customHeight="false" outlineLevel="0" collapsed="false">
      <c r="B675" s="2" t="s">
        <v>108</v>
      </c>
      <c r="C675" s="66" t="s">
        <v>204</v>
      </c>
      <c r="D675" s="2" t="n">
        <f aca="false">D674+10</f>
        <v>120</v>
      </c>
      <c r="E675" s="38" t="s">
        <v>116</v>
      </c>
      <c r="F675" s="2" t="n">
        <f aca="false">E675*10</f>
        <v>330</v>
      </c>
      <c r="G675" s="92" t="s">
        <v>3490</v>
      </c>
      <c r="H675" s="14" t="n">
        <f aca="false">E675-1</f>
        <v>32</v>
      </c>
      <c r="I675" s="14" t="n">
        <f aca="false">H675</f>
        <v>32</v>
      </c>
      <c r="J675" s="14" t="n">
        <f aca="false">H675</f>
        <v>32</v>
      </c>
      <c r="M675" s="8" t="n">
        <v>765</v>
      </c>
    </row>
    <row r="676" customFormat="false" ht="15" hidden="false" customHeight="false" outlineLevel="0" collapsed="false">
      <c r="B676" s="2" t="s">
        <v>108</v>
      </c>
      <c r="C676" s="66" t="s">
        <v>204</v>
      </c>
      <c r="D676" s="2" t="n">
        <f aca="false">D675+10</f>
        <v>130</v>
      </c>
      <c r="E676" s="38" t="s">
        <v>117</v>
      </c>
      <c r="F676" s="2" t="n">
        <f aca="false">E676*10</f>
        <v>340</v>
      </c>
      <c r="G676" s="92" t="s">
        <v>3490</v>
      </c>
      <c r="H676" s="14" t="n">
        <f aca="false">E676-1</f>
        <v>33</v>
      </c>
      <c r="I676" s="14" t="n">
        <f aca="false">H676</f>
        <v>33</v>
      </c>
      <c r="J676" s="14" t="n">
        <f aca="false">H676</f>
        <v>33</v>
      </c>
      <c r="M676" s="8" t="n">
        <v>805</v>
      </c>
    </row>
    <row r="677" customFormat="false" ht="15" hidden="false" customHeight="false" outlineLevel="0" collapsed="false">
      <c r="B677" s="2" t="s">
        <v>108</v>
      </c>
      <c r="C677" s="66" t="s">
        <v>204</v>
      </c>
      <c r="D677" s="2" t="n">
        <f aca="false">D676+10</f>
        <v>140</v>
      </c>
      <c r="E677" s="38" t="s">
        <v>118</v>
      </c>
      <c r="F677" s="2" t="n">
        <f aca="false">E677*10</f>
        <v>350</v>
      </c>
      <c r="G677" s="92" t="s">
        <v>3490</v>
      </c>
      <c r="H677" s="14" t="n">
        <f aca="false">E677-1</f>
        <v>34</v>
      </c>
      <c r="I677" s="14" t="n">
        <f aca="false">H677</f>
        <v>34</v>
      </c>
      <c r="J677" s="14" t="n">
        <f aca="false">H677</f>
        <v>34</v>
      </c>
      <c r="M677" s="8" t="n">
        <v>845</v>
      </c>
    </row>
    <row r="678" customFormat="false" ht="15" hidden="false" customHeight="false" outlineLevel="0" collapsed="false">
      <c r="B678" s="2" t="s">
        <v>108</v>
      </c>
      <c r="C678" s="66" t="s">
        <v>204</v>
      </c>
      <c r="D678" s="2" t="n">
        <f aca="false">D677+10</f>
        <v>150</v>
      </c>
      <c r="E678" s="38" t="s">
        <v>119</v>
      </c>
      <c r="F678" s="2" t="n">
        <f aca="false">E678*10</f>
        <v>360</v>
      </c>
      <c r="G678" s="92" t="s">
        <v>3490</v>
      </c>
      <c r="H678" s="14" t="n">
        <f aca="false">E678-1</f>
        <v>35</v>
      </c>
      <c r="I678" s="14" t="n">
        <f aca="false">H678</f>
        <v>35</v>
      </c>
      <c r="J678" s="14" t="n">
        <f aca="false">H678</f>
        <v>35</v>
      </c>
      <c r="M678" s="8" t="n">
        <v>885</v>
      </c>
    </row>
    <row r="679" customFormat="false" ht="15" hidden="false" customHeight="false" outlineLevel="0" collapsed="false">
      <c r="B679" s="2" t="s">
        <v>108</v>
      </c>
      <c r="C679" s="66" t="s">
        <v>204</v>
      </c>
      <c r="D679" s="2" t="n">
        <f aca="false">D678+10</f>
        <v>160</v>
      </c>
      <c r="E679" s="38" t="s">
        <v>120</v>
      </c>
      <c r="F679" s="2" t="n">
        <f aca="false">E679*10</f>
        <v>370</v>
      </c>
      <c r="G679" s="92" t="s">
        <v>3490</v>
      </c>
      <c r="H679" s="14" t="n">
        <f aca="false">E679-1</f>
        <v>36</v>
      </c>
      <c r="I679" s="14" t="n">
        <f aca="false">H679</f>
        <v>36</v>
      </c>
      <c r="J679" s="14" t="n">
        <f aca="false">H679</f>
        <v>36</v>
      </c>
      <c r="M679" s="8" t="n">
        <v>915</v>
      </c>
    </row>
    <row r="680" customFormat="false" ht="15" hidden="false" customHeight="false" outlineLevel="0" collapsed="false">
      <c r="B680" s="2" t="s">
        <v>108</v>
      </c>
      <c r="C680" s="66" t="s">
        <v>204</v>
      </c>
      <c r="D680" s="2" t="n">
        <f aca="false">D679+10</f>
        <v>170</v>
      </c>
      <c r="E680" s="38" t="s">
        <v>121</v>
      </c>
      <c r="F680" s="2" t="n">
        <f aca="false">E680*10</f>
        <v>380</v>
      </c>
      <c r="G680" s="92" t="s">
        <v>3490</v>
      </c>
      <c r="H680" s="14" t="n">
        <f aca="false">E680-1</f>
        <v>37</v>
      </c>
      <c r="I680" s="14" t="n">
        <f aca="false">H680</f>
        <v>37</v>
      </c>
      <c r="J680" s="14" t="n">
        <f aca="false">H680</f>
        <v>37</v>
      </c>
      <c r="M680" s="8" t="n">
        <v>935</v>
      </c>
    </row>
    <row r="681" customFormat="false" ht="15" hidden="false" customHeight="false" outlineLevel="0" collapsed="false">
      <c r="B681" s="2" t="s">
        <v>108</v>
      </c>
      <c r="C681" s="66" t="s">
        <v>204</v>
      </c>
      <c r="D681" s="2" t="n">
        <f aca="false">D680+10</f>
        <v>180</v>
      </c>
      <c r="E681" s="38" t="s">
        <v>122</v>
      </c>
      <c r="F681" s="2" t="n">
        <f aca="false">E681*10</f>
        <v>390</v>
      </c>
      <c r="G681" s="92" t="s">
        <v>3490</v>
      </c>
      <c r="H681" s="14" t="n">
        <f aca="false">E681-1</f>
        <v>38</v>
      </c>
      <c r="I681" s="14" t="n">
        <f aca="false">H681</f>
        <v>38</v>
      </c>
      <c r="J681" s="14" t="n">
        <f aca="false">H681</f>
        <v>38</v>
      </c>
      <c r="M681" s="8" t="n">
        <v>975</v>
      </c>
    </row>
    <row r="682" customFormat="false" ht="15" hidden="false" customHeight="false" outlineLevel="0" collapsed="false">
      <c r="B682" s="2" t="s">
        <v>108</v>
      </c>
      <c r="C682" s="66" t="s">
        <v>204</v>
      </c>
      <c r="D682" s="2" t="n">
        <f aca="false">D681+10</f>
        <v>190</v>
      </c>
      <c r="E682" s="38" t="s">
        <v>123</v>
      </c>
      <c r="F682" s="2" t="n">
        <f aca="false">E682*10</f>
        <v>400</v>
      </c>
      <c r="G682" s="92" t="s">
        <v>3490</v>
      </c>
      <c r="H682" s="14" t="n">
        <f aca="false">E682-1</f>
        <v>39</v>
      </c>
      <c r="I682" s="14" t="n">
        <f aca="false">H682</f>
        <v>39</v>
      </c>
      <c r="J682" s="14" t="n">
        <f aca="false">H682</f>
        <v>39</v>
      </c>
      <c r="M682" s="8" t="n">
        <v>985</v>
      </c>
    </row>
    <row r="683" customFormat="false" ht="15" hidden="false" customHeight="false" outlineLevel="0" collapsed="false">
      <c r="B683" s="2" t="s">
        <v>108</v>
      </c>
      <c r="C683" s="66" t="s">
        <v>204</v>
      </c>
      <c r="D683" s="2" t="n">
        <f aca="false">D682+10</f>
        <v>200</v>
      </c>
      <c r="E683" s="38" t="s">
        <v>124</v>
      </c>
      <c r="F683" s="2" t="n">
        <f aca="false">E683*10</f>
        <v>410</v>
      </c>
      <c r="G683" s="92" t="s">
        <v>3490</v>
      </c>
      <c r="H683" s="14" t="n">
        <f aca="false">E683-1</f>
        <v>40</v>
      </c>
      <c r="I683" s="14" t="n">
        <f aca="false">H683</f>
        <v>40</v>
      </c>
      <c r="J683" s="14" t="n">
        <f aca="false">H683</f>
        <v>40</v>
      </c>
      <c r="M683" s="8" t="n">
        <v>955</v>
      </c>
    </row>
    <row r="684" customFormat="false" ht="15" hidden="false" customHeight="false" outlineLevel="0" collapsed="false">
      <c r="B684" s="2" t="s">
        <v>108</v>
      </c>
      <c r="C684" s="66" t="s">
        <v>204</v>
      </c>
      <c r="D684" s="2" t="n">
        <f aca="false">D683+10</f>
        <v>210</v>
      </c>
      <c r="E684" s="38" t="s">
        <v>125</v>
      </c>
      <c r="F684" s="2" t="n">
        <f aca="false">E684*10</f>
        <v>420</v>
      </c>
      <c r="G684" s="92" t="s">
        <v>3490</v>
      </c>
      <c r="H684" s="14" t="n">
        <f aca="false">E684-1</f>
        <v>41</v>
      </c>
      <c r="I684" s="14" t="n">
        <f aca="false">H684</f>
        <v>41</v>
      </c>
      <c r="J684" s="14" t="n">
        <f aca="false">H684</f>
        <v>41</v>
      </c>
      <c r="M684" s="8" t="n">
        <v>875</v>
      </c>
    </row>
    <row r="685" customFormat="false" ht="15" hidden="false" customHeight="false" outlineLevel="0" collapsed="false">
      <c r="B685" s="2" t="s">
        <v>108</v>
      </c>
      <c r="C685" s="66" t="s">
        <v>204</v>
      </c>
      <c r="D685" s="2" t="n">
        <f aca="false">D684+10</f>
        <v>220</v>
      </c>
      <c r="E685" s="38" t="s">
        <v>126</v>
      </c>
      <c r="F685" s="2" t="n">
        <f aca="false">E685*10</f>
        <v>430</v>
      </c>
      <c r="G685" s="92" t="s">
        <v>3490</v>
      </c>
      <c r="H685" s="14" t="n">
        <f aca="false">E685-1</f>
        <v>42</v>
      </c>
      <c r="I685" s="14" t="n">
        <f aca="false">H685</f>
        <v>42</v>
      </c>
      <c r="J685" s="14" t="n">
        <f aca="false">H685</f>
        <v>42</v>
      </c>
      <c r="M685" s="8" t="n">
        <v>835</v>
      </c>
    </row>
    <row r="686" customFormat="false" ht="15" hidden="false" customHeight="false" outlineLevel="0" collapsed="false">
      <c r="B686" s="2" t="s">
        <v>108</v>
      </c>
      <c r="C686" s="66" t="s">
        <v>204</v>
      </c>
      <c r="D686" s="2" t="n">
        <f aca="false">D685+10</f>
        <v>230</v>
      </c>
      <c r="E686" s="38" t="s">
        <v>127</v>
      </c>
      <c r="F686" s="2" t="n">
        <f aca="false">E686*10</f>
        <v>440</v>
      </c>
      <c r="G686" s="92" t="s">
        <v>3490</v>
      </c>
      <c r="H686" s="14" t="n">
        <f aca="false">E686-1</f>
        <v>43</v>
      </c>
      <c r="I686" s="14" t="n">
        <f aca="false">H686</f>
        <v>43</v>
      </c>
      <c r="J686" s="14" t="n">
        <f aca="false">H686</f>
        <v>43</v>
      </c>
      <c r="M686" s="8" t="n">
        <v>795</v>
      </c>
    </row>
    <row r="688" customFormat="false" ht="15" hidden="false" customHeight="false" outlineLevel="0" collapsed="false">
      <c r="B688" s="2" t="s">
        <v>108</v>
      </c>
      <c r="C688" s="66" t="s">
        <v>204</v>
      </c>
      <c r="D688" s="2" t="n">
        <v>110</v>
      </c>
      <c r="E688" s="38" t="s">
        <v>115</v>
      </c>
      <c r="F688" s="2" t="n">
        <f aca="false">E688*10</f>
        <v>320</v>
      </c>
      <c r="G688" s="92" t="s">
        <v>3491</v>
      </c>
      <c r="H688" s="14" t="n">
        <f aca="false">E688-1</f>
        <v>31</v>
      </c>
      <c r="I688" s="14" t="n">
        <f aca="false">H688</f>
        <v>31</v>
      </c>
      <c r="J688" s="14" t="n">
        <f aca="false">H688</f>
        <v>31</v>
      </c>
      <c r="M688" s="8" t="n">
        <v>715</v>
      </c>
    </row>
    <row r="689" customFormat="false" ht="15" hidden="false" customHeight="false" outlineLevel="0" collapsed="false">
      <c r="B689" s="2" t="s">
        <v>108</v>
      </c>
      <c r="C689" s="66" t="s">
        <v>204</v>
      </c>
      <c r="D689" s="2" t="n">
        <f aca="false">D688+10</f>
        <v>120</v>
      </c>
      <c r="E689" s="38" t="s">
        <v>116</v>
      </c>
      <c r="F689" s="2" t="n">
        <f aca="false">E689*10</f>
        <v>330</v>
      </c>
      <c r="G689" s="92" t="s">
        <v>3491</v>
      </c>
      <c r="H689" s="14" t="n">
        <f aca="false">E689-1</f>
        <v>32</v>
      </c>
      <c r="I689" s="14" t="n">
        <f aca="false">H689</f>
        <v>32</v>
      </c>
      <c r="J689" s="14" t="n">
        <f aca="false">H689</f>
        <v>32</v>
      </c>
      <c r="M689" s="8" t="n">
        <v>765</v>
      </c>
    </row>
    <row r="690" customFormat="false" ht="15" hidden="false" customHeight="false" outlineLevel="0" collapsed="false">
      <c r="B690" s="2" t="s">
        <v>108</v>
      </c>
      <c r="C690" s="66" t="s">
        <v>204</v>
      </c>
      <c r="D690" s="2" t="n">
        <f aca="false">D689+10</f>
        <v>130</v>
      </c>
      <c r="E690" s="38" t="s">
        <v>117</v>
      </c>
      <c r="F690" s="2" t="n">
        <f aca="false">E690*10</f>
        <v>340</v>
      </c>
      <c r="G690" s="92" t="s">
        <v>3491</v>
      </c>
      <c r="H690" s="14" t="n">
        <f aca="false">E690-1</f>
        <v>33</v>
      </c>
      <c r="I690" s="14" t="n">
        <f aca="false">H690</f>
        <v>33</v>
      </c>
      <c r="J690" s="14" t="n">
        <f aca="false">H690</f>
        <v>33</v>
      </c>
      <c r="M690" s="8" t="n">
        <v>805</v>
      </c>
    </row>
    <row r="691" customFormat="false" ht="15" hidden="false" customHeight="false" outlineLevel="0" collapsed="false">
      <c r="B691" s="2" t="s">
        <v>108</v>
      </c>
      <c r="C691" s="66" t="s">
        <v>204</v>
      </c>
      <c r="D691" s="2" t="n">
        <f aca="false">D690+10</f>
        <v>140</v>
      </c>
      <c r="E691" s="38" t="s">
        <v>118</v>
      </c>
      <c r="F691" s="2" t="n">
        <f aca="false">E691*10</f>
        <v>350</v>
      </c>
      <c r="G691" s="92" t="s">
        <v>3491</v>
      </c>
      <c r="H691" s="14" t="n">
        <f aca="false">E691-1</f>
        <v>34</v>
      </c>
      <c r="I691" s="14" t="n">
        <f aca="false">H691</f>
        <v>34</v>
      </c>
      <c r="J691" s="14" t="n">
        <f aca="false">H691</f>
        <v>34</v>
      </c>
      <c r="M691" s="8" t="n">
        <v>845</v>
      </c>
    </row>
    <row r="692" customFormat="false" ht="15" hidden="false" customHeight="false" outlineLevel="0" collapsed="false">
      <c r="B692" s="2" t="s">
        <v>108</v>
      </c>
      <c r="C692" s="66" t="s">
        <v>204</v>
      </c>
      <c r="D692" s="2" t="n">
        <f aca="false">D691+10</f>
        <v>150</v>
      </c>
      <c r="E692" s="38" t="s">
        <v>119</v>
      </c>
      <c r="F692" s="2" t="n">
        <f aca="false">E692*10</f>
        <v>360</v>
      </c>
      <c r="G692" s="92" t="s">
        <v>3491</v>
      </c>
      <c r="H692" s="14" t="n">
        <f aca="false">E692-1</f>
        <v>35</v>
      </c>
      <c r="I692" s="14" t="n">
        <f aca="false">H692</f>
        <v>35</v>
      </c>
      <c r="J692" s="14" t="n">
        <f aca="false">H692</f>
        <v>35</v>
      </c>
      <c r="M692" s="8" t="n">
        <v>885</v>
      </c>
    </row>
    <row r="693" customFormat="false" ht="15" hidden="false" customHeight="false" outlineLevel="0" collapsed="false">
      <c r="B693" s="2" t="s">
        <v>108</v>
      </c>
      <c r="C693" s="66" t="s">
        <v>204</v>
      </c>
      <c r="D693" s="2" t="n">
        <f aca="false">D692+10</f>
        <v>160</v>
      </c>
      <c r="E693" s="38" t="s">
        <v>120</v>
      </c>
      <c r="F693" s="2" t="n">
        <f aca="false">E693*10</f>
        <v>370</v>
      </c>
      <c r="G693" s="92" t="s">
        <v>3491</v>
      </c>
      <c r="H693" s="14" t="n">
        <f aca="false">E693-1</f>
        <v>36</v>
      </c>
      <c r="I693" s="14" t="n">
        <f aca="false">H693</f>
        <v>36</v>
      </c>
      <c r="J693" s="14" t="n">
        <f aca="false">H693</f>
        <v>36</v>
      </c>
      <c r="M693" s="8" t="n">
        <v>915</v>
      </c>
    </row>
    <row r="694" customFormat="false" ht="15" hidden="false" customHeight="false" outlineLevel="0" collapsed="false">
      <c r="B694" s="2" t="s">
        <v>108</v>
      </c>
      <c r="C694" s="66" t="s">
        <v>204</v>
      </c>
      <c r="D694" s="2" t="n">
        <f aca="false">D693+10</f>
        <v>170</v>
      </c>
      <c r="E694" s="38" t="s">
        <v>121</v>
      </c>
      <c r="F694" s="2" t="n">
        <f aca="false">E694*10</f>
        <v>380</v>
      </c>
      <c r="G694" s="92" t="s">
        <v>3491</v>
      </c>
      <c r="H694" s="14" t="n">
        <f aca="false">E694-1</f>
        <v>37</v>
      </c>
      <c r="I694" s="14" t="n">
        <f aca="false">H694</f>
        <v>37</v>
      </c>
      <c r="J694" s="14" t="n">
        <f aca="false">H694</f>
        <v>37</v>
      </c>
      <c r="M694" s="8" t="n">
        <v>935</v>
      </c>
    </row>
    <row r="695" customFormat="false" ht="15" hidden="false" customHeight="false" outlineLevel="0" collapsed="false">
      <c r="B695" s="2" t="s">
        <v>108</v>
      </c>
      <c r="C695" s="66" t="s">
        <v>204</v>
      </c>
      <c r="D695" s="2" t="n">
        <f aca="false">D694+10</f>
        <v>180</v>
      </c>
      <c r="E695" s="38" t="s">
        <v>122</v>
      </c>
      <c r="F695" s="2" t="n">
        <f aca="false">E695*10</f>
        <v>390</v>
      </c>
      <c r="G695" s="92" t="s">
        <v>3491</v>
      </c>
      <c r="H695" s="14" t="n">
        <f aca="false">E695-1</f>
        <v>38</v>
      </c>
      <c r="I695" s="14" t="n">
        <f aca="false">H695</f>
        <v>38</v>
      </c>
      <c r="J695" s="14" t="n">
        <f aca="false">H695</f>
        <v>38</v>
      </c>
      <c r="M695" s="8" t="n">
        <v>975</v>
      </c>
    </row>
    <row r="696" customFormat="false" ht="15" hidden="false" customHeight="false" outlineLevel="0" collapsed="false">
      <c r="B696" s="2" t="s">
        <v>108</v>
      </c>
      <c r="C696" s="66" t="s">
        <v>204</v>
      </c>
      <c r="D696" s="2" t="n">
        <f aca="false">D695+10</f>
        <v>190</v>
      </c>
      <c r="E696" s="38" t="s">
        <v>123</v>
      </c>
      <c r="F696" s="2" t="n">
        <f aca="false">E696*10</f>
        <v>400</v>
      </c>
      <c r="G696" s="92" t="s">
        <v>3491</v>
      </c>
      <c r="H696" s="14" t="n">
        <f aca="false">E696-1</f>
        <v>39</v>
      </c>
      <c r="I696" s="14" t="n">
        <f aca="false">H696</f>
        <v>39</v>
      </c>
      <c r="J696" s="14" t="n">
        <f aca="false">H696</f>
        <v>39</v>
      </c>
      <c r="M696" s="8" t="n">
        <v>985</v>
      </c>
    </row>
    <row r="697" customFormat="false" ht="15" hidden="false" customHeight="false" outlineLevel="0" collapsed="false">
      <c r="B697" s="2" t="s">
        <v>108</v>
      </c>
      <c r="C697" s="66" t="s">
        <v>204</v>
      </c>
      <c r="D697" s="2" t="n">
        <f aca="false">D696+10</f>
        <v>200</v>
      </c>
      <c r="E697" s="38" t="s">
        <v>124</v>
      </c>
      <c r="F697" s="2" t="n">
        <f aca="false">E697*10</f>
        <v>410</v>
      </c>
      <c r="G697" s="92" t="s">
        <v>3491</v>
      </c>
      <c r="H697" s="14" t="n">
        <f aca="false">E697-1</f>
        <v>40</v>
      </c>
      <c r="I697" s="14" t="n">
        <f aca="false">H697</f>
        <v>40</v>
      </c>
      <c r="J697" s="14" t="n">
        <f aca="false">H697</f>
        <v>40</v>
      </c>
      <c r="M697" s="8" t="n">
        <v>955</v>
      </c>
    </row>
    <row r="698" customFormat="false" ht="15" hidden="false" customHeight="false" outlineLevel="0" collapsed="false">
      <c r="B698" s="2" t="s">
        <v>108</v>
      </c>
      <c r="C698" s="66" t="s">
        <v>204</v>
      </c>
      <c r="D698" s="2" t="n">
        <f aca="false">D697+10</f>
        <v>210</v>
      </c>
      <c r="E698" s="38" t="s">
        <v>125</v>
      </c>
      <c r="F698" s="2" t="n">
        <f aca="false">E698*10</f>
        <v>420</v>
      </c>
      <c r="G698" s="92" t="s">
        <v>3491</v>
      </c>
      <c r="H698" s="14" t="n">
        <f aca="false">E698-1</f>
        <v>41</v>
      </c>
      <c r="I698" s="14" t="n">
        <f aca="false">H698</f>
        <v>41</v>
      </c>
      <c r="J698" s="14" t="n">
        <f aca="false">H698</f>
        <v>41</v>
      </c>
      <c r="M698" s="8" t="n">
        <v>875</v>
      </c>
    </row>
    <row r="699" customFormat="false" ht="15" hidden="false" customHeight="false" outlineLevel="0" collapsed="false">
      <c r="B699" s="2" t="s">
        <v>108</v>
      </c>
      <c r="C699" s="66" t="s">
        <v>204</v>
      </c>
      <c r="D699" s="2" t="n">
        <f aca="false">D698+10</f>
        <v>220</v>
      </c>
      <c r="E699" s="38" t="s">
        <v>126</v>
      </c>
      <c r="F699" s="2" t="n">
        <f aca="false">E699*10</f>
        <v>430</v>
      </c>
      <c r="G699" s="92" t="s">
        <v>3491</v>
      </c>
      <c r="H699" s="14" t="n">
        <f aca="false">E699-1</f>
        <v>42</v>
      </c>
      <c r="I699" s="14" t="n">
        <f aca="false">H699</f>
        <v>42</v>
      </c>
      <c r="J699" s="14" t="n">
        <f aca="false">H699</f>
        <v>42</v>
      </c>
      <c r="M699" s="8" t="n">
        <v>835</v>
      </c>
    </row>
    <row r="700" customFormat="false" ht="15" hidden="false" customHeight="false" outlineLevel="0" collapsed="false">
      <c r="B700" s="2" t="s">
        <v>108</v>
      </c>
      <c r="C700" s="66" t="s">
        <v>204</v>
      </c>
      <c r="D700" s="2" t="n">
        <f aca="false">D699+10</f>
        <v>230</v>
      </c>
      <c r="E700" s="38" t="s">
        <v>127</v>
      </c>
      <c r="F700" s="2" t="n">
        <f aca="false">E700*10</f>
        <v>440</v>
      </c>
      <c r="G700" s="92" t="s">
        <v>3491</v>
      </c>
      <c r="H700" s="14" t="n">
        <f aca="false">E700-1</f>
        <v>43</v>
      </c>
      <c r="I700" s="14" t="n">
        <f aca="false">H700</f>
        <v>43</v>
      </c>
      <c r="J700" s="14" t="n">
        <f aca="false">H700</f>
        <v>43</v>
      </c>
      <c r="M700" s="8" t="n">
        <v>795</v>
      </c>
    </row>
    <row r="702" customFormat="false" ht="15" hidden="false" customHeight="false" outlineLevel="0" collapsed="false">
      <c r="B702" s="2" t="s">
        <v>108</v>
      </c>
      <c r="C702" s="66" t="s">
        <v>204</v>
      </c>
      <c r="D702" s="2" t="n">
        <v>110</v>
      </c>
      <c r="E702" s="38" t="s">
        <v>115</v>
      </c>
      <c r="F702" s="2" t="n">
        <f aca="false">E702*10</f>
        <v>320</v>
      </c>
      <c r="G702" s="92" t="s">
        <v>3492</v>
      </c>
      <c r="H702" s="14" t="n">
        <f aca="false">E702-1</f>
        <v>31</v>
      </c>
      <c r="I702" s="14" t="n">
        <f aca="false">H702</f>
        <v>31</v>
      </c>
      <c r="J702" s="14" t="n">
        <f aca="false">H702</f>
        <v>31</v>
      </c>
      <c r="M702" s="8" t="n">
        <v>715</v>
      </c>
    </row>
    <row r="703" customFormat="false" ht="15" hidden="false" customHeight="false" outlineLevel="0" collapsed="false">
      <c r="B703" s="2" t="s">
        <v>108</v>
      </c>
      <c r="C703" s="66" t="s">
        <v>204</v>
      </c>
      <c r="D703" s="2" t="n">
        <f aca="false">D702+10</f>
        <v>120</v>
      </c>
      <c r="E703" s="38" t="s">
        <v>116</v>
      </c>
      <c r="F703" s="2" t="n">
        <f aca="false">E703*10</f>
        <v>330</v>
      </c>
      <c r="G703" s="92" t="s">
        <v>3492</v>
      </c>
      <c r="H703" s="14" t="n">
        <f aca="false">E703-1</f>
        <v>32</v>
      </c>
      <c r="I703" s="14" t="n">
        <f aca="false">H703</f>
        <v>32</v>
      </c>
      <c r="J703" s="14" t="n">
        <f aca="false">H703</f>
        <v>32</v>
      </c>
      <c r="M703" s="8" t="n">
        <v>765</v>
      </c>
    </row>
    <row r="704" customFormat="false" ht="15" hidden="false" customHeight="false" outlineLevel="0" collapsed="false">
      <c r="B704" s="2" t="s">
        <v>108</v>
      </c>
      <c r="C704" s="66" t="s">
        <v>204</v>
      </c>
      <c r="D704" s="2" t="n">
        <f aca="false">D703+10</f>
        <v>130</v>
      </c>
      <c r="E704" s="38" t="s">
        <v>117</v>
      </c>
      <c r="F704" s="2" t="n">
        <f aca="false">E704*10</f>
        <v>340</v>
      </c>
      <c r="G704" s="92" t="s">
        <v>3492</v>
      </c>
      <c r="H704" s="14" t="n">
        <f aca="false">E704-1</f>
        <v>33</v>
      </c>
      <c r="I704" s="14" t="n">
        <f aca="false">H704</f>
        <v>33</v>
      </c>
      <c r="J704" s="14" t="n">
        <f aca="false">H704</f>
        <v>33</v>
      </c>
      <c r="M704" s="8" t="n">
        <v>805</v>
      </c>
    </row>
    <row r="705" customFormat="false" ht="15" hidden="false" customHeight="false" outlineLevel="0" collapsed="false">
      <c r="B705" s="2" t="s">
        <v>108</v>
      </c>
      <c r="C705" s="66" t="s">
        <v>204</v>
      </c>
      <c r="D705" s="2" t="n">
        <f aca="false">D704+10</f>
        <v>140</v>
      </c>
      <c r="E705" s="38" t="s">
        <v>118</v>
      </c>
      <c r="F705" s="2" t="n">
        <f aca="false">E705*10</f>
        <v>350</v>
      </c>
      <c r="G705" s="92" t="s">
        <v>3492</v>
      </c>
      <c r="H705" s="14" t="n">
        <f aca="false">E705-1</f>
        <v>34</v>
      </c>
      <c r="I705" s="14" t="n">
        <f aca="false">H705</f>
        <v>34</v>
      </c>
      <c r="J705" s="14" t="n">
        <f aca="false">H705</f>
        <v>34</v>
      </c>
      <c r="M705" s="8" t="n">
        <v>845</v>
      </c>
    </row>
    <row r="706" customFormat="false" ht="15" hidden="false" customHeight="false" outlineLevel="0" collapsed="false">
      <c r="B706" s="2" t="s">
        <v>108</v>
      </c>
      <c r="C706" s="66" t="s">
        <v>204</v>
      </c>
      <c r="D706" s="2" t="n">
        <f aca="false">D705+10</f>
        <v>150</v>
      </c>
      <c r="E706" s="38" t="s">
        <v>119</v>
      </c>
      <c r="F706" s="2" t="n">
        <f aca="false">E706*10</f>
        <v>360</v>
      </c>
      <c r="G706" s="92" t="s">
        <v>3492</v>
      </c>
      <c r="H706" s="14" t="n">
        <f aca="false">E706-1</f>
        <v>35</v>
      </c>
      <c r="I706" s="14" t="n">
        <f aca="false">H706</f>
        <v>35</v>
      </c>
      <c r="J706" s="14" t="n">
        <f aca="false">H706</f>
        <v>35</v>
      </c>
      <c r="M706" s="8" t="n">
        <v>885</v>
      </c>
    </row>
    <row r="707" customFormat="false" ht="15" hidden="false" customHeight="false" outlineLevel="0" collapsed="false">
      <c r="B707" s="2" t="s">
        <v>108</v>
      </c>
      <c r="C707" s="66" t="s">
        <v>204</v>
      </c>
      <c r="D707" s="2" t="n">
        <f aca="false">D706+10</f>
        <v>160</v>
      </c>
      <c r="E707" s="38" t="s">
        <v>120</v>
      </c>
      <c r="F707" s="2" t="n">
        <f aca="false">E707*10</f>
        <v>370</v>
      </c>
      <c r="G707" s="92" t="s">
        <v>3492</v>
      </c>
      <c r="H707" s="14" t="n">
        <f aca="false">E707-1</f>
        <v>36</v>
      </c>
      <c r="I707" s="14" t="n">
        <f aca="false">H707</f>
        <v>36</v>
      </c>
      <c r="J707" s="14" t="n">
        <f aca="false">H707</f>
        <v>36</v>
      </c>
      <c r="M707" s="8" t="n">
        <v>915</v>
      </c>
    </row>
    <row r="708" customFormat="false" ht="15" hidden="false" customHeight="false" outlineLevel="0" collapsed="false">
      <c r="B708" s="2" t="s">
        <v>108</v>
      </c>
      <c r="C708" s="66" t="s">
        <v>204</v>
      </c>
      <c r="D708" s="2" t="n">
        <f aca="false">D707+10</f>
        <v>170</v>
      </c>
      <c r="E708" s="38" t="s">
        <v>121</v>
      </c>
      <c r="F708" s="2" t="n">
        <f aca="false">E708*10</f>
        <v>380</v>
      </c>
      <c r="G708" s="92" t="s">
        <v>3492</v>
      </c>
      <c r="H708" s="14" t="n">
        <f aca="false">E708-1</f>
        <v>37</v>
      </c>
      <c r="I708" s="14" t="n">
        <f aca="false">H708</f>
        <v>37</v>
      </c>
      <c r="J708" s="14" t="n">
        <f aca="false">H708</f>
        <v>37</v>
      </c>
      <c r="M708" s="8" t="n">
        <v>935</v>
      </c>
    </row>
    <row r="709" customFormat="false" ht="15" hidden="false" customHeight="false" outlineLevel="0" collapsed="false">
      <c r="B709" s="2" t="s">
        <v>108</v>
      </c>
      <c r="C709" s="66" t="s">
        <v>204</v>
      </c>
      <c r="D709" s="2" t="n">
        <f aca="false">D708+10</f>
        <v>180</v>
      </c>
      <c r="E709" s="38" t="s">
        <v>122</v>
      </c>
      <c r="F709" s="2" t="n">
        <f aca="false">E709*10</f>
        <v>390</v>
      </c>
      <c r="G709" s="92" t="s">
        <v>3492</v>
      </c>
      <c r="H709" s="14" t="n">
        <f aca="false">E709-1</f>
        <v>38</v>
      </c>
      <c r="I709" s="14" t="n">
        <f aca="false">H709</f>
        <v>38</v>
      </c>
      <c r="J709" s="14" t="n">
        <f aca="false">H709</f>
        <v>38</v>
      </c>
      <c r="M709" s="8" t="n">
        <v>975</v>
      </c>
    </row>
    <row r="710" customFormat="false" ht="15" hidden="false" customHeight="false" outlineLevel="0" collapsed="false">
      <c r="B710" s="2" t="s">
        <v>108</v>
      </c>
      <c r="C710" s="66" t="s">
        <v>204</v>
      </c>
      <c r="D710" s="2" t="n">
        <f aca="false">D709+10</f>
        <v>190</v>
      </c>
      <c r="E710" s="38" t="s">
        <v>123</v>
      </c>
      <c r="F710" s="2" t="n">
        <f aca="false">E710*10</f>
        <v>400</v>
      </c>
      <c r="G710" s="92" t="s">
        <v>3492</v>
      </c>
      <c r="H710" s="14" t="n">
        <f aca="false">E710-1</f>
        <v>39</v>
      </c>
      <c r="I710" s="14" t="n">
        <f aca="false">H710</f>
        <v>39</v>
      </c>
      <c r="J710" s="14" t="n">
        <f aca="false">H710</f>
        <v>39</v>
      </c>
      <c r="M710" s="8" t="n">
        <v>985</v>
      </c>
    </row>
    <row r="711" customFormat="false" ht="15" hidden="false" customHeight="false" outlineLevel="0" collapsed="false">
      <c r="B711" s="2" t="s">
        <v>108</v>
      </c>
      <c r="C711" s="66" t="s">
        <v>204</v>
      </c>
      <c r="D711" s="2" t="n">
        <f aca="false">D710+10</f>
        <v>200</v>
      </c>
      <c r="E711" s="38" t="s">
        <v>124</v>
      </c>
      <c r="F711" s="2" t="n">
        <f aca="false">E711*10</f>
        <v>410</v>
      </c>
      <c r="G711" s="92" t="s">
        <v>3492</v>
      </c>
      <c r="H711" s="14" t="n">
        <f aca="false">E711-1</f>
        <v>40</v>
      </c>
      <c r="I711" s="14" t="n">
        <f aca="false">H711</f>
        <v>40</v>
      </c>
      <c r="J711" s="14" t="n">
        <f aca="false">H711</f>
        <v>40</v>
      </c>
      <c r="M711" s="8" t="n">
        <v>955</v>
      </c>
    </row>
    <row r="712" customFormat="false" ht="15" hidden="false" customHeight="false" outlineLevel="0" collapsed="false">
      <c r="B712" s="2" t="s">
        <v>108</v>
      </c>
      <c r="C712" s="66" t="s">
        <v>204</v>
      </c>
      <c r="D712" s="2" t="n">
        <f aca="false">D711+10</f>
        <v>210</v>
      </c>
      <c r="E712" s="38" t="s">
        <v>125</v>
      </c>
      <c r="F712" s="2" t="n">
        <f aca="false">E712*10</f>
        <v>420</v>
      </c>
      <c r="G712" s="92" t="s">
        <v>3492</v>
      </c>
      <c r="H712" s="14" t="n">
        <f aca="false">E712-1</f>
        <v>41</v>
      </c>
      <c r="I712" s="14" t="n">
        <f aca="false">H712</f>
        <v>41</v>
      </c>
      <c r="J712" s="14" t="n">
        <f aca="false">H712</f>
        <v>41</v>
      </c>
      <c r="M712" s="8" t="n">
        <v>875</v>
      </c>
    </row>
    <row r="713" customFormat="false" ht="15" hidden="false" customHeight="false" outlineLevel="0" collapsed="false">
      <c r="B713" s="2" t="s">
        <v>108</v>
      </c>
      <c r="C713" s="66" t="s">
        <v>204</v>
      </c>
      <c r="D713" s="2" t="n">
        <f aca="false">D712+10</f>
        <v>220</v>
      </c>
      <c r="E713" s="38" t="s">
        <v>126</v>
      </c>
      <c r="F713" s="2" t="n">
        <f aca="false">E713*10</f>
        <v>430</v>
      </c>
      <c r="G713" s="92" t="s">
        <v>3492</v>
      </c>
      <c r="H713" s="14" t="n">
        <f aca="false">E713-1</f>
        <v>42</v>
      </c>
      <c r="I713" s="14" t="n">
        <f aca="false">H713</f>
        <v>42</v>
      </c>
      <c r="J713" s="14" t="n">
        <f aca="false">H713</f>
        <v>42</v>
      </c>
      <c r="M713" s="8" t="n">
        <v>835</v>
      </c>
    </row>
    <row r="714" customFormat="false" ht="15" hidden="false" customHeight="false" outlineLevel="0" collapsed="false">
      <c r="B714" s="2" t="s">
        <v>108</v>
      </c>
      <c r="C714" s="66" t="s">
        <v>204</v>
      </c>
      <c r="D714" s="2" t="n">
        <f aca="false">D713+10</f>
        <v>230</v>
      </c>
      <c r="E714" s="38" t="s">
        <v>127</v>
      </c>
      <c r="F714" s="2" t="n">
        <f aca="false">E714*10</f>
        <v>440</v>
      </c>
      <c r="G714" s="92" t="s">
        <v>3492</v>
      </c>
      <c r="H714" s="14" t="n">
        <f aca="false">E714-1</f>
        <v>43</v>
      </c>
      <c r="I714" s="14" t="n">
        <f aca="false">H714</f>
        <v>43</v>
      </c>
      <c r="J714" s="14" t="n">
        <f aca="false">H714</f>
        <v>43</v>
      </c>
      <c r="M714" s="8" t="n">
        <v>795</v>
      </c>
    </row>
    <row r="716" customFormat="false" ht="15" hidden="false" customHeight="false" outlineLevel="0" collapsed="false">
      <c r="B716" s="2" t="s">
        <v>108</v>
      </c>
      <c r="C716" s="66" t="s">
        <v>2134</v>
      </c>
      <c r="D716" s="2" t="n">
        <v>110</v>
      </c>
      <c r="E716" s="38" t="s">
        <v>238</v>
      </c>
      <c r="F716" s="38" t="s">
        <v>2913</v>
      </c>
      <c r="G716" s="92" t="s">
        <v>3493</v>
      </c>
      <c r="H716" s="14" t="s">
        <v>958</v>
      </c>
      <c r="I716" s="14" t="str">
        <f aca="false">H716</f>
        <v>00</v>
      </c>
      <c r="J716" s="14" t="str">
        <f aca="false">H716</f>
        <v>00</v>
      </c>
      <c r="K716" s="18"/>
      <c r="L716" s="18"/>
      <c r="M716" s="8" t="n">
        <v>0</v>
      </c>
    </row>
    <row r="718" customFormat="false" ht="15" hidden="false" customHeight="false" outlineLevel="0" collapsed="false">
      <c r="B718" s="2" t="s">
        <v>108</v>
      </c>
      <c r="C718" s="66" t="s">
        <v>295</v>
      </c>
      <c r="D718" s="2" t="n">
        <v>110</v>
      </c>
      <c r="E718" s="38" t="s">
        <v>115</v>
      </c>
      <c r="F718" s="2" t="n">
        <v>320</v>
      </c>
      <c r="G718" s="92" t="s">
        <v>3493</v>
      </c>
      <c r="H718" s="8" t="n">
        <v>29</v>
      </c>
      <c r="I718" s="8" t="n">
        <f aca="false">H718</f>
        <v>29</v>
      </c>
      <c r="J718" s="8" t="n">
        <f aca="false">I718</f>
        <v>29</v>
      </c>
      <c r="M718" s="8" t="n">
        <f aca="false">IFERROR(INDEX(priorities!F:F,MATCH("KIDSFOOTWEAR"&amp;brands!H718,priorities!I:I,0)),0)</f>
        <v>959</v>
      </c>
    </row>
    <row r="719" customFormat="false" ht="15" hidden="false" customHeight="false" outlineLevel="0" collapsed="false">
      <c r="B719" s="2" t="s">
        <v>108</v>
      </c>
      <c r="C719" s="66" t="s">
        <v>295</v>
      </c>
      <c r="D719" s="2" t="n">
        <v>115</v>
      </c>
      <c r="E719" s="38" t="s">
        <v>130</v>
      </c>
      <c r="F719" s="2" t="n">
        <v>325</v>
      </c>
      <c r="G719" s="66" t="s">
        <v>3493</v>
      </c>
      <c r="H719" s="2" t="s">
        <v>3433</v>
      </c>
      <c r="M719" s="2" t="n">
        <f aca="false">IFERROR(INDEX(priorities!F:F,MATCH("KIDSFOOTWEAR"&amp;brands!H719,priorities!I:I,0)),0)</f>
        <v>0</v>
      </c>
    </row>
    <row r="720" customFormat="false" ht="15" hidden="false" customHeight="false" outlineLevel="0" collapsed="false">
      <c r="B720" s="2" t="s">
        <v>108</v>
      </c>
      <c r="C720" s="66" t="s">
        <v>295</v>
      </c>
      <c r="D720" s="2" t="n">
        <v>120</v>
      </c>
      <c r="E720" s="38" t="s">
        <v>116</v>
      </c>
      <c r="F720" s="2" t="n">
        <v>330</v>
      </c>
      <c r="G720" s="92" t="s">
        <v>3493</v>
      </c>
      <c r="H720" s="8" t="n">
        <v>30</v>
      </c>
      <c r="I720" s="8" t="n">
        <f aca="false">H720</f>
        <v>30</v>
      </c>
      <c r="J720" s="8" t="n">
        <f aca="false">I720</f>
        <v>30</v>
      </c>
      <c r="M720" s="8" t="n">
        <f aca="false">IFERROR(INDEX(priorities!F:F,MATCH("KIDSFOOTWEAR"&amp;brands!H720,priorities!I:I,0)),0)</f>
        <v>899</v>
      </c>
    </row>
    <row r="721" customFormat="false" ht="15" hidden="false" customHeight="false" outlineLevel="0" collapsed="false">
      <c r="B721" s="2" t="s">
        <v>108</v>
      </c>
      <c r="C721" s="66" t="s">
        <v>295</v>
      </c>
      <c r="D721" s="2" t="n">
        <v>125</v>
      </c>
      <c r="E721" s="38" t="s">
        <v>131</v>
      </c>
      <c r="F721" s="2" t="n">
        <v>335</v>
      </c>
      <c r="G721" s="66" t="s">
        <v>3493</v>
      </c>
      <c r="H721" s="2" t="s">
        <v>3433</v>
      </c>
      <c r="M721" s="2" t="n">
        <f aca="false">IFERROR(INDEX(priorities!F:F,MATCH("KIDSFOOTWEAR"&amp;brands!H721,priorities!I:I,0)),0)</f>
        <v>0</v>
      </c>
    </row>
    <row r="722" customFormat="false" ht="15" hidden="false" customHeight="false" outlineLevel="0" collapsed="false">
      <c r="B722" s="2" t="s">
        <v>108</v>
      </c>
      <c r="C722" s="66" t="s">
        <v>295</v>
      </c>
      <c r="D722" s="2" t="n">
        <v>130</v>
      </c>
      <c r="E722" s="38" t="s">
        <v>117</v>
      </c>
      <c r="F722" s="2" t="n">
        <v>340</v>
      </c>
      <c r="G722" s="92" t="s">
        <v>3493</v>
      </c>
      <c r="H722" s="8" t="n">
        <v>31</v>
      </c>
      <c r="I722" s="8" t="n">
        <f aca="false">H722</f>
        <v>31</v>
      </c>
      <c r="J722" s="8" t="n">
        <f aca="false">I722</f>
        <v>31</v>
      </c>
      <c r="M722" s="8" t="n">
        <f aca="false">IFERROR(INDEX(priorities!F:F,MATCH("KIDSFOOTWEAR"&amp;brands!H722,priorities!I:I,0)),0)</f>
        <v>629</v>
      </c>
    </row>
    <row r="723" customFormat="false" ht="15" hidden="false" customHeight="false" outlineLevel="0" collapsed="false">
      <c r="B723" s="2" t="s">
        <v>108</v>
      </c>
      <c r="C723" s="66" t="s">
        <v>295</v>
      </c>
      <c r="D723" s="2" t="n">
        <v>135</v>
      </c>
      <c r="E723" s="38" t="s">
        <v>132</v>
      </c>
      <c r="F723" s="2" t="n">
        <v>345</v>
      </c>
      <c r="G723" s="92" t="s">
        <v>3493</v>
      </c>
      <c r="H723" s="8" t="n">
        <v>32</v>
      </c>
      <c r="I723" s="8" t="n">
        <f aca="false">H723</f>
        <v>32</v>
      </c>
      <c r="J723" s="8" t="n">
        <f aca="false">I723</f>
        <v>32</v>
      </c>
      <c r="M723" s="8" t="n">
        <f aca="false">IFERROR(INDEX(priorities!F:F,MATCH("KIDSFOOTWEAR"&amp;brands!H723,priorities!I:I,0)),0)</f>
        <v>609</v>
      </c>
    </row>
    <row r="724" customFormat="false" ht="15" hidden="false" customHeight="false" outlineLevel="0" collapsed="false">
      <c r="B724" s="2" t="s">
        <v>108</v>
      </c>
      <c r="C724" s="66" t="s">
        <v>295</v>
      </c>
      <c r="D724" s="2" t="n">
        <v>140</v>
      </c>
      <c r="E724" s="38" t="s">
        <v>118</v>
      </c>
      <c r="F724" s="2" t="n">
        <v>350</v>
      </c>
      <c r="G724" s="92" t="s">
        <v>3493</v>
      </c>
      <c r="H724" s="8" t="n">
        <v>33</v>
      </c>
      <c r="I724" s="8" t="n">
        <f aca="false">H724</f>
        <v>33</v>
      </c>
      <c r="J724" s="8" t="n">
        <f aca="false">I724</f>
        <v>33</v>
      </c>
      <c r="M724" s="8" t="n">
        <f aca="false">IFERROR(INDEX(priorities!F:F,MATCH("KIDSFOOTWEAR"&amp;brands!H724,priorities!I:I,0)),0)</f>
        <v>589</v>
      </c>
    </row>
    <row r="725" customFormat="false" ht="15" hidden="false" customHeight="false" outlineLevel="0" collapsed="false">
      <c r="B725" s="2" t="s">
        <v>108</v>
      </c>
      <c r="C725" s="66" t="s">
        <v>295</v>
      </c>
      <c r="D725" s="2" t="n">
        <v>145</v>
      </c>
      <c r="E725" s="38" t="s">
        <v>133</v>
      </c>
      <c r="F725" s="2" t="n">
        <v>355</v>
      </c>
      <c r="G725" s="66" t="s">
        <v>3493</v>
      </c>
      <c r="H725" s="2" t="s">
        <v>3433</v>
      </c>
      <c r="M725" s="2" t="n">
        <f aca="false">IFERROR(INDEX(priorities!F:F,MATCH("KIDSFOOTWEAR"&amp;brands!H725,priorities!I:I,0)),0)</f>
        <v>0</v>
      </c>
    </row>
    <row r="726" customFormat="false" ht="15" hidden="false" customHeight="false" outlineLevel="0" collapsed="false">
      <c r="B726" s="2" t="s">
        <v>108</v>
      </c>
      <c r="C726" s="66" t="s">
        <v>295</v>
      </c>
      <c r="D726" s="2" t="n">
        <v>150</v>
      </c>
      <c r="E726" s="38" t="s">
        <v>119</v>
      </c>
      <c r="F726" s="2" t="n">
        <v>360</v>
      </c>
      <c r="G726" s="92" t="s">
        <v>3493</v>
      </c>
      <c r="H726" s="8" t="n">
        <v>34</v>
      </c>
      <c r="I726" s="8" t="n">
        <f aca="false">H726</f>
        <v>34</v>
      </c>
      <c r="J726" s="8" t="n">
        <f aca="false">I726</f>
        <v>34</v>
      </c>
      <c r="M726" s="8" t="n">
        <f aca="false">IFERROR(INDEX(priorities!F:F,MATCH("KIDSFOOTWEAR"&amp;brands!H726,priorities!I:I,0)),0)</f>
        <v>569</v>
      </c>
    </row>
    <row r="727" customFormat="false" ht="15" hidden="false" customHeight="false" outlineLevel="0" collapsed="false">
      <c r="B727" s="2" t="s">
        <v>108</v>
      </c>
      <c r="C727" s="66" t="s">
        <v>295</v>
      </c>
      <c r="D727" s="2" t="n">
        <v>155</v>
      </c>
      <c r="E727" s="38" t="s">
        <v>134</v>
      </c>
      <c r="F727" s="2" t="n">
        <v>365</v>
      </c>
      <c r="G727" s="66" t="s">
        <v>3493</v>
      </c>
      <c r="H727" s="2" t="s">
        <v>3433</v>
      </c>
      <c r="M727" s="2" t="n">
        <f aca="false">IFERROR(INDEX(priorities!F:F,MATCH("KIDSFOOTWEAR"&amp;brands!H727,priorities!I:I,0)),0)</f>
        <v>0</v>
      </c>
    </row>
    <row r="728" customFormat="false" ht="15" hidden="false" customHeight="false" outlineLevel="0" collapsed="false">
      <c r="B728" s="2" t="s">
        <v>108</v>
      </c>
      <c r="C728" s="66" t="s">
        <v>295</v>
      </c>
      <c r="D728" s="2" t="n">
        <v>160</v>
      </c>
      <c r="E728" s="38" t="s">
        <v>120</v>
      </c>
      <c r="F728" s="2" t="n">
        <v>370</v>
      </c>
      <c r="G728" s="92" t="s">
        <v>3493</v>
      </c>
      <c r="H728" s="8" t="n">
        <v>34.5</v>
      </c>
      <c r="I728" s="8" t="n">
        <f aca="false">H728</f>
        <v>34.5</v>
      </c>
      <c r="J728" s="8" t="n">
        <f aca="false">I728</f>
        <v>34.5</v>
      </c>
      <c r="M728" s="8" t="n">
        <f aca="false">IFERROR(INDEX(priorities!F:F,MATCH("KIDSFOOTWEAR"&amp;brands!H728,priorities!I:I,0)),0)</f>
        <v>559</v>
      </c>
    </row>
    <row r="729" customFormat="false" ht="15" hidden="false" customHeight="false" outlineLevel="0" collapsed="false">
      <c r="B729" s="2" t="s">
        <v>108</v>
      </c>
      <c r="C729" s="66" t="s">
        <v>295</v>
      </c>
      <c r="D729" s="2" t="n">
        <v>165</v>
      </c>
      <c r="E729" s="38" t="s">
        <v>135</v>
      </c>
      <c r="F729" s="2" t="n">
        <v>375</v>
      </c>
      <c r="G729" s="92" t="s">
        <v>3493</v>
      </c>
      <c r="H729" s="8" t="n">
        <v>35</v>
      </c>
      <c r="I729" s="8" t="n">
        <f aca="false">H729</f>
        <v>35</v>
      </c>
      <c r="J729" s="8" t="n">
        <f aca="false">I729</f>
        <v>35</v>
      </c>
      <c r="M729" s="8" t="n">
        <f aca="false">IFERROR(INDEX(priorities!F:F,MATCH("KIDSFOOTWEAR"&amp;brands!H729,priorities!I:I,0)),0)</f>
        <v>549</v>
      </c>
    </row>
    <row r="730" customFormat="false" ht="15" hidden="false" customHeight="false" outlineLevel="0" collapsed="false">
      <c r="B730" s="2" t="s">
        <v>108</v>
      </c>
      <c r="C730" s="66" t="s">
        <v>295</v>
      </c>
      <c r="D730" s="2" t="n">
        <v>170</v>
      </c>
      <c r="E730" s="38" t="s">
        <v>121</v>
      </c>
      <c r="F730" s="2" t="n">
        <v>380</v>
      </c>
      <c r="G730" s="92" t="s">
        <v>3493</v>
      </c>
      <c r="H730" s="8" t="n">
        <v>36</v>
      </c>
      <c r="I730" s="8" t="n">
        <f aca="false">H730</f>
        <v>36</v>
      </c>
      <c r="J730" s="8" t="n">
        <f aca="false">I730</f>
        <v>36</v>
      </c>
      <c r="M730" s="8" t="n">
        <f aca="false">IFERROR(INDEX(priorities!F:F,MATCH("KIDSFOOTWEAR"&amp;brands!H730,priorities!I:I,0)),0)</f>
        <v>529</v>
      </c>
    </row>
    <row r="731" customFormat="false" ht="15" hidden="false" customHeight="false" outlineLevel="0" collapsed="false">
      <c r="B731" s="2" t="s">
        <v>108</v>
      </c>
      <c r="C731" s="66" t="s">
        <v>295</v>
      </c>
      <c r="D731" s="2" t="n">
        <v>175</v>
      </c>
      <c r="E731" s="38" t="s">
        <v>136</v>
      </c>
      <c r="F731" s="2" t="n">
        <v>385</v>
      </c>
      <c r="G731" s="66" t="s">
        <v>3493</v>
      </c>
      <c r="H731" s="2" t="s">
        <v>3433</v>
      </c>
      <c r="M731" s="2" t="n">
        <f aca="false">IFERROR(INDEX(priorities!F:F,MATCH("KIDSFOOTWEAR"&amp;brands!H731,priorities!I:I,0)),0)</f>
        <v>0</v>
      </c>
    </row>
    <row r="732" customFormat="false" ht="15" hidden="false" customHeight="false" outlineLevel="0" collapsed="false">
      <c r="B732" s="2" t="s">
        <v>108</v>
      </c>
      <c r="C732" s="66" t="s">
        <v>295</v>
      </c>
      <c r="D732" s="2" t="n">
        <v>180</v>
      </c>
      <c r="E732" s="38" t="s">
        <v>122</v>
      </c>
      <c r="F732" s="2" t="n">
        <v>390</v>
      </c>
      <c r="G732" s="92" t="s">
        <v>3493</v>
      </c>
      <c r="H732" s="8" t="n">
        <v>37</v>
      </c>
      <c r="I732" s="8" t="n">
        <f aca="false">H732</f>
        <v>37</v>
      </c>
      <c r="J732" s="8" t="n">
        <f aca="false">I732</f>
        <v>37</v>
      </c>
      <c r="M732" s="8" t="n">
        <f aca="false">IFERROR(INDEX(priorities!F:F,MATCH("KIDSFOOTWEAR"&amp;brands!H732,priorities!I:I,0)),0)</f>
        <v>849</v>
      </c>
    </row>
    <row r="733" customFormat="false" ht="15" hidden="false" customHeight="false" outlineLevel="0" collapsed="false">
      <c r="B733" s="2" t="s">
        <v>108</v>
      </c>
      <c r="C733" s="66" t="s">
        <v>295</v>
      </c>
      <c r="D733" s="2" t="n">
        <v>185</v>
      </c>
      <c r="E733" s="38" t="s">
        <v>137</v>
      </c>
      <c r="F733" s="2" t="n">
        <v>395</v>
      </c>
      <c r="G733" s="66" t="s">
        <v>3493</v>
      </c>
      <c r="H733" s="2" t="s">
        <v>3433</v>
      </c>
      <c r="M733" s="2" t="n">
        <f aca="false">IFERROR(INDEX(priorities!F:F,MATCH("KIDSFOOTWEAR"&amp;brands!H733,priorities!I:I,0)),0)</f>
        <v>0</v>
      </c>
    </row>
    <row r="734" customFormat="false" ht="15" hidden="false" customHeight="false" outlineLevel="0" collapsed="false">
      <c r="B734" s="2" t="s">
        <v>108</v>
      </c>
      <c r="C734" s="66" t="s">
        <v>295</v>
      </c>
      <c r="D734" s="2" t="n">
        <v>190</v>
      </c>
      <c r="E734" s="38" t="s">
        <v>123</v>
      </c>
      <c r="F734" s="2" t="n">
        <v>400</v>
      </c>
      <c r="G734" s="92" t="s">
        <v>3493</v>
      </c>
      <c r="H734" s="8" t="n">
        <v>38</v>
      </c>
      <c r="I734" s="8" t="n">
        <f aca="false">H734</f>
        <v>38</v>
      </c>
      <c r="J734" s="8" t="n">
        <f aca="false">I734</f>
        <v>38</v>
      </c>
      <c r="M734" s="8" t="n">
        <f aca="false">IFERROR(INDEX(priorities!F:F,MATCH("KIDSFOOTWEAR"&amp;brands!H734,priorities!I:I,0)),0)</f>
        <v>889</v>
      </c>
    </row>
    <row r="735" customFormat="false" ht="15" hidden="false" customHeight="false" outlineLevel="0" collapsed="false">
      <c r="B735" s="2" t="s">
        <v>108</v>
      </c>
      <c r="C735" s="66" t="s">
        <v>295</v>
      </c>
      <c r="D735" s="2" t="n">
        <v>195</v>
      </c>
      <c r="E735" s="38" t="s">
        <v>138</v>
      </c>
      <c r="F735" s="2" t="n">
        <v>405</v>
      </c>
      <c r="G735" s="92" t="s">
        <v>3493</v>
      </c>
      <c r="H735" s="8" t="n">
        <v>39</v>
      </c>
      <c r="I735" s="8" t="n">
        <f aca="false">H735</f>
        <v>39</v>
      </c>
      <c r="J735" s="8" t="n">
        <f aca="false">I735</f>
        <v>39</v>
      </c>
      <c r="M735" s="8" t="n">
        <f aca="false">IFERROR(INDEX(priorities!F:F,MATCH("KIDSFOOTWEAR"&amp;brands!H735,priorities!I:I,0)),0)</f>
        <v>859</v>
      </c>
    </row>
    <row r="736" customFormat="false" ht="15" hidden="false" customHeight="false" outlineLevel="0" collapsed="false">
      <c r="B736" s="2" t="s">
        <v>108</v>
      </c>
      <c r="C736" s="66" t="s">
        <v>295</v>
      </c>
      <c r="D736" s="2" t="n">
        <v>200</v>
      </c>
      <c r="E736" s="38" t="s">
        <v>124</v>
      </c>
      <c r="F736" s="2" t="n">
        <v>410</v>
      </c>
      <c r="G736" s="92" t="s">
        <v>3493</v>
      </c>
      <c r="H736" s="8" t="n">
        <v>40</v>
      </c>
      <c r="I736" s="8" t="n">
        <f aca="false">H736</f>
        <v>40</v>
      </c>
      <c r="J736" s="8" t="n">
        <f aca="false">I736</f>
        <v>40</v>
      </c>
      <c r="M736" s="8" t="n">
        <f aca="false">IFERROR(INDEX(priorities!F:F,MATCH("KIDSFOOTWEAR"&amp;brands!H736,priorities!I:I,0)),0)</f>
        <v>499</v>
      </c>
    </row>
    <row r="737" customFormat="false" ht="15" hidden="false" customHeight="false" outlineLevel="0" collapsed="false">
      <c r="B737" s="2" t="s">
        <v>108</v>
      </c>
      <c r="C737" s="66" t="s">
        <v>295</v>
      </c>
      <c r="D737" s="2" t="n">
        <v>205</v>
      </c>
      <c r="E737" s="38" t="s">
        <v>139</v>
      </c>
      <c r="F737" s="2" t="n">
        <v>415</v>
      </c>
      <c r="G737" s="66" t="s">
        <v>3493</v>
      </c>
      <c r="H737" s="2" t="s">
        <v>3433</v>
      </c>
      <c r="M737" s="2" t="n">
        <f aca="false">IFERROR(INDEX(priorities!F:F,MATCH("KIDSFOOTWEAR"&amp;brands!H737,priorities!I:I,0)),0)</f>
        <v>0</v>
      </c>
    </row>
    <row r="738" customFormat="false" ht="15" hidden="false" customHeight="false" outlineLevel="0" collapsed="false">
      <c r="B738" s="2" t="s">
        <v>108</v>
      </c>
      <c r="C738" s="66" t="s">
        <v>295</v>
      </c>
      <c r="D738" s="2" t="n">
        <v>210</v>
      </c>
      <c r="E738" s="38" t="s">
        <v>125</v>
      </c>
      <c r="F738" s="2" t="n">
        <v>420</v>
      </c>
      <c r="G738" s="92" t="s">
        <v>3493</v>
      </c>
      <c r="H738" s="8" t="n">
        <v>40.5</v>
      </c>
      <c r="I738" s="8" t="n">
        <f aca="false">H738</f>
        <v>40.5</v>
      </c>
      <c r="J738" s="8" t="n">
        <f aca="false">I738</f>
        <v>40.5</v>
      </c>
      <c r="M738" s="8" t="n">
        <f aca="false">IFERROR(INDEX(priorities!F:F,MATCH("KIDSFOOTWEAR"&amp;brands!H738,priorities!I:I,0)),0)</f>
        <v>489</v>
      </c>
    </row>
    <row r="739" customFormat="false" ht="15" hidden="false" customHeight="false" outlineLevel="0" collapsed="false">
      <c r="B739" s="2" t="s">
        <v>108</v>
      </c>
      <c r="C739" s="66" t="s">
        <v>295</v>
      </c>
      <c r="D739" s="2" t="n">
        <v>215</v>
      </c>
      <c r="E739" s="38" t="s">
        <v>140</v>
      </c>
      <c r="F739" s="2" t="n">
        <v>425</v>
      </c>
      <c r="G739" s="66" t="s">
        <v>3493</v>
      </c>
      <c r="H739" s="2" t="s">
        <v>3433</v>
      </c>
      <c r="M739" s="2" t="n">
        <f aca="false">IFERROR(INDEX(priorities!F:F,MATCH("KIDSFOOTWEAR"&amp;brands!H739,priorities!I:I,0)),0)</f>
        <v>0</v>
      </c>
    </row>
    <row r="740" customFormat="false" ht="15" hidden="false" customHeight="false" outlineLevel="0" collapsed="false">
      <c r="B740" s="2" t="s">
        <v>108</v>
      </c>
      <c r="C740" s="66" t="s">
        <v>295</v>
      </c>
      <c r="D740" s="2" t="n">
        <v>220</v>
      </c>
      <c r="E740" s="38" t="s">
        <v>126</v>
      </c>
      <c r="F740" s="2" t="n">
        <v>430</v>
      </c>
      <c r="G740" s="92" t="s">
        <v>3493</v>
      </c>
      <c r="H740" s="8" t="n">
        <v>41</v>
      </c>
      <c r="I740" s="8" t="n">
        <f aca="false">H740</f>
        <v>41</v>
      </c>
      <c r="J740" s="8" t="n">
        <f aca="false">I740</f>
        <v>41</v>
      </c>
      <c r="M740" s="8" t="n">
        <f aca="false">IFERROR(INDEX(priorities!F:F,MATCH("KIDSFOOTWEAR"&amp;brands!H740,priorities!I:I,0)),0)</f>
        <v>479</v>
      </c>
    </row>
    <row r="741" customFormat="false" ht="15" hidden="false" customHeight="false" outlineLevel="0" collapsed="false">
      <c r="B741" s="2" t="s">
        <v>108</v>
      </c>
      <c r="C741" s="66" t="s">
        <v>295</v>
      </c>
      <c r="D741" s="2" t="n">
        <v>225</v>
      </c>
      <c r="E741" s="38" t="s">
        <v>141</v>
      </c>
      <c r="F741" s="2" t="n">
        <v>435</v>
      </c>
      <c r="G741" s="92" t="s">
        <v>3493</v>
      </c>
      <c r="H741" s="8" t="n">
        <v>42</v>
      </c>
      <c r="I741" s="8" t="n">
        <f aca="false">H741</f>
        <v>42</v>
      </c>
      <c r="J741" s="8" t="n">
        <f aca="false">I741</f>
        <v>42</v>
      </c>
      <c r="M741" s="8" t="n">
        <f aca="false">IFERROR(INDEX(priorities!F:F,MATCH("KIDSFOOTWEAR"&amp;brands!H741,priorities!I:I,0)),0)</f>
        <v>459</v>
      </c>
    </row>
    <row r="742" customFormat="false" ht="15" hidden="false" customHeight="false" outlineLevel="0" collapsed="false">
      <c r="B742" s="2" t="s">
        <v>108</v>
      </c>
      <c r="C742" s="66" t="s">
        <v>295</v>
      </c>
      <c r="D742" s="2" t="n">
        <v>230</v>
      </c>
      <c r="E742" s="38" t="s">
        <v>127</v>
      </c>
      <c r="F742" s="2" t="n">
        <v>440</v>
      </c>
      <c r="G742" s="92" t="s">
        <v>3493</v>
      </c>
      <c r="H742" s="8" t="n">
        <v>43</v>
      </c>
      <c r="I742" s="8" t="n">
        <f aca="false">H742</f>
        <v>43</v>
      </c>
      <c r="J742" s="8" t="n">
        <f aca="false">I742</f>
        <v>43</v>
      </c>
      <c r="M742" s="8" t="n">
        <f aca="false">IFERROR(INDEX(priorities!F:F,MATCH("KIDSFOOTWEAR"&amp;brands!H742,priorities!I:I,0)),0)</f>
        <v>439</v>
      </c>
    </row>
    <row r="743" customFormat="false" ht="15" hidden="false" customHeight="false" outlineLevel="0" collapsed="false">
      <c r="B743" s="2" t="s">
        <v>108</v>
      </c>
      <c r="C743" s="66" t="s">
        <v>295</v>
      </c>
      <c r="D743" s="2" t="n">
        <v>235</v>
      </c>
      <c r="E743" s="38" t="s">
        <v>247</v>
      </c>
      <c r="F743" s="2" t="n">
        <v>445</v>
      </c>
      <c r="G743" s="66" t="s">
        <v>3493</v>
      </c>
      <c r="H743" s="2" t="s">
        <v>3433</v>
      </c>
      <c r="M743" s="2" t="n">
        <f aca="false">IFERROR(INDEX(priorities!F:F,MATCH("KIDSFOOTWEAR"&amp;brands!H743,priorities!I:I,0)),0)</f>
        <v>0</v>
      </c>
    </row>
    <row r="744" customFormat="false" ht="15" hidden="false" customHeight="false" outlineLevel="0" collapsed="false">
      <c r="B744" s="2" t="s">
        <v>108</v>
      </c>
      <c r="C744" s="66" t="s">
        <v>295</v>
      </c>
      <c r="D744" s="2" t="n">
        <v>240</v>
      </c>
      <c r="E744" s="38" t="s">
        <v>196</v>
      </c>
      <c r="F744" s="2" t="n">
        <v>450</v>
      </c>
      <c r="G744" s="92" t="s">
        <v>3493</v>
      </c>
      <c r="H744" s="8" t="n">
        <v>43.5</v>
      </c>
      <c r="I744" s="8" t="n">
        <f aca="false">H744</f>
        <v>43.5</v>
      </c>
      <c r="J744" s="8" t="n">
        <f aca="false">I744</f>
        <v>43.5</v>
      </c>
      <c r="M744" s="8" t="n">
        <f aca="false">IFERROR(INDEX(priorities!F:F,MATCH("KIDSFOOTWEAR"&amp;brands!H744,priorities!I:I,0)),0)</f>
        <v>429</v>
      </c>
    </row>
    <row r="745" customFormat="false" ht="15" hidden="false" customHeight="false" outlineLevel="0" collapsed="false">
      <c r="B745" s="2" t="s">
        <v>108</v>
      </c>
      <c r="C745" s="66" t="s">
        <v>295</v>
      </c>
      <c r="D745" s="2" t="n">
        <v>245</v>
      </c>
      <c r="E745" s="38" t="s">
        <v>248</v>
      </c>
      <c r="F745" s="2" t="n">
        <v>455</v>
      </c>
      <c r="G745" s="66" t="s">
        <v>3493</v>
      </c>
      <c r="H745" s="2" t="s">
        <v>3433</v>
      </c>
      <c r="M745" s="2" t="n">
        <f aca="false">IFERROR(INDEX(priorities!F:F,MATCH("KIDSFOOTWEAR"&amp;brands!H745,priorities!I:I,0)),0)</f>
        <v>0</v>
      </c>
    </row>
    <row r="746" customFormat="false" ht="15" hidden="false" customHeight="false" outlineLevel="0" collapsed="false">
      <c r="B746" s="2" t="s">
        <v>108</v>
      </c>
      <c r="C746" s="66" t="s">
        <v>295</v>
      </c>
      <c r="D746" s="2" t="n">
        <v>250</v>
      </c>
      <c r="E746" s="38" t="s">
        <v>241</v>
      </c>
      <c r="F746" s="2" t="n">
        <v>460</v>
      </c>
      <c r="G746" s="92" t="s">
        <v>3493</v>
      </c>
      <c r="H746" s="8" t="n">
        <v>44</v>
      </c>
      <c r="I746" s="8" t="n">
        <f aca="false">H746</f>
        <v>44</v>
      </c>
      <c r="J746" s="8" t="n">
        <f aca="false">I746</f>
        <v>44</v>
      </c>
      <c r="M746" s="8" t="n">
        <f aca="false">IFERROR(INDEX(priorities!F:F,MATCH("KIDSFOOTWEAR"&amp;brands!H746,priorities!I:I,0)),0)</f>
        <v>419</v>
      </c>
    </row>
    <row r="747" customFormat="false" ht="15" hidden="false" customHeight="false" outlineLevel="0" collapsed="false">
      <c r="B747" s="2" t="s">
        <v>108</v>
      </c>
      <c r="C747" s="66" t="s">
        <v>295</v>
      </c>
      <c r="D747" s="2" t="n">
        <v>255</v>
      </c>
      <c r="E747" s="38" t="s">
        <v>249</v>
      </c>
      <c r="F747" s="2" t="n">
        <v>465</v>
      </c>
      <c r="G747" s="92" t="s">
        <v>3493</v>
      </c>
      <c r="H747" s="8" t="n">
        <v>45</v>
      </c>
      <c r="I747" s="8" t="n">
        <f aca="false">H747</f>
        <v>45</v>
      </c>
      <c r="J747" s="8" t="n">
        <f aca="false">I747</f>
        <v>45</v>
      </c>
      <c r="M747" s="8" t="n">
        <f aca="false">IFERROR(INDEX(priorities!F:F,MATCH("KIDSFOOTWEAR"&amp;brands!H747,priorities!I:I,0)),0)</f>
        <v>399</v>
      </c>
    </row>
    <row r="748" customFormat="false" ht="15" hidden="false" customHeight="false" outlineLevel="0" collapsed="false">
      <c r="B748" s="2" t="s">
        <v>108</v>
      </c>
      <c r="C748" s="66" t="s">
        <v>295</v>
      </c>
      <c r="D748" s="2" t="n">
        <v>260</v>
      </c>
      <c r="E748" s="38" t="s">
        <v>242</v>
      </c>
      <c r="F748" s="2" t="n">
        <v>470</v>
      </c>
      <c r="G748" s="92" t="s">
        <v>3493</v>
      </c>
      <c r="H748" s="8" t="n">
        <v>46</v>
      </c>
      <c r="I748" s="8" t="n">
        <f aca="false">H748</f>
        <v>46</v>
      </c>
      <c r="J748" s="8" t="n">
        <f aca="false">I748</f>
        <v>46</v>
      </c>
      <c r="M748" s="8" t="n">
        <f aca="false">IFERROR(INDEX(priorities!F:F,MATCH("KIDSFOOTWEAR"&amp;brands!H748,priorities!I:I,0)),0)</f>
        <v>389</v>
      </c>
    </row>
    <row r="749" customFormat="false" ht="15" hidden="false" customHeight="false" outlineLevel="0" collapsed="false">
      <c r="B749" s="2" t="s">
        <v>108</v>
      </c>
      <c r="C749" s="66" t="s">
        <v>295</v>
      </c>
      <c r="D749" s="2" t="n">
        <v>265</v>
      </c>
      <c r="E749" s="38" t="s">
        <v>250</v>
      </c>
      <c r="F749" s="2" t="n">
        <v>475</v>
      </c>
      <c r="G749" s="66" t="s">
        <v>3493</v>
      </c>
      <c r="H749" s="2" t="s">
        <v>3433</v>
      </c>
      <c r="M749" s="2" t="n">
        <f aca="false">IFERROR(INDEX(priorities!F:F,MATCH("KIDSFOOTWEAR"&amp;brands!H749,priorities!I:I,0)),0)</f>
        <v>0</v>
      </c>
    </row>
    <row r="750" customFormat="false" ht="15" hidden="false" customHeight="false" outlineLevel="0" collapsed="false">
      <c r="B750" s="2" t="s">
        <v>108</v>
      </c>
      <c r="C750" s="66" t="s">
        <v>295</v>
      </c>
      <c r="D750" s="2" t="n">
        <v>270</v>
      </c>
      <c r="E750" s="38" t="s">
        <v>243</v>
      </c>
      <c r="F750" s="2" t="n">
        <v>480</v>
      </c>
      <c r="G750" s="66" t="s">
        <v>3493</v>
      </c>
      <c r="H750" s="2" t="s">
        <v>3433</v>
      </c>
      <c r="M750" s="2" t="n">
        <f aca="false">IFERROR(INDEX(priorities!F:F,MATCH("KIDSFOOTWEAR"&amp;brands!H750,priorities!I:I,0)),0)</f>
        <v>0</v>
      </c>
    </row>
    <row r="751" customFormat="false" ht="15" hidden="false" customHeight="false" outlineLevel="0" collapsed="false">
      <c r="B751" s="2" t="s">
        <v>108</v>
      </c>
      <c r="C751" s="66" t="s">
        <v>295</v>
      </c>
      <c r="D751" s="2" t="n">
        <v>275</v>
      </c>
      <c r="E751" s="38" t="s">
        <v>251</v>
      </c>
      <c r="F751" s="2" t="n">
        <v>485</v>
      </c>
      <c r="G751" s="66" t="s">
        <v>3493</v>
      </c>
      <c r="H751" s="2" t="s">
        <v>3433</v>
      </c>
      <c r="M751" s="2" t="n">
        <f aca="false">IFERROR(INDEX(priorities!F:F,MATCH("KIDSFOOTWEAR"&amp;brands!H751,priorities!I:I,0)),0)</f>
        <v>0</v>
      </c>
    </row>
    <row r="752" customFormat="false" ht="15" hidden="false" customHeight="false" outlineLevel="0" collapsed="false">
      <c r="B752" s="2" t="s">
        <v>108</v>
      </c>
      <c r="C752" s="66" t="s">
        <v>295</v>
      </c>
      <c r="D752" s="2" t="n">
        <v>280</v>
      </c>
      <c r="E752" s="38" t="s">
        <v>244</v>
      </c>
      <c r="F752" s="2" t="n">
        <v>490</v>
      </c>
      <c r="G752" s="66" t="s">
        <v>3493</v>
      </c>
      <c r="H752" s="2" t="s">
        <v>3433</v>
      </c>
      <c r="M752" s="2" t="n">
        <f aca="false">IFERROR(INDEX(priorities!F:F,MATCH("KIDSFOOTWEAR"&amp;brands!H752,priorities!I:I,0)),0)</f>
        <v>0</v>
      </c>
    </row>
    <row r="753" customFormat="false" ht="15" hidden="false" customHeight="false" outlineLevel="0" collapsed="false">
      <c r="B753" s="2" t="s">
        <v>108</v>
      </c>
      <c r="C753" s="66" t="s">
        <v>295</v>
      </c>
      <c r="D753" s="2" t="n">
        <v>285</v>
      </c>
      <c r="E753" s="38" t="s">
        <v>252</v>
      </c>
      <c r="F753" s="2" t="n">
        <v>495</v>
      </c>
      <c r="G753" s="66" t="s">
        <v>3493</v>
      </c>
      <c r="H753" s="2" t="s">
        <v>3433</v>
      </c>
      <c r="M753" s="2" t="n">
        <f aca="false">IFERROR(INDEX(priorities!F:F,MATCH("KIDSFOOTWEAR"&amp;brands!H753,priorities!I:I,0)),0)</f>
        <v>0</v>
      </c>
    </row>
    <row r="754" customFormat="false" ht="15" hidden="false" customHeight="false" outlineLevel="0" collapsed="false">
      <c r="B754" s="2" t="s">
        <v>108</v>
      </c>
      <c r="C754" s="66" t="s">
        <v>295</v>
      </c>
      <c r="D754" s="2" t="n">
        <v>290</v>
      </c>
      <c r="E754" s="38" t="s">
        <v>245</v>
      </c>
      <c r="F754" s="2" t="n">
        <v>500</v>
      </c>
      <c r="G754" s="66" t="s">
        <v>3493</v>
      </c>
      <c r="H754" s="2" t="s">
        <v>3433</v>
      </c>
      <c r="M754" s="2" t="n">
        <f aca="false">IFERROR(INDEX(priorities!F:F,MATCH("KIDSFOOTWEAR"&amp;brands!H754,priorities!I:I,0)),0)</f>
        <v>0</v>
      </c>
    </row>
    <row r="756" customFormat="false" ht="15" hidden="false" customHeight="false" outlineLevel="0" collapsed="false">
      <c r="B756" s="2" t="s">
        <v>108</v>
      </c>
      <c r="C756" s="66" t="s">
        <v>2331</v>
      </c>
      <c r="D756" s="2" t="n">
        <v>130</v>
      </c>
      <c r="E756" s="38" t="s">
        <v>185</v>
      </c>
      <c r="F756" s="2" t="s">
        <v>2601</v>
      </c>
      <c r="G756" s="92" t="s">
        <v>3493</v>
      </c>
      <c r="H756" s="8" t="s">
        <v>2160</v>
      </c>
      <c r="I756" s="8" t="str">
        <f aca="false">SUBSTITUTE(H756,"/",";")</f>
        <v>110;116</v>
      </c>
      <c r="J756" s="8" t="str">
        <f aca="false">SUBSTITUTE(H756,"/",";")</f>
        <v>110;116</v>
      </c>
      <c r="M756" s="8" t="n">
        <f aca="false">INDEX(priorities!F:F,MATCH("KIDSHEIGHT"&amp;brands!H756,priorities!I:I,0))</f>
        <v>678</v>
      </c>
    </row>
    <row r="757" customFormat="false" ht="15" hidden="false" customHeight="false" outlineLevel="0" collapsed="false">
      <c r="B757" s="2" t="s">
        <v>108</v>
      </c>
      <c r="C757" s="66" t="s">
        <v>2331</v>
      </c>
      <c r="D757" s="2" t="n">
        <v>140</v>
      </c>
      <c r="E757" s="38" t="s">
        <v>186</v>
      </c>
      <c r="F757" s="2" t="s">
        <v>2907</v>
      </c>
      <c r="G757" s="92" t="s">
        <v>3493</v>
      </c>
      <c r="H757" s="8" t="s">
        <v>2162</v>
      </c>
      <c r="I757" s="8" t="str">
        <f aca="false">SUBSTITUTE(H757,"/",";")</f>
        <v>122;128</v>
      </c>
      <c r="J757" s="8" t="str">
        <f aca="false">SUBSTITUTE(H757,"/",";")</f>
        <v>122;128</v>
      </c>
      <c r="M757" s="8" t="n">
        <f aca="false">INDEX(priorities!F:F,MATCH("KIDSHEIGHT"&amp;brands!H757,priorities!I:I,0))</f>
        <v>618</v>
      </c>
    </row>
    <row r="758" customFormat="false" ht="15" hidden="false" customHeight="false" outlineLevel="0" collapsed="false">
      <c r="B758" s="2" t="s">
        <v>108</v>
      </c>
      <c r="C758" s="66" t="s">
        <v>2331</v>
      </c>
      <c r="D758" s="2" t="n">
        <v>150</v>
      </c>
      <c r="E758" s="38" t="s">
        <v>187</v>
      </c>
      <c r="F758" s="2" t="s">
        <v>2908</v>
      </c>
      <c r="G758" s="92" t="s">
        <v>3493</v>
      </c>
      <c r="H758" s="8" t="s">
        <v>2164</v>
      </c>
      <c r="I758" s="8" t="str">
        <f aca="false">SUBSTITUTE(H758,"/",";")</f>
        <v>134;140</v>
      </c>
      <c r="J758" s="8" t="str">
        <f aca="false">SUBSTITUTE(H758,"/",";")</f>
        <v>134;140</v>
      </c>
      <c r="M758" s="8" t="n">
        <f aca="false">INDEX(priorities!F:F,MATCH("KIDSHEIGHT"&amp;brands!H758,priorities!I:I,0))</f>
        <v>568</v>
      </c>
    </row>
    <row r="759" customFormat="false" ht="15" hidden="false" customHeight="false" outlineLevel="0" collapsed="false">
      <c r="B759" s="2" t="s">
        <v>108</v>
      </c>
      <c r="C759" s="66" t="s">
        <v>2331</v>
      </c>
      <c r="D759" s="2" t="n">
        <v>160</v>
      </c>
      <c r="E759" s="38" t="s">
        <v>188</v>
      </c>
      <c r="F759" s="2" t="s">
        <v>2909</v>
      </c>
      <c r="G759" s="92" t="s">
        <v>3493</v>
      </c>
      <c r="H759" s="8" t="s">
        <v>2166</v>
      </c>
      <c r="I759" s="8" t="str">
        <f aca="false">SUBSTITUTE(H759,"/",";")</f>
        <v>146;152</v>
      </c>
      <c r="J759" s="8" t="str">
        <f aca="false">SUBSTITUTE(H759,"/",";")</f>
        <v>146;152</v>
      </c>
      <c r="M759" s="8" t="n">
        <f aca="false">INDEX(priorities!F:F,MATCH("KIDSHEIGHT"&amp;brands!H759,priorities!I:I,0))</f>
        <v>508</v>
      </c>
    </row>
    <row r="760" customFormat="false" ht="15" hidden="false" customHeight="false" outlineLevel="0" collapsed="false">
      <c r="B760" s="2" t="s">
        <v>108</v>
      </c>
      <c r="C760" s="66" t="s">
        <v>2331</v>
      </c>
      <c r="D760" s="2" t="n">
        <v>170</v>
      </c>
      <c r="E760" s="38" t="s">
        <v>189</v>
      </c>
      <c r="F760" s="2" t="s">
        <v>2910</v>
      </c>
      <c r="G760" s="92" t="s">
        <v>3493</v>
      </c>
      <c r="H760" s="8" t="s">
        <v>2168</v>
      </c>
      <c r="I760" s="8" t="str">
        <f aca="false">SUBSTITUTE(H760,"/",";")</f>
        <v>158;164</v>
      </c>
      <c r="J760" s="8" t="str">
        <f aca="false">SUBSTITUTE(H760,"/",";")</f>
        <v>158;164</v>
      </c>
      <c r="M760" s="8" t="n">
        <f aca="false">INDEX(priorities!F:F,MATCH("KIDSHEIGHT"&amp;brands!H760,priorities!I:I,0))</f>
        <v>458</v>
      </c>
    </row>
    <row r="761" customFormat="false" ht="15" hidden="false" customHeight="false" outlineLevel="0" collapsed="false">
      <c r="B761" s="2" t="s">
        <v>108</v>
      </c>
      <c r="C761" s="66" t="s">
        <v>2331</v>
      </c>
      <c r="D761" s="2" t="n">
        <v>180</v>
      </c>
      <c r="E761" s="38" t="s">
        <v>190</v>
      </c>
      <c r="F761" s="2" t="s">
        <v>2911</v>
      </c>
      <c r="G761" s="66" t="s">
        <v>3493</v>
      </c>
      <c r="H761" s="2" t="s">
        <v>3433</v>
      </c>
      <c r="M761" s="2" t="n">
        <v>0</v>
      </c>
    </row>
    <row r="762" customFormat="false" ht="15" hidden="false" customHeight="false" outlineLevel="0" collapsed="false">
      <c r="B762" s="2" t="s">
        <v>108</v>
      </c>
      <c r="C762" s="66" t="s">
        <v>2331</v>
      </c>
      <c r="D762" s="2" t="n">
        <v>190</v>
      </c>
      <c r="E762" s="38" t="s">
        <v>191</v>
      </c>
      <c r="F762" s="2" t="s">
        <v>2912</v>
      </c>
      <c r="G762" s="66" t="s">
        <v>3493</v>
      </c>
      <c r="H762" s="2" t="s">
        <v>3433</v>
      </c>
      <c r="M762" s="2" t="n">
        <v>0</v>
      </c>
    </row>
    <row r="764" customFormat="false" ht="15" hidden="false" customHeight="false" outlineLevel="0" collapsed="false">
      <c r="B764" s="2" t="s">
        <v>108</v>
      </c>
      <c r="C764" s="66" t="s">
        <v>2325</v>
      </c>
      <c r="D764" s="2" t="n">
        <v>110</v>
      </c>
      <c r="E764" s="38" t="s">
        <v>314</v>
      </c>
      <c r="F764" s="2" t="n">
        <v>280</v>
      </c>
      <c r="G764" s="92" t="s">
        <v>3493</v>
      </c>
      <c r="H764" s="8" t="n">
        <v>122</v>
      </c>
      <c r="I764" s="8" t="n">
        <f aca="false">H764</f>
        <v>122</v>
      </c>
      <c r="J764" s="8" t="n">
        <f aca="false">H764</f>
        <v>122</v>
      </c>
      <c r="M764" s="8" t="n">
        <f aca="false">INDEX(priorities!F:F,MATCH("KIDSHEIGHT"&amp;brands!H764,priorities!I:I,0))</f>
        <v>739</v>
      </c>
    </row>
    <row r="765" customFormat="false" ht="15" hidden="false" customHeight="false" outlineLevel="0" collapsed="false">
      <c r="B765" s="2" t="s">
        <v>108</v>
      </c>
      <c r="C765" s="66" t="s">
        <v>2325</v>
      </c>
      <c r="D765" s="2" t="n">
        <v>120</v>
      </c>
      <c r="E765" s="38" t="s">
        <v>316</v>
      </c>
      <c r="F765" s="2" t="n">
        <v>300</v>
      </c>
      <c r="G765" s="92" t="s">
        <v>3493</v>
      </c>
      <c r="H765" s="8" t="n">
        <v>128</v>
      </c>
      <c r="I765" s="8" t="n">
        <f aca="false">H765</f>
        <v>128</v>
      </c>
      <c r="J765" s="8" t="n">
        <f aca="false">H765</f>
        <v>128</v>
      </c>
      <c r="M765" s="8" t="n">
        <f aca="false">INDEX(priorities!F:F,MATCH("KIDSHEIGHT"&amp;brands!H765,priorities!I:I,0))</f>
        <v>729</v>
      </c>
    </row>
    <row r="766" customFormat="false" ht="15" hidden="false" customHeight="false" outlineLevel="0" collapsed="false">
      <c r="B766" s="2" t="s">
        <v>108</v>
      </c>
      <c r="C766" s="66" t="s">
        <v>2325</v>
      </c>
      <c r="D766" s="2" t="n">
        <v>130</v>
      </c>
      <c r="E766" s="38" t="s">
        <v>115</v>
      </c>
      <c r="F766" s="2" t="n">
        <v>320</v>
      </c>
      <c r="G766" s="92" t="s">
        <v>3493</v>
      </c>
      <c r="H766" s="8" t="n">
        <v>134</v>
      </c>
      <c r="I766" s="8" t="n">
        <f aca="false">H766</f>
        <v>134</v>
      </c>
      <c r="J766" s="8" t="n">
        <f aca="false">H766</f>
        <v>134</v>
      </c>
      <c r="M766" s="8" t="n">
        <f aca="false">INDEX(priorities!F:F,MATCH("KIDSHEIGHT"&amp;brands!H766,priorities!I:I,0))</f>
        <v>699</v>
      </c>
    </row>
    <row r="767" customFormat="false" ht="15" hidden="false" customHeight="false" outlineLevel="0" collapsed="false">
      <c r="B767" s="2" t="s">
        <v>108</v>
      </c>
      <c r="C767" s="66" t="s">
        <v>2325</v>
      </c>
      <c r="D767" s="2" t="n">
        <v>140</v>
      </c>
      <c r="E767" s="38" t="s">
        <v>117</v>
      </c>
      <c r="F767" s="2" t="n">
        <v>340</v>
      </c>
      <c r="G767" s="92" t="s">
        <v>3493</v>
      </c>
      <c r="H767" s="8" t="n">
        <v>140</v>
      </c>
      <c r="I767" s="8" t="n">
        <f aca="false">H767</f>
        <v>140</v>
      </c>
      <c r="J767" s="8" t="n">
        <f aca="false">H767</f>
        <v>140</v>
      </c>
      <c r="M767" s="8" t="n">
        <f aca="false">INDEX(priorities!F:F,MATCH("KIDSHEIGHT"&amp;brands!H767,priorities!I:I,0))</f>
        <v>679</v>
      </c>
    </row>
    <row r="768" customFormat="false" ht="15" hidden="false" customHeight="false" outlineLevel="0" collapsed="false">
      <c r="B768" s="2" t="s">
        <v>108</v>
      </c>
      <c r="C768" s="66" t="s">
        <v>2325</v>
      </c>
      <c r="D768" s="2" t="n">
        <v>150</v>
      </c>
      <c r="E768" s="38" t="s">
        <v>119</v>
      </c>
      <c r="F768" s="2" t="n">
        <v>360</v>
      </c>
      <c r="G768" s="92" t="s">
        <v>3493</v>
      </c>
      <c r="H768" s="8" t="n">
        <v>146</v>
      </c>
      <c r="I768" s="8" t="n">
        <f aca="false">H768</f>
        <v>146</v>
      </c>
      <c r="J768" s="8" t="n">
        <f aca="false">H768</f>
        <v>146</v>
      </c>
      <c r="M768" s="8" t="n">
        <f aca="false">INDEX(priorities!F:F,MATCH("KIDSHEIGHT"&amp;brands!H768,priorities!I:I,0))</f>
        <v>669</v>
      </c>
    </row>
    <row r="769" customFormat="false" ht="15" hidden="false" customHeight="false" outlineLevel="0" collapsed="false">
      <c r="B769" s="2" t="s">
        <v>108</v>
      </c>
      <c r="C769" s="66" t="s">
        <v>2325</v>
      </c>
      <c r="D769" s="2" t="n">
        <v>160</v>
      </c>
      <c r="E769" s="38" t="s">
        <v>121</v>
      </c>
      <c r="F769" s="2" t="n">
        <v>380</v>
      </c>
      <c r="G769" s="92" t="s">
        <v>3493</v>
      </c>
      <c r="H769" s="8" t="n">
        <v>152</v>
      </c>
      <c r="I769" s="8" t="n">
        <f aca="false">H769</f>
        <v>152</v>
      </c>
      <c r="J769" s="8" t="n">
        <f aca="false">H769</f>
        <v>152</v>
      </c>
      <c r="M769" s="8" t="n">
        <f aca="false">INDEX(priorities!F:F,MATCH("KIDSHEIGHT"&amp;brands!H769,priorities!I:I,0))</f>
        <v>639</v>
      </c>
    </row>
    <row r="770" customFormat="false" ht="15" hidden="false" customHeight="false" outlineLevel="0" collapsed="false">
      <c r="B770" s="2" t="s">
        <v>108</v>
      </c>
      <c r="C770" s="66" t="s">
        <v>2325</v>
      </c>
      <c r="D770" s="2" t="n">
        <v>170</v>
      </c>
      <c r="E770" s="38" t="s">
        <v>123</v>
      </c>
      <c r="F770" s="2" t="n">
        <v>400</v>
      </c>
      <c r="G770" s="66" t="s">
        <v>3493</v>
      </c>
      <c r="H770" s="2" t="s">
        <v>3433</v>
      </c>
      <c r="M770" s="2" t="n">
        <v>0</v>
      </c>
    </row>
    <row r="771" customFormat="false" ht="15" hidden="false" customHeight="false" outlineLevel="0" collapsed="false">
      <c r="B771" s="2" t="s">
        <v>108</v>
      </c>
      <c r="C771" s="66" t="s">
        <v>2325</v>
      </c>
      <c r="D771" s="2" t="n">
        <v>180</v>
      </c>
      <c r="E771" s="38" t="s">
        <v>125</v>
      </c>
      <c r="F771" s="2" t="n">
        <v>420</v>
      </c>
      <c r="G771" s="66" t="s">
        <v>3493</v>
      </c>
      <c r="H771" s="2" t="s">
        <v>3433</v>
      </c>
      <c r="M771" s="2" t="n">
        <v>0</v>
      </c>
    </row>
    <row r="773" customFormat="false" ht="15" hidden="false" customHeight="false" outlineLevel="0" collapsed="false">
      <c r="B773" s="2" t="s">
        <v>108</v>
      </c>
      <c r="C773" s="66" t="s">
        <v>2516</v>
      </c>
      <c r="D773" s="2" t="n">
        <v>110</v>
      </c>
      <c r="E773" s="38" t="s">
        <v>238</v>
      </c>
      <c r="F773" s="2" t="s">
        <v>2913</v>
      </c>
      <c r="G773" s="92" t="s">
        <v>3493</v>
      </c>
      <c r="H773" s="8" t="s">
        <v>2173</v>
      </c>
      <c r="I773" s="8" t="s">
        <v>3277</v>
      </c>
      <c r="J773" s="8" t="s">
        <v>3277</v>
      </c>
      <c r="M773" s="8" t="n">
        <v>0</v>
      </c>
    </row>
    <row r="775" customFormat="false" ht="15" hidden="false" customHeight="false" outlineLevel="0" collapsed="false">
      <c r="B775" s="2" t="s">
        <v>108</v>
      </c>
      <c r="C775" s="66" t="s">
        <v>369</v>
      </c>
      <c r="D775" s="2" t="n">
        <v>110</v>
      </c>
      <c r="E775" s="38" t="s">
        <v>281</v>
      </c>
      <c r="F775" s="2" t="n">
        <v>160</v>
      </c>
      <c r="G775" s="66" t="s">
        <v>3493</v>
      </c>
      <c r="H775" s="2" t="s">
        <v>3433</v>
      </c>
      <c r="M775" s="2" t="n">
        <f aca="false">IFERROR(INDEX(priorities!F:F,MATCH("KIDSFOOTWEAR"&amp;brands!H775,priorities!I:I,0)),0)</f>
        <v>0</v>
      </c>
    </row>
    <row r="776" customFormat="false" ht="15" hidden="false" customHeight="false" outlineLevel="0" collapsed="false">
      <c r="B776" s="2" t="s">
        <v>108</v>
      </c>
      <c r="C776" s="66" t="s">
        <v>369</v>
      </c>
      <c r="D776" s="2" t="n">
        <v>115</v>
      </c>
      <c r="E776" s="38" t="s">
        <v>282</v>
      </c>
      <c r="F776" s="2" t="n">
        <v>165</v>
      </c>
      <c r="G776" s="66" t="s">
        <v>3493</v>
      </c>
      <c r="H776" s="2" t="s">
        <v>3433</v>
      </c>
      <c r="M776" s="2" t="n">
        <f aca="false">IFERROR(INDEX(priorities!F:F,MATCH("KIDSFOOTWEAR"&amp;brands!H776,priorities!I:I,0)),0)</f>
        <v>0</v>
      </c>
    </row>
    <row r="777" customFormat="false" ht="15" hidden="false" customHeight="false" outlineLevel="0" collapsed="false">
      <c r="B777" s="2" t="s">
        <v>108</v>
      </c>
      <c r="C777" s="66" t="s">
        <v>369</v>
      </c>
      <c r="D777" s="2" t="n">
        <v>120</v>
      </c>
      <c r="E777" s="38" t="s">
        <v>283</v>
      </c>
      <c r="F777" s="2" t="n">
        <v>170</v>
      </c>
      <c r="G777" s="66" t="s">
        <v>3493</v>
      </c>
      <c r="H777" s="2" t="s">
        <v>3433</v>
      </c>
      <c r="M777" s="2" t="n">
        <f aca="false">IFERROR(INDEX(priorities!F:F,MATCH("KIDSFOOTWEAR"&amp;brands!H777,priorities!I:I,0)),0)</f>
        <v>0</v>
      </c>
    </row>
    <row r="778" customFormat="false" ht="15" hidden="false" customHeight="false" outlineLevel="0" collapsed="false">
      <c r="B778" s="2" t="s">
        <v>108</v>
      </c>
      <c r="C778" s="66" t="s">
        <v>369</v>
      </c>
      <c r="D778" s="2" t="n">
        <v>125</v>
      </c>
      <c r="E778" s="38" t="s">
        <v>284</v>
      </c>
      <c r="F778" s="2" t="n">
        <v>175</v>
      </c>
      <c r="G778" s="66" t="s">
        <v>3493</v>
      </c>
      <c r="H778" s="2" t="s">
        <v>3433</v>
      </c>
      <c r="M778" s="2" t="n">
        <f aca="false">IFERROR(INDEX(priorities!F:F,MATCH("KIDSFOOTWEAR"&amp;brands!H778,priorities!I:I,0)),0)</f>
        <v>0</v>
      </c>
    </row>
    <row r="779" customFormat="false" ht="15" hidden="false" customHeight="false" outlineLevel="0" collapsed="false">
      <c r="B779" s="2" t="s">
        <v>108</v>
      </c>
      <c r="C779" s="66" t="s">
        <v>369</v>
      </c>
      <c r="D779" s="2" t="n">
        <v>130</v>
      </c>
      <c r="E779" s="38" t="s">
        <v>285</v>
      </c>
      <c r="F779" s="2" t="n">
        <v>180</v>
      </c>
      <c r="G779" s="66" t="s">
        <v>3493</v>
      </c>
      <c r="H779" s="2" t="s">
        <v>3433</v>
      </c>
      <c r="M779" s="2" t="n">
        <f aca="false">IFERROR(INDEX(priorities!F:F,MATCH("KIDSFOOTWEAR"&amp;brands!H779,priorities!I:I,0)),0)</f>
        <v>0</v>
      </c>
    </row>
    <row r="780" customFormat="false" ht="15" hidden="false" customHeight="false" outlineLevel="0" collapsed="false">
      <c r="B780" s="2" t="s">
        <v>108</v>
      </c>
      <c r="C780" s="66" t="s">
        <v>369</v>
      </c>
      <c r="D780" s="2" t="n">
        <v>135</v>
      </c>
      <c r="E780" s="38" t="s">
        <v>319</v>
      </c>
      <c r="F780" s="2" t="n">
        <v>185</v>
      </c>
      <c r="G780" s="66" t="s">
        <v>3493</v>
      </c>
      <c r="H780" s="2" t="s">
        <v>3433</v>
      </c>
      <c r="M780" s="2" t="n">
        <f aca="false">IFERROR(INDEX(priorities!F:F,MATCH("KIDSFOOTWEAR"&amp;brands!H780,priorities!I:I,0)),0)</f>
        <v>0</v>
      </c>
    </row>
    <row r="781" customFormat="false" ht="15" hidden="false" customHeight="false" outlineLevel="0" collapsed="false">
      <c r="B781" s="2" t="s">
        <v>108</v>
      </c>
      <c r="C781" s="66" t="s">
        <v>369</v>
      </c>
      <c r="D781" s="2" t="n">
        <v>140</v>
      </c>
      <c r="E781" s="38" t="s">
        <v>305</v>
      </c>
      <c r="F781" s="2" t="n">
        <v>190</v>
      </c>
      <c r="G781" s="66" t="s">
        <v>3493</v>
      </c>
      <c r="H781" s="2" t="s">
        <v>3433</v>
      </c>
      <c r="M781" s="2" t="n">
        <f aca="false">IFERROR(INDEX(priorities!F:F,MATCH("KIDSFOOTWEAR"&amp;brands!H781,priorities!I:I,0)),0)</f>
        <v>0</v>
      </c>
    </row>
    <row r="782" customFormat="false" ht="15" hidden="false" customHeight="false" outlineLevel="0" collapsed="false">
      <c r="B782" s="2" t="s">
        <v>108</v>
      </c>
      <c r="C782" s="66" t="s">
        <v>369</v>
      </c>
      <c r="D782" s="2" t="n">
        <v>145</v>
      </c>
      <c r="E782" s="38" t="s">
        <v>320</v>
      </c>
      <c r="F782" s="2" t="n">
        <v>195</v>
      </c>
      <c r="G782" s="66" t="s">
        <v>3493</v>
      </c>
      <c r="H782" s="2" t="s">
        <v>3433</v>
      </c>
      <c r="M782" s="2" t="n">
        <f aca="false">IFERROR(INDEX(priorities!F:F,MATCH("KIDSFOOTWEAR"&amp;brands!H782,priorities!I:I,0)),0)</f>
        <v>0</v>
      </c>
    </row>
    <row r="783" customFormat="false" ht="15" hidden="false" customHeight="false" outlineLevel="0" collapsed="false">
      <c r="B783" s="2" t="s">
        <v>108</v>
      </c>
      <c r="C783" s="66" t="s">
        <v>369</v>
      </c>
      <c r="D783" s="2" t="n">
        <v>150</v>
      </c>
      <c r="E783" s="38" t="s">
        <v>306</v>
      </c>
      <c r="F783" s="2" t="n">
        <v>200</v>
      </c>
      <c r="G783" s="66" t="s">
        <v>3493</v>
      </c>
      <c r="H783" s="2" t="s">
        <v>3433</v>
      </c>
      <c r="M783" s="2" t="n">
        <f aca="false">IFERROR(INDEX(priorities!F:F,MATCH("KIDSFOOTWEAR"&amp;brands!H783,priorities!I:I,0)),0)</f>
        <v>0</v>
      </c>
    </row>
    <row r="784" customFormat="false" ht="15" hidden="false" customHeight="false" outlineLevel="0" collapsed="false">
      <c r="B784" s="2" t="s">
        <v>108</v>
      </c>
      <c r="C784" s="66" t="s">
        <v>369</v>
      </c>
      <c r="D784" s="2" t="n">
        <v>155</v>
      </c>
      <c r="E784" s="38" t="s">
        <v>321</v>
      </c>
      <c r="F784" s="2" t="n">
        <v>205</v>
      </c>
      <c r="G784" s="66" t="s">
        <v>3493</v>
      </c>
      <c r="H784" s="2" t="s">
        <v>3433</v>
      </c>
      <c r="M784" s="2" t="n">
        <f aca="false">IFERROR(INDEX(priorities!F:F,MATCH("KIDSFOOTWEAR"&amp;brands!H784,priorities!I:I,0)),0)</f>
        <v>0</v>
      </c>
    </row>
    <row r="785" customFormat="false" ht="15" hidden="false" customHeight="false" outlineLevel="0" collapsed="false">
      <c r="B785" s="2" t="s">
        <v>108</v>
      </c>
      <c r="C785" s="66" t="s">
        <v>369</v>
      </c>
      <c r="D785" s="2" t="n">
        <v>160</v>
      </c>
      <c r="E785" s="38" t="s">
        <v>307</v>
      </c>
      <c r="F785" s="2" t="n">
        <v>210</v>
      </c>
      <c r="G785" s="66" t="s">
        <v>3493</v>
      </c>
      <c r="H785" s="2" t="s">
        <v>3433</v>
      </c>
      <c r="M785" s="2" t="n">
        <f aca="false">IFERROR(INDEX(priorities!F:F,MATCH("KIDSFOOTWEAR"&amp;brands!H785,priorities!I:I,0)),0)</f>
        <v>0</v>
      </c>
    </row>
    <row r="786" customFormat="false" ht="15" hidden="false" customHeight="false" outlineLevel="0" collapsed="false">
      <c r="B786" s="2" t="s">
        <v>108</v>
      </c>
      <c r="C786" s="66" t="s">
        <v>369</v>
      </c>
      <c r="D786" s="2" t="n">
        <v>165</v>
      </c>
      <c r="E786" s="38" t="s">
        <v>322</v>
      </c>
      <c r="F786" s="2" t="n">
        <v>215</v>
      </c>
      <c r="G786" s="66" t="s">
        <v>3493</v>
      </c>
      <c r="H786" s="2" t="s">
        <v>3433</v>
      </c>
      <c r="M786" s="2" t="n">
        <f aca="false">IFERROR(INDEX(priorities!F:F,MATCH("KIDSFOOTWEAR"&amp;brands!H786,priorities!I:I,0)),0)</f>
        <v>0</v>
      </c>
    </row>
    <row r="787" customFormat="false" ht="15" hidden="false" customHeight="false" outlineLevel="0" collapsed="false">
      <c r="B787" s="2" t="s">
        <v>108</v>
      </c>
      <c r="C787" s="66" t="s">
        <v>369</v>
      </c>
      <c r="D787" s="2" t="n">
        <v>170</v>
      </c>
      <c r="E787" s="38" t="s">
        <v>308</v>
      </c>
      <c r="F787" s="2" t="n">
        <v>220</v>
      </c>
      <c r="G787" s="66" t="s">
        <v>3493</v>
      </c>
      <c r="H787" s="2" t="s">
        <v>3433</v>
      </c>
      <c r="M787" s="2" t="n">
        <f aca="false">IFERROR(INDEX(priorities!F:F,MATCH("KIDSFOOTWEAR"&amp;brands!H787,priorities!I:I,0)),0)</f>
        <v>0</v>
      </c>
    </row>
    <row r="788" customFormat="false" ht="15" hidden="false" customHeight="false" outlineLevel="0" collapsed="false">
      <c r="B788" s="2" t="s">
        <v>108</v>
      </c>
      <c r="C788" s="66" t="s">
        <v>369</v>
      </c>
      <c r="D788" s="2" t="n">
        <v>175</v>
      </c>
      <c r="E788" s="38" t="s">
        <v>323</v>
      </c>
      <c r="F788" s="2" t="n">
        <v>225</v>
      </c>
      <c r="G788" s="66" t="s">
        <v>3493</v>
      </c>
      <c r="H788" s="2" t="s">
        <v>3433</v>
      </c>
      <c r="M788" s="2" t="n">
        <f aca="false">IFERROR(INDEX(priorities!F:F,MATCH("KIDSFOOTWEAR"&amp;brands!H788,priorities!I:I,0)),0)</f>
        <v>0</v>
      </c>
    </row>
    <row r="789" customFormat="false" ht="15" hidden="false" customHeight="false" outlineLevel="0" collapsed="false">
      <c r="B789" s="2" t="s">
        <v>108</v>
      </c>
      <c r="C789" s="66" t="s">
        <v>369</v>
      </c>
      <c r="D789" s="2" t="n">
        <v>180</v>
      </c>
      <c r="E789" s="38" t="s">
        <v>309</v>
      </c>
      <c r="F789" s="2" t="n">
        <v>230</v>
      </c>
      <c r="G789" s="66" t="s">
        <v>3493</v>
      </c>
      <c r="H789" s="2" t="s">
        <v>3433</v>
      </c>
      <c r="M789" s="2" t="n">
        <f aca="false">IFERROR(INDEX(priorities!F:F,MATCH("KIDSFOOTWEAR"&amp;brands!H789,priorities!I:I,0)),0)</f>
        <v>0</v>
      </c>
    </row>
    <row r="790" customFormat="false" ht="15" hidden="false" customHeight="false" outlineLevel="0" collapsed="false">
      <c r="B790" s="2" t="s">
        <v>108</v>
      </c>
      <c r="C790" s="66" t="s">
        <v>369</v>
      </c>
      <c r="D790" s="2" t="n">
        <v>185</v>
      </c>
      <c r="E790" s="38" t="s">
        <v>324</v>
      </c>
      <c r="F790" s="2" t="n">
        <v>235</v>
      </c>
      <c r="G790" s="66" t="s">
        <v>3493</v>
      </c>
      <c r="H790" s="2" t="s">
        <v>3433</v>
      </c>
      <c r="M790" s="2" t="n">
        <f aca="false">IFERROR(INDEX(priorities!F:F,MATCH("KIDSFOOTWEAR"&amp;brands!H790,priorities!I:I,0)),0)</f>
        <v>0</v>
      </c>
    </row>
    <row r="791" customFormat="false" ht="15" hidden="false" customHeight="false" outlineLevel="0" collapsed="false">
      <c r="B791" s="2" t="s">
        <v>108</v>
      </c>
      <c r="C791" s="66" t="s">
        <v>369</v>
      </c>
      <c r="D791" s="2" t="n">
        <v>190</v>
      </c>
      <c r="E791" s="38" t="s">
        <v>310</v>
      </c>
      <c r="F791" s="2" t="n">
        <v>240</v>
      </c>
      <c r="G791" s="66" t="s">
        <v>3493</v>
      </c>
      <c r="H791" s="2" t="s">
        <v>3433</v>
      </c>
      <c r="M791" s="2" t="n">
        <f aca="false">IFERROR(INDEX(priorities!F:F,MATCH("KIDSFOOTWEAR"&amp;brands!H791,priorities!I:I,0)),0)</f>
        <v>0</v>
      </c>
    </row>
    <row r="792" customFormat="false" ht="15" hidden="false" customHeight="false" outlineLevel="0" collapsed="false">
      <c r="B792" s="2" t="s">
        <v>108</v>
      </c>
      <c r="C792" s="66" t="s">
        <v>369</v>
      </c>
      <c r="D792" s="2" t="n">
        <v>195</v>
      </c>
      <c r="E792" s="38" t="s">
        <v>325</v>
      </c>
      <c r="F792" s="2" t="n">
        <v>245</v>
      </c>
      <c r="G792" s="66" t="s">
        <v>3493</v>
      </c>
      <c r="H792" s="2" t="s">
        <v>3433</v>
      </c>
      <c r="M792" s="2" t="n">
        <f aca="false">IFERROR(INDEX(priorities!F:F,MATCH("KIDSFOOTWEAR"&amp;brands!H792,priorities!I:I,0)),0)</f>
        <v>0</v>
      </c>
    </row>
    <row r="793" customFormat="false" ht="15" hidden="false" customHeight="false" outlineLevel="0" collapsed="false">
      <c r="B793" s="2" t="s">
        <v>108</v>
      </c>
      <c r="C793" s="66" t="s">
        <v>369</v>
      </c>
      <c r="D793" s="2" t="n">
        <v>200</v>
      </c>
      <c r="E793" s="38" t="s">
        <v>311</v>
      </c>
      <c r="F793" s="2" t="n">
        <v>250</v>
      </c>
      <c r="G793" s="66" t="s">
        <v>3493</v>
      </c>
      <c r="H793" s="2" t="s">
        <v>3433</v>
      </c>
      <c r="M793" s="2" t="n">
        <f aca="false">IFERROR(INDEX(priorities!F:F,MATCH("KIDSFOOTWEAR"&amp;brands!H793,priorities!I:I,0)),0)</f>
        <v>0</v>
      </c>
    </row>
    <row r="794" customFormat="false" ht="15" hidden="false" customHeight="false" outlineLevel="0" collapsed="false">
      <c r="B794" s="2" t="s">
        <v>108</v>
      </c>
      <c r="C794" s="66" t="s">
        <v>369</v>
      </c>
      <c r="D794" s="2" t="n">
        <v>205</v>
      </c>
      <c r="E794" s="38" t="s">
        <v>326</v>
      </c>
      <c r="F794" s="2" t="n">
        <v>255</v>
      </c>
      <c r="G794" s="66" t="s">
        <v>3493</v>
      </c>
      <c r="H794" s="2" t="s">
        <v>3433</v>
      </c>
      <c r="M794" s="2" t="n">
        <f aca="false">IFERROR(INDEX(priorities!F:F,MATCH("KIDSFOOTWEAR"&amp;brands!H794,priorities!I:I,0)),0)</f>
        <v>0</v>
      </c>
    </row>
    <row r="795" customFormat="false" ht="15" hidden="false" customHeight="false" outlineLevel="0" collapsed="false">
      <c r="B795" s="2" t="s">
        <v>108</v>
      </c>
      <c r="C795" s="66" t="s">
        <v>369</v>
      </c>
      <c r="D795" s="2" t="n">
        <v>210</v>
      </c>
      <c r="E795" s="38" t="s">
        <v>312</v>
      </c>
      <c r="F795" s="2" t="n">
        <v>260</v>
      </c>
      <c r="G795" s="66" t="s">
        <v>3493</v>
      </c>
      <c r="H795" s="2" t="s">
        <v>3433</v>
      </c>
      <c r="M795" s="2" t="n">
        <f aca="false">IFERROR(INDEX(priorities!F:F,MATCH("KIDSFOOTWEAR"&amp;brands!H795,priorities!I:I,0)),0)</f>
        <v>0</v>
      </c>
    </row>
    <row r="796" customFormat="false" ht="15" hidden="false" customHeight="false" outlineLevel="0" collapsed="false">
      <c r="B796" s="2" t="s">
        <v>108</v>
      </c>
      <c r="C796" s="66" t="s">
        <v>369</v>
      </c>
      <c r="D796" s="2" t="n">
        <v>215</v>
      </c>
      <c r="E796" s="38" t="s">
        <v>327</v>
      </c>
      <c r="F796" s="2" t="n">
        <v>265</v>
      </c>
      <c r="G796" s="66" t="s">
        <v>3493</v>
      </c>
      <c r="H796" s="2" t="s">
        <v>3433</v>
      </c>
      <c r="M796" s="2" t="n">
        <f aca="false">IFERROR(INDEX(priorities!F:F,MATCH("KIDSFOOTWEAR"&amp;brands!H796,priorities!I:I,0)),0)</f>
        <v>0</v>
      </c>
    </row>
    <row r="797" customFormat="false" ht="15" hidden="false" customHeight="false" outlineLevel="0" collapsed="false">
      <c r="B797" s="2" t="s">
        <v>108</v>
      </c>
      <c r="C797" s="66" t="s">
        <v>369</v>
      </c>
      <c r="D797" s="2" t="n">
        <v>220</v>
      </c>
      <c r="E797" s="38" t="s">
        <v>313</v>
      </c>
      <c r="F797" s="2" t="n">
        <v>270</v>
      </c>
      <c r="G797" s="92" t="s">
        <v>3493</v>
      </c>
      <c r="H797" s="8" t="n">
        <v>23</v>
      </c>
      <c r="I797" s="8" t="n">
        <f aca="false">H797</f>
        <v>23</v>
      </c>
      <c r="J797" s="8" t="n">
        <f aca="false">I797</f>
        <v>23</v>
      </c>
      <c r="M797" s="8" t="n">
        <f aca="false">IFERROR(INDEX(priorities!F:F,MATCH("KIDSFOOTWEAR"&amp;brands!H797,priorities!I:I,0)),0)</f>
        <v>699</v>
      </c>
    </row>
    <row r="798" customFormat="false" ht="15" hidden="false" customHeight="false" outlineLevel="0" collapsed="false">
      <c r="B798" s="2" t="s">
        <v>108</v>
      </c>
      <c r="C798" s="66" t="s">
        <v>369</v>
      </c>
      <c r="D798" s="2" t="n">
        <v>225</v>
      </c>
      <c r="E798" s="38" t="s">
        <v>328</v>
      </c>
      <c r="F798" s="2" t="n">
        <v>275</v>
      </c>
      <c r="G798" s="66" t="s">
        <v>3493</v>
      </c>
      <c r="H798" s="2" t="s">
        <v>3433</v>
      </c>
      <c r="M798" s="2" t="n">
        <f aca="false">IFERROR(INDEX(priorities!F:F,MATCH("KIDSFOOTWEAR"&amp;brands!H798,priorities!I:I,0)),0)</f>
        <v>0</v>
      </c>
    </row>
    <row r="799" customFormat="false" ht="15" hidden="false" customHeight="false" outlineLevel="0" collapsed="false">
      <c r="B799" s="2" t="s">
        <v>108</v>
      </c>
      <c r="C799" s="66" t="s">
        <v>369</v>
      </c>
      <c r="D799" s="2" t="n">
        <v>230</v>
      </c>
      <c r="E799" s="38" t="s">
        <v>314</v>
      </c>
      <c r="F799" s="2" t="n">
        <v>280</v>
      </c>
      <c r="G799" s="92" t="s">
        <v>3493</v>
      </c>
      <c r="H799" s="8" t="n">
        <v>24</v>
      </c>
      <c r="I799" s="8" t="n">
        <f aca="false">H799</f>
        <v>24</v>
      </c>
      <c r="J799" s="8" t="n">
        <f aca="false">I799</f>
        <v>24</v>
      </c>
      <c r="M799" s="8" t="n">
        <f aca="false">IFERROR(INDEX(priorities!F:F,MATCH("KIDSFOOTWEAR"&amp;brands!H799,priorities!I:I,0)),0)</f>
        <v>679</v>
      </c>
    </row>
    <row r="800" customFormat="false" ht="15" hidden="false" customHeight="false" outlineLevel="0" collapsed="false">
      <c r="B800" s="2" t="s">
        <v>108</v>
      </c>
      <c r="C800" s="66" t="s">
        <v>369</v>
      </c>
      <c r="D800" s="2" t="n">
        <v>235</v>
      </c>
      <c r="E800" s="38" t="s">
        <v>329</v>
      </c>
      <c r="F800" s="2" t="n">
        <v>285</v>
      </c>
      <c r="G800" s="92" t="s">
        <v>3493</v>
      </c>
      <c r="H800" s="8" t="n">
        <v>25</v>
      </c>
      <c r="I800" s="8" t="n">
        <f aca="false">H800</f>
        <v>25</v>
      </c>
      <c r="J800" s="8" t="n">
        <f aca="false">I800</f>
        <v>25</v>
      </c>
      <c r="M800" s="8" t="n">
        <f aca="false">IFERROR(INDEX(priorities!F:F,MATCH("KIDSFOOTWEAR"&amp;brands!H800,priorities!I:I,0)),0)</f>
        <v>659</v>
      </c>
    </row>
    <row r="801" customFormat="false" ht="15" hidden="false" customHeight="false" outlineLevel="0" collapsed="false">
      <c r="B801" s="2" t="s">
        <v>108</v>
      </c>
      <c r="C801" s="66" t="s">
        <v>369</v>
      </c>
      <c r="D801" s="2" t="n">
        <v>240</v>
      </c>
      <c r="E801" s="38" t="s">
        <v>315</v>
      </c>
      <c r="F801" s="2" t="n">
        <v>290</v>
      </c>
      <c r="G801" s="92" t="s">
        <v>3493</v>
      </c>
      <c r="H801" s="8" t="n">
        <v>25.5</v>
      </c>
      <c r="I801" s="8" t="n">
        <f aca="false">H801</f>
        <v>25.5</v>
      </c>
      <c r="J801" s="8" t="n">
        <f aca="false">I801</f>
        <v>25.5</v>
      </c>
      <c r="M801" s="8" t="n">
        <f aca="false">IFERROR(INDEX(priorities!F:F,MATCH("KIDSFOOTWEAR"&amp;brands!H801,priorities!I:I,0)),0)</f>
        <v>649</v>
      </c>
    </row>
    <row r="802" customFormat="false" ht="15" hidden="false" customHeight="false" outlineLevel="0" collapsed="false">
      <c r="B802" s="2" t="s">
        <v>108</v>
      </c>
      <c r="C802" s="66" t="s">
        <v>369</v>
      </c>
      <c r="D802" s="2" t="n">
        <v>245</v>
      </c>
      <c r="E802" s="38" t="s">
        <v>330</v>
      </c>
      <c r="F802" s="2" t="n">
        <v>295</v>
      </c>
      <c r="G802" s="66" t="s">
        <v>3493</v>
      </c>
      <c r="H802" s="2" t="s">
        <v>3433</v>
      </c>
      <c r="M802" s="2" t="n">
        <f aca="false">IFERROR(INDEX(priorities!F:F,MATCH("KIDSFOOTWEAR"&amp;brands!H802,priorities!I:I,0)),0)</f>
        <v>0</v>
      </c>
    </row>
    <row r="803" customFormat="false" ht="15" hidden="false" customHeight="false" outlineLevel="0" collapsed="false">
      <c r="B803" s="2" t="s">
        <v>108</v>
      </c>
      <c r="C803" s="66" t="s">
        <v>369</v>
      </c>
      <c r="D803" s="2" t="n">
        <v>250</v>
      </c>
      <c r="E803" s="38" t="s">
        <v>316</v>
      </c>
      <c r="F803" s="2" t="n">
        <v>300</v>
      </c>
      <c r="G803" s="92" t="s">
        <v>3493</v>
      </c>
      <c r="H803" s="8" t="n">
        <v>27</v>
      </c>
      <c r="I803" s="8" t="n">
        <f aca="false">H803</f>
        <v>27</v>
      </c>
      <c r="J803" s="8" t="n">
        <f aca="false">I803</f>
        <v>27</v>
      </c>
      <c r="M803" s="8" t="n">
        <f aca="false">IFERROR(INDEX(priorities!F:F,MATCH("KIDSFOOTWEAR"&amp;brands!H803,priorities!I:I,0)),0)</f>
        <v>969</v>
      </c>
    </row>
    <row r="804" customFormat="false" ht="15" hidden="false" customHeight="false" outlineLevel="0" collapsed="false">
      <c r="B804" s="2" t="s">
        <v>108</v>
      </c>
      <c r="C804" s="66" t="s">
        <v>369</v>
      </c>
      <c r="D804" s="2" t="n">
        <v>255</v>
      </c>
      <c r="E804" s="38" t="s">
        <v>331</v>
      </c>
      <c r="F804" s="2" t="n">
        <v>305</v>
      </c>
      <c r="G804" s="66" t="s">
        <v>3493</v>
      </c>
      <c r="H804" s="2" t="s">
        <v>3433</v>
      </c>
      <c r="M804" s="2" t="n">
        <f aca="false">IFERROR(INDEX(priorities!F:F,MATCH("KIDSFOOTWEAR"&amp;brands!H804,priorities!I:I,0)),0)</f>
        <v>0</v>
      </c>
    </row>
    <row r="805" customFormat="false" ht="15" hidden="false" customHeight="false" outlineLevel="0" collapsed="false">
      <c r="B805" s="2" t="s">
        <v>108</v>
      </c>
      <c r="C805" s="66" t="s">
        <v>369</v>
      </c>
      <c r="D805" s="2" t="n">
        <v>260</v>
      </c>
      <c r="E805" s="38" t="s">
        <v>317</v>
      </c>
      <c r="F805" s="2" t="n">
        <v>310</v>
      </c>
      <c r="G805" s="92" t="s">
        <v>3493</v>
      </c>
      <c r="H805" s="8" t="n">
        <v>28</v>
      </c>
      <c r="I805" s="8" t="n">
        <f aca="false">H805</f>
        <v>28</v>
      </c>
      <c r="J805" s="8" t="n">
        <f aca="false">I805</f>
        <v>28</v>
      </c>
      <c r="M805" s="8" t="n">
        <f aca="false">IFERROR(INDEX(priorities!F:F,MATCH("KIDSFOOTWEAR"&amp;brands!H805,priorities!I:I,0)),0)</f>
        <v>999</v>
      </c>
    </row>
    <row r="806" customFormat="false" ht="15" hidden="false" customHeight="false" outlineLevel="0" collapsed="false">
      <c r="B806" s="2" t="s">
        <v>108</v>
      </c>
      <c r="C806" s="66" t="s">
        <v>369</v>
      </c>
      <c r="D806" s="2" t="n">
        <v>265</v>
      </c>
      <c r="E806" s="38" t="s">
        <v>332</v>
      </c>
      <c r="F806" s="2" t="n">
        <v>315</v>
      </c>
      <c r="G806" s="92" t="s">
        <v>3493</v>
      </c>
      <c r="H806" s="8" t="n">
        <v>28.5</v>
      </c>
      <c r="I806" s="8" t="n">
        <f aca="false">H806</f>
        <v>28.5</v>
      </c>
      <c r="J806" s="8" t="n">
        <f aca="false">I806</f>
        <v>28.5</v>
      </c>
      <c r="M806" s="8" t="n">
        <f aca="false">IFERROR(INDEX(priorities!F:F,MATCH("KIDSFOOTWEAR"&amp;brands!H806,priorities!I:I,0)),0)</f>
        <v>979</v>
      </c>
    </row>
    <row r="807" customFormat="false" ht="15" hidden="false" customHeight="false" outlineLevel="0" collapsed="false">
      <c r="B807" s="2" t="s">
        <v>108</v>
      </c>
      <c r="C807" s="66" t="s">
        <v>369</v>
      </c>
      <c r="D807" s="2" t="n">
        <v>270</v>
      </c>
      <c r="E807" s="38" t="s">
        <v>115</v>
      </c>
      <c r="F807" s="2" t="n">
        <v>320</v>
      </c>
      <c r="G807" s="92" t="s">
        <v>3493</v>
      </c>
      <c r="H807" s="8" t="n">
        <v>29</v>
      </c>
      <c r="I807" s="8" t="n">
        <f aca="false">H807</f>
        <v>29</v>
      </c>
      <c r="J807" s="8" t="n">
        <f aca="false">I807</f>
        <v>29</v>
      </c>
      <c r="M807" s="8" t="n">
        <f aca="false">IFERROR(INDEX(priorities!F:F,MATCH("KIDSFOOTWEAR"&amp;brands!H807,priorities!I:I,0)),0)</f>
        <v>959</v>
      </c>
    </row>
    <row r="808" customFormat="false" ht="15" hidden="false" customHeight="false" outlineLevel="0" collapsed="false">
      <c r="B808" s="2" t="s">
        <v>108</v>
      </c>
      <c r="C808" s="66" t="s">
        <v>369</v>
      </c>
      <c r="D808" s="2" t="n">
        <v>275</v>
      </c>
      <c r="E808" s="38" t="s">
        <v>130</v>
      </c>
      <c r="F808" s="2" t="n">
        <v>325</v>
      </c>
      <c r="G808" s="66" t="s">
        <v>3493</v>
      </c>
      <c r="H808" s="2" t="s">
        <v>3433</v>
      </c>
      <c r="M808" s="2" t="n">
        <f aca="false">IFERROR(INDEX(priorities!F:F,MATCH("KIDSFOOTWEAR"&amp;brands!H808,priorities!I:I,0)),0)</f>
        <v>0</v>
      </c>
    </row>
    <row r="809" customFormat="false" ht="15" hidden="false" customHeight="false" outlineLevel="0" collapsed="false">
      <c r="B809" s="2" t="s">
        <v>108</v>
      </c>
      <c r="C809" s="66" t="s">
        <v>369</v>
      </c>
      <c r="D809" s="2" t="n">
        <v>280</v>
      </c>
      <c r="E809" s="38" t="s">
        <v>116</v>
      </c>
      <c r="F809" s="2" t="n">
        <v>330</v>
      </c>
      <c r="G809" s="92" t="s">
        <v>3493</v>
      </c>
      <c r="H809" s="8" t="n">
        <v>30</v>
      </c>
      <c r="I809" s="8" t="n">
        <f aca="false">H809</f>
        <v>30</v>
      </c>
      <c r="J809" s="8" t="n">
        <f aca="false">I809</f>
        <v>30</v>
      </c>
      <c r="M809" s="8" t="n">
        <f aca="false">IFERROR(INDEX(priorities!F:F,MATCH("KIDSFOOTWEAR"&amp;brands!H809,priorities!I:I,0)),0)</f>
        <v>899</v>
      </c>
    </row>
    <row r="810" customFormat="false" ht="15" hidden="false" customHeight="false" outlineLevel="0" collapsed="false">
      <c r="B810" s="2" t="s">
        <v>108</v>
      </c>
      <c r="C810" s="66" t="s">
        <v>369</v>
      </c>
      <c r="D810" s="2" t="n">
        <v>285</v>
      </c>
      <c r="E810" s="38" t="s">
        <v>131</v>
      </c>
      <c r="F810" s="2" t="n">
        <v>335</v>
      </c>
      <c r="G810" s="66" t="s">
        <v>3493</v>
      </c>
      <c r="H810" s="2" t="s">
        <v>3433</v>
      </c>
      <c r="M810" s="2" t="n">
        <f aca="false">IFERROR(INDEX(priorities!F:F,MATCH("KIDSFOOTWEAR"&amp;brands!H810,priorities!I:I,0)),0)</f>
        <v>0</v>
      </c>
    </row>
    <row r="811" customFormat="false" ht="15" hidden="false" customHeight="false" outlineLevel="0" collapsed="false">
      <c r="B811" s="2" t="s">
        <v>108</v>
      </c>
      <c r="C811" s="66" t="s">
        <v>369</v>
      </c>
      <c r="D811" s="2" t="n">
        <v>290</v>
      </c>
      <c r="E811" s="38" t="s">
        <v>117</v>
      </c>
      <c r="F811" s="2" t="n">
        <v>340</v>
      </c>
      <c r="G811" s="92" t="s">
        <v>3493</v>
      </c>
      <c r="H811" s="8" t="n">
        <v>31</v>
      </c>
      <c r="I811" s="8" t="n">
        <f aca="false">H811</f>
        <v>31</v>
      </c>
      <c r="J811" s="8" t="n">
        <f aca="false">I811</f>
        <v>31</v>
      </c>
      <c r="M811" s="8" t="n">
        <f aca="false">IFERROR(INDEX(priorities!F:F,MATCH("KIDSFOOTWEAR"&amp;brands!H811,priorities!I:I,0)),0)</f>
        <v>629</v>
      </c>
    </row>
    <row r="812" customFormat="false" ht="15" hidden="false" customHeight="false" outlineLevel="0" collapsed="false">
      <c r="B812" s="2" t="s">
        <v>108</v>
      </c>
      <c r="C812" s="66" t="s">
        <v>369</v>
      </c>
      <c r="D812" s="2" t="n">
        <v>295</v>
      </c>
      <c r="E812" s="38" t="s">
        <v>132</v>
      </c>
      <c r="F812" s="2" t="n">
        <v>345</v>
      </c>
      <c r="G812" s="92" t="s">
        <v>3493</v>
      </c>
      <c r="H812" s="8" t="n">
        <v>32</v>
      </c>
      <c r="I812" s="8" t="n">
        <f aca="false">H812</f>
        <v>32</v>
      </c>
      <c r="J812" s="8" t="n">
        <f aca="false">I812</f>
        <v>32</v>
      </c>
      <c r="M812" s="8" t="n">
        <f aca="false">IFERROR(INDEX(priorities!F:F,MATCH("KIDSFOOTWEAR"&amp;brands!H812,priorities!I:I,0)),0)</f>
        <v>609</v>
      </c>
    </row>
    <row r="813" customFormat="false" ht="15" hidden="false" customHeight="false" outlineLevel="0" collapsed="false">
      <c r="B813" s="2" t="s">
        <v>108</v>
      </c>
      <c r="C813" s="66" t="s">
        <v>369</v>
      </c>
      <c r="D813" s="2" t="n">
        <v>300</v>
      </c>
      <c r="E813" s="38" t="s">
        <v>118</v>
      </c>
      <c r="F813" s="2" t="n">
        <v>350</v>
      </c>
      <c r="G813" s="92" t="s">
        <v>3493</v>
      </c>
      <c r="H813" s="8" t="n">
        <v>33</v>
      </c>
      <c r="I813" s="8" t="n">
        <f aca="false">H813</f>
        <v>33</v>
      </c>
      <c r="J813" s="8" t="n">
        <f aca="false">I813</f>
        <v>33</v>
      </c>
      <c r="M813" s="8" t="n">
        <f aca="false">IFERROR(INDEX(priorities!F:F,MATCH("KIDSFOOTWEAR"&amp;brands!H813,priorities!I:I,0)),0)</f>
        <v>589</v>
      </c>
    </row>
    <row r="814" customFormat="false" ht="15" hidden="false" customHeight="false" outlineLevel="0" collapsed="false">
      <c r="B814" s="2" t="s">
        <v>108</v>
      </c>
      <c r="C814" s="66" t="s">
        <v>369</v>
      </c>
      <c r="D814" s="2" t="n">
        <v>305</v>
      </c>
      <c r="E814" s="38" t="s">
        <v>133</v>
      </c>
      <c r="F814" s="2" t="n">
        <v>355</v>
      </c>
      <c r="G814" s="66" t="s">
        <v>3493</v>
      </c>
      <c r="H814" s="2" t="s">
        <v>3433</v>
      </c>
      <c r="M814" s="2" t="n">
        <f aca="false">IFERROR(INDEX(priorities!F:F,MATCH("KIDSFOOTWEAR"&amp;brands!H814,priorities!I:I,0)),0)</f>
        <v>0</v>
      </c>
    </row>
    <row r="815" customFormat="false" ht="15" hidden="false" customHeight="false" outlineLevel="0" collapsed="false">
      <c r="B815" s="2" t="s">
        <v>108</v>
      </c>
      <c r="C815" s="66" t="s">
        <v>369</v>
      </c>
      <c r="D815" s="2" t="n">
        <v>310</v>
      </c>
      <c r="E815" s="38" t="s">
        <v>119</v>
      </c>
      <c r="F815" s="2" t="n">
        <v>360</v>
      </c>
      <c r="G815" s="92" t="s">
        <v>3493</v>
      </c>
      <c r="H815" s="8" t="n">
        <v>34</v>
      </c>
      <c r="I815" s="8" t="n">
        <f aca="false">H815</f>
        <v>34</v>
      </c>
      <c r="J815" s="8" t="n">
        <f aca="false">I815</f>
        <v>34</v>
      </c>
      <c r="M815" s="8" t="n">
        <f aca="false">IFERROR(INDEX(priorities!F:F,MATCH("KIDSFOOTWEAR"&amp;brands!H815,priorities!I:I,0)),0)</f>
        <v>569</v>
      </c>
    </row>
    <row r="816" customFormat="false" ht="15" hidden="false" customHeight="false" outlineLevel="0" collapsed="false">
      <c r="B816" s="2" t="s">
        <v>108</v>
      </c>
      <c r="C816" s="66" t="s">
        <v>369</v>
      </c>
      <c r="D816" s="2" t="n">
        <v>315</v>
      </c>
      <c r="E816" s="38" t="s">
        <v>134</v>
      </c>
      <c r="F816" s="2" t="n">
        <v>365</v>
      </c>
      <c r="G816" s="66" t="s">
        <v>3493</v>
      </c>
      <c r="H816" s="2" t="s">
        <v>3433</v>
      </c>
      <c r="M816" s="2" t="n">
        <f aca="false">IFERROR(INDEX(priorities!F:F,MATCH("KIDSFOOTWEAR"&amp;brands!H816,priorities!I:I,0)),0)</f>
        <v>0</v>
      </c>
    </row>
    <row r="817" customFormat="false" ht="15" hidden="false" customHeight="false" outlineLevel="0" collapsed="false">
      <c r="B817" s="2" t="s">
        <v>108</v>
      </c>
      <c r="C817" s="66" t="s">
        <v>369</v>
      </c>
      <c r="D817" s="2" t="n">
        <v>320</v>
      </c>
      <c r="E817" s="38" t="s">
        <v>120</v>
      </c>
      <c r="F817" s="2" t="n">
        <v>370</v>
      </c>
      <c r="G817" s="92" t="s">
        <v>3493</v>
      </c>
      <c r="H817" s="8" t="n">
        <v>34.5</v>
      </c>
      <c r="I817" s="8" t="n">
        <f aca="false">H817</f>
        <v>34.5</v>
      </c>
      <c r="J817" s="8" t="n">
        <f aca="false">I817</f>
        <v>34.5</v>
      </c>
      <c r="M817" s="8" t="n">
        <f aca="false">IFERROR(INDEX(priorities!F:F,MATCH("KIDSFOOTWEAR"&amp;brands!H817,priorities!I:I,0)),0)</f>
        <v>559</v>
      </c>
    </row>
    <row r="818" customFormat="false" ht="15" hidden="false" customHeight="false" outlineLevel="0" collapsed="false">
      <c r="B818" s="2" t="s">
        <v>108</v>
      </c>
      <c r="C818" s="66" t="s">
        <v>369</v>
      </c>
      <c r="D818" s="2" t="n">
        <v>325</v>
      </c>
      <c r="E818" s="38" t="s">
        <v>135</v>
      </c>
      <c r="F818" s="2" t="n">
        <v>375</v>
      </c>
      <c r="G818" s="92" t="s">
        <v>3493</v>
      </c>
      <c r="H818" s="8" t="n">
        <v>35</v>
      </c>
      <c r="I818" s="8" t="n">
        <f aca="false">H818</f>
        <v>35</v>
      </c>
      <c r="J818" s="8" t="n">
        <f aca="false">I818</f>
        <v>35</v>
      </c>
      <c r="M818" s="8" t="n">
        <f aca="false">IFERROR(INDEX(priorities!F:F,MATCH("KIDSFOOTWEAR"&amp;brands!H818,priorities!I:I,0)),0)</f>
        <v>549</v>
      </c>
    </row>
    <row r="819" customFormat="false" ht="15" hidden="false" customHeight="false" outlineLevel="0" collapsed="false">
      <c r="B819" s="2" t="s">
        <v>108</v>
      </c>
      <c r="C819" s="66" t="s">
        <v>369</v>
      </c>
      <c r="D819" s="2" t="n">
        <v>330</v>
      </c>
      <c r="E819" s="38" t="s">
        <v>121</v>
      </c>
      <c r="F819" s="2" t="n">
        <v>380</v>
      </c>
      <c r="G819" s="92" t="s">
        <v>3493</v>
      </c>
      <c r="H819" s="8" t="n">
        <v>36</v>
      </c>
      <c r="I819" s="8" t="n">
        <f aca="false">H819</f>
        <v>36</v>
      </c>
      <c r="J819" s="8" t="n">
        <f aca="false">I819</f>
        <v>36</v>
      </c>
      <c r="M819" s="8" t="n">
        <f aca="false">IFERROR(INDEX(priorities!F:F,MATCH("KIDSFOOTWEAR"&amp;brands!H819,priorities!I:I,0)),0)</f>
        <v>529</v>
      </c>
    </row>
    <row r="820" customFormat="false" ht="15" hidden="false" customHeight="false" outlineLevel="0" collapsed="false">
      <c r="B820" s="2" t="s">
        <v>108</v>
      </c>
      <c r="C820" s="66" t="s">
        <v>369</v>
      </c>
      <c r="D820" s="2" t="n">
        <v>335</v>
      </c>
      <c r="E820" s="38" t="s">
        <v>136</v>
      </c>
      <c r="F820" s="2" t="n">
        <v>385</v>
      </c>
      <c r="G820" s="66" t="s">
        <v>3493</v>
      </c>
      <c r="H820" s="2" t="s">
        <v>3433</v>
      </c>
      <c r="M820" s="2" t="n">
        <f aca="false">IFERROR(INDEX(priorities!F:F,MATCH("KIDSFOOTWEAR"&amp;brands!H820,priorities!I:I,0)),0)</f>
        <v>0</v>
      </c>
    </row>
    <row r="821" customFormat="false" ht="15" hidden="false" customHeight="false" outlineLevel="0" collapsed="false">
      <c r="B821" s="2" t="s">
        <v>108</v>
      </c>
      <c r="C821" s="66" t="s">
        <v>369</v>
      </c>
      <c r="D821" s="2" t="n">
        <v>340</v>
      </c>
      <c r="E821" s="38" t="s">
        <v>122</v>
      </c>
      <c r="F821" s="2" t="n">
        <v>390</v>
      </c>
      <c r="G821" s="92" t="s">
        <v>3493</v>
      </c>
      <c r="H821" s="8" t="n">
        <v>37</v>
      </c>
      <c r="I821" s="8" t="n">
        <f aca="false">H821</f>
        <v>37</v>
      </c>
      <c r="J821" s="8" t="n">
        <f aca="false">I821</f>
        <v>37</v>
      </c>
      <c r="M821" s="8" t="n">
        <f aca="false">IFERROR(INDEX(priorities!F:F,MATCH("KIDSFOOTWEAR"&amp;brands!H821,priorities!I:I,0)),0)</f>
        <v>849</v>
      </c>
    </row>
    <row r="822" customFormat="false" ht="15" hidden="false" customHeight="false" outlineLevel="0" collapsed="false">
      <c r="B822" s="2" t="s">
        <v>108</v>
      </c>
      <c r="C822" s="66" t="s">
        <v>369</v>
      </c>
      <c r="D822" s="2" t="n">
        <v>345</v>
      </c>
      <c r="E822" s="38" t="s">
        <v>137</v>
      </c>
      <c r="F822" s="2" t="n">
        <v>395</v>
      </c>
      <c r="G822" s="66" t="s">
        <v>3493</v>
      </c>
      <c r="H822" s="2" t="s">
        <v>3433</v>
      </c>
      <c r="M822" s="2" t="n">
        <f aca="false">IFERROR(INDEX(priorities!F:F,MATCH("KIDSFOOTWEAR"&amp;brands!H822,priorities!I:I,0)),0)</f>
        <v>0</v>
      </c>
    </row>
    <row r="823" customFormat="false" ht="15" hidden="false" customHeight="false" outlineLevel="0" collapsed="false">
      <c r="B823" s="2" t="s">
        <v>108</v>
      </c>
      <c r="C823" s="66" t="s">
        <v>369</v>
      </c>
      <c r="D823" s="2" t="n">
        <v>350</v>
      </c>
      <c r="E823" s="38" t="s">
        <v>123</v>
      </c>
      <c r="F823" s="2" t="n">
        <v>400</v>
      </c>
      <c r="G823" s="92" t="s">
        <v>3493</v>
      </c>
      <c r="H823" s="8" t="n">
        <v>38</v>
      </c>
      <c r="I823" s="8" t="n">
        <f aca="false">H823</f>
        <v>38</v>
      </c>
      <c r="J823" s="8" t="n">
        <f aca="false">I823</f>
        <v>38</v>
      </c>
      <c r="M823" s="8" t="n">
        <f aca="false">IFERROR(INDEX(priorities!F:F,MATCH("KIDSFOOTWEAR"&amp;brands!H823,priorities!I:I,0)),0)</f>
        <v>889</v>
      </c>
    </row>
    <row r="824" customFormat="false" ht="15" hidden="false" customHeight="false" outlineLevel="0" collapsed="false">
      <c r="B824" s="2" t="s">
        <v>108</v>
      </c>
      <c r="C824" s="66" t="s">
        <v>369</v>
      </c>
      <c r="D824" s="2" t="n">
        <v>355</v>
      </c>
      <c r="E824" s="38" t="s">
        <v>138</v>
      </c>
      <c r="F824" s="2" t="n">
        <v>405</v>
      </c>
      <c r="G824" s="92" t="s">
        <v>3493</v>
      </c>
      <c r="H824" s="8" t="n">
        <v>39</v>
      </c>
      <c r="I824" s="8" t="n">
        <f aca="false">H824</f>
        <v>39</v>
      </c>
      <c r="J824" s="8" t="n">
        <f aca="false">I824</f>
        <v>39</v>
      </c>
      <c r="M824" s="8" t="n">
        <f aca="false">IFERROR(INDEX(priorities!F:F,MATCH("KIDSFOOTWEAR"&amp;brands!H824,priorities!I:I,0)),0)</f>
        <v>859</v>
      </c>
    </row>
    <row r="825" customFormat="false" ht="15" hidden="false" customHeight="false" outlineLevel="0" collapsed="false">
      <c r="B825" s="2" t="s">
        <v>108</v>
      </c>
      <c r="C825" s="66" t="s">
        <v>369</v>
      </c>
      <c r="D825" s="2" t="n">
        <v>360</v>
      </c>
      <c r="E825" s="38" t="s">
        <v>124</v>
      </c>
      <c r="F825" s="2" t="n">
        <v>410</v>
      </c>
      <c r="G825" s="92" t="s">
        <v>3493</v>
      </c>
      <c r="H825" s="8" t="n">
        <v>40</v>
      </c>
      <c r="I825" s="8" t="n">
        <f aca="false">H825</f>
        <v>40</v>
      </c>
      <c r="J825" s="8" t="n">
        <f aca="false">I825</f>
        <v>40</v>
      </c>
      <c r="M825" s="8" t="n">
        <f aca="false">IFERROR(INDEX(priorities!F:F,MATCH("KIDSFOOTWEAR"&amp;brands!H825,priorities!I:I,0)),0)</f>
        <v>499</v>
      </c>
    </row>
    <row r="826" customFormat="false" ht="15" hidden="false" customHeight="false" outlineLevel="0" collapsed="false">
      <c r="B826" s="2" t="s">
        <v>108</v>
      </c>
      <c r="C826" s="66" t="s">
        <v>369</v>
      </c>
      <c r="D826" s="2" t="n">
        <v>365</v>
      </c>
      <c r="E826" s="38" t="s">
        <v>139</v>
      </c>
      <c r="F826" s="2" t="n">
        <v>415</v>
      </c>
      <c r="G826" s="66" t="s">
        <v>3493</v>
      </c>
      <c r="H826" s="2" t="s">
        <v>3433</v>
      </c>
      <c r="M826" s="2" t="n">
        <f aca="false">IFERROR(INDEX(priorities!F:F,MATCH("KIDSFOOTWEAR"&amp;brands!H826,priorities!I:I,0)),0)</f>
        <v>0</v>
      </c>
    </row>
    <row r="827" customFormat="false" ht="15" hidden="false" customHeight="false" outlineLevel="0" collapsed="false">
      <c r="B827" s="2" t="s">
        <v>108</v>
      </c>
      <c r="C827" s="66" t="s">
        <v>369</v>
      </c>
      <c r="D827" s="2" t="n">
        <v>370</v>
      </c>
      <c r="E827" s="38" t="s">
        <v>125</v>
      </c>
      <c r="F827" s="2" t="n">
        <v>420</v>
      </c>
      <c r="G827" s="92" t="s">
        <v>3493</v>
      </c>
      <c r="H827" s="8" t="n">
        <v>40.5</v>
      </c>
      <c r="I827" s="8" t="n">
        <f aca="false">H827</f>
        <v>40.5</v>
      </c>
      <c r="J827" s="8" t="n">
        <f aca="false">I827</f>
        <v>40.5</v>
      </c>
      <c r="M827" s="8" t="n">
        <f aca="false">IFERROR(INDEX(priorities!F:F,MATCH("KIDSFOOTWEAR"&amp;brands!H827,priorities!I:I,0)),0)</f>
        <v>489</v>
      </c>
    </row>
    <row r="828" customFormat="false" ht="15" hidden="false" customHeight="false" outlineLevel="0" collapsed="false">
      <c r="B828" s="2" t="s">
        <v>108</v>
      </c>
      <c r="C828" s="66" t="s">
        <v>369</v>
      </c>
      <c r="D828" s="2" t="n">
        <v>375</v>
      </c>
      <c r="E828" s="38" t="s">
        <v>140</v>
      </c>
      <c r="F828" s="2" t="n">
        <v>425</v>
      </c>
      <c r="G828" s="66" t="s">
        <v>3493</v>
      </c>
      <c r="H828" s="2" t="s">
        <v>3433</v>
      </c>
      <c r="M828" s="2" t="n">
        <f aca="false">IFERROR(INDEX(priorities!F:F,MATCH("KIDSFOOTWEAR"&amp;brands!H828,priorities!I:I,0)),0)</f>
        <v>0</v>
      </c>
    </row>
    <row r="829" customFormat="false" ht="15" hidden="false" customHeight="false" outlineLevel="0" collapsed="false">
      <c r="B829" s="2" t="s">
        <v>108</v>
      </c>
      <c r="C829" s="66" t="s">
        <v>369</v>
      </c>
      <c r="D829" s="2" t="n">
        <v>380</v>
      </c>
      <c r="E829" s="38" t="s">
        <v>126</v>
      </c>
      <c r="F829" s="2" t="n">
        <v>430</v>
      </c>
      <c r="G829" s="92" t="s">
        <v>3493</v>
      </c>
      <c r="H829" s="8" t="n">
        <v>41</v>
      </c>
      <c r="I829" s="8" t="n">
        <f aca="false">H829</f>
        <v>41</v>
      </c>
      <c r="J829" s="8" t="n">
        <f aca="false">I829</f>
        <v>41</v>
      </c>
      <c r="M829" s="8" t="n">
        <f aca="false">IFERROR(INDEX(priorities!F:F,MATCH("KIDSFOOTWEAR"&amp;brands!H829,priorities!I:I,0)),0)</f>
        <v>479</v>
      </c>
    </row>
    <row r="830" customFormat="false" ht="15" hidden="false" customHeight="false" outlineLevel="0" collapsed="false">
      <c r="B830" s="2" t="s">
        <v>108</v>
      </c>
      <c r="C830" s="66" t="s">
        <v>369</v>
      </c>
      <c r="D830" s="2" t="n">
        <v>385</v>
      </c>
      <c r="E830" s="38" t="s">
        <v>141</v>
      </c>
      <c r="F830" s="2" t="n">
        <v>435</v>
      </c>
      <c r="G830" s="92" t="s">
        <v>3493</v>
      </c>
      <c r="H830" s="8" t="n">
        <v>42</v>
      </c>
      <c r="I830" s="8" t="n">
        <f aca="false">H830</f>
        <v>42</v>
      </c>
      <c r="J830" s="8" t="n">
        <f aca="false">I830</f>
        <v>42</v>
      </c>
      <c r="M830" s="8" t="n">
        <f aca="false">IFERROR(INDEX(priorities!F:F,MATCH("KIDSFOOTWEAR"&amp;brands!H830,priorities!I:I,0)),0)</f>
        <v>459</v>
      </c>
    </row>
    <row r="831" customFormat="false" ht="15" hidden="false" customHeight="false" outlineLevel="0" collapsed="false">
      <c r="B831" s="2" t="s">
        <v>108</v>
      </c>
      <c r="C831" s="66" t="s">
        <v>369</v>
      </c>
      <c r="D831" s="2" t="n">
        <v>390</v>
      </c>
      <c r="E831" s="38" t="s">
        <v>127</v>
      </c>
      <c r="F831" s="2" t="n">
        <v>440</v>
      </c>
      <c r="G831" s="92" t="s">
        <v>3493</v>
      </c>
      <c r="H831" s="8" t="n">
        <v>43</v>
      </c>
      <c r="I831" s="8" t="n">
        <f aca="false">H831</f>
        <v>43</v>
      </c>
      <c r="J831" s="8" t="n">
        <f aca="false">I831</f>
        <v>43</v>
      </c>
      <c r="M831" s="8" t="n">
        <f aca="false">IFERROR(INDEX(priorities!F:F,MATCH("KIDSFOOTWEAR"&amp;brands!H831,priorities!I:I,0)),0)</f>
        <v>439</v>
      </c>
    </row>
    <row r="834" customFormat="false" ht="15" hidden="false" customHeight="false" outlineLevel="0" collapsed="false">
      <c r="B834" s="2" t="s">
        <v>108</v>
      </c>
      <c r="C834" s="66" t="s">
        <v>2569</v>
      </c>
      <c r="D834" s="2" t="n">
        <v>140</v>
      </c>
      <c r="E834" s="38" t="s">
        <v>176</v>
      </c>
      <c r="F834" s="2" t="s">
        <v>176</v>
      </c>
      <c r="G834" s="66" t="s">
        <v>3494</v>
      </c>
      <c r="H834" s="2" t="s">
        <v>3433</v>
      </c>
      <c r="M834" s="2" t="n">
        <v>0</v>
      </c>
    </row>
    <row r="835" customFormat="false" ht="15" hidden="false" customHeight="false" outlineLevel="0" collapsed="false">
      <c r="B835" s="2" t="s">
        <v>108</v>
      </c>
      <c r="C835" s="66" t="s">
        <v>2569</v>
      </c>
      <c r="D835" s="2" t="n">
        <v>150</v>
      </c>
      <c r="E835" s="38" t="s">
        <v>177</v>
      </c>
      <c r="F835" s="2" t="s">
        <v>177</v>
      </c>
      <c r="G835" s="92" t="s">
        <v>3494</v>
      </c>
      <c r="H835" s="8" t="s">
        <v>3495</v>
      </c>
      <c r="I835" s="8" t="str">
        <f aca="false">SUBSTITUTE(H835,"/",";")</f>
        <v>52;53</v>
      </c>
      <c r="J835" s="8" t="str">
        <f aca="false">SUBSTITUTE(H835,"/",";")</f>
        <v>52;53</v>
      </c>
      <c r="M835" s="27" t="e">
        <f aca="false">INDEX(priorities!F:F,MATCH("WOMENHATS"&amp;brands!H835,priorities!I:I,0))</f>
        <v>#N/A</v>
      </c>
    </row>
    <row r="836" customFormat="false" ht="15" hidden="false" customHeight="false" outlineLevel="0" collapsed="false">
      <c r="B836" s="2" t="s">
        <v>108</v>
      </c>
      <c r="C836" s="66" t="s">
        <v>2569</v>
      </c>
      <c r="D836" s="2" t="n">
        <v>160</v>
      </c>
      <c r="E836" s="38" t="s">
        <v>178</v>
      </c>
      <c r="F836" s="2" t="s">
        <v>178</v>
      </c>
      <c r="G836" s="92" t="s">
        <v>3494</v>
      </c>
      <c r="H836" s="8" t="s">
        <v>3496</v>
      </c>
      <c r="I836" s="8" t="str">
        <f aca="false">SUBSTITUTE(H836,"/",";")</f>
        <v>54;55</v>
      </c>
      <c r="J836" s="8" t="str">
        <f aca="false">SUBSTITUTE(H836,"/",";")</f>
        <v>54;55</v>
      </c>
      <c r="M836" s="27" t="e">
        <f aca="false">INDEX(priorities!F:F,MATCH("WOMENHATS"&amp;brands!H836,priorities!I:I,0))</f>
        <v>#N/A</v>
      </c>
    </row>
    <row r="837" customFormat="false" ht="15" hidden="false" customHeight="false" outlineLevel="0" collapsed="false">
      <c r="B837" s="2" t="s">
        <v>108</v>
      </c>
      <c r="C837" s="66" t="s">
        <v>2569</v>
      </c>
      <c r="D837" s="2" t="n">
        <v>170</v>
      </c>
      <c r="E837" s="38" t="s">
        <v>179</v>
      </c>
      <c r="F837" s="2" t="s">
        <v>179</v>
      </c>
      <c r="G837" s="92" t="s">
        <v>3494</v>
      </c>
      <c r="H837" s="8" t="s">
        <v>2561</v>
      </c>
      <c r="I837" s="8" t="str">
        <f aca="false">SUBSTITUTE(H837,"/",";")</f>
        <v>56;57</v>
      </c>
      <c r="J837" s="8" t="str">
        <f aca="false">SUBSTITUTE(H837,"/",";")</f>
        <v>56;57</v>
      </c>
      <c r="M837" s="8" t="n">
        <f aca="false">INDEX(priorities!F:F,MATCH("WOMENHATS"&amp;brands!H837,priorities!I:I,0))</f>
        <v>948</v>
      </c>
    </row>
    <row r="838" customFormat="false" ht="15" hidden="false" customHeight="false" outlineLevel="0" collapsed="false">
      <c r="B838" s="2" t="s">
        <v>108</v>
      </c>
      <c r="C838" s="66" t="s">
        <v>2569</v>
      </c>
      <c r="D838" s="2" t="n">
        <v>180</v>
      </c>
      <c r="E838" s="38" t="s">
        <v>180</v>
      </c>
      <c r="F838" s="2" t="s">
        <v>180</v>
      </c>
      <c r="G838" s="92" t="s">
        <v>3494</v>
      </c>
      <c r="H838" s="8" t="s">
        <v>2562</v>
      </c>
      <c r="I838" s="8" t="str">
        <f aca="false">SUBSTITUTE(H838,"/",";")</f>
        <v>58;59</v>
      </c>
      <c r="J838" s="8" t="str">
        <f aca="false">SUBSTITUTE(H838,"/",";")</f>
        <v>58;59</v>
      </c>
      <c r="M838" s="8" t="n">
        <f aca="false">INDEX(priorities!F:F,MATCH("WOMENHATS"&amp;brands!H838,priorities!I:I,0))</f>
        <v>898</v>
      </c>
    </row>
    <row r="839" customFormat="false" ht="15" hidden="false" customHeight="false" outlineLevel="0" collapsed="false">
      <c r="B839" s="2" t="s">
        <v>108</v>
      </c>
      <c r="C839" s="66" t="s">
        <v>2569</v>
      </c>
      <c r="D839" s="2" t="n">
        <v>190</v>
      </c>
      <c r="E839" s="38" t="s">
        <v>181</v>
      </c>
      <c r="F839" s="2" t="s">
        <v>181</v>
      </c>
      <c r="G839" s="92" t="s">
        <v>3494</v>
      </c>
      <c r="H839" s="8" t="s">
        <v>3497</v>
      </c>
      <c r="I839" s="8" t="str">
        <f aca="false">SUBSTITUTE(H839,"/",";")</f>
        <v>60;61</v>
      </c>
      <c r="J839" s="8" t="str">
        <f aca="false">SUBSTITUTE(H839,"/",";")</f>
        <v>60;61</v>
      </c>
      <c r="M839" s="27" t="e">
        <f aca="false">INDEX(priorities!F:F,MATCH("WOMENHATS"&amp;brands!H839,priorities!I:I,0))</f>
        <v>#N/A</v>
      </c>
    </row>
    <row r="840" customFormat="false" ht="15" hidden="false" customHeight="false" outlineLevel="0" collapsed="false">
      <c r="B840" s="2" t="s">
        <v>108</v>
      </c>
      <c r="C840" s="66" t="s">
        <v>2569</v>
      </c>
      <c r="D840" s="2" t="n">
        <v>200</v>
      </c>
      <c r="E840" s="38" t="s">
        <v>182</v>
      </c>
      <c r="F840" s="2" t="s">
        <v>182</v>
      </c>
      <c r="G840" s="92" t="s">
        <v>3494</v>
      </c>
      <c r="H840" s="8" t="s">
        <v>3498</v>
      </c>
      <c r="I840" s="8" t="str">
        <f aca="false">SUBSTITUTE(H840,"/",";")</f>
        <v>62;63</v>
      </c>
      <c r="J840" s="8" t="str">
        <f aca="false">SUBSTITUTE(H840,"/",";")</f>
        <v>62;63</v>
      </c>
      <c r="M840" s="27" t="e">
        <f aca="false">INDEX(priorities!F:F,MATCH("WOMENHATS"&amp;brands!H840,priorities!I:I,0))</f>
        <v>#N/A</v>
      </c>
    </row>
    <row r="842" customFormat="false" ht="15" hidden="false" customHeight="false" outlineLevel="0" collapsed="false">
      <c r="B842" s="2" t="s">
        <v>108</v>
      </c>
      <c r="C842" s="66" t="s">
        <v>2571</v>
      </c>
      <c r="D842" s="2" t="n">
        <v>125</v>
      </c>
      <c r="E842" s="38" t="s">
        <v>586</v>
      </c>
      <c r="F842" s="2" t="s">
        <v>3467</v>
      </c>
      <c r="G842" s="66" t="s">
        <v>3494</v>
      </c>
      <c r="H842" s="2" t="s">
        <v>3433</v>
      </c>
      <c r="M842" s="2" t="n">
        <v>0</v>
      </c>
    </row>
    <row r="843" customFormat="false" ht="15" hidden="false" customHeight="false" outlineLevel="0" collapsed="false">
      <c r="B843" s="2" t="s">
        <v>108</v>
      </c>
      <c r="C843" s="66" t="s">
        <v>2571</v>
      </c>
      <c r="D843" s="2" t="n">
        <v>145</v>
      </c>
      <c r="E843" s="38" t="s">
        <v>587</v>
      </c>
      <c r="F843" s="2" t="s">
        <v>3016</v>
      </c>
      <c r="G843" s="66" t="s">
        <v>3494</v>
      </c>
      <c r="H843" s="2" t="s">
        <v>3433</v>
      </c>
      <c r="M843" s="2" t="n">
        <v>0</v>
      </c>
    </row>
    <row r="844" customFormat="false" ht="15" hidden="false" customHeight="false" outlineLevel="0" collapsed="false">
      <c r="B844" s="2" t="s">
        <v>108</v>
      </c>
      <c r="C844" s="66" t="s">
        <v>2571</v>
      </c>
      <c r="D844" s="2" t="n">
        <v>155</v>
      </c>
      <c r="E844" s="38" t="s">
        <v>588</v>
      </c>
      <c r="F844" s="2" t="s">
        <v>3017</v>
      </c>
      <c r="G844" s="66" t="s">
        <v>3494</v>
      </c>
      <c r="H844" s="2" t="s">
        <v>3433</v>
      </c>
      <c r="M844" s="2" t="n">
        <v>0</v>
      </c>
    </row>
    <row r="845" customFormat="false" ht="15" hidden="false" customHeight="false" outlineLevel="0" collapsed="false">
      <c r="B845" s="2" t="s">
        <v>108</v>
      </c>
      <c r="C845" s="66" t="s">
        <v>2571</v>
      </c>
      <c r="D845" s="2" t="n">
        <v>165</v>
      </c>
      <c r="E845" s="38" t="s">
        <v>589</v>
      </c>
      <c r="F845" s="2" t="s">
        <v>3021</v>
      </c>
      <c r="G845" s="92" t="s">
        <v>3494</v>
      </c>
      <c r="H845" s="8" t="s">
        <v>2566</v>
      </c>
      <c r="I845" s="8" t="s">
        <v>3414</v>
      </c>
      <c r="J845" s="8" t="str">
        <f aca="false">I845</f>
        <v>55;56;57</v>
      </c>
      <c r="M845" s="8" t="n">
        <f aca="false">INDEX(priorities!F:F,MATCH("WOMENHATS"&amp;brands!H845,priorities!I:I,0))</f>
        <v>978</v>
      </c>
    </row>
    <row r="846" customFormat="false" ht="15" hidden="false" customHeight="false" outlineLevel="0" collapsed="false">
      <c r="B846" s="2" t="s">
        <v>108</v>
      </c>
      <c r="C846" s="66" t="s">
        <v>2571</v>
      </c>
      <c r="D846" s="2" t="n">
        <v>175</v>
      </c>
      <c r="E846" s="38" t="s">
        <v>590</v>
      </c>
      <c r="F846" s="2" t="s">
        <v>3025</v>
      </c>
      <c r="G846" s="92" t="s">
        <v>3494</v>
      </c>
      <c r="H846" s="8" t="s">
        <v>2567</v>
      </c>
      <c r="I846" s="8" t="s">
        <v>3416</v>
      </c>
      <c r="J846" s="8" t="str">
        <f aca="false">I846</f>
        <v>57;58;59</v>
      </c>
      <c r="M846" s="8" t="n">
        <f aca="false">INDEX(priorities!F:F,MATCH("WOMENHATS"&amp;brands!H846,priorities!I:I,0))</f>
        <v>918</v>
      </c>
    </row>
    <row r="847" customFormat="false" ht="15" hidden="false" customHeight="false" outlineLevel="0" collapsed="false">
      <c r="B847" s="2" t="s">
        <v>108</v>
      </c>
      <c r="C847" s="66" t="s">
        <v>2571</v>
      </c>
      <c r="D847" s="2" t="n">
        <v>185</v>
      </c>
      <c r="E847" s="38" t="s">
        <v>591</v>
      </c>
      <c r="F847" s="2" t="s">
        <v>3029</v>
      </c>
      <c r="G847" s="66" t="s">
        <v>3494</v>
      </c>
      <c r="H847" s="2" t="s">
        <v>3433</v>
      </c>
      <c r="M847" s="2" t="n">
        <v>0</v>
      </c>
    </row>
    <row r="848" customFormat="false" ht="15" hidden="false" customHeight="false" outlineLevel="0" collapsed="false">
      <c r="B848" s="2" t="s">
        <v>108</v>
      </c>
      <c r="C848" s="66" t="s">
        <v>2571</v>
      </c>
      <c r="D848" s="2" t="n">
        <v>195</v>
      </c>
      <c r="E848" s="38" t="s">
        <v>592</v>
      </c>
      <c r="F848" s="2" t="s">
        <v>3032</v>
      </c>
      <c r="G848" s="66" t="s">
        <v>3494</v>
      </c>
      <c r="H848" s="2" t="s">
        <v>3433</v>
      </c>
      <c r="M848" s="2" t="n">
        <v>0</v>
      </c>
    </row>
    <row r="850" customFormat="false" ht="15" hidden="false" customHeight="false" outlineLevel="0" collapsed="false">
      <c r="B850" s="2" t="s">
        <v>108</v>
      </c>
      <c r="C850" s="66" t="s">
        <v>2588</v>
      </c>
      <c r="D850" s="2" t="n">
        <v>110</v>
      </c>
      <c r="E850" s="38" t="s">
        <v>238</v>
      </c>
      <c r="F850" s="2" t="s">
        <v>2913</v>
      </c>
      <c r="G850" s="92" t="s">
        <v>3494</v>
      </c>
      <c r="H850" s="8" t="s">
        <v>3499</v>
      </c>
      <c r="I850" s="8" t="s">
        <v>3500</v>
      </c>
      <c r="J850" s="8" t="str">
        <f aca="false">I850</f>
        <v>55;56;57;58;59</v>
      </c>
      <c r="M850" s="27" t="e">
        <f aca="false">INDEX(priorities!F:F,MATCH("WOMENHATS"&amp;brands!H850,priorities!I:I,0))</f>
        <v>#N/A</v>
      </c>
    </row>
    <row r="852" customFormat="false" ht="15" hidden="false" customHeight="false" outlineLevel="0" collapsed="false">
      <c r="B852" s="2" t="s">
        <v>108</v>
      </c>
      <c r="C852" s="66" t="s">
        <v>2694</v>
      </c>
      <c r="D852" s="2" t="n">
        <v>140</v>
      </c>
      <c r="E852" s="38" t="s">
        <v>176</v>
      </c>
      <c r="F852" s="2" t="s">
        <v>176</v>
      </c>
      <c r="G852" s="66" t="s">
        <v>3494</v>
      </c>
      <c r="H852" s="2" t="s">
        <v>3433</v>
      </c>
      <c r="M852" s="2" t="n">
        <v>0</v>
      </c>
    </row>
    <row r="853" customFormat="false" ht="15" hidden="false" customHeight="false" outlineLevel="0" collapsed="false">
      <c r="B853" s="2" t="s">
        <v>108</v>
      </c>
      <c r="C853" s="66" t="s">
        <v>2694</v>
      </c>
      <c r="D853" s="2" t="n">
        <v>150</v>
      </c>
      <c r="E853" s="38" t="s">
        <v>177</v>
      </c>
      <c r="F853" s="2" t="s">
        <v>177</v>
      </c>
      <c r="G853" s="92" t="s">
        <v>3494</v>
      </c>
      <c r="H853" s="8" t="s">
        <v>3495</v>
      </c>
      <c r="I853" s="8" t="str">
        <f aca="false">SUBSTITUTE(H853,"/",";")</f>
        <v>52;53</v>
      </c>
      <c r="J853" s="8" t="str">
        <f aca="false">SUBSTITUTE(H853,"/",";")</f>
        <v>52;53</v>
      </c>
      <c r="M853" s="27" t="e">
        <f aca="false">INDEX(priorities!F:F,MATCH("WOMENHATS"&amp;brands!H853,priorities!I:I,0))</f>
        <v>#N/A</v>
      </c>
    </row>
    <row r="854" customFormat="false" ht="15" hidden="false" customHeight="false" outlineLevel="0" collapsed="false">
      <c r="B854" s="2" t="s">
        <v>108</v>
      </c>
      <c r="C854" s="66" t="s">
        <v>2694</v>
      </c>
      <c r="D854" s="2" t="n">
        <v>160</v>
      </c>
      <c r="E854" s="38" t="s">
        <v>178</v>
      </c>
      <c r="F854" s="2" t="s">
        <v>178</v>
      </c>
      <c r="G854" s="92" t="s">
        <v>3494</v>
      </c>
      <c r="H854" s="8" t="s">
        <v>3496</v>
      </c>
      <c r="I854" s="8" t="str">
        <f aca="false">SUBSTITUTE(H854,"/",";")</f>
        <v>54;55</v>
      </c>
      <c r="J854" s="8" t="str">
        <f aca="false">SUBSTITUTE(H854,"/",";")</f>
        <v>54;55</v>
      </c>
      <c r="M854" s="27" t="e">
        <f aca="false">INDEX(priorities!F:F,MATCH("WOMENHATS"&amp;brands!H854,priorities!I:I,0))</f>
        <v>#N/A</v>
      </c>
    </row>
    <row r="855" customFormat="false" ht="15" hidden="false" customHeight="false" outlineLevel="0" collapsed="false">
      <c r="B855" s="2" t="s">
        <v>108</v>
      </c>
      <c r="C855" s="66" t="s">
        <v>2694</v>
      </c>
      <c r="D855" s="2" t="n">
        <v>170</v>
      </c>
      <c r="E855" s="38" t="s">
        <v>179</v>
      </c>
      <c r="F855" s="2" t="s">
        <v>179</v>
      </c>
      <c r="G855" s="92" t="s">
        <v>3494</v>
      </c>
      <c r="H855" s="8" t="s">
        <v>2561</v>
      </c>
      <c r="I855" s="8" t="str">
        <f aca="false">SUBSTITUTE(H855,"/",";")</f>
        <v>56;57</v>
      </c>
      <c r="J855" s="8" t="str">
        <f aca="false">SUBSTITUTE(H855,"/",";")</f>
        <v>56;57</v>
      </c>
      <c r="M855" s="8" t="n">
        <f aca="false">INDEX(priorities!F:F,MATCH("WOMENHATS"&amp;brands!H855,priorities!I:I,0))</f>
        <v>948</v>
      </c>
    </row>
    <row r="856" customFormat="false" ht="15" hidden="false" customHeight="false" outlineLevel="0" collapsed="false">
      <c r="B856" s="2" t="s">
        <v>108</v>
      </c>
      <c r="C856" s="66" t="s">
        <v>2694</v>
      </c>
      <c r="D856" s="2" t="n">
        <v>180</v>
      </c>
      <c r="E856" s="38" t="s">
        <v>180</v>
      </c>
      <c r="F856" s="2" t="s">
        <v>180</v>
      </c>
      <c r="G856" s="92" t="s">
        <v>3494</v>
      </c>
      <c r="H856" s="8" t="s">
        <v>2562</v>
      </c>
      <c r="I856" s="8" t="str">
        <f aca="false">SUBSTITUTE(H856,"/",";")</f>
        <v>58;59</v>
      </c>
      <c r="J856" s="8" t="str">
        <f aca="false">SUBSTITUTE(H856,"/",";")</f>
        <v>58;59</v>
      </c>
      <c r="M856" s="8" t="n">
        <f aca="false">INDEX(priorities!F:F,MATCH("WOMENHATS"&amp;brands!H856,priorities!I:I,0))</f>
        <v>898</v>
      </c>
    </row>
    <row r="857" customFormat="false" ht="15" hidden="false" customHeight="false" outlineLevel="0" collapsed="false">
      <c r="B857" s="2" t="s">
        <v>108</v>
      </c>
      <c r="C857" s="66" t="s">
        <v>2694</v>
      </c>
      <c r="D857" s="2" t="n">
        <v>190</v>
      </c>
      <c r="E857" s="38" t="s">
        <v>181</v>
      </c>
      <c r="F857" s="2" t="s">
        <v>181</v>
      </c>
      <c r="G857" s="92" t="s">
        <v>3494</v>
      </c>
      <c r="H857" s="8" t="s">
        <v>3497</v>
      </c>
      <c r="I857" s="8" t="str">
        <f aca="false">SUBSTITUTE(H857,"/",";")</f>
        <v>60;61</v>
      </c>
      <c r="J857" s="8" t="str">
        <f aca="false">SUBSTITUTE(H857,"/",";")</f>
        <v>60;61</v>
      </c>
      <c r="M857" s="27" t="e">
        <f aca="false">INDEX(priorities!F:F,MATCH("WOMENHATS"&amp;brands!H857,priorities!I:I,0))</f>
        <v>#N/A</v>
      </c>
    </row>
    <row r="858" customFormat="false" ht="15" hidden="false" customHeight="false" outlineLevel="0" collapsed="false">
      <c r="B858" s="2" t="s">
        <v>108</v>
      </c>
      <c r="C858" s="66" t="s">
        <v>2694</v>
      </c>
      <c r="D858" s="2" t="n">
        <v>200</v>
      </c>
      <c r="E858" s="38" t="s">
        <v>182</v>
      </c>
      <c r="F858" s="2" t="s">
        <v>182</v>
      </c>
      <c r="G858" s="92" t="s">
        <v>3494</v>
      </c>
      <c r="H858" s="8" t="s">
        <v>3498</v>
      </c>
      <c r="I858" s="8" t="str">
        <f aca="false">SUBSTITUTE(H858,"/",";")</f>
        <v>62;63</v>
      </c>
      <c r="J858" s="8" t="str">
        <f aca="false">SUBSTITUTE(H858,"/",";")</f>
        <v>62;63</v>
      </c>
      <c r="M858" s="27" t="e">
        <f aca="false">INDEX(priorities!F:F,MATCH("WOMENHATS"&amp;brands!H858,priorities!I:I,0))</f>
        <v>#N/A</v>
      </c>
    </row>
    <row r="860" customFormat="false" ht="15" hidden="false" customHeight="false" outlineLevel="0" collapsed="false">
      <c r="B860" s="2" t="s">
        <v>108</v>
      </c>
      <c r="C860" s="66" t="s">
        <v>2699</v>
      </c>
      <c r="D860" s="2" t="n">
        <v>110</v>
      </c>
      <c r="E860" s="38" t="s">
        <v>238</v>
      </c>
      <c r="F860" s="2" t="s">
        <v>2913</v>
      </c>
      <c r="G860" s="92" t="s">
        <v>3494</v>
      </c>
      <c r="H860" s="8" t="s">
        <v>3499</v>
      </c>
      <c r="I860" s="8" t="s">
        <v>3500</v>
      </c>
      <c r="J860" s="8" t="str">
        <f aca="false">I860</f>
        <v>55;56;57;58;59</v>
      </c>
      <c r="M860" s="27" t="e">
        <f aca="false">INDEX(priorities!F:F,MATCH("WOMENHATS"&amp;brands!H860,priorities!I:I,0))</f>
        <v>#N/A</v>
      </c>
    </row>
    <row r="862" customFormat="false" ht="15" hidden="false" customHeight="false" outlineLevel="0" collapsed="false">
      <c r="B862" s="2" t="s">
        <v>108</v>
      </c>
      <c r="C862" s="66" t="s">
        <v>2740</v>
      </c>
      <c r="D862" s="2" t="n">
        <v>140</v>
      </c>
      <c r="E862" s="38" t="s">
        <v>176</v>
      </c>
      <c r="F862" s="2" t="s">
        <v>176</v>
      </c>
      <c r="G862" s="66" t="s">
        <v>3494</v>
      </c>
      <c r="H862" s="2" t="s">
        <v>3433</v>
      </c>
      <c r="M862" s="2" t="n">
        <v>0</v>
      </c>
    </row>
    <row r="863" customFormat="false" ht="15" hidden="false" customHeight="false" outlineLevel="0" collapsed="false">
      <c r="B863" s="2" t="s">
        <v>108</v>
      </c>
      <c r="C863" s="66" t="s">
        <v>2740</v>
      </c>
      <c r="D863" s="2" t="n">
        <v>150</v>
      </c>
      <c r="E863" s="38" t="s">
        <v>177</v>
      </c>
      <c r="F863" s="2" t="s">
        <v>177</v>
      </c>
      <c r="G863" s="92" t="s">
        <v>3494</v>
      </c>
      <c r="H863" s="8" t="s">
        <v>3495</v>
      </c>
      <c r="I863" s="8" t="str">
        <f aca="false">SUBSTITUTE(H863,"/",";")</f>
        <v>52;53</v>
      </c>
      <c r="J863" s="8" t="str">
        <f aca="false">SUBSTITUTE(H863,"/",";")</f>
        <v>52;53</v>
      </c>
      <c r="M863" s="27" t="e">
        <f aca="false">INDEX(priorities!F:F,MATCH("WOMENHATS"&amp;brands!H863,priorities!I:I,0))</f>
        <v>#N/A</v>
      </c>
    </row>
    <row r="864" customFormat="false" ht="15" hidden="false" customHeight="false" outlineLevel="0" collapsed="false">
      <c r="B864" s="2" t="s">
        <v>108</v>
      </c>
      <c r="C864" s="66" t="s">
        <v>2740</v>
      </c>
      <c r="D864" s="2" t="n">
        <v>160</v>
      </c>
      <c r="E864" s="38" t="s">
        <v>178</v>
      </c>
      <c r="F864" s="2" t="s">
        <v>178</v>
      </c>
      <c r="G864" s="92" t="s">
        <v>3494</v>
      </c>
      <c r="H864" s="8" t="s">
        <v>3496</v>
      </c>
      <c r="I864" s="8" t="str">
        <f aca="false">SUBSTITUTE(H864,"/",";")</f>
        <v>54;55</v>
      </c>
      <c r="J864" s="8" t="str">
        <f aca="false">SUBSTITUTE(H864,"/",";")</f>
        <v>54;55</v>
      </c>
      <c r="M864" s="27" t="e">
        <f aca="false">INDEX(priorities!F:F,MATCH("WOMENHATS"&amp;brands!H864,priorities!I:I,0))</f>
        <v>#N/A</v>
      </c>
    </row>
    <row r="865" customFormat="false" ht="15" hidden="false" customHeight="false" outlineLevel="0" collapsed="false">
      <c r="B865" s="2" t="s">
        <v>108</v>
      </c>
      <c r="C865" s="66" t="s">
        <v>2740</v>
      </c>
      <c r="D865" s="2" t="n">
        <v>170</v>
      </c>
      <c r="E865" s="38" t="s">
        <v>179</v>
      </c>
      <c r="F865" s="2" t="s">
        <v>179</v>
      </c>
      <c r="G865" s="92" t="s">
        <v>3494</v>
      </c>
      <c r="H865" s="8" t="s">
        <v>2561</v>
      </c>
      <c r="I865" s="8" t="str">
        <f aca="false">SUBSTITUTE(H865,"/",";")</f>
        <v>56;57</v>
      </c>
      <c r="J865" s="8" t="str">
        <f aca="false">SUBSTITUTE(H865,"/",";")</f>
        <v>56;57</v>
      </c>
      <c r="M865" s="8" t="n">
        <f aca="false">INDEX(priorities!F:F,MATCH("WOMENHATS"&amp;brands!H865,priorities!I:I,0))</f>
        <v>948</v>
      </c>
    </row>
    <row r="866" customFormat="false" ht="15" hidden="false" customHeight="false" outlineLevel="0" collapsed="false">
      <c r="B866" s="2" t="s">
        <v>108</v>
      </c>
      <c r="C866" s="66" t="s">
        <v>2740</v>
      </c>
      <c r="D866" s="2" t="n">
        <v>180</v>
      </c>
      <c r="E866" s="38" t="s">
        <v>180</v>
      </c>
      <c r="F866" s="2" t="s">
        <v>180</v>
      </c>
      <c r="G866" s="92" t="s">
        <v>3494</v>
      </c>
      <c r="H866" s="8" t="s">
        <v>2562</v>
      </c>
      <c r="I866" s="8" t="str">
        <f aca="false">SUBSTITUTE(H866,"/",";")</f>
        <v>58;59</v>
      </c>
      <c r="J866" s="8" t="str">
        <f aca="false">SUBSTITUTE(H866,"/",";")</f>
        <v>58;59</v>
      </c>
      <c r="M866" s="8" t="n">
        <f aca="false">INDEX(priorities!F:F,MATCH("WOMENHATS"&amp;brands!H866,priorities!I:I,0))</f>
        <v>898</v>
      </c>
    </row>
    <row r="867" customFormat="false" ht="15" hidden="false" customHeight="false" outlineLevel="0" collapsed="false">
      <c r="B867" s="2" t="s">
        <v>108</v>
      </c>
      <c r="C867" s="66" t="s">
        <v>2740</v>
      </c>
      <c r="D867" s="2" t="n">
        <v>190</v>
      </c>
      <c r="E867" s="38" t="s">
        <v>181</v>
      </c>
      <c r="F867" s="2" t="s">
        <v>181</v>
      </c>
      <c r="G867" s="92" t="s">
        <v>3494</v>
      </c>
      <c r="H867" s="8" t="s">
        <v>3497</v>
      </c>
      <c r="I867" s="8" t="str">
        <f aca="false">SUBSTITUTE(H867,"/",";")</f>
        <v>60;61</v>
      </c>
      <c r="J867" s="8" t="str">
        <f aca="false">SUBSTITUTE(H867,"/",";")</f>
        <v>60;61</v>
      </c>
      <c r="M867" s="27" t="e">
        <f aca="false">INDEX(priorities!F:F,MATCH("WOMENHATS"&amp;brands!H867,priorities!I:I,0))</f>
        <v>#N/A</v>
      </c>
    </row>
    <row r="868" customFormat="false" ht="15" hidden="false" customHeight="false" outlineLevel="0" collapsed="false">
      <c r="B868" s="2" t="s">
        <v>108</v>
      </c>
      <c r="C868" s="66" t="s">
        <v>2740</v>
      </c>
      <c r="D868" s="2" t="n">
        <v>200</v>
      </c>
      <c r="E868" s="38" t="s">
        <v>182</v>
      </c>
      <c r="F868" s="2" t="s">
        <v>182</v>
      </c>
      <c r="G868" s="92" t="s">
        <v>3494</v>
      </c>
      <c r="H868" s="8" t="s">
        <v>3498</v>
      </c>
      <c r="I868" s="8" t="str">
        <f aca="false">SUBSTITUTE(H868,"/",";")</f>
        <v>62;63</v>
      </c>
      <c r="J868" s="8" t="str">
        <f aca="false">SUBSTITUTE(H868,"/",";")</f>
        <v>62;63</v>
      </c>
      <c r="M868" s="27" t="e">
        <f aca="false">INDEX(priorities!F:F,MATCH("WOMENHATS"&amp;brands!H868,priorities!I:I,0))</f>
        <v>#N/A</v>
      </c>
    </row>
    <row r="870" customFormat="false" ht="15" hidden="false" customHeight="false" outlineLevel="0" collapsed="false">
      <c r="B870" s="2" t="s">
        <v>108</v>
      </c>
      <c r="C870" s="66" t="s">
        <v>2744</v>
      </c>
      <c r="D870" s="2" t="n">
        <v>110</v>
      </c>
      <c r="E870" s="38" t="s">
        <v>238</v>
      </c>
      <c r="F870" s="2" t="s">
        <v>2913</v>
      </c>
      <c r="G870" s="92" t="s">
        <v>3494</v>
      </c>
      <c r="H870" s="8" t="s">
        <v>3499</v>
      </c>
      <c r="I870" s="8" t="s">
        <v>3500</v>
      </c>
      <c r="J870" s="8" t="str">
        <f aca="false">I870</f>
        <v>55;56;57;58;59</v>
      </c>
      <c r="M870" s="27" t="e">
        <f aca="false">INDEX(priorities!F:F,MATCH("WOMENHATS"&amp;brands!H870,priorities!I:I,0))</f>
        <v>#N/A</v>
      </c>
    </row>
    <row r="873" customFormat="false" ht="15" hidden="false" customHeight="false" outlineLevel="0" collapsed="false">
      <c r="B873" s="2" t="s">
        <v>108</v>
      </c>
      <c r="C873" s="66" t="s">
        <v>2569</v>
      </c>
      <c r="D873" s="2" t="n">
        <v>140</v>
      </c>
      <c r="E873" s="38" t="s">
        <v>176</v>
      </c>
      <c r="F873" s="2" t="s">
        <v>176</v>
      </c>
      <c r="G873" s="66" t="s">
        <v>3501</v>
      </c>
      <c r="H873" s="2" t="s">
        <v>3433</v>
      </c>
      <c r="M873" s="2" t="n">
        <v>0</v>
      </c>
    </row>
    <row r="874" customFormat="false" ht="15" hidden="false" customHeight="false" outlineLevel="0" collapsed="false">
      <c r="B874" s="2" t="s">
        <v>108</v>
      </c>
      <c r="C874" s="66" t="s">
        <v>2569</v>
      </c>
      <c r="D874" s="2" t="n">
        <v>150</v>
      </c>
      <c r="E874" s="38" t="s">
        <v>177</v>
      </c>
      <c r="F874" s="2" t="s">
        <v>177</v>
      </c>
      <c r="G874" s="92" t="s">
        <v>3501</v>
      </c>
      <c r="H874" s="8" t="s">
        <v>3495</v>
      </c>
      <c r="I874" s="8" t="str">
        <f aca="false">SUBSTITUTE(H874,"/",";")</f>
        <v>52;53</v>
      </c>
      <c r="J874" s="8" t="str">
        <f aca="false">SUBSTITUTE(H874,"/",";")</f>
        <v>52;53</v>
      </c>
      <c r="M874" s="27" t="e">
        <f aca="false">INDEX(priorities!F:F,MATCH("WOMENHATS"&amp;brands!H874,priorities!I:I,0))</f>
        <v>#N/A</v>
      </c>
    </row>
    <row r="875" customFormat="false" ht="15" hidden="false" customHeight="false" outlineLevel="0" collapsed="false">
      <c r="B875" s="2" t="s">
        <v>108</v>
      </c>
      <c r="C875" s="66" t="s">
        <v>2569</v>
      </c>
      <c r="D875" s="2" t="n">
        <v>160</v>
      </c>
      <c r="E875" s="38" t="s">
        <v>178</v>
      </c>
      <c r="F875" s="2" t="s">
        <v>178</v>
      </c>
      <c r="G875" s="92" t="s">
        <v>3501</v>
      </c>
      <c r="H875" s="8" t="s">
        <v>3496</v>
      </c>
      <c r="I875" s="8" t="str">
        <f aca="false">SUBSTITUTE(H875,"/",";")</f>
        <v>54;55</v>
      </c>
      <c r="J875" s="8" t="str">
        <f aca="false">SUBSTITUTE(H875,"/",";")</f>
        <v>54;55</v>
      </c>
      <c r="M875" s="27" t="e">
        <f aca="false">INDEX(priorities!F:F,MATCH("WOMENHATS"&amp;brands!H875,priorities!I:I,0))</f>
        <v>#N/A</v>
      </c>
    </row>
    <row r="876" customFormat="false" ht="15" hidden="false" customHeight="false" outlineLevel="0" collapsed="false">
      <c r="B876" s="2" t="s">
        <v>108</v>
      </c>
      <c r="C876" s="66" t="s">
        <v>2569</v>
      </c>
      <c r="D876" s="2" t="n">
        <v>170</v>
      </c>
      <c r="E876" s="38" t="s">
        <v>179</v>
      </c>
      <c r="F876" s="2" t="s">
        <v>179</v>
      </c>
      <c r="G876" s="92" t="s">
        <v>3501</v>
      </c>
      <c r="H876" s="8" t="s">
        <v>2561</v>
      </c>
      <c r="I876" s="8" t="str">
        <f aca="false">SUBSTITUTE(H876,"/",";")</f>
        <v>56;57</v>
      </c>
      <c r="J876" s="8" t="str">
        <f aca="false">SUBSTITUTE(H876,"/",";")</f>
        <v>56;57</v>
      </c>
      <c r="M876" s="8" t="n">
        <f aca="false">INDEX(priorities!F:F,MATCH("WOMENHATS"&amp;brands!H876,priorities!I:I,0))</f>
        <v>948</v>
      </c>
    </row>
    <row r="877" customFormat="false" ht="15" hidden="false" customHeight="false" outlineLevel="0" collapsed="false">
      <c r="B877" s="2" t="s">
        <v>108</v>
      </c>
      <c r="C877" s="66" t="s">
        <v>2569</v>
      </c>
      <c r="D877" s="2" t="n">
        <v>180</v>
      </c>
      <c r="E877" s="38" t="s">
        <v>180</v>
      </c>
      <c r="F877" s="2" t="s">
        <v>180</v>
      </c>
      <c r="G877" s="92" t="s">
        <v>3501</v>
      </c>
      <c r="H877" s="8" t="s">
        <v>2562</v>
      </c>
      <c r="I877" s="8" t="str">
        <f aca="false">SUBSTITUTE(H877,"/",";")</f>
        <v>58;59</v>
      </c>
      <c r="J877" s="8" t="str">
        <f aca="false">SUBSTITUTE(H877,"/",";")</f>
        <v>58;59</v>
      </c>
      <c r="M877" s="8" t="n">
        <f aca="false">INDEX(priorities!F:F,MATCH("WOMENHATS"&amp;brands!H877,priorities!I:I,0))</f>
        <v>898</v>
      </c>
    </row>
    <row r="878" customFormat="false" ht="15" hidden="false" customHeight="false" outlineLevel="0" collapsed="false">
      <c r="B878" s="2" t="s">
        <v>108</v>
      </c>
      <c r="C878" s="66" t="s">
        <v>2569</v>
      </c>
      <c r="D878" s="2" t="n">
        <v>190</v>
      </c>
      <c r="E878" s="38" t="s">
        <v>181</v>
      </c>
      <c r="F878" s="2" t="s">
        <v>181</v>
      </c>
      <c r="G878" s="92" t="s">
        <v>3501</v>
      </c>
      <c r="H878" s="8" t="s">
        <v>3497</v>
      </c>
      <c r="I878" s="8" t="str">
        <f aca="false">SUBSTITUTE(H878,"/",";")</f>
        <v>60;61</v>
      </c>
      <c r="J878" s="8" t="str">
        <f aca="false">SUBSTITUTE(H878,"/",";")</f>
        <v>60;61</v>
      </c>
      <c r="M878" s="27" t="e">
        <f aca="false">INDEX(priorities!F:F,MATCH("WOMENHATS"&amp;brands!H878,priorities!I:I,0))</f>
        <v>#N/A</v>
      </c>
    </row>
    <row r="879" customFormat="false" ht="15" hidden="false" customHeight="false" outlineLevel="0" collapsed="false">
      <c r="B879" s="2" t="s">
        <v>108</v>
      </c>
      <c r="C879" s="66" t="s">
        <v>2569</v>
      </c>
      <c r="D879" s="2" t="n">
        <v>200</v>
      </c>
      <c r="E879" s="38" t="s">
        <v>182</v>
      </c>
      <c r="F879" s="2" t="s">
        <v>182</v>
      </c>
      <c r="G879" s="92" t="s">
        <v>3501</v>
      </c>
      <c r="H879" s="8" t="s">
        <v>3498</v>
      </c>
      <c r="I879" s="8" t="str">
        <f aca="false">SUBSTITUTE(H879,"/",";")</f>
        <v>62;63</v>
      </c>
      <c r="J879" s="8" t="str">
        <f aca="false">SUBSTITUTE(H879,"/",";")</f>
        <v>62;63</v>
      </c>
      <c r="M879" s="27" t="e">
        <f aca="false">INDEX(priorities!F:F,MATCH("WOMENHATS"&amp;brands!H879,priorities!I:I,0))</f>
        <v>#N/A</v>
      </c>
    </row>
    <row r="881" customFormat="false" ht="15" hidden="false" customHeight="false" outlineLevel="0" collapsed="false">
      <c r="B881" s="2" t="s">
        <v>108</v>
      </c>
      <c r="C881" s="66" t="s">
        <v>2588</v>
      </c>
      <c r="D881" s="2" t="n">
        <v>110</v>
      </c>
      <c r="E881" s="38" t="s">
        <v>238</v>
      </c>
      <c r="F881" s="2" t="s">
        <v>2913</v>
      </c>
      <c r="G881" s="92" t="s">
        <v>3501</v>
      </c>
      <c r="H881" s="8" t="s">
        <v>3499</v>
      </c>
      <c r="I881" s="8" t="s">
        <v>3500</v>
      </c>
      <c r="J881" s="8" t="s">
        <v>3500</v>
      </c>
      <c r="M881" s="27" t="e">
        <f aca="false">INDEX(priorities!F:F,MATCH("WOMENHATS"&amp;brands!H881,priorities!I:I,0))</f>
        <v>#N/A</v>
      </c>
    </row>
    <row r="883" customFormat="false" ht="15" hidden="false" customHeight="false" outlineLevel="0" collapsed="false">
      <c r="B883" s="2" t="s">
        <v>108</v>
      </c>
      <c r="C883" s="66" t="s">
        <v>2694</v>
      </c>
      <c r="D883" s="2" t="n">
        <v>140</v>
      </c>
      <c r="E883" s="38" t="s">
        <v>176</v>
      </c>
      <c r="F883" s="2" t="s">
        <v>176</v>
      </c>
      <c r="G883" s="66" t="s">
        <v>3501</v>
      </c>
      <c r="H883" s="2" t="s">
        <v>3433</v>
      </c>
      <c r="M883" s="2" t="n">
        <v>0</v>
      </c>
    </row>
    <row r="884" customFormat="false" ht="15" hidden="false" customHeight="false" outlineLevel="0" collapsed="false">
      <c r="B884" s="2" t="s">
        <v>108</v>
      </c>
      <c r="C884" s="66" t="s">
        <v>2694</v>
      </c>
      <c r="D884" s="2" t="n">
        <v>150</v>
      </c>
      <c r="E884" s="38" t="s">
        <v>177</v>
      </c>
      <c r="F884" s="2" t="s">
        <v>177</v>
      </c>
      <c r="G884" s="92" t="s">
        <v>3501</v>
      </c>
      <c r="H884" s="8" t="s">
        <v>3495</v>
      </c>
      <c r="I884" s="8" t="s">
        <v>3502</v>
      </c>
      <c r="J884" s="8" t="s">
        <v>3502</v>
      </c>
      <c r="M884" s="27" t="e">
        <f aca="false">INDEX(priorities!F:F,MATCH("WOMENHATS"&amp;brands!H884,priorities!I:I,0))</f>
        <v>#N/A</v>
      </c>
    </row>
    <row r="885" customFormat="false" ht="15" hidden="false" customHeight="false" outlineLevel="0" collapsed="false">
      <c r="B885" s="2" t="s">
        <v>108</v>
      </c>
      <c r="C885" s="66" t="s">
        <v>2694</v>
      </c>
      <c r="D885" s="2" t="n">
        <v>160</v>
      </c>
      <c r="E885" s="38" t="s">
        <v>178</v>
      </c>
      <c r="F885" s="2" t="s">
        <v>178</v>
      </c>
      <c r="G885" s="92" t="s">
        <v>3501</v>
      </c>
      <c r="H885" s="8" t="s">
        <v>3496</v>
      </c>
      <c r="I885" s="8" t="s">
        <v>3503</v>
      </c>
      <c r="J885" s="8" t="s">
        <v>3503</v>
      </c>
      <c r="M885" s="27" t="e">
        <f aca="false">INDEX(priorities!F:F,MATCH("WOMENHATS"&amp;brands!H885,priorities!I:I,0))</f>
        <v>#N/A</v>
      </c>
    </row>
    <row r="886" customFormat="false" ht="15" hidden="false" customHeight="false" outlineLevel="0" collapsed="false">
      <c r="B886" s="2" t="s">
        <v>108</v>
      </c>
      <c r="C886" s="66" t="s">
        <v>2694</v>
      </c>
      <c r="D886" s="2" t="n">
        <v>170</v>
      </c>
      <c r="E886" s="38" t="s">
        <v>179</v>
      </c>
      <c r="F886" s="2" t="s">
        <v>179</v>
      </c>
      <c r="G886" s="92" t="s">
        <v>3501</v>
      </c>
      <c r="H886" s="8" t="s">
        <v>2561</v>
      </c>
      <c r="I886" s="8" t="s">
        <v>3504</v>
      </c>
      <c r="J886" s="8" t="s">
        <v>3504</v>
      </c>
      <c r="M886" s="8" t="n">
        <f aca="false">INDEX(priorities!F:F,MATCH("WOMENHATS"&amp;brands!H886,priorities!I:I,0))</f>
        <v>948</v>
      </c>
    </row>
    <row r="887" customFormat="false" ht="15" hidden="false" customHeight="false" outlineLevel="0" collapsed="false">
      <c r="B887" s="2" t="s">
        <v>108</v>
      </c>
      <c r="C887" s="66" t="s">
        <v>2694</v>
      </c>
      <c r="D887" s="2" t="n">
        <v>180</v>
      </c>
      <c r="E887" s="38" t="s">
        <v>180</v>
      </c>
      <c r="F887" s="2" t="s">
        <v>180</v>
      </c>
      <c r="G887" s="92" t="s">
        <v>3501</v>
      </c>
      <c r="H887" s="8" t="s">
        <v>2562</v>
      </c>
      <c r="I887" s="8" t="s">
        <v>3505</v>
      </c>
      <c r="J887" s="8" t="s">
        <v>3505</v>
      </c>
      <c r="M887" s="8" t="n">
        <f aca="false">INDEX(priorities!F:F,MATCH("WOMENHATS"&amp;brands!H887,priorities!I:I,0))</f>
        <v>898</v>
      </c>
    </row>
    <row r="888" customFormat="false" ht="15" hidden="false" customHeight="false" outlineLevel="0" collapsed="false">
      <c r="B888" s="2" t="s">
        <v>108</v>
      </c>
      <c r="C888" s="66" t="s">
        <v>2694</v>
      </c>
      <c r="D888" s="2" t="n">
        <v>190</v>
      </c>
      <c r="E888" s="38" t="s">
        <v>181</v>
      </c>
      <c r="F888" s="2" t="s">
        <v>181</v>
      </c>
      <c r="G888" s="92" t="s">
        <v>3501</v>
      </c>
      <c r="H888" s="8" t="s">
        <v>3497</v>
      </c>
      <c r="I888" s="8" t="s">
        <v>3506</v>
      </c>
      <c r="J888" s="8" t="s">
        <v>3506</v>
      </c>
      <c r="M888" s="27" t="e">
        <f aca="false">INDEX(priorities!F:F,MATCH("WOMENHATS"&amp;brands!H888,priorities!I:I,0))</f>
        <v>#N/A</v>
      </c>
    </row>
    <row r="889" customFormat="false" ht="15" hidden="false" customHeight="false" outlineLevel="0" collapsed="false">
      <c r="B889" s="2" t="s">
        <v>108</v>
      </c>
      <c r="C889" s="66" t="s">
        <v>2694</v>
      </c>
      <c r="D889" s="2" t="n">
        <v>200</v>
      </c>
      <c r="E889" s="38" t="s">
        <v>182</v>
      </c>
      <c r="F889" s="2" t="s">
        <v>182</v>
      </c>
      <c r="G889" s="92" t="s">
        <v>3501</v>
      </c>
      <c r="H889" s="8" t="s">
        <v>3498</v>
      </c>
      <c r="I889" s="8" t="s">
        <v>3507</v>
      </c>
      <c r="J889" s="8" t="s">
        <v>3507</v>
      </c>
      <c r="M889" s="27" t="e">
        <f aca="false">INDEX(priorities!F:F,MATCH("WOMENHATS"&amp;brands!H889,priorities!I:I,0))</f>
        <v>#N/A</v>
      </c>
    </row>
    <row r="891" customFormat="false" ht="15" hidden="false" customHeight="false" outlineLevel="0" collapsed="false">
      <c r="B891" s="2" t="s">
        <v>108</v>
      </c>
      <c r="C891" s="66" t="s">
        <v>2695</v>
      </c>
      <c r="D891" s="2" t="n">
        <v>145</v>
      </c>
      <c r="E891" s="38" t="s">
        <v>587</v>
      </c>
      <c r="F891" s="2" t="str">
        <f aca="false">IFERROR(E891*10,SUBSTITUTE(E891,"/",""))</f>
        <v>XXSXS</v>
      </c>
      <c r="G891" s="66" t="s">
        <v>3501</v>
      </c>
      <c r="H891" s="2" t="s">
        <v>3433</v>
      </c>
      <c r="M891" s="2" t="n">
        <v>0</v>
      </c>
    </row>
    <row r="892" customFormat="false" ht="15" hidden="false" customHeight="false" outlineLevel="0" collapsed="false">
      <c r="B892" s="2" t="s">
        <v>108</v>
      </c>
      <c r="C892" s="66" t="s">
        <v>2695</v>
      </c>
      <c r="D892" s="2" t="n">
        <v>155</v>
      </c>
      <c r="E892" s="38" t="s">
        <v>588</v>
      </c>
      <c r="F892" s="2" t="str">
        <f aca="false">IFERROR(E892*10,SUBSTITUTE(E892,"/",""))</f>
        <v>XSS</v>
      </c>
      <c r="G892" s="66" t="s">
        <v>3501</v>
      </c>
      <c r="H892" s="2" t="s">
        <v>3433</v>
      </c>
      <c r="M892" s="2" t="n">
        <v>0</v>
      </c>
    </row>
    <row r="893" customFormat="false" ht="15" hidden="false" customHeight="false" outlineLevel="0" collapsed="false">
      <c r="B893" s="2" t="s">
        <v>108</v>
      </c>
      <c r="C893" s="66" t="s">
        <v>2695</v>
      </c>
      <c r="D893" s="2" t="n">
        <v>165</v>
      </c>
      <c r="E893" s="38" t="s">
        <v>589</v>
      </c>
      <c r="F893" s="2" t="str">
        <f aca="false">IFERROR(E893*10,SUBSTITUTE(E893,"/",""))</f>
        <v>SM</v>
      </c>
      <c r="G893" s="92" t="s">
        <v>3501</v>
      </c>
      <c r="H893" s="8" t="s">
        <v>2566</v>
      </c>
      <c r="I893" s="8" t="s">
        <v>3414</v>
      </c>
      <c r="J893" s="8" t="str">
        <f aca="false">I893</f>
        <v>55;56;57</v>
      </c>
      <c r="M893" s="8" t="n">
        <f aca="false">INDEX(priorities!F:F,MATCH("WOMENHATS"&amp;brands!H893,priorities!I:I,0))</f>
        <v>978</v>
      </c>
    </row>
    <row r="894" customFormat="false" ht="15" hidden="false" customHeight="false" outlineLevel="0" collapsed="false">
      <c r="B894" s="2" t="s">
        <v>108</v>
      </c>
      <c r="C894" s="66" t="s">
        <v>2695</v>
      </c>
      <c r="D894" s="2" t="n">
        <v>175</v>
      </c>
      <c r="E894" s="38" t="s">
        <v>590</v>
      </c>
      <c r="F894" s="2" t="str">
        <f aca="false">IFERROR(E894*10,SUBSTITUTE(E894,"/",""))</f>
        <v>ML</v>
      </c>
      <c r="G894" s="66" t="s">
        <v>3501</v>
      </c>
      <c r="H894" s="2" t="s">
        <v>3433</v>
      </c>
      <c r="M894" s="2" t="n">
        <v>0</v>
      </c>
    </row>
    <row r="895" customFormat="false" ht="15" hidden="false" customHeight="false" outlineLevel="0" collapsed="false">
      <c r="B895" s="2" t="s">
        <v>108</v>
      </c>
      <c r="C895" s="66" t="s">
        <v>2695</v>
      </c>
      <c r="D895" s="2" t="n">
        <v>185</v>
      </c>
      <c r="E895" s="38" t="s">
        <v>591</v>
      </c>
      <c r="F895" s="2" t="str">
        <f aca="false">IFERROR(E895*10,SUBSTITUTE(E895,"/",""))</f>
        <v>LXL</v>
      </c>
      <c r="G895" s="92" t="s">
        <v>3501</v>
      </c>
      <c r="H895" s="8" t="s">
        <v>469</v>
      </c>
      <c r="I895" s="8" t="s">
        <v>3508</v>
      </c>
      <c r="J895" s="8" t="str">
        <f aca="false">I895</f>
        <v>58;59;60</v>
      </c>
      <c r="M895" s="8" t="n">
        <f aca="false">INDEX(priorities!F:F,MATCH("WOMENHATS"&amp;brands!H895,priorities!I:I,0))</f>
        <v>888</v>
      </c>
    </row>
    <row r="896" customFormat="false" ht="15" hidden="false" customHeight="false" outlineLevel="0" collapsed="false">
      <c r="B896" s="2" t="s">
        <v>108</v>
      </c>
      <c r="C896" s="66" t="s">
        <v>2695</v>
      </c>
      <c r="D896" s="2" t="n">
        <v>195</v>
      </c>
      <c r="E896" s="38" t="s">
        <v>592</v>
      </c>
      <c r="F896" s="2" t="str">
        <f aca="false">IFERROR(E896*10,SUBSTITUTE(E896,"/",""))</f>
        <v>XLXXL</v>
      </c>
      <c r="G896" s="66" t="s">
        <v>3501</v>
      </c>
      <c r="H896" s="2" t="s">
        <v>3433</v>
      </c>
      <c r="M896" s="2" t="n">
        <v>0</v>
      </c>
    </row>
    <row r="898" customFormat="false" ht="15" hidden="false" customHeight="false" outlineLevel="0" collapsed="false">
      <c r="B898" s="2" t="s">
        <v>108</v>
      </c>
      <c r="C898" s="66" t="s">
        <v>2699</v>
      </c>
      <c r="D898" s="2" t="n">
        <v>110</v>
      </c>
      <c r="E898" s="38" t="s">
        <v>238</v>
      </c>
      <c r="F898" s="2" t="s">
        <v>2913</v>
      </c>
      <c r="G898" s="92" t="s">
        <v>3501</v>
      </c>
      <c r="H898" s="8" t="s">
        <v>3499</v>
      </c>
      <c r="I898" s="8" t="s">
        <v>3500</v>
      </c>
      <c r="J898" s="8" t="s">
        <v>3500</v>
      </c>
      <c r="M898" s="27" t="e">
        <f aca="false">INDEX(priorities!F:F,MATCH("WOMENHATS"&amp;brands!H898,priorities!I:I,0))</f>
        <v>#N/A</v>
      </c>
    </row>
    <row r="900" customFormat="false" ht="15" hidden="false" customHeight="false" outlineLevel="0" collapsed="false">
      <c r="B900" s="2" t="s">
        <v>108</v>
      </c>
      <c r="C900" s="66" t="s">
        <v>2744</v>
      </c>
      <c r="D900" s="2" t="n">
        <v>110</v>
      </c>
      <c r="E900" s="38" t="s">
        <v>238</v>
      </c>
      <c r="F900" s="2" t="s">
        <v>2913</v>
      </c>
      <c r="G900" s="92" t="s">
        <v>3501</v>
      </c>
      <c r="H900" s="8" t="s">
        <v>3499</v>
      </c>
      <c r="I900" s="8" t="s">
        <v>3500</v>
      </c>
      <c r="J900" s="8" t="s">
        <v>3500</v>
      </c>
      <c r="M900" s="27" t="e">
        <f aca="false">INDEX(priorities!F:F,MATCH("WOMENHATS"&amp;brands!H900,priorities!I:I,0))</f>
        <v>#N/A</v>
      </c>
    </row>
    <row r="930" customFormat="false" ht="15" hidden="false" customHeight="false" outlineLevel="0" collapsed="false">
      <c r="B930" s="2" t="s">
        <v>108</v>
      </c>
      <c r="C930" s="66" t="s">
        <v>2083</v>
      </c>
      <c r="D930" s="2" t="n">
        <v>110</v>
      </c>
      <c r="E930" s="38" t="s">
        <v>238</v>
      </c>
      <c r="F930" s="38" t="s">
        <v>2913</v>
      </c>
      <c r="G930" s="92" t="s">
        <v>3509</v>
      </c>
      <c r="H930" s="8" t="s">
        <v>2036</v>
      </c>
      <c r="I930" s="8" t="s">
        <v>3257</v>
      </c>
      <c r="J930" s="8" t="s">
        <v>3257</v>
      </c>
      <c r="M930" s="8" t="n">
        <v>0</v>
      </c>
    </row>
    <row r="946" customFormat="false" ht="15" hidden="false" customHeight="false" outlineLevel="0" collapsed="false">
      <c r="B946" s="2" t="s">
        <v>108</v>
      </c>
      <c r="C946" s="66" t="s">
        <v>1635</v>
      </c>
      <c r="D946" s="2" t="n">
        <v>130</v>
      </c>
      <c r="E946" s="38" t="s">
        <v>1636</v>
      </c>
      <c r="F946" s="38" t="str">
        <f aca="false">E946</f>
        <v>T0</v>
      </c>
      <c r="G946" s="66" t="s">
        <v>3510</v>
      </c>
      <c r="H946" s="2" t="s">
        <v>166</v>
      </c>
      <c r="I946" s="8" t="str">
        <f aca="false">J946</f>
        <v>38;40</v>
      </c>
      <c r="J946" s="8" t="str">
        <f aca="false">IF(LEN(H946)&gt;2,LEFT(H946,2)&amp;";"&amp;RIGHT(H946,2),H946)</f>
        <v>38;40</v>
      </c>
      <c r="M946" s="2" t="s">
        <v>3358</v>
      </c>
      <c r="P946" s="18" t="str">
        <f aca="false">VLOOKUP(LEFT(H946,2),references!AA:AG,2,0)&amp;" - "&amp;VLOOKUP(RIGHT(H946,2),references!AA:AG,2,0)</f>
        <v>76 - 80</v>
      </c>
      <c r="Q946" s="18" t="str">
        <f aca="false">VLOOKUP(LEFT(H946,2),references!AA:AG,4,0)&amp;" - "&amp;VLOOKUP(RIGHT(H946,2),references!AA:AG,4,0)</f>
        <v>58 - 62</v>
      </c>
      <c r="R946" s="18" t="str">
        <f aca="false">VLOOKUP(LEFT(H946,2),references!AA:AG,6,0)&amp;" - "&amp;VLOOKUP(RIGHT(H946,2),references!AA:AG,6,0)</f>
        <v>84 - 88</v>
      </c>
    </row>
    <row r="947" customFormat="false" ht="15" hidden="false" customHeight="false" outlineLevel="0" collapsed="false">
      <c r="B947" s="2" t="s">
        <v>108</v>
      </c>
      <c r="C947" s="66" t="s">
        <v>1635</v>
      </c>
      <c r="D947" s="2" t="n">
        <v>140</v>
      </c>
      <c r="E947" s="38" t="s">
        <v>1637</v>
      </c>
      <c r="F947" s="38" t="str">
        <f aca="false">E947</f>
        <v>T1</v>
      </c>
      <c r="G947" s="66" t="s">
        <v>3510</v>
      </c>
      <c r="H947" s="2" t="s">
        <v>169</v>
      </c>
      <c r="I947" s="8" t="str">
        <f aca="false">J947</f>
        <v>40;42</v>
      </c>
      <c r="J947" s="8" t="str">
        <f aca="false">IF(LEN(H947)&gt;2,LEFT(H947,2)&amp;";"&amp;RIGHT(H947,2),H947)</f>
        <v>40;42</v>
      </c>
      <c r="M947" s="2" t="s">
        <v>3358</v>
      </c>
      <c r="P947" s="18" t="str">
        <f aca="false">VLOOKUP(LEFT(H947,2),references!AA:AG,2,0)&amp;" - "&amp;VLOOKUP(RIGHT(H947,2),references!AA:AG,2,0)</f>
        <v>80 - 84</v>
      </c>
      <c r="Q947" s="18" t="str">
        <f aca="false">VLOOKUP(LEFT(H947,2),references!AA:AG,4,0)&amp;" - "&amp;VLOOKUP(RIGHT(H947,2),references!AA:AG,4,0)</f>
        <v>62 - 66</v>
      </c>
      <c r="R947" s="18" t="str">
        <f aca="false">VLOOKUP(LEFT(H947,2),references!AA:AG,6,0)&amp;" - "&amp;VLOOKUP(RIGHT(H947,2),references!AA:AG,6,0)</f>
        <v>88 - 92</v>
      </c>
    </row>
    <row r="948" customFormat="false" ht="15" hidden="false" customHeight="false" outlineLevel="0" collapsed="false">
      <c r="B948" s="2" t="s">
        <v>108</v>
      </c>
      <c r="C948" s="66" t="s">
        <v>1635</v>
      </c>
      <c r="D948" s="2" t="n">
        <v>150</v>
      </c>
      <c r="E948" s="38" t="s">
        <v>1638</v>
      </c>
      <c r="F948" s="38" t="str">
        <f aca="false">E948</f>
        <v>T2</v>
      </c>
      <c r="G948" s="66" t="s">
        <v>3510</v>
      </c>
      <c r="H948" s="2" t="s">
        <v>171</v>
      </c>
      <c r="I948" s="8" t="str">
        <f aca="false">J948</f>
        <v>42;44</v>
      </c>
      <c r="J948" s="8" t="str">
        <f aca="false">IF(LEN(H948)&gt;2,LEFT(H948,2)&amp;";"&amp;RIGHT(H948,2),H948)</f>
        <v>42;44</v>
      </c>
      <c r="M948" s="2" t="s">
        <v>3358</v>
      </c>
      <c r="P948" s="18" t="str">
        <f aca="false">VLOOKUP(LEFT(H948,2),references!AA:AG,2,0)&amp;" - "&amp;VLOOKUP(RIGHT(H948,2),references!AA:AG,2,0)</f>
        <v>84 - 88</v>
      </c>
      <c r="Q948" s="18" t="str">
        <f aca="false">VLOOKUP(LEFT(H948,2),references!AA:AG,4,0)&amp;" - "&amp;VLOOKUP(RIGHT(H948,2),references!AA:AG,4,0)</f>
        <v>66 - 70</v>
      </c>
      <c r="R948" s="18" t="str">
        <f aca="false">VLOOKUP(LEFT(H948,2),references!AA:AG,6,0)&amp;" - "&amp;VLOOKUP(RIGHT(H948,2),references!AA:AG,6,0)</f>
        <v>92 - 96</v>
      </c>
    </row>
    <row r="949" customFormat="false" ht="15" hidden="false" customHeight="false" outlineLevel="0" collapsed="false">
      <c r="B949" s="2" t="s">
        <v>108</v>
      </c>
      <c r="C949" s="66" t="s">
        <v>1635</v>
      </c>
      <c r="D949" s="2" t="n">
        <v>160</v>
      </c>
      <c r="E949" s="38" t="s">
        <v>1639</v>
      </c>
      <c r="F949" s="38" t="str">
        <f aca="false">E949</f>
        <v>T3</v>
      </c>
      <c r="G949" s="66" t="s">
        <v>3510</v>
      </c>
      <c r="H949" s="2" t="s">
        <v>262</v>
      </c>
      <c r="I949" s="8" t="str">
        <f aca="false">J949</f>
        <v>44;46</v>
      </c>
      <c r="J949" s="8" t="str">
        <f aca="false">IF(LEN(H949)&gt;2,LEFT(H949,2)&amp;";"&amp;RIGHT(H949,2),H949)</f>
        <v>44;46</v>
      </c>
      <c r="M949" s="2" t="s">
        <v>3358</v>
      </c>
      <c r="P949" s="18" t="str">
        <f aca="false">VLOOKUP(LEFT(H949,2),references!AA:AG,2,0)&amp;" - "&amp;VLOOKUP(RIGHT(H949,2),references!AA:AG,2,0)</f>
        <v>88 - 92</v>
      </c>
      <c r="Q949" s="18" t="str">
        <f aca="false">VLOOKUP(LEFT(H949,2),references!AA:AG,4,0)&amp;" - "&amp;VLOOKUP(RIGHT(H949,2),references!AA:AG,4,0)</f>
        <v>70 - 74</v>
      </c>
      <c r="R949" s="18" t="str">
        <f aca="false">VLOOKUP(LEFT(H949,2),references!AA:AG,6,0)&amp;" - "&amp;VLOOKUP(RIGHT(H949,2),references!AA:AG,6,0)</f>
        <v>96 - 100</v>
      </c>
    </row>
    <row r="950" customFormat="false" ht="15" hidden="false" customHeight="false" outlineLevel="0" collapsed="false">
      <c r="B950" s="2" t="s">
        <v>108</v>
      </c>
      <c r="C950" s="66" t="s">
        <v>1635</v>
      </c>
      <c r="D950" s="2" t="n">
        <v>170</v>
      </c>
      <c r="E950" s="38" t="s">
        <v>1640</v>
      </c>
      <c r="F950" s="38" t="str">
        <f aca="false">E950</f>
        <v>T4</v>
      </c>
      <c r="G950" s="66" t="s">
        <v>3510</v>
      </c>
      <c r="H950" s="2" t="s">
        <v>264</v>
      </c>
      <c r="I950" s="8" t="str">
        <f aca="false">J950</f>
        <v>46;48</v>
      </c>
      <c r="J950" s="8" t="str">
        <f aca="false">IF(LEN(H950)&gt;2,LEFT(H950,2)&amp;";"&amp;RIGHT(H950,2),H950)</f>
        <v>46;48</v>
      </c>
      <c r="M950" s="2" t="s">
        <v>3358</v>
      </c>
      <c r="P950" s="18" t="str">
        <f aca="false">VLOOKUP(LEFT(H950,2),references!AA:AG,2,0)&amp;" - "&amp;VLOOKUP(RIGHT(H950,2),references!AA:AG,2,0)</f>
        <v>92 - 96</v>
      </c>
      <c r="Q950" s="18" t="str">
        <f aca="false">VLOOKUP(LEFT(H950,2),references!AA:AG,4,0)&amp;" - "&amp;VLOOKUP(RIGHT(H950,2),references!AA:AG,4,0)</f>
        <v>74 - 78</v>
      </c>
      <c r="R950" s="18" t="str">
        <f aca="false">VLOOKUP(LEFT(H950,2),references!AA:AG,6,0)&amp;" - "&amp;VLOOKUP(RIGHT(H950,2),references!AA:AG,6,0)</f>
        <v>100 - 104</v>
      </c>
    </row>
    <row r="951" customFormat="false" ht="15" hidden="false" customHeight="false" outlineLevel="0" collapsed="false">
      <c r="B951" s="2" t="s">
        <v>108</v>
      </c>
      <c r="C951" s="66" t="s">
        <v>1635</v>
      </c>
      <c r="D951" s="2" t="n">
        <v>180</v>
      </c>
      <c r="E951" s="38" t="s">
        <v>1641</v>
      </c>
      <c r="F951" s="38" t="str">
        <f aca="false">E951</f>
        <v>T5</v>
      </c>
      <c r="G951" s="66" t="s">
        <v>3510</v>
      </c>
      <c r="H951" s="2" t="s">
        <v>266</v>
      </c>
      <c r="I951" s="8" t="str">
        <f aca="false">J951</f>
        <v>48;50</v>
      </c>
      <c r="J951" s="8" t="str">
        <f aca="false">IF(LEN(H951)&gt;2,LEFT(H951,2)&amp;";"&amp;RIGHT(H951,2),H951)</f>
        <v>48;50</v>
      </c>
      <c r="M951" s="2" t="s">
        <v>3358</v>
      </c>
      <c r="P951" s="18" t="str">
        <f aca="false">VLOOKUP(LEFT(H951,2),references!AA:AG,2,0)&amp;" - "&amp;VLOOKUP(RIGHT(H951,2),references!AA:AG,2,0)</f>
        <v>96 - 100</v>
      </c>
      <c r="Q951" s="18" t="str">
        <f aca="false">VLOOKUP(LEFT(H951,2),references!AA:AG,4,0)&amp;" - "&amp;VLOOKUP(RIGHT(H951,2),references!AA:AG,4,0)</f>
        <v>78 - 82</v>
      </c>
      <c r="R951" s="18" t="str">
        <f aca="false">VLOOKUP(LEFT(H951,2),references!AA:AG,6,0)&amp;" - "&amp;VLOOKUP(RIGHT(H951,2),references!AA:AG,6,0)</f>
        <v>104 - 108</v>
      </c>
    </row>
    <row r="952" customFormat="false" ht="15" hidden="false" customHeight="false" outlineLevel="0" collapsed="false">
      <c r="F952" s="38"/>
    </row>
    <row r="953" customFormat="false" ht="15" hidden="false" customHeight="false" outlineLevel="0" collapsed="false">
      <c r="B953" s="2" t="s">
        <v>108</v>
      </c>
      <c r="C953" s="66" t="s">
        <v>2222</v>
      </c>
      <c r="D953" s="2" t="n">
        <v>110</v>
      </c>
      <c r="E953" s="38" t="s">
        <v>2223</v>
      </c>
      <c r="F953" s="38" t="str">
        <f aca="false">E953</f>
        <v>1M</v>
      </c>
      <c r="G953" s="66" t="s">
        <v>3511</v>
      </c>
      <c r="H953" s="18"/>
      <c r="J953" s="72"/>
      <c r="K953" s="0"/>
      <c r="T953" s="38"/>
    </row>
    <row r="954" customFormat="false" ht="15" hidden="false" customHeight="false" outlineLevel="0" collapsed="false">
      <c r="B954" s="2" t="s">
        <v>108</v>
      </c>
      <c r="C954" s="66" t="s">
        <v>2222</v>
      </c>
      <c r="D954" s="2" t="n">
        <f aca="false">D953+10</f>
        <v>120</v>
      </c>
      <c r="E954" s="38" t="s">
        <v>2224</v>
      </c>
      <c r="F954" s="38" t="str">
        <f aca="false">E954</f>
        <v>2M</v>
      </c>
      <c r="G954" s="66" t="s">
        <v>3511</v>
      </c>
      <c r="H954" s="18"/>
      <c r="J954" s="72"/>
      <c r="K954" s="0"/>
      <c r="T954" s="38"/>
    </row>
    <row r="955" customFormat="false" ht="15" hidden="false" customHeight="false" outlineLevel="0" collapsed="false">
      <c r="B955" s="2" t="s">
        <v>108</v>
      </c>
      <c r="C955" s="66" t="s">
        <v>2222</v>
      </c>
      <c r="D955" s="2" t="n">
        <f aca="false">D954+10</f>
        <v>130</v>
      </c>
      <c r="E955" s="38" t="s">
        <v>2225</v>
      </c>
      <c r="F955" s="38" t="str">
        <f aca="false">E955</f>
        <v>3M</v>
      </c>
      <c r="G955" s="66" t="s">
        <v>3511</v>
      </c>
      <c r="H955" s="18"/>
      <c r="J955" s="72"/>
      <c r="K955" s="0"/>
      <c r="T955" s="38"/>
    </row>
    <row r="956" customFormat="false" ht="15" hidden="false" customHeight="false" outlineLevel="0" collapsed="false">
      <c r="B956" s="2" t="s">
        <v>108</v>
      </c>
      <c r="C956" s="66" t="s">
        <v>2222</v>
      </c>
      <c r="D956" s="2" t="n">
        <f aca="false">D955+10</f>
        <v>140</v>
      </c>
      <c r="E956" s="38" t="s">
        <v>2226</v>
      </c>
      <c r="F956" s="38" t="str">
        <f aca="false">E956</f>
        <v>6M</v>
      </c>
      <c r="G956" s="66" t="s">
        <v>3511</v>
      </c>
      <c r="H956" s="18"/>
      <c r="J956" s="72"/>
      <c r="K956" s="0"/>
      <c r="T956" s="38"/>
    </row>
    <row r="957" customFormat="false" ht="15" hidden="false" customHeight="false" outlineLevel="0" collapsed="false">
      <c r="B957" s="2" t="s">
        <v>108</v>
      </c>
      <c r="C957" s="66" t="s">
        <v>2222</v>
      </c>
      <c r="D957" s="2" t="n">
        <f aca="false">D956+10</f>
        <v>150</v>
      </c>
      <c r="E957" s="38" t="s">
        <v>2227</v>
      </c>
      <c r="F957" s="38" t="str">
        <f aca="false">E957</f>
        <v>9M</v>
      </c>
      <c r="G957" s="66" t="s">
        <v>3511</v>
      </c>
      <c r="H957" s="18"/>
      <c r="J957" s="72"/>
      <c r="K957" s="0"/>
      <c r="T957" s="38"/>
    </row>
    <row r="958" customFormat="false" ht="15" hidden="false" customHeight="false" outlineLevel="0" collapsed="false">
      <c r="B958" s="2" t="s">
        <v>108</v>
      </c>
      <c r="C958" s="66" t="s">
        <v>2222</v>
      </c>
      <c r="D958" s="2" t="n">
        <f aca="false">D957+10</f>
        <v>160</v>
      </c>
      <c r="E958" s="38" t="s">
        <v>2228</v>
      </c>
      <c r="F958" s="38" t="str">
        <f aca="false">E958</f>
        <v>12M</v>
      </c>
      <c r="G958" s="66" t="s">
        <v>3511</v>
      </c>
      <c r="H958" s="18"/>
      <c r="J958" s="72"/>
      <c r="K958" s="0"/>
      <c r="T958" s="38"/>
    </row>
    <row r="959" customFormat="false" ht="15" hidden="false" customHeight="false" outlineLevel="0" collapsed="false">
      <c r="B959" s="2" t="s">
        <v>108</v>
      </c>
      <c r="C959" s="66" t="s">
        <v>2222</v>
      </c>
      <c r="D959" s="2" t="n">
        <f aca="false">D958+10</f>
        <v>170</v>
      </c>
      <c r="E959" s="38" t="s">
        <v>2229</v>
      </c>
      <c r="F959" s="38" t="str">
        <f aca="false">E959</f>
        <v>18M</v>
      </c>
      <c r="G959" s="66" t="s">
        <v>3511</v>
      </c>
      <c r="H959" s="18"/>
      <c r="J959" s="72"/>
      <c r="K959" s="0"/>
      <c r="T959" s="38"/>
    </row>
    <row r="960" customFormat="false" ht="15" hidden="false" customHeight="false" outlineLevel="0" collapsed="false">
      <c r="B960" s="2" t="s">
        <v>108</v>
      </c>
      <c r="C960" s="66" t="s">
        <v>2222</v>
      </c>
      <c r="D960" s="2" t="n">
        <f aca="false">D959+10</f>
        <v>180</v>
      </c>
      <c r="E960" s="38" t="s">
        <v>435</v>
      </c>
      <c r="F960" s="38" t="str">
        <f aca="false">E960</f>
        <v>1Y</v>
      </c>
      <c r="G960" s="66" t="s">
        <v>3511</v>
      </c>
      <c r="H960" s="18"/>
      <c r="J960" s="72"/>
      <c r="K960" s="0"/>
      <c r="T960" s="38"/>
    </row>
    <row r="961" customFormat="false" ht="15" hidden="false" customHeight="false" outlineLevel="0" collapsed="false">
      <c r="B961" s="2" t="s">
        <v>108</v>
      </c>
      <c r="C961" s="66" t="s">
        <v>2222</v>
      </c>
      <c r="D961" s="2" t="n">
        <f aca="false">D960+10</f>
        <v>190</v>
      </c>
      <c r="E961" s="38" t="s">
        <v>437</v>
      </c>
      <c r="F961" s="38" t="str">
        <f aca="false">E961</f>
        <v>2Y</v>
      </c>
      <c r="G961" s="66" t="s">
        <v>3511</v>
      </c>
      <c r="H961" s="18" t="n">
        <v>92</v>
      </c>
      <c r="I961" s="8" t="n">
        <f aca="false">J961</f>
        <v>92</v>
      </c>
      <c r="J961" s="93" t="n">
        <f aca="false">IFERROR(1*H961,LEFT(H961,FIND("/",H961)-1)&amp;";"&amp;RIGHT(H961,LEN(H961)-FIND("/",H961)))</f>
        <v>92</v>
      </c>
      <c r="K961" s="0"/>
      <c r="M961" s="2" t="n">
        <v>910</v>
      </c>
      <c r="P961" s="2" t="n">
        <v>54</v>
      </c>
      <c r="Q961" s="2" t="n">
        <v>51</v>
      </c>
      <c r="R961" s="2" t="n">
        <v>58</v>
      </c>
      <c r="T961" s="38" t="n">
        <f aca="false">H961</f>
        <v>92</v>
      </c>
    </row>
    <row r="962" customFormat="false" ht="15" hidden="false" customHeight="false" outlineLevel="0" collapsed="false">
      <c r="B962" s="2" t="s">
        <v>108</v>
      </c>
      <c r="C962" s="66" t="s">
        <v>2222</v>
      </c>
      <c r="D962" s="2" t="n">
        <f aca="false">D961+10</f>
        <v>200</v>
      </c>
      <c r="E962" s="38" t="s">
        <v>439</v>
      </c>
      <c r="F962" s="38" t="str">
        <f aca="false">E962</f>
        <v>3Y</v>
      </c>
      <c r="G962" s="66" t="s">
        <v>3511</v>
      </c>
      <c r="H962" s="18" t="n">
        <v>98</v>
      </c>
      <c r="I962" s="8" t="n">
        <f aca="false">J962</f>
        <v>98</v>
      </c>
      <c r="J962" s="93" t="n">
        <f aca="false">IFERROR(1*H962,LEFT(H962,FIND("/",H962)-1)&amp;";"&amp;RIGHT(H962,LEN(H962)-FIND("/",H962)))</f>
        <v>98</v>
      </c>
      <c r="K962" s="0"/>
      <c r="M962" s="2" t="n">
        <v>900</v>
      </c>
      <c r="P962" s="2" t="n">
        <v>56</v>
      </c>
      <c r="Q962" s="2" t="n">
        <v>53</v>
      </c>
      <c r="R962" s="2" t="n">
        <v>60</v>
      </c>
      <c r="T962" s="38" t="n">
        <f aca="false">H962</f>
        <v>98</v>
      </c>
    </row>
    <row r="963" customFormat="false" ht="15" hidden="false" customHeight="false" outlineLevel="0" collapsed="false">
      <c r="B963" s="2" t="s">
        <v>108</v>
      </c>
      <c r="C963" s="66" t="s">
        <v>2222</v>
      </c>
      <c r="D963" s="2" t="n">
        <f aca="false">D962+10</f>
        <v>210</v>
      </c>
      <c r="E963" s="38" t="s">
        <v>441</v>
      </c>
      <c r="F963" s="38" t="str">
        <f aca="false">E963</f>
        <v>4Y</v>
      </c>
      <c r="G963" s="66" t="s">
        <v>3511</v>
      </c>
      <c r="H963" s="18" t="n">
        <v>104</v>
      </c>
      <c r="I963" s="8" t="n">
        <f aca="false">J963</f>
        <v>104</v>
      </c>
      <c r="J963" s="93" t="n">
        <f aca="false">IFERROR(1*H963,LEFT(H963,FIND("/",H963)-1)&amp;";"&amp;RIGHT(H963,LEN(H963)-FIND("/",H963)))</f>
        <v>104</v>
      </c>
      <c r="K963" s="0"/>
      <c r="M963" s="2" t="n">
        <v>890</v>
      </c>
      <c r="P963" s="2" t="n">
        <v>59</v>
      </c>
      <c r="Q963" s="2" t="n">
        <v>55</v>
      </c>
      <c r="R963" s="2" t="n">
        <v>63</v>
      </c>
      <c r="T963" s="38" t="n">
        <f aca="false">H963</f>
        <v>104</v>
      </c>
    </row>
    <row r="964" customFormat="false" ht="15" hidden="false" customHeight="false" outlineLevel="0" collapsed="false">
      <c r="B964" s="2" t="s">
        <v>108</v>
      </c>
      <c r="C964" s="66" t="s">
        <v>2222</v>
      </c>
      <c r="D964" s="2" t="n">
        <f aca="false">D963+10</f>
        <v>220</v>
      </c>
      <c r="E964" s="38" t="s">
        <v>443</v>
      </c>
      <c r="F964" s="38" t="str">
        <f aca="false">E964</f>
        <v>5Y</v>
      </c>
      <c r="G964" s="66" t="s">
        <v>3511</v>
      </c>
      <c r="H964" s="18" t="n">
        <v>110</v>
      </c>
      <c r="I964" s="8" t="n">
        <f aca="false">J964</f>
        <v>110</v>
      </c>
      <c r="J964" s="93" t="n">
        <f aca="false">IFERROR(1*H964,LEFT(H964,FIND("/",H964)-1)&amp;";"&amp;RIGHT(H964,LEN(H964)-FIND("/",H964)))</f>
        <v>110</v>
      </c>
      <c r="K964" s="0"/>
      <c r="M964" s="2" t="n">
        <v>880</v>
      </c>
      <c r="P964" s="2" t="n">
        <v>62</v>
      </c>
      <c r="Q964" s="2" t="n">
        <v>57</v>
      </c>
      <c r="R964" s="2" t="n">
        <v>66</v>
      </c>
      <c r="T964" s="38" t="n">
        <f aca="false">H964</f>
        <v>110</v>
      </c>
    </row>
    <row r="965" customFormat="false" ht="15" hidden="false" customHeight="false" outlineLevel="0" collapsed="false">
      <c r="B965" s="2" t="s">
        <v>108</v>
      </c>
      <c r="C965" s="66" t="s">
        <v>2222</v>
      </c>
      <c r="D965" s="2" t="n">
        <f aca="false">D964+10</f>
        <v>230</v>
      </c>
      <c r="E965" s="38" t="s">
        <v>445</v>
      </c>
      <c r="F965" s="38" t="str">
        <f aca="false">E965</f>
        <v>6Y</v>
      </c>
      <c r="G965" s="66" t="s">
        <v>3511</v>
      </c>
      <c r="H965" s="18" t="n">
        <v>116</v>
      </c>
      <c r="I965" s="8" t="n">
        <f aca="false">J965</f>
        <v>116</v>
      </c>
      <c r="J965" s="93" t="n">
        <f aca="false">IFERROR(1*H965,LEFT(H965,FIND("/",H965)-1)&amp;";"&amp;RIGHT(H965,LEN(H965)-FIND("/",H965)))</f>
        <v>116</v>
      </c>
      <c r="K965" s="0"/>
      <c r="M965" s="2" t="n">
        <v>870</v>
      </c>
      <c r="P965" s="2" t="n">
        <v>65</v>
      </c>
      <c r="Q965" s="2" t="n">
        <v>59</v>
      </c>
      <c r="R965" s="2" t="n">
        <v>69</v>
      </c>
      <c r="T965" s="38" t="n">
        <f aca="false">H965</f>
        <v>116</v>
      </c>
    </row>
    <row r="966" customFormat="false" ht="15" hidden="false" customHeight="false" outlineLevel="0" collapsed="false">
      <c r="B966" s="2" t="s">
        <v>108</v>
      </c>
      <c r="C966" s="66" t="s">
        <v>2222</v>
      </c>
      <c r="D966" s="2" t="n">
        <f aca="false">D965+10</f>
        <v>240</v>
      </c>
      <c r="E966" s="38" t="s">
        <v>447</v>
      </c>
      <c r="F966" s="38" t="str">
        <f aca="false">E966</f>
        <v>7Y</v>
      </c>
      <c r="G966" s="66" t="s">
        <v>3511</v>
      </c>
      <c r="H966" s="18"/>
      <c r="J966" s="72"/>
      <c r="K966" s="0"/>
      <c r="T966" s="38"/>
    </row>
    <row r="967" customFormat="false" ht="15" hidden="false" customHeight="false" outlineLevel="0" collapsed="false">
      <c r="B967" s="2" t="s">
        <v>108</v>
      </c>
      <c r="C967" s="66" t="s">
        <v>2222</v>
      </c>
      <c r="D967" s="2" t="n">
        <f aca="false">D966+10</f>
        <v>250</v>
      </c>
      <c r="E967" s="38" t="s">
        <v>2232</v>
      </c>
      <c r="F967" s="38" t="str">
        <f aca="false">E967</f>
        <v>8Y</v>
      </c>
      <c r="G967" s="66" t="s">
        <v>3511</v>
      </c>
      <c r="H967" s="18" t="n">
        <v>128</v>
      </c>
      <c r="I967" s="8" t="n">
        <f aca="false">J967</f>
        <v>128</v>
      </c>
      <c r="J967" s="93" t="n">
        <f aca="false">IFERROR(1*H967,LEFT(H967,FIND("/",H967)-1)&amp;";"&amp;RIGHT(H967,LEN(H967)-FIND("/",H967)))</f>
        <v>128</v>
      </c>
      <c r="K967" s="0"/>
      <c r="M967" s="2" t="n">
        <v>850</v>
      </c>
      <c r="P967" s="2" t="n">
        <v>68</v>
      </c>
      <c r="Q967" s="2" t="n">
        <v>60</v>
      </c>
      <c r="R967" s="2" t="n">
        <v>72</v>
      </c>
      <c r="T967" s="38" t="n">
        <f aca="false">H967</f>
        <v>128</v>
      </c>
    </row>
    <row r="968" customFormat="false" ht="15" hidden="false" customHeight="false" outlineLevel="0" collapsed="false">
      <c r="B968" s="2" t="s">
        <v>108</v>
      </c>
      <c r="C968" s="66" t="s">
        <v>2222</v>
      </c>
      <c r="D968" s="2" t="n">
        <f aca="false">D967+10</f>
        <v>260</v>
      </c>
      <c r="E968" s="38" t="s">
        <v>2233</v>
      </c>
      <c r="F968" s="38" t="str">
        <f aca="false">E968</f>
        <v>9Y</v>
      </c>
      <c r="G968" s="66" t="s">
        <v>3511</v>
      </c>
      <c r="H968" s="18"/>
      <c r="J968" s="72"/>
      <c r="K968" s="0"/>
      <c r="T968" s="38"/>
    </row>
    <row r="969" customFormat="false" ht="15" hidden="false" customHeight="false" outlineLevel="0" collapsed="false">
      <c r="B969" s="2" t="s">
        <v>108</v>
      </c>
      <c r="C969" s="66" t="s">
        <v>2222</v>
      </c>
      <c r="D969" s="2" t="n">
        <f aca="false">D968+10</f>
        <v>270</v>
      </c>
      <c r="E969" s="38" t="s">
        <v>2234</v>
      </c>
      <c r="F969" s="38" t="str">
        <f aca="false">E969</f>
        <v>10Y</v>
      </c>
      <c r="G969" s="66" t="s">
        <v>3511</v>
      </c>
      <c r="H969" s="18" t="n">
        <v>140</v>
      </c>
      <c r="I969" s="8" t="n">
        <f aca="false">J969</f>
        <v>140</v>
      </c>
      <c r="J969" s="93" t="n">
        <f aca="false">IFERROR(1*H969,LEFT(H969,FIND("/",H969)-1)&amp;";"&amp;RIGHT(H969,LEN(H969)-FIND("/",H969)))</f>
        <v>140</v>
      </c>
      <c r="K969" s="0"/>
      <c r="M969" s="2" t="n">
        <v>830</v>
      </c>
      <c r="T969" s="38"/>
    </row>
    <row r="970" customFormat="false" ht="15" hidden="false" customHeight="false" outlineLevel="0" collapsed="false">
      <c r="B970" s="2" t="s">
        <v>108</v>
      </c>
      <c r="C970" s="66" t="s">
        <v>2222</v>
      </c>
      <c r="D970" s="2" t="n">
        <f aca="false">D969+10</f>
        <v>280</v>
      </c>
      <c r="E970" s="38" t="s">
        <v>2235</v>
      </c>
      <c r="F970" s="38" t="str">
        <f aca="false">E970</f>
        <v>11Y</v>
      </c>
      <c r="G970" s="66" t="s">
        <v>3511</v>
      </c>
      <c r="H970" s="18"/>
      <c r="J970" s="72"/>
      <c r="K970" s="0"/>
      <c r="T970" s="38"/>
    </row>
    <row r="971" customFormat="false" ht="15" hidden="false" customHeight="false" outlineLevel="0" collapsed="false">
      <c r="B971" s="2" t="s">
        <v>108</v>
      </c>
      <c r="C971" s="66" t="s">
        <v>2222</v>
      </c>
      <c r="D971" s="2" t="n">
        <f aca="false">D970+10</f>
        <v>290</v>
      </c>
      <c r="E971" s="38" t="s">
        <v>2236</v>
      </c>
      <c r="F971" s="38" t="str">
        <f aca="false">E971</f>
        <v>12Y</v>
      </c>
      <c r="G971" s="66" t="s">
        <v>3511</v>
      </c>
      <c r="H971" s="18" t="n">
        <v>152</v>
      </c>
      <c r="I971" s="8" t="n">
        <f aca="false">J971</f>
        <v>152</v>
      </c>
      <c r="J971" s="93" t="n">
        <f aca="false">IFERROR(1*H971,LEFT(H971,FIND("/",H971)-1)&amp;";"&amp;RIGHT(H971,LEN(H971)-FIND("/",H971)))</f>
        <v>152</v>
      </c>
      <c r="K971" s="0"/>
      <c r="M971" s="2" t="n">
        <v>810</v>
      </c>
      <c r="T971" s="38"/>
    </row>
    <row r="972" customFormat="false" ht="15" hidden="false" customHeight="false" outlineLevel="0" collapsed="false">
      <c r="B972" s="2" t="s">
        <v>108</v>
      </c>
      <c r="C972" s="66" t="s">
        <v>2222</v>
      </c>
      <c r="D972" s="2" t="n">
        <f aca="false">D971+10</f>
        <v>300</v>
      </c>
      <c r="E972" s="38" t="s">
        <v>2237</v>
      </c>
      <c r="F972" s="38" t="str">
        <f aca="false">E972</f>
        <v>13Y</v>
      </c>
      <c r="G972" s="66" t="s">
        <v>3511</v>
      </c>
      <c r="H972" s="18"/>
      <c r="J972" s="72"/>
      <c r="K972" s="0"/>
      <c r="T972" s="38"/>
    </row>
    <row r="973" s="50" customFormat="true" ht="15" hidden="false" customHeight="false" outlineLevel="0" collapsed="false">
      <c r="B973" s="2" t="s">
        <v>108</v>
      </c>
      <c r="C973" s="78" t="s">
        <v>2222</v>
      </c>
      <c r="D973" s="77" t="n">
        <f aca="false">D972+10</f>
        <v>310</v>
      </c>
      <c r="E973" s="79" t="s">
        <v>2238</v>
      </c>
      <c r="F973" s="79" t="str">
        <f aca="false">E973</f>
        <v>14Y</v>
      </c>
      <c r="G973" s="66" t="s">
        <v>3511</v>
      </c>
      <c r="H973" s="58" t="n">
        <v>161</v>
      </c>
      <c r="I973" s="8" t="n">
        <f aca="false">J973</f>
        <v>161</v>
      </c>
      <c r="J973" s="93" t="n">
        <f aca="false">IFERROR(1*H973,LEFT(H973,FIND("/",H973)-1)&amp;";"&amp;RIGHT(H973,LEN(H973)-FIND("/",H973)))</f>
        <v>161</v>
      </c>
      <c r="L973" s="77"/>
      <c r="M973" s="2" t="s">
        <v>3358</v>
      </c>
      <c r="N973" s="77"/>
      <c r="O973" s="77"/>
      <c r="P973" s="77"/>
      <c r="Q973" s="77"/>
      <c r="R973" s="77"/>
      <c r="S973" s="77"/>
      <c r="T973" s="79"/>
      <c r="U973" s="77"/>
      <c r="V973" s="77"/>
      <c r="W973" s="77"/>
      <c r="X973" s="77"/>
      <c r="Y973" s="77"/>
      <c r="Z973" s="77"/>
      <c r="AA973" s="77"/>
      <c r="AB973" s="77"/>
      <c r="AC973" s="77"/>
      <c r="AD973" s="77"/>
      <c r="AE973" s="77"/>
      <c r="AF973" s="77"/>
      <c r="AG973" s="77"/>
      <c r="AH973" s="77"/>
      <c r="AI973" s="77"/>
      <c r="AJ973" s="77"/>
      <c r="AK973" s="77"/>
    </row>
    <row r="974" s="50" customFormat="true" ht="15" hidden="false" customHeight="false" outlineLevel="0" collapsed="false">
      <c r="B974" s="2" t="s">
        <v>108</v>
      </c>
      <c r="C974" s="86" t="s">
        <v>2222</v>
      </c>
      <c r="D974" s="58" t="n">
        <f aca="false">D973+10</f>
        <v>320</v>
      </c>
      <c r="E974" s="83" t="s">
        <v>2239</v>
      </c>
      <c r="F974" s="83" t="str">
        <f aca="false">E974</f>
        <v>15Y</v>
      </c>
      <c r="G974" s="66" t="s">
        <v>3511</v>
      </c>
      <c r="H974" s="83"/>
      <c r="I974" s="83"/>
      <c r="J974" s="80"/>
      <c r="L974" s="77"/>
      <c r="M974" s="2"/>
      <c r="N974" s="77"/>
      <c r="O974" s="77"/>
      <c r="P974" s="77"/>
      <c r="Q974" s="77"/>
      <c r="R974" s="77"/>
      <c r="S974" s="77"/>
      <c r="T974" s="77"/>
      <c r="U974" s="77"/>
      <c r="V974" s="77"/>
      <c r="W974" s="77"/>
      <c r="X974" s="77"/>
      <c r="Y974" s="77"/>
      <c r="Z974" s="77"/>
      <c r="AA974" s="77"/>
      <c r="AB974" s="77"/>
      <c r="AC974" s="77"/>
      <c r="AD974" s="77"/>
      <c r="AE974" s="77"/>
      <c r="AF974" s="77"/>
      <c r="AG974" s="77"/>
      <c r="AH974" s="77"/>
      <c r="AI974" s="77"/>
      <c r="AJ974" s="77"/>
      <c r="AK974" s="77"/>
    </row>
    <row r="975" s="50" customFormat="true" ht="15" hidden="false" customHeight="false" outlineLevel="0" collapsed="false">
      <c r="B975" s="2" t="s">
        <v>108</v>
      </c>
      <c r="C975" s="78" t="s">
        <v>2222</v>
      </c>
      <c r="D975" s="77" t="n">
        <f aca="false">D974+10</f>
        <v>330</v>
      </c>
      <c r="E975" s="79" t="s">
        <v>2240</v>
      </c>
      <c r="F975" s="79" t="str">
        <f aca="false">E975</f>
        <v>16Y</v>
      </c>
      <c r="G975" s="66" t="s">
        <v>3511</v>
      </c>
      <c r="H975" s="58" t="n">
        <v>167</v>
      </c>
      <c r="I975" s="8" t="n">
        <f aca="false">J975</f>
        <v>167</v>
      </c>
      <c r="J975" s="93" t="n">
        <f aca="false">IFERROR(1*H975,LEFT(H975,FIND("/",H975)-1)&amp;";"&amp;RIGHT(H975,LEN(H975)-FIND("/",H975)))</f>
        <v>167</v>
      </c>
      <c r="L975" s="77"/>
      <c r="M975" s="2" t="s">
        <v>3358</v>
      </c>
      <c r="N975" s="77"/>
      <c r="O975" s="77"/>
      <c r="P975" s="77"/>
      <c r="Q975" s="77"/>
      <c r="R975" s="77"/>
      <c r="S975" s="77"/>
      <c r="T975" s="77"/>
      <c r="U975" s="77"/>
      <c r="V975" s="77"/>
      <c r="W975" s="77"/>
      <c r="X975" s="77"/>
      <c r="Y975" s="77"/>
      <c r="Z975" s="77"/>
      <c r="AA975" s="77"/>
      <c r="AB975" s="77"/>
      <c r="AC975" s="77"/>
      <c r="AD975" s="77"/>
      <c r="AE975" s="77"/>
      <c r="AF975" s="77"/>
      <c r="AG975" s="77"/>
      <c r="AH975" s="77"/>
      <c r="AI975" s="77"/>
      <c r="AJ975" s="77"/>
      <c r="AK975" s="77"/>
    </row>
    <row r="976" customFormat="false" ht="15" hidden="false" customHeight="false" outlineLevel="0" collapsed="false">
      <c r="B976" s="2" t="s">
        <v>108</v>
      </c>
      <c r="C976" s="66" t="s">
        <v>2222</v>
      </c>
      <c r="D976" s="2" t="n">
        <f aca="false">D975+10</f>
        <v>340</v>
      </c>
      <c r="E976" s="38" t="s">
        <v>2241</v>
      </c>
      <c r="F976" s="38" t="str">
        <f aca="false">E976</f>
        <v>18Y</v>
      </c>
      <c r="G976" s="66" t="s">
        <v>3511</v>
      </c>
      <c r="H976" s="18"/>
      <c r="J976" s="72"/>
      <c r="K976" s="0"/>
    </row>
    <row r="977" customFormat="false" ht="15" hidden="false" customHeight="false" outlineLevel="0" collapsed="false">
      <c r="B977" s="2" t="s">
        <v>108</v>
      </c>
      <c r="C977" s="66" t="s">
        <v>2222</v>
      </c>
      <c r="D977" s="18" t="n">
        <f aca="false">D976+10</f>
        <v>350</v>
      </c>
      <c r="E977" s="61" t="s">
        <v>176</v>
      </c>
      <c r="F977" s="61" t="str">
        <f aca="false">E977</f>
        <v>XXS</v>
      </c>
      <c r="G977" s="66" t="s">
        <v>3511</v>
      </c>
      <c r="H977" s="18" t="n">
        <v>140</v>
      </c>
      <c r="I977" s="8" t="n">
        <f aca="false">J977</f>
        <v>140</v>
      </c>
      <c r="J977" s="93" t="n">
        <f aca="false">IFERROR(1*H977,LEFT(H977,FIND("/",H977)-1)&amp;";"&amp;RIGHT(H977,LEN(H977)-FIND("/",H977)))</f>
        <v>140</v>
      </c>
      <c r="K977" s="0"/>
      <c r="M977" s="2" t="n">
        <v>830</v>
      </c>
      <c r="P977" s="2" t="n">
        <v>72</v>
      </c>
      <c r="Q977" s="2" t="n">
        <v>64</v>
      </c>
      <c r="R977" s="2" t="n">
        <v>76</v>
      </c>
      <c r="T977" s="38" t="n">
        <f aca="false">H977</f>
        <v>140</v>
      </c>
    </row>
    <row r="978" customFormat="false" ht="15" hidden="false" customHeight="false" outlineLevel="0" collapsed="false">
      <c r="B978" s="2" t="s">
        <v>108</v>
      </c>
      <c r="C978" s="66" t="s">
        <v>2222</v>
      </c>
      <c r="D978" s="18" t="n">
        <f aca="false">D977+10</f>
        <v>360</v>
      </c>
      <c r="E978" s="61" t="s">
        <v>177</v>
      </c>
      <c r="F978" s="61" t="str">
        <f aca="false">E978</f>
        <v>XS</v>
      </c>
      <c r="G978" s="66" t="s">
        <v>3511</v>
      </c>
      <c r="H978" s="18" t="n">
        <v>152</v>
      </c>
      <c r="I978" s="8" t="n">
        <f aca="false">J978</f>
        <v>152</v>
      </c>
      <c r="J978" s="93" t="n">
        <f aca="false">IFERROR(1*H978,LEFT(H978,FIND("/",H978)-1)&amp;";"&amp;RIGHT(H978,LEN(H978)-FIND("/",H978)))</f>
        <v>152</v>
      </c>
      <c r="K978" s="0"/>
      <c r="M978" s="2" t="n">
        <v>810</v>
      </c>
      <c r="P978" s="2" t="n">
        <v>76</v>
      </c>
      <c r="Q978" s="2" t="n">
        <v>68</v>
      </c>
      <c r="R978" s="2" t="n">
        <v>80</v>
      </c>
      <c r="T978" s="38" t="n">
        <f aca="false">H978</f>
        <v>152</v>
      </c>
    </row>
    <row r="979" customFormat="false" ht="15" hidden="false" customHeight="false" outlineLevel="0" collapsed="false">
      <c r="B979" s="2" t="s">
        <v>108</v>
      </c>
      <c r="C979" s="66" t="s">
        <v>2222</v>
      </c>
      <c r="D979" s="18" t="n">
        <f aca="false">D978+10</f>
        <v>370</v>
      </c>
      <c r="E979" s="61" t="s">
        <v>178</v>
      </c>
      <c r="F979" s="61" t="str">
        <f aca="false">E979</f>
        <v>S</v>
      </c>
      <c r="G979" s="66" t="s">
        <v>3511</v>
      </c>
      <c r="H979" s="18" t="n">
        <v>161</v>
      </c>
      <c r="I979" s="8" t="n">
        <f aca="false">J979</f>
        <v>161</v>
      </c>
      <c r="J979" s="93" t="n">
        <f aca="false">IFERROR(1*H979,LEFT(H979,FIND("/",H979)-1)&amp;";"&amp;RIGHT(H979,LEN(H979)-FIND("/",H979)))</f>
        <v>161</v>
      </c>
      <c r="K979" s="0"/>
      <c r="M979" s="2" t="s">
        <v>3358</v>
      </c>
      <c r="P979" s="2" t="n">
        <v>80</v>
      </c>
      <c r="Q979" s="2" t="n">
        <v>72</v>
      </c>
      <c r="R979" s="2" t="n">
        <v>84</v>
      </c>
      <c r="T979" s="38" t="n">
        <f aca="false">H979</f>
        <v>161</v>
      </c>
    </row>
    <row r="980" customFormat="false" ht="15" hidden="false" customHeight="false" outlineLevel="0" collapsed="false">
      <c r="B980" s="2" t="s">
        <v>108</v>
      </c>
      <c r="C980" s="66" t="s">
        <v>2222</v>
      </c>
      <c r="D980" s="18" t="n">
        <f aca="false">D979+10</f>
        <v>380</v>
      </c>
      <c r="E980" s="61" t="s">
        <v>179</v>
      </c>
      <c r="F980" s="61" t="str">
        <f aca="false">E980</f>
        <v>M</v>
      </c>
      <c r="G980" s="66" t="s">
        <v>3511</v>
      </c>
      <c r="H980" s="18" t="n">
        <v>167</v>
      </c>
      <c r="I980" s="8" t="n">
        <f aca="false">J980</f>
        <v>167</v>
      </c>
      <c r="J980" s="93" t="n">
        <f aca="false">IFERROR(1*H980,LEFT(H980,FIND("/",H980)-1)&amp;";"&amp;RIGHT(H980,LEN(H980)-FIND("/",H980)))</f>
        <v>167</v>
      </c>
      <c r="K980" s="0"/>
      <c r="M980" s="2" t="s">
        <v>3358</v>
      </c>
      <c r="P980" s="2" t="n">
        <v>84</v>
      </c>
      <c r="Q980" s="2" t="n">
        <v>75</v>
      </c>
      <c r="R980" s="2" t="n">
        <v>88</v>
      </c>
      <c r="T980" s="38" t="n">
        <f aca="false">H980</f>
        <v>167</v>
      </c>
    </row>
    <row r="981" customFormat="false" ht="15" hidden="false" customHeight="false" outlineLevel="0" collapsed="false">
      <c r="B981" s="2" t="s">
        <v>108</v>
      </c>
      <c r="C981" s="66" t="s">
        <v>2222</v>
      </c>
      <c r="D981" s="18" t="n">
        <f aca="false">D980+10</f>
        <v>390</v>
      </c>
      <c r="E981" s="61" t="s">
        <v>180</v>
      </c>
      <c r="F981" s="61" t="str">
        <f aca="false">E981</f>
        <v>L</v>
      </c>
      <c r="G981" s="66" t="s">
        <v>3511</v>
      </c>
      <c r="H981" s="18"/>
      <c r="J981" s="18"/>
      <c r="K981" s="72"/>
    </row>
    <row r="983" customFormat="false" ht="15" hidden="false" customHeight="false" outlineLevel="0" collapsed="false">
      <c r="B983" s="2" t="s">
        <v>108</v>
      </c>
      <c r="C983" s="66" t="s">
        <v>2250</v>
      </c>
      <c r="D983" s="2" t="n">
        <v>110</v>
      </c>
      <c r="E983" s="38" t="s">
        <v>2251</v>
      </c>
      <c r="F983" s="2" t="str">
        <f aca="false">SUBSTITUTE(E983,"/","")</f>
        <v>0M1M</v>
      </c>
      <c r="G983" s="66" t="s">
        <v>3512</v>
      </c>
      <c r="J983" s="72"/>
      <c r="K983" s="0"/>
      <c r="T983" s="18"/>
    </row>
    <row r="984" customFormat="false" ht="15" hidden="false" customHeight="false" outlineLevel="0" collapsed="false">
      <c r="B984" s="2" t="s">
        <v>108</v>
      </c>
      <c r="C984" s="66" t="s">
        <v>2250</v>
      </c>
      <c r="D984" s="2" t="n">
        <f aca="false">D983+10</f>
        <v>120</v>
      </c>
      <c r="E984" s="38" t="s">
        <v>2252</v>
      </c>
      <c r="F984" s="2" t="str">
        <f aca="false">SUBSTITUTE(E984,"/","")</f>
        <v>0M3M</v>
      </c>
      <c r="G984" s="66" t="s">
        <v>3512</v>
      </c>
      <c r="J984" s="72"/>
      <c r="K984" s="0"/>
      <c r="T984" s="18"/>
    </row>
    <row r="985" customFormat="false" ht="15" hidden="false" customHeight="false" outlineLevel="0" collapsed="false">
      <c r="B985" s="2" t="s">
        <v>108</v>
      </c>
      <c r="C985" s="66" t="s">
        <v>2250</v>
      </c>
      <c r="D985" s="2" t="n">
        <f aca="false">D984+10</f>
        <v>130</v>
      </c>
      <c r="E985" s="38" t="s">
        <v>2253</v>
      </c>
      <c r="F985" s="2" t="str">
        <f aca="false">SUBSTITUTE(E985,"/","")</f>
        <v>0M6M</v>
      </c>
      <c r="G985" s="66" t="s">
        <v>3512</v>
      </c>
      <c r="J985" s="72"/>
      <c r="K985" s="0"/>
      <c r="T985" s="18"/>
    </row>
    <row r="986" customFormat="false" ht="15" hidden="false" customHeight="false" outlineLevel="0" collapsed="false">
      <c r="B986" s="2" t="s">
        <v>108</v>
      </c>
      <c r="C986" s="66" t="s">
        <v>2250</v>
      </c>
      <c r="D986" s="2" t="n">
        <f aca="false">D985+10</f>
        <v>140</v>
      </c>
      <c r="E986" s="38" t="s">
        <v>2254</v>
      </c>
      <c r="F986" s="2" t="str">
        <f aca="false">SUBSTITUTE(E986,"/","")</f>
        <v>1M3M</v>
      </c>
      <c r="G986" s="66" t="s">
        <v>3512</v>
      </c>
      <c r="J986" s="72"/>
      <c r="K986" s="0"/>
      <c r="T986" s="18"/>
    </row>
    <row r="987" customFormat="false" ht="15" hidden="false" customHeight="false" outlineLevel="0" collapsed="false">
      <c r="B987" s="2" t="s">
        <v>108</v>
      </c>
      <c r="C987" s="66" t="s">
        <v>2250</v>
      </c>
      <c r="D987" s="2" t="n">
        <f aca="false">D986+10</f>
        <v>150</v>
      </c>
      <c r="E987" s="38" t="s">
        <v>2255</v>
      </c>
      <c r="F987" s="2" t="str">
        <f aca="false">SUBSTITUTE(E987,"/","")</f>
        <v>3M6M</v>
      </c>
      <c r="G987" s="66" t="s">
        <v>3512</v>
      </c>
      <c r="J987" s="72"/>
      <c r="K987" s="0"/>
      <c r="T987" s="18"/>
    </row>
    <row r="988" customFormat="false" ht="15" hidden="false" customHeight="false" outlineLevel="0" collapsed="false">
      <c r="B988" s="2" t="s">
        <v>108</v>
      </c>
      <c r="C988" s="66" t="s">
        <v>2250</v>
      </c>
      <c r="D988" s="2" t="n">
        <f aca="false">D987+10</f>
        <v>160</v>
      </c>
      <c r="E988" s="38" t="s">
        <v>2226</v>
      </c>
      <c r="F988" s="2" t="str">
        <f aca="false">SUBSTITUTE(E988,"/","")</f>
        <v>6M</v>
      </c>
      <c r="G988" s="66" t="s">
        <v>3512</v>
      </c>
      <c r="H988" s="2" t="s">
        <v>2153</v>
      </c>
      <c r="I988" s="8" t="str">
        <f aca="false">J988</f>
        <v>68;74</v>
      </c>
      <c r="J988" s="71" t="s">
        <v>3295</v>
      </c>
      <c r="K988" s="0"/>
      <c r="M988" s="2" t="n">
        <v>950</v>
      </c>
      <c r="T988" s="18" t="s">
        <v>3513</v>
      </c>
    </row>
    <row r="989" customFormat="false" ht="15" hidden="false" customHeight="false" outlineLevel="0" collapsed="false">
      <c r="B989" s="2" t="s">
        <v>108</v>
      </c>
      <c r="C989" s="66" t="s">
        <v>2250</v>
      </c>
      <c r="D989" s="2" t="n">
        <f aca="false">D988+10</f>
        <v>170</v>
      </c>
      <c r="E989" s="38" t="s">
        <v>2256</v>
      </c>
      <c r="F989" s="2" t="str">
        <f aca="false">SUBSTITUTE(E989,"/","")</f>
        <v>6M9M</v>
      </c>
      <c r="G989" s="66" t="s">
        <v>3512</v>
      </c>
      <c r="J989" s="72"/>
      <c r="K989" s="0"/>
      <c r="T989" s="18"/>
    </row>
    <row r="990" customFormat="false" ht="15" hidden="false" customHeight="false" outlineLevel="0" collapsed="false">
      <c r="B990" s="2" t="s">
        <v>108</v>
      </c>
      <c r="C990" s="66" t="s">
        <v>2250</v>
      </c>
      <c r="D990" s="2" t="n">
        <f aca="false">D989+10</f>
        <v>180</v>
      </c>
      <c r="E990" s="38" t="s">
        <v>2257</v>
      </c>
      <c r="F990" s="2" t="str">
        <f aca="false">SUBSTITUTE(E990,"/","")</f>
        <v>6M12M</v>
      </c>
      <c r="G990" s="66" t="s">
        <v>3512</v>
      </c>
      <c r="J990" s="72"/>
      <c r="K990" s="0"/>
      <c r="T990" s="18"/>
    </row>
    <row r="991" customFormat="false" ht="15" hidden="false" customHeight="false" outlineLevel="0" collapsed="false">
      <c r="B991" s="2" t="s">
        <v>108</v>
      </c>
      <c r="C991" s="66" t="s">
        <v>2250</v>
      </c>
      <c r="D991" s="2" t="n">
        <f aca="false">D990+10</f>
        <v>190</v>
      </c>
      <c r="E991" s="38" t="s">
        <v>2258</v>
      </c>
      <c r="F991" s="2" t="str">
        <f aca="false">SUBSTITUTE(E991,"/","")</f>
        <v>9M12M</v>
      </c>
      <c r="G991" s="66" t="s">
        <v>3512</v>
      </c>
      <c r="J991" s="72"/>
      <c r="K991" s="0"/>
      <c r="T991" s="18"/>
    </row>
    <row r="992" customFormat="false" ht="15" hidden="false" customHeight="false" outlineLevel="0" collapsed="false">
      <c r="B992" s="2" t="s">
        <v>108</v>
      </c>
      <c r="C992" s="66" t="s">
        <v>2250</v>
      </c>
      <c r="D992" s="2" t="n">
        <f aca="false">D991+10</f>
        <v>200</v>
      </c>
      <c r="E992" s="38" t="s">
        <v>435</v>
      </c>
      <c r="F992" s="2" t="str">
        <f aca="false">SUBSTITUTE(E992,"/","")</f>
        <v>1Y</v>
      </c>
      <c r="G992" s="66" t="s">
        <v>3512</v>
      </c>
      <c r="H992" s="2" t="s">
        <v>2156</v>
      </c>
      <c r="I992" s="8" t="str">
        <f aca="false">J992</f>
        <v>86;92</v>
      </c>
      <c r="J992" s="71" t="s">
        <v>3300</v>
      </c>
      <c r="K992" s="0"/>
      <c r="M992" s="2" t="n">
        <v>900</v>
      </c>
      <c r="T992" s="18" t="str">
        <f aca="false">SUBSTITUTE(H992,"/"," - ")</f>
        <v>86 - 92</v>
      </c>
    </row>
    <row r="993" customFormat="false" ht="15" hidden="false" customHeight="false" outlineLevel="0" collapsed="false">
      <c r="B993" s="2" t="s">
        <v>108</v>
      </c>
      <c r="C993" s="66" t="s">
        <v>2250</v>
      </c>
      <c r="D993" s="2" t="n">
        <f aca="false">D992+10</f>
        <v>210</v>
      </c>
      <c r="E993" s="38" t="s">
        <v>2259</v>
      </c>
      <c r="F993" s="2" t="str">
        <f aca="false">SUBSTITUTE(E993,"/","")</f>
        <v>12M18M</v>
      </c>
      <c r="G993" s="66" t="s">
        <v>3512</v>
      </c>
      <c r="J993" s="72"/>
      <c r="K993" s="0"/>
      <c r="T993" s="18"/>
    </row>
    <row r="994" customFormat="false" ht="15" hidden="false" customHeight="false" outlineLevel="0" collapsed="false">
      <c r="B994" s="2" t="s">
        <v>108</v>
      </c>
      <c r="C994" s="66" t="s">
        <v>2250</v>
      </c>
      <c r="D994" s="2" t="n">
        <f aca="false">D993+10</f>
        <v>220</v>
      </c>
      <c r="E994" s="38" t="s">
        <v>2260</v>
      </c>
      <c r="F994" s="2" t="str">
        <f aca="false">SUBSTITUTE(E994,"/","")</f>
        <v>12M24M</v>
      </c>
      <c r="G994" s="66" t="s">
        <v>3512</v>
      </c>
      <c r="J994" s="72"/>
      <c r="K994" s="0"/>
      <c r="T994" s="18"/>
    </row>
    <row r="995" customFormat="false" ht="15" hidden="false" customHeight="false" outlineLevel="0" collapsed="false">
      <c r="B995" s="2" t="s">
        <v>108</v>
      </c>
      <c r="C995" s="66" t="s">
        <v>2250</v>
      </c>
      <c r="D995" s="2" t="n">
        <f aca="false">D994+10</f>
        <v>230</v>
      </c>
      <c r="E995" s="38" t="s">
        <v>2262</v>
      </c>
      <c r="F995" s="2" t="str">
        <f aca="false">SUBSTITUTE(E995,"/","")</f>
        <v>18M24M</v>
      </c>
      <c r="G995" s="66" t="s">
        <v>3512</v>
      </c>
      <c r="J995" s="72"/>
      <c r="K995" s="0"/>
      <c r="T995" s="18"/>
    </row>
    <row r="996" customFormat="false" ht="15" hidden="false" customHeight="false" outlineLevel="0" collapsed="false">
      <c r="B996" s="2" t="s">
        <v>108</v>
      </c>
      <c r="C996" s="66" t="s">
        <v>2250</v>
      </c>
      <c r="D996" s="2" t="n">
        <f aca="false">D995+10</f>
        <v>240</v>
      </c>
      <c r="E996" s="38" t="s">
        <v>437</v>
      </c>
      <c r="F996" s="2" t="str">
        <f aca="false">SUBSTITUTE(E996,"/","")</f>
        <v>2Y</v>
      </c>
      <c r="G996" s="66" t="s">
        <v>3512</v>
      </c>
      <c r="H996" s="2" t="s">
        <v>2157</v>
      </c>
      <c r="I996" s="8" t="str">
        <f aca="false">J996</f>
        <v>92;98</v>
      </c>
      <c r="J996" s="71" t="s">
        <v>3301</v>
      </c>
      <c r="K996" s="0"/>
      <c r="M996" s="2" t="n">
        <v>890</v>
      </c>
      <c r="T996" s="18" t="str">
        <f aca="false">SUBSTITUTE(H996,"/"," - ")</f>
        <v>92 - 98</v>
      </c>
    </row>
    <row r="997" customFormat="false" ht="15" hidden="false" customHeight="false" outlineLevel="0" collapsed="false">
      <c r="B997" s="2" t="s">
        <v>108</v>
      </c>
      <c r="C997" s="66" t="s">
        <v>2250</v>
      </c>
      <c r="D997" s="2" t="n">
        <f aca="false">D996+10</f>
        <v>250</v>
      </c>
      <c r="E997" s="38" t="s">
        <v>2264</v>
      </c>
      <c r="F997" s="2" t="str">
        <f aca="false">SUBSTITUTE(E997,"/","")</f>
        <v>24M36M</v>
      </c>
      <c r="G997" s="66" t="s">
        <v>3512</v>
      </c>
      <c r="J997" s="72"/>
      <c r="K997" s="0"/>
      <c r="T997" s="18"/>
    </row>
    <row r="998" customFormat="false" ht="15" hidden="false" customHeight="false" outlineLevel="0" collapsed="false">
      <c r="B998" s="2" t="s">
        <v>108</v>
      </c>
      <c r="C998" s="66" t="s">
        <v>2250</v>
      </c>
      <c r="D998" s="2" t="n">
        <f aca="false">D997+10</f>
        <v>260</v>
      </c>
      <c r="E998" s="38" t="s">
        <v>2265</v>
      </c>
      <c r="F998" s="2" t="str">
        <f aca="false">SUBSTITUTE(E998,"/","")</f>
        <v>2Y3Y</v>
      </c>
      <c r="G998" s="66" t="s">
        <v>3512</v>
      </c>
      <c r="J998" s="72"/>
      <c r="K998" s="0"/>
      <c r="T998" s="18"/>
    </row>
    <row r="999" customFormat="false" ht="15" hidden="false" customHeight="false" outlineLevel="0" collapsed="false">
      <c r="B999" s="2" t="s">
        <v>108</v>
      </c>
      <c r="C999" s="66" t="s">
        <v>2250</v>
      </c>
      <c r="D999" s="2" t="n">
        <f aca="false">D998+10</f>
        <v>270</v>
      </c>
      <c r="E999" s="61" t="s">
        <v>2266</v>
      </c>
      <c r="F999" s="2" t="str">
        <f aca="false">SUBSTITUTE(E999,"/","")</f>
        <v>2Y4Y</v>
      </c>
      <c r="G999" s="66" t="s">
        <v>3512</v>
      </c>
      <c r="H999" s="75"/>
      <c r="I999" s="72"/>
      <c r="J999" s="72"/>
      <c r="K999" s="0"/>
      <c r="T999" s="18"/>
    </row>
    <row r="1000" customFormat="false" ht="15" hidden="false" customHeight="false" outlineLevel="0" collapsed="false">
      <c r="B1000" s="2" t="s">
        <v>108</v>
      </c>
      <c r="C1000" s="66" t="s">
        <v>2250</v>
      </c>
      <c r="D1000" s="2" t="n">
        <f aca="false">D999+10</f>
        <v>280</v>
      </c>
      <c r="E1000" s="61" t="s">
        <v>439</v>
      </c>
      <c r="F1000" s="2" t="str">
        <f aca="false">SUBSTITUTE(E1000,"/","")</f>
        <v>3Y</v>
      </c>
      <c r="G1000" s="66" t="s">
        <v>3512</v>
      </c>
      <c r="H1000" s="75" t="s">
        <v>2158</v>
      </c>
      <c r="I1000" s="8" t="str">
        <f aca="false">J1000</f>
        <v>98;104</v>
      </c>
      <c r="J1000" s="71" t="s">
        <v>3302</v>
      </c>
      <c r="K1000" s="0"/>
      <c r="M1000" s="2" t="n">
        <v>880</v>
      </c>
      <c r="T1000" s="18" t="str">
        <f aca="false">SUBSTITUTE(H1000,"/"," - ")</f>
        <v>98 - 104</v>
      </c>
    </row>
    <row r="1001" customFormat="false" ht="15" hidden="false" customHeight="false" outlineLevel="0" collapsed="false">
      <c r="B1001" s="2" t="s">
        <v>108</v>
      </c>
      <c r="C1001" s="66" t="s">
        <v>2250</v>
      </c>
      <c r="D1001" s="2" t="n">
        <f aca="false">D1000+10</f>
        <v>290</v>
      </c>
      <c r="E1001" s="61" t="s">
        <v>2268</v>
      </c>
      <c r="F1001" s="2" t="str">
        <f aca="false">SUBSTITUTE(E1001,"/","")</f>
        <v>36M48M</v>
      </c>
      <c r="G1001" s="66" t="s">
        <v>3512</v>
      </c>
      <c r="J1001" s="72"/>
      <c r="K1001" s="0"/>
      <c r="T1001" s="18"/>
    </row>
    <row r="1002" customFormat="false" ht="15" hidden="false" customHeight="false" outlineLevel="0" collapsed="false">
      <c r="B1002" s="2" t="s">
        <v>108</v>
      </c>
      <c r="C1002" s="66" t="s">
        <v>2250</v>
      </c>
      <c r="D1002" s="2" t="n">
        <f aca="false">D1001+10</f>
        <v>300</v>
      </c>
      <c r="E1002" s="61" t="s">
        <v>441</v>
      </c>
      <c r="F1002" s="2" t="str">
        <f aca="false">SUBSTITUTE(E1002,"/","")</f>
        <v>4Y</v>
      </c>
      <c r="G1002" s="66" t="s">
        <v>3512</v>
      </c>
      <c r="H1002" s="2" t="s">
        <v>2159</v>
      </c>
      <c r="I1002" s="8" t="str">
        <f aca="false">J1002</f>
        <v>104;110</v>
      </c>
      <c r="J1002" s="71" t="s">
        <v>3303</v>
      </c>
      <c r="K1002" s="0"/>
      <c r="M1002" s="2" t="n">
        <v>870</v>
      </c>
      <c r="T1002" s="18" t="str">
        <f aca="false">SUBSTITUTE(H1002,"/"," - ")</f>
        <v>104 - 110</v>
      </c>
    </row>
    <row r="1003" customFormat="false" ht="15" hidden="false" customHeight="false" outlineLevel="0" collapsed="false">
      <c r="B1003" s="2" t="s">
        <v>108</v>
      </c>
      <c r="C1003" s="66" t="s">
        <v>2250</v>
      </c>
      <c r="D1003" s="2" t="n">
        <f aca="false">D1002+10</f>
        <v>310</v>
      </c>
      <c r="E1003" s="61" t="s">
        <v>2270</v>
      </c>
      <c r="F1003" s="2" t="str">
        <f aca="false">SUBSTITUTE(E1003,"/","")</f>
        <v>48M60M</v>
      </c>
      <c r="G1003" s="66" t="s">
        <v>3512</v>
      </c>
      <c r="J1003" s="72"/>
      <c r="K1003" s="0"/>
      <c r="T1003" s="18"/>
    </row>
    <row r="1004" customFormat="false" ht="15" hidden="false" customHeight="false" outlineLevel="0" collapsed="false">
      <c r="B1004" s="2" t="s">
        <v>108</v>
      </c>
      <c r="C1004" s="66" t="s">
        <v>2250</v>
      </c>
      <c r="D1004" s="2" t="n">
        <f aca="false">D1003+10</f>
        <v>320</v>
      </c>
      <c r="E1004" s="61" t="s">
        <v>2271</v>
      </c>
      <c r="F1004" s="2" t="str">
        <f aca="false">SUBSTITUTE(E1004,"/","")</f>
        <v>4Y5Y</v>
      </c>
      <c r="G1004" s="66" t="s">
        <v>3512</v>
      </c>
      <c r="J1004" s="72"/>
      <c r="K1004" s="0"/>
      <c r="T1004" s="18"/>
    </row>
    <row r="1005" customFormat="false" ht="15" hidden="false" customHeight="false" outlineLevel="0" collapsed="false">
      <c r="B1005" s="2" t="s">
        <v>108</v>
      </c>
      <c r="C1005" s="66" t="s">
        <v>2250</v>
      </c>
      <c r="D1005" s="2" t="n">
        <f aca="false">D1004+10</f>
        <v>330</v>
      </c>
      <c r="E1005" s="61" t="s">
        <v>2272</v>
      </c>
      <c r="F1005" s="2" t="str">
        <f aca="false">SUBSTITUTE(E1005,"/","")</f>
        <v>4Y6Y</v>
      </c>
      <c r="G1005" s="66" t="s">
        <v>3512</v>
      </c>
      <c r="J1005" s="72"/>
      <c r="K1005" s="0"/>
      <c r="T1005" s="18"/>
    </row>
    <row r="1006" customFormat="false" ht="15" hidden="false" customHeight="false" outlineLevel="0" collapsed="false">
      <c r="B1006" s="2" t="s">
        <v>108</v>
      </c>
      <c r="C1006" s="66" t="s">
        <v>2250</v>
      </c>
      <c r="D1006" s="2" t="n">
        <f aca="false">D1005+10</f>
        <v>340</v>
      </c>
      <c r="E1006" s="61" t="s">
        <v>443</v>
      </c>
      <c r="F1006" s="2" t="str">
        <f aca="false">SUBSTITUTE(E1006,"/","")</f>
        <v>5Y</v>
      </c>
      <c r="G1006" s="66" t="s">
        <v>3512</v>
      </c>
      <c r="H1006" s="2" t="s">
        <v>2160</v>
      </c>
      <c r="I1006" s="8" t="str">
        <f aca="false">J1006</f>
        <v>110;116</v>
      </c>
      <c r="J1006" s="71" t="s">
        <v>3514</v>
      </c>
      <c r="K1006" s="0"/>
      <c r="M1006" s="2" t="s">
        <v>3358</v>
      </c>
      <c r="T1006" s="18" t="str">
        <f aca="false">SUBSTITUTE(H1006,"/"," - ")</f>
        <v>110 - 116</v>
      </c>
    </row>
    <row r="1007" customFormat="false" ht="15" hidden="false" customHeight="false" outlineLevel="0" collapsed="false">
      <c r="B1007" s="2" t="s">
        <v>108</v>
      </c>
      <c r="C1007" s="66" t="s">
        <v>2250</v>
      </c>
      <c r="D1007" s="2" t="n">
        <f aca="false">D1006+10</f>
        <v>350</v>
      </c>
      <c r="E1007" s="61" t="s">
        <v>2274</v>
      </c>
      <c r="F1007" s="2" t="str">
        <f aca="false">SUBSTITUTE(E1007,"/","")</f>
        <v>6Y7Y</v>
      </c>
      <c r="G1007" s="66" t="s">
        <v>3512</v>
      </c>
      <c r="H1007" s="2" t="s">
        <v>3287</v>
      </c>
      <c r="I1007" s="8" t="str">
        <f aca="false">J1007</f>
        <v>116;122;128</v>
      </c>
      <c r="J1007" s="71" t="s">
        <v>3288</v>
      </c>
      <c r="K1007" s="0"/>
      <c r="M1007" s="2" t="n">
        <v>780</v>
      </c>
      <c r="T1007" s="18" t="str">
        <f aca="false">SUBSTITUTE(H1007,"/"," - ")</f>
        <v>116 - 128</v>
      </c>
    </row>
    <row r="1008" customFormat="false" ht="15" hidden="false" customHeight="false" outlineLevel="0" collapsed="false">
      <c r="B1008" s="2" t="s">
        <v>108</v>
      </c>
      <c r="C1008" s="66" t="s">
        <v>2250</v>
      </c>
      <c r="D1008" s="2" t="n">
        <f aca="false">D1007+10</f>
        <v>360</v>
      </c>
      <c r="E1008" s="61" t="s">
        <v>2275</v>
      </c>
      <c r="F1008" s="2" t="str">
        <f aca="false">SUBSTITUTE(E1008,"/","")</f>
        <v>6Y8Y</v>
      </c>
      <c r="G1008" s="66" t="s">
        <v>3512</v>
      </c>
      <c r="J1008" s="72"/>
      <c r="K1008" s="0"/>
      <c r="T1008" s="18"/>
    </row>
    <row r="1009" customFormat="false" ht="15" hidden="false" customHeight="false" outlineLevel="0" collapsed="false">
      <c r="B1009" s="2" t="s">
        <v>108</v>
      </c>
      <c r="C1009" s="66" t="s">
        <v>2250</v>
      </c>
      <c r="D1009" s="2" t="n">
        <f aca="false">D1008+10</f>
        <v>370</v>
      </c>
      <c r="E1009" s="38" t="s">
        <v>2277</v>
      </c>
      <c r="F1009" s="2" t="str">
        <f aca="false">SUBSTITUTE(E1009,"/","")</f>
        <v>8Y9Y</v>
      </c>
      <c r="G1009" s="66" t="s">
        <v>3512</v>
      </c>
      <c r="H1009" s="2" t="s">
        <v>3308</v>
      </c>
      <c r="I1009" s="8" t="str">
        <f aca="false">J1009</f>
        <v>128;134;140</v>
      </c>
      <c r="J1009" s="71" t="s">
        <v>3309</v>
      </c>
      <c r="K1009" s="0"/>
      <c r="M1009" s="2" t="n">
        <v>770</v>
      </c>
      <c r="T1009" s="18" t="str">
        <f aca="false">SUBSTITUTE(H1009,"/"," - ")</f>
        <v>128 - 140</v>
      </c>
    </row>
    <row r="1010" customFormat="false" ht="15" hidden="false" customHeight="false" outlineLevel="0" collapsed="false">
      <c r="B1010" s="2" t="s">
        <v>108</v>
      </c>
      <c r="C1010" s="66" t="s">
        <v>2250</v>
      </c>
      <c r="D1010" s="2" t="n">
        <f aca="false">D1009+10</f>
        <v>380</v>
      </c>
      <c r="E1010" s="38" t="s">
        <v>2278</v>
      </c>
      <c r="F1010" s="2" t="str">
        <f aca="false">SUBSTITUTE(E1010,"/","")</f>
        <v>8Y10Y</v>
      </c>
      <c r="G1010" s="66" t="s">
        <v>3512</v>
      </c>
      <c r="J1010" s="72"/>
      <c r="K1010" s="0"/>
      <c r="T1010" s="18"/>
    </row>
    <row r="1011" customFormat="false" ht="15" hidden="false" customHeight="false" outlineLevel="0" collapsed="false">
      <c r="B1011" s="2" t="s">
        <v>108</v>
      </c>
      <c r="C1011" s="66" t="s">
        <v>2250</v>
      </c>
      <c r="D1011" s="2" t="n">
        <f aca="false">D1010+10</f>
        <v>390</v>
      </c>
      <c r="E1011" s="38" t="s">
        <v>2280</v>
      </c>
      <c r="F1011" s="2" t="str">
        <f aca="false">SUBSTITUTE(E1011,"/","")</f>
        <v>10Y11Y</v>
      </c>
      <c r="G1011" s="66" t="s">
        <v>3512</v>
      </c>
      <c r="H1011" s="2" t="s">
        <v>3312</v>
      </c>
      <c r="I1011" s="8" t="str">
        <f aca="false">J1011</f>
        <v>140;146;152</v>
      </c>
      <c r="J1011" s="71" t="s">
        <v>3313</v>
      </c>
      <c r="K1011" s="0"/>
      <c r="M1011" s="2" t="n">
        <v>760</v>
      </c>
      <c r="T1011" s="18" t="str">
        <f aca="false">SUBSTITUTE(H1011,"/"," - ")</f>
        <v>140 - 152</v>
      </c>
    </row>
    <row r="1012" customFormat="false" ht="15" hidden="false" customHeight="false" outlineLevel="0" collapsed="false">
      <c r="B1012" s="2" t="s">
        <v>108</v>
      </c>
      <c r="C1012" s="66" t="s">
        <v>2250</v>
      </c>
      <c r="D1012" s="2" t="n">
        <f aca="false">D1011+10</f>
        <v>400</v>
      </c>
      <c r="E1012" s="38" t="s">
        <v>2281</v>
      </c>
      <c r="F1012" s="2" t="str">
        <f aca="false">SUBSTITUTE(E1012,"/","")</f>
        <v>10Y12Y</v>
      </c>
      <c r="G1012" s="66" t="s">
        <v>3512</v>
      </c>
      <c r="J1012" s="72"/>
      <c r="K1012" s="0"/>
      <c r="T1012" s="18"/>
    </row>
    <row r="1013" customFormat="false" ht="15" hidden="false" customHeight="false" outlineLevel="0" collapsed="false">
      <c r="B1013" s="2" t="s">
        <v>108</v>
      </c>
      <c r="C1013" s="66" t="s">
        <v>2250</v>
      </c>
      <c r="D1013" s="2" t="n">
        <f aca="false">D1012+10</f>
        <v>410</v>
      </c>
      <c r="E1013" s="38" t="s">
        <v>2283</v>
      </c>
      <c r="F1013" s="2" t="str">
        <f aca="false">SUBSTITUTE(E1013,"/","")</f>
        <v>12Y14Y</v>
      </c>
      <c r="G1013" s="66" t="s">
        <v>3512</v>
      </c>
      <c r="J1013" s="72"/>
      <c r="K1013" s="0"/>
      <c r="T1013" s="18"/>
    </row>
    <row r="1014" customFormat="false" ht="15" hidden="false" customHeight="false" outlineLevel="0" collapsed="false">
      <c r="B1014" s="2" t="s">
        <v>108</v>
      </c>
      <c r="C1014" s="66" t="s">
        <v>2250</v>
      </c>
      <c r="D1014" s="2" t="n">
        <f aca="false">D1013+10</f>
        <v>420</v>
      </c>
      <c r="E1014" s="38" t="s">
        <v>2284</v>
      </c>
      <c r="F1014" s="2" t="str">
        <f aca="false">SUBSTITUTE(E1014,"/","")</f>
        <v>14Y16Y</v>
      </c>
      <c r="G1014" s="66" t="s">
        <v>3512</v>
      </c>
      <c r="J1014" s="72"/>
      <c r="K1014" s="0"/>
      <c r="T1014" s="18"/>
    </row>
    <row r="1015" customFormat="false" ht="15" hidden="false" customHeight="false" outlineLevel="0" collapsed="false">
      <c r="B1015" s="2" t="s">
        <v>108</v>
      </c>
      <c r="C1015" s="66" t="s">
        <v>2250</v>
      </c>
      <c r="D1015" s="2" t="n">
        <f aca="false">D1014+10</f>
        <v>430</v>
      </c>
      <c r="E1015" s="38" t="s">
        <v>2285</v>
      </c>
      <c r="F1015" s="2" t="str">
        <f aca="false">SUBSTITUTE(E1015,"/","")</f>
        <v>16Y18Y</v>
      </c>
      <c r="G1015" s="66" t="s">
        <v>3512</v>
      </c>
      <c r="J1015" s="72"/>
      <c r="K1015" s="0"/>
      <c r="T1015" s="18"/>
    </row>
    <row r="1016" customFormat="false" ht="15" hidden="false" customHeight="false" outlineLevel="0" collapsed="false">
      <c r="B1016" s="2" t="s">
        <v>271</v>
      </c>
      <c r="C1016" s="73" t="s">
        <v>2250</v>
      </c>
      <c r="D1016" s="10" t="n">
        <v>500</v>
      </c>
      <c r="E1016" s="20" t="s">
        <v>2286</v>
      </c>
      <c r="F1016" s="10" t="str">
        <f aca="false">SUBSTITUTE(E1016,"/","")</f>
        <v>4M6M</v>
      </c>
      <c r="G1016" s="73" t="s">
        <v>3512</v>
      </c>
      <c r="H1016" s="10"/>
      <c r="I1016" s="24"/>
      <c r="J1016" s="74"/>
      <c r="K1016" s="34"/>
      <c r="L1016" s="10"/>
      <c r="T1016" s="18"/>
    </row>
    <row r="1017" customFormat="false" ht="15" hidden="false" customHeight="false" outlineLevel="0" collapsed="false">
      <c r="B1017" s="2" t="s">
        <v>271</v>
      </c>
      <c r="C1017" s="73" t="s">
        <v>2250</v>
      </c>
      <c r="D1017" s="10" t="n">
        <f aca="false">D1016+10</f>
        <v>510</v>
      </c>
      <c r="E1017" s="20" t="s">
        <v>2287</v>
      </c>
      <c r="F1017" s="10" t="str">
        <f aca="false">SUBSTITUTE(E1017,"/","")</f>
        <v>10M12M</v>
      </c>
      <c r="G1017" s="73" t="s">
        <v>3512</v>
      </c>
      <c r="H1017" s="10"/>
      <c r="I1017" s="24"/>
      <c r="J1017" s="74"/>
      <c r="K1017" s="34"/>
      <c r="L1017" s="10"/>
      <c r="T1017" s="18"/>
    </row>
    <row r="1019" customFormat="false" ht="15" hidden="false" customHeight="false" outlineLevel="0" collapsed="false">
      <c r="B1019" s="2" t="s">
        <v>108</v>
      </c>
      <c r="C1019" s="66" t="s">
        <v>2777</v>
      </c>
      <c r="D1019" s="2" t="n">
        <v>140</v>
      </c>
      <c r="E1019" s="38" t="s">
        <v>176</v>
      </c>
      <c r="F1019" s="38" t="str">
        <f aca="false">E1019</f>
        <v>XXS</v>
      </c>
      <c r="G1019" s="66" t="s">
        <v>3515</v>
      </c>
    </row>
    <row r="1020" customFormat="false" ht="15" hidden="false" customHeight="false" outlineLevel="0" collapsed="false">
      <c r="B1020" s="2" t="s">
        <v>108</v>
      </c>
      <c r="C1020" s="66" t="s">
        <v>2777</v>
      </c>
      <c r="D1020" s="2" t="n">
        <v>150</v>
      </c>
      <c r="E1020" s="38" t="s">
        <v>177</v>
      </c>
      <c r="F1020" s="38" t="str">
        <f aca="false">E1020</f>
        <v>XS</v>
      </c>
      <c r="G1020" s="66" t="s">
        <v>3515</v>
      </c>
    </row>
    <row r="1021" customFormat="false" ht="15" hidden="false" customHeight="false" outlineLevel="0" collapsed="false">
      <c r="B1021" s="2" t="s">
        <v>108</v>
      </c>
      <c r="C1021" s="66" t="s">
        <v>2777</v>
      </c>
      <c r="D1021" s="2" t="n">
        <v>160</v>
      </c>
      <c r="E1021" s="38" t="s">
        <v>178</v>
      </c>
      <c r="F1021" s="38" t="str">
        <f aca="false">E1021</f>
        <v>S</v>
      </c>
      <c r="G1021" s="66" t="s">
        <v>3515</v>
      </c>
      <c r="H1021" s="2" t="s">
        <v>159</v>
      </c>
      <c r="I1021" s="8" t="s">
        <v>3516</v>
      </c>
      <c r="J1021" s="8" t="s">
        <v>3516</v>
      </c>
      <c r="M1021" s="2" t="s">
        <v>3358</v>
      </c>
      <c r="AH1021" s="2" t="s">
        <v>3517</v>
      </c>
    </row>
    <row r="1022" customFormat="false" ht="15" hidden="false" customHeight="false" outlineLevel="0" collapsed="false">
      <c r="B1022" s="2" t="s">
        <v>108</v>
      </c>
      <c r="C1022" s="66" t="s">
        <v>2777</v>
      </c>
      <c r="D1022" s="2" t="n">
        <v>170</v>
      </c>
      <c r="E1022" s="38" t="s">
        <v>179</v>
      </c>
      <c r="F1022" s="38" t="str">
        <f aca="false">E1022</f>
        <v>M</v>
      </c>
      <c r="G1022" s="66" t="s">
        <v>3515</v>
      </c>
      <c r="H1022" s="2" t="s">
        <v>163</v>
      </c>
      <c r="I1022" s="8" t="s">
        <v>3518</v>
      </c>
      <c r="J1022" s="8" t="s">
        <v>3518</v>
      </c>
      <c r="M1022" s="2" t="s">
        <v>3358</v>
      </c>
      <c r="AH1022" s="2" t="s">
        <v>3519</v>
      </c>
    </row>
    <row r="1023" customFormat="false" ht="15" hidden="false" customHeight="false" outlineLevel="0" collapsed="false">
      <c r="B1023" s="2" t="s">
        <v>108</v>
      </c>
      <c r="C1023" s="66" t="s">
        <v>2777</v>
      </c>
      <c r="D1023" s="2" t="n">
        <v>180</v>
      </c>
      <c r="E1023" s="38" t="s">
        <v>180</v>
      </c>
      <c r="F1023" s="38" t="str">
        <f aca="false">E1023</f>
        <v>L</v>
      </c>
      <c r="G1023" s="66" t="s">
        <v>3515</v>
      </c>
      <c r="H1023" s="2" t="s">
        <v>168</v>
      </c>
      <c r="I1023" s="8" t="s">
        <v>3256</v>
      </c>
      <c r="J1023" s="8" t="s">
        <v>3520</v>
      </c>
      <c r="M1023" s="2" t="s">
        <v>3358</v>
      </c>
      <c r="AH1023" s="2" t="s">
        <v>3521</v>
      </c>
    </row>
    <row r="1024" customFormat="false" ht="15" hidden="false" customHeight="false" outlineLevel="0" collapsed="false">
      <c r="B1024" s="2" t="s">
        <v>108</v>
      </c>
      <c r="C1024" s="66" t="s">
        <v>2777</v>
      </c>
      <c r="D1024" s="2" t="n">
        <v>190</v>
      </c>
      <c r="E1024" s="38" t="s">
        <v>181</v>
      </c>
      <c r="F1024" s="38" t="str">
        <f aca="false">E1024</f>
        <v>XL</v>
      </c>
      <c r="G1024" s="66" t="s">
        <v>3515</v>
      </c>
      <c r="H1024" s="2" t="s">
        <v>2036</v>
      </c>
      <c r="I1024" s="8" t="s">
        <v>3257</v>
      </c>
      <c r="J1024" s="8" t="s">
        <v>3257</v>
      </c>
      <c r="M1024" s="2" t="s">
        <v>3358</v>
      </c>
      <c r="AH1024" s="2" t="s">
        <v>3522</v>
      </c>
    </row>
    <row r="1025" customFormat="false" ht="15" hidden="false" customHeight="false" outlineLevel="0" collapsed="false">
      <c r="B1025" s="2" t="s">
        <v>108</v>
      </c>
      <c r="C1025" s="66" t="s">
        <v>2777</v>
      </c>
      <c r="D1025" s="2" t="n">
        <v>200</v>
      </c>
      <c r="E1025" s="38" t="s">
        <v>182</v>
      </c>
      <c r="F1025" s="38" t="str">
        <f aca="false">E1025</f>
        <v>XXL</v>
      </c>
      <c r="G1025" s="66" t="s">
        <v>3515</v>
      </c>
    </row>
    <row r="1026" customFormat="false" ht="15" hidden="false" customHeight="false" outlineLevel="0" collapsed="false">
      <c r="B1026" s="2" t="s">
        <v>108</v>
      </c>
      <c r="C1026" s="66" t="s">
        <v>2777</v>
      </c>
      <c r="D1026" s="2" t="n">
        <v>300</v>
      </c>
      <c r="E1026" s="38" t="s">
        <v>2329</v>
      </c>
      <c r="F1026" s="38" t="str">
        <f aca="false">E1026</f>
        <v>JR</v>
      </c>
      <c r="G1026" s="66" t="s">
        <v>3515</v>
      </c>
      <c r="H1026" s="2" t="s">
        <v>3523</v>
      </c>
      <c r="I1026" s="8" t="str">
        <f aca="false">J1026</f>
        <v>33;34;35;36;37;38</v>
      </c>
      <c r="J1026" s="8" t="s">
        <v>3524</v>
      </c>
      <c r="M1026" s="2" t="s">
        <v>3358</v>
      </c>
      <c r="AH1026" s="2" t="s">
        <v>3525</v>
      </c>
    </row>
    <row r="1027" customFormat="false" ht="15" hidden="false" customHeight="false" outlineLevel="0" collapsed="false">
      <c r="B1027" s="2" t="s">
        <v>108</v>
      </c>
      <c r="C1027" s="66" t="s">
        <v>2777</v>
      </c>
      <c r="D1027" s="2" t="n">
        <v>310</v>
      </c>
      <c r="E1027" s="38" t="s">
        <v>1769</v>
      </c>
      <c r="F1027" s="38" t="str">
        <f aca="false">E1027</f>
        <v>SR</v>
      </c>
      <c r="G1027" s="66" t="s">
        <v>3515</v>
      </c>
      <c r="H1027" s="2" t="s">
        <v>3526</v>
      </c>
      <c r="I1027" s="8" t="str">
        <f aca="false">J1027</f>
        <v>38;39;40;41;42;43;44;45;46</v>
      </c>
      <c r="J1027" s="8" t="s">
        <v>3527</v>
      </c>
      <c r="M1027" s="2" t="s">
        <v>3358</v>
      </c>
      <c r="AH1027" s="2" t="s">
        <v>3528</v>
      </c>
    </row>
    <row r="1029" customFormat="false" ht="15" hidden="false" customHeight="false" outlineLevel="0" collapsed="false">
      <c r="B1029" s="2" t="s">
        <v>108</v>
      </c>
      <c r="C1029" s="66" t="s">
        <v>195</v>
      </c>
      <c r="D1029" s="2" t="n">
        <v>110</v>
      </c>
      <c r="E1029" s="38" t="s">
        <v>115</v>
      </c>
      <c r="F1029" s="2" t="n">
        <f aca="false">E1029*10</f>
        <v>320</v>
      </c>
      <c r="G1029" s="66" t="s">
        <v>3529</v>
      </c>
      <c r="H1029" s="75" t="str">
        <f aca="false">E1029</f>
        <v>32</v>
      </c>
      <c r="I1029" s="8" t="str">
        <f aca="false">J1029</f>
        <v>32</v>
      </c>
      <c r="J1029" s="71" t="str">
        <f aca="false">H1029</f>
        <v>32</v>
      </c>
      <c r="K1029" s="75"/>
      <c r="L1029" s="75"/>
      <c r="M1029" s="2" t="n">
        <v>870</v>
      </c>
    </row>
    <row r="1030" customFormat="false" ht="15" hidden="false" customHeight="false" outlineLevel="0" collapsed="false">
      <c r="B1030" s="2" t="s">
        <v>108</v>
      </c>
      <c r="C1030" s="66" t="s">
        <v>195</v>
      </c>
      <c r="D1030" s="2" t="n">
        <f aca="false">D1029+10</f>
        <v>120</v>
      </c>
      <c r="E1030" s="38" t="s">
        <v>116</v>
      </c>
      <c r="F1030" s="2" t="n">
        <f aca="false">E1030*10</f>
        <v>330</v>
      </c>
      <c r="G1030" s="66" t="s">
        <v>3529</v>
      </c>
      <c r="H1030" s="75" t="str">
        <f aca="false">E1030</f>
        <v>33</v>
      </c>
      <c r="I1030" s="8" t="str">
        <f aca="false">J1030</f>
        <v>33</v>
      </c>
      <c r="J1030" s="71" t="str">
        <f aca="false">H1030</f>
        <v>33</v>
      </c>
      <c r="K1030" s="75"/>
      <c r="L1030" s="75"/>
      <c r="M1030" s="2" t="n">
        <v>890</v>
      </c>
    </row>
    <row r="1031" customFormat="false" ht="15" hidden="false" customHeight="false" outlineLevel="0" collapsed="false">
      <c r="B1031" s="2" t="s">
        <v>108</v>
      </c>
      <c r="C1031" s="66" t="s">
        <v>195</v>
      </c>
      <c r="D1031" s="2" t="n">
        <f aca="false">D1030+10</f>
        <v>130</v>
      </c>
      <c r="E1031" s="38" t="s">
        <v>117</v>
      </c>
      <c r="F1031" s="2" t="n">
        <f aca="false">E1031*10</f>
        <v>340</v>
      </c>
      <c r="G1031" s="66" t="s">
        <v>3529</v>
      </c>
      <c r="H1031" s="75" t="str">
        <f aca="false">E1031</f>
        <v>34</v>
      </c>
      <c r="I1031" s="8" t="str">
        <f aca="false">J1031</f>
        <v>34</v>
      </c>
      <c r="J1031" s="71" t="str">
        <f aca="false">H1031</f>
        <v>34</v>
      </c>
      <c r="K1031" s="75"/>
      <c r="L1031" s="75"/>
      <c r="M1031" s="2" t="n">
        <v>910</v>
      </c>
    </row>
    <row r="1032" customFormat="false" ht="15" hidden="false" customHeight="false" outlineLevel="0" collapsed="false">
      <c r="B1032" s="2" t="s">
        <v>108</v>
      </c>
      <c r="C1032" s="66" t="s">
        <v>195</v>
      </c>
      <c r="D1032" s="2" t="n">
        <f aca="false">D1031+10</f>
        <v>140</v>
      </c>
      <c r="E1032" s="38" t="s">
        <v>118</v>
      </c>
      <c r="F1032" s="2" t="n">
        <f aca="false">E1032*10</f>
        <v>350</v>
      </c>
      <c r="G1032" s="66" t="s">
        <v>3529</v>
      </c>
      <c r="H1032" s="75" t="str">
        <f aca="false">E1032</f>
        <v>35</v>
      </c>
      <c r="I1032" s="8" t="str">
        <f aca="false">J1032</f>
        <v>35</v>
      </c>
      <c r="J1032" s="71" t="str">
        <f aca="false">H1032</f>
        <v>35</v>
      </c>
      <c r="K1032" s="75"/>
      <c r="L1032" s="75"/>
      <c r="M1032" s="2" t="n">
        <v>930</v>
      </c>
    </row>
    <row r="1033" customFormat="false" ht="15" hidden="false" customHeight="false" outlineLevel="0" collapsed="false">
      <c r="B1033" s="2" t="s">
        <v>108</v>
      </c>
      <c r="C1033" s="66" t="s">
        <v>195</v>
      </c>
      <c r="D1033" s="2" t="n">
        <f aca="false">D1032+10</f>
        <v>150</v>
      </c>
      <c r="E1033" s="38" t="s">
        <v>119</v>
      </c>
      <c r="F1033" s="2" t="n">
        <f aca="false">E1033*10</f>
        <v>360</v>
      </c>
      <c r="G1033" s="66" t="s">
        <v>3529</v>
      </c>
      <c r="H1033" s="75" t="str">
        <f aca="false">E1033</f>
        <v>36</v>
      </c>
      <c r="I1033" s="8" t="str">
        <f aca="false">J1033</f>
        <v>36</v>
      </c>
      <c r="J1033" s="71" t="str">
        <f aca="false">H1033</f>
        <v>36</v>
      </c>
      <c r="K1033" s="75"/>
      <c r="L1033" s="75"/>
      <c r="M1033" s="2" t="n">
        <v>950</v>
      </c>
    </row>
    <row r="1034" customFormat="false" ht="15" hidden="false" customHeight="false" outlineLevel="0" collapsed="false">
      <c r="B1034" s="2" t="s">
        <v>108</v>
      </c>
      <c r="C1034" s="66" t="s">
        <v>195</v>
      </c>
      <c r="D1034" s="2" t="n">
        <f aca="false">D1033+10</f>
        <v>160</v>
      </c>
      <c r="E1034" s="38" t="s">
        <v>120</v>
      </c>
      <c r="F1034" s="2" t="n">
        <f aca="false">E1034*10</f>
        <v>370</v>
      </c>
      <c r="G1034" s="66" t="s">
        <v>3529</v>
      </c>
      <c r="H1034" s="75" t="str">
        <f aca="false">E1034</f>
        <v>37</v>
      </c>
      <c r="I1034" s="8" t="str">
        <f aca="false">J1034</f>
        <v>37</v>
      </c>
      <c r="J1034" s="71" t="str">
        <f aca="false">H1034</f>
        <v>37</v>
      </c>
      <c r="K1034" s="75"/>
      <c r="L1034" s="75"/>
      <c r="M1034" s="2" t="n">
        <v>970</v>
      </c>
    </row>
    <row r="1035" customFormat="false" ht="15" hidden="false" customHeight="false" outlineLevel="0" collapsed="false">
      <c r="B1035" s="2" t="s">
        <v>108</v>
      </c>
      <c r="C1035" s="66" t="s">
        <v>195</v>
      </c>
      <c r="D1035" s="2" t="n">
        <f aca="false">D1034+10</f>
        <v>170</v>
      </c>
      <c r="E1035" s="38" t="s">
        <v>121</v>
      </c>
      <c r="F1035" s="2" t="n">
        <f aca="false">E1035*10</f>
        <v>380</v>
      </c>
      <c r="G1035" s="66" t="s">
        <v>3529</v>
      </c>
      <c r="H1035" s="75" t="str">
        <f aca="false">E1035</f>
        <v>38</v>
      </c>
      <c r="I1035" s="8" t="str">
        <f aca="false">J1035</f>
        <v>38</v>
      </c>
      <c r="J1035" s="71" t="str">
        <f aca="false">H1035</f>
        <v>38</v>
      </c>
      <c r="K1035" s="75"/>
      <c r="L1035" s="75"/>
      <c r="M1035" s="2" t="n">
        <v>990</v>
      </c>
    </row>
    <row r="1036" customFormat="false" ht="15" hidden="false" customHeight="false" outlineLevel="0" collapsed="false">
      <c r="B1036" s="2" t="s">
        <v>108</v>
      </c>
      <c r="C1036" s="66" t="s">
        <v>195</v>
      </c>
      <c r="D1036" s="2" t="n">
        <f aca="false">D1035+10</f>
        <v>180</v>
      </c>
      <c r="E1036" s="38" t="s">
        <v>122</v>
      </c>
      <c r="F1036" s="2" t="n">
        <f aca="false">E1036*10</f>
        <v>390</v>
      </c>
      <c r="G1036" s="66" t="s">
        <v>3529</v>
      </c>
      <c r="H1036" s="75" t="str">
        <f aca="false">E1036</f>
        <v>39</v>
      </c>
      <c r="I1036" s="8" t="str">
        <f aca="false">J1036</f>
        <v>39</v>
      </c>
      <c r="J1036" s="71" t="str">
        <f aca="false">H1036</f>
        <v>39</v>
      </c>
      <c r="K1036" s="75"/>
      <c r="L1036" s="75"/>
      <c r="M1036" s="2" t="n">
        <v>980</v>
      </c>
    </row>
    <row r="1037" customFormat="false" ht="15" hidden="false" customHeight="false" outlineLevel="0" collapsed="false">
      <c r="B1037" s="2" t="s">
        <v>108</v>
      </c>
      <c r="C1037" s="66" t="s">
        <v>195</v>
      </c>
      <c r="D1037" s="2" t="n">
        <f aca="false">D1036+10</f>
        <v>190</v>
      </c>
      <c r="E1037" s="38" t="s">
        <v>123</v>
      </c>
      <c r="F1037" s="2" t="n">
        <f aca="false">E1037*10</f>
        <v>400</v>
      </c>
      <c r="G1037" s="66" t="s">
        <v>3529</v>
      </c>
      <c r="H1037" s="75" t="str">
        <f aca="false">E1037</f>
        <v>40</v>
      </c>
      <c r="I1037" s="8" t="str">
        <f aca="false">J1037</f>
        <v>40</v>
      </c>
      <c r="J1037" s="71" t="str">
        <f aca="false">H1037</f>
        <v>40</v>
      </c>
      <c r="K1037" s="75"/>
      <c r="L1037" s="75"/>
      <c r="M1037" s="2" t="n">
        <v>960</v>
      </c>
    </row>
    <row r="1038" customFormat="false" ht="15" hidden="false" customHeight="false" outlineLevel="0" collapsed="false">
      <c r="B1038" s="2" t="s">
        <v>108</v>
      </c>
      <c r="C1038" s="66" t="s">
        <v>195</v>
      </c>
      <c r="D1038" s="2" t="n">
        <f aca="false">D1037+10</f>
        <v>200</v>
      </c>
      <c r="E1038" s="38" t="s">
        <v>124</v>
      </c>
      <c r="F1038" s="2" t="n">
        <f aca="false">E1038*10</f>
        <v>410</v>
      </c>
      <c r="G1038" s="66" t="s">
        <v>3529</v>
      </c>
      <c r="H1038" s="75" t="str">
        <f aca="false">E1038</f>
        <v>41</v>
      </c>
      <c r="I1038" s="8" t="str">
        <f aca="false">J1038</f>
        <v>41</v>
      </c>
      <c r="J1038" s="71" t="str">
        <f aca="false">H1038</f>
        <v>41</v>
      </c>
      <c r="K1038" s="75"/>
      <c r="L1038" s="75"/>
      <c r="M1038" s="2" t="n">
        <v>940</v>
      </c>
    </row>
    <row r="1039" customFormat="false" ht="15" hidden="false" customHeight="false" outlineLevel="0" collapsed="false">
      <c r="B1039" s="2" t="s">
        <v>108</v>
      </c>
      <c r="C1039" s="66" t="s">
        <v>195</v>
      </c>
      <c r="D1039" s="2" t="n">
        <f aca="false">D1038+10</f>
        <v>210</v>
      </c>
      <c r="E1039" s="38" t="s">
        <v>125</v>
      </c>
      <c r="F1039" s="2" t="n">
        <f aca="false">E1039*10</f>
        <v>420</v>
      </c>
      <c r="G1039" s="66" t="s">
        <v>3529</v>
      </c>
      <c r="H1039" s="75" t="str">
        <f aca="false">E1039</f>
        <v>42</v>
      </c>
      <c r="I1039" s="8" t="str">
        <f aca="false">J1039</f>
        <v>42</v>
      </c>
      <c r="J1039" s="71" t="str">
        <f aca="false">H1039</f>
        <v>42</v>
      </c>
      <c r="K1039" s="75"/>
      <c r="L1039" s="75"/>
      <c r="M1039" s="2" t="n">
        <v>920</v>
      </c>
    </row>
    <row r="1040" customFormat="false" ht="15" hidden="false" customHeight="false" outlineLevel="0" collapsed="false">
      <c r="B1040" s="2" t="s">
        <v>108</v>
      </c>
      <c r="C1040" s="66" t="s">
        <v>195</v>
      </c>
      <c r="D1040" s="2" t="n">
        <f aca="false">D1039+10</f>
        <v>220</v>
      </c>
      <c r="E1040" s="38" t="s">
        <v>126</v>
      </c>
      <c r="F1040" s="2" t="n">
        <f aca="false">E1040*10</f>
        <v>430</v>
      </c>
      <c r="G1040" s="66" t="s">
        <v>3529</v>
      </c>
      <c r="H1040" s="75" t="str">
        <f aca="false">E1040</f>
        <v>43</v>
      </c>
      <c r="I1040" s="8" t="str">
        <f aca="false">J1040</f>
        <v>43</v>
      </c>
      <c r="J1040" s="71" t="str">
        <f aca="false">H1040</f>
        <v>43</v>
      </c>
      <c r="K1040" s="75"/>
      <c r="L1040" s="75"/>
      <c r="M1040" s="2" t="n">
        <v>900</v>
      </c>
    </row>
    <row r="1041" customFormat="false" ht="15" hidden="false" customHeight="false" outlineLevel="0" collapsed="false">
      <c r="B1041" s="2" t="s">
        <v>108</v>
      </c>
      <c r="C1041" s="66" t="s">
        <v>195</v>
      </c>
      <c r="D1041" s="2" t="n">
        <f aca="false">D1040+10</f>
        <v>230</v>
      </c>
      <c r="E1041" s="38" t="s">
        <v>127</v>
      </c>
      <c r="F1041" s="2" t="n">
        <f aca="false">E1041*10</f>
        <v>440</v>
      </c>
      <c r="G1041" s="66" t="s">
        <v>3529</v>
      </c>
      <c r="H1041" s="75" t="str">
        <f aca="false">E1041</f>
        <v>44</v>
      </c>
      <c r="I1041" s="8" t="str">
        <f aca="false">J1041</f>
        <v>44</v>
      </c>
      <c r="J1041" s="71" t="str">
        <f aca="false">H1041</f>
        <v>44</v>
      </c>
      <c r="K1041" s="75"/>
      <c r="L1041" s="75"/>
      <c r="M1041" s="2" t="n">
        <v>880</v>
      </c>
    </row>
    <row r="1043" customFormat="false" ht="15" hidden="false" customHeight="false" outlineLevel="0" collapsed="false">
      <c r="B1043" s="2" t="s">
        <v>108</v>
      </c>
      <c r="C1043" s="66" t="s">
        <v>268</v>
      </c>
      <c r="D1043" s="2" t="n">
        <v>110</v>
      </c>
      <c r="E1043" s="38" t="s">
        <v>119</v>
      </c>
      <c r="F1043" s="2" t="n">
        <f aca="false">E1043*10</f>
        <v>360</v>
      </c>
      <c r="G1043" s="66" t="s">
        <v>3529</v>
      </c>
      <c r="H1043" s="75" t="str">
        <f aca="false">E1043</f>
        <v>36</v>
      </c>
      <c r="I1043" s="8" t="str">
        <f aca="false">J1043</f>
        <v>36</v>
      </c>
      <c r="J1043" s="71" t="str">
        <f aca="false">H1043</f>
        <v>36</v>
      </c>
      <c r="M1043" s="2" t="n">
        <v>870</v>
      </c>
    </row>
    <row r="1044" customFormat="false" ht="15" hidden="false" customHeight="false" outlineLevel="0" collapsed="false">
      <c r="B1044" s="2" t="s">
        <v>108</v>
      </c>
      <c r="C1044" s="66" t="s">
        <v>268</v>
      </c>
      <c r="D1044" s="2" t="n">
        <f aca="false">D1043+10</f>
        <v>120</v>
      </c>
      <c r="E1044" s="38" t="s">
        <v>120</v>
      </c>
      <c r="F1044" s="2" t="n">
        <f aca="false">E1044*10</f>
        <v>370</v>
      </c>
      <c r="G1044" s="66" t="s">
        <v>3529</v>
      </c>
      <c r="H1044" s="75" t="str">
        <f aca="false">E1044</f>
        <v>37</v>
      </c>
      <c r="I1044" s="8" t="str">
        <f aca="false">J1044</f>
        <v>37</v>
      </c>
      <c r="J1044" s="71" t="str">
        <f aca="false">H1044</f>
        <v>37</v>
      </c>
      <c r="M1044" s="2" t="n">
        <v>890</v>
      </c>
    </row>
    <row r="1045" customFormat="false" ht="15" hidden="false" customHeight="false" outlineLevel="0" collapsed="false">
      <c r="B1045" s="2" t="s">
        <v>108</v>
      </c>
      <c r="C1045" s="66" t="s">
        <v>268</v>
      </c>
      <c r="D1045" s="2" t="n">
        <f aca="false">D1044+10</f>
        <v>130</v>
      </c>
      <c r="E1045" s="38" t="s">
        <v>121</v>
      </c>
      <c r="F1045" s="2" t="n">
        <f aca="false">E1045*10</f>
        <v>380</v>
      </c>
      <c r="G1045" s="66" t="s">
        <v>3529</v>
      </c>
      <c r="H1045" s="75" t="str">
        <f aca="false">E1045</f>
        <v>38</v>
      </c>
      <c r="I1045" s="8" t="str">
        <f aca="false">J1045</f>
        <v>38</v>
      </c>
      <c r="J1045" s="71" t="str">
        <f aca="false">H1045</f>
        <v>38</v>
      </c>
      <c r="M1045" s="2" t="n">
        <v>910</v>
      </c>
    </row>
    <row r="1046" customFormat="false" ht="15" hidden="false" customHeight="false" outlineLevel="0" collapsed="false">
      <c r="B1046" s="2" t="s">
        <v>108</v>
      </c>
      <c r="C1046" s="66" t="s">
        <v>268</v>
      </c>
      <c r="D1046" s="2" t="n">
        <f aca="false">D1045+10</f>
        <v>140</v>
      </c>
      <c r="E1046" s="38" t="s">
        <v>122</v>
      </c>
      <c r="F1046" s="2" t="n">
        <f aca="false">E1046*10</f>
        <v>390</v>
      </c>
      <c r="G1046" s="66" t="s">
        <v>3529</v>
      </c>
      <c r="H1046" s="75" t="str">
        <f aca="false">E1046</f>
        <v>39</v>
      </c>
      <c r="I1046" s="8" t="str">
        <f aca="false">J1046</f>
        <v>39</v>
      </c>
      <c r="J1046" s="71" t="str">
        <f aca="false">H1046</f>
        <v>39</v>
      </c>
      <c r="M1046" s="2" t="n">
        <v>930</v>
      </c>
    </row>
    <row r="1047" customFormat="false" ht="15" hidden="false" customHeight="false" outlineLevel="0" collapsed="false">
      <c r="B1047" s="2" t="s">
        <v>108</v>
      </c>
      <c r="C1047" s="66" t="s">
        <v>268</v>
      </c>
      <c r="D1047" s="2" t="n">
        <f aca="false">D1046+10</f>
        <v>150</v>
      </c>
      <c r="E1047" s="38" t="s">
        <v>123</v>
      </c>
      <c r="F1047" s="2" t="n">
        <f aca="false">E1047*10</f>
        <v>400</v>
      </c>
      <c r="G1047" s="66" t="s">
        <v>3529</v>
      </c>
      <c r="H1047" s="75" t="str">
        <f aca="false">E1047</f>
        <v>40</v>
      </c>
      <c r="I1047" s="8" t="str">
        <f aca="false">J1047</f>
        <v>40</v>
      </c>
      <c r="J1047" s="71" t="str">
        <f aca="false">H1047</f>
        <v>40</v>
      </c>
      <c r="M1047" s="2" t="n">
        <v>950</v>
      </c>
    </row>
    <row r="1048" customFormat="false" ht="15" hidden="false" customHeight="false" outlineLevel="0" collapsed="false">
      <c r="B1048" s="2" t="s">
        <v>108</v>
      </c>
      <c r="C1048" s="66" t="s">
        <v>268</v>
      </c>
      <c r="D1048" s="2" t="n">
        <f aca="false">D1047+10</f>
        <v>160</v>
      </c>
      <c r="E1048" s="38" t="s">
        <v>124</v>
      </c>
      <c r="F1048" s="2" t="n">
        <f aca="false">E1048*10</f>
        <v>410</v>
      </c>
      <c r="G1048" s="66" t="s">
        <v>3529</v>
      </c>
      <c r="H1048" s="75" t="str">
        <f aca="false">E1048</f>
        <v>41</v>
      </c>
      <c r="I1048" s="8" t="str">
        <f aca="false">J1048</f>
        <v>41</v>
      </c>
      <c r="J1048" s="71" t="str">
        <f aca="false">H1048</f>
        <v>41</v>
      </c>
      <c r="M1048" s="2" t="n">
        <v>970</v>
      </c>
    </row>
    <row r="1049" customFormat="false" ht="15" hidden="false" customHeight="false" outlineLevel="0" collapsed="false">
      <c r="B1049" s="2" t="s">
        <v>108</v>
      </c>
      <c r="C1049" s="66" t="s">
        <v>268</v>
      </c>
      <c r="D1049" s="2" t="n">
        <f aca="false">D1048+10</f>
        <v>170</v>
      </c>
      <c r="E1049" s="38" t="s">
        <v>125</v>
      </c>
      <c r="F1049" s="2" t="n">
        <f aca="false">E1049*10</f>
        <v>420</v>
      </c>
      <c r="G1049" s="66" t="s">
        <v>3529</v>
      </c>
      <c r="H1049" s="75" t="str">
        <f aca="false">E1049</f>
        <v>42</v>
      </c>
      <c r="I1049" s="8" t="str">
        <f aca="false">J1049</f>
        <v>42</v>
      </c>
      <c r="J1049" s="71" t="str">
        <f aca="false">H1049</f>
        <v>42</v>
      </c>
      <c r="M1049" s="2" t="n">
        <v>990</v>
      </c>
    </row>
    <row r="1050" customFormat="false" ht="15" hidden="false" customHeight="false" outlineLevel="0" collapsed="false">
      <c r="B1050" s="2" t="s">
        <v>108</v>
      </c>
      <c r="C1050" s="66" t="s">
        <v>268</v>
      </c>
      <c r="D1050" s="2" t="n">
        <f aca="false">D1049+10</f>
        <v>180</v>
      </c>
      <c r="E1050" s="38" t="s">
        <v>126</v>
      </c>
      <c r="F1050" s="2" t="n">
        <f aca="false">E1050*10</f>
        <v>430</v>
      </c>
      <c r="G1050" s="66" t="s">
        <v>3529</v>
      </c>
      <c r="H1050" s="75" t="str">
        <f aca="false">E1050</f>
        <v>43</v>
      </c>
      <c r="I1050" s="8" t="str">
        <f aca="false">J1050</f>
        <v>43</v>
      </c>
      <c r="J1050" s="71" t="str">
        <f aca="false">H1050</f>
        <v>43</v>
      </c>
      <c r="M1050" s="2" t="n">
        <v>980</v>
      </c>
    </row>
    <row r="1051" customFormat="false" ht="15" hidden="false" customHeight="false" outlineLevel="0" collapsed="false">
      <c r="B1051" s="2" t="s">
        <v>108</v>
      </c>
      <c r="C1051" s="66" t="s">
        <v>268</v>
      </c>
      <c r="D1051" s="2" t="n">
        <f aca="false">D1050+10</f>
        <v>190</v>
      </c>
      <c r="E1051" s="38" t="s">
        <v>127</v>
      </c>
      <c r="F1051" s="2" t="n">
        <f aca="false">E1051*10</f>
        <v>440</v>
      </c>
      <c r="G1051" s="66" t="s">
        <v>3529</v>
      </c>
      <c r="H1051" s="75" t="str">
        <f aca="false">E1051</f>
        <v>44</v>
      </c>
      <c r="I1051" s="8" t="str">
        <f aca="false">J1051</f>
        <v>44</v>
      </c>
      <c r="J1051" s="71" t="str">
        <f aca="false">H1051</f>
        <v>44</v>
      </c>
      <c r="M1051" s="2" t="n">
        <v>960</v>
      </c>
    </row>
    <row r="1052" customFormat="false" ht="15" hidden="false" customHeight="false" outlineLevel="0" collapsed="false">
      <c r="B1052" s="2" t="s">
        <v>108</v>
      </c>
      <c r="C1052" s="66" t="s">
        <v>268</v>
      </c>
      <c r="D1052" s="2" t="n">
        <f aca="false">D1051+10</f>
        <v>200</v>
      </c>
      <c r="E1052" s="38" t="s">
        <v>196</v>
      </c>
      <c r="F1052" s="2" t="n">
        <f aca="false">E1052*10</f>
        <v>450</v>
      </c>
      <c r="G1052" s="66" t="s">
        <v>3529</v>
      </c>
      <c r="H1052" s="75" t="str">
        <f aca="false">E1052</f>
        <v>45</v>
      </c>
      <c r="I1052" s="8" t="str">
        <f aca="false">J1052</f>
        <v>45</v>
      </c>
      <c r="J1052" s="71" t="str">
        <f aca="false">H1052</f>
        <v>45</v>
      </c>
      <c r="M1052" s="2" t="n">
        <v>940</v>
      </c>
    </row>
    <row r="1053" customFormat="false" ht="15" hidden="false" customHeight="false" outlineLevel="0" collapsed="false">
      <c r="B1053" s="2" t="s">
        <v>108</v>
      </c>
      <c r="C1053" s="66" t="s">
        <v>268</v>
      </c>
      <c r="D1053" s="2" t="n">
        <f aca="false">D1052+10</f>
        <v>210</v>
      </c>
      <c r="E1053" s="38" t="s">
        <v>241</v>
      </c>
      <c r="F1053" s="2" t="n">
        <f aca="false">E1053*10</f>
        <v>460</v>
      </c>
      <c r="G1053" s="66" t="s">
        <v>3529</v>
      </c>
      <c r="H1053" s="75" t="str">
        <f aca="false">E1053</f>
        <v>46</v>
      </c>
      <c r="I1053" s="8" t="str">
        <f aca="false">J1053</f>
        <v>46</v>
      </c>
      <c r="J1053" s="71" t="str">
        <f aca="false">H1053</f>
        <v>46</v>
      </c>
      <c r="M1053" s="2" t="n">
        <v>920</v>
      </c>
    </row>
    <row r="1054" customFormat="false" ht="15" hidden="false" customHeight="false" outlineLevel="0" collapsed="false">
      <c r="B1054" s="2" t="s">
        <v>108</v>
      </c>
      <c r="C1054" s="66" t="s">
        <v>268</v>
      </c>
      <c r="D1054" s="2" t="n">
        <f aca="false">D1053+10</f>
        <v>220</v>
      </c>
      <c r="E1054" s="38" t="s">
        <v>242</v>
      </c>
      <c r="F1054" s="2" t="n">
        <f aca="false">E1054*10</f>
        <v>470</v>
      </c>
      <c r="G1054" s="66" t="s">
        <v>3529</v>
      </c>
      <c r="H1054" s="75" t="str">
        <f aca="false">E1054</f>
        <v>47</v>
      </c>
      <c r="I1054" s="8" t="str">
        <f aca="false">J1054</f>
        <v>47</v>
      </c>
      <c r="J1054" s="71" t="str">
        <f aca="false">H1054</f>
        <v>47</v>
      </c>
      <c r="M1054" s="2" t="n">
        <v>900</v>
      </c>
    </row>
    <row r="1055" customFormat="false" ht="15" hidden="false" customHeight="false" outlineLevel="0" collapsed="false">
      <c r="B1055" s="2" t="s">
        <v>108</v>
      </c>
      <c r="C1055" s="66" t="s">
        <v>268</v>
      </c>
      <c r="D1055" s="2" t="n">
        <f aca="false">D1054+10</f>
        <v>230</v>
      </c>
      <c r="E1055" s="38" t="s">
        <v>243</v>
      </c>
      <c r="F1055" s="2" t="n">
        <f aca="false">E1055*10</f>
        <v>480</v>
      </c>
      <c r="G1055" s="66" t="s">
        <v>3529</v>
      </c>
      <c r="H1055" s="75" t="str">
        <f aca="false">E1055</f>
        <v>48</v>
      </c>
      <c r="I1055" s="8" t="str">
        <f aca="false">J1055</f>
        <v>48</v>
      </c>
      <c r="J1055" s="71" t="str">
        <f aca="false">H1055</f>
        <v>48</v>
      </c>
      <c r="M1055" s="2" t="n">
        <v>880</v>
      </c>
    </row>
    <row r="1056" customFormat="false" ht="15" hidden="false" customHeight="false" outlineLevel="0" collapsed="false">
      <c r="B1056" s="2" t="s">
        <v>108</v>
      </c>
      <c r="C1056" s="66" t="s">
        <v>268</v>
      </c>
      <c r="D1056" s="2" t="n">
        <f aca="false">D1055+10</f>
        <v>240</v>
      </c>
      <c r="E1056" s="38" t="s">
        <v>244</v>
      </c>
      <c r="F1056" s="2" t="n">
        <f aca="false">E1056*10</f>
        <v>490</v>
      </c>
      <c r="G1056" s="66" t="s">
        <v>3529</v>
      </c>
      <c r="H1056" s="75" t="str">
        <f aca="false">E1056</f>
        <v>49</v>
      </c>
      <c r="I1056" s="8" t="str">
        <f aca="false">J1056</f>
        <v>49</v>
      </c>
      <c r="J1056" s="71" t="str">
        <f aca="false">H1056</f>
        <v>49</v>
      </c>
      <c r="M1056" s="2" t="n">
        <v>860</v>
      </c>
    </row>
    <row r="1057" customFormat="false" ht="15" hidden="false" customHeight="false" outlineLevel="0" collapsed="false">
      <c r="B1057" s="2" t="s">
        <v>108</v>
      </c>
      <c r="C1057" s="66" t="s">
        <v>268</v>
      </c>
      <c r="D1057" s="2" t="n">
        <f aca="false">D1056+10</f>
        <v>250</v>
      </c>
      <c r="E1057" s="38" t="s">
        <v>245</v>
      </c>
      <c r="F1057" s="2" t="n">
        <f aca="false">E1057*10</f>
        <v>500</v>
      </c>
      <c r="G1057" s="66" t="s">
        <v>3529</v>
      </c>
      <c r="H1057" s="75" t="str">
        <f aca="false">E1057</f>
        <v>50</v>
      </c>
      <c r="I1057" s="8" t="str">
        <f aca="false">J1057</f>
        <v>50</v>
      </c>
      <c r="J1057" s="71" t="str">
        <f aca="false">H1057</f>
        <v>50</v>
      </c>
      <c r="M1057" s="2" t="s">
        <v>3358</v>
      </c>
    </row>
    <row r="1059" customFormat="false" ht="15" hidden="false" customHeight="false" outlineLevel="0" collapsed="false">
      <c r="B1059" s="2" t="s">
        <v>108</v>
      </c>
      <c r="C1059" s="66" t="s">
        <v>294</v>
      </c>
      <c r="D1059" s="2" t="n">
        <v>110</v>
      </c>
      <c r="E1059" s="38" t="s">
        <v>115</v>
      </c>
      <c r="F1059" s="2" t="n">
        <f aca="false">E1059*10</f>
        <v>320</v>
      </c>
      <c r="G1059" s="66" t="s">
        <v>3529</v>
      </c>
      <c r="H1059" s="75" t="str">
        <f aca="false">E1059</f>
        <v>32</v>
      </c>
      <c r="I1059" s="8" t="str">
        <f aca="false">J1059</f>
        <v>32</v>
      </c>
      <c r="J1059" s="71" t="str">
        <f aca="false">H1059</f>
        <v>32</v>
      </c>
      <c r="M1059" s="2" t="s">
        <v>3358</v>
      </c>
    </row>
    <row r="1060" customFormat="false" ht="15" hidden="false" customHeight="false" outlineLevel="0" collapsed="false">
      <c r="B1060" s="2" t="s">
        <v>108</v>
      </c>
      <c r="C1060" s="66" t="s">
        <v>294</v>
      </c>
      <c r="D1060" s="2" t="n">
        <f aca="false">D1059+10</f>
        <v>120</v>
      </c>
      <c r="E1060" s="38" t="s">
        <v>116</v>
      </c>
      <c r="F1060" s="2" t="n">
        <f aca="false">E1060*10</f>
        <v>330</v>
      </c>
      <c r="G1060" s="66" t="s">
        <v>3529</v>
      </c>
      <c r="H1060" s="75" t="str">
        <f aca="false">E1060</f>
        <v>33</v>
      </c>
      <c r="I1060" s="8" t="str">
        <f aca="false">J1060</f>
        <v>33</v>
      </c>
      <c r="J1060" s="71" t="str">
        <f aca="false">H1060</f>
        <v>33</v>
      </c>
      <c r="M1060" s="2" t="s">
        <v>3358</v>
      </c>
    </row>
    <row r="1061" customFormat="false" ht="15" hidden="false" customHeight="false" outlineLevel="0" collapsed="false">
      <c r="B1061" s="2" t="s">
        <v>108</v>
      </c>
      <c r="C1061" s="66" t="s">
        <v>294</v>
      </c>
      <c r="D1061" s="2" t="n">
        <f aca="false">D1060+10</f>
        <v>130</v>
      </c>
      <c r="E1061" s="38" t="s">
        <v>117</v>
      </c>
      <c r="F1061" s="2" t="n">
        <f aca="false">E1061*10</f>
        <v>340</v>
      </c>
      <c r="G1061" s="66" t="s">
        <v>3529</v>
      </c>
      <c r="H1061" s="75" t="str">
        <f aca="false">E1061</f>
        <v>34</v>
      </c>
      <c r="I1061" s="8" t="str">
        <f aca="false">J1061</f>
        <v>34</v>
      </c>
      <c r="J1061" s="71" t="str">
        <f aca="false">H1061</f>
        <v>34</v>
      </c>
      <c r="M1061" s="2" t="s">
        <v>3358</v>
      </c>
    </row>
    <row r="1062" customFormat="false" ht="15" hidden="false" customHeight="false" outlineLevel="0" collapsed="false">
      <c r="B1062" s="2" t="s">
        <v>108</v>
      </c>
      <c r="C1062" s="66" t="s">
        <v>294</v>
      </c>
      <c r="D1062" s="2" t="n">
        <f aca="false">D1061+10</f>
        <v>140</v>
      </c>
      <c r="E1062" s="38" t="s">
        <v>118</v>
      </c>
      <c r="F1062" s="2" t="n">
        <f aca="false">E1062*10</f>
        <v>350</v>
      </c>
      <c r="G1062" s="66" t="s">
        <v>3529</v>
      </c>
      <c r="H1062" s="75" t="str">
        <f aca="false">E1062</f>
        <v>35</v>
      </c>
      <c r="I1062" s="8" t="str">
        <f aca="false">J1062</f>
        <v>35</v>
      </c>
      <c r="J1062" s="71" t="str">
        <f aca="false">H1062</f>
        <v>35</v>
      </c>
      <c r="M1062" s="2" t="s">
        <v>3358</v>
      </c>
    </row>
    <row r="1063" customFormat="false" ht="15" hidden="false" customHeight="false" outlineLevel="0" collapsed="false">
      <c r="B1063" s="2" t="s">
        <v>108</v>
      </c>
      <c r="C1063" s="66" t="s">
        <v>294</v>
      </c>
      <c r="D1063" s="2" t="n">
        <f aca="false">D1062+10</f>
        <v>150</v>
      </c>
      <c r="E1063" s="38" t="s">
        <v>119</v>
      </c>
      <c r="F1063" s="2" t="n">
        <f aca="false">E1063*10</f>
        <v>360</v>
      </c>
      <c r="G1063" s="66" t="s">
        <v>3529</v>
      </c>
      <c r="H1063" s="75" t="str">
        <f aca="false">E1063</f>
        <v>36</v>
      </c>
      <c r="I1063" s="8" t="str">
        <f aca="false">J1063</f>
        <v>36</v>
      </c>
      <c r="J1063" s="71" t="str">
        <f aca="false">H1063</f>
        <v>36</v>
      </c>
      <c r="M1063" s="2" t="s">
        <v>3358</v>
      </c>
    </row>
    <row r="1064" customFormat="false" ht="15" hidden="false" customHeight="false" outlineLevel="0" collapsed="false">
      <c r="B1064" s="2" t="s">
        <v>108</v>
      </c>
      <c r="C1064" s="66" t="s">
        <v>294</v>
      </c>
      <c r="D1064" s="2" t="n">
        <f aca="false">D1063+10</f>
        <v>160</v>
      </c>
      <c r="E1064" s="38" t="s">
        <v>120</v>
      </c>
      <c r="F1064" s="2" t="n">
        <f aca="false">E1064*10</f>
        <v>370</v>
      </c>
      <c r="G1064" s="66" t="s">
        <v>3529</v>
      </c>
      <c r="H1064" s="75" t="str">
        <f aca="false">E1064</f>
        <v>37</v>
      </c>
      <c r="I1064" s="8" t="str">
        <f aca="false">J1064</f>
        <v>37</v>
      </c>
      <c r="J1064" s="71" t="str">
        <f aca="false">H1064</f>
        <v>37</v>
      </c>
      <c r="M1064" s="2" t="s">
        <v>3358</v>
      </c>
    </row>
    <row r="1065" customFormat="false" ht="15" hidden="false" customHeight="false" outlineLevel="0" collapsed="false">
      <c r="B1065" s="2" t="s">
        <v>108</v>
      </c>
      <c r="C1065" s="66" t="s">
        <v>294</v>
      </c>
      <c r="D1065" s="2" t="n">
        <f aca="false">D1064+10</f>
        <v>170</v>
      </c>
      <c r="E1065" s="38" t="s">
        <v>121</v>
      </c>
      <c r="F1065" s="2" t="n">
        <f aca="false">E1065*10</f>
        <v>380</v>
      </c>
      <c r="G1065" s="66" t="s">
        <v>3529</v>
      </c>
      <c r="H1065" s="75" t="str">
        <f aca="false">E1065</f>
        <v>38</v>
      </c>
      <c r="I1065" s="8" t="str">
        <f aca="false">J1065</f>
        <v>38</v>
      </c>
      <c r="J1065" s="71" t="str">
        <f aca="false">H1065</f>
        <v>38</v>
      </c>
      <c r="M1065" s="2" t="s">
        <v>3358</v>
      </c>
    </row>
    <row r="1066" customFormat="false" ht="15" hidden="false" customHeight="false" outlineLevel="0" collapsed="false">
      <c r="B1066" s="2" t="s">
        <v>108</v>
      </c>
      <c r="C1066" s="66" t="s">
        <v>294</v>
      </c>
      <c r="D1066" s="2" t="n">
        <f aca="false">D1065+10</f>
        <v>180</v>
      </c>
      <c r="E1066" s="38" t="s">
        <v>122</v>
      </c>
      <c r="F1066" s="2" t="n">
        <f aca="false">E1066*10</f>
        <v>390</v>
      </c>
      <c r="G1066" s="66" t="s">
        <v>3529</v>
      </c>
      <c r="H1066" s="75" t="str">
        <f aca="false">E1066</f>
        <v>39</v>
      </c>
      <c r="I1066" s="8" t="str">
        <f aca="false">J1066</f>
        <v>39</v>
      </c>
      <c r="J1066" s="71" t="str">
        <f aca="false">H1066</f>
        <v>39</v>
      </c>
      <c r="M1066" s="2" t="s">
        <v>3358</v>
      </c>
    </row>
    <row r="1067" customFormat="false" ht="15" hidden="false" customHeight="false" outlineLevel="0" collapsed="false">
      <c r="B1067" s="2" t="s">
        <v>108</v>
      </c>
      <c r="C1067" s="66" t="s">
        <v>294</v>
      </c>
      <c r="D1067" s="2" t="n">
        <f aca="false">D1066+10</f>
        <v>190</v>
      </c>
      <c r="E1067" s="38" t="s">
        <v>123</v>
      </c>
      <c r="F1067" s="2" t="n">
        <f aca="false">E1067*10</f>
        <v>400</v>
      </c>
      <c r="G1067" s="66" t="s">
        <v>3529</v>
      </c>
      <c r="H1067" s="75" t="str">
        <f aca="false">E1067</f>
        <v>40</v>
      </c>
      <c r="I1067" s="8" t="str">
        <f aca="false">J1067</f>
        <v>40</v>
      </c>
      <c r="J1067" s="71" t="str">
        <f aca="false">H1067</f>
        <v>40</v>
      </c>
      <c r="M1067" s="2" t="s">
        <v>3358</v>
      </c>
    </row>
    <row r="1068" customFormat="false" ht="15" hidden="false" customHeight="false" outlineLevel="0" collapsed="false">
      <c r="B1068" s="2" t="s">
        <v>108</v>
      </c>
      <c r="C1068" s="66" t="s">
        <v>294</v>
      </c>
      <c r="D1068" s="2" t="n">
        <f aca="false">D1067+10</f>
        <v>200</v>
      </c>
      <c r="E1068" s="38" t="s">
        <v>124</v>
      </c>
      <c r="F1068" s="2" t="n">
        <f aca="false">E1068*10</f>
        <v>410</v>
      </c>
      <c r="G1068" s="66" t="s">
        <v>3529</v>
      </c>
      <c r="H1068" s="75" t="str">
        <f aca="false">E1068</f>
        <v>41</v>
      </c>
      <c r="I1068" s="8" t="str">
        <f aca="false">J1068</f>
        <v>41</v>
      </c>
      <c r="J1068" s="71" t="str">
        <f aca="false">H1068</f>
        <v>41</v>
      </c>
      <c r="M1068" s="2" t="s">
        <v>3358</v>
      </c>
    </row>
    <row r="1069" customFormat="false" ht="15" hidden="false" customHeight="false" outlineLevel="0" collapsed="false">
      <c r="B1069" s="2" t="s">
        <v>108</v>
      </c>
      <c r="C1069" s="66" t="s">
        <v>294</v>
      </c>
      <c r="D1069" s="2" t="n">
        <f aca="false">D1068+10</f>
        <v>210</v>
      </c>
      <c r="E1069" s="38" t="s">
        <v>125</v>
      </c>
      <c r="F1069" s="2" t="n">
        <f aca="false">E1069*10</f>
        <v>420</v>
      </c>
      <c r="G1069" s="66" t="s">
        <v>3529</v>
      </c>
      <c r="H1069" s="75" t="str">
        <f aca="false">E1069</f>
        <v>42</v>
      </c>
      <c r="I1069" s="8" t="str">
        <f aca="false">J1069</f>
        <v>42</v>
      </c>
      <c r="J1069" s="71" t="str">
        <f aca="false">H1069</f>
        <v>42</v>
      </c>
      <c r="M1069" s="2" t="s">
        <v>3358</v>
      </c>
    </row>
    <row r="1070" customFormat="false" ht="15" hidden="false" customHeight="false" outlineLevel="0" collapsed="false">
      <c r="B1070" s="2" t="s">
        <v>108</v>
      </c>
      <c r="C1070" s="66" t="s">
        <v>294</v>
      </c>
      <c r="D1070" s="2" t="n">
        <f aca="false">D1069+10</f>
        <v>220</v>
      </c>
      <c r="E1070" s="38" t="s">
        <v>126</v>
      </c>
      <c r="F1070" s="2" t="n">
        <f aca="false">E1070*10</f>
        <v>430</v>
      </c>
      <c r="G1070" s="66" t="s">
        <v>3529</v>
      </c>
      <c r="H1070" s="75" t="str">
        <f aca="false">E1070</f>
        <v>43</v>
      </c>
      <c r="I1070" s="8" t="str">
        <f aca="false">J1070</f>
        <v>43</v>
      </c>
      <c r="J1070" s="71" t="str">
        <f aca="false">H1070</f>
        <v>43</v>
      </c>
      <c r="M1070" s="2" t="s">
        <v>3358</v>
      </c>
    </row>
    <row r="1071" customFormat="false" ht="15" hidden="false" customHeight="false" outlineLevel="0" collapsed="false">
      <c r="B1071" s="2" t="s">
        <v>108</v>
      </c>
      <c r="C1071" s="66" t="s">
        <v>294</v>
      </c>
      <c r="D1071" s="2" t="n">
        <f aca="false">D1070+10</f>
        <v>230</v>
      </c>
      <c r="E1071" s="38" t="s">
        <v>127</v>
      </c>
      <c r="F1071" s="2" t="n">
        <f aca="false">E1071*10</f>
        <v>440</v>
      </c>
      <c r="G1071" s="66" t="s">
        <v>3529</v>
      </c>
      <c r="H1071" s="75" t="str">
        <f aca="false">E1071</f>
        <v>44</v>
      </c>
      <c r="I1071" s="8" t="str">
        <f aca="false">J1071</f>
        <v>44</v>
      </c>
      <c r="J1071" s="71" t="str">
        <f aca="false">H1071</f>
        <v>44</v>
      </c>
      <c r="M1071" s="2" t="s">
        <v>3358</v>
      </c>
    </row>
    <row r="1072" customFormat="false" ht="15" hidden="false" customHeight="false" outlineLevel="0" collapsed="false">
      <c r="B1072" s="2" t="s">
        <v>108</v>
      </c>
      <c r="C1072" s="66" t="s">
        <v>294</v>
      </c>
      <c r="D1072" s="2" t="n">
        <f aca="false">D1071+10</f>
        <v>240</v>
      </c>
      <c r="E1072" s="38" t="s">
        <v>196</v>
      </c>
      <c r="F1072" s="2" t="n">
        <f aca="false">E1072*10</f>
        <v>450</v>
      </c>
      <c r="G1072" s="66" t="s">
        <v>3529</v>
      </c>
      <c r="H1072" s="75" t="str">
        <f aca="false">E1072</f>
        <v>45</v>
      </c>
      <c r="I1072" s="8" t="str">
        <f aca="false">J1072</f>
        <v>45</v>
      </c>
      <c r="J1072" s="71" t="str">
        <f aca="false">H1072</f>
        <v>45</v>
      </c>
      <c r="M1072" s="2" t="s">
        <v>3358</v>
      </c>
    </row>
    <row r="1073" customFormat="false" ht="15" hidden="false" customHeight="false" outlineLevel="0" collapsed="false">
      <c r="B1073" s="2" t="s">
        <v>108</v>
      </c>
      <c r="C1073" s="66" t="s">
        <v>294</v>
      </c>
      <c r="D1073" s="2" t="n">
        <f aca="false">D1072+10</f>
        <v>250</v>
      </c>
      <c r="E1073" s="38" t="s">
        <v>241</v>
      </c>
      <c r="F1073" s="2" t="n">
        <f aca="false">E1073*10</f>
        <v>460</v>
      </c>
      <c r="G1073" s="66" t="s">
        <v>3529</v>
      </c>
      <c r="H1073" s="75" t="str">
        <f aca="false">E1073</f>
        <v>46</v>
      </c>
      <c r="I1073" s="8" t="str">
        <f aca="false">J1073</f>
        <v>46</v>
      </c>
      <c r="J1073" s="71" t="str">
        <f aca="false">H1073</f>
        <v>46</v>
      </c>
      <c r="M1073" s="2" t="s">
        <v>3358</v>
      </c>
    </row>
    <row r="1074" customFormat="false" ht="15" hidden="false" customHeight="false" outlineLevel="0" collapsed="false">
      <c r="B1074" s="2" t="s">
        <v>108</v>
      </c>
      <c r="C1074" s="66" t="s">
        <v>294</v>
      </c>
      <c r="D1074" s="2" t="n">
        <f aca="false">D1073+10</f>
        <v>260</v>
      </c>
      <c r="E1074" s="38" t="s">
        <v>242</v>
      </c>
      <c r="F1074" s="2" t="n">
        <f aca="false">E1074*10</f>
        <v>470</v>
      </c>
      <c r="G1074" s="66" t="s">
        <v>3529</v>
      </c>
      <c r="H1074" s="75" t="str">
        <f aca="false">E1074</f>
        <v>47</v>
      </c>
      <c r="I1074" s="8" t="str">
        <f aca="false">J1074</f>
        <v>47</v>
      </c>
      <c r="J1074" s="71" t="str">
        <f aca="false">H1074</f>
        <v>47</v>
      </c>
      <c r="M1074" s="2" t="s">
        <v>3358</v>
      </c>
    </row>
    <row r="1075" customFormat="false" ht="15" hidden="false" customHeight="false" outlineLevel="0" collapsed="false">
      <c r="B1075" s="2" t="s">
        <v>108</v>
      </c>
      <c r="C1075" s="66" t="s">
        <v>294</v>
      </c>
      <c r="D1075" s="2" t="n">
        <f aca="false">D1074+10</f>
        <v>270</v>
      </c>
      <c r="E1075" s="38" t="s">
        <v>243</v>
      </c>
      <c r="F1075" s="2" t="n">
        <f aca="false">E1075*10</f>
        <v>480</v>
      </c>
      <c r="G1075" s="66" t="s">
        <v>3529</v>
      </c>
      <c r="H1075" s="75" t="str">
        <f aca="false">E1075</f>
        <v>48</v>
      </c>
      <c r="I1075" s="8" t="str">
        <f aca="false">J1075</f>
        <v>48</v>
      </c>
      <c r="J1075" s="71" t="str">
        <f aca="false">H1075</f>
        <v>48</v>
      </c>
      <c r="M1075" s="2" t="s">
        <v>3358</v>
      </c>
    </row>
    <row r="1076" customFormat="false" ht="15" hidden="false" customHeight="false" outlineLevel="0" collapsed="false">
      <c r="B1076" s="2" t="s">
        <v>108</v>
      </c>
      <c r="C1076" s="66" t="s">
        <v>294</v>
      </c>
      <c r="D1076" s="2" t="n">
        <f aca="false">D1075+10</f>
        <v>280</v>
      </c>
      <c r="E1076" s="38" t="s">
        <v>244</v>
      </c>
      <c r="F1076" s="2" t="n">
        <f aca="false">E1076*10</f>
        <v>490</v>
      </c>
      <c r="G1076" s="66" t="s">
        <v>3529</v>
      </c>
      <c r="H1076" s="75" t="str">
        <f aca="false">E1076</f>
        <v>49</v>
      </c>
      <c r="I1076" s="8" t="str">
        <f aca="false">J1076</f>
        <v>49</v>
      </c>
      <c r="J1076" s="71" t="str">
        <f aca="false">H1076</f>
        <v>49</v>
      </c>
      <c r="M1076" s="2" t="s">
        <v>3358</v>
      </c>
    </row>
    <row r="1077" customFormat="false" ht="15" hidden="false" customHeight="false" outlineLevel="0" collapsed="false">
      <c r="B1077" s="2" t="s">
        <v>108</v>
      </c>
      <c r="C1077" s="66" t="s">
        <v>294</v>
      </c>
      <c r="D1077" s="2" t="n">
        <f aca="false">D1076+10</f>
        <v>290</v>
      </c>
      <c r="E1077" s="38" t="s">
        <v>245</v>
      </c>
      <c r="F1077" s="2" t="n">
        <f aca="false">E1077*10</f>
        <v>500</v>
      </c>
      <c r="G1077" s="66" t="s">
        <v>3529</v>
      </c>
      <c r="H1077" s="75" t="str">
        <f aca="false">E1077</f>
        <v>50</v>
      </c>
      <c r="I1077" s="8" t="str">
        <f aca="false">J1077</f>
        <v>50</v>
      </c>
      <c r="J1077" s="71" t="str">
        <f aca="false">H1077</f>
        <v>50</v>
      </c>
      <c r="M1077" s="2" t="s">
        <v>3358</v>
      </c>
    </row>
    <row r="1079" customFormat="false" ht="15" hidden="false" customHeight="false" outlineLevel="0" collapsed="false">
      <c r="B1079" s="2" t="s">
        <v>108</v>
      </c>
      <c r="C1079" s="66" t="s">
        <v>774</v>
      </c>
      <c r="D1079" s="2" t="n">
        <v>130</v>
      </c>
      <c r="E1079" s="38" t="s">
        <v>115</v>
      </c>
      <c r="F1079" s="2" t="n">
        <f aca="false">IFERROR(E1079*10,SUBSTITUTE(E1079,"/",""))</f>
        <v>320</v>
      </c>
      <c r="G1079" s="66" t="s">
        <v>3530</v>
      </c>
      <c r="H1079" s="2" t="n">
        <f aca="false">P1079/2</f>
        <v>40</v>
      </c>
      <c r="I1079" s="8" t="n">
        <f aca="false">J1079</f>
        <v>40</v>
      </c>
      <c r="J1079" s="8" t="n">
        <f aca="false">IF(LEN(H1079)&gt;2,LEFT(H1079,2)&amp;";"&amp;RIGHT(H1079,2),H1079)</f>
        <v>40</v>
      </c>
      <c r="M1079" s="2" t="n">
        <v>960</v>
      </c>
      <c r="P1079" s="18" t="n">
        <v>80</v>
      </c>
      <c r="Q1079" s="18" t="n">
        <v>62</v>
      </c>
      <c r="R1079" s="18" t="n">
        <v>86</v>
      </c>
    </row>
    <row r="1080" customFormat="false" ht="15" hidden="false" customHeight="false" outlineLevel="0" collapsed="false">
      <c r="B1080" s="2" t="s">
        <v>108</v>
      </c>
      <c r="C1080" s="66" t="s">
        <v>774</v>
      </c>
      <c r="D1080" s="2" t="n">
        <v>140</v>
      </c>
      <c r="E1080" s="38" t="s">
        <v>117</v>
      </c>
      <c r="F1080" s="2" t="n">
        <f aca="false">IFERROR(E1080*10,SUBSTITUTE(E1080,"/",""))</f>
        <v>340</v>
      </c>
      <c r="G1080" s="66" t="s">
        <v>3530</v>
      </c>
      <c r="H1080" s="2" t="n">
        <f aca="false">P1080/2</f>
        <v>42</v>
      </c>
      <c r="I1080" s="8" t="n">
        <f aca="false">J1080</f>
        <v>42</v>
      </c>
      <c r="J1080" s="8" t="n">
        <f aca="false">IF(LEN(H1080)&gt;2,LEFT(H1080,2)&amp;";"&amp;RIGHT(H1080,2),H1080)</f>
        <v>42</v>
      </c>
      <c r="M1080" s="2" t="n">
        <v>980</v>
      </c>
      <c r="P1080" s="18" t="n">
        <f aca="false">P1079+4</f>
        <v>84</v>
      </c>
      <c r="Q1080" s="18" t="n">
        <f aca="false">Q1079+4</f>
        <v>66</v>
      </c>
      <c r="R1080" s="18" t="n">
        <f aca="false">R1079+4</f>
        <v>90</v>
      </c>
    </row>
    <row r="1081" customFormat="false" ht="15" hidden="false" customHeight="false" outlineLevel="0" collapsed="false">
      <c r="B1081" s="2" t="s">
        <v>108</v>
      </c>
      <c r="C1081" s="66" t="s">
        <v>774</v>
      </c>
      <c r="D1081" s="2" t="n">
        <v>150</v>
      </c>
      <c r="E1081" s="38" t="s">
        <v>119</v>
      </c>
      <c r="F1081" s="2" t="n">
        <f aca="false">IFERROR(E1081*10,SUBSTITUTE(E1081,"/",""))</f>
        <v>360</v>
      </c>
      <c r="G1081" s="66" t="s">
        <v>3530</v>
      </c>
      <c r="H1081" s="2" t="n">
        <f aca="false">P1081/2</f>
        <v>44</v>
      </c>
      <c r="I1081" s="8" t="n">
        <f aca="false">J1081</f>
        <v>44</v>
      </c>
      <c r="J1081" s="8" t="n">
        <f aca="false">IF(LEN(H1081)&gt;2,LEFT(H1081,2)&amp;";"&amp;RIGHT(H1081,2),H1081)</f>
        <v>44</v>
      </c>
      <c r="M1081" s="2" t="n">
        <v>990</v>
      </c>
      <c r="P1081" s="18" t="n">
        <f aca="false">P1080+4</f>
        <v>88</v>
      </c>
      <c r="Q1081" s="18" t="n">
        <f aca="false">Q1080+4</f>
        <v>70</v>
      </c>
      <c r="R1081" s="18" t="n">
        <f aca="false">R1080+4</f>
        <v>94</v>
      </c>
    </row>
    <row r="1082" customFormat="false" ht="15" hidden="false" customHeight="false" outlineLevel="0" collapsed="false">
      <c r="B1082" s="2" t="s">
        <v>108</v>
      </c>
      <c r="C1082" s="66" t="s">
        <v>774</v>
      </c>
      <c r="D1082" s="2" t="n">
        <v>160</v>
      </c>
      <c r="E1082" s="38" t="s">
        <v>121</v>
      </c>
      <c r="F1082" s="2" t="n">
        <f aca="false">IFERROR(E1082*10,SUBSTITUTE(E1082,"/",""))</f>
        <v>380</v>
      </c>
      <c r="G1082" s="66" t="s">
        <v>3530</v>
      </c>
      <c r="H1082" s="2" t="n">
        <f aca="false">P1082/2</f>
        <v>46</v>
      </c>
      <c r="I1082" s="8" t="n">
        <f aca="false">J1082</f>
        <v>46</v>
      </c>
      <c r="J1082" s="8" t="n">
        <f aca="false">IF(LEN(H1082)&gt;2,LEFT(H1082,2)&amp;";"&amp;RIGHT(H1082,2),H1082)</f>
        <v>46</v>
      </c>
      <c r="M1082" s="2" t="n">
        <v>970</v>
      </c>
      <c r="P1082" s="18" t="n">
        <f aca="false">P1081+4</f>
        <v>92</v>
      </c>
      <c r="Q1082" s="18" t="n">
        <f aca="false">Q1081+4</f>
        <v>74</v>
      </c>
      <c r="R1082" s="18" t="n">
        <f aca="false">R1081+4</f>
        <v>98</v>
      </c>
    </row>
    <row r="1083" customFormat="false" ht="15" hidden="false" customHeight="false" outlineLevel="0" collapsed="false">
      <c r="B1083" s="2" t="s">
        <v>108</v>
      </c>
      <c r="C1083" s="66" t="s">
        <v>774</v>
      </c>
      <c r="D1083" s="2" t="n">
        <v>170</v>
      </c>
      <c r="E1083" s="38" t="s">
        <v>123</v>
      </c>
      <c r="F1083" s="2" t="n">
        <f aca="false">IFERROR(E1083*10,SUBSTITUTE(E1083,"/",""))</f>
        <v>400</v>
      </c>
      <c r="G1083" s="66" t="s">
        <v>3530</v>
      </c>
      <c r="H1083" s="2" t="n">
        <f aca="false">P1083/2</f>
        <v>48</v>
      </c>
      <c r="I1083" s="8" t="n">
        <f aca="false">J1083</f>
        <v>48</v>
      </c>
      <c r="J1083" s="8" t="n">
        <f aca="false">IF(LEN(H1083)&gt;2,LEFT(H1083,2)&amp;";"&amp;RIGHT(H1083,2),H1083)</f>
        <v>48</v>
      </c>
      <c r="M1083" s="2" t="n">
        <v>900</v>
      </c>
      <c r="P1083" s="18" t="n">
        <f aca="false">P1082+4</f>
        <v>96</v>
      </c>
      <c r="Q1083" s="18" t="n">
        <f aca="false">Q1082+4</f>
        <v>78</v>
      </c>
      <c r="R1083" s="18" t="n">
        <f aca="false">R1082+4</f>
        <v>102</v>
      </c>
    </row>
    <row r="1084" customFormat="false" ht="15" hidden="false" customHeight="false" outlineLevel="0" collapsed="false">
      <c r="B1084" s="2" t="s">
        <v>108</v>
      </c>
      <c r="C1084" s="66" t="s">
        <v>774</v>
      </c>
      <c r="D1084" s="2" t="n">
        <v>180</v>
      </c>
      <c r="E1084" s="38" t="s">
        <v>125</v>
      </c>
      <c r="F1084" s="2" t="n">
        <f aca="false">IFERROR(E1084*10,SUBSTITUTE(E1084,"/",""))</f>
        <v>420</v>
      </c>
      <c r="G1084" s="66" t="s">
        <v>3530</v>
      </c>
      <c r="H1084" s="2" t="n">
        <f aca="false">P1084/2</f>
        <v>50</v>
      </c>
      <c r="I1084" s="8" t="n">
        <f aca="false">J1084</f>
        <v>50</v>
      </c>
      <c r="J1084" s="8" t="n">
        <f aca="false">IF(LEN(H1084)&gt;2,LEFT(H1084,2)&amp;";"&amp;RIGHT(H1084,2),H1084)</f>
        <v>50</v>
      </c>
      <c r="M1084" s="2" t="n">
        <v>940</v>
      </c>
      <c r="P1084" s="18" t="n">
        <f aca="false">P1083+4</f>
        <v>100</v>
      </c>
      <c r="Q1084" s="18" t="n">
        <f aca="false">Q1083+4</f>
        <v>82</v>
      </c>
      <c r="R1084" s="18" t="n">
        <f aca="false">R1083+4</f>
        <v>106</v>
      </c>
    </row>
    <row r="1085" customFormat="false" ht="15" hidden="false" customHeight="false" outlineLevel="0" collapsed="false">
      <c r="B1085" s="2" t="s">
        <v>108</v>
      </c>
      <c r="C1085" s="66" t="s">
        <v>774</v>
      </c>
      <c r="D1085" s="2" t="n">
        <v>190</v>
      </c>
      <c r="E1085" s="38" t="s">
        <v>127</v>
      </c>
      <c r="F1085" s="2" t="n">
        <f aca="false">IFERROR(E1085*10,SUBSTITUTE(E1085,"/",""))</f>
        <v>440</v>
      </c>
      <c r="G1085" s="66" t="s">
        <v>3530</v>
      </c>
      <c r="H1085" s="2" t="n">
        <f aca="false">P1085/2</f>
        <v>52</v>
      </c>
      <c r="I1085" s="8" t="n">
        <f aca="false">J1085</f>
        <v>52</v>
      </c>
      <c r="J1085" s="8" t="n">
        <f aca="false">IF(LEN(H1085)&gt;2,LEFT(H1085,2)&amp;";"&amp;RIGHT(H1085,2),H1085)</f>
        <v>52</v>
      </c>
      <c r="M1085" s="2" t="n">
        <v>950</v>
      </c>
      <c r="P1085" s="18" t="n">
        <f aca="false">P1084+4</f>
        <v>104</v>
      </c>
      <c r="Q1085" s="18" t="n">
        <f aca="false">Q1084+4</f>
        <v>86</v>
      </c>
      <c r="R1085" s="18" t="n">
        <f aca="false">R1084+4</f>
        <v>110</v>
      </c>
    </row>
    <row r="1086" customFormat="false" ht="15" hidden="false" customHeight="false" outlineLevel="0" collapsed="false">
      <c r="B1086" s="2" t="s">
        <v>108</v>
      </c>
      <c r="C1086" s="66" t="s">
        <v>774</v>
      </c>
      <c r="D1086" s="2" t="n">
        <v>200</v>
      </c>
      <c r="E1086" s="38" t="s">
        <v>241</v>
      </c>
      <c r="F1086" s="2" t="n">
        <f aca="false">IFERROR(E1086*10,SUBSTITUTE(E1086,"/",""))</f>
        <v>460</v>
      </c>
      <c r="G1086" s="66" t="s">
        <v>3530</v>
      </c>
      <c r="H1086" s="2" t="s">
        <v>467</v>
      </c>
      <c r="I1086" s="8" t="str">
        <f aca="false">J1086</f>
        <v>54;56</v>
      </c>
      <c r="J1086" s="8" t="str">
        <f aca="false">IF(LEN(H1086)&gt;2,LEFT(H1086,2)&amp;";"&amp;RIGHT(H1086,2),H1086)</f>
        <v>54;56</v>
      </c>
      <c r="M1086" s="2" t="s">
        <v>3358</v>
      </c>
      <c r="P1086" s="18" t="n">
        <f aca="false">P1085+6</f>
        <v>110</v>
      </c>
      <c r="Q1086" s="18" t="n">
        <f aca="false">Q1085+6</f>
        <v>92</v>
      </c>
      <c r="R1086" s="18" t="n">
        <f aca="false">R1085+6</f>
        <v>116</v>
      </c>
    </row>
    <row r="1087" customFormat="false" ht="15" hidden="false" customHeight="false" outlineLevel="0" collapsed="false">
      <c r="B1087" s="2" t="s">
        <v>108</v>
      </c>
      <c r="C1087" s="66" t="s">
        <v>774</v>
      </c>
      <c r="D1087" s="2" t="n">
        <v>210</v>
      </c>
      <c r="E1087" s="38" t="s">
        <v>243</v>
      </c>
      <c r="F1087" s="2" t="n">
        <f aca="false">IFERROR(E1087*10,SUBSTITUTE(E1087,"/",""))</f>
        <v>480</v>
      </c>
      <c r="G1087" s="66" t="s">
        <v>3530</v>
      </c>
      <c r="H1087" s="2" t="n">
        <f aca="false">P1087/2</f>
        <v>58</v>
      </c>
      <c r="I1087" s="8" t="n">
        <f aca="false">J1087</f>
        <v>58</v>
      </c>
      <c r="J1087" s="8" t="n">
        <f aca="false">IF(LEN(H1087)&gt;2,LEFT(H1087,2)&amp;";"&amp;RIGHT(H1087,2),H1087)</f>
        <v>58</v>
      </c>
      <c r="M1087" s="2" t="n">
        <v>870</v>
      </c>
      <c r="P1087" s="18" t="n">
        <f aca="false">P1086+6</f>
        <v>116</v>
      </c>
      <c r="Q1087" s="18" t="n">
        <f aca="false">Q1086+6</f>
        <v>98</v>
      </c>
      <c r="R1087" s="18" t="n">
        <f aca="false">R1086+6</f>
        <v>122</v>
      </c>
    </row>
    <row r="1088" customFormat="false" ht="15" hidden="false" customHeight="false" outlineLevel="0" collapsed="false">
      <c r="B1088" s="2" t="s">
        <v>108</v>
      </c>
      <c r="C1088" s="66" t="s">
        <v>774</v>
      </c>
      <c r="D1088" s="2" t="n">
        <v>220</v>
      </c>
      <c r="E1088" s="38" t="s">
        <v>245</v>
      </c>
      <c r="F1088" s="2" t="n">
        <f aca="false">IFERROR(E1088*10,SUBSTITUTE(E1088,"/",""))</f>
        <v>500</v>
      </c>
      <c r="G1088" s="66" t="s">
        <v>3530</v>
      </c>
      <c r="H1088" s="2" t="s">
        <v>470</v>
      </c>
      <c r="I1088" s="8" t="str">
        <f aca="false">J1088</f>
        <v>60;62</v>
      </c>
      <c r="J1088" s="8" t="str">
        <f aca="false">IF(LEN(H1088)&gt;2,LEFT(H1088,2)&amp;";"&amp;RIGHT(H1088,2),H1088)</f>
        <v>60;62</v>
      </c>
      <c r="M1088" s="2" t="s">
        <v>3358</v>
      </c>
      <c r="P1088" s="18" t="n">
        <f aca="false">P1087+6</f>
        <v>122</v>
      </c>
      <c r="Q1088" s="18" t="n">
        <f aca="false">Q1087+6</f>
        <v>104</v>
      </c>
      <c r="R1088" s="18" t="n">
        <f aca="false">R1087+6</f>
        <v>128</v>
      </c>
    </row>
    <row r="1089" customFormat="false" ht="15" hidden="false" customHeight="false" outlineLevel="0" collapsed="false">
      <c r="B1089" s="2" t="s">
        <v>108</v>
      </c>
      <c r="C1089" s="66" t="s">
        <v>774</v>
      </c>
      <c r="D1089" s="2" t="n">
        <v>230</v>
      </c>
      <c r="E1089" s="38" t="s">
        <v>452</v>
      </c>
      <c r="F1089" s="2" t="n">
        <f aca="false">IFERROR(E1089*10,SUBSTITUTE(E1089,"/",""))</f>
        <v>520</v>
      </c>
      <c r="G1089" s="66" t="s">
        <v>3530</v>
      </c>
      <c r="H1089" s="2" t="n">
        <f aca="false">P1089/2</f>
        <v>64</v>
      </c>
      <c r="I1089" s="8" t="n">
        <f aca="false">J1089</f>
        <v>64</v>
      </c>
      <c r="J1089" s="8" t="n">
        <f aca="false">IF(LEN(H1089)&gt;2,LEFT(H1089,2)&amp;";"&amp;RIGHT(H1089,2),H1089)</f>
        <v>64</v>
      </c>
      <c r="M1089" s="2" t="n">
        <v>810</v>
      </c>
      <c r="P1089" s="18" t="n">
        <f aca="false">P1088+6</f>
        <v>128</v>
      </c>
      <c r="Q1089" s="18" t="n">
        <f aca="false">Q1088+6</f>
        <v>110</v>
      </c>
      <c r="R1089" s="18" t="n">
        <f aca="false">R1088+6</f>
        <v>134</v>
      </c>
    </row>
    <row r="1091" customFormat="false" ht="15" hidden="false" customHeight="false" outlineLevel="0" collapsed="false">
      <c r="B1091" s="2" t="s">
        <v>108</v>
      </c>
      <c r="C1091" s="66" t="s">
        <v>575</v>
      </c>
      <c r="D1091" s="2" t="n">
        <v>10</v>
      </c>
      <c r="E1091" s="38" t="s">
        <v>176</v>
      </c>
      <c r="F1091" s="2" t="str">
        <f aca="false">E1091</f>
        <v>XXS</v>
      </c>
      <c r="G1091" s="66" t="s">
        <v>3530</v>
      </c>
      <c r="H1091" s="2" t="n">
        <f aca="false">P1091/2</f>
        <v>40</v>
      </c>
      <c r="I1091" s="8" t="n">
        <f aca="false">J1091</f>
        <v>40</v>
      </c>
      <c r="J1091" s="8" t="n">
        <f aca="false">IF(LEN(H1091)&gt;2,LEFT(H1091,2)&amp;";"&amp;RIGHT(H1091,2),H1091)</f>
        <v>40</v>
      </c>
      <c r="M1091" s="2" t="s">
        <v>3358</v>
      </c>
      <c r="P1091" s="18" t="n">
        <v>80</v>
      </c>
      <c r="Q1091" s="18" t="n">
        <v>62</v>
      </c>
      <c r="R1091" s="18" t="n">
        <v>86</v>
      </c>
    </row>
    <row r="1092" customFormat="false" ht="15" hidden="false" customHeight="false" outlineLevel="0" collapsed="false">
      <c r="B1092" s="2" t="s">
        <v>108</v>
      </c>
      <c r="C1092" s="66" t="s">
        <v>575</v>
      </c>
      <c r="D1092" s="2" t="n">
        <v>20</v>
      </c>
      <c r="E1092" s="38" t="s">
        <v>177</v>
      </c>
      <c r="F1092" s="2" t="str">
        <f aca="false">E1092</f>
        <v>XS</v>
      </c>
      <c r="G1092" s="66" t="s">
        <v>3530</v>
      </c>
      <c r="H1092" s="2" t="n">
        <f aca="false">P1092/2</f>
        <v>42</v>
      </c>
      <c r="I1092" s="8" t="n">
        <f aca="false">J1092</f>
        <v>42</v>
      </c>
      <c r="J1092" s="8" t="n">
        <f aca="false">IF(LEN(H1092)&gt;2,LEFT(H1092,2)&amp;";"&amp;RIGHT(H1092,2),H1092)</f>
        <v>42</v>
      </c>
      <c r="M1092" s="2" t="s">
        <v>3358</v>
      </c>
      <c r="P1092" s="18" t="n">
        <f aca="false">P1091+4</f>
        <v>84</v>
      </c>
      <c r="Q1092" s="18" t="n">
        <f aca="false">Q1091+4</f>
        <v>66</v>
      </c>
      <c r="R1092" s="18" t="n">
        <f aca="false">R1091+4</f>
        <v>90</v>
      </c>
    </row>
    <row r="1093" customFormat="false" ht="15" hidden="false" customHeight="false" outlineLevel="0" collapsed="false">
      <c r="B1093" s="2" t="s">
        <v>108</v>
      </c>
      <c r="C1093" s="66" t="s">
        <v>575</v>
      </c>
      <c r="D1093" s="2" t="n">
        <v>30</v>
      </c>
      <c r="E1093" s="38" t="s">
        <v>178</v>
      </c>
      <c r="F1093" s="2" t="str">
        <f aca="false">E1093</f>
        <v>S</v>
      </c>
      <c r="G1093" s="66" t="s">
        <v>3530</v>
      </c>
      <c r="H1093" s="2" t="n">
        <f aca="false">P1093/2</f>
        <v>44</v>
      </c>
      <c r="I1093" s="8" t="n">
        <f aca="false">J1093</f>
        <v>44</v>
      </c>
      <c r="J1093" s="8" t="n">
        <f aca="false">IF(LEN(H1093)&gt;2,LEFT(H1093,2)&amp;";"&amp;RIGHT(H1093,2),H1093)</f>
        <v>44</v>
      </c>
      <c r="M1093" s="2" t="s">
        <v>3358</v>
      </c>
      <c r="P1093" s="18" t="n">
        <f aca="false">P1092+4</f>
        <v>88</v>
      </c>
      <c r="Q1093" s="18" t="n">
        <f aca="false">Q1092+4</f>
        <v>70</v>
      </c>
      <c r="R1093" s="18" t="n">
        <f aca="false">R1092+4</f>
        <v>94</v>
      </c>
    </row>
    <row r="1094" customFormat="false" ht="15" hidden="false" customHeight="false" outlineLevel="0" collapsed="false">
      <c r="B1094" s="2" t="s">
        <v>108</v>
      </c>
      <c r="C1094" s="66" t="s">
        <v>575</v>
      </c>
      <c r="D1094" s="2" t="n">
        <v>40</v>
      </c>
      <c r="E1094" s="38" t="s">
        <v>179</v>
      </c>
      <c r="F1094" s="2" t="str">
        <f aca="false">E1094</f>
        <v>M</v>
      </c>
      <c r="G1094" s="66" t="s">
        <v>3530</v>
      </c>
      <c r="H1094" s="2" t="n">
        <f aca="false">P1094/2</f>
        <v>46</v>
      </c>
      <c r="I1094" s="8" t="n">
        <f aca="false">J1094</f>
        <v>46</v>
      </c>
      <c r="J1094" s="8" t="n">
        <f aca="false">IF(LEN(H1094)&gt;2,LEFT(H1094,2)&amp;";"&amp;RIGHT(H1094,2),H1094)</f>
        <v>46</v>
      </c>
      <c r="M1094" s="2" t="s">
        <v>3358</v>
      </c>
      <c r="P1094" s="18" t="n">
        <f aca="false">P1093+4</f>
        <v>92</v>
      </c>
      <c r="Q1094" s="18" t="n">
        <f aca="false">Q1093+4</f>
        <v>74</v>
      </c>
      <c r="R1094" s="18" t="n">
        <f aca="false">R1093+4</f>
        <v>98</v>
      </c>
    </row>
    <row r="1095" customFormat="false" ht="15" hidden="false" customHeight="false" outlineLevel="0" collapsed="false">
      <c r="B1095" s="2" t="s">
        <v>108</v>
      </c>
      <c r="C1095" s="66" t="s">
        <v>575</v>
      </c>
      <c r="D1095" s="2" t="n">
        <v>50</v>
      </c>
      <c r="E1095" s="38" t="s">
        <v>180</v>
      </c>
      <c r="F1095" s="2" t="str">
        <f aca="false">E1095</f>
        <v>L</v>
      </c>
      <c r="G1095" s="66" t="s">
        <v>3530</v>
      </c>
      <c r="H1095" s="2" t="n">
        <f aca="false">P1095/2</f>
        <v>48</v>
      </c>
      <c r="I1095" s="8" t="n">
        <f aca="false">J1095</f>
        <v>48</v>
      </c>
      <c r="J1095" s="8" t="n">
        <f aca="false">IF(LEN(H1095)&gt;2,LEFT(H1095,2)&amp;";"&amp;RIGHT(H1095,2),H1095)</f>
        <v>48</v>
      </c>
      <c r="M1095" s="2" t="s">
        <v>3358</v>
      </c>
      <c r="P1095" s="18" t="n">
        <f aca="false">P1094+4</f>
        <v>96</v>
      </c>
      <c r="Q1095" s="18" t="n">
        <f aca="false">Q1094+4</f>
        <v>78</v>
      </c>
      <c r="R1095" s="18" t="n">
        <f aca="false">R1094+4</f>
        <v>102</v>
      </c>
    </row>
    <row r="1096" customFormat="false" ht="15" hidden="false" customHeight="false" outlineLevel="0" collapsed="false">
      <c r="B1096" s="2" t="s">
        <v>108</v>
      </c>
      <c r="C1096" s="66" t="s">
        <v>575</v>
      </c>
      <c r="D1096" s="2" t="n">
        <v>60</v>
      </c>
      <c r="E1096" s="38" t="s">
        <v>181</v>
      </c>
      <c r="F1096" s="2" t="str">
        <f aca="false">E1096</f>
        <v>XL</v>
      </c>
      <c r="G1096" s="66" t="s">
        <v>3530</v>
      </c>
      <c r="H1096" s="2" t="n">
        <f aca="false">P1096/2</f>
        <v>50</v>
      </c>
      <c r="I1096" s="8" t="n">
        <f aca="false">J1096</f>
        <v>50</v>
      </c>
      <c r="J1096" s="8" t="n">
        <f aca="false">IF(LEN(H1096)&gt;2,LEFT(H1096,2)&amp;";"&amp;RIGHT(H1096,2),H1096)</f>
        <v>50</v>
      </c>
      <c r="M1096" s="2" t="s">
        <v>3358</v>
      </c>
      <c r="P1096" s="18" t="n">
        <f aca="false">P1095+4</f>
        <v>100</v>
      </c>
      <c r="Q1096" s="18" t="n">
        <f aca="false">Q1095+4</f>
        <v>82</v>
      </c>
      <c r="R1096" s="18" t="n">
        <f aca="false">R1095+4</f>
        <v>106</v>
      </c>
    </row>
    <row r="1097" customFormat="false" ht="15" hidden="false" customHeight="false" outlineLevel="0" collapsed="false">
      <c r="B1097" s="2" t="s">
        <v>108</v>
      </c>
      <c r="C1097" s="66" t="s">
        <v>575</v>
      </c>
      <c r="D1097" s="2" t="n">
        <v>70</v>
      </c>
      <c r="E1097" s="38" t="s">
        <v>182</v>
      </c>
      <c r="F1097" s="2" t="str">
        <f aca="false">E1097</f>
        <v>XXL</v>
      </c>
      <c r="G1097" s="66" t="s">
        <v>3530</v>
      </c>
      <c r="H1097" s="2" t="n">
        <f aca="false">P1097/2</f>
        <v>52</v>
      </c>
      <c r="I1097" s="8" t="n">
        <f aca="false">J1097</f>
        <v>52</v>
      </c>
      <c r="J1097" s="8" t="n">
        <f aca="false">IF(LEN(H1097)&gt;2,LEFT(H1097,2)&amp;";"&amp;RIGHT(H1097,2),H1097)</f>
        <v>52</v>
      </c>
      <c r="M1097" s="2" t="s">
        <v>3358</v>
      </c>
      <c r="P1097" s="18" t="n">
        <f aca="false">P1096+4</f>
        <v>104</v>
      </c>
      <c r="Q1097" s="18" t="n">
        <f aca="false">Q1096+4</f>
        <v>86</v>
      </c>
      <c r="R1097" s="18" t="n">
        <f aca="false">R1096+4</f>
        <v>110</v>
      </c>
    </row>
    <row r="1101" customFormat="false" ht="15" hidden="false" customHeight="false" outlineLevel="0" collapsed="false">
      <c r="B1101" s="2" t="s">
        <v>3531</v>
      </c>
      <c r="C1101" s="66" t="s">
        <v>3531</v>
      </c>
      <c r="D1101" s="2" t="s">
        <v>3531</v>
      </c>
      <c r="E1101" s="38" t="s">
        <v>3531</v>
      </c>
      <c r="F1101" s="2" t="s">
        <v>3531</v>
      </c>
      <c r="G1101" s="66" t="s">
        <v>3531</v>
      </c>
      <c r="H1101" s="2" t="s">
        <v>3531</v>
      </c>
      <c r="J1101" s="2" t="s">
        <v>3531</v>
      </c>
      <c r="K1101" s="2" t="s">
        <v>3531</v>
      </c>
      <c r="L1101" s="2" t="s">
        <v>3531</v>
      </c>
      <c r="M1101" s="2" t="s">
        <v>3531</v>
      </c>
    </row>
    <row r="1105" customFormat="false" ht="15" hidden="false" customHeight="false" outlineLevel="0" collapsed="false">
      <c r="B1105" s="2" t="s">
        <v>108</v>
      </c>
      <c r="C1105" s="66" t="s">
        <v>575</v>
      </c>
      <c r="D1105" s="2" t="n">
        <v>110</v>
      </c>
      <c r="E1105" s="38" t="s">
        <v>576</v>
      </c>
      <c r="F1105" s="2" t="s">
        <v>576</v>
      </c>
      <c r="G1105" s="66" t="s">
        <v>3532</v>
      </c>
    </row>
    <row r="1106" customFormat="false" ht="15" hidden="false" customHeight="false" outlineLevel="0" collapsed="false">
      <c r="B1106" s="2" t="s">
        <v>108</v>
      </c>
      <c r="C1106" s="66" t="s">
        <v>575</v>
      </c>
      <c r="D1106" s="2" t="n">
        <v>120</v>
      </c>
      <c r="E1106" s="38" t="s">
        <v>577</v>
      </c>
      <c r="F1106" s="2" t="s">
        <v>577</v>
      </c>
      <c r="G1106" s="66" t="s">
        <v>3532</v>
      </c>
    </row>
    <row r="1107" customFormat="false" ht="15" hidden="false" customHeight="false" outlineLevel="0" collapsed="false">
      <c r="B1107" s="2" t="s">
        <v>108</v>
      </c>
      <c r="C1107" s="66" t="s">
        <v>575</v>
      </c>
      <c r="D1107" s="2" t="n">
        <v>130</v>
      </c>
      <c r="E1107" s="38" t="s">
        <v>578</v>
      </c>
      <c r="F1107" s="2" t="s">
        <v>578</v>
      </c>
      <c r="G1107" s="66" t="s">
        <v>3532</v>
      </c>
    </row>
    <row r="1108" customFormat="false" ht="15" hidden="false" customHeight="false" outlineLevel="0" collapsed="false">
      <c r="B1108" s="2" t="s">
        <v>108</v>
      </c>
      <c r="C1108" s="66" t="s">
        <v>575</v>
      </c>
      <c r="D1108" s="2" t="n">
        <v>140</v>
      </c>
      <c r="E1108" s="38" t="s">
        <v>176</v>
      </c>
      <c r="F1108" s="2" t="s">
        <v>176</v>
      </c>
      <c r="G1108" s="92" t="s">
        <v>3532</v>
      </c>
      <c r="H1108" s="8" t="s">
        <v>166</v>
      </c>
      <c r="I1108" s="8" t="str">
        <f aca="false">J1108</f>
        <v>38;40</v>
      </c>
      <c r="J1108" s="8" t="str">
        <f aca="false">LEFT(H1108,2)&amp;";"&amp;RIGHT(H1108,2)</f>
        <v>38;40</v>
      </c>
      <c r="M1108" s="2" t="n">
        <v>840</v>
      </c>
      <c r="P1108" s="2" t="s">
        <v>3207</v>
      </c>
      <c r="Q1108" s="2" t="s">
        <v>3533</v>
      </c>
      <c r="R1108" s="2" t="s">
        <v>3534</v>
      </c>
    </row>
    <row r="1109" customFormat="false" ht="15" hidden="false" customHeight="false" outlineLevel="0" collapsed="false">
      <c r="B1109" s="2" t="s">
        <v>108</v>
      </c>
      <c r="C1109" s="66" t="s">
        <v>575</v>
      </c>
      <c r="D1109" s="2" t="n">
        <v>150</v>
      </c>
      <c r="E1109" s="38" t="s">
        <v>177</v>
      </c>
      <c r="F1109" s="2" t="s">
        <v>177</v>
      </c>
      <c r="G1109" s="92" t="s">
        <v>3532</v>
      </c>
      <c r="H1109" s="8" t="s">
        <v>169</v>
      </c>
      <c r="I1109" s="8" t="str">
        <f aca="false">J1109</f>
        <v>40;42</v>
      </c>
      <c r="J1109" s="8" t="str">
        <f aca="false">LEFT(H1109,2)&amp;";"&amp;RIGHT(H1109,2)</f>
        <v>40;42</v>
      </c>
      <c r="M1109" s="2" t="n">
        <v>940</v>
      </c>
      <c r="P1109" s="2" t="s">
        <v>3535</v>
      </c>
      <c r="Q1109" s="2" t="s">
        <v>3424</v>
      </c>
      <c r="R1109" s="2" t="s">
        <v>3536</v>
      </c>
    </row>
    <row r="1110" customFormat="false" ht="15" hidden="false" customHeight="false" outlineLevel="0" collapsed="false">
      <c r="B1110" s="2" t="s">
        <v>108</v>
      </c>
      <c r="C1110" s="66" t="s">
        <v>575</v>
      </c>
      <c r="D1110" s="2" t="n">
        <v>160</v>
      </c>
      <c r="E1110" s="38" t="s">
        <v>178</v>
      </c>
      <c r="F1110" s="2" t="s">
        <v>178</v>
      </c>
      <c r="G1110" s="92" t="s">
        <v>3532</v>
      </c>
      <c r="H1110" s="8" t="s">
        <v>171</v>
      </c>
      <c r="I1110" s="8" t="str">
        <f aca="false">J1110</f>
        <v>42;44</v>
      </c>
      <c r="J1110" s="8" t="str">
        <f aca="false">LEFT(H1110,2)&amp;";"&amp;RIGHT(H1110,2)</f>
        <v>42;44</v>
      </c>
      <c r="M1110" s="2" t="n">
        <v>980</v>
      </c>
      <c r="P1110" s="2" t="s">
        <v>3537</v>
      </c>
      <c r="Q1110" s="2" t="s">
        <v>3538</v>
      </c>
      <c r="R1110" s="2" t="s">
        <v>3539</v>
      </c>
    </row>
    <row r="1111" customFormat="false" ht="15" hidden="false" customHeight="false" outlineLevel="0" collapsed="false">
      <c r="B1111" s="2" t="s">
        <v>108</v>
      </c>
      <c r="C1111" s="66" t="s">
        <v>575</v>
      </c>
      <c r="D1111" s="2" t="n">
        <v>170</v>
      </c>
      <c r="E1111" s="38" t="s">
        <v>179</v>
      </c>
      <c r="F1111" s="2" t="s">
        <v>179</v>
      </c>
      <c r="G1111" s="92" t="s">
        <v>3532</v>
      </c>
      <c r="H1111" s="8" t="s">
        <v>264</v>
      </c>
      <c r="I1111" s="8" t="str">
        <f aca="false">J1111</f>
        <v>46;48</v>
      </c>
      <c r="J1111" s="8" t="str">
        <f aca="false">LEFT(H1111,2)&amp;";"&amp;RIGHT(H1111,2)</f>
        <v>46;48</v>
      </c>
      <c r="M1111" s="2" t="n">
        <v>870</v>
      </c>
      <c r="P1111" s="2" t="s">
        <v>3540</v>
      </c>
      <c r="Q1111" s="2" t="s">
        <v>3541</v>
      </c>
      <c r="R1111" s="2" t="s">
        <v>3542</v>
      </c>
    </row>
    <row r="1112" customFormat="false" ht="15" hidden="false" customHeight="false" outlineLevel="0" collapsed="false">
      <c r="B1112" s="2" t="s">
        <v>108</v>
      </c>
      <c r="C1112" s="66" t="s">
        <v>575</v>
      </c>
      <c r="D1112" s="2" t="n">
        <v>180</v>
      </c>
      <c r="E1112" s="38" t="s">
        <v>180</v>
      </c>
      <c r="F1112" s="2" t="s">
        <v>180</v>
      </c>
      <c r="G1112" s="92" t="s">
        <v>3532</v>
      </c>
      <c r="H1112" s="8" t="s">
        <v>465</v>
      </c>
      <c r="I1112" s="8" t="str">
        <f aca="false">J1112</f>
        <v>50;52</v>
      </c>
      <c r="J1112" s="8" t="str">
        <f aca="false">LEFT(H1112,2)&amp;";"&amp;RIGHT(H1112,2)</f>
        <v>50;52</v>
      </c>
      <c r="M1112" s="2" t="n">
        <v>920</v>
      </c>
      <c r="P1112" s="2" t="s">
        <v>3543</v>
      </c>
      <c r="Q1112" s="2" t="s">
        <v>3544</v>
      </c>
      <c r="R1112" s="2" t="s">
        <v>3545</v>
      </c>
    </row>
    <row r="1113" customFormat="false" ht="15" hidden="false" customHeight="false" outlineLevel="0" collapsed="false">
      <c r="B1113" s="2" t="s">
        <v>108</v>
      </c>
      <c r="C1113" s="66" t="s">
        <v>575</v>
      </c>
      <c r="D1113" s="2" t="n">
        <v>190</v>
      </c>
      <c r="E1113" s="38" t="s">
        <v>181</v>
      </c>
      <c r="F1113" s="2" t="s">
        <v>181</v>
      </c>
      <c r="G1113" s="92" t="s">
        <v>3532</v>
      </c>
      <c r="H1113" s="8" t="s">
        <v>467</v>
      </c>
      <c r="I1113" s="8" t="str">
        <f aca="false">J1113</f>
        <v>54;56</v>
      </c>
      <c r="J1113" s="8" t="str">
        <f aca="false">LEFT(H1113,2)&amp;";"&amp;RIGHT(H1113,2)</f>
        <v>54;56</v>
      </c>
      <c r="M1113" s="2" t="s">
        <v>3358</v>
      </c>
      <c r="P1113" s="2" t="s">
        <v>3546</v>
      </c>
      <c r="Q1113" s="2" t="s">
        <v>3015</v>
      </c>
      <c r="R1113" s="2" t="s">
        <v>3547</v>
      </c>
    </row>
    <row r="1114" customFormat="false" ht="15" hidden="false" customHeight="false" outlineLevel="0" collapsed="false">
      <c r="B1114" s="2" t="s">
        <v>108</v>
      </c>
      <c r="C1114" s="66" t="s">
        <v>575</v>
      </c>
      <c r="D1114" s="2" t="n">
        <v>200</v>
      </c>
      <c r="E1114" s="38" t="s">
        <v>182</v>
      </c>
      <c r="F1114" s="2" t="s">
        <v>182</v>
      </c>
      <c r="G1114" s="92" t="s">
        <v>3532</v>
      </c>
      <c r="H1114" s="8" t="s">
        <v>469</v>
      </c>
      <c r="I1114" s="8" t="str">
        <f aca="false">J1114</f>
        <v>58;60</v>
      </c>
      <c r="J1114" s="8" t="str">
        <f aca="false">LEFT(H1114,2)&amp;";"&amp;RIGHT(H1114,2)</f>
        <v>58;60</v>
      </c>
      <c r="M1114" s="2" t="s">
        <v>3358</v>
      </c>
      <c r="P1114" s="2" t="s">
        <v>3548</v>
      </c>
      <c r="Q1114" s="2" t="s">
        <v>3549</v>
      </c>
      <c r="R1114" s="2" t="s">
        <v>3550</v>
      </c>
    </row>
    <row r="1115" customFormat="false" ht="15" hidden="false" customHeight="false" outlineLevel="0" collapsed="false">
      <c r="B1115" s="2" t="s">
        <v>108</v>
      </c>
      <c r="C1115" s="66" t="s">
        <v>575</v>
      </c>
      <c r="D1115" s="2" t="n">
        <v>210</v>
      </c>
      <c r="E1115" s="38" t="s">
        <v>579</v>
      </c>
      <c r="F1115" s="2" t="s">
        <v>579</v>
      </c>
      <c r="G1115" s="66" t="s">
        <v>3532</v>
      </c>
    </row>
    <row r="1116" customFormat="false" ht="15" hidden="false" customHeight="false" outlineLevel="0" collapsed="false">
      <c r="B1116" s="2" t="s">
        <v>108</v>
      </c>
      <c r="C1116" s="66" t="s">
        <v>575</v>
      </c>
      <c r="D1116" s="2" t="n">
        <v>220</v>
      </c>
      <c r="E1116" s="38" t="s">
        <v>580</v>
      </c>
      <c r="F1116" s="2" t="s">
        <v>580</v>
      </c>
      <c r="G1116" s="66" t="s">
        <v>3532</v>
      </c>
    </row>
    <row r="1117" customFormat="false" ht="15" hidden="false" customHeight="false" outlineLevel="0" collapsed="false">
      <c r="B1117" s="2" t="s">
        <v>108</v>
      </c>
      <c r="C1117" s="66" t="s">
        <v>575</v>
      </c>
      <c r="D1117" s="2" t="n">
        <v>230</v>
      </c>
      <c r="E1117" s="38" t="s">
        <v>581</v>
      </c>
      <c r="F1117" s="2" t="s">
        <v>581</v>
      </c>
      <c r="G1117" s="66" t="s">
        <v>3532</v>
      </c>
    </row>
    <row r="1118" customFormat="false" ht="15" hidden="false" customHeight="false" outlineLevel="0" collapsed="false">
      <c r="B1118" s="2" t="s">
        <v>108</v>
      </c>
      <c r="C1118" s="66" t="s">
        <v>575</v>
      </c>
      <c r="D1118" s="2" t="n">
        <v>240</v>
      </c>
      <c r="E1118" s="38" t="s">
        <v>582</v>
      </c>
      <c r="F1118" s="2" t="s">
        <v>582</v>
      </c>
      <c r="G1118" s="66" t="s">
        <v>3532</v>
      </c>
    </row>
    <row r="1120" customFormat="false" ht="15" hidden="false" customHeight="false" outlineLevel="0" collapsed="false">
      <c r="B1120" s="2" t="s">
        <v>108</v>
      </c>
      <c r="C1120" s="66" t="s">
        <v>585</v>
      </c>
      <c r="D1120" s="2" t="n">
        <v>120</v>
      </c>
      <c r="E1120" s="38" t="s">
        <v>577</v>
      </c>
      <c r="F1120" s="2" t="s">
        <v>577</v>
      </c>
      <c r="G1120" s="66" t="s">
        <v>3532</v>
      </c>
    </row>
    <row r="1121" customFormat="false" ht="15" hidden="false" customHeight="false" outlineLevel="0" collapsed="false">
      <c r="B1121" s="2" t="s">
        <v>108</v>
      </c>
      <c r="C1121" s="66" t="s">
        <v>585</v>
      </c>
      <c r="D1121" s="2" t="n">
        <v>125</v>
      </c>
      <c r="E1121" s="38" t="s">
        <v>586</v>
      </c>
      <c r="F1121" s="2" t="s">
        <v>3467</v>
      </c>
      <c r="G1121" s="66" t="s">
        <v>3532</v>
      </c>
    </row>
    <row r="1122" customFormat="false" ht="15" hidden="false" customHeight="false" outlineLevel="0" collapsed="false">
      <c r="B1122" s="2" t="s">
        <v>108</v>
      </c>
      <c r="C1122" s="66" t="s">
        <v>585</v>
      </c>
      <c r="D1122" s="2" t="n">
        <v>140</v>
      </c>
      <c r="E1122" s="38" t="s">
        <v>176</v>
      </c>
      <c r="F1122" s="2" t="s">
        <v>176</v>
      </c>
      <c r="G1122" s="92" t="s">
        <v>3532</v>
      </c>
      <c r="H1122" s="8" t="s">
        <v>166</v>
      </c>
      <c r="I1122" s="8" t="str">
        <f aca="false">J1122</f>
        <v>38;40</v>
      </c>
      <c r="J1122" s="8" t="str">
        <f aca="false">LEFT(H1122,2)&amp;";"&amp;RIGHT(H1122,2)</f>
        <v>38;40</v>
      </c>
      <c r="M1122" s="2" t="n">
        <v>820</v>
      </c>
      <c r="P1122" s="2" t="s">
        <v>3207</v>
      </c>
      <c r="Q1122" s="2" t="s">
        <v>3533</v>
      </c>
      <c r="R1122" s="2" t="s">
        <v>3534</v>
      </c>
    </row>
    <row r="1123" customFormat="false" ht="15" hidden="false" customHeight="false" outlineLevel="0" collapsed="false">
      <c r="B1123" s="2" t="s">
        <v>108</v>
      </c>
      <c r="C1123" s="66" t="s">
        <v>585</v>
      </c>
      <c r="D1123" s="2" t="n">
        <v>145</v>
      </c>
      <c r="E1123" s="38" t="s">
        <v>587</v>
      </c>
      <c r="F1123" s="2" t="s">
        <v>3016</v>
      </c>
      <c r="G1123" s="92" t="s">
        <v>3532</v>
      </c>
      <c r="H1123" s="8" t="s">
        <v>479</v>
      </c>
      <c r="I1123" s="8" t="str">
        <f aca="false">J1123</f>
        <v>38;40;42</v>
      </c>
      <c r="J1123" s="8" t="str">
        <f aca="false">LEFT(H1123,2)&amp;";"&amp;LEFT(H1123,2)+2&amp;";"&amp;RIGHT(H1123,2)</f>
        <v>38;40;42</v>
      </c>
      <c r="M1123" s="2" t="s">
        <v>3358</v>
      </c>
    </row>
    <row r="1124" customFormat="false" ht="15" hidden="false" customHeight="false" outlineLevel="0" collapsed="false">
      <c r="B1124" s="2" t="s">
        <v>108</v>
      </c>
      <c r="C1124" s="66" t="s">
        <v>585</v>
      </c>
      <c r="D1124" s="2" t="n">
        <v>150</v>
      </c>
      <c r="E1124" s="38" t="s">
        <v>177</v>
      </c>
      <c r="F1124" s="2" t="s">
        <v>177</v>
      </c>
      <c r="G1124" s="92" t="s">
        <v>3532</v>
      </c>
      <c r="H1124" s="8" t="s">
        <v>169</v>
      </c>
      <c r="I1124" s="8" t="str">
        <f aca="false">J1124</f>
        <v>40;42</v>
      </c>
      <c r="J1124" s="8" t="str">
        <f aca="false">LEFT(H1124,2)&amp;";"&amp;RIGHT(H1124,2)</f>
        <v>40;42</v>
      </c>
      <c r="M1124" s="2" t="n">
        <v>860</v>
      </c>
      <c r="P1124" s="2" t="s">
        <v>3535</v>
      </c>
      <c r="Q1124" s="2" t="s">
        <v>3424</v>
      </c>
      <c r="R1124" s="2" t="s">
        <v>3536</v>
      </c>
    </row>
    <row r="1125" customFormat="false" ht="15" hidden="false" customHeight="false" outlineLevel="0" collapsed="false">
      <c r="B1125" s="2" t="s">
        <v>108</v>
      </c>
      <c r="C1125" s="66" t="s">
        <v>585</v>
      </c>
      <c r="D1125" s="2" t="n">
        <v>155</v>
      </c>
      <c r="E1125" s="38" t="s">
        <v>588</v>
      </c>
      <c r="F1125" s="2" t="s">
        <v>3017</v>
      </c>
      <c r="G1125" s="92" t="s">
        <v>3532</v>
      </c>
      <c r="H1125" s="8" t="s">
        <v>480</v>
      </c>
      <c r="I1125" s="8" t="str">
        <f aca="false">J1125</f>
        <v>40;42;44</v>
      </c>
      <c r="J1125" s="8" t="str">
        <f aca="false">LEFT(H1125,2)&amp;";"&amp;LEFT(H1125,2)+2&amp;";"&amp;RIGHT(H1125,2)</f>
        <v>40;42;44</v>
      </c>
      <c r="M1125" s="2" t="s">
        <v>3358</v>
      </c>
    </row>
    <row r="1126" customFormat="false" ht="15" hidden="false" customHeight="false" outlineLevel="0" collapsed="false">
      <c r="B1126" s="2" t="s">
        <v>108</v>
      </c>
      <c r="C1126" s="66" t="s">
        <v>585</v>
      </c>
      <c r="D1126" s="2" t="n">
        <v>160</v>
      </c>
      <c r="E1126" s="38" t="s">
        <v>178</v>
      </c>
      <c r="F1126" s="2" t="s">
        <v>178</v>
      </c>
      <c r="G1126" s="92" t="s">
        <v>3532</v>
      </c>
      <c r="H1126" s="8" t="s">
        <v>171</v>
      </c>
      <c r="I1126" s="8" t="str">
        <f aca="false">J1126</f>
        <v>42;44</v>
      </c>
      <c r="J1126" s="8" t="str">
        <f aca="false">LEFT(H1126,2)&amp;";"&amp;RIGHT(H1126,2)</f>
        <v>42;44</v>
      </c>
      <c r="M1126" s="2" t="n">
        <v>980</v>
      </c>
      <c r="P1126" s="2" t="s">
        <v>3537</v>
      </c>
      <c r="Q1126" s="2" t="s">
        <v>3538</v>
      </c>
      <c r="R1126" s="2" t="s">
        <v>3539</v>
      </c>
    </row>
    <row r="1127" customFormat="false" ht="15" hidden="false" customHeight="false" outlineLevel="0" collapsed="false">
      <c r="B1127" s="2" t="s">
        <v>108</v>
      </c>
      <c r="C1127" s="66" t="s">
        <v>585</v>
      </c>
      <c r="D1127" s="2" t="n">
        <v>165</v>
      </c>
      <c r="E1127" s="38" t="s">
        <v>589</v>
      </c>
      <c r="F1127" s="2" t="s">
        <v>3021</v>
      </c>
      <c r="G1127" s="92" t="s">
        <v>3532</v>
      </c>
      <c r="H1127" s="8" t="s">
        <v>476</v>
      </c>
      <c r="I1127" s="8" t="str">
        <f aca="false">J1127</f>
        <v>42;44;46</v>
      </c>
      <c r="J1127" s="8" t="str">
        <f aca="false">LEFT(H1127,2)&amp;";"&amp;LEFT(H1127,2)+2&amp;";"&amp;RIGHT(H1127,2)</f>
        <v>42;44;46</v>
      </c>
      <c r="M1127" s="2" t="s">
        <v>3358</v>
      </c>
    </row>
    <row r="1128" customFormat="false" ht="15" hidden="false" customHeight="false" outlineLevel="0" collapsed="false">
      <c r="B1128" s="2" t="s">
        <v>108</v>
      </c>
      <c r="C1128" s="66" t="s">
        <v>585</v>
      </c>
      <c r="D1128" s="2" t="n">
        <v>170</v>
      </c>
      <c r="E1128" s="38" t="s">
        <v>179</v>
      </c>
      <c r="F1128" s="2" t="s">
        <v>179</v>
      </c>
      <c r="G1128" s="92" t="s">
        <v>3532</v>
      </c>
      <c r="H1128" s="8" t="s">
        <v>264</v>
      </c>
      <c r="I1128" s="8" t="str">
        <f aca="false">J1128</f>
        <v>46;48</v>
      </c>
      <c r="J1128" s="8" t="str">
        <f aca="false">LEFT(H1128,2)&amp;";"&amp;RIGHT(H1128,2)</f>
        <v>46;48</v>
      </c>
      <c r="M1128" s="2" t="n">
        <v>840</v>
      </c>
      <c r="P1128" s="2" t="s">
        <v>3540</v>
      </c>
      <c r="Q1128" s="2" t="s">
        <v>3541</v>
      </c>
      <c r="R1128" s="2" t="s">
        <v>3542</v>
      </c>
    </row>
    <row r="1129" customFormat="false" ht="15" hidden="false" customHeight="false" outlineLevel="0" collapsed="false">
      <c r="B1129" s="2" t="s">
        <v>108</v>
      </c>
      <c r="C1129" s="66" t="s">
        <v>585</v>
      </c>
      <c r="D1129" s="2" t="n">
        <v>175</v>
      </c>
      <c r="E1129" s="38" t="s">
        <v>590</v>
      </c>
      <c r="F1129" s="2" t="s">
        <v>3025</v>
      </c>
      <c r="G1129" s="92" t="s">
        <v>3532</v>
      </c>
      <c r="H1129" s="8" t="s">
        <v>482</v>
      </c>
      <c r="I1129" s="8" t="str">
        <f aca="false">J1129</f>
        <v>46;48;50</v>
      </c>
      <c r="J1129" s="8" t="str">
        <f aca="false">LEFT(H1129,2)&amp;";"&amp;LEFT(H1129,2)+2&amp;";"&amp;RIGHT(H1129,2)</f>
        <v>46;48;50</v>
      </c>
      <c r="M1129" s="2" t="s">
        <v>3358</v>
      </c>
    </row>
    <row r="1130" customFormat="false" ht="15" hidden="false" customHeight="false" outlineLevel="0" collapsed="false">
      <c r="B1130" s="2" t="s">
        <v>108</v>
      </c>
      <c r="C1130" s="66" t="s">
        <v>585</v>
      </c>
      <c r="D1130" s="2" t="n">
        <v>180</v>
      </c>
      <c r="E1130" s="38" t="s">
        <v>180</v>
      </c>
      <c r="F1130" s="2" t="s">
        <v>180</v>
      </c>
      <c r="G1130" s="92" t="s">
        <v>3532</v>
      </c>
      <c r="H1130" s="8" t="s">
        <v>465</v>
      </c>
      <c r="I1130" s="8" t="str">
        <f aca="false">J1130</f>
        <v>50;52</v>
      </c>
      <c r="J1130" s="8" t="str">
        <f aca="false">LEFT(H1130,2)&amp;";"&amp;RIGHT(H1130,2)</f>
        <v>50;52</v>
      </c>
      <c r="M1130" s="2" t="n">
        <v>920</v>
      </c>
      <c r="P1130" s="2" t="s">
        <v>3543</v>
      </c>
      <c r="Q1130" s="2" t="s">
        <v>3544</v>
      </c>
      <c r="R1130" s="2" t="s">
        <v>3545</v>
      </c>
    </row>
    <row r="1131" customFormat="false" ht="15" hidden="false" customHeight="false" outlineLevel="0" collapsed="false">
      <c r="B1131" s="2" t="s">
        <v>108</v>
      </c>
      <c r="C1131" s="66" t="s">
        <v>585</v>
      </c>
      <c r="D1131" s="2" t="n">
        <v>185</v>
      </c>
      <c r="E1131" s="38" t="s">
        <v>591</v>
      </c>
      <c r="F1131" s="2" t="s">
        <v>3029</v>
      </c>
      <c r="G1131" s="92" t="s">
        <v>3532</v>
      </c>
      <c r="H1131" s="8" t="s">
        <v>484</v>
      </c>
      <c r="I1131" s="8" t="str">
        <f aca="false">J1131</f>
        <v>50;52;54</v>
      </c>
      <c r="J1131" s="8" t="str">
        <f aca="false">LEFT(H1131,2)&amp;";"&amp;LEFT(H1131,2)+2&amp;";"&amp;RIGHT(H1131,2)</f>
        <v>50;52;54</v>
      </c>
      <c r="M1131" s="2" t="s">
        <v>3358</v>
      </c>
    </row>
    <row r="1132" customFormat="false" ht="15" hidden="false" customHeight="false" outlineLevel="0" collapsed="false">
      <c r="B1132" s="2" t="s">
        <v>108</v>
      </c>
      <c r="C1132" s="66" t="s">
        <v>585</v>
      </c>
      <c r="D1132" s="2" t="n">
        <v>190</v>
      </c>
      <c r="E1132" s="38" t="s">
        <v>181</v>
      </c>
      <c r="F1132" s="2" t="s">
        <v>181</v>
      </c>
      <c r="G1132" s="92" t="s">
        <v>3532</v>
      </c>
      <c r="H1132" s="8" t="s">
        <v>467</v>
      </c>
      <c r="I1132" s="8" t="str">
        <f aca="false">J1132</f>
        <v>54;56</v>
      </c>
      <c r="J1132" s="8" t="str">
        <f aca="false">LEFT(H1132,2)&amp;";"&amp;RIGHT(H1132,2)</f>
        <v>54;56</v>
      </c>
      <c r="M1132" s="2" t="s">
        <v>3358</v>
      </c>
      <c r="P1132" s="2" t="s">
        <v>3546</v>
      </c>
      <c r="Q1132" s="2" t="s">
        <v>3015</v>
      </c>
      <c r="R1132" s="2" t="s">
        <v>3547</v>
      </c>
    </row>
    <row r="1133" customFormat="false" ht="15" hidden="false" customHeight="false" outlineLevel="0" collapsed="false">
      <c r="B1133" s="2" t="s">
        <v>108</v>
      </c>
      <c r="C1133" s="66" t="s">
        <v>585</v>
      </c>
      <c r="D1133" s="2" t="n">
        <v>195</v>
      </c>
      <c r="E1133" s="38" t="s">
        <v>592</v>
      </c>
      <c r="F1133" s="2" t="s">
        <v>3032</v>
      </c>
      <c r="G1133" s="92" t="s">
        <v>3532</v>
      </c>
      <c r="H1133" s="8" t="s">
        <v>486</v>
      </c>
      <c r="I1133" s="8" t="str">
        <f aca="false">J1133</f>
        <v>54;56;58</v>
      </c>
      <c r="J1133" s="8" t="str">
        <f aca="false">LEFT(H1133,2)&amp;";"&amp;LEFT(H1133,2)+2&amp;";"&amp;RIGHT(H1133,2)</f>
        <v>54;56;58</v>
      </c>
      <c r="M1133" s="2" t="s">
        <v>3358</v>
      </c>
    </row>
    <row r="1134" customFormat="false" ht="15" hidden="false" customHeight="false" outlineLevel="0" collapsed="false">
      <c r="B1134" s="2" t="s">
        <v>108</v>
      </c>
      <c r="C1134" s="66" t="s">
        <v>585</v>
      </c>
      <c r="D1134" s="2" t="n">
        <v>200</v>
      </c>
      <c r="E1134" s="38" t="s">
        <v>182</v>
      </c>
      <c r="F1134" s="2" t="s">
        <v>182</v>
      </c>
      <c r="G1134" s="92" t="s">
        <v>3532</v>
      </c>
      <c r="H1134" s="8" t="s">
        <v>469</v>
      </c>
      <c r="I1134" s="8" t="str">
        <f aca="false">J1134</f>
        <v>58;60</v>
      </c>
      <c r="J1134" s="8" t="str">
        <f aca="false">LEFT(H1134,2)&amp;";"&amp;RIGHT(H1134,2)</f>
        <v>58;60</v>
      </c>
      <c r="M1134" s="2" t="s">
        <v>3358</v>
      </c>
      <c r="P1134" s="2" t="s">
        <v>3548</v>
      </c>
      <c r="Q1134" s="2" t="s">
        <v>3549</v>
      </c>
      <c r="R1134" s="2" t="s">
        <v>3550</v>
      </c>
    </row>
    <row r="1135" customFormat="false" ht="15" hidden="false" customHeight="false" outlineLevel="0" collapsed="false">
      <c r="B1135" s="2" t="s">
        <v>108</v>
      </c>
      <c r="C1135" s="66" t="s">
        <v>585</v>
      </c>
      <c r="D1135" s="2" t="n">
        <v>205</v>
      </c>
      <c r="E1135" s="38" t="s">
        <v>593</v>
      </c>
      <c r="F1135" s="2" t="s">
        <v>3261</v>
      </c>
      <c r="G1135" s="66" t="s">
        <v>3532</v>
      </c>
    </row>
    <row r="1136" customFormat="false" ht="15" hidden="false" customHeight="false" outlineLevel="0" collapsed="false">
      <c r="B1136" s="2" t="s">
        <v>108</v>
      </c>
      <c r="C1136" s="66" t="s">
        <v>585</v>
      </c>
      <c r="D1136" s="2" t="n">
        <v>210</v>
      </c>
      <c r="E1136" s="38" t="s">
        <v>579</v>
      </c>
      <c r="F1136" s="2" t="s">
        <v>579</v>
      </c>
      <c r="G1136" s="66" t="s">
        <v>3532</v>
      </c>
    </row>
    <row r="1137" customFormat="false" ht="15" hidden="false" customHeight="false" outlineLevel="0" collapsed="false">
      <c r="B1137" s="2" t="s">
        <v>108</v>
      </c>
      <c r="C1137" s="66" t="s">
        <v>585</v>
      </c>
      <c r="D1137" s="2" t="n">
        <v>215</v>
      </c>
      <c r="E1137" s="38" t="s">
        <v>594</v>
      </c>
      <c r="F1137" s="2" t="s">
        <v>3468</v>
      </c>
      <c r="G1137" s="66" t="s">
        <v>3532</v>
      </c>
    </row>
    <row r="1138" customFormat="false" ht="15" hidden="false" customHeight="false" outlineLevel="0" collapsed="false">
      <c r="B1138" s="2" t="s">
        <v>108</v>
      </c>
      <c r="C1138" s="66" t="s">
        <v>585</v>
      </c>
      <c r="D1138" s="2" t="n">
        <v>220</v>
      </c>
      <c r="E1138" s="38" t="s">
        <v>580</v>
      </c>
      <c r="F1138" s="2" t="s">
        <v>580</v>
      </c>
      <c r="G1138" s="66" t="s">
        <v>3532</v>
      </c>
    </row>
    <row r="1139" customFormat="false" ht="15" hidden="false" customHeight="false" outlineLevel="0" collapsed="false">
      <c r="B1139" s="2" t="s">
        <v>108</v>
      </c>
      <c r="C1139" s="66" t="s">
        <v>585</v>
      </c>
      <c r="D1139" s="2" t="n">
        <v>225</v>
      </c>
      <c r="E1139" s="38" t="s">
        <v>595</v>
      </c>
      <c r="F1139" s="2" t="s">
        <v>3469</v>
      </c>
      <c r="G1139" s="66" t="s">
        <v>3532</v>
      </c>
    </row>
    <row r="1140" customFormat="false" ht="15" hidden="false" customHeight="false" outlineLevel="0" collapsed="false">
      <c r="B1140" s="2" t="s">
        <v>108</v>
      </c>
      <c r="C1140" s="66" t="s">
        <v>585</v>
      </c>
      <c r="D1140" s="2" t="n">
        <v>230</v>
      </c>
      <c r="E1140" s="38" t="s">
        <v>581</v>
      </c>
      <c r="F1140" s="2" t="s">
        <v>581</v>
      </c>
      <c r="G1140" s="66" t="s">
        <v>3532</v>
      </c>
    </row>
    <row r="1141" customFormat="false" ht="15" hidden="false" customHeight="false" outlineLevel="0" collapsed="false">
      <c r="B1141" s="2" t="s">
        <v>108</v>
      </c>
      <c r="C1141" s="66" t="s">
        <v>585</v>
      </c>
      <c r="D1141" s="2" t="n">
        <v>235</v>
      </c>
      <c r="E1141" s="38" t="s">
        <v>596</v>
      </c>
      <c r="F1141" s="2" t="s">
        <v>3470</v>
      </c>
      <c r="G1141" s="66" t="s">
        <v>3532</v>
      </c>
    </row>
    <row r="1142" customFormat="false" ht="15" hidden="false" customHeight="false" outlineLevel="0" collapsed="false">
      <c r="B1142" s="2" t="s">
        <v>108</v>
      </c>
      <c r="C1142" s="66" t="s">
        <v>585</v>
      </c>
      <c r="D1142" s="2" t="n">
        <v>240</v>
      </c>
      <c r="E1142" s="38" t="s">
        <v>582</v>
      </c>
      <c r="F1142" s="2" t="s">
        <v>582</v>
      </c>
      <c r="G1142" s="66" t="s">
        <v>3532</v>
      </c>
    </row>
    <row r="1144" customFormat="false" ht="15" hidden="false" customHeight="false" outlineLevel="0" collapsed="false">
      <c r="B1144" s="2" t="s">
        <v>108</v>
      </c>
      <c r="C1144" s="66" t="s">
        <v>957</v>
      </c>
      <c r="D1144" s="2" t="n">
        <v>110</v>
      </c>
      <c r="E1144" s="38" t="s">
        <v>958</v>
      </c>
      <c r="F1144" s="2" t="s">
        <v>958</v>
      </c>
      <c r="G1144" s="92" t="s">
        <v>3532</v>
      </c>
      <c r="H1144" s="8" t="n">
        <v>40</v>
      </c>
      <c r="I1144" s="8" t="n">
        <f aca="false">J1144</f>
        <v>40</v>
      </c>
      <c r="J1144" s="8" t="n">
        <f aca="false">H1144</f>
        <v>40</v>
      </c>
      <c r="M1144" s="2" t="n">
        <v>960</v>
      </c>
      <c r="P1144" s="2" t="n">
        <v>79</v>
      </c>
      <c r="Q1144" s="2" t="n">
        <v>63</v>
      </c>
      <c r="R1144" s="2" t="n">
        <v>87</v>
      </c>
    </row>
    <row r="1145" customFormat="false" ht="15" hidden="false" customHeight="false" outlineLevel="0" collapsed="false">
      <c r="B1145" s="2" t="s">
        <v>108</v>
      </c>
      <c r="C1145" s="66" t="s">
        <v>957</v>
      </c>
      <c r="D1145" s="2" t="n">
        <v>120</v>
      </c>
      <c r="E1145" s="38" t="s">
        <v>185</v>
      </c>
      <c r="F1145" s="2" t="s">
        <v>2601</v>
      </c>
      <c r="G1145" s="92" t="s">
        <v>3532</v>
      </c>
      <c r="H1145" s="8" t="s">
        <v>169</v>
      </c>
      <c r="I1145" s="8" t="str">
        <f aca="false">J1145</f>
        <v>40;42</v>
      </c>
      <c r="J1145" s="8" t="str">
        <f aca="false">LEFT(H1145,2)&amp;";"&amp;RIGHT(H1145,2)</f>
        <v>40;42</v>
      </c>
      <c r="M1145" s="2" t="s">
        <v>3358</v>
      </c>
      <c r="P1145" s="2" t="n">
        <v>82</v>
      </c>
      <c r="Q1145" s="2" t="n">
        <v>65</v>
      </c>
      <c r="R1145" s="2" t="n">
        <v>90</v>
      </c>
    </row>
    <row r="1146" customFormat="false" ht="15" hidden="false" customHeight="false" outlineLevel="0" collapsed="false">
      <c r="B1146" s="2" t="s">
        <v>108</v>
      </c>
      <c r="C1146" s="66" t="s">
        <v>957</v>
      </c>
      <c r="D1146" s="2" t="n">
        <v>130</v>
      </c>
      <c r="E1146" s="38" t="s">
        <v>187</v>
      </c>
      <c r="F1146" s="2" t="s">
        <v>2908</v>
      </c>
      <c r="G1146" s="92" t="s">
        <v>3532</v>
      </c>
      <c r="H1146" s="8" t="n">
        <v>42</v>
      </c>
      <c r="I1146" s="8" t="n">
        <f aca="false">J1146</f>
        <v>42</v>
      </c>
      <c r="J1146" s="8" t="n">
        <f aca="false">H1146</f>
        <v>42</v>
      </c>
      <c r="M1146" s="2" t="n">
        <v>980</v>
      </c>
      <c r="P1146" s="2" t="n">
        <v>84</v>
      </c>
      <c r="Q1146" s="2" t="n">
        <v>67</v>
      </c>
      <c r="R1146" s="2" t="n">
        <v>92</v>
      </c>
    </row>
    <row r="1147" customFormat="false" ht="15" hidden="false" customHeight="false" outlineLevel="0" collapsed="false">
      <c r="B1147" s="2" t="s">
        <v>108</v>
      </c>
      <c r="C1147" s="66" t="s">
        <v>957</v>
      </c>
      <c r="D1147" s="2" t="n">
        <v>140</v>
      </c>
      <c r="E1147" s="38" t="s">
        <v>189</v>
      </c>
      <c r="F1147" s="2" t="s">
        <v>2910</v>
      </c>
      <c r="G1147" s="92" t="s">
        <v>3532</v>
      </c>
      <c r="H1147" s="8" t="s">
        <v>171</v>
      </c>
      <c r="I1147" s="8" t="str">
        <f aca="false">J1147</f>
        <v>42;44</v>
      </c>
      <c r="J1147" s="8" t="str">
        <f aca="false">LEFT(H1147,2)&amp;";"&amp;RIGHT(H1147,2)</f>
        <v>42;44</v>
      </c>
      <c r="M1147" s="2" t="s">
        <v>3358</v>
      </c>
      <c r="P1147" s="2" t="n">
        <v>87</v>
      </c>
      <c r="Q1147" s="2" t="n">
        <v>70</v>
      </c>
      <c r="R1147" s="2" t="n">
        <v>95</v>
      </c>
    </row>
    <row r="1148" customFormat="false" ht="15" hidden="false" customHeight="false" outlineLevel="0" collapsed="false">
      <c r="B1148" s="2" t="s">
        <v>108</v>
      </c>
      <c r="C1148" s="66" t="s">
        <v>957</v>
      </c>
      <c r="D1148" s="2" t="n">
        <v>150</v>
      </c>
      <c r="E1148" s="38" t="s">
        <v>191</v>
      </c>
      <c r="F1148" s="2" t="s">
        <v>2912</v>
      </c>
      <c r="G1148" s="92" t="s">
        <v>3532</v>
      </c>
      <c r="H1148" s="8" t="n">
        <v>44</v>
      </c>
      <c r="I1148" s="8" t="n">
        <f aca="false">J1148</f>
        <v>44</v>
      </c>
      <c r="J1148" s="8" t="n">
        <f aca="false">H1148</f>
        <v>44</v>
      </c>
      <c r="M1148" s="2" t="n">
        <v>990</v>
      </c>
      <c r="P1148" s="2" t="n">
        <v>90</v>
      </c>
      <c r="Q1148" s="2" t="n">
        <v>72</v>
      </c>
      <c r="R1148" s="2" t="n">
        <v>97</v>
      </c>
    </row>
    <row r="1149" customFormat="false" ht="15" hidden="false" customHeight="false" outlineLevel="0" collapsed="false">
      <c r="B1149" s="2" t="s">
        <v>108</v>
      </c>
      <c r="C1149" s="66" t="s">
        <v>957</v>
      </c>
      <c r="D1149" s="2" t="n">
        <v>160</v>
      </c>
      <c r="E1149" s="38" t="s">
        <v>220</v>
      </c>
      <c r="F1149" s="2" t="s">
        <v>3037</v>
      </c>
      <c r="G1149" s="92" t="s">
        <v>3532</v>
      </c>
      <c r="H1149" s="8" t="n">
        <v>46</v>
      </c>
      <c r="I1149" s="8" t="n">
        <f aca="false">J1149</f>
        <v>46</v>
      </c>
      <c r="J1149" s="8" t="n">
        <f aca="false">H1149</f>
        <v>46</v>
      </c>
      <c r="M1149" s="2" t="n">
        <v>970</v>
      </c>
      <c r="P1149" s="2" t="n">
        <v>92</v>
      </c>
      <c r="Q1149" s="2" t="n">
        <v>75</v>
      </c>
      <c r="R1149" s="2" t="n">
        <v>100</v>
      </c>
    </row>
    <row r="1150" customFormat="false" ht="15" hidden="false" customHeight="false" outlineLevel="0" collapsed="false">
      <c r="B1150" s="2" t="s">
        <v>108</v>
      </c>
      <c r="C1150" s="66" t="s">
        <v>957</v>
      </c>
      <c r="D1150" s="2" t="n">
        <v>170</v>
      </c>
      <c r="E1150" s="38" t="s">
        <v>224</v>
      </c>
      <c r="F1150" s="2" t="s">
        <v>1621</v>
      </c>
      <c r="G1150" s="92" t="s">
        <v>3532</v>
      </c>
      <c r="H1150" s="8" t="n">
        <v>48</v>
      </c>
      <c r="I1150" s="8" t="n">
        <f aca="false">J1150</f>
        <v>48</v>
      </c>
      <c r="J1150" s="8" t="n">
        <f aca="false">H1150</f>
        <v>48</v>
      </c>
      <c r="M1150" s="2" t="n">
        <v>900</v>
      </c>
      <c r="P1150" s="2" t="n">
        <v>95</v>
      </c>
      <c r="Q1150" s="2" t="n">
        <v>77</v>
      </c>
      <c r="R1150" s="2" t="n">
        <v>102</v>
      </c>
    </row>
    <row r="1151" customFormat="false" ht="15" hidden="false" customHeight="false" outlineLevel="0" collapsed="false">
      <c r="B1151" s="2" t="s">
        <v>108</v>
      </c>
      <c r="C1151" s="66" t="s">
        <v>957</v>
      </c>
      <c r="D1151" s="2" t="n">
        <v>180</v>
      </c>
      <c r="E1151" s="38" t="s">
        <v>232</v>
      </c>
      <c r="F1151" s="2" t="s">
        <v>1624</v>
      </c>
      <c r="G1151" s="92" t="s">
        <v>3532</v>
      </c>
      <c r="H1151" s="8" t="n">
        <v>50</v>
      </c>
      <c r="I1151" s="8" t="n">
        <f aca="false">J1151</f>
        <v>50</v>
      </c>
      <c r="J1151" s="8" t="n">
        <f aca="false">H1151</f>
        <v>50</v>
      </c>
      <c r="M1151" s="2" t="n">
        <v>940</v>
      </c>
      <c r="P1151" s="2" t="n">
        <v>98</v>
      </c>
      <c r="Q1151" s="2" t="n">
        <v>81</v>
      </c>
      <c r="R1151" s="2" t="n">
        <v>106</v>
      </c>
    </row>
    <row r="1152" customFormat="false" ht="15" hidden="false" customHeight="false" outlineLevel="0" collapsed="false">
      <c r="B1152" s="2" t="s">
        <v>108</v>
      </c>
      <c r="C1152" s="66" t="s">
        <v>957</v>
      </c>
      <c r="D1152" s="2" t="n">
        <v>190</v>
      </c>
      <c r="E1152" s="38" t="s">
        <v>277</v>
      </c>
      <c r="F1152" s="2" t="s">
        <v>1633</v>
      </c>
      <c r="G1152" s="92" t="s">
        <v>3532</v>
      </c>
      <c r="H1152" s="8" t="n">
        <v>52</v>
      </c>
      <c r="I1152" s="8" t="n">
        <f aca="false">J1152</f>
        <v>52</v>
      </c>
      <c r="J1152" s="8" t="n">
        <f aca="false">H1152</f>
        <v>52</v>
      </c>
      <c r="M1152" s="2" t="n">
        <v>950</v>
      </c>
      <c r="P1152" s="2" t="n">
        <v>102</v>
      </c>
      <c r="Q1152" s="2" t="n">
        <v>85</v>
      </c>
      <c r="R1152" s="2" t="n">
        <v>110</v>
      </c>
    </row>
    <row r="1153" customFormat="false" ht="15" hidden="false" customHeight="false" outlineLevel="0" collapsed="false">
      <c r="B1153" s="2" t="s">
        <v>108</v>
      </c>
      <c r="C1153" s="66" t="s">
        <v>957</v>
      </c>
      <c r="D1153" s="2" t="n">
        <v>200</v>
      </c>
      <c r="E1153" s="38" t="s">
        <v>281</v>
      </c>
      <c r="F1153" s="2" t="s">
        <v>2100</v>
      </c>
      <c r="G1153" s="92" t="s">
        <v>3532</v>
      </c>
      <c r="H1153" s="8" t="n">
        <v>54</v>
      </c>
      <c r="I1153" s="8" t="n">
        <f aca="false">J1153</f>
        <v>54</v>
      </c>
      <c r="J1153" s="8" t="n">
        <f aca="false">H1153</f>
        <v>54</v>
      </c>
      <c r="M1153" s="2" t="n">
        <v>910</v>
      </c>
      <c r="P1153" s="2" t="n">
        <v>107</v>
      </c>
      <c r="Q1153" s="2" t="n">
        <v>90</v>
      </c>
      <c r="R1153" s="2" t="n">
        <v>114</v>
      </c>
    </row>
    <row r="1154" customFormat="false" ht="15" hidden="false" customHeight="false" outlineLevel="0" collapsed="false">
      <c r="B1154" s="2" t="s">
        <v>108</v>
      </c>
      <c r="C1154" s="66" t="s">
        <v>957</v>
      </c>
      <c r="D1154" s="2" t="n">
        <v>210</v>
      </c>
      <c r="E1154" s="38" t="s">
        <v>285</v>
      </c>
      <c r="F1154" s="2" t="s">
        <v>2104</v>
      </c>
      <c r="G1154" s="92" t="s">
        <v>3532</v>
      </c>
      <c r="H1154" s="8" t="n">
        <v>56</v>
      </c>
      <c r="I1154" s="8" t="n">
        <f aca="false">J1154</f>
        <v>56</v>
      </c>
      <c r="J1154" s="8" t="n">
        <f aca="false">H1154</f>
        <v>56</v>
      </c>
      <c r="M1154" s="2" t="n">
        <v>890</v>
      </c>
      <c r="P1154" s="2" t="n">
        <v>111</v>
      </c>
      <c r="Q1154" s="2" t="n">
        <v>95</v>
      </c>
      <c r="R1154" s="2" t="n">
        <v>119</v>
      </c>
    </row>
    <row r="1155" customFormat="false" ht="15" hidden="false" customHeight="false" outlineLevel="0" collapsed="false">
      <c r="B1155" s="2" t="s">
        <v>108</v>
      </c>
      <c r="C1155" s="66" t="s">
        <v>957</v>
      </c>
      <c r="D1155" s="2" t="n">
        <v>220</v>
      </c>
      <c r="E1155" s="38" t="s">
        <v>306</v>
      </c>
      <c r="F1155" s="2" t="s">
        <v>2107</v>
      </c>
      <c r="G1155" s="92" t="s">
        <v>3532</v>
      </c>
      <c r="H1155" s="8" t="n">
        <v>58</v>
      </c>
      <c r="I1155" s="8" t="n">
        <f aca="false">J1155</f>
        <v>58</v>
      </c>
      <c r="J1155" s="8" t="n">
        <f aca="false">H1155</f>
        <v>58</v>
      </c>
      <c r="M1155" s="2" t="n">
        <v>870</v>
      </c>
      <c r="P1155" s="2" t="n">
        <v>116</v>
      </c>
      <c r="Q1155" s="2" t="n">
        <v>100</v>
      </c>
      <c r="R1155" s="2" t="n">
        <v>124</v>
      </c>
    </row>
    <row r="1156" customFormat="false" ht="15" hidden="false" customHeight="false" outlineLevel="0" collapsed="false">
      <c r="B1156" s="2" t="s">
        <v>108</v>
      </c>
      <c r="C1156" s="66" t="s">
        <v>957</v>
      </c>
      <c r="D1156" s="2" t="n">
        <v>230</v>
      </c>
      <c r="E1156" s="38" t="s">
        <v>308</v>
      </c>
      <c r="F1156" s="2" t="s">
        <v>2729</v>
      </c>
      <c r="G1156" s="92" t="s">
        <v>3532</v>
      </c>
      <c r="H1156" s="8" t="n">
        <v>60</v>
      </c>
      <c r="I1156" s="8" t="n">
        <f aca="false">J1156</f>
        <v>60</v>
      </c>
      <c r="J1156" s="8" t="n">
        <f aca="false">H1156</f>
        <v>60</v>
      </c>
      <c r="M1156" s="2" t="n">
        <v>850</v>
      </c>
      <c r="P1156" s="2" t="n">
        <v>121</v>
      </c>
      <c r="Q1156" s="2" t="n">
        <v>105</v>
      </c>
      <c r="R1156" s="2" t="n">
        <v>129</v>
      </c>
    </row>
    <row r="1157" customFormat="false" ht="15" hidden="false" customHeight="false" outlineLevel="0" collapsed="false">
      <c r="B1157" s="2" t="s">
        <v>108</v>
      </c>
      <c r="C1157" s="66" t="s">
        <v>957</v>
      </c>
      <c r="D1157" s="2" t="n">
        <v>240</v>
      </c>
      <c r="E1157" s="38" t="s">
        <v>310</v>
      </c>
      <c r="F1157" s="2" t="s">
        <v>2730</v>
      </c>
      <c r="G1157" s="66" t="s">
        <v>3532</v>
      </c>
    </row>
    <row r="1158" customFormat="false" ht="15" hidden="false" customHeight="false" outlineLevel="0" collapsed="false">
      <c r="B1158" s="2" t="s">
        <v>108</v>
      </c>
      <c r="C1158" s="66" t="s">
        <v>957</v>
      </c>
      <c r="D1158" s="2" t="n">
        <v>250</v>
      </c>
      <c r="E1158" s="38" t="s">
        <v>312</v>
      </c>
      <c r="F1158" s="2" t="s">
        <v>2731</v>
      </c>
      <c r="G1158" s="66" t="s">
        <v>3532</v>
      </c>
    </row>
    <row r="1159" customFormat="false" ht="15" hidden="false" customHeight="false" outlineLevel="0" collapsed="false">
      <c r="B1159" s="2" t="s">
        <v>108</v>
      </c>
      <c r="C1159" s="66" t="s">
        <v>957</v>
      </c>
      <c r="D1159" s="2" t="n">
        <v>260</v>
      </c>
      <c r="E1159" s="38" t="s">
        <v>314</v>
      </c>
      <c r="F1159" s="2" t="s">
        <v>2732</v>
      </c>
      <c r="G1159" s="66" t="s">
        <v>3532</v>
      </c>
    </row>
    <row r="1161" customFormat="false" ht="15" hidden="false" customHeight="false" outlineLevel="0" collapsed="false">
      <c r="B1161" s="2" t="s">
        <v>108</v>
      </c>
      <c r="C1161" s="66" t="s">
        <v>968</v>
      </c>
      <c r="D1161" s="2" t="n">
        <v>110</v>
      </c>
      <c r="E1161" s="38" t="s">
        <v>969</v>
      </c>
      <c r="F1161" s="2" t="s">
        <v>969</v>
      </c>
      <c r="G1161" s="92" t="s">
        <v>3532</v>
      </c>
      <c r="H1161" s="27" t="str">
        <f aca="false">J1161&amp;"/"&amp;K1161</f>
        <v>24/L30</v>
      </c>
      <c r="I1161" s="27" t="str">
        <f aca="false">J1161&amp;";"&amp;K1161</f>
        <v>24;L30</v>
      </c>
      <c r="J1161" s="8" t="n">
        <v>24</v>
      </c>
      <c r="K1161" s="8" t="s">
        <v>3551</v>
      </c>
      <c r="M1161" s="2" t="s">
        <v>3358</v>
      </c>
      <c r="Q1161" s="2" t="n">
        <f aca="false">ROUND(LEFT(H1161,2)*2.54,0)</f>
        <v>61</v>
      </c>
      <c r="S1161" s="2" t="n">
        <f aca="false">ROUND(RIGHT(H1161,2)*2.54,0)</f>
        <v>76</v>
      </c>
    </row>
    <row r="1162" customFormat="false" ht="15" hidden="false" customHeight="false" outlineLevel="0" collapsed="false">
      <c r="B1162" s="2" t="s">
        <v>108</v>
      </c>
      <c r="C1162" s="66" t="s">
        <v>968</v>
      </c>
      <c r="D1162" s="2" t="n">
        <v>120</v>
      </c>
      <c r="E1162" s="38" t="s">
        <v>970</v>
      </c>
      <c r="F1162" s="2" t="s">
        <v>970</v>
      </c>
      <c r="G1162" s="92" t="s">
        <v>3532</v>
      </c>
      <c r="H1162" s="27" t="str">
        <f aca="false">J1162&amp;"/"&amp;K1162</f>
        <v>25/L30</v>
      </c>
      <c r="I1162" s="27" t="str">
        <f aca="false">J1162&amp;";"&amp;K1162</f>
        <v>25;L30</v>
      </c>
      <c r="J1162" s="8" t="n">
        <v>25</v>
      </c>
      <c r="K1162" s="8" t="s">
        <v>3551</v>
      </c>
      <c r="M1162" s="2" t="s">
        <v>3358</v>
      </c>
      <c r="Q1162" s="2" t="n">
        <f aca="false">ROUND(LEFT(H1162,2)*2.54,0)</f>
        <v>64</v>
      </c>
      <c r="S1162" s="2" t="n">
        <f aca="false">ROUND(RIGHT(H1162,2)*2.54,0)</f>
        <v>76</v>
      </c>
    </row>
    <row r="1163" customFormat="false" ht="15" hidden="false" customHeight="false" outlineLevel="0" collapsed="false">
      <c r="B1163" s="2" t="s">
        <v>108</v>
      </c>
      <c r="C1163" s="66" t="s">
        <v>968</v>
      </c>
      <c r="D1163" s="2" t="n">
        <v>130</v>
      </c>
      <c r="E1163" s="38" t="s">
        <v>971</v>
      </c>
      <c r="F1163" s="2" t="s">
        <v>971</v>
      </c>
      <c r="G1163" s="92" t="s">
        <v>3532</v>
      </c>
      <c r="H1163" s="27" t="str">
        <f aca="false">J1163&amp;"/"&amp;K1163</f>
        <v>26/L30</v>
      </c>
      <c r="I1163" s="27" t="str">
        <f aca="false">J1163&amp;";"&amp;K1163</f>
        <v>26;L30</v>
      </c>
      <c r="J1163" s="8" t="n">
        <v>26</v>
      </c>
      <c r="K1163" s="8" t="s">
        <v>3551</v>
      </c>
      <c r="M1163" s="2" t="s">
        <v>3358</v>
      </c>
      <c r="Q1163" s="2" t="n">
        <f aca="false">ROUND(LEFT(H1163,2)*2.54,0)</f>
        <v>66</v>
      </c>
      <c r="S1163" s="2" t="n">
        <f aca="false">ROUND(RIGHT(H1163,2)*2.54,0)</f>
        <v>76</v>
      </c>
    </row>
    <row r="1164" customFormat="false" ht="15" hidden="false" customHeight="false" outlineLevel="0" collapsed="false">
      <c r="B1164" s="2" t="s">
        <v>108</v>
      </c>
      <c r="C1164" s="66" t="s">
        <v>968</v>
      </c>
      <c r="D1164" s="2" t="n">
        <v>140</v>
      </c>
      <c r="E1164" s="38" t="s">
        <v>926</v>
      </c>
      <c r="F1164" s="2" t="s">
        <v>926</v>
      </c>
      <c r="G1164" s="92" t="s">
        <v>3532</v>
      </c>
      <c r="H1164" s="27" t="str">
        <f aca="false">J1164&amp;"/"&amp;K1164</f>
        <v>27/L30</v>
      </c>
      <c r="I1164" s="27" t="str">
        <f aca="false">J1164&amp;";"&amp;K1164</f>
        <v>27;L30</v>
      </c>
      <c r="J1164" s="8" t="n">
        <v>27</v>
      </c>
      <c r="K1164" s="8" t="s">
        <v>3551</v>
      </c>
      <c r="M1164" s="2" t="s">
        <v>3358</v>
      </c>
      <c r="Q1164" s="2" t="n">
        <f aca="false">ROUND(LEFT(H1164,2)*2.54,0)</f>
        <v>69</v>
      </c>
      <c r="S1164" s="2" t="n">
        <f aca="false">ROUND(RIGHT(H1164,2)*2.54,0)</f>
        <v>76</v>
      </c>
    </row>
    <row r="1165" customFormat="false" ht="15" hidden="false" customHeight="false" outlineLevel="0" collapsed="false">
      <c r="B1165" s="2" t="s">
        <v>108</v>
      </c>
      <c r="C1165" s="66" t="s">
        <v>968</v>
      </c>
      <c r="D1165" s="2" t="n">
        <v>150</v>
      </c>
      <c r="E1165" s="38" t="s">
        <v>927</v>
      </c>
      <c r="F1165" s="2" t="s">
        <v>927</v>
      </c>
      <c r="G1165" s="92" t="s">
        <v>3532</v>
      </c>
      <c r="H1165" s="27" t="str">
        <f aca="false">J1165&amp;"/"&amp;K1165</f>
        <v>28/L30</v>
      </c>
      <c r="I1165" s="27" t="str">
        <f aca="false">J1165&amp;";"&amp;K1165</f>
        <v>28;L30</v>
      </c>
      <c r="J1165" s="8" t="n">
        <v>28</v>
      </c>
      <c r="K1165" s="8" t="s">
        <v>3551</v>
      </c>
      <c r="M1165" s="2" t="s">
        <v>3358</v>
      </c>
      <c r="Q1165" s="2" t="n">
        <f aca="false">ROUND(LEFT(H1165,2)*2.54,0)</f>
        <v>71</v>
      </c>
      <c r="S1165" s="2" t="n">
        <f aca="false">ROUND(RIGHT(H1165,2)*2.54,0)</f>
        <v>76</v>
      </c>
    </row>
    <row r="1166" customFormat="false" ht="15" hidden="false" customHeight="false" outlineLevel="0" collapsed="false">
      <c r="B1166" s="2" t="s">
        <v>108</v>
      </c>
      <c r="C1166" s="66" t="s">
        <v>968</v>
      </c>
      <c r="D1166" s="2" t="n">
        <v>160</v>
      </c>
      <c r="E1166" s="38" t="s">
        <v>928</v>
      </c>
      <c r="F1166" s="2" t="s">
        <v>928</v>
      </c>
      <c r="G1166" s="92" t="s">
        <v>3532</v>
      </c>
      <c r="H1166" s="27" t="str">
        <f aca="false">J1166&amp;"/"&amp;K1166</f>
        <v>29/L30</v>
      </c>
      <c r="I1166" s="27" t="str">
        <f aca="false">J1166&amp;";"&amp;K1166</f>
        <v>29;L30</v>
      </c>
      <c r="J1166" s="8" t="n">
        <v>29</v>
      </c>
      <c r="K1166" s="8" t="s">
        <v>3551</v>
      </c>
      <c r="M1166" s="2" t="s">
        <v>3358</v>
      </c>
      <c r="Q1166" s="2" t="n">
        <f aca="false">ROUND(LEFT(H1166,2)*2.54,0)</f>
        <v>74</v>
      </c>
      <c r="S1166" s="2" t="n">
        <f aca="false">ROUND(RIGHT(H1166,2)*2.54,0)</f>
        <v>76</v>
      </c>
    </row>
    <row r="1167" customFormat="false" ht="15" hidden="false" customHeight="false" outlineLevel="0" collapsed="false">
      <c r="B1167" s="2" t="s">
        <v>108</v>
      </c>
      <c r="C1167" s="66" t="s">
        <v>968</v>
      </c>
      <c r="D1167" s="2" t="n">
        <v>170</v>
      </c>
      <c r="E1167" s="38" t="s">
        <v>929</v>
      </c>
      <c r="F1167" s="2" t="s">
        <v>929</v>
      </c>
      <c r="G1167" s="92" t="s">
        <v>3532</v>
      </c>
      <c r="H1167" s="27" t="str">
        <f aca="false">J1167&amp;"/"&amp;K1167</f>
        <v>30/L30</v>
      </c>
      <c r="I1167" s="27" t="str">
        <f aca="false">J1167&amp;";"&amp;K1167</f>
        <v>30;L30</v>
      </c>
      <c r="J1167" s="8" t="n">
        <v>30</v>
      </c>
      <c r="K1167" s="8" t="s">
        <v>3551</v>
      </c>
      <c r="M1167" s="2" t="s">
        <v>3358</v>
      </c>
      <c r="Q1167" s="2" t="n">
        <f aca="false">ROUND(LEFT(H1167,2)*2.54,0)</f>
        <v>76</v>
      </c>
      <c r="S1167" s="2" t="n">
        <f aca="false">ROUND(RIGHT(H1167,2)*2.54,0)</f>
        <v>76</v>
      </c>
    </row>
    <row r="1168" customFormat="false" ht="15" hidden="false" customHeight="false" outlineLevel="0" collapsed="false">
      <c r="B1168" s="2" t="s">
        <v>108</v>
      </c>
      <c r="C1168" s="66" t="s">
        <v>968</v>
      </c>
      <c r="D1168" s="2" t="n">
        <v>180</v>
      </c>
      <c r="E1168" s="38" t="s">
        <v>930</v>
      </c>
      <c r="F1168" s="2" t="s">
        <v>930</v>
      </c>
      <c r="G1168" s="92" t="s">
        <v>3532</v>
      </c>
      <c r="H1168" s="27" t="str">
        <f aca="false">J1168&amp;"/"&amp;K1168</f>
        <v>31/L30</v>
      </c>
      <c r="I1168" s="27" t="str">
        <f aca="false">J1168&amp;";"&amp;K1168</f>
        <v>31;L30</v>
      </c>
      <c r="J1168" s="8" t="n">
        <v>31</v>
      </c>
      <c r="K1168" s="8" t="s">
        <v>3551</v>
      </c>
      <c r="M1168" s="2" t="s">
        <v>3358</v>
      </c>
      <c r="Q1168" s="2" t="n">
        <f aca="false">ROUND(LEFT(H1168,2)*2.54,0)</f>
        <v>79</v>
      </c>
      <c r="S1168" s="2" t="n">
        <f aca="false">ROUND(RIGHT(H1168,2)*2.54,0)</f>
        <v>76</v>
      </c>
    </row>
    <row r="1169" customFormat="false" ht="15" hidden="false" customHeight="false" outlineLevel="0" collapsed="false">
      <c r="B1169" s="2" t="s">
        <v>108</v>
      </c>
      <c r="C1169" s="66" t="s">
        <v>968</v>
      </c>
      <c r="D1169" s="2" t="n">
        <v>190</v>
      </c>
      <c r="E1169" s="38" t="s">
        <v>931</v>
      </c>
      <c r="F1169" s="2" t="s">
        <v>931</v>
      </c>
      <c r="G1169" s="92" t="s">
        <v>3532</v>
      </c>
      <c r="H1169" s="27" t="str">
        <f aca="false">J1169&amp;"/"&amp;K1169</f>
        <v>32/L30</v>
      </c>
      <c r="I1169" s="27" t="str">
        <f aca="false">J1169&amp;";"&amp;K1169</f>
        <v>32;L30</v>
      </c>
      <c r="J1169" s="8" t="n">
        <v>32</v>
      </c>
      <c r="K1169" s="8" t="s">
        <v>3551</v>
      </c>
      <c r="M1169" s="2" t="s">
        <v>3358</v>
      </c>
      <c r="Q1169" s="2" t="n">
        <f aca="false">ROUND(LEFT(H1169,2)*2.54,0)</f>
        <v>81</v>
      </c>
      <c r="S1169" s="2" t="n">
        <f aca="false">ROUND(RIGHT(H1169,2)*2.54,0)</f>
        <v>76</v>
      </c>
    </row>
    <row r="1170" customFormat="false" ht="15" hidden="false" customHeight="false" outlineLevel="0" collapsed="false">
      <c r="B1170" s="2" t="s">
        <v>108</v>
      </c>
      <c r="C1170" s="66" t="s">
        <v>968</v>
      </c>
      <c r="D1170" s="2" t="n">
        <v>200</v>
      </c>
      <c r="E1170" s="38" t="s">
        <v>932</v>
      </c>
      <c r="F1170" s="2" t="s">
        <v>932</v>
      </c>
      <c r="G1170" s="92" t="s">
        <v>3532</v>
      </c>
      <c r="H1170" s="27" t="str">
        <f aca="false">J1170&amp;"/"&amp;K1170</f>
        <v>33/L30</v>
      </c>
      <c r="I1170" s="27" t="str">
        <f aca="false">J1170&amp;";"&amp;K1170</f>
        <v>33;L30</v>
      </c>
      <c r="J1170" s="8" t="n">
        <v>33</v>
      </c>
      <c r="K1170" s="8" t="s">
        <v>3551</v>
      </c>
      <c r="M1170" s="2" t="s">
        <v>3358</v>
      </c>
      <c r="Q1170" s="2" t="n">
        <f aca="false">ROUND(LEFT(H1170,2)*2.54,0)</f>
        <v>84</v>
      </c>
      <c r="S1170" s="2" t="n">
        <f aca="false">ROUND(RIGHT(H1170,2)*2.54,0)</f>
        <v>76</v>
      </c>
    </row>
    <row r="1171" customFormat="false" ht="15" hidden="false" customHeight="false" outlineLevel="0" collapsed="false">
      <c r="B1171" s="2" t="s">
        <v>108</v>
      </c>
      <c r="C1171" s="66" t="s">
        <v>968</v>
      </c>
      <c r="D1171" s="2" t="n">
        <v>310</v>
      </c>
      <c r="E1171" s="38" t="s">
        <v>972</v>
      </c>
      <c r="F1171" s="2" t="s">
        <v>972</v>
      </c>
      <c r="G1171" s="92" t="s">
        <v>3532</v>
      </c>
      <c r="H1171" s="27" t="str">
        <f aca="false">J1171&amp;"/"&amp;K1171</f>
        <v>24/L32</v>
      </c>
      <c r="I1171" s="27" t="str">
        <f aca="false">J1171&amp;";"&amp;K1171</f>
        <v>24;L32</v>
      </c>
      <c r="J1171" s="8" t="n">
        <v>24</v>
      </c>
      <c r="K1171" s="8" t="s">
        <v>3552</v>
      </c>
      <c r="M1171" s="2" t="s">
        <v>3358</v>
      </c>
      <c r="Q1171" s="2" t="n">
        <f aca="false">ROUND(LEFT(H1171,2)*2.54,0)</f>
        <v>61</v>
      </c>
      <c r="S1171" s="2" t="n">
        <f aca="false">ROUND(RIGHT(H1171,2)*2.54,0)</f>
        <v>81</v>
      </c>
    </row>
    <row r="1172" customFormat="false" ht="15" hidden="false" customHeight="false" outlineLevel="0" collapsed="false">
      <c r="B1172" s="2" t="s">
        <v>108</v>
      </c>
      <c r="C1172" s="66" t="s">
        <v>968</v>
      </c>
      <c r="D1172" s="2" t="n">
        <v>320</v>
      </c>
      <c r="E1172" s="38" t="s">
        <v>973</v>
      </c>
      <c r="F1172" s="2" t="s">
        <v>973</v>
      </c>
      <c r="G1172" s="92" t="s">
        <v>3532</v>
      </c>
      <c r="H1172" s="27" t="str">
        <f aca="false">J1172&amp;"/"&amp;K1172</f>
        <v>25/L32</v>
      </c>
      <c r="I1172" s="27" t="str">
        <f aca="false">J1172&amp;";"&amp;K1172</f>
        <v>25;L32</v>
      </c>
      <c r="J1172" s="8" t="n">
        <v>25</v>
      </c>
      <c r="K1172" s="8" t="s">
        <v>3552</v>
      </c>
      <c r="M1172" s="2" t="s">
        <v>3358</v>
      </c>
      <c r="Q1172" s="2" t="n">
        <f aca="false">ROUND(LEFT(H1172,2)*2.54,0)</f>
        <v>64</v>
      </c>
      <c r="S1172" s="2" t="n">
        <f aca="false">ROUND(RIGHT(H1172,2)*2.54,0)</f>
        <v>81</v>
      </c>
    </row>
    <row r="1173" customFormat="false" ht="15" hidden="false" customHeight="false" outlineLevel="0" collapsed="false">
      <c r="B1173" s="2" t="s">
        <v>108</v>
      </c>
      <c r="C1173" s="66" t="s">
        <v>968</v>
      </c>
      <c r="D1173" s="2" t="n">
        <v>330</v>
      </c>
      <c r="E1173" s="38" t="s">
        <v>974</v>
      </c>
      <c r="F1173" s="2" t="s">
        <v>974</v>
      </c>
      <c r="G1173" s="92" t="s">
        <v>3532</v>
      </c>
      <c r="H1173" s="27" t="str">
        <f aca="false">J1173&amp;"/"&amp;K1173</f>
        <v>26/L32</v>
      </c>
      <c r="I1173" s="27" t="str">
        <f aca="false">J1173&amp;";"&amp;K1173</f>
        <v>26;L32</v>
      </c>
      <c r="J1173" s="8" t="n">
        <v>26</v>
      </c>
      <c r="K1173" s="8" t="s">
        <v>3552</v>
      </c>
      <c r="M1173" s="2" t="s">
        <v>3358</v>
      </c>
      <c r="P1173" s="18"/>
      <c r="Q1173" s="2" t="n">
        <f aca="false">ROUND(LEFT(H1173,2)*2.54,0)</f>
        <v>66</v>
      </c>
      <c r="S1173" s="2" t="n">
        <f aca="false">ROUND(RIGHT(H1173,2)*2.54,0)</f>
        <v>81</v>
      </c>
    </row>
    <row r="1174" customFormat="false" ht="15" hidden="false" customHeight="false" outlineLevel="0" collapsed="false">
      <c r="B1174" s="2" t="s">
        <v>108</v>
      </c>
      <c r="C1174" s="66" t="s">
        <v>968</v>
      </c>
      <c r="D1174" s="2" t="n">
        <v>340</v>
      </c>
      <c r="E1174" s="38" t="s">
        <v>936</v>
      </c>
      <c r="F1174" s="2" t="s">
        <v>936</v>
      </c>
      <c r="G1174" s="92" t="s">
        <v>3532</v>
      </c>
      <c r="H1174" s="27" t="str">
        <f aca="false">J1174&amp;"/"&amp;K1174</f>
        <v>27/L32</v>
      </c>
      <c r="I1174" s="27" t="str">
        <f aca="false">J1174&amp;";"&amp;K1174</f>
        <v>27;L32</v>
      </c>
      <c r="J1174" s="8" t="n">
        <v>27</v>
      </c>
      <c r="K1174" s="8" t="s">
        <v>3552</v>
      </c>
      <c r="M1174" s="2" t="s">
        <v>3358</v>
      </c>
      <c r="P1174" s="18"/>
      <c r="Q1174" s="2" t="n">
        <f aca="false">ROUND(LEFT(H1174,2)*2.54,0)</f>
        <v>69</v>
      </c>
      <c r="S1174" s="2" t="n">
        <f aca="false">ROUND(RIGHT(H1174,2)*2.54,0)</f>
        <v>81</v>
      </c>
    </row>
    <row r="1175" customFormat="false" ht="15" hidden="false" customHeight="false" outlineLevel="0" collapsed="false">
      <c r="B1175" s="2" t="s">
        <v>108</v>
      </c>
      <c r="C1175" s="66" t="s">
        <v>968</v>
      </c>
      <c r="D1175" s="2" t="n">
        <v>350</v>
      </c>
      <c r="E1175" s="38" t="s">
        <v>937</v>
      </c>
      <c r="F1175" s="2" t="s">
        <v>937</v>
      </c>
      <c r="G1175" s="92" t="s">
        <v>3532</v>
      </c>
      <c r="H1175" s="27" t="str">
        <f aca="false">J1175&amp;"/"&amp;K1175</f>
        <v>28/L32</v>
      </c>
      <c r="I1175" s="27" t="str">
        <f aca="false">J1175&amp;";"&amp;K1175</f>
        <v>28;L32</v>
      </c>
      <c r="J1175" s="8" t="n">
        <v>28</v>
      </c>
      <c r="K1175" s="8" t="s">
        <v>3552</v>
      </c>
      <c r="M1175" s="2" t="s">
        <v>3358</v>
      </c>
      <c r="P1175" s="18"/>
      <c r="Q1175" s="2" t="n">
        <f aca="false">ROUND(LEFT(H1175,2)*2.54,0)</f>
        <v>71</v>
      </c>
      <c r="S1175" s="2" t="n">
        <f aca="false">ROUND(RIGHT(H1175,2)*2.54,0)</f>
        <v>81</v>
      </c>
    </row>
    <row r="1176" customFormat="false" ht="15" hidden="false" customHeight="false" outlineLevel="0" collapsed="false">
      <c r="B1176" s="2" t="s">
        <v>108</v>
      </c>
      <c r="C1176" s="66" t="s">
        <v>968</v>
      </c>
      <c r="D1176" s="2" t="n">
        <v>360</v>
      </c>
      <c r="E1176" s="38" t="s">
        <v>938</v>
      </c>
      <c r="F1176" s="2" t="s">
        <v>938</v>
      </c>
      <c r="G1176" s="92" t="s">
        <v>3532</v>
      </c>
      <c r="H1176" s="27" t="str">
        <f aca="false">J1176&amp;"/"&amp;K1176</f>
        <v>29/L32</v>
      </c>
      <c r="I1176" s="27" t="str">
        <f aca="false">J1176&amp;";"&amp;K1176</f>
        <v>29;L32</v>
      </c>
      <c r="J1176" s="8" t="n">
        <v>29</v>
      </c>
      <c r="K1176" s="8" t="s">
        <v>3552</v>
      </c>
      <c r="M1176" s="2" t="s">
        <v>3358</v>
      </c>
      <c r="P1176" s="18"/>
      <c r="Q1176" s="2" t="n">
        <f aca="false">ROUND(LEFT(H1176,2)*2.54,0)</f>
        <v>74</v>
      </c>
      <c r="S1176" s="2" t="n">
        <f aca="false">ROUND(RIGHT(H1176,2)*2.54,0)</f>
        <v>81</v>
      </c>
    </row>
    <row r="1177" customFormat="false" ht="15" hidden="false" customHeight="false" outlineLevel="0" collapsed="false">
      <c r="B1177" s="2" t="s">
        <v>108</v>
      </c>
      <c r="C1177" s="66" t="s">
        <v>968</v>
      </c>
      <c r="D1177" s="2" t="n">
        <v>370</v>
      </c>
      <c r="E1177" s="38" t="s">
        <v>939</v>
      </c>
      <c r="F1177" s="2" t="s">
        <v>939</v>
      </c>
      <c r="G1177" s="92" t="s">
        <v>3532</v>
      </c>
      <c r="H1177" s="27" t="str">
        <f aca="false">J1177&amp;"/"&amp;K1177</f>
        <v>30/L32</v>
      </c>
      <c r="I1177" s="27" t="str">
        <f aca="false">J1177&amp;";"&amp;K1177</f>
        <v>30;L32</v>
      </c>
      <c r="J1177" s="8" t="n">
        <v>30</v>
      </c>
      <c r="K1177" s="8" t="s">
        <v>3552</v>
      </c>
      <c r="M1177" s="2" t="s">
        <v>3358</v>
      </c>
      <c r="P1177" s="18"/>
      <c r="Q1177" s="2" t="n">
        <f aca="false">ROUND(LEFT(H1177,2)*2.54,0)</f>
        <v>76</v>
      </c>
      <c r="S1177" s="2" t="n">
        <f aca="false">ROUND(RIGHT(H1177,2)*2.54,0)</f>
        <v>81</v>
      </c>
    </row>
    <row r="1178" customFormat="false" ht="15" hidden="false" customHeight="false" outlineLevel="0" collapsed="false">
      <c r="B1178" s="2" t="s">
        <v>108</v>
      </c>
      <c r="C1178" s="66" t="s">
        <v>968</v>
      </c>
      <c r="D1178" s="2" t="n">
        <v>380</v>
      </c>
      <c r="E1178" s="38" t="s">
        <v>940</v>
      </c>
      <c r="F1178" s="2" t="s">
        <v>940</v>
      </c>
      <c r="G1178" s="92" t="s">
        <v>3532</v>
      </c>
      <c r="H1178" s="27" t="str">
        <f aca="false">J1178&amp;"/"&amp;K1178</f>
        <v>31/L32</v>
      </c>
      <c r="I1178" s="27" t="str">
        <f aca="false">J1178&amp;";"&amp;K1178</f>
        <v>31;L32</v>
      </c>
      <c r="J1178" s="8" t="n">
        <v>31</v>
      </c>
      <c r="K1178" s="8" t="s">
        <v>3552</v>
      </c>
      <c r="M1178" s="2" t="s">
        <v>3358</v>
      </c>
      <c r="Q1178" s="2" t="n">
        <f aca="false">ROUND(LEFT(H1178,2)*2.54,0)</f>
        <v>79</v>
      </c>
      <c r="S1178" s="2" t="n">
        <f aca="false">ROUND(RIGHT(H1178,2)*2.54,0)</f>
        <v>81</v>
      </c>
    </row>
    <row r="1179" customFormat="false" ht="15" hidden="false" customHeight="false" outlineLevel="0" collapsed="false">
      <c r="B1179" s="2" t="s">
        <v>108</v>
      </c>
      <c r="C1179" s="66" t="s">
        <v>968</v>
      </c>
      <c r="D1179" s="2" t="n">
        <v>390</v>
      </c>
      <c r="E1179" s="38" t="s">
        <v>941</v>
      </c>
      <c r="F1179" s="2" t="s">
        <v>941</v>
      </c>
      <c r="G1179" s="92" t="s">
        <v>3532</v>
      </c>
      <c r="H1179" s="27" t="str">
        <f aca="false">J1179&amp;"/"&amp;K1179</f>
        <v>32/L32</v>
      </c>
      <c r="I1179" s="27" t="str">
        <f aca="false">J1179&amp;";"&amp;K1179</f>
        <v>32;L32</v>
      </c>
      <c r="J1179" s="8" t="n">
        <v>32</v>
      </c>
      <c r="K1179" s="8" t="s">
        <v>3552</v>
      </c>
      <c r="M1179" s="2" t="s">
        <v>3358</v>
      </c>
      <c r="Q1179" s="2" t="n">
        <f aca="false">ROUND(LEFT(H1179,2)*2.54,0)</f>
        <v>81</v>
      </c>
      <c r="S1179" s="2" t="n">
        <f aca="false">ROUND(RIGHT(H1179,2)*2.54,0)</f>
        <v>81</v>
      </c>
    </row>
    <row r="1180" customFormat="false" ht="15" hidden="false" customHeight="false" outlineLevel="0" collapsed="false">
      <c r="B1180" s="2" t="s">
        <v>108</v>
      </c>
      <c r="C1180" s="66" t="s">
        <v>968</v>
      </c>
      <c r="D1180" s="2" t="n">
        <v>400</v>
      </c>
      <c r="E1180" s="38" t="s">
        <v>942</v>
      </c>
      <c r="F1180" s="2" t="s">
        <v>942</v>
      </c>
      <c r="G1180" s="92" t="s">
        <v>3532</v>
      </c>
      <c r="H1180" s="27" t="str">
        <f aca="false">J1180&amp;"/"&amp;K1180</f>
        <v>33/L32</v>
      </c>
      <c r="I1180" s="27" t="str">
        <f aca="false">J1180&amp;";"&amp;K1180</f>
        <v>33;L32</v>
      </c>
      <c r="J1180" s="8" t="n">
        <v>33</v>
      </c>
      <c r="K1180" s="8" t="s">
        <v>3552</v>
      </c>
      <c r="M1180" s="2" t="s">
        <v>3358</v>
      </c>
      <c r="Q1180" s="2" t="n">
        <f aca="false">ROUND(LEFT(H1180,2)*2.54,0)</f>
        <v>84</v>
      </c>
      <c r="S1180" s="2" t="n">
        <f aca="false">ROUND(RIGHT(H1180,2)*2.54,0)</f>
        <v>81</v>
      </c>
    </row>
    <row r="1181" customFormat="false" ht="15" hidden="false" customHeight="false" outlineLevel="0" collapsed="false">
      <c r="B1181" s="2" t="s">
        <v>108</v>
      </c>
      <c r="C1181" s="66" t="s">
        <v>968</v>
      </c>
      <c r="D1181" s="2" t="n">
        <v>510</v>
      </c>
      <c r="E1181" s="38" t="s">
        <v>975</v>
      </c>
      <c r="F1181" s="2" t="s">
        <v>975</v>
      </c>
      <c r="G1181" s="92" t="s">
        <v>3532</v>
      </c>
      <c r="H1181" s="27" t="str">
        <f aca="false">J1181&amp;"/"&amp;K1181</f>
        <v>24/L34</v>
      </c>
      <c r="I1181" s="27" t="str">
        <f aca="false">J1181&amp;";"&amp;K1181</f>
        <v>24;L34</v>
      </c>
      <c r="J1181" s="8" t="n">
        <v>24</v>
      </c>
      <c r="K1181" s="8" t="s">
        <v>3553</v>
      </c>
      <c r="M1181" s="2" t="s">
        <v>3358</v>
      </c>
      <c r="Q1181" s="2" t="n">
        <f aca="false">ROUND(LEFT(H1181,2)*2.54,0)</f>
        <v>61</v>
      </c>
      <c r="S1181" s="2" t="n">
        <f aca="false">ROUND(RIGHT(H1181,2)*2.54,0)</f>
        <v>86</v>
      </c>
    </row>
    <row r="1182" customFormat="false" ht="15" hidden="false" customHeight="false" outlineLevel="0" collapsed="false">
      <c r="B1182" s="2" t="s">
        <v>108</v>
      </c>
      <c r="C1182" s="66" t="s">
        <v>968</v>
      </c>
      <c r="D1182" s="2" t="n">
        <v>520</v>
      </c>
      <c r="E1182" s="38" t="s">
        <v>976</v>
      </c>
      <c r="F1182" s="2" t="s">
        <v>976</v>
      </c>
      <c r="G1182" s="92" t="s">
        <v>3532</v>
      </c>
      <c r="H1182" s="27" t="str">
        <f aca="false">J1182&amp;"/"&amp;K1182</f>
        <v>25/L34</v>
      </c>
      <c r="I1182" s="27" t="str">
        <f aca="false">J1182&amp;";"&amp;K1182</f>
        <v>25;L34</v>
      </c>
      <c r="J1182" s="8" t="n">
        <v>25</v>
      </c>
      <c r="K1182" s="8" t="s">
        <v>3553</v>
      </c>
      <c r="M1182" s="2" t="s">
        <v>3358</v>
      </c>
      <c r="Q1182" s="2" t="n">
        <f aca="false">ROUND(LEFT(H1182,2)*2.54,0)</f>
        <v>64</v>
      </c>
      <c r="S1182" s="2" t="n">
        <f aca="false">ROUND(RIGHT(H1182,2)*2.54,0)</f>
        <v>86</v>
      </c>
    </row>
    <row r="1183" customFormat="false" ht="15" hidden="false" customHeight="false" outlineLevel="0" collapsed="false">
      <c r="B1183" s="2" t="s">
        <v>108</v>
      </c>
      <c r="C1183" s="66" t="s">
        <v>968</v>
      </c>
      <c r="D1183" s="2" t="n">
        <v>530</v>
      </c>
      <c r="E1183" s="38" t="s">
        <v>977</v>
      </c>
      <c r="F1183" s="2" t="s">
        <v>977</v>
      </c>
      <c r="G1183" s="92" t="s">
        <v>3532</v>
      </c>
      <c r="H1183" s="27" t="str">
        <f aca="false">J1183&amp;"/"&amp;K1183</f>
        <v>26/L34</v>
      </c>
      <c r="I1183" s="27" t="str">
        <f aca="false">J1183&amp;";"&amp;K1183</f>
        <v>26;L34</v>
      </c>
      <c r="J1183" s="8" t="n">
        <v>26</v>
      </c>
      <c r="K1183" s="8" t="s">
        <v>3553</v>
      </c>
      <c r="M1183" s="2" t="s">
        <v>3358</v>
      </c>
      <c r="Q1183" s="2" t="n">
        <f aca="false">ROUND(LEFT(H1183,2)*2.54,0)</f>
        <v>66</v>
      </c>
      <c r="S1183" s="2" t="n">
        <f aca="false">ROUND(RIGHT(H1183,2)*2.54,0)</f>
        <v>86</v>
      </c>
    </row>
    <row r="1184" customFormat="false" ht="15" hidden="false" customHeight="false" outlineLevel="0" collapsed="false">
      <c r="B1184" s="2" t="s">
        <v>108</v>
      </c>
      <c r="C1184" s="66" t="s">
        <v>968</v>
      </c>
      <c r="D1184" s="2" t="n">
        <v>540</v>
      </c>
      <c r="E1184" s="38" t="s">
        <v>946</v>
      </c>
      <c r="F1184" s="2" t="s">
        <v>946</v>
      </c>
      <c r="G1184" s="92" t="s">
        <v>3532</v>
      </c>
      <c r="H1184" s="27" t="str">
        <f aca="false">J1184&amp;"/"&amp;K1184</f>
        <v>27/L34</v>
      </c>
      <c r="I1184" s="27" t="str">
        <f aca="false">J1184&amp;";"&amp;K1184</f>
        <v>27;L34</v>
      </c>
      <c r="J1184" s="8" t="n">
        <v>27</v>
      </c>
      <c r="K1184" s="8" t="s">
        <v>3553</v>
      </c>
      <c r="M1184" s="2" t="s">
        <v>3358</v>
      </c>
      <c r="Q1184" s="2" t="n">
        <f aca="false">ROUND(LEFT(H1184,2)*2.54,0)</f>
        <v>69</v>
      </c>
      <c r="S1184" s="2" t="n">
        <f aca="false">ROUND(RIGHT(H1184,2)*2.54,0)</f>
        <v>86</v>
      </c>
    </row>
    <row r="1185" customFormat="false" ht="15" hidden="false" customHeight="false" outlineLevel="0" collapsed="false">
      <c r="B1185" s="2" t="s">
        <v>108</v>
      </c>
      <c r="C1185" s="66" t="s">
        <v>968</v>
      </c>
      <c r="D1185" s="2" t="n">
        <v>550</v>
      </c>
      <c r="E1185" s="38" t="s">
        <v>947</v>
      </c>
      <c r="F1185" s="2" t="s">
        <v>947</v>
      </c>
      <c r="G1185" s="92" t="s">
        <v>3532</v>
      </c>
      <c r="H1185" s="27" t="str">
        <f aca="false">J1185&amp;"/"&amp;K1185</f>
        <v>28/L34</v>
      </c>
      <c r="I1185" s="27" t="str">
        <f aca="false">J1185&amp;";"&amp;K1185</f>
        <v>28;L34</v>
      </c>
      <c r="J1185" s="8" t="n">
        <v>28</v>
      </c>
      <c r="K1185" s="8" t="s">
        <v>3553</v>
      </c>
      <c r="M1185" s="2" t="s">
        <v>3358</v>
      </c>
      <c r="Q1185" s="2" t="n">
        <f aca="false">ROUND(LEFT(H1185,2)*2.54,0)</f>
        <v>71</v>
      </c>
      <c r="S1185" s="2" t="n">
        <f aca="false">ROUND(RIGHT(H1185,2)*2.54,0)</f>
        <v>86</v>
      </c>
    </row>
    <row r="1186" customFormat="false" ht="15" hidden="false" customHeight="false" outlineLevel="0" collapsed="false">
      <c r="B1186" s="2" t="s">
        <v>108</v>
      </c>
      <c r="C1186" s="66" t="s">
        <v>968</v>
      </c>
      <c r="D1186" s="2" t="n">
        <v>560</v>
      </c>
      <c r="E1186" s="38" t="s">
        <v>948</v>
      </c>
      <c r="F1186" s="2" t="s">
        <v>948</v>
      </c>
      <c r="G1186" s="92" t="s">
        <v>3532</v>
      </c>
      <c r="H1186" s="27" t="str">
        <f aca="false">J1186&amp;"/"&amp;K1186</f>
        <v>29/L34</v>
      </c>
      <c r="I1186" s="27" t="str">
        <f aca="false">J1186&amp;";"&amp;K1186</f>
        <v>29;L34</v>
      </c>
      <c r="J1186" s="8" t="n">
        <v>29</v>
      </c>
      <c r="K1186" s="8" t="s">
        <v>3553</v>
      </c>
      <c r="M1186" s="2" t="s">
        <v>3358</v>
      </c>
      <c r="Q1186" s="2" t="n">
        <f aca="false">ROUND(LEFT(H1186,2)*2.54,0)</f>
        <v>74</v>
      </c>
      <c r="S1186" s="2" t="n">
        <f aca="false">ROUND(RIGHT(H1186,2)*2.54,0)</f>
        <v>86</v>
      </c>
    </row>
    <row r="1187" customFormat="false" ht="15" hidden="false" customHeight="false" outlineLevel="0" collapsed="false">
      <c r="B1187" s="2" t="s">
        <v>108</v>
      </c>
      <c r="C1187" s="66" t="s">
        <v>968</v>
      </c>
      <c r="D1187" s="2" t="n">
        <v>570</v>
      </c>
      <c r="E1187" s="38" t="s">
        <v>949</v>
      </c>
      <c r="F1187" s="2" t="s">
        <v>949</v>
      </c>
      <c r="G1187" s="92" t="s">
        <v>3532</v>
      </c>
      <c r="H1187" s="27" t="str">
        <f aca="false">J1187&amp;"/"&amp;K1187</f>
        <v>30/L34</v>
      </c>
      <c r="I1187" s="27" t="str">
        <f aca="false">J1187&amp;";"&amp;K1187</f>
        <v>30;L34</v>
      </c>
      <c r="J1187" s="8" t="n">
        <v>30</v>
      </c>
      <c r="K1187" s="8" t="s">
        <v>3553</v>
      </c>
      <c r="M1187" s="2" t="s">
        <v>3358</v>
      </c>
      <c r="Q1187" s="2" t="n">
        <f aca="false">ROUND(LEFT(H1187,2)*2.54,0)</f>
        <v>76</v>
      </c>
      <c r="S1187" s="2" t="n">
        <f aca="false">ROUND(RIGHT(H1187,2)*2.54,0)</f>
        <v>86</v>
      </c>
    </row>
    <row r="1188" customFormat="false" ht="15" hidden="false" customHeight="false" outlineLevel="0" collapsed="false">
      <c r="B1188" s="2" t="s">
        <v>108</v>
      </c>
      <c r="C1188" s="66" t="s">
        <v>968</v>
      </c>
      <c r="D1188" s="2" t="n">
        <v>580</v>
      </c>
      <c r="E1188" s="38" t="s">
        <v>950</v>
      </c>
      <c r="F1188" s="2" t="s">
        <v>950</v>
      </c>
      <c r="G1188" s="92" t="s">
        <v>3532</v>
      </c>
      <c r="H1188" s="27" t="str">
        <f aca="false">J1188&amp;"/"&amp;K1188</f>
        <v>31/L34</v>
      </c>
      <c r="I1188" s="27" t="str">
        <f aca="false">J1188&amp;";"&amp;K1188</f>
        <v>31;L34</v>
      </c>
      <c r="J1188" s="8" t="n">
        <v>31</v>
      </c>
      <c r="K1188" s="8" t="s">
        <v>3553</v>
      </c>
      <c r="M1188" s="2" t="s">
        <v>3358</v>
      </c>
      <c r="Q1188" s="2" t="n">
        <f aca="false">ROUND(LEFT(H1188,2)*2.54,0)</f>
        <v>79</v>
      </c>
      <c r="S1188" s="2" t="n">
        <f aca="false">ROUND(RIGHT(H1188,2)*2.54,0)</f>
        <v>86</v>
      </c>
    </row>
    <row r="1189" customFormat="false" ht="15" hidden="false" customHeight="false" outlineLevel="0" collapsed="false">
      <c r="B1189" s="2" t="s">
        <v>108</v>
      </c>
      <c r="C1189" s="66" t="s">
        <v>968</v>
      </c>
      <c r="D1189" s="2" t="n">
        <v>590</v>
      </c>
      <c r="E1189" s="38" t="s">
        <v>951</v>
      </c>
      <c r="F1189" s="2" t="s">
        <v>951</v>
      </c>
      <c r="G1189" s="92" t="s">
        <v>3532</v>
      </c>
      <c r="H1189" s="27" t="str">
        <f aca="false">J1189&amp;"/"&amp;K1189</f>
        <v>32/L34</v>
      </c>
      <c r="I1189" s="27" t="str">
        <f aca="false">J1189&amp;";"&amp;K1189</f>
        <v>32;L34</v>
      </c>
      <c r="J1189" s="8" t="n">
        <v>32</v>
      </c>
      <c r="K1189" s="8" t="s">
        <v>3553</v>
      </c>
      <c r="M1189" s="2" t="s">
        <v>3358</v>
      </c>
      <c r="Q1189" s="2" t="n">
        <f aca="false">ROUND(LEFT(H1189,2)*2.54,0)</f>
        <v>81</v>
      </c>
      <c r="S1189" s="2" t="n">
        <f aca="false">ROUND(RIGHT(H1189,2)*2.54,0)</f>
        <v>86</v>
      </c>
    </row>
    <row r="1190" customFormat="false" ht="15" hidden="false" customHeight="false" outlineLevel="0" collapsed="false">
      <c r="B1190" s="2" t="s">
        <v>108</v>
      </c>
      <c r="C1190" s="66" t="s">
        <v>968</v>
      </c>
      <c r="D1190" s="2" t="n">
        <v>600</v>
      </c>
      <c r="E1190" s="38" t="s">
        <v>952</v>
      </c>
      <c r="F1190" s="2" t="s">
        <v>952</v>
      </c>
      <c r="G1190" s="92" t="s">
        <v>3532</v>
      </c>
      <c r="H1190" s="27" t="str">
        <f aca="false">J1190&amp;"/"&amp;K1190</f>
        <v>33/L34</v>
      </c>
      <c r="I1190" s="27" t="str">
        <f aca="false">J1190&amp;";"&amp;K1190</f>
        <v>33;L34</v>
      </c>
      <c r="J1190" s="8" t="n">
        <v>33</v>
      </c>
      <c r="K1190" s="8" t="s">
        <v>3553</v>
      </c>
      <c r="M1190" s="2" t="s">
        <v>3358</v>
      </c>
      <c r="Q1190" s="2" t="n">
        <f aca="false">ROUND(LEFT(H1190,2)*2.54,0)</f>
        <v>84</v>
      </c>
      <c r="S1190" s="2" t="n">
        <f aca="false">ROUND(RIGHT(H1190,2)*2.54,0)</f>
        <v>86</v>
      </c>
    </row>
    <row r="1192" customFormat="false" ht="15" hidden="false" customHeight="false" outlineLevel="0" collapsed="false">
      <c r="B1192" s="2" t="s">
        <v>108</v>
      </c>
      <c r="C1192" s="66" t="s">
        <v>1207</v>
      </c>
      <c r="D1192" s="2" t="n">
        <v>140</v>
      </c>
      <c r="E1192" s="38" t="s">
        <v>176</v>
      </c>
      <c r="F1192" s="2" t="s">
        <v>176</v>
      </c>
      <c r="G1192" s="66" t="s">
        <v>3532</v>
      </c>
      <c r="J1192" s="75"/>
      <c r="K1192" s="75"/>
      <c r="M1192" s="2" t="n">
        <v>930</v>
      </c>
    </row>
    <row r="1193" customFormat="false" ht="15" hidden="false" customHeight="false" outlineLevel="0" collapsed="false">
      <c r="B1193" s="2" t="s">
        <v>108</v>
      </c>
      <c r="C1193" s="66" t="s">
        <v>1207</v>
      </c>
      <c r="D1193" s="2" t="n">
        <v>150</v>
      </c>
      <c r="E1193" s="38" t="s">
        <v>177</v>
      </c>
      <c r="F1193" s="2" t="s">
        <v>177</v>
      </c>
      <c r="G1193" s="92" t="s">
        <v>3532</v>
      </c>
      <c r="H1193" s="14" t="s">
        <v>186</v>
      </c>
      <c r="I1193" s="8" t="str">
        <f aca="false">J1193</f>
        <v>1</v>
      </c>
      <c r="J1193" s="8" t="str">
        <f aca="false">IF(LEN(H1193)&gt;1,LEFT(H1193,1)&amp;";"&amp;RIGHT(H1193,1),H1193)</f>
        <v>1</v>
      </c>
      <c r="K1193" s="75"/>
      <c r="M1193" s="2" t="n">
        <v>950</v>
      </c>
    </row>
    <row r="1194" customFormat="false" ht="15" hidden="false" customHeight="false" outlineLevel="0" collapsed="false">
      <c r="B1194" s="2" t="s">
        <v>108</v>
      </c>
      <c r="C1194" s="66" t="s">
        <v>1207</v>
      </c>
      <c r="D1194" s="2" t="n">
        <v>160</v>
      </c>
      <c r="E1194" s="38" t="s">
        <v>178</v>
      </c>
      <c r="F1194" s="2" t="s">
        <v>178</v>
      </c>
      <c r="G1194" s="92" t="s">
        <v>3532</v>
      </c>
      <c r="H1194" s="14" t="s">
        <v>187</v>
      </c>
      <c r="I1194" s="8" t="str">
        <f aca="false">J1194</f>
        <v>2</v>
      </c>
      <c r="J1194" s="8" t="str">
        <f aca="false">IF(LEN(H1194)&gt;1,LEFT(H1194,1)&amp;";"&amp;RIGHT(H1194,1),H1194)</f>
        <v>2</v>
      </c>
      <c r="K1194" s="75"/>
      <c r="M1194" s="2" t="n">
        <v>970</v>
      </c>
      <c r="T1194" s="2" t="s">
        <v>3554</v>
      </c>
      <c r="U1194" s="2" t="s">
        <v>3555</v>
      </c>
    </row>
    <row r="1195" customFormat="false" ht="15" hidden="false" customHeight="false" outlineLevel="0" collapsed="false">
      <c r="B1195" s="2" t="s">
        <v>108</v>
      </c>
      <c r="C1195" s="66" t="s">
        <v>1207</v>
      </c>
      <c r="D1195" s="2" t="n">
        <v>170</v>
      </c>
      <c r="E1195" s="38" t="s">
        <v>179</v>
      </c>
      <c r="F1195" s="2" t="s">
        <v>179</v>
      </c>
      <c r="G1195" s="92" t="s">
        <v>3532</v>
      </c>
      <c r="H1195" s="14" t="s">
        <v>188</v>
      </c>
      <c r="I1195" s="8" t="str">
        <f aca="false">J1195</f>
        <v>3</v>
      </c>
      <c r="J1195" s="8" t="str">
        <f aca="false">IF(LEN(H1195)&gt;1,LEFT(H1195,1)&amp;";"&amp;RIGHT(H1195,1),H1195)</f>
        <v>3</v>
      </c>
      <c r="K1195" s="75"/>
      <c r="M1195" s="2" t="n">
        <v>990</v>
      </c>
      <c r="T1195" s="2" t="s">
        <v>3556</v>
      </c>
      <c r="U1195" s="2" t="s">
        <v>3557</v>
      </c>
    </row>
    <row r="1196" customFormat="false" ht="15" hidden="false" customHeight="false" outlineLevel="0" collapsed="false">
      <c r="B1196" s="2" t="s">
        <v>108</v>
      </c>
      <c r="C1196" s="66" t="s">
        <v>1207</v>
      </c>
      <c r="D1196" s="2" t="n">
        <v>180</v>
      </c>
      <c r="E1196" s="38" t="s">
        <v>180</v>
      </c>
      <c r="F1196" s="2" t="s">
        <v>180</v>
      </c>
      <c r="G1196" s="92" t="s">
        <v>3532</v>
      </c>
      <c r="H1196" s="14" t="s">
        <v>189</v>
      </c>
      <c r="I1196" s="8" t="str">
        <f aca="false">J1196</f>
        <v>4</v>
      </c>
      <c r="J1196" s="8" t="str">
        <f aca="false">IF(LEN(H1196)&gt;1,LEFT(H1196,1)&amp;";"&amp;RIGHT(H1196,1),H1196)</f>
        <v>4</v>
      </c>
      <c r="K1196" s="75"/>
      <c r="M1196" s="2" t="n">
        <v>980</v>
      </c>
      <c r="T1196" s="2" t="s">
        <v>3558</v>
      </c>
      <c r="U1196" s="2" t="s">
        <v>3559</v>
      </c>
    </row>
    <row r="1197" customFormat="false" ht="15" hidden="false" customHeight="false" outlineLevel="0" collapsed="false">
      <c r="B1197" s="2" t="s">
        <v>108</v>
      </c>
      <c r="C1197" s="66" t="s">
        <v>1207</v>
      </c>
      <c r="D1197" s="2" t="n">
        <v>190</v>
      </c>
      <c r="E1197" s="38" t="s">
        <v>181</v>
      </c>
      <c r="F1197" s="2" t="s">
        <v>181</v>
      </c>
      <c r="G1197" s="92" t="s">
        <v>3532</v>
      </c>
      <c r="H1197" s="14" t="s">
        <v>190</v>
      </c>
      <c r="I1197" s="8" t="str">
        <f aca="false">J1197</f>
        <v>5</v>
      </c>
      <c r="J1197" s="8" t="str">
        <f aca="false">IF(LEN(H1197)&gt;1,LEFT(H1197,1)&amp;";"&amp;RIGHT(H1197,1),H1197)</f>
        <v>5</v>
      </c>
      <c r="K1197" s="75"/>
      <c r="M1197" s="2" t="n">
        <v>960</v>
      </c>
      <c r="T1197" s="2" t="s">
        <v>3558</v>
      </c>
      <c r="U1197" s="2" t="s">
        <v>3560</v>
      </c>
    </row>
    <row r="1198" customFormat="false" ht="15" hidden="false" customHeight="false" outlineLevel="0" collapsed="false">
      <c r="B1198" s="2" t="s">
        <v>108</v>
      </c>
      <c r="C1198" s="66" t="s">
        <v>1207</v>
      </c>
      <c r="D1198" s="2" t="n">
        <v>200</v>
      </c>
      <c r="E1198" s="38" t="s">
        <v>182</v>
      </c>
      <c r="F1198" s="2" t="s">
        <v>182</v>
      </c>
      <c r="G1198" s="66" t="s">
        <v>3532</v>
      </c>
      <c r="K1198" s="75"/>
      <c r="M1198" s="2" t="n">
        <v>930</v>
      </c>
    </row>
    <row r="1200" customFormat="false" ht="15" hidden="false" customHeight="false" outlineLevel="0" collapsed="false">
      <c r="B1200" s="2" t="s">
        <v>108</v>
      </c>
      <c r="C1200" s="66" t="s">
        <v>1674</v>
      </c>
      <c r="D1200" s="2" t="n">
        <v>110</v>
      </c>
      <c r="E1200" s="38" t="s">
        <v>238</v>
      </c>
      <c r="F1200" s="38" t="s">
        <v>2913</v>
      </c>
      <c r="G1200" s="92" t="s">
        <v>3532</v>
      </c>
      <c r="H1200" s="8" t="s">
        <v>494</v>
      </c>
      <c r="I1200" s="8" t="str">
        <f aca="false">J1200</f>
        <v>42;44;46;48</v>
      </c>
      <c r="J1200" s="8" t="s">
        <v>3561</v>
      </c>
      <c r="M1200" s="2" t="s">
        <v>3358</v>
      </c>
      <c r="P1200" s="2" t="s">
        <v>3562</v>
      </c>
      <c r="Q1200" s="2" t="s">
        <v>3563</v>
      </c>
      <c r="R1200" s="2" t="s">
        <v>3564</v>
      </c>
    </row>
    <row r="1202" customFormat="false" ht="15" hidden="false" customHeight="false" outlineLevel="0" collapsed="false">
      <c r="B1202" s="2" t="s">
        <v>108</v>
      </c>
      <c r="C1202" s="66" t="s">
        <v>2531</v>
      </c>
      <c r="D1202" s="2" t="n">
        <v>140</v>
      </c>
      <c r="E1202" s="38" t="s">
        <v>176</v>
      </c>
      <c r="F1202" s="2" t="s">
        <v>176</v>
      </c>
      <c r="G1202" s="66" t="s">
        <v>3532</v>
      </c>
    </row>
    <row r="1203" customFormat="false" ht="15" hidden="false" customHeight="false" outlineLevel="0" collapsed="false">
      <c r="B1203" s="2" t="s">
        <v>108</v>
      </c>
      <c r="C1203" s="66" t="s">
        <v>2531</v>
      </c>
      <c r="D1203" s="2" t="n">
        <v>150</v>
      </c>
      <c r="E1203" s="38" t="s">
        <v>177</v>
      </c>
      <c r="F1203" s="18" t="s">
        <v>177</v>
      </c>
      <c r="G1203" s="92" t="s">
        <v>3532</v>
      </c>
      <c r="H1203" s="8" t="n">
        <v>75</v>
      </c>
      <c r="I1203" s="8" t="n">
        <f aca="false">J1203</f>
        <v>75</v>
      </c>
      <c r="J1203" s="8" t="n">
        <f aca="false">H1203</f>
        <v>75</v>
      </c>
      <c r="M1203" s="2" t="s">
        <v>3358</v>
      </c>
      <c r="Y1203" s="2" t="n">
        <v>75</v>
      </c>
    </row>
    <row r="1204" customFormat="false" ht="15" hidden="false" customHeight="false" outlineLevel="0" collapsed="false">
      <c r="B1204" s="2" t="s">
        <v>108</v>
      </c>
      <c r="C1204" s="66" t="s">
        <v>2531</v>
      </c>
      <c r="D1204" s="2" t="n">
        <v>160</v>
      </c>
      <c r="E1204" s="38" t="s">
        <v>178</v>
      </c>
      <c r="F1204" s="18" t="s">
        <v>178</v>
      </c>
      <c r="G1204" s="92" t="s">
        <v>3532</v>
      </c>
      <c r="H1204" s="8" t="n">
        <v>80</v>
      </c>
      <c r="I1204" s="8" t="n">
        <f aca="false">J1204</f>
        <v>80</v>
      </c>
      <c r="J1204" s="8" t="n">
        <f aca="false">H1204</f>
        <v>80</v>
      </c>
      <c r="M1204" s="2" t="s">
        <v>3358</v>
      </c>
      <c r="Y1204" s="2" t="n">
        <f aca="false">Y1203+5</f>
        <v>80</v>
      </c>
    </row>
    <row r="1205" customFormat="false" ht="15" hidden="false" customHeight="false" outlineLevel="0" collapsed="false">
      <c r="B1205" s="2" t="s">
        <v>108</v>
      </c>
      <c r="C1205" s="66" t="s">
        <v>2531</v>
      </c>
      <c r="D1205" s="2" t="n">
        <v>170</v>
      </c>
      <c r="E1205" s="38" t="s">
        <v>179</v>
      </c>
      <c r="F1205" s="18" t="s">
        <v>179</v>
      </c>
      <c r="G1205" s="92" t="s">
        <v>3532</v>
      </c>
      <c r="H1205" s="8" t="n">
        <v>85</v>
      </c>
      <c r="I1205" s="8" t="n">
        <f aca="false">J1205</f>
        <v>85</v>
      </c>
      <c r="J1205" s="8" t="n">
        <f aca="false">H1205</f>
        <v>85</v>
      </c>
      <c r="M1205" s="2" t="s">
        <v>3358</v>
      </c>
      <c r="Y1205" s="2" t="n">
        <f aca="false">Y1204+5</f>
        <v>85</v>
      </c>
    </row>
    <row r="1206" customFormat="false" ht="15" hidden="false" customHeight="false" outlineLevel="0" collapsed="false">
      <c r="B1206" s="2" t="s">
        <v>108</v>
      </c>
      <c r="C1206" s="66" t="s">
        <v>2531</v>
      </c>
      <c r="D1206" s="2" t="n">
        <v>180</v>
      </c>
      <c r="E1206" s="38" t="s">
        <v>180</v>
      </c>
      <c r="F1206" s="18" t="s">
        <v>180</v>
      </c>
      <c r="G1206" s="92" t="s">
        <v>3532</v>
      </c>
      <c r="H1206" s="8" t="n">
        <v>90</v>
      </c>
      <c r="I1206" s="8" t="n">
        <f aca="false">J1206</f>
        <v>90</v>
      </c>
      <c r="J1206" s="8" t="n">
        <f aca="false">H1206</f>
        <v>90</v>
      </c>
      <c r="M1206" s="2" t="s">
        <v>3358</v>
      </c>
      <c r="Y1206" s="2" t="n">
        <f aca="false">Y1205+5</f>
        <v>90</v>
      </c>
    </row>
    <row r="1207" customFormat="false" ht="15" hidden="false" customHeight="false" outlineLevel="0" collapsed="false">
      <c r="B1207" s="2" t="s">
        <v>108</v>
      </c>
      <c r="C1207" s="66" t="s">
        <v>2531</v>
      </c>
      <c r="D1207" s="2" t="n">
        <v>190</v>
      </c>
      <c r="E1207" s="38" t="s">
        <v>181</v>
      </c>
      <c r="F1207" s="18" t="s">
        <v>181</v>
      </c>
      <c r="G1207" s="92" t="s">
        <v>3532</v>
      </c>
      <c r="H1207" s="8" t="n">
        <v>95</v>
      </c>
      <c r="I1207" s="8" t="n">
        <f aca="false">J1207</f>
        <v>95</v>
      </c>
      <c r="J1207" s="8" t="n">
        <f aca="false">H1207</f>
        <v>95</v>
      </c>
      <c r="M1207" s="2" t="s">
        <v>3358</v>
      </c>
      <c r="Y1207" s="2" t="n">
        <f aca="false">Y1206+5</f>
        <v>95</v>
      </c>
    </row>
    <row r="1208" customFormat="false" ht="15" hidden="false" customHeight="false" outlineLevel="0" collapsed="false">
      <c r="B1208" s="2" t="s">
        <v>108</v>
      </c>
      <c r="C1208" s="66" t="s">
        <v>2531</v>
      </c>
      <c r="D1208" s="2" t="n">
        <v>200</v>
      </c>
      <c r="E1208" s="38" t="s">
        <v>182</v>
      </c>
      <c r="F1208" s="2" t="s">
        <v>182</v>
      </c>
      <c r="G1208" s="66" t="s">
        <v>3532</v>
      </c>
    </row>
    <row r="1210" customFormat="false" ht="15" hidden="false" customHeight="false" outlineLevel="0" collapsed="false">
      <c r="B1210" s="2" t="s">
        <v>108</v>
      </c>
      <c r="C1210" s="66" t="s">
        <v>2571</v>
      </c>
      <c r="D1210" s="2" t="n">
        <v>125</v>
      </c>
      <c r="E1210" s="38" t="s">
        <v>586</v>
      </c>
      <c r="F1210" s="2" t="s">
        <v>3467</v>
      </c>
      <c r="G1210" s="66" t="s">
        <v>3532</v>
      </c>
    </row>
    <row r="1211" customFormat="false" ht="15" hidden="false" customHeight="false" outlineLevel="0" collapsed="false">
      <c r="B1211" s="2" t="s">
        <v>108</v>
      </c>
      <c r="C1211" s="66" t="s">
        <v>2571</v>
      </c>
      <c r="D1211" s="2" t="n">
        <v>145</v>
      </c>
      <c r="E1211" s="38" t="s">
        <v>587</v>
      </c>
      <c r="F1211" s="2" t="s">
        <v>3016</v>
      </c>
      <c r="G1211" s="66" t="s">
        <v>3532</v>
      </c>
    </row>
    <row r="1212" customFormat="false" ht="15" hidden="false" customHeight="false" outlineLevel="0" collapsed="false">
      <c r="B1212" s="2" t="s">
        <v>108</v>
      </c>
      <c r="C1212" s="66" t="s">
        <v>2571</v>
      </c>
      <c r="D1212" s="2" t="n">
        <v>155</v>
      </c>
      <c r="E1212" s="38" t="s">
        <v>588</v>
      </c>
      <c r="F1212" s="2" t="s">
        <v>3017</v>
      </c>
      <c r="G1212" s="66" t="s">
        <v>3532</v>
      </c>
    </row>
    <row r="1213" customFormat="false" ht="15" hidden="false" customHeight="false" outlineLevel="0" collapsed="false">
      <c r="B1213" s="2" t="s">
        <v>108</v>
      </c>
      <c r="C1213" s="66" t="s">
        <v>2571</v>
      </c>
      <c r="D1213" s="2" t="n">
        <v>165</v>
      </c>
      <c r="E1213" s="38" t="s">
        <v>589</v>
      </c>
      <c r="F1213" s="2" t="s">
        <v>3021</v>
      </c>
      <c r="G1213" s="92" t="s">
        <v>3532</v>
      </c>
      <c r="H1213" s="8" t="n">
        <v>57</v>
      </c>
      <c r="I1213" s="8" t="n">
        <f aca="false">J1213</f>
        <v>57</v>
      </c>
      <c r="J1213" s="8" t="n">
        <f aca="false">H1213</f>
        <v>57</v>
      </c>
      <c r="M1213" s="2" t="s">
        <v>3358</v>
      </c>
      <c r="Z1213" s="2" t="n">
        <f aca="false">H1213</f>
        <v>57</v>
      </c>
    </row>
    <row r="1214" customFormat="false" ht="15" hidden="false" customHeight="false" outlineLevel="0" collapsed="false">
      <c r="B1214" s="2" t="s">
        <v>108</v>
      </c>
      <c r="C1214" s="66" t="s">
        <v>2571</v>
      </c>
      <c r="D1214" s="2" t="n">
        <v>175</v>
      </c>
      <c r="E1214" s="38" t="s">
        <v>590</v>
      </c>
      <c r="F1214" s="2" t="s">
        <v>3025</v>
      </c>
      <c r="G1214" s="66" t="s">
        <v>3532</v>
      </c>
    </row>
    <row r="1215" customFormat="false" ht="15" hidden="false" customHeight="false" outlineLevel="0" collapsed="false">
      <c r="B1215" s="2" t="s">
        <v>108</v>
      </c>
      <c r="C1215" s="66" t="s">
        <v>2571</v>
      </c>
      <c r="D1215" s="2" t="n">
        <v>185</v>
      </c>
      <c r="E1215" s="38" t="s">
        <v>591</v>
      </c>
      <c r="F1215" s="2" t="s">
        <v>3029</v>
      </c>
      <c r="G1215" s="92" t="s">
        <v>3532</v>
      </c>
      <c r="H1215" s="8" t="n">
        <v>60</v>
      </c>
      <c r="I1215" s="8" t="n">
        <f aca="false">J1215</f>
        <v>60</v>
      </c>
      <c r="J1215" s="8" t="n">
        <f aca="false">H1215</f>
        <v>60</v>
      </c>
      <c r="M1215" s="2" t="s">
        <v>3358</v>
      </c>
      <c r="Z1215" s="2" t="n">
        <f aca="false">H1215</f>
        <v>60</v>
      </c>
    </row>
    <row r="1216" customFormat="false" ht="15" hidden="false" customHeight="false" outlineLevel="0" collapsed="false">
      <c r="B1216" s="2" t="s">
        <v>108</v>
      </c>
      <c r="C1216" s="66" t="s">
        <v>2571</v>
      </c>
      <c r="D1216" s="2" t="n">
        <v>195</v>
      </c>
      <c r="E1216" s="38" t="s">
        <v>592</v>
      </c>
      <c r="F1216" s="2" t="s">
        <v>3032</v>
      </c>
      <c r="G1216" s="66" t="s">
        <v>3532</v>
      </c>
    </row>
    <row r="1218" customFormat="false" ht="15" hidden="false" customHeight="false" outlineLevel="0" collapsed="false">
      <c r="B1218" s="2" t="s">
        <v>108</v>
      </c>
      <c r="C1218" s="66" t="s">
        <v>2588</v>
      </c>
      <c r="D1218" s="2" t="n">
        <v>110</v>
      </c>
      <c r="E1218" s="38" t="s">
        <v>238</v>
      </c>
      <c r="F1218" s="2" t="s">
        <v>2913</v>
      </c>
      <c r="G1218" s="92" t="s">
        <v>3532</v>
      </c>
      <c r="H1218" s="8" t="s">
        <v>3565</v>
      </c>
      <c r="I1218" s="8" t="str">
        <f aca="false">J1218</f>
        <v>57;58;59;60</v>
      </c>
      <c r="J1218" s="8" t="s">
        <v>3566</v>
      </c>
      <c r="M1218" s="2" t="s">
        <v>3358</v>
      </c>
      <c r="Z1218" s="2" t="s">
        <v>3567</v>
      </c>
    </row>
    <row r="1220" customFormat="false" ht="15" hidden="false" customHeight="false" outlineLevel="0" collapsed="false">
      <c r="B1220" s="2" t="s">
        <v>108</v>
      </c>
      <c r="C1220" s="66" t="s">
        <v>2600</v>
      </c>
      <c r="D1220" s="2" t="n">
        <v>140</v>
      </c>
      <c r="E1220" s="38" t="s">
        <v>176</v>
      </c>
      <c r="F1220" s="2" t="str">
        <f aca="false">IFERROR(E1220*10,SUBSTITUTE(E1220,"/",""))</f>
        <v>XXS</v>
      </c>
      <c r="G1220" s="66" t="s">
        <v>3532</v>
      </c>
    </row>
    <row r="1221" customFormat="false" ht="15" hidden="false" customHeight="false" outlineLevel="0" collapsed="false">
      <c r="B1221" s="2" t="s">
        <v>108</v>
      </c>
      <c r="C1221" s="66" t="s">
        <v>2600</v>
      </c>
      <c r="D1221" s="2" t="n">
        <v>150</v>
      </c>
      <c r="E1221" s="38" t="s">
        <v>177</v>
      </c>
      <c r="F1221" s="2" t="str">
        <f aca="false">IFERROR(E1221*10,SUBSTITUTE(E1221,"/",""))</f>
        <v>XS</v>
      </c>
      <c r="G1221" s="66" t="s">
        <v>3532</v>
      </c>
    </row>
    <row r="1222" customFormat="false" ht="15" hidden="false" customHeight="false" outlineLevel="0" collapsed="false">
      <c r="B1222" s="2" t="s">
        <v>108</v>
      </c>
      <c r="C1222" s="66" t="s">
        <v>2600</v>
      </c>
      <c r="D1222" s="2" t="n">
        <v>160</v>
      </c>
      <c r="E1222" s="38" t="s">
        <v>178</v>
      </c>
      <c r="F1222" s="18" t="str">
        <f aca="false">IFERROR(E1222*10,SUBSTITUTE(E1222,"/",""))</f>
        <v>S</v>
      </c>
      <c r="G1222" s="92" t="s">
        <v>3532</v>
      </c>
      <c r="H1222" s="8" t="n">
        <v>17</v>
      </c>
      <c r="I1222" s="8" t="n">
        <f aca="false">J1222</f>
        <v>17</v>
      </c>
      <c r="J1222" s="8" t="n">
        <f aca="false">H1222</f>
        <v>17</v>
      </c>
      <c r="M1222" s="2" t="s">
        <v>3358</v>
      </c>
      <c r="AA1222" s="2" t="n">
        <f aca="false">H1222</f>
        <v>17</v>
      </c>
    </row>
    <row r="1223" customFormat="false" ht="15" hidden="false" customHeight="false" outlineLevel="0" collapsed="false">
      <c r="B1223" s="2" t="s">
        <v>108</v>
      </c>
      <c r="C1223" s="66" t="s">
        <v>2600</v>
      </c>
      <c r="D1223" s="2" t="n">
        <v>170</v>
      </c>
      <c r="E1223" s="38" t="s">
        <v>179</v>
      </c>
      <c r="F1223" s="18" t="str">
        <f aca="false">IFERROR(E1223*10,SUBSTITUTE(E1223,"/",""))</f>
        <v>M</v>
      </c>
      <c r="G1223" s="92" t="s">
        <v>3532</v>
      </c>
      <c r="H1223" s="8" t="n">
        <v>18</v>
      </c>
      <c r="I1223" s="8" t="n">
        <f aca="false">J1223</f>
        <v>18</v>
      </c>
      <c r="J1223" s="8" t="n">
        <f aca="false">H1223</f>
        <v>18</v>
      </c>
      <c r="M1223" s="2" t="s">
        <v>3358</v>
      </c>
      <c r="AA1223" s="2" t="n">
        <f aca="false">H1223</f>
        <v>18</v>
      </c>
    </row>
    <row r="1224" customFormat="false" ht="15" hidden="false" customHeight="false" outlineLevel="0" collapsed="false">
      <c r="B1224" s="2" t="s">
        <v>108</v>
      </c>
      <c r="C1224" s="66" t="s">
        <v>2600</v>
      </c>
      <c r="D1224" s="2" t="n">
        <v>180</v>
      </c>
      <c r="E1224" s="38" t="s">
        <v>180</v>
      </c>
      <c r="F1224" s="18" t="str">
        <f aca="false">IFERROR(E1224*10,SUBSTITUTE(E1224,"/",""))</f>
        <v>L</v>
      </c>
      <c r="G1224" s="92" t="s">
        <v>3532</v>
      </c>
      <c r="H1224" s="8" t="n">
        <v>19</v>
      </c>
      <c r="I1224" s="8" t="n">
        <f aca="false">J1224</f>
        <v>19</v>
      </c>
      <c r="J1224" s="8" t="n">
        <f aca="false">H1224</f>
        <v>19</v>
      </c>
      <c r="M1224" s="2" t="s">
        <v>3358</v>
      </c>
      <c r="AA1224" s="2" t="n">
        <f aca="false">H1224</f>
        <v>19</v>
      </c>
    </row>
    <row r="1225" customFormat="false" ht="15" hidden="false" customHeight="false" outlineLevel="0" collapsed="false">
      <c r="B1225" s="2" t="s">
        <v>108</v>
      </c>
      <c r="C1225" s="66" t="s">
        <v>2600</v>
      </c>
      <c r="D1225" s="2" t="n">
        <v>190</v>
      </c>
      <c r="E1225" s="38" t="s">
        <v>181</v>
      </c>
      <c r="F1225" s="2" t="str">
        <f aca="false">IFERROR(E1225*10,SUBSTITUTE(E1225,"/",""))</f>
        <v>XL</v>
      </c>
      <c r="G1225" s="66" t="s">
        <v>3532</v>
      </c>
    </row>
    <row r="1226" customFormat="false" ht="15" hidden="false" customHeight="false" outlineLevel="0" collapsed="false">
      <c r="B1226" s="2" t="s">
        <v>108</v>
      </c>
      <c r="C1226" s="66" t="s">
        <v>2600</v>
      </c>
      <c r="D1226" s="2" t="n">
        <v>200</v>
      </c>
      <c r="E1226" s="38" t="s">
        <v>182</v>
      </c>
      <c r="F1226" s="2" t="str">
        <f aca="false">IFERROR(E1226*10,SUBSTITUTE(E1226,"/",""))</f>
        <v>XXL</v>
      </c>
      <c r="G1226" s="66" t="s">
        <v>3532</v>
      </c>
    </row>
    <row r="1228" customFormat="false" ht="15" hidden="false" customHeight="false" outlineLevel="0" collapsed="false">
      <c r="B1228" s="2" t="s">
        <v>108</v>
      </c>
      <c r="C1228" s="66" t="s">
        <v>575</v>
      </c>
      <c r="D1228" s="2" t="n">
        <v>110</v>
      </c>
      <c r="E1228" s="38" t="s">
        <v>576</v>
      </c>
      <c r="F1228" s="2" t="s">
        <v>576</v>
      </c>
      <c r="G1228" s="66" t="s">
        <v>3568</v>
      </c>
    </row>
    <row r="1229" customFormat="false" ht="15" hidden="false" customHeight="false" outlineLevel="0" collapsed="false">
      <c r="B1229" s="2" t="s">
        <v>108</v>
      </c>
      <c r="C1229" s="66" t="s">
        <v>575</v>
      </c>
      <c r="D1229" s="2" t="n">
        <v>120</v>
      </c>
      <c r="E1229" s="38" t="s">
        <v>577</v>
      </c>
      <c r="F1229" s="2" t="s">
        <v>577</v>
      </c>
      <c r="G1229" s="66" t="s">
        <v>3568</v>
      </c>
    </row>
    <row r="1230" customFormat="false" ht="15" hidden="false" customHeight="false" outlineLevel="0" collapsed="false">
      <c r="B1230" s="2" t="s">
        <v>108</v>
      </c>
      <c r="C1230" s="66" t="s">
        <v>575</v>
      </c>
      <c r="D1230" s="2" t="n">
        <v>130</v>
      </c>
      <c r="E1230" s="38" t="s">
        <v>578</v>
      </c>
      <c r="F1230" s="2" t="s">
        <v>578</v>
      </c>
      <c r="G1230" s="66" t="s">
        <v>3568</v>
      </c>
    </row>
    <row r="1231" customFormat="false" ht="15" hidden="false" customHeight="false" outlineLevel="0" collapsed="false">
      <c r="B1231" s="2" t="s">
        <v>108</v>
      </c>
      <c r="C1231" s="66" t="s">
        <v>575</v>
      </c>
      <c r="D1231" s="2" t="n">
        <v>140</v>
      </c>
      <c r="E1231" s="38" t="s">
        <v>176</v>
      </c>
      <c r="F1231" s="2" t="s">
        <v>176</v>
      </c>
      <c r="G1231" s="92" t="s">
        <v>3568</v>
      </c>
      <c r="H1231" s="8" t="s">
        <v>166</v>
      </c>
      <c r="I1231" s="8" t="str">
        <f aca="false">J1231</f>
        <v>38;40</v>
      </c>
      <c r="J1231" s="8" t="str">
        <f aca="false">SUBSTITUTE(H1231,"/",";")</f>
        <v>38;40</v>
      </c>
      <c r="M1231" s="2" t="n">
        <v>840</v>
      </c>
      <c r="P1231" s="2" t="s">
        <v>3208</v>
      </c>
      <c r="R1231" s="2" t="s">
        <v>3569</v>
      </c>
    </row>
    <row r="1232" customFormat="false" ht="15" hidden="false" customHeight="false" outlineLevel="0" collapsed="false">
      <c r="B1232" s="2" t="s">
        <v>108</v>
      </c>
      <c r="C1232" s="66" t="s">
        <v>575</v>
      </c>
      <c r="D1232" s="2" t="n">
        <v>150</v>
      </c>
      <c r="E1232" s="38" t="s">
        <v>177</v>
      </c>
      <c r="F1232" s="2" t="s">
        <v>177</v>
      </c>
      <c r="G1232" s="92" t="s">
        <v>3568</v>
      </c>
      <c r="H1232" s="8" t="s">
        <v>169</v>
      </c>
      <c r="I1232" s="8" t="str">
        <f aca="false">J1232</f>
        <v>40;42</v>
      </c>
      <c r="J1232" s="8" t="str">
        <f aca="false">SUBSTITUTE(H1232,"/",";")</f>
        <v>40;42</v>
      </c>
      <c r="M1232" s="2" t="n">
        <v>940</v>
      </c>
      <c r="P1232" s="2" t="s">
        <v>3210</v>
      </c>
      <c r="R1232" s="2" t="s">
        <v>3570</v>
      </c>
    </row>
    <row r="1233" customFormat="false" ht="15" hidden="false" customHeight="false" outlineLevel="0" collapsed="false">
      <c r="B1233" s="2" t="s">
        <v>108</v>
      </c>
      <c r="C1233" s="66" t="s">
        <v>575</v>
      </c>
      <c r="D1233" s="2" t="n">
        <v>160</v>
      </c>
      <c r="E1233" s="38" t="s">
        <v>178</v>
      </c>
      <c r="F1233" s="2" t="s">
        <v>178</v>
      </c>
      <c r="G1233" s="92" t="s">
        <v>3568</v>
      </c>
      <c r="H1233" s="8" t="s">
        <v>171</v>
      </c>
      <c r="I1233" s="8" t="str">
        <f aca="false">J1233</f>
        <v>42;44</v>
      </c>
      <c r="J1233" s="8" t="str">
        <f aca="false">SUBSTITUTE(H1233,"/",";")</f>
        <v>42;44</v>
      </c>
      <c r="M1233" s="2" t="n">
        <v>980</v>
      </c>
      <c r="P1233" s="2" t="s">
        <v>3571</v>
      </c>
      <c r="R1233" s="2" t="s">
        <v>3572</v>
      </c>
    </row>
    <row r="1234" customFormat="false" ht="15" hidden="false" customHeight="false" outlineLevel="0" collapsed="false">
      <c r="B1234" s="2" t="s">
        <v>108</v>
      </c>
      <c r="C1234" s="66" t="s">
        <v>575</v>
      </c>
      <c r="D1234" s="2" t="n">
        <v>170</v>
      </c>
      <c r="E1234" s="38" t="s">
        <v>179</v>
      </c>
      <c r="F1234" s="2" t="s">
        <v>179</v>
      </c>
      <c r="G1234" s="92" t="s">
        <v>3568</v>
      </c>
      <c r="H1234" s="8" t="s">
        <v>262</v>
      </c>
      <c r="I1234" s="8" t="str">
        <f aca="false">J1234</f>
        <v>44;46</v>
      </c>
      <c r="J1234" s="8" t="str">
        <f aca="false">SUBSTITUTE(H1234,"/",";")</f>
        <v>44;46</v>
      </c>
      <c r="M1234" s="2" t="n">
        <v>970</v>
      </c>
      <c r="P1234" s="2" t="s">
        <v>3573</v>
      </c>
      <c r="R1234" s="2" t="s">
        <v>3574</v>
      </c>
    </row>
    <row r="1235" customFormat="false" ht="15" hidden="false" customHeight="false" outlineLevel="0" collapsed="false">
      <c r="B1235" s="2" t="s">
        <v>108</v>
      </c>
      <c r="C1235" s="66" t="s">
        <v>575</v>
      </c>
      <c r="D1235" s="2" t="n">
        <v>180</v>
      </c>
      <c r="E1235" s="38" t="s">
        <v>180</v>
      </c>
      <c r="F1235" s="2" t="s">
        <v>180</v>
      </c>
      <c r="G1235" s="92" t="s">
        <v>3568</v>
      </c>
      <c r="H1235" s="8" t="s">
        <v>266</v>
      </c>
      <c r="I1235" s="8" t="str">
        <f aca="false">J1235</f>
        <v>48;50</v>
      </c>
      <c r="J1235" s="8" t="str">
        <f aca="false">SUBSTITUTE(H1235,"/",";")</f>
        <v>48;50</v>
      </c>
      <c r="M1235" s="2" t="n">
        <v>900</v>
      </c>
      <c r="P1235" s="2" t="s">
        <v>3035</v>
      </c>
      <c r="R1235" s="2" t="s">
        <v>3575</v>
      </c>
    </row>
    <row r="1236" customFormat="false" ht="15" hidden="false" customHeight="false" outlineLevel="0" collapsed="false">
      <c r="B1236" s="2" t="s">
        <v>108</v>
      </c>
      <c r="C1236" s="66" t="s">
        <v>575</v>
      </c>
      <c r="D1236" s="2" t="n">
        <v>190</v>
      </c>
      <c r="E1236" s="38" t="s">
        <v>181</v>
      </c>
      <c r="F1236" s="2" t="s">
        <v>181</v>
      </c>
      <c r="G1236" s="92" t="s">
        <v>3568</v>
      </c>
      <c r="H1236" s="8" t="s">
        <v>466</v>
      </c>
      <c r="I1236" s="8" t="str">
        <f aca="false">J1236</f>
        <v>52;54</v>
      </c>
      <c r="J1236" s="8" t="str">
        <f aca="false">SUBSTITUTE(H1236,"/",";")</f>
        <v>52;54</v>
      </c>
      <c r="M1236" s="2" t="n">
        <v>890</v>
      </c>
      <c r="P1236" s="2" t="s">
        <v>3576</v>
      </c>
      <c r="R1236" s="2" t="s">
        <v>3577</v>
      </c>
    </row>
    <row r="1237" customFormat="false" ht="15" hidden="false" customHeight="false" outlineLevel="0" collapsed="false">
      <c r="B1237" s="2" t="s">
        <v>108</v>
      </c>
      <c r="C1237" s="66" t="s">
        <v>575</v>
      </c>
      <c r="D1237" s="2" t="n">
        <v>200</v>
      </c>
      <c r="E1237" s="38" t="s">
        <v>182</v>
      </c>
      <c r="F1237" s="2" t="s">
        <v>182</v>
      </c>
      <c r="G1237" s="92" t="s">
        <v>3568</v>
      </c>
      <c r="H1237" s="8" t="s">
        <v>468</v>
      </c>
      <c r="I1237" s="8" t="str">
        <f aca="false">J1237</f>
        <v>56;58</v>
      </c>
      <c r="J1237" s="8" t="str">
        <f aca="false">SUBSTITUTE(H1237,"/",";")</f>
        <v>56;58</v>
      </c>
      <c r="M1237" s="2" t="n">
        <v>810</v>
      </c>
      <c r="P1237" s="2" t="s">
        <v>3578</v>
      </c>
      <c r="R1237" s="2" t="s">
        <v>3579</v>
      </c>
    </row>
    <row r="1238" customFormat="false" ht="15" hidden="false" customHeight="false" outlineLevel="0" collapsed="false">
      <c r="B1238" s="2" t="s">
        <v>108</v>
      </c>
      <c r="C1238" s="66" t="s">
        <v>575</v>
      </c>
      <c r="D1238" s="2" t="n">
        <v>210</v>
      </c>
      <c r="E1238" s="38" t="s">
        <v>579</v>
      </c>
      <c r="F1238" s="2" t="s">
        <v>579</v>
      </c>
      <c r="G1238" s="92" t="s">
        <v>3568</v>
      </c>
      <c r="H1238" s="8" t="n">
        <v>60</v>
      </c>
      <c r="I1238" s="8" t="str">
        <f aca="false">J1238</f>
        <v>60</v>
      </c>
      <c r="J1238" s="8" t="str">
        <f aca="false">SUBSTITUTE(H1238,"/",";")</f>
        <v>60</v>
      </c>
      <c r="M1238" s="2" t="s">
        <v>3358</v>
      </c>
      <c r="P1238" s="2" t="n">
        <v>119</v>
      </c>
      <c r="R1238" s="2" t="n">
        <v>129</v>
      </c>
    </row>
    <row r="1239" customFormat="false" ht="15" hidden="false" customHeight="false" outlineLevel="0" collapsed="false">
      <c r="B1239" s="2" t="s">
        <v>108</v>
      </c>
      <c r="C1239" s="66" t="s">
        <v>575</v>
      </c>
      <c r="D1239" s="2" t="n">
        <v>220</v>
      </c>
      <c r="E1239" s="38" t="s">
        <v>580</v>
      </c>
      <c r="F1239" s="2" t="s">
        <v>580</v>
      </c>
      <c r="G1239" s="66" t="s">
        <v>3568</v>
      </c>
    </row>
    <row r="1240" customFormat="false" ht="15" hidden="false" customHeight="false" outlineLevel="0" collapsed="false">
      <c r="B1240" s="2" t="s">
        <v>108</v>
      </c>
      <c r="C1240" s="66" t="s">
        <v>575</v>
      </c>
      <c r="D1240" s="2" t="n">
        <v>230</v>
      </c>
      <c r="E1240" s="38" t="s">
        <v>581</v>
      </c>
      <c r="F1240" s="2" t="s">
        <v>581</v>
      </c>
      <c r="G1240" s="66" t="s">
        <v>3568</v>
      </c>
    </row>
    <row r="1241" customFormat="false" ht="15" hidden="false" customHeight="false" outlineLevel="0" collapsed="false">
      <c r="B1241" s="2" t="s">
        <v>108</v>
      </c>
      <c r="C1241" s="66" t="s">
        <v>575</v>
      </c>
      <c r="D1241" s="2" t="n">
        <v>240</v>
      </c>
      <c r="E1241" s="38" t="s">
        <v>582</v>
      </c>
      <c r="F1241" s="2" t="s">
        <v>582</v>
      </c>
      <c r="G1241" s="66" t="s">
        <v>3568</v>
      </c>
    </row>
    <row r="1243" customFormat="false" ht="15" hidden="false" customHeight="false" outlineLevel="0" collapsed="false">
      <c r="B1243" s="2" t="s">
        <v>108</v>
      </c>
      <c r="C1243" s="66" t="s">
        <v>957</v>
      </c>
      <c r="D1243" s="2" t="n">
        <v>110</v>
      </c>
      <c r="E1243" s="38" t="s">
        <v>958</v>
      </c>
      <c r="F1243" s="2" t="s">
        <v>958</v>
      </c>
      <c r="G1243" s="92" t="s">
        <v>3568</v>
      </c>
      <c r="H1243" s="8" t="n">
        <v>40</v>
      </c>
      <c r="I1243" s="8" t="n">
        <f aca="false">J1243</f>
        <v>40</v>
      </c>
      <c r="J1243" s="8" t="n">
        <v>40</v>
      </c>
      <c r="M1243" s="2" t="n">
        <v>960</v>
      </c>
      <c r="P1243" s="2" t="n">
        <v>81</v>
      </c>
      <c r="R1243" s="2" t="n">
        <v>88</v>
      </c>
    </row>
    <row r="1244" customFormat="false" ht="15" hidden="false" customHeight="false" outlineLevel="0" collapsed="false">
      <c r="B1244" s="2" t="s">
        <v>108</v>
      </c>
      <c r="C1244" s="66" t="s">
        <v>957</v>
      </c>
      <c r="D1244" s="2" t="n">
        <v>120</v>
      </c>
      <c r="E1244" s="38" t="s">
        <v>185</v>
      </c>
      <c r="F1244" s="2" t="s">
        <v>2601</v>
      </c>
      <c r="G1244" s="92" t="s">
        <v>3568</v>
      </c>
      <c r="H1244" s="8" t="s">
        <v>169</v>
      </c>
      <c r="I1244" s="8" t="str">
        <f aca="false">J1244</f>
        <v>40;42</v>
      </c>
      <c r="J1244" s="8" t="s">
        <v>2930</v>
      </c>
      <c r="M1244" s="2" t="s">
        <v>3358</v>
      </c>
      <c r="P1244" s="2" t="n">
        <v>83</v>
      </c>
      <c r="R1244" s="2" t="n">
        <v>90</v>
      </c>
    </row>
    <row r="1245" customFormat="false" ht="15" hidden="false" customHeight="false" outlineLevel="0" collapsed="false">
      <c r="B1245" s="2" t="s">
        <v>108</v>
      </c>
      <c r="C1245" s="66" t="s">
        <v>957</v>
      </c>
      <c r="D1245" s="2" t="n">
        <v>130</v>
      </c>
      <c r="E1245" s="38" t="s">
        <v>187</v>
      </c>
      <c r="F1245" s="2" t="s">
        <v>2908</v>
      </c>
      <c r="G1245" s="92" t="s">
        <v>3568</v>
      </c>
      <c r="H1245" s="8" t="n">
        <v>42</v>
      </c>
      <c r="I1245" s="8" t="n">
        <f aca="false">J1245</f>
        <v>42</v>
      </c>
      <c r="J1245" s="8" t="n">
        <v>42</v>
      </c>
      <c r="M1245" s="2" t="n">
        <v>980</v>
      </c>
      <c r="P1245" s="2" t="n">
        <v>85</v>
      </c>
      <c r="R1245" s="2" t="n">
        <v>93</v>
      </c>
    </row>
    <row r="1246" customFormat="false" ht="15" hidden="false" customHeight="false" outlineLevel="0" collapsed="false">
      <c r="B1246" s="2" t="s">
        <v>108</v>
      </c>
      <c r="C1246" s="66" t="s">
        <v>957</v>
      </c>
      <c r="D1246" s="2" t="n">
        <v>140</v>
      </c>
      <c r="E1246" s="38" t="s">
        <v>189</v>
      </c>
      <c r="F1246" s="2" t="s">
        <v>2910</v>
      </c>
      <c r="G1246" s="92" t="s">
        <v>3568</v>
      </c>
      <c r="H1246" s="8" t="s">
        <v>171</v>
      </c>
      <c r="I1246" s="8" t="str">
        <f aca="false">J1246</f>
        <v>42;44</v>
      </c>
      <c r="J1246" s="8" t="s">
        <v>3580</v>
      </c>
      <c r="M1246" s="2" t="s">
        <v>3358</v>
      </c>
      <c r="P1246" s="2" t="n">
        <v>86</v>
      </c>
      <c r="R1246" s="2" t="n">
        <v>95</v>
      </c>
    </row>
    <row r="1247" customFormat="false" ht="15" hidden="false" customHeight="false" outlineLevel="0" collapsed="false">
      <c r="B1247" s="2" t="s">
        <v>108</v>
      </c>
      <c r="C1247" s="66" t="s">
        <v>957</v>
      </c>
      <c r="D1247" s="2" t="n">
        <v>150</v>
      </c>
      <c r="E1247" s="38" t="s">
        <v>191</v>
      </c>
      <c r="F1247" s="2" t="s">
        <v>2912</v>
      </c>
      <c r="G1247" s="92" t="s">
        <v>3568</v>
      </c>
      <c r="H1247" s="8" t="n">
        <v>44</v>
      </c>
      <c r="I1247" s="8" t="n">
        <f aca="false">J1247</f>
        <v>44</v>
      </c>
      <c r="J1247" s="8" t="n">
        <v>44</v>
      </c>
      <c r="M1247" s="2" t="n">
        <v>990</v>
      </c>
      <c r="P1247" s="2" t="n">
        <v>90</v>
      </c>
      <c r="R1247" s="2" t="n">
        <v>98</v>
      </c>
    </row>
    <row r="1248" customFormat="false" ht="15" hidden="false" customHeight="false" outlineLevel="0" collapsed="false">
      <c r="B1248" s="2" t="s">
        <v>108</v>
      </c>
      <c r="C1248" s="66" t="s">
        <v>957</v>
      </c>
      <c r="D1248" s="2" t="n">
        <v>160</v>
      </c>
      <c r="E1248" s="38" t="s">
        <v>220</v>
      </c>
      <c r="F1248" s="2" t="s">
        <v>3037</v>
      </c>
      <c r="G1248" s="92" t="s">
        <v>3568</v>
      </c>
      <c r="H1248" s="8" t="n">
        <v>46</v>
      </c>
      <c r="I1248" s="8" t="n">
        <f aca="false">J1248</f>
        <v>46</v>
      </c>
      <c r="J1248" s="8" t="n">
        <v>46</v>
      </c>
      <c r="M1248" s="2" t="n">
        <v>970</v>
      </c>
      <c r="P1248" s="2" t="n">
        <v>94</v>
      </c>
      <c r="R1248" s="2" t="n">
        <v>100</v>
      </c>
    </row>
    <row r="1249" customFormat="false" ht="15" hidden="false" customHeight="false" outlineLevel="0" collapsed="false">
      <c r="B1249" s="2" t="s">
        <v>108</v>
      </c>
      <c r="C1249" s="66" t="s">
        <v>957</v>
      </c>
      <c r="D1249" s="2" t="n">
        <v>170</v>
      </c>
      <c r="E1249" s="38" t="s">
        <v>224</v>
      </c>
      <c r="F1249" s="2" t="s">
        <v>1621</v>
      </c>
      <c r="G1249" s="92" t="s">
        <v>3568</v>
      </c>
      <c r="H1249" s="8" t="n">
        <v>48</v>
      </c>
      <c r="I1249" s="8" t="n">
        <f aca="false">J1249</f>
        <v>48</v>
      </c>
      <c r="J1249" s="8" t="n">
        <v>48</v>
      </c>
      <c r="M1249" s="2" t="n">
        <v>900</v>
      </c>
      <c r="P1249" s="2" t="n">
        <v>95</v>
      </c>
      <c r="R1249" s="2" t="n">
        <v>103</v>
      </c>
    </row>
    <row r="1250" customFormat="false" ht="15" hidden="false" customHeight="false" outlineLevel="0" collapsed="false">
      <c r="B1250" s="2" t="s">
        <v>108</v>
      </c>
      <c r="C1250" s="66" t="s">
        <v>957</v>
      </c>
      <c r="D1250" s="2" t="n">
        <v>180</v>
      </c>
      <c r="E1250" s="38" t="s">
        <v>232</v>
      </c>
      <c r="F1250" s="2" t="s">
        <v>1624</v>
      </c>
      <c r="G1250" s="92" t="s">
        <v>3568</v>
      </c>
      <c r="H1250" s="8" t="n">
        <v>50</v>
      </c>
      <c r="I1250" s="8" t="n">
        <f aca="false">J1250</f>
        <v>50</v>
      </c>
      <c r="J1250" s="8" t="n">
        <v>50</v>
      </c>
      <c r="M1250" s="2" t="n">
        <v>940</v>
      </c>
      <c r="P1250" s="2" t="n">
        <v>100</v>
      </c>
      <c r="R1250" s="2" t="n">
        <v>106</v>
      </c>
    </row>
    <row r="1251" customFormat="false" ht="15" hidden="false" customHeight="false" outlineLevel="0" collapsed="false">
      <c r="B1251" s="2" t="s">
        <v>108</v>
      </c>
      <c r="C1251" s="66" t="s">
        <v>957</v>
      </c>
      <c r="D1251" s="2" t="n">
        <v>190</v>
      </c>
      <c r="E1251" s="38" t="s">
        <v>277</v>
      </c>
      <c r="F1251" s="2" t="s">
        <v>1633</v>
      </c>
      <c r="G1251" s="92" t="s">
        <v>3568</v>
      </c>
      <c r="H1251" s="8" t="n">
        <v>52</v>
      </c>
      <c r="I1251" s="8" t="n">
        <f aca="false">J1251</f>
        <v>52</v>
      </c>
      <c r="J1251" s="8" t="n">
        <v>52</v>
      </c>
      <c r="M1251" s="2" t="n">
        <v>950</v>
      </c>
      <c r="P1251" s="2" t="n">
        <v>103</v>
      </c>
      <c r="R1251" s="2" t="n">
        <v>109</v>
      </c>
    </row>
    <row r="1252" customFormat="false" ht="15" hidden="false" customHeight="false" outlineLevel="0" collapsed="false">
      <c r="B1252" s="2" t="s">
        <v>108</v>
      </c>
      <c r="C1252" s="66" t="s">
        <v>957</v>
      </c>
      <c r="D1252" s="2" t="n">
        <v>200</v>
      </c>
      <c r="E1252" s="38" t="s">
        <v>281</v>
      </c>
      <c r="F1252" s="2" t="s">
        <v>2100</v>
      </c>
      <c r="G1252" s="92" t="s">
        <v>3568</v>
      </c>
      <c r="H1252" s="8" t="n">
        <v>54</v>
      </c>
      <c r="I1252" s="8" t="n">
        <f aca="false">J1252</f>
        <v>54</v>
      </c>
      <c r="J1252" s="8" t="n">
        <v>54</v>
      </c>
      <c r="M1252" s="2" t="n">
        <v>910</v>
      </c>
      <c r="P1252" s="2" t="n">
        <v>109</v>
      </c>
      <c r="R1252" s="2" t="n">
        <v>114</v>
      </c>
    </row>
    <row r="1253" customFormat="false" ht="15" hidden="false" customHeight="false" outlineLevel="0" collapsed="false">
      <c r="B1253" s="2" t="s">
        <v>108</v>
      </c>
      <c r="C1253" s="66" t="s">
        <v>957</v>
      </c>
      <c r="D1253" s="2" t="n">
        <v>210</v>
      </c>
      <c r="E1253" s="38" t="s">
        <v>285</v>
      </c>
      <c r="F1253" s="2" t="s">
        <v>2104</v>
      </c>
      <c r="G1253" s="92" t="s">
        <v>3568</v>
      </c>
      <c r="H1253" s="8" t="n">
        <v>56</v>
      </c>
      <c r="I1253" s="8" t="n">
        <f aca="false">J1253</f>
        <v>56</v>
      </c>
      <c r="J1253" s="8" t="n">
        <v>56</v>
      </c>
      <c r="M1253" s="2" t="n">
        <v>890</v>
      </c>
      <c r="P1253" s="2" t="n">
        <v>112</v>
      </c>
      <c r="R1253" s="2" t="n">
        <v>119</v>
      </c>
    </row>
    <row r="1254" customFormat="false" ht="15" hidden="false" customHeight="false" outlineLevel="0" collapsed="false">
      <c r="B1254" s="2" t="s">
        <v>108</v>
      </c>
      <c r="C1254" s="66" t="s">
        <v>957</v>
      </c>
      <c r="D1254" s="2" t="n">
        <v>220</v>
      </c>
      <c r="E1254" s="38" t="s">
        <v>306</v>
      </c>
      <c r="F1254" s="2" t="s">
        <v>2107</v>
      </c>
      <c r="G1254" s="92" t="s">
        <v>3568</v>
      </c>
      <c r="H1254" s="8" t="n">
        <v>58</v>
      </c>
      <c r="I1254" s="8" t="n">
        <f aca="false">J1254</f>
        <v>58</v>
      </c>
      <c r="J1254" s="8" t="n">
        <v>58</v>
      </c>
      <c r="M1254" s="2" t="n">
        <v>870</v>
      </c>
      <c r="P1254" s="2" t="n">
        <v>118</v>
      </c>
      <c r="R1254" s="2" t="n">
        <v>124</v>
      </c>
    </row>
    <row r="1255" customFormat="false" ht="15" hidden="false" customHeight="false" outlineLevel="0" collapsed="false">
      <c r="B1255" s="2" t="s">
        <v>108</v>
      </c>
      <c r="C1255" s="66" t="s">
        <v>957</v>
      </c>
      <c r="D1255" s="2" t="n">
        <v>230</v>
      </c>
      <c r="E1255" s="38" t="s">
        <v>308</v>
      </c>
      <c r="F1255" s="2" t="s">
        <v>2729</v>
      </c>
      <c r="G1255" s="92" t="s">
        <v>3568</v>
      </c>
      <c r="H1255" s="8" t="n">
        <v>60</v>
      </c>
      <c r="I1255" s="8" t="n">
        <f aca="false">J1255</f>
        <v>60</v>
      </c>
      <c r="J1255" s="8" t="n">
        <v>60</v>
      </c>
      <c r="M1255" s="2" t="n">
        <v>850</v>
      </c>
      <c r="P1255" s="2" t="n">
        <v>119</v>
      </c>
      <c r="R1255" s="2" t="n">
        <v>129</v>
      </c>
    </row>
    <row r="1256" customFormat="false" ht="15" hidden="false" customHeight="false" outlineLevel="0" collapsed="false">
      <c r="B1256" s="2" t="s">
        <v>108</v>
      </c>
      <c r="C1256" s="66" t="s">
        <v>957</v>
      </c>
      <c r="D1256" s="2" t="n">
        <v>240</v>
      </c>
      <c r="E1256" s="38" t="s">
        <v>310</v>
      </c>
      <c r="F1256" s="2" t="s">
        <v>2730</v>
      </c>
      <c r="G1256" s="66" t="s">
        <v>3568</v>
      </c>
    </row>
    <row r="1257" customFormat="false" ht="15" hidden="false" customHeight="false" outlineLevel="0" collapsed="false">
      <c r="B1257" s="2" t="s">
        <v>108</v>
      </c>
      <c r="C1257" s="66" t="s">
        <v>957</v>
      </c>
      <c r="D1257" s="2" t="n">
        <v>250</v>
      </c>
      <c r="E1257" s="38" t="s">
        <v>312</v>
      </c>
      <c r="F1257" s="2" t="s">
        <v>2731</v>
      </c>
      <c r="G1257" s="66" t="s">
        <v>3568</v>
      </c>
    </row>
    <row r="1258" customFormat="false" ht="15" hidden="false" customHeight="false" outlineLevel="0" collapsed="false">
      <c r="B1258" s="2" t="s">
        <v>108</v>
      </c>
      <c r="C1258" s="66" t="s">
        <v>957</v>
      </c>
      <c r="D1258" s="2" t="n">
        <v>260</v>
      </c>
      <c r="E1258" s="38" t="s">
        <v>314</v>
      </c>
      <c r="F1258" s="2" t="s">
        <v>2732</v>
      </c>
      <c r="G1258" s="66" t="s">
        <v>3568</v>
      </c>
    </row>
    <row r="1260" customFormat="false" ht="15" hidden="false" customHeight="false" outlineLevel="0" collapsed="false">
      <c r="B1260" s="2" t="s">
        <v>108</v>
      </c>
      <c r="C1260" s="66" t="s">
        <v>968</v>
      </c>
      <c r="D1260" s="2" t="n">
        <v>110</v>
      </c>
      <c r="E1260" s="38" t="s">
        <v>969</v>
      </c>
      <c r="F1260" s="2" t="s">
        <v>969</v>
      </c>
      <c r="G1260" s="92" t="s">
        <v>3568</v>
      </c>
      <c r="H1260" s="27" t="s">
        <v>2949</v>
      </c>
      <c r="I1260" s="27" t="str">
        <f aca="false">J1260&amp;";"&amp;K1260</f>
        <v>24;L30</v>
      </c>
      <c r="J1260" s="8" t="n">
        <v>24</v>
      </c>
      <c r="K1260" s="8" t="s">
        <v>3551</v>
      </c>
      <c r="M1260" s="2" t="s">
        <v>3358</v>
      </c>
      <c r="R1260" s="2" t="n">
        <v>88</v>
      </c>
      <c r="S1260" s="2" t="n">
        <f aca="false">ROUND(RIGHT(H1260,2)*2.54,0)</f>
        <v>76</v>
      </c>
    </row>
    <row r="1261" customFormat="false" ht="15" hidden="false" customHeight="false" outlineLevel="0" collapsed="false">
      <c r="B1261" s="2" t="s">
        <v>108</v>
      </c>
      <c r="C1261" s="66" t="s">
        <v>968</v>
      </c>
      <c r="D1261" s="2" t="n">
        <v>120</v>
      </c>
      <c r="E1261" s="38" t="s">
        <v>970</v>
      </c>
      <c r="F1261" s="2" t="s">
        <v>970</v>
      </c>
      <c r="G1261" s="92" t="s">
        <v>3568</v>
      </c>
      <c r="H1261" s="27" t="s">
        <v>2950</v>
      </c>
      <c r="I1261" s="27" t="str">
        <f aca="false">J1261&amp;";"&amp;K1261</f>
        <v>25;L30</v>
      </c>
      <c r="J1261" s="8" t="n">
        <v>25</v>
      </c>
      <c r="K1261" s="8" t="s">
        <v>3551</v>
      </c>
      <c r="M1261" s="2" t="s">
        <v>3358</v>
      </c>
      <c r="R1261" s="2" t="n">
        <v>90</v>
      </c>
      <c r="S1261" s="2" t="n">
        <f aca="false">ROUND(RIGHT(H1261,2)*2.54,0)</f>
        <v>76</v>
      </c>
    </row>
    <row r="1262" customFormat="false" ht="15" hidden="false" customHeight="false" outlineLevel="0" collapsed="false">
      <c r="B1262" s="2" t="s">
        <v>108</v>
      </c>
      <c r="C1262" s="66" t="s">
        <v>968</v>
      </c>
      <c r="D1262" s="2" t="n">
        <v>130</v>
      </c>
      <c r="E1262" s="38" t="s">
        <v>971</v>
      </c>
      <c r="F1262" s="2" t="s">
        <v>971</v>
      </c>
      <c r="G1262" s="92" t="s">
        <v>3568</v>
      </c>
      <c r="H1262" s="27" t="s">
        <v>2951</v>
      </c>
      <c r="I1262" s="27" t="str">
        <f aca="false">J1262&amp;";"&amp;K1262</f>
        <v>26;L30</v>
      </c>
      <c r="J1262" s="8" t="n">
        <v>26</v>
      </c>
      <c r="K1262" s="8" t="s">
        <v>3551</v>
      </c>
      <c r="M1262" s="2" t="s">
        <v>3358</v>
      </c>
      <c r="R1262" s="2" t="n">
        <v>93</v>
      </c>
      <c r="S1262" s="2" t="n">
        <f aca="false">ROUND(RIGHT(H1262,2)*2.54,0)</f>
        <v>76</v>
      </c>
    </row>
    <row r="1263" customFormat="false" ht="15" hidden="false" customHeight="false" outlineLevel="0" collapsed="false">
      <c r="B1263" s="2" t="s">
        <v>108</v>
      </c>
      <c r="C1263" s="66" t="s">
        <v>968</v>
      </c>
      <c r="D1263" s="2" t="n">
        <v>140</v>
      </c>
      <c r="E1263" s="38" t="s">
        <v>926</v>
      </c>
      <c r="F1263" s="2" t="s">
        <v>926</v>
      </c>
      <c r="G1263" s="92" t="s">
        <v>3568</v>
      </c>
      <c r="H1263" s="27" t="s">
        <v>2952</v>
      </c>
      <c r="I1263" s="27" t="str">
        <f aca="false">J1263&amp;";"&amp;K1263</f>
        <v>27;L30</v>
      </c>
      <c r="J1263" s="8" t="n">
        <v>27</v>
      </c>
      <c r="K1263" s="8" t="s">
        <v>3551</v>
      </c>
      <c r="M1263" s="2" t="s">
        <v>3358</v>
      </c>
      <c r="R1263" s="2" t="n">
        <v>95</v>
      </c>
      <c r="S1263" s="2" t="n">
        <f aca="false">ROUND(RIGHT(H1263,2)*2.54,0)</f>
        <v>76</v>
      </c>
    </row>
    <row r="1264" customFormat="false" ht="15" hidden="false" customHeight="false" outlineLevel="0" collapsed="false">
      <c r="B1264" s="2" t="s">
        <v>108</v>
      </c>
      <c r="C1264" s="66" t="s">
        <v>968</v>
      </c>
      <c r="D1264" s="2" t="n">
        <v>150</v>
      </c>
      <c r="E1264" s="38" t="s">
        <v>927</v>
      </c>
      <c r="F1264" s="2" t="s">
        <v>927</v>
      </c>
      <c r="G1264" s="92" t="s">
        <v>3568</v>
      </c>
      <c r="H1264" s="27" t="s">
        <v>2953</v>
      </c>
      <c r="I1264" s="27" t="str">
        <f aca="false">J1264&amp;";"&amp;K1264</f>
        <v>28;L30</v>
      </c>
      <c r="J1264" s="8" t="n">
        <v>28</v>
      </c>
      <c r="K1264" s="8" t="s">
        <v>3551</v>
      </c>
      <c r="M1264" s="2" t="s">
        <v>3358</v>
      </c>
      <c r="R1264" s="2" t="n">
        <v>98</v>
      </c>
      <c r="S1264" s="2" t="n">
        <f aca="false">ROUND(RIGHT(H1264,2)*2.54,0)</f>
        <v>76</v>
      </c>
    </row>
    <row r="1265" customFormat="false" ht="15" hidden="false" customHeight="false" outlineLevel="0" collapsed="false">
      <c r="B1265" s="2" t="s">
        <v>108</v>
      </c>
      <c r="C1265" s="66" t="s">
        <v>968</v>
      </c>
      <c r="D1265" s="2" t="n">
        <v>160</v>
      </c>
      <c r="E1265" s="38" t="s">
        <v>928</v>
      </c>
      <c r="F1265" s="2" t="s">
        <v>928</v>
      </c>
      <c r="G1265" s="92" t="s">
        <v>3568</v>
      </c>
      <c r="H1265" s="27" t="s">
        <v>2954</v>
      </c>
      <c r="I1265" s="27" t="str">
        <f aca="false">J1265&amp;";"&amp;K1265</f>
        <v>29;L30</v>
      </c>
      <c r="J1265" s="8" t="n">
        <v>29</v>
      </c>
      <c r="K1265" s="8" t="s">
        <v>3551</v>
      </c>
      <c r="M1265" s="2" t="s">
        <v>3358</v>
      </c>
      <c r="R1265" s="2" t="n">
        <v>100</v>
      </c>
      <c r="S1265" s="2" t="n">
        <f aca="false">ROUND(RIGHT(H1265,2)*2.54,0)</f>
        <v>76</v>
      </c>
    </row>
    <row r="1266" customFormat="false" ht="15" hidden="false" customHeight="false" outlineLevel="0" collapsed="false">
      <c r="B1266" s="2" t="s">
        <v>108</v>
      </c>
      <c r="C1266" s="66" t="s">
        <v>968</v>
      </c>
      <c r="D1266" s="2" t="n">
        <v>170</v>
      </c>
      <c r="E1266" s="38" t="s">
        <v>929</v>
      </c>
      <c r="F1266" s="2" t="s">
        <v>929</v>
      </c>
      <c r="G1266" s="92" t="s">
        <v>3568</v>
      </c>
      <c r="H1266" s="27" t="s">
        <v>2955</v>
      </c>
      <c r="I1266" s="27" t="str">
        <f aca="false">J1266&amp;";"&amp;K1266</f>
        <v>30;L30</v>
      </c>
      <c r="J1266" s="8" t="n">
        <v>30</v>
      </c>
      <c r="K1266" s="8" t="s">
        <v>3551</v>
      </c>
      <c r="M1266" s="2" t="s">
        <v>3358</v>
      </c>
      <c r="R1266" s="2" t="n">
        <v>103</v>
      </c>
      <c r="S1266" s="2" t="n">
        <f aca="false">ROUND(RIGHT(H1266,2)*2.54,0)</f>
        <v>76</v>
      </c>
    </row>
    <row r="1267" customFormat="false" ht="15" hidden="false" customHeight="false" outlineLevel="0" collapsed="false">
      <c r="B1267" s="2" t="s">
        <v>108</v>
      </c>
      <c r="C1267" s="66" t="s">
        <v>968</v>
      </c>
      <c r="D1267" s="2" t="n">
        <v>180</v>
      </c>
      <c r="E1267" s="38" t="s">
        <v>930</v>
      </c>
      <c r="F1267" s="2" t="s">
        <v>930</v>
      </c>
      <c r="G1267" s="92" t="s">
        <v>3568</v>
      </c>
      <c r="H1267" s="27" t="s">
        <v>2956</v>
      </c>
      <c r="I1267" s="27" t="str">
        <f aca="false">J1267&amp;";"&amp;K1267</f>
        <v>31;L30</v>
      </c>
      <c r="J1267" s="8" t="n">
        <v>31</v>
      </c>
      <c r="K1267" s="8" t="s">
        <v>3551</v>
      </c>
      <c r="M1267" s="2" t="s">
        <v>3358</v>
      </c>
      <c r="R1267" s="2" t="n">
        <v>106</v>
      </c>
      <c r="S1267" s="2" t="n">
        <f aca="false">ROUND(RIGHT(H1267,2)*2.54,0)</f>
        <v>76</v>
      </c>
    </row>
    <row r="1268" customFormat="false" ht="15" hidden="false" customHeight="false" outlineLevel="0" collapsed="false">
      <c r="B1268" s="2" t="s">
        <v>108</v>
      </c>
      <c r="C1268" s="66" t="s">
        <v>968</v>
      </c>
      <c r="D1268" s="2" t="n">
        <v>190</v>
      </c>
      <c r="E1268" s="38" t="s">
        <v>931</v>
      </c>
      <c r="F1268" s="2" t="s">
        <v>931</v>
      </c>
      <c r="G1268" s="92" t="s">
        <v>3568</v>
      </c>
      <c r="H1268" s="27" t="s">
        <v>2957</v>
      </c>
      <c r="I1268" s="27" t="str">
        <f aca="false">J1268&amp;";"&amp;K1268</f>
        <v>32;L30</v>
      </c>
      <c r="J1268" s="8" t="n">
        <v>32</v>
      </c>
      <c r="K1268" s="8" t="s">
        <v>3551</v>
      </c>
      <c r="M1268" s="2" t="s">
        <v>3358</v>
      </c>
      <c r="R1268" s="2" t="n">
        <v>109</v>
      </c>
      <c r="S1268" s="2" t="n">
        <f aca="false">ROUND(RIGHT(H1268,2)*2.54,0)</f>
        <v>76</v>
      </c>
    </row>
    <row r="1269" customFormat="false" ht="15" hidden="false" customHeight="false" outlineLevel="0" collapsed="false">
      <c r="B1269" s="2" t="s">
        <v>108</v>
      </c>
      <c r="C1269" s="66" t="s">
        <v>968</v>
      </c>
      <c r="D1269" s="2" t="n">
        <v>200</v>
      </c>
      <c r="E1269" s="38" t="s">
        <v>932</v>
      </c>
      <c r="F1269" s="2" t="s">
        <v>932</v>
      </c>
      <c r="G1269" s="92" t="s">
        <v>3568</v>
      </c>
      <c r="H1269" s="27" t="s">
        <v>2958</v>
      </c>
      <c r="I1269" s="27" t="str">
        <f aca="false">J1269&amp;";"&amp;K1269</f>
        <v>33;L30</v>
      </c>
      <c r="J1269" s="8" t="n">
        <v>33</v>
      </c>
      <c r="K1269" s="8" t="s">
        <v>3551</v>
      </c>
      <c r="M1269" s="2" t="s">
        <v>3358</v>
      </c>
      <c r="R1269" s="2" t="n">
        <v>114</v>
      </c>
      <c r="S1269" s="2" t="n">
        <f aca="false">ROUND(RIGHT(H1269,2)*2.54,0)</f>
        <v>76</v>
      </c>
    </row>
    <row r="1270" customFormat="false" ht="15" hidden="false" customHeight="false" outlineLevel="0" collapsed="false">
      <c r="B1270" s="2" t="s">
        <v>108</v>
      </c>
      <c r="C1270" s="66" t="s">
        <v>968</v>
      </c>
      <c r="D1270" s="2" t="n">
        <v>310</v>
      </c>
      <c r="E1270" s="38" t="s">
        <v>972</v>
      </c>
      <c r="F1270" s="2" t="s">
        <v>972</v>
      </c>
      <c r="G1270" s="92" t="s">
        <v>3568</v>
      </c>
      <c r="H1270" s="27" t="s">
        <v>2966</v>
      </c>
      <c r="I1270" s="27" t="str">
        <f aca="false">J1270&amp;";"&amp;K1270</f>
        <v>24;L32</v>
      </c>
      <c r="J1270" s="8" t="n">
        <v>24</v>
      </c>
      <c r="K1270" s="8" t="s">
        <v>3552</v>
      </c>
      <c r="M1270" s="2" t="s">
        <v>3358</v>
      </c>
      <c r="R1270" s="2" t="n">
        <v>88</v>
      </c>
      <c r="S1270" s="2" t="n">
        <f aca="false">ROUND(RIGHT(H1270,2)*2.54,0)</f>
        <v>81</v>
      </c>
    </row>
    <row r="1271" customFormat="false" ht="15" hidden="false" customHeight="false" outlineLevel="0" collapsed="false">
      <c r="B1271" s="2" t="s">
        <v>108</v>
      </c>
      <c r="C1271" s="66" t="s">
        <v>968</v>
      </c>
      <c r="D1271" s="2" t="n">
        <v>320</v>
      </c>
      <c r="E1271" s="38" t="s">
        <v>973</v>
      </c>
      <c r="F1271" s="2" t="s">
        <v>973</v>
      </c>
      <c r="G1271" s="92" t="s">
        <v>3568</v>
      </c>
      <c r="H1271" s="27" t="s">
        <v>2967</v>
      </c>
      <c r="I1271" s="27" t="str">
        <f aca="false">J1271&amp;";"&amp;K1271</f>
        <v>25;L32</v>
      </c>
      <c r="J1271" s="8" t="n">
        <v>25</v>
      </c>
      <c r="K1271" s="8" t="s">
        <v>3552</v>
      </c>
      <c r="M1271" s="2" t="s">
        <v>3358</v>
      </c>
      <c r="R1271" s="2" t="n">
        <v>90</v>
      </c>
      <c r="S1271" s="2" t="n">
        <f aca="false">ROUND(RIGHT(H1271,2)*2.54,0)</f>
        <v>81</v>
      </c>
    </row>
    <row r="1272" customFormat="false" ht="15" hidden="false" customHeight="false" outlineLevel="0" collapsed="false">
      <c r="B1272" s="2" t="s">
        <v>108</v>
      </c>
      <c r="C1272" s="66" t="s">
        <v>968</v>
      </c>
      <c r="D1272" s="2" t="n">
        <v>330</v>
      </c>
      <c r="E1272" s="38" t="s">
        <v>974</v>
      </c>
      <c r="F1272" s="2" t="s">
        <v>974</v>
      </c>
      <c r="G1272" s="92" t="s">
        <v>3568</v>
      </c>
      <c r="H1272" s="27" t="s">
        <v>2968</v>
      </c>
      <c r="I1272" s="27" t="str">
        <f aca="false">J1272&amp;";"&amp;K1272</f>
        <v>26;L32</v>
      </c>
      <c r="J1272" s="8" t="n">
        <v>26</v>
      </c>
      <c r="K1272" s="8" t="s">
        <v>3552</v>
      </c>
      <c r="M1272" s="2" t="s">
        <v>3358</v>
      </c>
      <c r="R1272" s="2" t="n">
        <v>93</v>
      </c>
      <c r="S1272" s="2" t="n">
        <f aca="false">ROUND(RIGHT(H1272,2)*2.54,0)</f>
        <v>81</v>
      </c>
    </row>
    <row r="1273" customFormat="false" ht="15" hidden="false" customHeight="false" outlineLevel="0" collapsed="false">
      <c r="B1273" s="2" t="s">
        <v>108</v>
      </c>
      <c r="C1273" s="66" t="s">
        <v>968</v>
      </c>
      <c r="D1273" s="2" t="n">
        <v>340</v>
      </c>
      <c r="E1273" s="38" t="s">
        <v>936</v>
      </c>
      <c r="F1273" s="2" t="s">
        <v>936</v>
      </c>
      <c r="G1273" s="92" t="s">
        <v>3568</v>
      </c>
      <c r="H1273" s="27" t="s">
        <v>2969</v>
      </c>
      <c r="I1273" s="27" t="str">
        <f aca="false">J1273&amp;";"&amp;K1273</f>
        <v>27;L32</v>
      </c>
      <c r="J1273" s="8" t="n">
        <v>27</v>
      </c>
      <c r="K1273" s="8" t="s">
        <v>3552</v>
      </c>
      <c r="M1273" s="2" t="s">
        <v>3358</v>
      </c>
      <c r="R1273" s="2" t="n">
        <v>95</v>
      </c>
      <c r="S1273" s="2" t="n">
        <f aca="false">ROUND(RIGHT(H1273,2)*2.54,0)</f>
        <v>81</v>
      </c>
    </row>
    <row r="1274" customFormat="false" ht="15" hidden="false" customHeight="false" outlineLevel="0" collapsed="false">
      <c r="B1274" s="2" t="s">
        <v>108</v>
      </c>
      <c r="C1274" s="66" t="s">
        <v>968</v>
      </c>
      <c r="D1274" s="2" t="n">
        <v>350</v>
      </c>
      <c r="E1274" s="38" t="s">
        <v>937</v>
      </c>
      <c r="F1274" s="2" t="s">
        <v>937</v>
      </c>
      <c r="G1274" s="92" t="s">
        <v>3568</v>
      </c>
      <c r="H1274" s="27" t="s">
        <v>2970</v>
      </c>
      <c r="I1274" s="27" t="str">
        <f aca="false">J1274&amp;";"&amp;K1274</f>
        <v>28;L32</v>
      </c>
      <c r="J1274" s="8" t="n">
        <v>28</v>
      </c>
      <c r="K1274" s="8" t="s">
        <v>3552</v>
      </c>
      <c r="M1274" s="2" t="s">
        <v>3358</v>
      </c>
      <c r="R1274" s="2" t="n">
        <v>98</v>
      </c>
      <c r="S1274" s="2" t="n">
        <f aca="false">ROUND(RIGHT(H1274,2)*2.54,0)</f>
        <v>81</v>
      </c>
    </row>
    <row r="1275" customFormat="false" ht="15" hidden="false" customHeight="false" outlineLevel="0" collapsed="false">
      <c r="B1275" s="2" t="s">
        <v>108</v>
      </c>
      <c r="C1275" s="66" t="s">
        <v>968</v>
      </c>
      <c r="D1275" s="2" t="n">
        <v>360</v>
      </c>
      <c r="E1275" s="38" t="s">
        <v>938</v>
      </c>
      <c r="F1275" s="2" t="s">
        <v>938</v>
      </c>
      <c r="G1275" s="92" t="s">
        <v>3568</v>
      </c>
      <c r="H1275" s="27" t="s">
        <v>2971</v>
      </c>
      <c r="I1275" s="27" t="str">
        <f aca="false">J1275&amp;";"&amp;K1275</f>
        <v>29;L32</v>
      </c>
      <c r="J1275" s="8" t="n">
        <v>29</v>
      </c>
      <c r="K1275" s="8" t="s">
        <v>3552</v>
      </c>
      <c r="M1275" s="2" t="s">
        <v>3358</v>
      </c>
      <c r="R1275" s="2" t="n">
        <v>100</v>
      </c>
      <c r="S1275" s="2" t="n">
        <f aca="false">ROUND(RIGHT(H1275,2)*2.54,0)</f>
        <v>81</v>
      </c>
    </row>
    <row r="1276" customFormat="false" ht="15" hidden="false" customHeight="false" outlineLevel="0" collapsed="false">
      <c r="B1276" s="2" t="s">
        <v>108</v>
      </c>
      <c r="C1276" s="66" t="s">
        <v>968</v>
      </c>
      <c r="D1276" s="2" t="n">
        <v>370</v>
      </c>
      <c r="E1276" s="38" t="s">
        <v>939</v>
      </c>
      <c r="F1276" s="2" t="s">
        <v>939</v>
      </c>
      <c r="G1276" s="92" t="s">
        <v>3568</v>
      </c>
      <c r="H1276" s="27" t="s">
        <v>2972</v>
      </c>
      <c r="I1276" s="27" t="str">
        <f aca="false">J1276&amp;";"&amp;K1276</f>
        <v>30;L32</v>
      </c>
      <c r="J1276" s="8" t="n">
        <v>30</v>
      </c>
      <c r="K1276" s="8" t="s">
        <v>3552</v>
      </c>
      <c r="M1276" s="2" t="s">
        <v>3358</v>
      </c>
      <c r="R1276" s="2" t="n">
        <v>103</v>
      </c>
      <c r="S1276" s="2" t="n">
        <f aca="false">ROUND(RIGHT(H1276,2)*2.54,0)</f>
        <v>81</v>
      </c>
    </row>
    <row r="1277" customFormat="false" ht="15" hidden="false" customHeight="false" outlineLevel="0" collapsed="false">
      <c r="B1277" s="2" t="s">
        <v>108</v>
      </c>
      <c r="C1277" s="66" t="s">
        <v>968</v>
      </c>
      <c r="D1277" s="2" t="n">
        <v>380</v>
      </c>
      <c r="E1277" s="38" t="s">
        <v>940</v>
      </c>
      <c r="F1277" s="2" t="s">
        <v>940</v>
      </c>
      <c r="G1277" s="92" t="s">
        <v>3568</v>
      </c>
      <c r="H1277" s="27" t="s">
        <v>2973</v>
      </c>
      <c r="I1277" s="27" t="str">
        <f aca="false">J1277&amp;";"&amp;K1277</f>
        <v>31;L32</v>
      </c>
      <c r="J1277" s="8" t="n">
        <v>31</v>
      </c>
      <c r="K1277" s="8" t="s">
        <v>3552</v>
      </c>
      <c r="M1277" s="2" t="s">
        <v>3358</v>
      </c>
      <c r="R1277" s="2" t="n">
        <v>106</v>
      </c>
      <c r="S1277" s="2" t="n">
        <f aca="false">ROUND(RIGHT(H1277,2)*2.54,0)</f>
        <v>81</v>
      </c>
    </row>
    <row r="1278" customFormat="false" ht="15" hidden="false" customHeight="false" outlineLevel="0" collapsed="false">
      <c r="B1278" s="2" t="s">
        <v>108</v>
      </c>
      <c r="C1278" s="66" t="s">
        <v>968</v>
      </c>
      <c r="D1278" s="2" t="n">
        <v>390</v>
      </c>
      <c r="E1278" s="38" t="s">
        <v>941</v>
      </c>
      <c r="F1278" s="2" t="s">
        <v>941</v>
      </c>
      <c r="G1278" s="92" t="s">
        <v>3568</v>
      </c>
      <c r="H1278" s="27" t="s">
        <v>2974</v>
      </c>
      <c r="I1278" s="27" t="str">
        <f aca="false">J1278&amp;";"&amp;K1278</f>
        <v>32;L32</v>
      </c>
      <c r="J1278" s="8" t="n">
        <v>32</v>
      </c>
      <c r="K1278" s="8" t="s">
        <v>3552</v>
      </c>
      <c r="M1278" s="2" t="s">
        <v>3358</v>
      </c>
      <c r="R1278" s="2" t="n">
        <v>109</v>
      </c>
      <c r="S1278" s="2" t="n">
        <f aca="false">ROUND(RIGHT(H1278,2)*2.54,0)</f>
        <v>81</v>
      </c>
    </row>
    <row r="1279" customFormat="false" ht="15" hidden="false" customHeight="false" outlineLevel="0" collapsed="false">
      <c r="B1279" s="2" t="s">
        <v>108</v>
      </c>
      <c r="C1279" s="66" t="s">
        <v>968</v>
      </c>
      <c r="D1279" s="2" t="n">
        <v>400</v>
      </c>
      <c r="E1279" s="38" t="s">
        <v>942</v>
      </c>
      <c r="F1279" s="2" t="s">
        <v>942</v>
      </c>
      <c r="G1279" s="92" t="s">
        <v>3568</v>
      </c>
      <c r="H1279" s="27" t="s">
        <v>2975</v>
      </c>
      <c r="I1279" s="27" t="str">
        <f aca="false">J1279&amp;";"&amp;K1279</f>
        <v>33;L32</v>
      </c>
      <c r="J1279" s="8" t="n">
        <v>33</v>
      </c>
      <c r="K1279" s="8" t="s">
        <v>3552</v>
      </c>
      <c r="M1279" s="2" t="s">
        <v>3358</v>
      </c>
      <c r="R1279" s="2" t="n">
        <v>114</v>
      </c>
      <c r="S1279" s="2" t="n">
        <f aca="false">ROUND(RIGHT(H1279,2)*2.54,0)</f>
        <v>81</v>
      </c>
    </row>
    <row r="1280" customFormat="false" ht="15" hidden="false" customHeight="false" outlineLevel="0" collapsed="false">
      <c r="B1280" s="2" t="s">
        <v>108</v>
      </c>
      <c r="C1280" s="66" t="s">
        <v>968</v>
      </c>
      <c r="D1280" s="2" t="n">
        <v>510</v>
      </c>
      <c r="E1280" s="38" t="s">
        <v>975</v>
      </c>
      <c r="F1280" s="2" t="s">
        <v>975</v>
      </c>
      <c r="G1280" s="92" t="s">
        <v>3568</v>
      </c>
      <c r="H1280" s="27" t="s">
        <v>2983</v>
      </c>
      <c r="I1280" s="27" t="str">
        <f aca="false">J1280&amp;";"&amp;K1280</f>
        <v>24;L34</v>
      </c>
      <c r="J1280" s="8" t="n">
        <v>24</v>
      </c>
      <c r="K1280" s="8" t="s">
        <v>3553</v>
      </c>
      <c r="M1280" s="2" t="s">
        <v>3358</v>
      </c>
      <c r="R1280" s="2" t="n">
        <v>88</v>
      </c>
      <c r="S1280" s="2" t="n">
        <f aca="false">ROUND(RIGHT(H1280,2)*2.54,0)</f>
        <v>86</v>
      </c>
    </row>
    <row r="1281" customFormat="false" ht="15" hidden="false" customHeight="false" outlineLevel="0" collapsed="false">
      <c r="B1281" s="2" t="s">
        <v>108</v>
      </c>
      <c r="C1281" s="66" t="s">
        <v>968</v>
      </c>
      <c r="D1281" s="2" t="n">
        <v>520</v>
      </c>
      <c r="E1281" s="38" t="s">
        <v>976</v>
      </c>
      <c r="F1281" s="2" t="s">
        <v>976</v>
      </c>
      <c r="G1281" s="92" t="s">
        <v>3568</v>
      </c>
      <c r="H1281" s="27" t="s">
        <v>2984</v>
      </c>
      <c r="I1281" s="27" t="str">
        <f aca="false">J1281&amp;";"&amp;K1281</f>
        <v>25;L34</v>
      </c>
      <c r="J1281" s="8" t="n">
        <v>25</v>
      </c>
      <c r="K1281" s="8" t="s">
        <v>3553</v>
      </c>
      <c r="M1281" s="2" t="s">
        <v>3358</v>
      </c>
      <c r="R1281" s="2" t="n">
        <v>90</v>
      </c>
      <c r="S1281" s="2" t="n">
        <f aca="false">ROUND(RIGHT(H1281,2)*2.54,0)</f>
        <v>86</v>
      </c>
    </row>
    <row r="1282" customFormat="false" ht="15" hidden="false" customHeight="false" outlineLevel="0" collapsed="false">
      <c r="B1282" s="2" t="s">
        <v>108</v>
      </c>
      <c r="C1282" s="66" t="s">
        <v>968</v>
      </c>
      <c r="D1282" s="2" t="n">
        <v>530</v>
      </c>
      <c r="E1282" s="38" t="s">
        <v>977</v>
      </c>
      <c r="F1282" s="2" t="s">
        <v>977</v>
      </c>
      <c r="G1282" s="92" t="s">
        <v>3568</v>
      </c>
      <c r="H1282" s="27" t="s">
        <v>2985</v>
      </c>
      <c r="I1282" s="27" t="str">
        <f aca="false">J1282&amp;";"&amp;K1282</f>
        <v>26;L34</v>
      </c>
      <c r="J1282" s="8" t="n">
        <v>26</v>
      </c>
      <c r="K1282" s="8" t="s">
        <v>3553</v>
      </c>
      <c r="M1282" s="2" t="s">
        <v>3358</v>
      </c>
      <c r="R1282" s="2" t="n">
        <v>93</v>
      </c>
      <c r="S1282" s="2" t="n">
        <f aca="false">ROUND(RIGHT(H1282,2)*2.54,0)</f>
        <v>86</v>
      </c>
    </row>
    <row r="1283" customFormat="false" ht="15" hidden="false" customHeight="false" outlineLevel="0" collapsed="false">
      <c r="B1283" s="2" t="s">
        <v>108</v>
      </c>
      <c r="C1283" s="66" t="s">
        <v>968</v>
      </c>
      <c r="D1283" s="2" t="n">
        <v>540</v>
      </c>
      <c r="E1283" s="38" t="s">
        <v>946</v>
      </c>
      <c r="F1283" s="2" t="s">
        <v>946</v>
      </c>
      <c r="G1283" s="92" t="s">
        <v>3568</v>
      </c>
      <c r="H1283" s="27" t="s">
        <v>2986</v>
      </c>
      <c r="I1283" s="27" t="str">
        <f aca="false">J1283&amp;";"&amp;K1283</f>
        <v>27;L34</v>
      </c>
      <c r="J1283" s="8" t="n">
        <v>27</v>
      </c>
      <c r="K1283" s="8" t="s">
        <v>3553</v>
      </c>
      <c r="M1283" s="2" t="s">
        <v>3358</v>
      </c>
      <c r="R1283" s="2" t="n">
        <v>95</v>
      </c>
      <c r="S1283" s="2" t="n">
        <f aca="false">ROUND(RIGHT(H1283,2)*2.54,0)</f>
        <v>86</v>
      </c>
    </row>
    <row r="1284" customFormat="false" ht="15" hidden="false" customHeight="false" outlineLevel="0" collapsed="false">
      <c r="B1284" s="2" t="s">
        <v>108</v>
      </c>
      <c r="C1284" s="66" t="s">
        <v>968</v>
      </c>
      <c r="D1284" s="2" t="n">
        <v>550</v>
      </c>
      <c r="E1284" s="38" t="s">
        <v>947</v>
      </c>
      <c r="F1284" s="2" t="s">
        <v>947</v>
      </c>
      <c r="G1284" s="92" t="s">
        <v>3568</v>
      </c>
      <c r="H1284" s="27" t="s">
        <v>2987</v>
      </c>
      <c r="I1284" s="27" t="str">
        <f aca="false">J1284&amp;";"&amp;K1284</f>
        <v>28;L34</v>
      </c>
      <c r="J1284" s="8" t="n">
        <v>28</v>
      </c>
      <c r="K1284" s="8" t="s">
        <v>3553</v>
      </c>
      <c r="M1284" s="2" t="s">
        <v>3358</v>
      </c>
      <c r="R1284" s="2" t="n">
        <v>98</v>
      </c>
      <c r="S1284" s="2" t="n">
        <f aca="false">ROUND(RIGHT(H1284,2)*2.54,0)</f>
        <v>86</v>
      </c>
    </row>
    <row r="1285" customFormat="false" ht="15" hidden="false" customHeight="false" outlineLevel="0" collapsed="false">
      <c r="B1285" s="2" t="s">
        <v>108</v>
      </c>
      <c r="C1285" s="66" t="s">
        <v>968</v>
      </c>
      <c r="D1285" s="2" t="n">
        <v>560</v>
      </c>
      <c r="E1285" s="38" t="s">
        <v>948</v>
      </c>
      <c r="F1285" s="2" t="s">
        <v>948</v>
      </c>
      <c r="G1285" s="92" t="s">
        <v>3568</v>
      </c>
      <c r="H1285" s="27" t="s">
        <v>2988</v>
      </c>
      <c r="I1285" s="27" t="str">
        <f aca="false">J1285&amp;";"&amp;K1285</f>
        <v>29;L34</v>
      </c>
      <c r="J1285" s="8" t="n">
        <v>29</v>
      </c>
      <c r="K1285" s="8" t="s">
        <v>3553</v>
      </c>
      <c r="M1285" s="2" t="s">
        <v>3358</v>
      </c>
      <c r="R1285" s="2" t="n">
        <v>100</v>
      </c>
      <c r="S1285" s="2" t="n">
        <f aca="false">ROUND(RIGHT(H1285,2)*2.54,0)</f>
        <v>86</v>
      </c>
    </row>
    <row r="1286" customFormat="false" ht="15" hidden="false" customHeight="false" outlineLevel="0" collapsed="false">
      <c r="B1286" s="2" t="s">
        <v>108</v>
      </c>
      <c r="C1286" s="66" t="s">
        <v>968</v>
      </c>
      <c r="D1286" s="2" t="n">
        <v>570</v>
      </c>
      <c r="E1286" s="38" t="s">
        <v>949</v>
      </c>
      <c r="F1286" s="2" t="s">
        <v>949</v>
      </c>
      <c r="G1286" s="92" t="s">
        <v>3568</v>
      </c>
      <c r="H1286" s="27" t="s">
        <v>2989</v>
      </c>
      <c r="I1286" s="27" t="str">
        <f aca="false">J1286&amp;";"&amp;K1286</f>
        <v>30;L34</v>
      </c>
      <c r="J1286" s="8" t="n">
        <v>30</v>
      </c>
      <c r="K1286" s="8" t="s">
        <v>3553</v>
      </c>
      <c r="M1286" s="2" t="s">
        <v>3358</v>
      </c>
      <c r="R1286" s="2" t="n">
        <v>103</v>
      </c>
      <c r="S1286" s="2" t="n">
        <f aca="false">ROUND(RIGHT(H1286,2)*2.54,0)</f>
        <v>86</v>
      </c>
    </row>
    <row r="1287" customFormat="false" ht="15" hidden="false" customHeight="false" outlineLevel="0" collapsed="false">
      <c r="B1287" s="2" t="s">
        <v>108</v>
      </c>
      <c r="C1287" s="66" t="s">
        <v>968</v>
      </c>
      <c r="D1287" s="2" t="n">
        <v>580</v>
      </c>
      <c r="E1287" s="38" t="s">
        <v>950</v>
      </c>
      <c r="F1287" s="2" t="s">
        <v>950</v>
      </c>
      <c r="G1287" s="92" t="s">
        <v>3568</v>
      </c>
      <c r="H1287" s="27" t="s">
        <v>2990</v>
      </c>
      <c r="I1287" s="27" t="str">
        <f aca="false">J1287&amp;";"&amp;K1287</f>
        <v>31;L34</v>
      </c>
      <c r="J1287" s="8" t="n">
        <v>31</v>
      </c>
      <c r="K1287" s="8" t="s">
        <v>3553</v>
      </c>
      <c r="M1287" s="2" t="s">
        <v>3358</v>
      </c>
      <c r="R1287" s="2" t="n">
        <v>106</v>
      </c>
      <c r="S1287" s="2" t="n">
        <f aca="false">ROUND(RIGHT(H1287,2)*2.54,0)</f>
        <v>86</v>
      </c>
    </row>
    <row r="1288" customFormat="false" ht="15" hidden="false" customHeight="false" outlineLevel="0" collapsed="false">
      <c r="B1288" s="2" t="s">
        <v>108</v>
      </c>
      <c r="C1288" s="66" t="s">
        <v>968</v>
      </c>
      <c r="D1288" s="2" t="n">
        <v>590</v>
      </c>
      <c r="E1288" s="38" t="s">
        <v>951</v>
      </c>
      <c r="F1288" s="2" t="s">
        <v>951</v>
      </c>
      <c r="G1288" s="92" t="s">
        <v>3568</v>
      </c>
      <c r="H1288" s="27" t="s">
        <v>2991</v>
      </c>
      <c r="I1288" s="27" t="str">
        <f aca="false">J1288&amp;";"&amp;K1288</f>
        <v>32;L34</v>
      </c>
      <c r="J1288" s="8" t="n">
        <v>32</v>
      </c>
      <c r="K1288" s="8" t="s">
        <v>3553</v>
      </c>
      <c r="M1288" s="2" t="s">
        <v>3358</v>
      </c>
      <c r="R1288" s="2" t="n">
        <v>109</v>
      </c>
      <c r="S1288" s="2" t="n">
        <f aca="false">ROUND(RIGHT(H1288,2)*2.54,0)</f>
        <v>86</v>
      </c>
    </row>
    <row r="1289" customFormat="false" ht="15" hidden="false" customHeight="false" outlineLevel="0" collapsed="false">
      <c r="B1289" s="2" t="s">
        <v>108</v>
      </c>
      <c r="C1289" s="66" t="s">
        <v>968</v>
      </c>
      <c r="D1289" s="2" t="n">
        <v>600</v>
      </c>
      <c r="E1289" s="38" t="s">
        <v>952</v>
      </c>
      <c r="F1289" s="2" t="s">
        <v>952</v>
      </c>
      <c r="G1289" s="92" t="s">
        <v>3568</v>
      </c>
      <c r="H1289" s="27" t="s">
        <v>2992</v>
      </c>
      <c r="I1289" s="27" t="str">
        <f aca="false">J1289&amp;";"&amp;K1289</f>
        <v>33;L34</v>
      </c>
      <c r="J1289" s="8" t="n">
        <v>33</v>
      </c>
      <c r="K1289" s="8" t="s">
        <v>3553</v>
      </c>
      <c r="M1289" s="2" t="s">
        <v>3358</v>
      </c>
      <c r="R1289" s="2" t="n">
        <v>114</v>
      </c>
      <c r="S1289" s="2" t="n">
        <f aca="false">ROUND(RIGHT(H1289,2)*2.54,0)</f>
        <v>86</v>
      </c>
    </row>
    <row r="1291" customFormat="false" ht="15" hidden="false" customHeight="false" outlineLevel="0" collapsed="false">
      <c r="B1291" s="2" t="s">
        <v>108</v>
      </c>
      <c r="C1291" s="66" t="s">
        <v>1728</v>
      </c>
      <c r="D1291" s="2" t="n">
        <v>140</v>
      </c>
      <c r="E1291" s="38" t="s">
        <v>176</v>
      </c>
      <c r="F1291" s="38" t="str">
        <f aca="false">E1291</f>
        <v>XXS</v>
      </c>
      <c r="G1291" s="66" t="s">
        <v>3532</v>
      </c>
    </row>
    <row r="1292" customFormat="false" ht="15" hidden="false" customHeight="false" outlineLevel="0" collapsed="false">
      <c r="B1292" s="2" t="s">
        <v>108</v>
      </c>
      <c r="C1292" s="66" t="s">
        <v>1728</v>
      </c>
      <c r="D1292" s="2" t="n">
        <f aca="false">D1291+10</f>
        <v>150</v>
      </c>
      <c r="E1292" s="38" t="s">
        <v>177</v>
      </c>
      <c r="F1292" s="38" t="str">
        <f aca="false">E1292</f>
        <v>XS</v>
      </c>
      <c r="G1292" s="92" t="s">
        <v>3532</v>
      </c>
      <c r="H1292" s="8" t="s">
        <v>262</v>
      </c>
      <c r="I1292" s="8" t="str">
        <f aca="false">J1292</f>
        <v>44;46</v>
      </c>
      <c r="J1292" s="8" t="str">
        <f aca="false">IF(LEN(H1292)&gt;2,LEFT(H1292,2)&amp;";"&amp;RIGHT(H1292,2),H1292)</f>
        <v>44;46</v>
      </c>
      <c r="M1292" s="2" t="n">
        <v>960</v>
      </c>
      <c r="P1292" s="2" t="s">
        <v>3581</v>
      </c>
      <c r="Q1292" s="2" t="s">
        <v>3582</v>
      </c>
      <c r="X1292" s="2" t="s">
        <v>3583</v>
      </c>
    </row>
    <row r="1293" customFormat="false" ht="15" hidden="false" customHeight="false" outlineLevel="0" collapsed="false">
      <c r="B1293" s="2" t="s">
        <v>108</v>
      </c>
      <c r="C1293" s="66" t="s">
        <v>1728</v>
      </c>
      <c r="D1293" s="2" t="n">
        <f aca="false">D1292+10</f>
        <v>160</v>
      </c>
      <c r="E1293" s="38" t="s">
        <v>178</v>
      </c>
      <c r="F1293" s="38" t="str">
        <f aca="false">E1293</f>
        <v>S</v>
      </c>
      <c r="G1293" s="92" t="s">
        <v>3532</v>
      </c>
      <c r="H1293" s="8" t="s">
        <v>264</v>
      </c>
      <c r="I1293" s="8" t="str">
        <f aca="false">J1293</f>
        <v>46;48</v>
      </c>
      <c r="J1293" s="8" t="str">
        <f aca="false">IF(LEN(H1293)&gt;2,LEFT(H1293,2)&amp;";"&amp;RIGHT(H1293,2),H1293)</f>
        <v>46;48</v>
      </c>
      <c r="M1293" s="2" t="n">
        <v>980</v>
      </c>
      <c r="P1293" s="2" t="s">
        <v>3584</v>
      </c>
      <c r="Q1293" s="2" t="s">
        <v>3585</v>
      </c>
      <c r="X1293" s="2" t="s">
        <v>3586</v>
      </c>
    </row>
    <row r="1294" customFormat="false" ht="15" hidden="false" customHeight="false" outlineLevel="0" collapsed="false">
      <c r="B1294" s="2" t="s">
        <v>108</v>
      </c>
      <c r="C1294" s="66" t="s">
        <v>1728</v>
      </c>
      <c r="D1294" s="2" t="n">
        <f aca="false">D1293+10</f>
        <v>170</v>
      </c>
      <c r="E1294" s="38" t="s">
        <v>179</v>
      </c>
      <c r="F1294" s="38" t="str">
        <f aca="false">E1294</f>
        <v>M</v>
      </c>
      <c r="G1294" s="92" t="s">
        <v>3532</v>
      </c>
      <c r="H1294" s="8" t="s">
        <v>465</v>
      </c>
      <c r="I1294" s="8" t="str">
        <f aca="false">J1294</f>
        <v>50;52</v>
      </c>
      <c r="J1294" s="8" t="str">
        <f aca="false">IF(LEN(H1294)&gt;2,LEFT(H1294,2)&amp;";"&amp;RIGHT(H1294,2),H1294)</f>
        <v>50;52</v>
      </c>
      <c r="M1294" s="2" t="n">
        <v>970</v>
      </c>
      <c r="P1294" s="2" t="s">
        <v>3587</v>
      </c>
      <c r="Q1294" s="2" t="s">
        <v>3588</v>
      </c>
      <c r="X1294" s="2" t="s">
        <v>3589</v>
      </c>
    </row>
    <row r="1295" customFormat="false" ht="15" hidden="false" customHeight="false" outlineLevel="0" collapsed="false">
      <c r="B1295" s="2" t="s">
        <v>108</v>
      </c>
      <c r="C1295" s="66" t="s">
        <v>1728</v>
      </c>
      <c r="D1295" s="2" t="n">
        <f aca="false">D1294+10</f>
        <v>180</v>
      </c>
      <c r="E1295" s="38" t="s">
        <v>180</v>
      </c>
      <c r="F1295" s="38" t="str">
        <f aca="false">E1295</f>
        <v>L</v>
      </c>
      <c r="G1295" s="92" t="s">
        <v>3532</v>
      </c>
      <c r="H1295" s="8" t="s">
        <v>467</v>
      </c>
      <c r="I1295" s="8" t="str">
        <f aca="false">J1295</f>
        <v>54;56</v>
      </c>
      <c r="J1295" s="8" t="str">
        <f aca="false">IF(LEN(H1295)&gt;2,LEFT(H1295,2)&amp;";"&amp;RIGHT(H1295,2),H1295)</f>
        <v>54;56</v>
      </c>
      <c r="M1295" s="2" t="n">
        <v>930</v>
      </c>
      <c r="P1295" s="2" t="s">
        <v>3590</v>
      </c>
      <c r="Q1295" s="2" t="s">
        <v>3591</v>
      </c>
      <c r="X1295" s="2" t="s">
        <v>3592</v>
      </c>
    </row>
    <row r="1296" customFormat="false" ht="15" hidden="false" customHeight="false" outlineLevel="0" collapsed="false">
      <c r="B1296" s="2" t="s">
        <v>108</v>
      </c>
      <c r="C1296" s="66" t="s">
        <v>1728</v>
      </c>
      <c r="D1296" s="2" t="n">
        <f aca="false">D1295+10</f>
        <v>190</v>
      </c>
      <c r="E1296" s="38" t="s">
        <v>181</v>
      </c>
      <c r="F1296" s="38" t="str">
        <f aca="false">E1296</f>
        <v>XL</v>
      </c>
      <c r="G1296" s="92" t="s">
        <v>3532</v>
      </c>
      <c r="H1296" s="8" t="s">
        <v>469</v>
      </c>
      <c r="I1296" s="8" t="str">
        <f aca="false">J1296</f>
        <v>58;60</v>
      </c>
      <c r="J1296" s="8" t="str">
        <f aca="false">IF(LEN(H1296)&gt;2,LEFT(H1296,2)&amp;";"&amp;RIGHT(H1296,2),H1296)</f>
        <v>58;60</v>
      </c>
      <c r="M1296" s="2" t="n">
        <v>890</v>
      </c>
      <c r="P1296" s="2" t="s">
        <v>3547</v>
      </c>
      <c r="Q1296" s="2" t="s">
        <v>3593</v>
      </c>
      <c r="X1296" s="2" t="s">
        <v>3594</v>
      </c>
    </row>
    <row r="1297" customFormat="false" ht="15" hidden="false" customHeight="false" outlineLevel="0" collapsed="false">
      <c r="B1297" s="2" t="s">
        <v>108</v>
      </c>
      <c r="C1297" s="66" t="s">
        <v>1728</v>
      </c>
      <c r="D1297" s="2" t="n">
        <f aca="false">D1296+10</f>
        <v>200</v>
      </c>
      <c r="E1297" s="38" t="s">
        <v>182</v>
      </c>
      <c r="F1297" s="38" t="str">
        <f aca="false">E1297</f>
        <v>XXL</v>
      </c>
      <c r="G1297" s="92" t="s">
        <v>3532</v>
      </c>
      <c r="H1297" s="8" t="s">
        <v>471</v>
      </c>
      <c r="I1297" s="8" t="str">
        <f aca="false">J1297</f>
        <v>62;64</v>
      </c>
      <c r="J1297" s="8" t="str">
        <f aca="false">IF(LEN(H1297)&gt;2,LEFT(H1297,2)&amp;";"&amp;RIGHT(H1297,2),H1297)</f>
        <v>62;64</v>
      </c>
      <c r="M1297" s="2" t="n">
        <v>870</v>
      </c>
      <c r="P1297" s="2" t="s">
        <v>3595</v>
      </c>
      <c r="Q1297" s="2" t="s">
        <v>3596</v>
      </c>
      <c r="X1297" s="2" t="s">
        <v>3597</v>
      </c>
    </row>
    <row r="1298" customFormat="false" ht="15" hidden="false" customHeight="false" outlineLevel="0" collapsed="false">
      <c r="B1298" s="2" t="s">
        <v>108</v>
      </c>
      <c r="C1298" s="66" t="s">
        <v>1728</v>
      </c>
      <c r="D1298" s="2" t="n">
        <f aca="false">D1297+10</f>
        <v>210</v>
      </c>
      <c r="E1298" s="38" t="s">
        <v>579</v>
      </c>
      <c r="F1298" s="38" t="str">
        <f aca="false">E1298</f>
        <v>3XL</v>
      </c>
      <c r="G1298" s="92" t="s">
        <v>3532</v>
      </c>
      <c r="H1298" s="8" t="s">
        <v>473</v>
      </c>
      <c r="I1298" s="8" t="str">
        <f aca="false">J1298</f>
        <v>66;68</v>
      </c>
      <c r="J1298" s="8" t="str">
        <f aca="false">IF(LEN(H1298)&gt;2,LEFT(H1298,2)&amp;";"&amp;RIGHT(H1298,2),H1298)</f>
        <v>66;68</v>
      </c>
      <c r="M1298" s="2" t="n">
        <v>850</v>
      </c>
      <c r="P1298" s="2" t="s">
        <v>3598</v>
      </c>
      <c r="Q1298" s="2" t="s">
        <v>3599</v>
      </c>
      <c r="X1298" s="2" t="s">
        <v>3600</v>
      </c>
    </row>
    <row r="1299" customFormat="false" ht="15" hidden="false" customHeight="false" outlineLevel="0" collapsed="false">
      <c r="B1299" s="2" t="s">
        <v>108</v>
      </c>
      <c r="C1299" s="66" t="s">
        <v>1728</v>
      </c>
      <c r="D1299" s="2" t="n">
        <f aca="false">D1298+10</f>
        <v>220</v>
      </c>
      <c r="E1299" s="38" t="s">
        <v>580</v>
      </c>
      <c r="F1299" s="38" t="str">
        <f aca="false">E1299</f>
        <v>4XL</v>
      </c>
      <c r="G1299" s="66" t="s">
        <v>3532</v>
      </c>
    </row>
    <row r="1300" customFormat="false" ht="15" hidden="false" customHeight="false" outlineLevel="0" collapsed="false">
      <c r="B1300" s="2" t="s">
        <v>108</v>
      </c>
      <c r="C1300" s="66" t="s">
        <v>1728</v>
      </c>
      <c r="D1300" s="2" t="n">
        <f aca="false">D1299+10</f>
        <v>230</v>
      </c>
      <c r="E1300" s="38" t="s">
        <v>581</v>
      </c>
      <c r="F1300" s="38" t="str">
        <f aca="false">E1300</f>
        <v>5XL</v>
      </c>
      <c r="G1300" s="66" t="s">
        <v>3532</v>
      </c>
    </row>
    <row r="1301" customFormat="false" ht="15" hidden="false" customHeight="false" outlineLevel="0" collapsed="false">
      <c r="B1301" s="2" t="s">
        <v>108</v>
      </c>
      <c r="C1301" s="66" t="s">
        <v>1728</v>
      </c>
      <c r="D1301" s="2" t="n">
        <f aca="false">D1300+10</f>
        <v>240</v>
      </c>
      <c r="E1301" s="38" t="s">
        <v>582</v>
      </c>
      <c r="F1301" s="38" t="str">
        <f aca="false">E1301</f>
        <v>6XL</v>
      </c>
      <c r="G1301" s="66" t="s">
        <v>3532</v>
      </c>
    </row>
    <row r="1303" customFormat="false" ht="15" hidden="false" customHeight="false" outlineLevel="0" collapsed="false">
      <c r="B1303" s="2" t="s">
        <v>108</v>
      </c>
      <c r="C1303" s="66" t="s">
        <v>2080</v>
      </c>
      <c r="D1303" s="2" t="n">
        <v>170</v>
      </c>
      <c r="E1303" s="38" t="s">
        <v>2081</v>
      </c>
      <c r="F1303" s="2" t="s">
        <v>3601</v>
      </c>
      <c r="G1303" s="92" t="s">
        <v>3532</v>
      </c>
      <c r="H1303" s="8" t="s">
        <v>2036</v>
      </c>
      <c r="I1303" s="8" t="str">
        <f aca="false">J1303</f>
        <v>43;44;45;46</v>
      </c>
      <c r="J1303" s="8" t="s">
        <v>3257</v>
      </c>
      <c r="M1303" s="2" t="s">
        <v>3358</v>
      </c>
      <c r="N1303" s="2" t="s">
        <v>3602</v>
      </c>
    </row>
    <row r="1305" customFormat="false" ht="15" hidden="false" customHeight="false" outlineLevel="0" collapsed="false">
      <c r="B1305" s="2" t="s">
        <v>108</v>
      </c>
      <c r="C1305" s="66" t="s">
        <v>2083</v>
      </c>
      <c r="D1305" s="2" t="n">
        <v>110</v>
      </c>
      <c r="E1305" s="38" t="s">
        <v>238</v>
      </c>
      <c r="F1305" s="38" t="s">
        <v>2913</v>
      </c>
      <c r="G1305" s="92" t="s">
        <v>3532</v>
      </c>
      <c r="H1305" s="8" t="s">
        <v>2036</v>
      </c>
      <c r="I1305" s="8" t="str">
        <f aca="false">J1305</f>
        <v>43;44;45;46</v>
      </c>
      <c r="J1305" s="8" t="s">
        <v>3257</v>
      </c>
      <c r="M1305" s="2" t="s">
        <v>3358</v>
      </c>
      <c r="N1305" s="2" t="s">
        <v>3602</v>
      </c>
    </row>
    <row r="1307" customFormat="false" ht="15" hidden="false" customHeight="false" outlineLevel="0" collapsed="false">
      <c r="B1307" s="2" t="s">
        <v>108</v>
      </c>
      <c r="C1307" s="66" t="s">
        <v>2681</v>
      </c>
      <c r="D1307" s="2" t="n">
        <f aca="false">E1307*10-100</f>
        <v>180</v>
      </c>
      <c r="E1307" s="38" t="s">
        <v>314</v>
      </c>
      <c r="F1307" s="2" t="n">
        <f aca="false">IFERROR(E1307*10,SUBSTITUTE(E1307,"/",""))</f>
        <v>280</v>
      </c>
      <c r="G1307" s="92" t="s">
        <v>3532</v>
      </c>
      <c r="H1307" s="8" t="n">
        <v>80</v>
      </c>
      <c r="I1307" s="8" t="n">
        <f aca="false">J1307</f>
        <v>80</v>
      </c>
      <c r="J1307" s="8" t="n">
        <f aca="false">H1307</f>
        <v>80</v>
      </c>
      <c r="M1307" s="2" t="s">
        <v>3358</v>
      </c>
      <c r="Y1307" s="2" t="n">
        <f aca="false">H1307</f>
        <v>80</v>
      </c>
    </row>
    <row r="1308" customFormat="false" ht="15" hidden="false" customHeight="false" outlineLevel="0" collapsed="false">
      <c r="B1308" s="2" t="s">
        <v>108</v>
      </c>
      <c r="C1308" s="66" t="s">
        <v>2681</v>
      </c>
      <c r="D1308" s="2" t="n">
        <f aca="false">E1308*10-100</f>
        <v>190</v>
      </c>
      <c r="E1308" s="38" t="s">
        <v>315</v>
      </c>
      <c r="F1308" s="2" t="n">
        <f aca="false">IFERROR(E1308*10,SUBSTITUTE(E1308,"/",""))</f>
        <v>290</v>
      </c>
      <c r="G1308" s="66" t="s">
        <v>3532</v>
      </c>
    </row>
    <row r="1309" customFormat="false" ht="15" hidden="false" customHeight="false" outlineLevel="0" collapsed="false">
      <c r="B1309" s="2" t="s">
        <v>108</v>
      </c>
      <c r="C1309" s="66" t="s">
        <v>2681</v>
      </c>
      <c r="D1309" s="2" t="n">
        <f aca="false">E1309*10-100</f>
        <v>200</v>
      </c>
      <c r="E1309" s="38" t="s">
        <v>316</v>
      </c>
      <c r="F1309" s="2" t="n">
        <f aca="false">IFERROR(E1309*10,SUBSTITUTE(E1309,"/",""))</f>
        <v>300</v>
      </c>
      <c r="G1309" s="92" t="s">
        <v>3532</v>
      </c>
      <c r="H1309" s="8" t="n">
        <f aca="false">MROUND((E1309+2.5)*2.54,5)</f>
        <v>85</v>
      </c>
      <c r="I1309" s="8" t="n">
        <f aca="false">J1309</f>
        <v>85</v>
      </c>
      <c r="J1309" s="8" t="n">
        <f aca="false">H1309</f>
        <v>85</v>
      </c>
      <c r="M1309" s="2" t="s">
        <v>3358</v>
      </c>
      <c r="Y1309" s="2" t="n">
        <f aca="false">H1309</f>
        <v>85</v>
      </c>
    </row>
    <row r="1310" customFormat="false" ht="15" hidden="false" customHeight="false" outlineLevel="0" collapsed="false">
      <c r="B1310" s="2" t="s">
        <v>108</v>
      </c>
      <c r="C1310" s="66" t="s">
        <v>2681</v>
      </c>
      <c r="D1310" s="2" t="n">
        <f aca="false">E1310*10-100</f>
        <v>210</v>
      </c>
      <c r="E1310" s="38" t="s">
        <v>317</v>
      </c>
      <c r="F1310" s="2" t="n">
        <f aca="false">IFERROR(E1310*10,SUBSTITUTE(E1310,"/",""))</f>
        <v>310</v>
      </c>
      <c r="G1310" s="66" t="s">
        <v>3532</v>
      </c>
    </row>
    <row r="1311" customFormat="false" ht="15" hidden="false" customHeight="false" outlineLevel="0" collapsed="false">
      <c r="B1311" s="2" t="s">
        <v>108</v>
      </c>
      <c r="C1311" s="66" t="s">
        <v>2681</v>
      </c>
      <c r="D1311" s="2" t="n">
        <f aca="false">E1311*10-100</f>
        <v>220</v>
      </c>
      <c r="E1311" s="38" t="s">
        <v>115</v>
      </c>
      <c r="F1311" s="2" t="n">
        <f aca="false">IFERROR(E1311*10,SUBSTITUTE(E1311,"/",""))</f>
        <v>320</v>
      </c>
      <c r="G1311" s="92" t="s">
        <v>3532</v>
      </c>
      <c r="H1311" s="8" t="n">
        <f aca="false">MROUND((E1311+2.5)*2.54,5)</f>
        <v>90</v>
      </c>
      <c r="I1311" s="8" t="n">
        <f aca="false">J1311</f>
        <v>90</v>
      </c>
      <c r="J1311" s="8" t="n">
        <f aca="false">H1311</f>
        <v>90</v>
      </c>
      <c r="M1311" s="2" t="s">
        <v>3358</v>
      </c>
      <c r="Y1311" s="2" t="n">
        <f aca="false">H1311</f>
        <v>90</v>
      </c>
    </row>
    <row r="1312" customFormat="false" ht="15" hidden="false" customHeight="false" outlineLevel="0" collapsed="false">
      <c r="B1312" s="2" t="s">
        <v>108</v>
      </c>
      <c r="C1312" s="66" t="s">
        <v>2681</v>
      </c>
      <c r="D1312" s="2" t="n">
        <f aca="false">E1312*10-100</f>
        <v>230</v>
      </c>
      <c r="E1312" s="38" t="s">
        <v>116</v>
      </c>
      <c r="F1312" s="2" t="n">
        <f aca="false">IFERROR(E1312*10,SUBSTITUTE(E1312,"/",""))</f>
        <v>330</v>
      </c>
      <c r="G1312" s="66" t="s">
        <v>3532</v>
      </c>
    </row>
    <row r="1313" customFormat="false" ht="15" hidden="false" customHeight="false" outlineLevel="0" collapsed="false">
      <c r="B1313" s="2" t="s">
        <v>108</v>
      </c>
      <c r="C1313" s="66" t="s">
        <v>2681</v>
      </c>
      <c r="D1313" s="2" t="n">
        <f aca="false">E1313*10-100</f>
        <v>240</v>
      </c>
      <c r="E1313" s="38" t="s">
        <v>117</v>
      </c>
      <c r="F1313" s="2" t="n">
        <f aca="false">IFERROR(E1313*10,SUBSTITUTE(E1313,"/",""))</f>
        <v>340</v>
      </c>
      <c r="G1313" s="92" t="s">
        <v>3532</v>
      </c>
      <c r="H1313" s="8" t="n">
        <f aca="false">MROUND((E1313+2.5)*2.54,5)</f>
        <v>95</v>
      </c>
      <c r="I1313" s="8" t="n">
        <f aca="false">J1313</f>
        <v>95</v>
      </c>
      <c r="J1313" s="8" t="n">
        <f aca="false">H1313</f>
        <v>95</v>
      </c>
      <c r="M1313" s="2" t="s">
        <v>3358</v>
      </c>
      <c r="Y1313" s="2" t="n">
        <f aca="false">H1313</f>
        <v>95</v>
      </c>
    </row>
    <row r="1314" customFormat="false" ht="15" hidden="false" customHeight="false" outlineLevel="0" collapsed="false">
      <c r="B1314" s="2" t="s">
        <v>108</v>
      </c>
      <c r="C1314" s="66" t="s">
        <v>2681</v>
      </c>
      <c r="D1314" s="2" t="n">
        <f aca="false">E1314*10-100</f>
        <v>250</v>
      </c>
      <c r="E1314" s="38" t="s">
        <v>118</v>
      </c>
      <c r="F1314" s="2" t="n">
        <f aca="false">IFERROR(E1314*10,SUBSTITUTE(E1314,"/",""))</f>
        <v>350</v>
      </c>
      <c r="G1314" s="66" t="s">
        <v>3532</v>
      </c>
    </row>
    <row r="1315" customFormat="false" ht="15" hidden="false" customHeight="false" outlineLevel="0" collapsed="false">
      <c r="B1315" s="2" t="s">
        <v>108</v>
      </c>
      <c r="C1315" s="66" t="s">
        <v>2681</v>
      </c>
      <c r="D1315" s="2" t="n">
        <f aca="false">E1315*10-100</f>
        <v>260</v>
      </c>
      <c r="E1315" s="38" t="s">
        <v>119</v>
      </c>
      <c r="F1315" s="2" t="n">
        <f aca="false">IFERROR(E1315*10,SUBSTITUTE(E1315,"/",""))</f>
        <v>360</v>
      </c>
      <c r="G1315" s="92" t="s">
        <v>3532</v>
      </c>
      <c r="H1315" s="8" t="n">
        <f aca="false">MROUND((E1315+2.5)*2.54,5)</f>
        <v>100</v>
      </c>
      <c r="I1315" s="8" t="n">
        <f aca="false">J1315</f>
        <v>100</v>
      </c>
      <c r="J1315" s="8" t="n">
        <f aca="false">H1315</f>
        <v>100</v>
      </c>
      <c r="M1315" s="2" t="s">
        <v>3358</v>
      </c>
      <c r="Y1315" s="2" t="n">
        <f aca="false">H1315</f>
        <v>100</v>
      </c>
    </row>
    <row r="1316" customFormat="false" ht="15" hidden="false" customHeight="false" outlineLevel="0" collapsed="false">
      <c r="B1316" s="2" t="s">
        <v>108</v>
      </c>
      <c r="C1316" s="66" t="s">
        <v>2681</v>
      </c>
      <c r="D1316" s="2" t="n">
        <f aca="false">E1316*10-100</f>
        <v>280</v>
      </c>
      <c r="E1316" s="38" t="s">
        <v>121</v>
      </c>
      <c r="F1316" s="2" t="n">
        <f aca="false">IFERROR(E1316*10,SUBSTITUTE(E1316,"/",""))</f>
        <v>380</v>
      </c>
      <c r="G1316" s="92" t="s">
        <v>3532</v>
      </c>
      <c r="H1316" s="8" t="n">
        <f aca="false">MROUND((E1316+2.5)*2.54,5)</f>
        <v>105</v>
      </c>
      <c r="I1316" s="8" t="n">
        <f aca="false">J1316</f>
        <v>105</v>
      </c>
      <c r="J1316" s="8" t="n">
        <f aca="false">H1316</f>
        <v>105</v>
      </c>
      <c r="M1316" s="2" t="s">
        <v>3358</v>
      </c>
      <c r="Y1316" s="2" t="n">
        <f aca="false">H1316</f>
        <v>105</v>
      </c>
    </row>
    <row r="1317" customFormat="false" ht="15" hidden="false" customHeight="false" outlineLevel="0" collapsed="false">
      <c r="B1317" s="2" t="s">
        <v>108</v>
      </c>
      <c r="C1317" s="66" t="s">
        <v>2681</v>
      </c>
      <c r="D1317" s="2" t="n">
        <f aca="false">E1317*10-100</f>
        <v>300</v>
      </c>
      <c r="E1317" s="38" t="s">
        <v>123</v>
      </c>
      <c r="F1317" s="2" t="n">
        <f aca="false">IFERROR(E1317*10,SUBSTITUTE(E1317,"/",""))</f>
        <v>400</v>
      </c>
      <c r="G1317" s="92" t="s">
        <v>3532</v>
      </c>
      <c r="H1317" s="8" t="n">
        <f aca="false">MROUND((E1317+2.5)*2.54,5)</f>
        <v>110</v>
      </c>
      <c r="I1317" s="8" t="n">
        <f aca="false">J1317</f>
        <v>110</v>
      </c>
      <c r="J1317" s="8" t="n">
        <f aca="false">H1317</f>
        <v>110</v>
      </c>
      <c r="M1317" s="2" t="s">
        <v>3358</v>
      </c>
      <c r="Y1317" s="2" t="n">
        <f aca="false">H1317</f>
        <v>110</v>
      </c>
    </row>
    <row r="1318" customFormat="false" ht="15" hidden="false" customHeight="false" outlineLevel="0" collapsed="false">
      <c r="B1318" s="2" t="s">
        <v>108</v>
      </c>
      <c r="C1318" s="66" t="s">
        <v>2681</v>
      </c>
      <c r="D1318" s="2" t="n">
        <f aca="false">E1318*10-100</f>
        <v>320</v>
      </c>
      <c r="E1318" s="38" t="s">
        <v>125</v>
      </c>
      <c r="F1318" s="2" t="n">
        <f aca="false">IFERROR(E1318*10,SUBSTITUTE(E1318,"/",""))</f>
        <v>420</v>
      </c>
      <c r="G1318" s="92" t="s">
        <v>3532</v>
      </c>
      <c r="H1318" s="8" t="n">
        <f aca="false">MROUND((E1318+2.5)*2.54,5)</f>
        <v>115</v>
      </c>
      <c r="I1318" s="8" t="n">
        <f aca="false">J1318</f>
        <v>115</v>
      </c>
      <c r="J1318" s="8" t="n">
        <f aca="false">H1318</f>
        <v>115</v>
      </c>
      <c r="M1318" s="2" t="s">
        <v>3358</v>
      </c>
      <c r="Y1318" s="2" t="n">
        <f aca="false">H1318</f>
        <v>115</v>
      </c>
    </row>
    <row r="1319" customFormat="false" ht="15" hidden="false" customHeight="false" outlineLevel="0" collapsed="false">
      <c r="B1319" s="2" t="s">
        <v>108</v>
      </c>
      <c r="C1319" s="66" t="s">
        <v>2681</v>
      </c>
      <c r="D1319" s="2" t="n">
        <f aca="false">E1319*10-100</f>
        <v>340</v>
      </c>
      <c r="E1319" s="38" t="s">
        <v>127</v>
      </c>
      <c r="F1319" s="2" t="n">
        <f aca="false">IFERROR(E1319*10,SUBSTITUTE(E1319,"/",""))</f>
        <v>440</v>
      </c>
      <c r="G1319" s="92" t="s">
        <v>3532</v>
      </c>
      <c r="H1319" s="8" t="n">
        <f aca="false">MROUND((E1319+2.5)*2.54,5)</f>
        <v>120</v>
      </c>
      <c r="I1319" s="8" t="n">
        <f aca="false">J1319</f>
        <v>120</v>
      </c>
      <c r="J1319" s="8" t="n">
        <f aca="false">H1319</f>
        <v>120</v>
      </c>
      <c r="M1319" s="2" t="s">
        <v>3358</v>
      </c>
      <c r="Y1319" s="2" t="n">
        <f aca="false">H1319</f>
        <v>120</v>
      </c>
    </row>
    <row r="1320" customFormat="false" ht="15" hidden="false" customHeight="false" outlineLevel="0" collapsed="false">
      <c r="B1320" s="2" t="s">
        <v>108</v>
      </c>
      <c r="C1320" s="66" t="s">
        <v>2681</v>
      </c>
      <c r="D1320" s="2" t="n">
        <f aca="false">E1320*10-100</f>
        <v>360</v>
      </c>
      <c r="E1320" s="38" t="s">
        <v>241</v>
      </c>
      <c r="F1320" s="2" t="n">
        <f aca="false">IFERROR(E1320*10,SUBSTITUTE(E1320,"/",""))</f>
        <v>460</v>
      </c>
      <c r="G1320" s="92" t="s">
        <v>3532</v>
      </c>
      <c r="H1320" s="8" t="n">
        <f aca="false">MROUND((E1320+2.5)*2.54,5)</f>
        <v>125</v>
      </c>
      <c r="I1320" s="8" t="n">
        <f aca="false">J1320</f>
        <v>125</v>
      </c>
      <c r="J1320" s="8" t="n">
        <f aca="false">H1320</f>
        <v>125</v>
      </c>
      <c r="M1320" s="2" t="s">
        <v>3358</v>
      </c>
      <c r="Y1320" s="2" t="n">
        <f aca="false">H1320</f>
        <v>125</v>
      </c>
    </row>
    <row r="1322" customFormat="false" ht="15" hidden="false" customHeight="false" outlineLevel="0" collapsed="false">
      <c r="B1322" s="2" t="s">
        <v>108</v>
      </c>
      <c r="C1322" s="66" t="s">
        <v>2682</v>
      </c>
      <c r="D1322" s="2" t="n">
        <v>140</v>
      </c>
      <c r="E1322" s="38" t="s">
        <v>176</v>
      </c>
      <c r="F1322" s="2" t="s">
        <v>176</v>
      </c>
      <c r="G1322" s="66" t="s">
        <v>3532</v>
      </c>
    </row>
    <row r="1323" customFormat="false" ht="15" hidden="false" customHeight="false" outlineLevel="0" collapsed="false">
      <c r="B1323" s="2" t="s">
        <v>108</v>
      </c>
      <c r="C1323" s="66" t="s">
        <v>2682</v>
      </c>
      <c r="D1323" s="2" t="n">
        <v>150</v>
      </c>
      <c r="E1323" s="38" t="s">
        <v>177</v>
      </c>
      <c r="F1323" s="2" t="s">
        <v>177</v>
      </c>
      <c r="G1323" s="66" t="s">
        <v>3532</v>
      </c>
    </row>
    <row r="1324" customFormat="false" ht="15" hidden="false" customHeight="false" outlineLevel="0" collapsed="false">
      <c r="B1324" s="2" t="s">
        <v>108</v>
      </c>
      <c r="C1324" s="66" t="s">
        <v>2682</v>
      </c>
      <c r="D1324" s="2" t="n">
        <v>160</v>
      </c>
      <c r="E1324" s="38" t="s">
        <v>178</v>
      </c>
      <c r="F1324" s="2" t="s">
        <v>178</v>
      </c>
      <c r="G1324" s="92" t="s">
        <v>3532</v>
      </c>
      <c r="H1324" s="8" t="n">
        <v>90</v>
      </c>
      <c r="I1324" s="8" t="str">
        <f aca="false">J1324</f>
        <v>90</v>
      </c>
      <c r="J1324" s="8" t="str">
        <f aca="false">SUBSTITUTE(H1324,"/",";")</f>
        <v>90</v>
      </c>
      <c r="M1324" s="2" t="s">
        <v>3358</v>
      </c>
      <c r="Y1324" s="2" t="str">
        <f aca="false">SUBSTITUTE(H1324,"/"," - ")</f>
        <v>90</v>
      </c>
    </row>
    <row r="1325" customFormat="false" ht="15" hidden="false" customHeight="false" outlineLevel="0" collapsed="false">
      <c r="B1325" s="2" t="s">
        <v>108</v>
      </c>
      <c r="C1325" s="66" t="s">
        <v>2682</v>
      </c>
      <c r="D1325" s="2" t="n">
        <v>170</v>
      </c>
      <c r="E1325" s="38" t="s">
        <v>179</v>
      </c>
      <c r="F1325" s="2" t="s">
        <v>179</v>
      </c>
      <c r="G1325" s="92" t="s">
        <v>3532</v>
      </c>
      <c r="H1325" s="8" t="n">
        <v>95</v>
      </c>
      <c r="I1325" s="8" t="str">
        <f aca="false">J1325</f>
        <v>95</v>
      </c>
      <c r="J1325" s="8" t="str">
        <f aca="false">SUBSTITUTE(H1325,"/",";")</f>
        <v>95</v>
      </c>
      <c r="M1325" s="2" t="s">
        <v>3358</v>
      </c>
      <c r="Y1325" s="2" t="str">
        <f aca="false">SUBSTITUTE(H1325,"/"," - ")</f>
        <v>95</v>
      </c>
    </row>
    <row r="1326" customFormat="false" ht="15" hidden="false" customHeight="false" outlineLevel="0" collapsed="false">
      <c r="B1326" s="2" t="s">
        <v>108</v>
      </c>
      <c r="C1326" s="66" t="s">
        <v>2682</v>
      </c>
      <c r="D1326" s="2" t="n">
        <v>180</v>
      </c>
      <c r="E1326" s="38" t="s">
        <v>180</v>
      </c>
      <c r="F1326" s="2" t="s">
        <v>180</v>
      </c>
      <c r="G1326" s="92" t="s">
        <v>3532</v>
      </c>
      <c r="H1326" s="8" t="n">
        <v>100</v>
      </c>
      <c r="I1326" s="8" t="str">
        <f aca="false">J1326</f>
        <v>100</v>
      </c>
      <c r="J1326" s="8" t="str">
        <f aca="false">SUBSTITUTE(H1326,"/",";")</f>
        <v>100</v>
      </c>
      <c r="M1326" s="2" t="s">
        <v>3358</v>
      </c>
      <c r="Y1326" s="2" t="str">
        <f aca="false">SUBSTITUTE(H1326,"/"," - ")</f>
        <v>100</v>
      </c>
    </row>
    <row r="1327" customFormat="false" ht="15" hidden="false" customHeight="false" outlineLevel="0" collapsed="false">
      <c r="B1327" s="2" t="s">
        <v>108</v>
      </c>
      <c r="C1327" s="66" t="s">
        <v>2682</v>
      </c>
      <c r="D1327" s="2" t="n">
        <v>190</v>
      </c>
      <c r="E1327" s="38" t="s">
        <v>181</v>
      </c>
      <c r="F1327" s="2" t="s">
        <v>181</v>
      </c>
      <c r="G1327" s="66" t="s">
        <v>3532</v>
      </c>
    </row>
    <row r="1328" customFormat="false" ht="15" hidden="false" customHeight="false" outlineLevel="0" collapsed="false">
      <c r="B1328" s="2" t="s">
        <v>108</v>
      </c>
      <c r="C1328" s="66" t="s">
        <v>2682</v>
      </c>
      <c r="D1328" s="2" t="n">
        <v>200</v>
      </c>
      <c r="E1328" s="38" t="s">
        <v>182</v>
      </c>
      <c r="F1328" s="2" t="s">
        <v>182</v>
      </c>
      <c r="G1328" s="66" t="s">
        <v>3532</v>
      </c>
    </row>
    <row r="1330" customFormat="false" ht="15" hidden="false" customHeight="false" outlineLevel="0" collapsed="false">
      <c r="B1330" s="2" t="s">
        <v>108</v>
      </c>
      <c r="C1330" s="66" t="s">
        <v>2695</v>
      </c>
      <c r="D1330" s="2" t="n">
        <v>145</v>
      </c>
      <c r="E1330" s="38" t="s">
        <v>587</v>
      </c>
      <c r="F1330" s="2" t="s">
        <v>3016</v>
      </c>
      <c r="G1330" s="66" t="s">
        <v>3532</v>
      </c>
    </row>
    <row r="1331" customFormat="false" ht="15" hidden="false" customHeight="false" outlineLevel="0" collapsed="false">
      <c r="B1331" s="2" t="s">
        <v>108</v>
      </c>
      <c r="C1331" s="66" t="s">
        <v>2695</v>
      </c>
      <c r="D1331" s="2" t="n">
        <v>155</v>
      </c>
      <c r="E1331" s="38" t="s">
        <v>588</v>
      </c>
      <c r="F1331" s="2" t="s">
        <v>3017</v>
      </c>
      <c r="G1331" s="66" t="s">
        <v>3532</v>
      </c>
    </row>
    <row r="1332" customFormat="false" ht="15" hidden="false" customHeight="false" outlineLevel="0" collapsed="false">
      <c r="B1332" s="2" t="s">
        <v>108</v>
      </c>
      <c r="C1332" s="66" t="s">
        <v>2695</v>
      </c>
      <c r="D1332" s="2" t="n">
        <v>165</v>
      </c>
      <c r="E1332" s="61" t="s">
        <v>589</v>
      </c>
      <c r="F1332" s="18" t="s">
        <v>3021</v>
      </c>
      <c r="G1332" s="92" t="s">
        <v>3532</v>
      </c>
      <c r="H1332" s="8" t="n">
        <v>57</v>
      </c>
      <c r="I1332" s="8" t="n">
        <f aca="false">J1332</f>
        <v>57</v>
      </c>
      <c r="J1332" s="8" t="n">
        <f aca="false">H1332</f>
        <v>57</v>
      </c>
      <c r="M1332" s="2" t="s">
        <v>3358</v>
      </c>
      <c r="Z1332" s="2" t="n">
        <f aca="false">H1332</f>
        <v>57</v>
      </c>
    </row>
    <row r="1333" customFormat="false" ht="15" hidden="false" customHeight="false" outlineLevel="0" collapsed="false">
      <c r="B1333" s="2" t="s">
        <v>108</v>
      </c>
      <c r="C1333" s="66" t="s">
        <v>2695</v>
      </c>
      <c r="D1333" s="2" t="n">
        <v>175</v>
      </c>
      <c r="E1333" s="61" t="s">
        <v>590</v>
      </c>
      <c r="F1333" s="18" t="s">
        <v>3025</v>
      </c>
      <c r="G1333" s="66" t="s">
        <v>3532</v>
      </c>
    </row>
    <row r="1334" customFormat="false" ht="15" hidden="false" customHeight="false" outlineLevel="0" collapsed="false">
      <c r="B1334" s="2" t="s">
        <v>108</v>
      </c>
      <c r="C1334" s="66" t="s">
        <v>2695</v>
      </c>
      <c r="D1334" s="2" t="n">
        <v>185</v>
      </c>
      <c r="E1334" s="61" t="s">
        <v>591</v>
      </c>
      <c r="F1334" s="18" t="s">
        <v>3029</v>
      </c>
      <c r="G1334" s="92" t="s">
        <v>3532</v>
      </c>
      <c r="H1334" s="8" t="n">
        <v>60</v>
      </c>
      <c r="I1334" s="8" t="n">
        <f aca="false">J1334</f>
        <v>60</v>
      </c>
      <c r="J1334" s="8" t="n">
        <f aca="false">H1334</f>
        <v>60</v>
      </c>
      <c r="M1334" s="2" t="s">
        <v>3358</v>
      </c>
      <c r="Z1334" s="2" t="n">
        <f aca="false">H1334</f>
        <v>60</v>
      </c>
    </row>
    <row r="1335" customFormat="false" ht="15" hidden="false" customHeight="false" outlineLevel="0" collapsed="false">
      <c r="B1335" s="2" t="s">
        <v>108</v>
      </c>
      <c r="C1335" s="66" t="s">
        <v>2695</v>
      </c>
      <c r="D1335" s="2" t="n">
        <v>195</v>
      </c>
      <c r="E1335" s="38" t="s">
        <v>592</v>
      </c>
      <c r="F1335" s="2" t="s">
        <v>3032</v>
      </c>
      <c r="G1335" s="66" t="s">
        <v>3532</v>
      </c>
    </row>
    <row r="1337" customFormat="false" ht="15" hidden="false" customHeight="false" outlineLevel="0" collapsed="false">
      <c r="B1337" s="2" t="s">
        <v>108</v>
      </c>
      <c r="C1337" s="66" t="s">
        <v>2699</v>
      </c>
      <c r="D1337" s="2" t="n">
        <v>110</v>
      </c>
      <c r="E1337" s="61" t="s">
        <v>238</v>
      </c>
      <c r="F1337" s="18" t="s">
        <v>2913</v>
      </c>
      <c r="G1337" s="92" t="s">
        <v>3532</v>
      </c>
      <c r="H1337" s="8" t="s">
        <v>3565</v>
      </c>
      <c r="I1337" s="8" t="str">
        <f aca="false">J1337</f>
        <v>57;58;59;60</v>
      </c>
      <c r="J1337" s="8" t="s">
        <v>3566</v>
      </c>
      <c r="M1337" s="2" t="s">
        <v>3358</v>
      </c>
      <c r="Z1337" s="2" t="s">
        <v>3567</v>
      </c>
    </row>
    <row r="1339" customFormat="false" ht="15" hidden="false" customHeight="false" outlineLevel="0" collapsed="false">
      <c r="B1339" s="2" t="s">
        <v>108</v>
      </c>
      <c r="C1339" s="66" t="s">
        <v>2702</v>
      </c>
      <c r="D1339" s="2" t="n">
        <v>140</v>
      </c>
      <c r="E1339" s="38" t="s">
        <v>176</v>
      </c>
      <c r="F1339" s="2" t="str">
        <f aca="false">E1339</f>
        <v>XXS</v>
      </c>
      <c r="G1339" s="66" t="s">
        <v>3532</v>
      </c>
    </row>
    <row r="1340" customFormat="false" ht="15" hidden="false" customHeight="false" outlineLevel="0" collapsed="false">
      <c r="B1340" s="2" t="s">
        <v>108</v>
      </c>
      <c r="C1340" s="66" t="s">
        <v>2702</v>
      </c>
      <c r="D1340" s="2" t="n">
        <v>150</v>
      </c>
      <c r="E1340" s="38" t="s">
        <v>177</v>
      </c>
      <c r="F1340" s="2" t="str">
        <f aca="false">E1340</f>
        <v>XS</v>
      </c>
      <c r="G1340" s="66" t="s">
        <v>3532</v>
      </c>
    </row>
    <row r="1341" customFormat="false" ht="15" hidden="false" customHeight="false" outlineLevel="0" collapsed="false">
      <c r="B1341" s="2" t="s">
        <v>108</v>
      </c>
      <c r="C1341" s="66" t="s">
        <v>2702</v>
      </c>
      <c r="D1341" s="2" t="n">
        <v>160</v>
      </c>
      <c r="E1341" s="38" t="s">
        <v>178</v>
      </c>
      <c r="F1341" s="2" t="str">
        <f aca="false">E1341</f>
        <v>S</v>
      </c>
      <c r="G1341" s="92" t="s">
        <v>3532</v>
      </c>
      <c r="H1341" s="8" t="s">
        <v>338</v>
      </c>
      <c r="I1341" s="8" t="str">
        <f aca="false">J1341</f>
        <v>20;21</v>
      </c>
      <c r="J1341" s="8" t="str">
        <f aca="false">LEFT(H1341,2)&amp;";"&amp;RIGHT(H1341,2)</f>
        <v>20;21</v>
      </c>
      <c r="M1341" s="2" t="s">
        <v>3358</v>
      </c>
      <c r="AA1341" s="2" t="str">
        <f aca="false">LEFT(H1341,2)&amp;" - "&amp;RIGHT(H1341,2)</f>
        <v>20 - 21</v>
      </c>
    </row>
    <row r="1342" customFormat="false" ht="15" hidden="false" customHeight="false" outlineLevel="0" collapsed="false">
      <c r="B1342" s="2" t="s">
        <v>108</v>
      </c>
      <c r="C1342" s="66" t="s">
        <v>2702</v>
      </c>
      <c r="D1342" s="2" t="n">
        <v>170</v>
      </c>
      <c r="E1342" s="38" t="s">
        <v>179</v>
      </c>
      <c r="F1342" s="2" t="str">
        <f aca="false">E1342</f>
        <v>M</v>
      </c>
      <c r="G1342" s="92" t="s">
        <v>3532</v>
      </c>
      <c r="H1342" s="8" t="s">
        <v>340</v>
      </c>
      <c r="I1342" s="8" t="str">
        <f aca="false">J1342</f>
        <v>22;23</v>
      </c>
      <c r="J1342" s="8" t="str">
        <f aca="false">LEFT(H1342,2)&amp;";"&amp;RIGHT(H1342,2)</f>
        <v>22;23</v>
      </c>
      <c r="M1342" s="2" t="s">
        <v>3358</v>
      </c>
      <c r="AA1342" s="2" t="str">
        <f aca="false">LEFT(H1342,2)&amp;" - "&amp;RIGHT(H1342,2)</f>
        <v>22 - 23</v>
      </c>
    </row>
    <row r="1343" customFormat="false" ht="15" hidden="false" customHeight="false" outlineLevel="0" collapsed="false">
      <c r="B1343" s="2" t="s">
        <v>108</v>
      </c>
      <c r="C1343" s="66" t="s">
        <v>2702</v>
      </c>
      <c r="D1343" s="2" t="n">
        <v>180</v>
      </c>
      <c r="E1343" s="38" t="s">
        <v>180</v>
      </c>
      <c r="F1343" s="2" t="str">
        <f aca="false">E1343</f>
        <v>L</v>
      </c>
      <c r="G1343" s="92" t="s">
        <v>3532</v>
      </c>
      <c r="H1343" s="8" t="s">
        <v>342</v>
      </c>
      <c r="I1343" s="8" t="str">
        <f aca="false">J1343</f>
        <v>24;25</v>
      </c>
      <c r="J1343" s="8" t="str">
        <f aca="false">LEFT(H1343,2)&amp;";"&amp;RIGHT(H1343,2)</f>
        <v>24;25</v>
      </c>
      <c r="M1343" s="2" t="s">
        <v>3358</v>
      </c>
      <c r="AA1343" s="2" t="str">
        <f aca="false">LEFT(H1343,2)&amp;" - "&amp;RIGHT(H1343,2)</f>
        <v>24 - 25</v>
      </c>
    </row>
    <row r="1344" customFormat="false" ht="15" hidden="false" customHeight="false" outlineLevel="0" collapsed="false">
      <c r="B1344" s="2" t="s">
        <v>108</v>
      </c>
      <c r="C1344" s="66" t="s">
        <v>2702</v>
      </c>
      <c r="D1344" s="2" t="n">
        <v>190</v>
      </c>
      <c r="E1344" s="38" t="s">
        <v>181</v>
      </c>
      <c r="F1344" s="2" t="str">
        <f aca="false">E1344</f>
        <v>XL</v>
      </c>
      <c r="G1344" s="66" t="s">
        <v>3532</v>
      </c>
    </row>
    <row r="1345" customFormat="false" ht="15" hidden="false" customHeight="false" outlineLevel="0" collapsed="false">
      <c r="B1345" s="2" t="s">
        <v>108</v>
      </c>
      <c r="C1345" s="66" t="s">
        <v>2702</v>
      </c>
      <c r="D1345" s="2" t="n">
        <v>200</v>
      </c>
      <c r="E1345" s="38" t="s">
        <v>182</v>
      </c>
      <c r="F1345" s="2" t="str">
        <f aca="false">E1345</f>
        <v>XXL</v>
      </c>
      <c r="G1345" s="66" t="s">
        <v>3532</v>
      </c>
    </row>
    <row r="1347" customFormat="false" ht="15" hidden="false" customHeight="false" outlineLevel="0" collapsed="false">
      <c r="B1347" s="2" t="s">
        <v>108</v>
      </c>
      <c r="C1347" s="66" t="s">
        <v>2348</v>
      </c>
      <c r="D1347" s="2" t="n">
        <v>140</v>
      </c>
      <c r="E1347" s="38" t="s">
        <v>176</v>
      </c>
      <c r="F1347" s="2" t="s">
        <v>176</v>
      </c>
      <c r="G1347" s="66" t="s">
        <v>3532</v>
      </c>
    </row>
    <row r="1348" customFormat="false" ht="15" hidden="false" customHeight="false" outlineLevel="0" collapsed="false">
      <c r="B1348" s="2" t="s">
        <v>108</v>
      </c>
      <c r="C1348" s="66" t="s">
        <v>2348</v>
      </c>
      <c r="D1348" s="2" t="n">
        <v>150</v>
      </c>
      <c r="E1348" s="38" t="s">
        <v>177</v>
      </c>
      <c r="F1348" s="18" t="s">
        <v>177</v>
      </c>
      <c r="G1348" s="92" t="s">
        <v>3532</v>
      </c>
      <c r="H1348" s="8" t="s">
        <v>362</v>
      </c>
      <c r="I1348" s="8" t="str">
        <f aca="false">J1348</f>
        <v>26;27;28</v>
      </c>
      <c r="J1348" s="8" t="s">
        <v>3603</v>
      </c>
      <c r="M1348" s="2" t="s">
        <v>3358</v>
      </c>
      <c r="N1348" s="2" t="str">
        <f aca="false">VLOOKUP(LEFT(H1348,2),references!B:C,2,0)&amp;" - "&amp;VLOOKUP(RIGHT(H1348,2),references!B:C,2,0)</f>
        <v>16,5 - 17,5</v>
      </c>
    </row>
    <row r="1349" customFormat="false" ht="15" hidden="false" customHeight="false" outlineLevel="0" collapsed="false">
      <c r="B1349" s="2" t="s">
        <v>108</v>
      </c>
      <c r="C1349" s="66" t="s">
        <v>2348</v>
      </c>
      <c r="D1349" s="2" t="n">
        <v>160</v>
      </c>
      <c r="E1349" s="38" t="s">
        <v>178</v>
      </c>
      <c r="F1349" s="18" t="s">
        <v>178</v>
      </c>
      <c r="G1349" s="92" t="s">
        <v>3532</v>
      </c>
      <c r="H1349" s="8" t="s">
        <v>347</v>
      </c>
      <c r="I1349" s="8" t="str">
        <f aca="false">J1349</f>
        <v>29;30</v>
      </c>
      <c r="J1349" s="8" t="s">
        <v>3604</v>
      </c>
      <c r="M1349" s="2" t="s">
        <v>3358</v>
      </c>
      <c r="N1349" s="2" t="str">
        <f aca="false">VLOOKUP(LEFT(H1349,2),references!B:C,2,0)&amp;" - "&amp;VLOOKUP(RIGHT(H1349,2),references!B:C,2,0)</f>
        <v>18,5 - 19</v>
      </c>
    </row>
    <row r="1350" customFormat="false" ht="15" hidden="false" customHeight="false" outlineLevel="0" collapsed="false">
      <c r="B1350" s="2" t="s">
        <v>108</v>
      </c>
      <c r="C1350" s="66" t="s">
        <v>2348</v>
      </c>
      <c r="D1350" s="2" t="n">
        <v>170</v>
      </c>
      <c r="E1350" s="38" t="s">
        <v>179</v>
      </c>
      <c r="F1350" s="18" t="s">
        <v>179</v>
      </c>
      <c r="G1350" s="92" t="s">
        <v>3532</v>
      </c>
      <c r="H1350" s="8" t="s">
        <v>366</v>
      </c>
      <c r="I1350" s="8" t="str">
        <f aca="false">J1350</f>
        <v>31;32;33</v>
      </c>
      <c r="J1350" s="8" t="s">
        <v>3605</v>
      </c>
      <c r="M1350" s="2" t="s">
        <v>3358</v>
      </c>
      <c r="N1350" s="2" t="str">
        <f aca="false">VLOOKUP(LEFT(H1350,2),references!B:C,2,0)&amp;" - "&amp;VLOOKUP(RIGHT(H1350,2),references!B:C,2,0)</f>
        <v>19,5 - 21</v>
      </c>
    </row>
    <row r="1351" customFormat="false" ht="15" hidden="false" customHeight="false" outlineLevel="0" collapsed="false">
      <c r="B1351" s="2" t="s">
        <v>108</v>
      </c>
      <c r="C1351" s="66" t="s">
        <v>2348</v>
      </c>
      <c r="D1351" s="2" t="n">
        <v>180</v>
      </c>
      <c r="E1351" s="38" t="s">
        <v>180</v>
      </c>
      <c r="F1351" s="18" t="s">
        <v>180</v>
      </c>
      <c r="G1351" s="92" t="s">
        <v>3532</v>
      </c>
      <c r="H1351" s="8" t="s">
        <v>146</v>
      </c>
      <c r="I1351" s="8" t="str">
        <f aca="false">J1351</f>
        <v>34;35</v>
      </c>
      <c r="J1351" s="8" t="s">
        <v>3606</v>
      </c>
      <c r="M1351" s="2" t="s">
        <v>3358</v>
      </c>
      <c r="N1351" s="2" t="str">
        <f aca="false">VLOOKUP(LEFT(H1351,2),references!B:C,2,0)&amp;" - "&amp;VLOOKUP(RIGHT(H1351,2),references!B:C,2,0)</f>
        <v>21,5 - 22,5</v>
      </c>
    </row>
    <row r="1352" customFormat="false" ht="15" hidden="false" customHeight="false" outlineLevel="0" collapsed="false">
      <c r="B1352" s="2" t="s">
        <v>108</v>
      </c>
      <c r="C1352" s="66" t="s">
        <v>2348</v>
      </c>
      <c r="D1352" s="2" t="n">
        <v>190</v>
      </c>
      <c r="E1352" s="38" t="s">
        <v>181</v>
      </c>
      <c r="F1352" s="18" t="s">
        <v>181</v>
      </c>
      <c r="G1352" s="92" t="s">
        <v>3532</v>
      </c>
      <c r="H1352" s="8" t="s">
        <v>163</v>
      </c>
      <c r="I1352" s="8" t="str">
        <f aca="false">J1352</f>
        <v>36;37;38</v>
      </c>
      <c r="J1352" s="8" t="s">
        <v>3518</v>
      </c>
      <c r="M1352" s="2" t="s">
        <v>3358</v>
      </c>
      <c r="N1352" s="2" t="str">
        <f aca="false">VLOOKUP(LEFT(H1352,2),references!B:C,2,0)&amp;" - "&amp;VLOOKUP(RIGHT(H1352,2),references!B:C,2,0)</f>
        <v>23 - 24,5</v>
      </c>
    </row>
    <row r="1353" customFormat="false" ht="15" hidden="false" customHeight="false" outlineLevel="0" collapsed="false">
      <c r="B1353" s="2" t="s">
        <v>108</v>
      </c>
      <c r="C1353" s="66" t="s">
        <v>2348</v>
      </c>
      <c r="D1353" s="2" t="n">
        <v>200</v>
      </c>
      <c r="E1353" s="38" t="s">
        <v>182</v>
      </c>
      <c r="F1353" s="2" t="s">
        <v>182</v>
      </c>
      <c r="G1353" s="66" t="s">
        <v>3532</v>
      </c>
    </row>
    <row r="1355" customFormat="false" ht="15" hidden="false" customHeight="false" outlineLevel="0" collapsed="false">
      <c r="B1355" s="2" t="s">
        <v>108</v>
      </c>
      <c r="C1355" s="66" t="s">
        <v>2333</v>
      </c>
      <c r="D1355" s="2" t="n">
        <v>120</v>
      </c>
      <c r="E1355" s="38" t="s">
        <v>2252</v>
      </c>
      <c r="F1355" s="2" t="s">
        <v>3349</v>
      </c>
      <c r="G1355" s="92" t="s">
        <v>3532</v>
      </c>
      <c r="H1355" s="8" t="s">
        <v>824</v>
      </c>
      <c r="I1355" s="8" t="str">
        <f aca="false">J1355</f>
        <v>15;16</v>
      </c>
      <c r="J1355" s="8" t="s">
        <v>3607</v>
      </c>
      <c r="M1355" s="2" t="s">
        <v>3358</v>
      </c>
      <c r="N1355" s="2" t="s">
        <v>3608</v>
      </c>
    </row>
    <row r="1356" customFormat="false" ht="15" hidden="false" customHeight="false" outlineLevel="0" collapsed="false">
      <c r="B1356" s="2" t="s">
        <v>108</v>
      </c>
      <c r="C1356" s="66" t="s">
        <v>2333</v>
      </c>
      <c r="D1356" s="2" t="n">
        <v>140</v>
      </c>
      <c r="E1356" s="38" t="s">
        <v>2255</v>
      </c>
      <c r="F1356" s="2" t="s">
        <v>3350</v>
      </c>
      <c r="G1356" s="92" t="s">
        <v>3532</v>
      </c>
      <c r="H1356" s="8" t="s">
        <v>335</v>
      </c>
      <c r="I1356" s="8" t="str">
        <f aca="false">J1356</f>
        <v>17;18</v>
      </c>
      <c r="J1356" s="8" t="s">
        <v>3609</v>
      </c>
      <c r="M1356" s="2" t="s">
        <v>3358</v>
      </c>
      <c r="N1356" s="2" t="str">
        <f aca="false">VLOOKUP(LEFT(H1356,2),references!B:C,2,0)&amp;" - "&amp;VLOOKUP(RIGHT(H1356,2),references!B:C,2,0)</f>
        <v>10,5 - 11</v>
      </c>
    </row>
    <row r="1357" customFormat="false" ht="15" hidden="false" customHeight="false" outlineLevel="0" collapsed="false">
      <c r="B1357" s="2" t="s">
        <v>108</v>
      </c>
      <c r="C1357" s="66" t="s">
        <v>2333</v>
      </c>
      <c r="D1357" s="2" t="n">
        <v>170</v>
      </c>
      <c r="E1357" s="38" t="s">
        <v>2257</v>
      </c>
      <c r="F1357" s="2" t="s">
        <v>3352</v>
      </c>
      <c r="G1357" s="92" t="s">
        <v>3532</v>
      </c>
      <c r="H1357" s="8" t="s">
        <v>337</v>
      </c>
      <c r="I1357" s="8" t="str">
        <f aca="false">J1357</f>
        <v>19;20</v>
      </c>
      <c r="J1357" s="8" t="s">
        <v>3610</v>
      </c>
      <c r="M1357" s="2" t="s">
        <v>3358</v>
      </c>
      <c r="N1357" s="2" t="str">
        <f aca="false">VLOOKUP(LEFT(H1357,2),references!B:C,2,0)&amp;" - "&amp;VLOOKUP(RIGHT(H1357,2),references!B:C,2,0)</f>
        <v>11,5 - 12,5</v>
      </c>
    </row>
    <row r="1358" customFormat="false" ht="15" hidden="false" customHeight="false" outlineLevel="0" collapsed="false">
      <c r="B1358" s="2" t="s">
        <v>108</v>
      </c>
      <c r="C1358" s="66" t="s">
        <v>2333</v>
      </c>
      <c r="D1358" s="2" t="n">
        <v>200</v>
      </c>
      <c r="E1358" s="38" t="s">
        <v>2259</v>
      </c>
      <c r="F1358" s="2" t="s">
        <v>3354</v>
      </c>
      <c r="G1358" s="92" t="s">
        <v>3532</v>
      </c>
      <c r="H1358" s="8" t="n">
        <v>21</v>
      </c>
      <c r="I1358" s="8" t="n">
        <f aca="false">J1358</f>
        <v>21</v>
      </c>
      <c r="J1358" s="8" t="n">
        <v>21</v>
      </c>
      <c r="M1358" s="2" t="s">
        <v>3358</v>
      </c>
      <c r="N1358" s="2" t="n">
        <f aca="false">VLOOKUP(RIGHT(H1358,2),references!B:C,2,0)</f>
        <v>13</v>
      </c>
    </row>
    <row r="1359" customFormat="false" ht="15" hidden="false" customHeight="false" outlineLevel="0" collapsed="false">
      <c r="B1359" s="29" t="s">
        <v>108</v>
      </c>
      <c r="C1359" s="94" t="s">
        <v>2333</v>
      </c>
      <c r="D1359" s="29" t="n">
        <v>210</v>
      </c>
      <c r="E1359" s="41" t="s">
        <v>2260</v>
      </c>
      <c r="F1359" s="29" t="str">
        <f aca="false">SUBSTITUTE(E1359,"/","")</f>
        <v>12M24M</v>
      </c>
      <c r="G1359" s="92" t="s">
        <v>3532</v>
      </c>
      <c r="H1359" s="8" t="s">
        <v>357</v>
      </c>
      <c r="I1359" s="8" t="s">
        <v>3611</v>
      </c>
      <c r="J1359" s="8" t="s">
        <v>3611</v>
      </c>
      <c r="M1359" s="2" t="s">
        <v>3358</v>
      </c>
      <c r="N1359" s="2" t="str">
        <f aca="false">VLOOKUP(LEFT(H1359,2),references!B:C,2,0)&amp;" - "&amp;VLOOKUP(RIGHT(H1359,2),references!B:C,2,0)</f>
        <v>13 - 14,5</v>
      </c>
    </row>
    <row r="1360" customFormat="false" ht="15" hidden="false" customHeight="false" outlineLevel="0" collapsed="false">
      <c r="B1360" s="2" t="s">
        <v>108</v>
      </c>
      <c r="C1360" s="66" t="s">
        <v>2333</v>
      </c>
      <c r="D1360" s="2" t="n">
        <v>220</v>
      </c>
      <c r="E1360" s="38" t="s">
        <v>2262</v>
      </c>
      <c r="F1360" s="2" t="s">
        <v>3355</v>
      </c>
      <c r="G1360" s="92" t="s">
        <v>3532</v>
      </c>
      <c r="H1360" s="8" t="s">
        <v>340</v>
      </c>
      <c r="I1360" s="8" t="str">
        <f aca="false">J1360</f>
        <v>22;23</v>
      </c>
      <c r="J1360" s="8" t="s">
        <v>3612</v>
      </c>
      <c r="M1360" s="2" t="s">
        <v>3358</v>
      </c>
      <c r="N1360" s="2" t="str">
        <f aca="false">VLOOKUP(LEFT(H1360,2),references!B:C,2,0)&amp;" - "&amp;VLOOKUP(RIGHT(H1360,2),references!B:C,2,0)</f>
        <v>13,5 - 14,5</v>
      </c>
    </row>
    <row r="1361" customFormat="false" ht="15" hidden="false" customHeight="false" outlineLevel="0" collapsed="false">
      <c r="B1361" s="2" t="s">
        <v>108</v>
      </c>
      <c r="C1361" s="66" t="s">
        <v>2333</v>
      </c>
      <c r="D1361" s="2" t="n">
        <v>250</v>
      </c>
      <c r="E1361" s="38" t="s">
        <v>2265</v>
      </c>
      <c r="F1361" s="2" t="s">
        <v>3356</v>
      </c>
      <c r="G1361" s="92" t="s">
        <v>3532</v>
      </c>
      <c r="H1361" s="8" t="s">
        <v>342</v>
      </c>
      <c r="I1361" s="8" t="str">
        <f aca="false">J1361</f>
        <v>24;25</v>
      </c>
      <c r="J1361" s="8" t="s">
        <v>3613</v>
      </c>
      <c r="M1361" s="2" t="s">
        <v>3358</v>
      </c>
      <c r="N1361" s="2" t="str">
        <f aca="false">VLOOKUP(LEFT(H1361,2),references!B:C,2,0)&amp;" - "&amp;VLOOKUP(RIGHT(H1361,2),references!B:C,2,0)</f>
        <v>15 - 15,5</v>
      </c>
    </row>
    <row r="1362" customFormat="false" ht="15" hidden="false" customHeight="false" outlineLevel="0" collapsed="false">
      <c r="B1362" s="29" t="s">
        <v>108</v>
      </c>
      <c r="C1362" s="94" t="s">
        <v>2333</v>
      </c>
      <c r="D1362" s="29" t="n">
        <v>270</v>
      </c>
      <c r="E1362" s="41" t="s">
        <v>2266</v>
      </c>
      <c r="F1362" s="29" t="str">
        <f aca="false">SUBSTITUTE(E1362,"/","")</f>
        <v>2Y4Y</v>
      </c>
      <c r="G1362" s="66" t="s">
        <v>3532</v>
      </c>
    </row>
    <row r="1363" customFormat="false" ht="15" hidden="false" customHeight="false" outlineLevel="0" collapsed="false">
      <c r="B1363" s="2" t="s">
        <v>108</v>
      </c>
      <c r="C1363" s="66" t="s">
        <v>2333</v>
      </c>
      <c r="D1363" s="2" t="n">
        <v>280</v>
      </c>
      <c r="E1363" s="38" t="s">
        <v>2269</v>
      </c>
      <c r="F1363" s="2" t="s">
        <v>3614</v>
      </c>
      <c r="G1363" s="66" t="s">
        <v>3532</v>
      </c>
    </row>
    <row r="1364" customFormat="false" ht="15" hidden="false" customHeight="false" outlineLevel="0" collapsed="false">
      <c r="B1364" s="2" t="s">
        <v>108</v>
      </c>
      <c r="C1364" s="66" t="s">
        <v>2333</v>
      </c>
      <c r="D1364" s="2" t="n">
        <v>310</v>
      </c>
      <c r="E1364" s="38" t="s">
        <v>2271</v>
      </c>
      <c r="F1364" s="2" t="s">
        <v>3357</v>
      </c>
      <c r="G1364" s="92" t="s">
        <v>3532</v>
      </c>
      <c r="H1364" s="8" t="s">
        <v>344</v>
      </c>
      <c r="I1364" s="8" t="str">
        <f aca="false">J1364</f>
        <v>26;27</v>
      </c>
      <c r="J1364" s="8" t="s">
        <v>3615</v>
      </c>
      <c r="M1364" s="2" t="s">
        <v>3358</v>
      </c>
      <c r="N1364" s="2" t="str">
        <f aca="false">VLOOKUP(LEFT(H1364,2),references!B:C,2,0)&amp;" - "&amp;VLOOKUP(RIGHT(H1364,2),references!B:C,2,0)</f>
        <v>16,5 - 17</v>
      </c>
    </row>
    <row r="1365" customFormat="false" ht="15" hidden="false" customHeight="false" outlineLevel="0" collapsed="false">
      <c r="B1365" s="2" t="s">
        <v>108</v>
      </c>
      <c r="C1365" s="66" t="s">
        <v>2333</v>
      </c>
      <c r="D1365" s="2" t="n">
        <v>340</v>
      </c>
      <c r="E1365" s="38" t="s">
        <v>2334</v>
      </c>
      <c r="F1365" s="2" t="s">
        <v>3616</v>
      </c>
      <c r="G1365" s="66" t="s">
        <v>3532</v>
      </c>
    </row>
    <row r="1367" customFormat="false" ht="15" hidden="false" customHeight="false" outlineLevel="0" collapsed="false">
      <c r="B1367" s="2" t="s">
        <v>108</v>
      </c>
      <c r="C1367" s="66" t="s">
        <v>2399</v>
      </c>
      <c r="D1367" s="2" t="n">
        <v>140</v>
      </c>
      <c r="E1367" s="38" t="s">
        <v>189</v>
      </c>
      <c r="F1367" s="2" t="s">
        <v>2910</v>
      </c>
      <c r="G1367" s="92" t="s">
        <v>3532</v>
      </c>
      <c r="H1367" s="8" t="s">
        <v>2158</v>
      </c>
      <c r="I1367" s="8" t="str">
        <f aca="false">J1367</f>
        <v>98;104</v>
      </c>
      <c r="J1367" s="8" t="s">
        <v>3302</v>
      </c>
      <c r="M1367" s="2" t="s">
        <v>3358</v>
      </c>
      <c r="Q1367" s="2" t="n">
        <v>53</v>
      </c>
      <c r="R1367" s="2" t="n">
        <v>61</v>
      </c>
      <c r="T1367" s="2" t="s">
        <v>3617</v>
      </c>
      <c r="U1367" s="2" t="s">
        <v>3618</v>
      </c>
    </row>
    <row r="1368" customFormat="false" ht="15" hidden="false" customHeight="false" outlineLevel="0" collapsed="false">
      <c r="B1368" s="2" t="s">
        <v>108</v>
      </c>
      <c r="C1368" s="66" t="s">
        <v>2399</v>
      </c>
      <c r="D1368" s="2" t="n">
        <v>150</v>
      </c>
      <c r="E1368" s="38" t="s">
        <v>190</v>
      </c>
      <c r="F1368" s="2" t="s">
        <v>2911</v>
      </c>
      <c r="G1368" s="92" t="s">
        <v>3532</v>
      </c>
      <c r="H1368" s="8" t="s">
        <v>2159</v>
      </c>
      <c r="I1368" s="8" t="str">
        <f aca="false">J1368</f>
        <v>104;110</v>
      </c>
      <c r="J1368" s="8" t="s">
        <v>3303</v>
      </c>
      <c r="M1368" s="2" t="s">
        <v>3358</v>
      </c>
      <c r="Q1368" s="2" t="n">
        <v>56</v>
      </c>
      <c r="R1368" s="2" t="n">
        <v>65</v>
      </c>
      <c r="T1368" s="2" t="s">
        <v>3619</v>
      </c>
      <c r="U1368" s="2" t="s">
        <v>3620</v>
      </c>
    </row>
    <row r="1369" customFormat="false" ht="15" hidden="false" customHeight="false" outlineLevel="0" collapsed="false">
      <c r="B1369" s="2" t="s">
        <v>108</v>
      </c>
      <c r="C1369" s="66" t="s">
        <v>2399</v>
      </c>
      <c r="D1369" s="2" t="n">
        <v>160</v>
      </c>
      <c r="E1369" s="38" t="s">
        <v>191</v>
      </c>
      <c r="F1369" s="2" t="s">
        <v>2912</v>
      </c>
      <c r="G1369" s="92" t="s">
        <v>3532</v>
      </c>
      <c r="H1369" s="8" t="s">
        <v>2161</v>
      </c>
      <c r="I1369" s="8" t="str">
        <f aca="false">J1369</f>
        <v>116;122</v>
      </c>
      <c r="J1369" s="8" t="s">
        <v>3306</v>
      </c>
      <c r="M1369" s="2" t="s">
        <v>3358</v>
      </c>
      <c r="Q1369" s="2" t="n">
        <v>57</v>
      </c>
      <c r="R1369" s="2" t="n">
        <v>67</v>
      </c>
      <c r="T1369" s="2" t="s">
        <v>3621</v>
      </c>
      <c r="U1369" s="2" t="s">
        <v>3622</v>
      </c>
    </row>
    <row r="1370" customFormat="false" ht="15" hidden="false" customHeight="false" outlineLevel="0" collapsed="false">
      <c r="B1370" s="2" t="s">
        <v>108</v>
      </c>
      <c r="C1370" s="66" t="s">
        <v>2399</v>
      </c>
      <c r="D1370" s="2" t="n">
        <v>170</v>
      </c>
      <c r="E1370" s="38" t="s">
        <v>218</v>
      </c>
      <c r="F1370" s="2" t="s">
        <v>3036</v>
      </c>
      <c r="G1370" s="92" t="s">
        <v>3532</v>
      </c>
      <c r="H1370" s="8" t="s">
        <v>2162</v>
      </c>
      <c r="I1370" s="8" t="str">
        <f aca="false">J1370</f>
        <v>122;128</v>
      </c>
      <c r="J1370" s="8" t="s">
        <v>3623</v>
      </c>
      <c r="M1370" s="2" t="s">
        <v>3358</v>
      </c>
      <c r="Q1370" s="2" t="n">
        <v>58</v>
      </c>
      <c r="R1370" s="2" t="n">
        <v>70</v>
      </c>
      <c r="T1370" s="2" t="s">
        <v>3624</v>
      </c>
      <c r="U1370" s="2" t="s">
        <v>3625</v>
      </c>
    </row>
    <row r="1371" customFormat="false" ht="15" hidden="false" customHeight="false" outlineLevel="0" collapsed="false">
      <c r="B1371" s="2" t="s">
        <v>108</v>
      </c>
      <c r="C1371" s="66" t="s">
        <v>2399</v>
      </c>
      <c r="D1371" s="2" t="n">
        <v>180</v>
      </c>
      <c r="E1371" s="38" t="s">
        <v>220</v>
      </c>
      <c r="F1371" s="2" t="s">
        <v>3037</v>
      </c>
      <c r="G1371" s="92" t="s">
        <v>3532</v>
      </c>
      <c r="H1371" s="8" t="s">
        <v>2164</v>
      </c>
      <c r="I1371" s="8" t="str">
        <f aca="false">J1371</f>
        <v>134;140</v>
      </c>
      <c r="J1371" s="8" t="s">
        <v>3310</v>
      </c>
      <c r="M1371" s="2" t="s">
        <v>3358</v>
      </c>
      <c r="Q1371" s="2" t="n">
        <v>60</v>
      </c>
      <c r="R1371" s="2" t="n">
        <v>72</v>
      </c>
      <c r="T1371" s="2" t="s">
        <v>3626</v>
      </c>
      <c r="U1371" s="2" t="s">
        <v>3627</v>
      </c>
    </row>
    <row r="1372" customFormat="false" ht="15" hidden="false" customHeight="false" outlineLevel="0" collapsed="false">
      <c r="B1372" s="2" t="s">
        <v>108</v>
      </c>
      <c r="C1372" s="66" t="s">
        <v>2399</v>
      </c>
      <c r="D1372" s="2" t="n">
        <v>200</v>
      </c>
      <c r="E1372" s="38" t="s">
        <v>224</v>
      </c>
      <c r="F1372" s="2" t="s">
        <v>1621</v>
      </c>
      <c r="G1372" s="92" t="s">
        <v>3532</v>
      </c>
      <c r="H1372" s="8" t="s">
        <v>2165</v>
      </c>
      <c r="I1372" s="8" t="str">
        <f aca="false">J1372</f>
        <v>140;146</v>
      </c>
      <c r="J1372" s="8" t="s">
        <v>3311</v>
      </c>
      <c r="M1372" s="2" t="s">
        <v>3358</v>
      </c>
      <c r="Q1372" s="2" t="n">
        <v>61</v>
      </c>
      <c r="R1372" s="2" t="n">
        <v>76</v>
      </c>
      <c r="T1372" s="2" t="s">
        <v>3628</v>
      </c>
      <c r="U1372" s="2" t="s">
        <v>3629</v>
      </c>
    </row>
    <row r="1373" customFormat="false" ht="15" hidden="false" customHeight="false" outlineLevel="0" collapsed="false">
      <c r="B1373" s="2" t="s">
        <v>108</v>
      </c>
      <c r="C1373" s="66" t="s">
        <v>2399</v>
      </c>
      <c r="D1373" s="2" t="n">
        <v>220</v>
      </c>
      <c r="E1373" s="38" t="s">
        <v>232</v>
      </c>
      <c r="F1373" s="2" t="s">
        <v>1624</v>
      </c>
      <c r="G1373" s="92" t="s">
        <v>3532</v>
      </c>
      <c r="H1373" s="8" t="s">
        <v>2166</v>
      </c>
      <c r="I1373" s="8" t="str">
        <f aca="false">J1373</f>
        <v>146;152</v>
      </c>
      <c r="J1373" s="8" t="s">
        <v>3314</v>
      </c>
      <c r="M1373" s="2" t="s">
        <v>3358</v>
      </c>
      <c r="Q1373" s="2" t="n">
        <v>64</v>
      </c>
      <c r="R1373" s="2" t="n">
        <v>80</v>
      </c>
      <c r="T1373" s="2" t="s">
        <v>3630</v>
      </c>
      <c r="U1373" s="2" t="s">
        <v>3631</v>
      </c>
    </row>
    <row r="1374" customFormat="false" ht="15" hidden="false" customHeight="false" outlineLevel="0" collapsed="false">
      <c r="B1374" s="2" t="s">
        <v>108</v>
      </c>
      <c r="C1374" s="66" t="s">
        <v>2399</v>
      </c>
      <c r="D1374" s="2" t="n">
        <v>240</v>
      </c>
      <c r="E1374" s="38" t="s">
        <v>277</v>
      </c>
      <c r="F1374" s="2" t="s">
        <v>1633</v>
      </c>
      <c r="G1374" s="92" t="s">
        <v>3532</v>
      </c>
      <c r="H1374" s="8" t="s">
        <v>2167</v>
      </c>
      <c r="I1374" s="8" t="str">
        <f aca="false">J1374</f>
        <v>152;158</v>
      </c>
      <c r="J1374" s="8" t="s">
        <v>3632</v>
      </c>
      <c r="M1374" s="2" t="s">
        <v>3358</v>
      </c>
      <c r="Q1374" s="2" t="n">
        <v>66</v>
      </c>
      <c r="R1374" s="2" t="n">
        <v>84</v>
      </c>
      <c r="T1374" s="2" t="s">
        <v>3633</v>
      </c>
      <c r="U1374" s="2" t="s">
        <v>3634</v>
      </c>
    </row>
    <row r="1375" customFormat="false" ht="15" hidden="false" customHeight="false" outlineLevel="0" collapsed="false">
      <c r="B1375" s="2" t="s">
        <v>108</v>
      </c>
      <c r="C1375" s="66" t="s">
        <v>2399</v>
      </c>
      <c r="D1375" s="2" t="n">
        <v>260</v>
      </c>
      <c r="E1375" s="38" t="s">
        <v>281</v>
      </c>
      <c r="F1375" s="2" t="s">
        <v>2100</v>
      </c>
      <c r="G1375" s="92" t="s">
        <v>3532</v>
      </c>
      <c r="H1375" s="8" t="s">
        <v>2168</v>
      </c>
      <c r="I1375" s="8" t="str">
        <f aca="false">J1375</f>
        <v>158;164</v>
      </c>
      <c r="J1375" s="8" t="s">
        <v>3446</v>
      </c>
      <c r="M1375" s="2" t="s">
        <v>3358</v>
      </c>
      <c r="Q1375" s="2" t="n">
        <v>69</v>
      </c>
      <c r="R1375" s="2" t="n">
        <v>89</v>
      </c>
      <c r="T1375" s="2" t="s">
        <v>3635</v>
      </c>
      <c r="U1375" s="2" t="s">
        <v>3636</v>
      </c>
    </row>
    <row r="1376" customFormat="false" ht="15" hidden="false" customHeight="false" outlineLevel="0" collapsed="false">
      <c r="B1376" s="2" t="s">
        <v>108</v>
      </c>
      <c r="C1376" s="66" t="s">
        <v>2399</v>
      </c>
      <c r="D1376" s="2" t="n">
        <v>280</v>
      </c>
      <c r="E1376" s="38" t="s">
        <v>285</v>
      </c>
      <c r="F1376" s="2" t="s">
        <v>2104</v>
      </c>
      <c r="G1376" s="92" t="s">
        <v>3532</v>
      </c>
      <c r="H1376" s="8" t="s">
        <v>2169</v>
      </c>
      <c r="I1376" s="8" t="str">
        <f aca="false">J1376</f>
        <v>164;170</v>
      </c>
      <c r="J1376" s="8" t="s">
        <v>3317</v>
      </c>
      <c r="M1376" s="2" t="s">
        <v>3358</v>
      </c>
      <c r="Q1376" s="2" t="n">
        <v>71</v>
      </c>
      <c r="R1376" s="2" t="n">
        <v>94</v>
      </c>
      <c r="T1376" s="2" t="s">
        <v>3637</v>
      </c>
      <c r="U1376" s="2" t="s">
        <v>3638</v>
      </c>
    </row>
    <row r="1378" customFormat="false" ht="15" hidden="false" customHeight="false" outlineLevel="0" collapsed="false">
      <c r="B1378" s="2" t="s">
        <v>108</v>
      </c>
      <c r="C1378" s="66" t="s">
        <v>2401</v>
      </c>
      <c r="D1378" s="2" t="n">
        <v>140</v>
      </c>
      <c r="E1378" s="38" t="s">
        <v>189</v>
      </c>
      <c r="F1378" s="2" t="s">
        <v>2910</v>
      </c>
      <c r="G1378" s="92" t="s">
        <v>3532</v>
      </c>
      <c r="H1378" s="8" t="s">
        <v>2158</v>
      </c>
      <c r="I1378" s="8" t="str">
        <f aca="false">J1378</f>
        <v>98;104</v>
      </c>
      <c r="J1378" s="8" t="s">
        <v>3302</v>
      </c>
      <c r="M1378" s="2" t="s">
        <v>3358</v>
      </c>
      <c r="Q1378" s="2" t="n">
        <v>55</v>
      </c>
      <c r="T1378" s="2" t="s">
        <v>3617</v>
      </c>
      <c r="U1378" s="2" t="s">
        <v>3639</v>
      </c>
    </row>
    <row r="1379" customFormat="false" ht="15" hidden="false" customHeight="false" outlineLevel="0" collapsed="false">
      <c r="B1379" s="2" t="s">
        <v>108</v>
      </c>
      <c r="C1379" s="66" t="s">
        <v>2401</v>
      </c>
      <c r="D1379" s="2" t="n">
        <v>150</v>
      </c>
      <c r="E1379" s="38" t="s">
        <v>190</v>
      </c>
      <c r="F1379" s="2" t="s">
        <v>2911</v>
      </c>
      <c r="G1379" s="92" t="s">
        <v>3532</v>
      </c>
      <c r="H1379" s="8" t="s">
        <v>2159</v>
      </c>
      <c r="I1379" s="8" t="str">
        <f aca="false">J1379</f>
        <v>104;110</v>
      </c>
      <c r="J1379" s="8" t="s">
        <v>3303</v>
      </c>
      <c r="M1379" s="2" t="s">
        <v>3358</v>
      </c>
      <c r="Q1379" s="2" t="n">
        <v>57</v>
      </c>
      <c r="T1379" s="2" t="s">
        <v>3619</v>
      </c>
      <c r="U1379" s="2" t="s">
        <v>3640</v>
      </c>
    </row>
    <row r="1380" customFormat="false" ht="15" hidden="false" customHeight="false" outlineLevel="0" collapsed="false">
      <c r="B1380" s="2" t="s">
        <v>108</v>
      </c>
      <c r="C1380" s="66" t="s">
        <v>2401</v>
      </c>
      <c r="D1380" s="2" t="n">
        <v>160</v>
      </c>
      <c r="E1380" s="38" t="s">
        <v>191</v>
      </c>
      <c r="F1380" s="2" t="s">
        <v>2912</v>
      </c>
      <c r="G1380" s="92" t="s">
        <v>3532</v>
      </c>
      <c r="H1380" s="8" t="s">
        <v>2161</v>
      </c>
      <c r="I1380" s="8" t="str">
        <f aca="false">J1380</f>
        <v>116;122</v>
      </c>
      <c r="J1380" s="8" t="s">
        <v>3306</v>
      </c>
      <c r="M1380" s="2" t="s">
        <v>3358</v>
      </c>
      <c r="Q1380" s="2" t="n">
        <v>58</v>
      </c>
      <c r="T1380" s="2" t="s">
        <v>3641</v>
      </c>
      <c r="U1380" s="2" t="s">
        <v>3642</v>
      </c>
    </row>
    <row r="1381" customFormat="false" ht="15" hidden="false" customHeight="false" outlineLevel="0" collapsed="false">
      <c r="B1381" s="2" t="s">
        <v>108</v>
      </c>
      <c r="C1381" s="66" t="s">
        <v>2401</v>
      </c>
      <c r="D1381" s="2" t="n">
        <v>170</v>
      </c>
      <c r="E1381" s="38" t="s">
        <v>218</v>
      </c>
      <c r="F1381" s="2" t="s">
        <v>3036</v>
      </c>
      <c r="G1381" s="92" t="s">
        <v>3532</v>
      </c>
      <c r="H1381" s="8" t="s">
        <v>2162</v>
      </c>
      <c r="I1381" s="8" t="str">
        <f aca="false">J1381</f>
        <v>122;128</v>
      </c>
      <c r="J1381" s="8" t="s">
        <v>3623</v>
      </c>
      <c r="M1381" s="2" t="s">
        <v>3358</v>
      </c>
      <c r="Q1381" s="2" t="n">
        <v>60</v>
      </c>
      <c r="T1381" s="2" t="s">
        <v>3643</v>
      </c>
      <c r="U1381" s="2" t="s">
        <v>3644</v>
      </c>
    </row>
    <row r="1382" customFormat="false" ht="15" hidden="false" customHeight="false" outlineLevel="0" collapsed="false">
      <c r="B1382" s="2" t="s">
        <v>108</v>
      </c>
      <c r="C1382" s="66" t="s">
        <v>2401</v>
      </c>
      <c r="D1382" s="2" t="n">
        <v>180</v>
      </c>
      <c r="E1382" s="38" t="s">
        <v>220</v>
      </c>
      <c r="F1382" s="2" t="s">
        <v>3037</v>
      </c>
      <c r="G1382" s="92" t="s">
        <v>3532</v>
      </c>
      <c r="H1382" s="8" t="s">
        <v>2164</v>
      </c>
      <c r="I1382" s="8" t="str">
        <f aca="false">J1382</f>
        <v>134;140</v>
      </c>
      <c r="J1382" s="8" t="s">
        <v>3310</v>
      </c>
      <c r="M1382" s="2" t="s">
        <v>3358</v>
      </c>
      <c r="Q1382" s="2" t="n">
        <v>61</v>
      </c>
      <c r="T1382" s="2" t="s">
        <v>3645</v>
      </c>
      <c r="U1382" s="2" t="s">
        <v>3646</v>
      </c>
    </row>
    <row r="1383" customFormat="false" ht="15" hidden="false" customHeight="false" outlineLevel="0" collapsed="false">
      <c r="B1383" s="2" t="s">
        <v>108</v>
      </c>
      <c r="C1383" s="66" t="s">
        <v>2401</v>
      </c>
      <c r="D1383" s="2" t="n">
        <v>200</v>
      </c>
      <c r="E1383" s="38" t="s">
        <v>224</v>
      </c>
      <c r="F1383" s="2" t="s">
        <v>1621</v>
      </c>
      <c r="G1383" s="92" t="s">
        <v>3532</v>
      </c>
      <c r="H1383" s="8" t="s">
        <v>2165</v>
      </c>
      <c r="I1383" s="8" t="str">
        <f aca="false">J1383</f>
        <v>140;146</v>
      </c>
      <c r="J1383" s="8" t="s">
        <v>3311</v>
      </c>
      <c r="M1383" s="2" t="s">
        <v>3358</v>
      </c>
      <c r="Q1383" s="2" t="n">
        <v>64</v>
      </c>
      <c r="T1383" s="2" t="s">
        <v>3628</v>
      </c>
      <c r="U1383" s="2" t="s">
        <v>3525</v>
      </c>
    </row>
    <row r="1384" customFormat="false" ht="15" hidden="false" customHeight="false" outlineLevel="0" collapsed="false">
      <c r="B1384" s="2" t="s">
        <v>108</v>
      </c>
      <c r="C1384" s="66" t="s">
        <v>2401</v>
      </c>
      <c r="D1384" s="2" t="n">
        <v>220</v>
      </c>
      <c r="E1384" s="38" t="s">
        <v>232</v>
      </c>
      <c r="F1384" s="2" t="s">
        <v>1624</v>
      </c>
      <c r="G1384" s="92" t="s">
        <v>3532</v>
      </c>
      <c r="H1384" s="8" t="s">
        <v>2166</v>
      </c>
      <c r="I1384" s="8" t="str">
        <f aca="false">J1384</f>
        <v>146;152</v>
      </c>
      <c r="J1384" s="8" t="s">
        <v>3314</v>
      </c>
      <c r="M1384" s="2" t="s">
        <v>3358</v>
      </c>
      <c r="Q1384" s="2" t="n">
        <v>66</v>
      </c>
      <c r="T1384" s="2" t="s">
        <v>3630</v>
      </c>
      <c r="U1384" s="2" t="s">
        <v>3647</v>
      </c>
    </row>
    <row r="1385" customFormat="false" ht="15" hidden="false" customHeight="false" outlineLevel="0" collapsed="false">
      <c r="B1385" s="2" t="s">
        <v>108</v>
      </c>
      <c r="C1385" s="66" t="s">
        <v>2401</v>
      </c>
      <c r="D1385" s="2" t="n">
        <v>240</v>
      </c>
      <c r="E1385" s="38" t="s">
        <v>277</v>
      </c>
      <c r="F1385" s="2" t="s">
        <v>1633</v>
      </c>
      <c r="G1385" s="92" t="s">
        <v>3532</v>
      </c>
      <c r="H1385" s="8" t="s">
        <v>2167</v>
      </c>
      <c r="I1385" s="8" t="str">
        <f aca="false">J1385</f>
        <v>152;158</v>
      </c>
      <c r="J1385" s="8" t="s">
        <v>3632</v>
      </c>
      <c r="M1385" s="2" t="s">
        <v>3358</v>
      </c>
      <c r="Q1385" s="2" t="n">
        <v>69</v>
      </c>
      <c r="T1385" s="2" t="s">
        <v>3633</v>
      </c>
      <c r="U1385" s="2" t="s">
        <v>3648</v>
      </c>
    </row>
    <row r="1386" customFormat="false" ht="15" hidden="false" customHeight="false" outlineLevel="0" collapsed="false">
      <c r="B1386" s="2" t="s">
        <v>108</v>
      </c>
      <c r="C1386" s="66" t="s">
        <v>2401</v>
      </c>
      <c r="D1386" s="2" t="n">
        <v>260</v>
      </c>
      <c r="E1386" s="38" t="s">
        <v>281</v>
      </c>
      <c r="F1386" s="2" t="s">
        <v>2100</v>
      </c>
      <c r="G1386" s="92" t="s">
        <v>3532</v>
      </c>
      <c r="H1386" s="8" t="s">
        <v>2168</v>
      </c>
      <c r="I1386" s="8" t="str">
        <f aca="false">J1386</f>
        <v>158;164</v>
      </c>
      <c r="J1386" s="8" t="s">
        <v>3446</v>
      </c>
      <c r="M1386" s="2" t="s">
        <v>3358</v>
      </c>
      <c r="Q1386" s="2" t="n">
        <v>71</v>
      </c>
      <c r="T1386" s="2" t="s">
        <v>3649</v>
      </c>
      <c r="U1386" s="2" t="s">
        <v>3650</v>
      </c>
    </row>
    <row r="1387" customFormat="false" ht="15" hidden="false" customHeight="false" outlineLevel="0" collapsed="false">
      <c r="B1387" s="2" t="s">
        <v>108</v>
      </c>
      <c r="C1387" s="66" t="s">
        <v>2401</v>
      </c>
      <c r="D1387" s="2" t="n">
        <v>280</v>
      </c>
      <c r="E1387" s="38" t="s">
        <v>285</v>
      </c>
      <c r="F1387" s="2" t="s">
        <v>2104</v>
      </c>
      <c r="G1387" s="92" t="s">
        <v>3532</v>
      </c>
      <c r="H1387" s="8" t="s">
        <v>2169</v>
      </c>
      <c r="I1387" s="8" t="str">
        <f aca="false">J1387</f>
        <v>164;170</v>
      </c>
      <c r="J1387" s="8" t="s">
        <v>3317</v>
      </c>
      <c r="M1387" s="2" t="s">
        <v>3358</v>
      </c>
      <c r="Q1387" s="2" t="n">
        <v>74</v>
      </c>
      <c r="T1387" s="2" t="s">
        <v>3651</v>
      </c>
      <c r="U1387" s="2" t="s">
        <v>3652</v>
      </c>
    </row>
    <row r="1389" customFormat="false" ht="15" hidden="false" customHeight="false" outlineLevel="0" collapsed="false">
      <c r="B1389" s="2" t="s">
        <v>108</v>
      </c>
      <c r="C1389" s="66" t="s">
        <v>2403</v>
      </c>
      <c r="D1389" s="2" t="n">
        <v>120</v>
      </c>
      <c r="E1389" s="38" t="s">
        <v>2252</v>
      </c>
      <c r="F1389" s="2" t="s">
        <v>3349</v>
      </c>
      <c r="G1389" s="92" t="s">
        <v>3532</v>
      </c>
      <c r="H1389" s="8" t="s">
        <v>3653</v>
      </c>
      <c r="I1389" s="8" t="str">
        <f aca="false">J1389</f>
        <v>44;50;56</v>
      </c>
      <c r="J1389" s="8" t="s">
        <v>3654</v>
      </c>
      <c r="M1389" s="2" t="s">
        <v>3358</v>
      </c>
      <c r="T1389" s="2" t="s">
        <v>3655</v>
      </c>
      <c r="U1389" s="2" t="s">
        <v>3656</v>
      </c>
    </row>
    <row r="1390" customFormat="false" ht="15" hidden="false" customHeight="false" outlineLevel="0" collapsed="false">
      <c r="B1390" s="2" t="s">
        <v>108</v>
      </c>
      <c r="C1390" s="66" t="s">
        <v>2403</v>
      </c>
      <c r="D1390" s="2" t="n">
        <v>150</v>
      </c>
      <c r="E1390" s="38" t="s">
        <v>2255</v>
      </c>
      <c r="F1390" s="2" t="s">
        <v>3350</v>
      </c>
      <c r="G1390" s="92" t="s">
        <v>3532</v>
      </c>
      <c r="H1390" s="8" t="s">
        <v>3657</v>
      </c>
      <c r="I1390" s="8" t="str">
        <f aca="false">J1390</f>
        <v>56;62;68</v>
      </c>
      <c r="J1390" s="8" t="s">
        <v>3658</v>
      </c>
      <c r="M1390" s="2" t="s">
        <v>3358</v>
      </c>
      <c r="T1390" s="2" t="s">
        <v>3659</v>
      </c>
      <c r="U1390" s="2" t="s">
        <v>3660</v>
      </c>
    </row>
    <row r="1391" customFormat="false" ht="15" hidden="false" customHeight="false" outlineLevel="0" collapsed="false">
      <c r="B1391" s="2" t="s">
        <v>108</v>
      </c>
      <c r="C1391" s="66" t="s">
        <v>2403</v>
      </c>
      <c r="D1391" s="2" t="n">
        <v>170</v>
      </c>
      <c r="E1391" s="38" t="s">
        <v>2256</v>
      </c>
      <c r="F1391" s="2" t="s">
        <v>3351</v>
      </c>
      <c r="G1391" s="92" t="s">
        <v>3532</v>
      </c>
      <c r="H1391" s="8" t="s">
        <v>3661</v>
      </c>
      <c r="I1391" s="8" t="str">
        <f aca="false">J1391</f>
        <v>68;71</v>
      </c>
      <c r="J1391" s="8" t="s">
        <v>3662</v>
      </c>
      <c r="M1391" s="2" t="s">
        <v>3358</v>
      </c>
    </row>
    <row r="1392" customFormat="false" ht="15" hidden="false" customHeight="false" outlineLevel="0" collapsed="false">
      <c r="B1392" s="2" t="s">
        <v>108</v>
      </c>
      <c r="C1392" s="66" t="s">
        <v>2403</v>
      </c>
      <c r="D1392" s="2" t="n">
        <v>180</v>
      </c>
      <c r="E1392" s="38" t="s">
        <v>2257</v>
      </c>
      <c r="F1392" s="2" t="s">
        <v>3352</v>
      </c>
      <c r="G1392" s="92" t="s">
        <v>3532</v>
      </c>
      <c r="H1392" s="8" t="s">
        <v>2153</v>
      </c>
      <c r="I1392" s="8" t="str">
        <f aca="false">J1392</f>
        <v>68;74</v>
      </c>
      <c r="J1392" s="8" t="s">
        <v>3295</v>
      </c>
      <c r="M1392" s="2" t="s">
        <v>3358</v>
      </c>
      <c r="T1392" s="2" t="s">
        <v>3663</v>
      </c>
      <c r="U1392" s="2" t="s">
        <v>3664</v>
      </c>
    </row>
    <row r="1393" customFormat="false" ht="15" hidden="false" customHeight="false" outlineLevel="0" collapsed="false">
      <c r="B1393" s="2" t="s">
        <v>108</v>
      </c>
      <c r="C1393" s="66" t="s">
        <v>2403</v>
      </c>
      <c r="D1393" s="2" t="n">
        <v>190</v>
      </c>
      <c r="E1393" s="38" t="s">
        <v>2258</v>
      </c>
      <c r="F1393" s="2" t="s">
        <v>3353</v>
      </c>
      <c r="G1393" s="92" t="s">
        <v>3532</v>
      </c>
      <c r="H1393" s="8" t="s">
        <v>3665</v>
      </c>
      <c r="I1393" s="8" t="str">
        <f aca="false">J1393</f>
        <v>71;74</v>
      </c>
      <c r="J1393" s="8" t="s">
        <v>3666</v>
      </c>
      <c r="M1393" s="2" t="s">
        <v>3358</v>
      </c>
    </row>
    <row r="1394" customFormat="false" ht="15" hidden="false" customHeight="false" outlineLevel="0" collapsed="false">
      <c r="B1394" s="2" t="s">
        <v>108</v>
      </c>
      <c r="C1394" s="66" t="s">
        <v>2403</v>
      </c>
      <c r="D1394" s="2" t="n">
        <v>210</v>
      </c>
      <c r="E1394" s="38" t="s">
        <v>2259</v>
      </c>
      <c r="F1394" s="2" t="s">
        <v>3354</v>
      </c>
      <c r="G1394" s="92" t="s">
        <v>3532</v>
      </c>
      <c r="H1394" s="8" t="s">
        <v>2154</v>
      </c>
      <c r="I1394" s="8" t="str">
        <f aca="false">J1394</f>
        <v>74;80</v>
      </c>
      <c r="J1394" s="8" t="s">
        <v>3298</v>
      </c>
      <c r="M1394" s="2" t="s">
        <v>3358</v>
      </c>
      <c r="T1394" s="2" t="s">
        <v>3667</v>
      </c>
      <c r="U1394" s="2" t="s">
        <v>3668</v>
      </c>
    </row>
    <row r="1395" customFormat="false" ht="15" hidden="false" customHeight="false" outlineLevel="0" collapsed="false">
      <c r="B1395" s="2" t="s">
        <v>108</v>
      </c>
      <c r="C1395" s="66" t="s">
        <v>2403</v>
      </c>
      <c r="D1395" s="2" t="n">
        <v>230</v>
      </c>
      <c r="E1395" s="38" t="s">
        <v>2262</v>
      </c>
      <c r="F1395" s="2" t="s">
        <v>3355</v>
      </c>
      <c r="G1395" s="92" t="s">
        <v>3532</v>
      </c>
      <c r="H1395" s="8" t="s">
        <v>2155</v>
      </c>
      <c r="I1395" s="8" t="str">
        <f aca="false">J1395</f>
        <v>80;86</v>
      </c>
      <c r="J1395" s="8" t="s">
        <v>3299</v>
      </c>
      <c r="M1395" s="2" t="s">
        <v>3358</v>
      </c>
      <c r="T1395" s="2" t="s">
        <v>3669</v>
      </c>
      <c r="U1395" s="2" t="s">
        <v>3670</v>
      </c>
    </row>
    <row r="1396" customFormat="false" ht="15" hidden="false" customHeight="false" outlineLevel="0" collapsed="false">
      <c r="B1396" s="2" t="s">
        <v>108</v>
      </c>
      <c r="C1396" s="66" t="s">
        <v>2403</v>
      </c>
      <c r="D1396" s="2" t="n">
        <v>240</v>
      </c>
      <c r="E1396" s="38" t="s">
        <v>437</v>
      </c>
      <c r="F1396" s="2" t="s">
        <v>437</v>
      </c>
      <c r="G1396" s="92" t="s">
        <v>3532</v>
      </c>
      <c r="H1396" s="8" t="s">
        <v>2156</v>
      </c>
      <c r="I1396" s="8" t="str">
        <f aca="false">J1396</f>
        <v>86;92</v>
      </c>
      <c r="J1396" s="8" t="s">
        <v>3300</v>
      </c>
      <c r="M1396" s="2" t="s">
        <v>3358</v>
      </c>
      <c r="T1396" s="2" t="s">
        <v>3671</v>
      </c>
      <c r="U1396" s="2" t="s">
        <v>3672</v>
      </c>
    </row>
    <row r="1397" customFormat="false" ht="15" hidden="false" customHeight="false" outlineLevel="0" collapsed="false">
      <c r="B1397" s="2" t="s">
        <v>108</v>
      </c>
      <c r="C1397" s="66" t="s">
        <v>2403</v>
      </c>
      <c r="D1397" s="2" t="n">
        <v>260</v>
      </c>
      <c r="E1397" s="38" t="s">
        <v>2265</v>
      </c>
      <c r="F1397" s="2" t="s">
        <v>3356</v>
      </c>
      <c r="G1397" s="92" t="s">
        <v>3532</v>
      </c>
      <c r="H1397" s="8" t="s">
        <v>3318</v>
      </c>
      <c r="I1397" s="8" t="str">
        <f aca="false">J1397</f>
        <v>86;92;98</v>
      </c>
      <c r="J1397" s="8" t="s">
        <v>3319</v>
      </c>
      <c r="M1397" s="2" t="s">
        <v>3358</v>
      </c>
    </row>
    <row r="1398" customFormat="false" ht="15" hidden="false" customHeight="false" outlineLevel="0" collapsed="false">
      <c r="B1398" s="2" t="s">
        <v>108</v>
      </c>
      <c r="C1398" s="66" t="s">
        <v>2403</v>
      </c>
      <c r="D1398" s="2" t="n">
        <v>280</v>
      </c>
      <c r="E1398" s="38" t="s">
        <v>439</v>
      </c>
      <c r="F1398" s="2" t="s">
        <v>439</v>
      </c>
      <c r="G1398" s="92" t="s">
        <v>3532</v>
      </c>
      <c r="H1398" s="8" t="s">
        <v>2157</v>
      </c>
      <c r="I1398" s="8" t="str">
        <f aca="false">J1398</f>
        <v>92;98</v>
      </c>
      <c r="J1398" s="8" t="s">
        <v>3301</v>
      </c>
      <c r="M1398" s="2" t="s">
        <v>3358</v>
      </c>
      <c r="T1398" s="2" t="s">
        <v>3673</v>
      </c>
      <c r="U1398" s="2" t="s">
        <v>3674</v>
      </c>
    </row>
    <row r="1399" customFormat="false" ht="15" hidden="false" customHeight="false" outlineLevel="0" collapsed="false">
      <c r="B1399" s="2" t="s">
        <v>108</v>
      </c>
      <c r="C1399" s="66" t="s">
        <v>2403</v>
      </c>
      <c r="D1399" s="2" t="n">
        <v>300</v>
      </c>
      <c r="E1399" s="38" t="s">
        <v>441</v>
      </c>
      <c r="F1399" s="2" t="s">
        <v>441</v>
      </c>
      <c r="G1399" s="92" t="s">
        <v>3532</v>
      </c>
      <c r="H1399" s="8" t="s">
        <v>2158</v>
      </c>
      <c r="I1399" s="8" t="str">
        <f aca="false">J1399</f>
        <v>98;104</v>
      </c>
      <c r="J1399" s="8" t="s">
        <v>3302</v>
      </c>
      <c r="M1399" s="2" t="s">
        <v>3358</v>
      </c>
      <c r="T1399" s="2" t="s">
        <v>3617</v>
      </c>
      <c r="U1399" s="2" t="s">
        <v>3675</v>
      </c>
    </row>
    <row r="1400" customFormat="false" ht="15" hidden="false" customHeight="false" outlineLevel="0" collapsed="false">
      <c r="B1400" s="2" t="s">
        <v>108</v>
      </c>
      <c r="C1400" s="66" t="s">
        <v>2403</v>
      </c>
      <c r="D1400" s="2" t="n">
        <v>320</v>
      </c>
      <c r="E1400" s="38" t="s">
        <v>2271</v>
      </c>
      <c r="F1400" s="2" t="s">
        <v>3357</v>
      </c>
      <c r="G1400" s="92" t="s">
        <v>3532</v>
      </c>
      <c r="H1400" s="8" t="s">
        <v>3676</v>
      </c>
      <c r="I1400" s="8" t="str">
        <f aca="false">J1400</f>
        <v>98;104;110</v>
      </c>
      <c r="J1400" s="8" t="s">
        <v>3677</v>
      </c>
      <c r="M1400" s="2" t="s">
        <v>3358</v>
      </c>
    </row>
    <row r="1401" customFormat="false" ht="15" hidden="false" customHeight="false" outlineLevel="0" collapsed="false">
      <c r="B1401" s="2" t="s">
        <v>108</v>
      </c>
      <c r="C1401" s="66" t="s">
        <v>2403</v>
      </c>
      <c r="D1401" s="2" t="n">
        <v>340</v>
      </c>
      <c r="E1401" s="38" t="s">
        <v>443</v>
      </c>
      <c r="F1401" s="2" t="s">
        <v>443</v>
      </c>
      <c r="G1401" s="92" t="s">
        <v>3532</v>
      </c>
      <c r="H1401" s="8" t="s">
        <v>2159</v>
      </c>
      <c r="I1401" s="8" t="str">
        <f aca="false">J1401</f>
        <v>104;110</v>
      </c>
      <c r="J1401" s="8" t="s">
        <v>3303</v>
      </c>
      <c r="M1401" s="2" t="s">
        <v>3358</v>
      </c>
      <c r="T1401" s="2" t="s">
        <v>3619</v>
      </c>
      <c r="U1401" s="2" t="s">
        <v>3678</v>
      </c>
    </row>
    <row r="1403" customFormat="false" ht="15" hidden="false" customHeight="false" outlineLevel="0" collapsed="false">
      <c r="B1403" s="2" t="s">
        <v>108</v>
      </c>
      <c r="C1403" s="66" t="s">
        <v>2405</v>
      </c>
      <c r="D1403" s="2" t="n">
        <v>140</v>
      </c>
      <c r="E1403" s="38" t="s">
        <v>176</v>
      </c>
      <c r="F1403" s="2" t="s">
        <v>176</v>
      </c>
      <c r="G1403" s="66" t="s">
        <v>3532</v>
      </c>
    </row>
    <row r="1404" customFormat="false" ht="15" hidden="false" customHeight="false" outlineLevel="0" collapsed="false">
      <c r="B1404" s="2" t="s">
        <v>108</v>
      </c>
      <c r="C1404" s="66" t="s">
        <v>2405</v>
      </c>
      <c r="D1404" s="2" t="n">
        <v>150</v>
      </c>
      <c r="E1404" s="38" t="s">
        <v>177</v>
      </c>
      <c r="F1404" s="2" t="s">
        <v>177</v>
      </c>
      <c r="G1404" s="92" t="s">
        <v>3532</v>
      </c>
      <c r="H1404" s="8" t="s">
        <v>3676</v>
      </c>
      <c r="I1404" s="8" t="str">
        <f aca="false">J1404</f>
        <v>98;104;110</v>
      </c>
      <c r="J1404" s="8" t="s">
        <v>3677</v>
      </c>
      <c r="M1404" s="2" t="s">
        <v>3358</v>
      </c>
      <c r="P1404" s="2" t="s">
        <v>3679</v>
      </c>
      <c r="Q1404" s="2" t="s">
        <v>3680</v>
      </c>
      <c r="R1404" s="2" t="s">
        <v>3681</v>
      </c>
      <c r="T1404" s="2" t="s">
        <v>3682</v>
      </c>
      <c r="U1404" s="2" t="s">
        <v>3683</v>
      </c>
    </row>
    <row r="1405" customFormat="false" ht="15" hidden="false" customHeight="false" outlineLevel="0" collapsed="false">
      <c r="B1405" s="2" t="s">
        <v>108</v>
      </c>
      <c r="C1405" s="66" t="s">
        <v>2405</v>
      </c>
      <c r="D1405" s="2" t="n">
        <v>160</v>
      </c>
      <c r="E1405" s="38" t="s">
        <v>178</v>
      </c>
      <c r="F1405" s="2" t="s">
        <v>178</v>
      </c>
      <c r="G1405" s="92" t="s">
        <v>3532</v>
      </c>
      <c r="H1405" s="8" t="s">
        <v>3287</v>
      </c>
      <c r="I1405" s="8" t="str">
        <f aca="false">J1405</f>
        <v>116;122;128</v>
      </c>
      <c r="J1405" s="8" t="s">
        <v>3288</v>
      </c>
      <c r="M1405" s="2" t="s">
        <v>3358</v>
      </c>
      <c r="P1405" s="2" t="s">
        <v>3684</v>
      </c>
      <c r="Q1405" s="2" t="s">
        <v>3685</v>
      </c>
      <c r="R1405" s="2" t="s">
        <v>3686</v>
      </c>
      <c r="T1405" s="2" t="s">
        <v>3687</v>
      </c>
      <c r="U1405" s="2" t="s">
        <v>3688</v>
      </c>
    </row>
    <row r="1406" customFormat="false" ht="15" hidden="false" customHeight="false" outlineLevel="0" collapsed="false">
      <c r="B1406" s="2" t="s">
        <v>108</v>
      </c>
      <c r="C1406" s="66" t="s">
        <v>2405</v>
      </c>
      <c r="D1406" s="2" t="n">
        <v>170</v>
      </c>
      <c r="E1406" s="38" t="s">
        <v>179</v>
      </c>
      <c r="F1406" s="2" t="s">
        <v>179</v>
      </c>
      <c r="G1406" s="92" t="s">
        <v>3532</v>
      </c>
      <c r="H1406" s="8" t="s">
        <v>2164</v>
      </c>
      <c r="I1406" s="8" t="str">
        <f aca="false">J1406</f>
        <v>134;140</v>
      </c>
      <c r="J1406" s="8" t="s">
        <v>3310</v>
      </c>
      <c r="M1406" s="2" t="s">
        <v>3358</v>
      </c>
      <c r="P1406" s="2" t="n">
        <v>69</v>
      </c>
      <c r="Q1406" s="2" t="n">
        <v>60</v>
      </c>
      <c r="R1406" s="2" t="n">
        <v>72</v>
      </c>
      <c r="T1406" s="2" t="s">
        <v>3626</v>
      </c>
      <c r="U1406" s="2" t="s">
        <v>3627</v>
      </c>
    </row>
    <row r="1407" customFormat="false" ht="15" hidden="false" customHeight="false" outlineLevel="0" collapsed="false">
      <c r="B1407" s="2" t="s">
        <v>108</v>
      </c>
      <c r="C1407" s="66" t="s">
        <v>2405</v>
      </c>
      <c r="D1407" s="2" t="n">
        <v>180</v>
      </c>
      <c r="E1407" s="38" t="s">
        <v>180</v>
      </c>
      <c r="F1407" s="2" t="s">
        <v>180</v>
      </c>
      <c r="G1407" s="92" t="s">
        <v>3532</v>
      </c>
      <c r="H1407" s="8" t="s">
        <v>2165</v>
      </c>
      <c r="I1407" s="8" t="str">
        <f aca="false">J1407</f>
        <v>140;146</v>
      </c>
      <c r="J1407" s="8" t="s">
        <v>3311</v>
      </c>
      <c r="M1407" s="2" t="s">
        <v>3358</v>
      </c>
      <c r="P1407" s="2" t="n">
        <v>72</v>
      </c>
      <c r="Q1407" s="2" t="n">
        <v>61</v>
      </c>
      <c r="R1407" s="2" t="n">
        <v>76</v>
      </c>
      <c r="T1407" s="2" t="s">
        <v>3628</v>
      </c>
      <c r="U1407" s="2" t="s">
        <v>3629</v>
      </c>
    </row>
    <row r="1408" customFormat="false" ht="15" hidden="false" customHeight="false" outlineLevel="0" collapsed="false">
      <c r="B1408" s="2" t="s">
        <v>108</v>
      </c>
      <c r="C1408" s="66" t="s">
        <v>2405</v>
      </c>
      <c r="D1408" s="2" t="n">
        <v>190</v>
      </c>
      <c r="E1408" s="38" t="s">
        <v>181</v>
      </c>
      <c r="F1408" s="2" t="s">
        <v>181</v>
      </c>
      <c r="G1408" s="92" t="s">
        <v>3532</v>
      </c>
      <c r="H1408" s="8" t="s">
        <v>2166</v>
      </c>
      <c r="I1408" s="8" t="str">
        <f aca="false">J1408</f>
        <v>146;152</v>
      </c>
      <c r="J1408" s="8" t="s">
        <v>3314</v>
      </c>
      <c r="M1408" s="2" t="s">
        <v>3358</v>
      </c>
      <c r="P1408" s="2" t="n">
        <v>76</v>
      </c>
      <c r="Q1408" s="2" t="n">
        <v>64</v>
      </c>
      <c r="R1408" s="2" t="n">
        <v>80</v>
      </c>
      <c r="T1408" s="2" t="s">
        <v>3630</v>
      </c>
      <c r="U1408" s="2" t="s">
        <v>3631</v>
      </c>
    </row>
    <row r="1409" customFormat="false" ht="15" hidden="false" customHeight="false" outlineLevel="0" collapsed="false">
      <c r="B1409" s="2" t="s">
        <v>108</v>
      </c>
      <c r="C1409" s="66" t="s">
        <v>2405</v>
      </c>
      <c r="D1409" s="2" t="n">
        <v>200</v>
      </c>
      <c r="E1409" s="38" t="s">
        <v>182</v>
      </c>
      <c r="F1409" s="2" t="s">
        <v>182</v>
      </c>
      <c r="G1409" s="92" t="s">
        <v>3532</v>
      </c>
      <c r="H1409" s="8" t="s">
        <v>3315</v>
      </c>
      <c r="I1409" s="8" t="str">
        <f aca="false">J1409</f>
        <v>152;158;164</v>
      </c>
      <c r="J1409" s="8" t="s">
        <v>3316</v>
      </c>
      <c r="M1409" s="2" t="s">
        <v>3358</v>
      </c>
      <c r="P1409" s="2" t="s">
        <v>3689</v>
      </c>
      <c r="Q1409" s="2" t="s">
        <v>3690</v>
      </c>
      <c r="R1409" s="2" t="s">
        <v>3691</v>
      </c>
      <c r="T1409" s="2" t="s">
        <v>3692</v>
      </c>
      <c r="U1409" s="2" t="s">
        <v>3693</v>
      </c>
    </row>
    <row r="1411" customFormat="false" ht="15" hidden="false" customHeight="false" outlineLevel="0" collapsed="false">
      <c r="B1411" s="2" t="s">
        <v>108</v>
      </c>
      <c r="C1411" s="66" t="s">
        <v>2407</v>
      </c>
      <c r="D1411" s="2" t="n">
        <v>140</v>
      </c>
      <c r="E1411" s="38" t="s">
        <v>176</v>
      </c>
      <c r="F1411" s="2" t="s">
        <v>176</v>
      </c>
      <c r="G1411" s="66" t="s">
        <v>3532</v>
      </c>
    </row>
    <row r="1412" customFormat="false" ht="15" hidden="false" customHeight="false" outlineLevel="0" collapsed="false">
      <c r="B1412" s="2" t="s">
        <v>108</v>
      </c>
      <c r="C1412" s="66" t="s">
        <v>2407</v>
      </c>
      <c r="D1412" s="2" t="n">
        <v>150</v>
      </c>
      <c r="E1412" s="38" t="s">
        <v>177</v>
      </c>
      <c r="F1412" s="2" t="s">
        <v>177</v>
      </c>
      <c r="G1412" s="92" t="s">
        <v>3532</v>
      </c>
      <c r="H1412" s="8" t="s">
        <v>3676</v>
      </c>
      <c r="I1412" s="8" t="str">
        <f aca="false">J1412</f>
        <v>98;104;110</v>
      </c>
      <c r="J1412" s="8" t="s">
        <v>3677</v>
      </c>
      <c r="M1412" s="2" t="s">
        <v>3358</v>
      </c>
      <c r="P1412" s="2" t="s">
        <v>3679</v>
      </c>
      <c r="Q1412" s="2" t="s">
        <v>3694</v>
      </c>
      <c r="T1412" s="2" t="s">
        <v>3682</v>
      </c>
      <c r="U1412" s="2" t="s">
        <v>3695</v>
      </c>
    </row>
    <row r="1413" customFormat="false" ht="15" hidden="false" customHeight="false" outlineLevel="0" collapsed="false">
      <c r="B1413" s="2" t="s">
        <v>108</v>
      </c>
      <c r="C1413" s="66" t="s">
        <v>2407</v>
      </c>
      <c r="D1413" s="2" t="n">
        <v>160</v>
      </c>
      <c r="E1413" s="38" t="s">
        <v>178</v>
      </c>
      <c r="F1413" s="2" t="s">
        <v>178</v>
      </c>
      <c r="G1413" s="92" t="s">
        <v>3532</v>
      </c>
      <c r="H1413" s="8" t="s">
        <v>3287</v>
      </c>
      <c r="I1413" s="8" t="str">
        <f aca="false">J1413</f>
        <v>116;122;128</v>
      </c>
      <c r="J1413" s="8" t="s">
        <v>3288</v>
      </c>
      <c r="M1413" s="2" t="s">
        <v>3358</v>
      </c>
      <c r="P1413" s="2" t="s">
        <v>3684</v>
      </c>
      <c r="Q1413" s="2" t="s">
        <v>3696</v>
      </c>
      <c r="T1413" s="2" t="s">
        <v>3697</v>
      </c>
      <c r="U1413" s="2" t="s">
        <v>3698</v>
      </c>
    </row>
    <row r="1414" customFormat="false" ht="15" hidden="false" customHeight="false" outlineLevel="0" collapsed="false">
      <c r="B1414" s="2" t="s">
        <v>108</v>
      </c>
      <c r="C1414" s="66" t="s">
        <v>2407</v>
      </c>
      <c r="D1414" s="2" t="n">
        <v>170</v>
      </c>
      <c r="E1414" s="38" t="s">
        <v>179</v>
      </c>
      <c r="F1414" s="2" t="s">
        <v>179</v>
      </c>
      <c r="G1414" s="92" t="s">
        <v>3532</v>
      </c>
      <c r="H1414" s="8" t="s">
        <v>2164</v>
      </c>
      <c r="I1414" s="8" t="str">
        <f aca="false">J1414</f>
        <v>134;140</v>
      </c>
      <c r="J1414" s="8" t="s">
        <v>3310</v>
      </c>
      <c r="M1414" s="2" t="s">
        <v>3358</v>
      </c>
      <c r="P1414" s="2" t="n">
        <v>69</v>
      </c>
      <c r="Q1414" s="2" t="n">
        <v>61</v>
      </c>
      <c r="T1414" s="2" t="s">
        <v>3645</v>
      </c>
      <c r="U1414" s="2" t="s">
        <v>3646</v>
      </c>
    </row>
    <row r="1415" customFormat="false" ht="15" hidden="false" customHeight="false" outlineLevel="0" collapsed="false">
      <c r="B1415" s="2" t="s">
        <v>108</v>
      </c>
      <c r="C1415" s="66" t="s">
        <v>2407</v>
      </c>
      <c r="D1415" s="2" t="n">
        <v>180</v>
      </c>
      <c r="E1415" s="38" t="s">
        <v>180</v>
      </c>
      <c r="F1415" s="2" t="s">
        <v>180</v>
      </c>
      <c r="G1415" s="92" t="s">
        <v>3532</v>
      </c>
      <c r="H1415" s="8" t="s">
        <v>2165</v>
      </c>
      <c r="I1415" s="8" t="str">
        <f aca="false">J1415</f>
        <v>140;146</v>
      </c>
      <c r="J1415" s="8" t="s">
        <v>3311</v>
      </c>
      <c r="M1415" s="2" t="s">
        <v>3358</v>
      </c>
      <c r="P1415" s="2" t="n">
        <v>71</v>
      </c>
      <c r="Q1415" s="2" t="n">
        <v>64</v>
      </c>
      <c r="T1415" s="2" t="s">
        <v>3628</v>
      </c>
      <c r="U1415" s="2" t="s">
        <v>3525</v>
      </c>
    </row>
    <row r="1416" customFormat="false" ht="15" hidden="false" customHeight="false" outlineLevel="0" collapsed="false">
      <c r="B1416" s="2" t="s">
        <v>108</v>
      </c>
      <c r="C1416" s="66" t="s">
        <v>2407</v>
      </c>
      <c r="D1416" s="2" t="n">
        <v>190</v>
      </c>
      <c r="E1416" s="38" t="s">
        <v>181</v>
      </c>
      <c r="F1416" s="2" t="s">
        <v>181</v>
      </c>
      <c r="G1416" s="92" t="s">
        <v>3532</v>
      </c>
      <c r="H1416" s="8" t="s">
        <v>2166</v>
      </c>
      <c r="I1416" s="8" t="str">
        <f aca="false">J1416</f>
        <v>146;152</v>
      </c>
      <c r="J1416" s="8" t="s">
        <v>3314</v>
      </c>
      <c r="M1416" s="2" t="s">
        <v>3358</v>
      </c>
      <c r="P1416" s="2" t="n">
        <v>74</v>
      </c>
      <c r="Q1416" s="2" t="n">
        <v>66</v>
      </c>
      <c r="T1416" s="2" t="s">
        <v>3630</v>
      </c>
      <c r="U1416" s="2" t="s">
        <v>3647</v>
      </c>
    </row>
    <row r="1417" customFormat="false" ht="15" hidden="false" customHeight="false" outlineLevel="0" collapsed="false">
      <c r="B1417" s="2" t="s">
        <v>108</v>
      </c>
      <c r="C1417" s="66" t="s">
        <v>2407</v>
      </c>
      <c r="D1417" s="2" t="n">
        <v>200</v>
      </c>
      <c r="E1417" s="38" t="s">
        <v>182</v>
      </c>
      <c r="F1417" s="2" t="s">
        <v>182</v>
      </c>
      <c r="G1417" s="92" t="s">
        <v>3532</v>
      </c>
      <c r="H1417" s="8" t="s">
        <v>3315</v>
      </c>
      <c r="I1417" s="8" t="str">
        <f aca="false">J1417</f>
        <v>152;158;164</v>
      </c>
      <c r="J1417" s="8" t="s">
        <v>3316</v>
      </c>
      <c r="M1417" s="2" t="s">
        <v>3358</v>
      </c>
      <c r="P1417" s="2" t="s">
        <v>3585</v>
      </c>
      <c r="Q1417" s="2" t="s">
        <v>3421</v>
      </c>
      <c r="T1417" s="2" t="s">
        <v>3699</v>
      </c>
      <c r="U1417" s="2" t="s">
        <v>3700</v>
      </c>
    </row>
    <row r="1419" customFormat="false" ht="15" hidden="false" customHeight="false" outlineLevel="0" collapsed="false">
      <c r="B1419" s="2" t="s">
        <v>108</v>
      </c>
      <c r="C1419" s="66" t="s">
        <v>2815</v>
      </c>
      <c r="D1419" s="2" t="n">
        <v>140</v>
      </c>
      <c r="E1419" s="38" t="s">
        <v>176</v>
      </c>
      <c r="F1419" s="2" t="s">
        <v>176</v>
      </c>
      <c r="G1419" s="66" t="s">
        <v>3532</v>
      </c>
    </row>
    <row r="1420" customFormat="false" ht="15" hidden="false" customHeight="false" outlineLevel="0" collapsed="false">
      <c r="B1420" s="2" t="s">
        <v>108</v>
      </c>
      <c r="C1420" s="66" t="s">
        <v>2815</v>
      </c>
      <c r="D1420" s="2" t="n">
        <v>150</v>
      </c>
      <c r="E1420" s="38" t="s">
        <v>177</v>
      </c>
      <c r="F1420" s="2" t="s">
        <v>177</v>
      </c>
      <c r="G1420" s="66" t="s">
        <v>3532</v>
      </c>
    </row>
    <row r="1421" customFormat="false" ht="15" hidden="false" customHeight="false" outlineLevel="0" collapsed="false">
      <c r="B1421" s="2" t="s">
        <v>108</v>
      </c>
      <c r="C1421" s="66" t="s">
        <v>2815</v>
      </c>
      <c r="D1421" s="2" t="n">
        <v>160</v>
      </c>
      <c r="E1421" s="38" t="s">
        <v>178</v>
      </c>
      <c r="F1421" s="2" t="s">
        <v>178</v>
      </c>
      <c r="G1421" s="92" t="s">
        <v>3532</v>
      </c>
      <c r="H1421" s="8" t="n">
        <v>58</v>
      </c>
      <c r="I1421" s="8" t="n">
        <f aca="false">J1421</f>
        <v>58</v>
      </c>
      <c r="J1421" s="8" t="n">
        <f aca="false">H1421</f>
        <v>58</v>
      </c>
      <c r="M1421" s="2" t="s">
        <v>3358</v>
      </c>
      <c r="Y1421" s="2" t="n">
        <f aca="false">H1421</f>
        <v>58</v>
      </c>
    </row>
    <row r="1422" customFormat="false" ht="15" hidden="false" customHeight="false" outlineLevel="0" collapsed="false">
      <c r="B1422" s="2" t="s">
        <v>108</v>
      </c>
      <c r="C1422" s="66" t="s">
        <v>2815</v>
      </c>
      <c r="D1422" s="2" t="n">
        <v>170</v>
      </c>
      <c r="E1422" s="38" t="s">
        <v>179</v>
      </c>
      <c r="F1422" s="2" t="s">
        <v>179</v>
      </c>
      <c r="G1422" s="92" t="s">
        <v>3532</v>
      </c>
      <c r="H1422" s="8" t="n">
        <v>60</v>
      </c>
      <c r="I1422" s="8" t="n">
        <f aca="false">J1422</f>
        <v>60</v>
      </c>
      <c r="J1422" s="8" t="n">
        <f aca="false">H1422</f>
        <v>60</v>
      </c>
      <c r="M1422" s="2" t="s">
        <v>3358</v>
      </c>
      <c r="Y1422" s="2" t="n">
        <f aca="false">H1422</f>
        <v>60</v>
      </c>
    </row>
    <row r="1423" customFormat="false" ht="15" hidden="false" customHeight="false" outlineLevel="0" collapsed="false">
      <c r="B1423" s="2" t="s">
        <v>108</v>
      </c>
      <c r="C1423" s="66" t="s">
        <v>2815</v>
      </c>
      <c r="D1423" s="2" t="n">
        <v>180</v>
      </c>
      <c r="E1423" s="38" t="s">
        <v>180</v>
      </c>
      <c r="F1423" s="2" t="s">
        <v>180</v>
      </c>
      <c r="G1423" s="92" t="s">
        <v>3532</v>
      </c>
      <c r="H1423" s="8" t="n">
        <v>62</v>
      </c>
      <c r="I1423" s="8" t="n">
        <f aca="false">J1423</f>
        <v>62</v>
      </c>
      <c r="J1423" s="8" t="n">
        <f aca="false">H1423</f>
        <v>62</v>
      </c>
      <c r="M1423" s="2" t="s">
        <v>3358</v>
      </c>
      <c r="Y1423" s="2" t="n">
        <f aca="false">H1423</f>
        <v>62</v>
      </c>
    </row>
    <row r="1424" customFormat="false" ht="15" hidden="false" customHeight="false" outlineLevel="0" collapsed="false">
      <c r="B1424" s="2" t="s">
        <v>108</v>
      </c>
      <c r="C1424" s="66" t="s">
        <v>2815</v>
      </c>
      <c r="D1424" s="2" t="n">
        <v>190</v>
      </c>
      <c r="E1424" s="38" t="s">
        <v>181</v>
      </c>
      <c r="F1424" s="2" t="s">
        <v>181</v>
      </c>
      <c r="G1424" s="92" t="s">
        <v>3532</v>
      </c>
      <c r="H1424" s="8" t="n">
        <v>64</v>
      </c>
      <c r="I1424" s="8" t="n">
        <f aca="false">J1424</f>
        <v>64</v>
      </c>
      <c r="J1424" s="8" t="n">
        <f aca="false">H1424</f>
        <v>64</v>
      </c>
      <c r="M1424" s="2" t="s">
        <v>3358</v>
      </c>
      <c r="Y1424" s="2" t="n">
        <f aca="false">H1424</f>
        <v>64</v>
      </c>
    </row>
    <row r="1425" customFormat="false" ht="15" hidden="false" customHeight="false" outlineLevel="0" collapsed="false">
      <c r="B1425" s="2" t="s">
        <v>108</v>
      </c>
      <c r="C1425" s="66" t="s">
        <v>2815</v>
      </c>
      <c r="D1425" s="2" t="n">
        <v>200</v>
      </c>
      <c r="E1425" s="38" t="s">
        <v>182</v>
      </c>
      <c r="F1425" s="2" t="s">
        <v>182</v>
      </c>
      <c r="G1425" s="66" t="s">
        <v>3532</v>
      </c>
    </row>
    <row r="1427" customFormat="false" ht="15" hidden="false" customHeight="false" outlineLevel="0" collapsed="false">
      <c r="B1427" s="2" t="s">
        <v>108</v>
      </c>
      <c r="C1427" s="66" t="s">
        <v>2816</v>
      </c>
      <c r="D1427" s="2" t="n">
        <v>145</v>
      </c>
      <c r="E1427" s="38" t="s">
        <v>587</v>
      </c>
      <c r="F1427" s="2" t="s">
        <v>3016</v>
      </c>
      <c r="G1427" s="66" t="s">
        <v>3532</v>
      </c>
    </row>
    <row r="1428" customFormat="false" ht="15" hidden="false" customHeight="false" outlineLevel="0" collapsed="false">
      <c r="B1428" s="2" t="s">
        <v>108</v>
      </c>
      <c r="C1428" s="66" t="s">
        <v>2816</v>
      </c>
      <c r="D1428" s="2" t="n">
        <v>155</v>
      </c>
      <c r="E1428" s="38" t="s">
        <v>588</v>
      </c>
      <c r="F1428" s="2" t="s">
        <v>3017</v>
      </c>
      <c r="G1428" s="66" t="s">
        <v>3532</v>
      </c>
    </row>
    <row r="1429" customFormat="false" ht="15" hidden="false" customHeight="false" outlineLevel="0" collapsed="false">
      <c r="B1429" s="2" t="s">
        <v>108</v>
      </c>
      <c r="C1429" s="66" t="s">
        <v>2816</v>
      </c>
      <c r="D1429" s="2" t="n">
        <v>165</v>
      </c>
      <c r="E1429" s="38" t="s">
        <v>589</v>
      </c>
      <c r="F1429" s="2" t="s">
        <v>3021</v>
      </c>
      <c r="G1429" s="92" t="s">
        <v>3532</v>
      </c>
      <c r="H1429" s="8" t="s">
        <v>469</v>
      </c>
      <c r="I1429" s="8" t="str">
        <f aca="false">J1429</f>
        <v>58;60</v>
      </c>
      <c r="J1429" s="8" t="s">
        <v>3701</v>
      </c>
      <c r="M1429" s="2" t="s">
        <v>3358</v>
      </c>
      <c r="Y1429" s="2" t="s">
        <v>3696</v>
      </c>
    </row>
    <row r="1430" customFormat="false" ht="15" hidden="false" customHeight="false" outlineLevel="0" collapsed="false">
      <c r="B1430" s="2" t="s">
        <v>108</v>
      </c>
      <c r="C1430" s="66" t="s">
        <v>2816</v>
      </c>
      <c r="D1430" s="2" t="n">
        <v>175</v>
      </c>
      <c r="E1430" s="38" t="s">
        <v>590</v>
      </c>
      <c r="F1430" s="2" t="s">
        <v>3025</v>
      </c>
      <c r="G1430" s="66" t="s">
        <v>3532</v>
      </c>
    </row>
    <row r="1431" customFormat="false" ht="15" hidden="false" customHeight="false" outlineLevel="0" collapsed="false">
      <c r="B1431" s="2" t="s">
        <v>108</v>
      </c>
      <c r="C1431" s="66" t="s">
        <v>2816</v>
      </c>
      <c r="D1431" s="2" t="n">
        <v>185</v>
      </c>
      <c r="E1431" s="38" t="s">
        <v>591</v>
      </c>
      <c r="F1431" s="2" t="s">
        <v>3029</v>
      </c>
      <c r="G1431" s="92" t="s">
        <v>3532</v>
      </c>
      <c r="H1431" s="8" t="s">
        <v>471</v>
      </c>
      <c r="I1431" s="8" t="str">
        <f aca="false">J1431</f>
        <v>62;64</v>
      </c>
      <c r="J1431" s="8" t="s">
        <v>3702</v>
      </c>
      <c r="M1431" s="2" t="s">
        <v>3358</v>
      </c>
      <c r="Y1431" s="2" t="s">
        <v>3418</v>
      </c>
    </row>
    <row r="1432" customFormat="false" ht="15" hidden="false" customHeight="false" outlineLevel="0" collapsed="false">
      <c r="B1432" s="2" t="s">
        <v>108</v>
      </c>
      <c r="C1432" s="66" t="s">
        <v>2816</v>
      </c>
      <c r="D1432" s="2" t="n">
        <v>195</v>
      </c>
      <c r="E1432" s="38" t="s">
        <v>592</v>
      </c>
      <c r="F1432" s="2" t="s">
        <v>3032</v>
      </c>
      <c r="G1432" s="66" t="s">
        <v>3532</v>
      </c>
    </row>
    <row r="1434" customFormat="false" ht="15" hidden="false" customHeight="false" outlineLevel="0" collapsed="false">
      <c r="B1434" s="2" t="s">
        <v>108</v>
      </c>
      <c r="C1434" s="66" t="s">
        <v>2804</v>
      </c>
      <c r="D1434" s="2" t="n">
        <v>110</v>
      </c>
      <c r="E1434" s="38" t="s">
        <v>2252</v>
      </c>
      <c r="F1434" s="2" t="s">
        <v>3349</v>
      </c>
      <c r="G1434" s="92" t="s">
        <v>3532</v>
      </c>
      <c r="H1434" s="8" t="s">
        <v>3653</v>
      </c>
      <c r="I1434" s="8" t="str">
        <f aca="false">J1434</f>
        <v>44;50;56</v>
      </c>
      <c r="J1434" s="8" t="s">
        <v>3654</v>
      </c>
      <c r="K1434" s="18"/>
      <c r="L1434" s="18"/>
      <c r="M1434" s="2" t="s">
        <v>3358</v>
      </c>
      <c r="N1434" s="18"/>
      <c r="O1434" s="18"/>
      <c r="P1434" s="18"/>
      <c r="Q1434" s="18"/>
      <c r="R1434" s="18"/>
      <c r="S1434" s="18"/>
      <c r="T1434" s="18" t="s">
        <v>3655</v>
      </c>
      <c r="U1434" s="18" t="s">
        <v>3656</v>
      </c>
    </row>
    <row r="1435" customFormat="false" ht="15" hidden="false" customHeight="false" outlineLevel="0" collapsed="false">
      <c r="B1435" s="2" t="s">
        <v>108</v>
      </c>
      <c r="C1435" s="66" t="s">
        <v>2804</v>
      </c>
      <c r="D1435" s="2" t="n">
        <v>130</v>
      </c>
      <c r="E1435" s="38" t="s">
        <v>2254</v>
      </c>
      <c r="F1435" s="2" t="s">
        <v>3450</v>
      </c>
      <c r="G1435" s="66" t="s">
        <v>3532</v>
      </c>
      <c r="H1435" s="18"/>
      <c r="J1435" s="18"/>
      <c r="K1435" s="18"/>
      <c r="L1435" s="18"/>
      <c r="N1435" s="18"/>
      <c r="O1435" s="18"/>
      <c r="P1435" s="18"/>
      <c r="Q1435" s="18"/>
      <c r="R1435" s="18"/>
      <c r="S1435" s="18"/>
      <c r="T1435" s="18"/>
      <c r="U1435" s="18"/>
    </row>
    <row r="1436" customFormat="false" ht="15" hidden="false" customHeight="false" outlineLevel="0" collapsed="false">
      <c r="B1436" s="2" t="s">
        <v>108</v>
      </c>
      <c r="C1436" s="66" t="s">
        <v>2804</v>
      </c>
      <c r="D1436" s="2" t="n">
        <v>140</v>
      </c>
      <c r="E1436" s="38" t="s">
        <v>2255</v>
      </c>
      <c r="F1436" s="2" t="s">
        <v>3350</v>
      </c>
      <c r="G1436" s="92" t="s">
        <v>3532</v>
      </c>
      <c r="H1436" s="8" t="s">
        <v>3657</v>
      </c>
      <c r="I1436" s="8" t="str">
        <f aca="false">J1436</f>
        <v>56;62;68</v>
      </c>
      <c r="J1436" s="8" t="s">
        <v>3658</v>
      </c>
      <c r="K1436" s="18"/>
      <c r="L1436" s="18"/>
      <c r="M1436" s="2" t="s">
        <v>3358</v>
      </c>
      <c r="N1436" s="18"/>
      <c r="O1436" s="18"/>
      <c r="P1436" s="18"/>
      <c r="Q1436" s="18"/>
      <c r="R1436" s="18"/>
      <c r="S1436" s="18"/>
      <c r="T1436" s="18" t="s">
        <v>3659</v>
      </c>
      <c r="U1436" s="18" t="s">
        <v>3660</v>
      </c>
    </row>
    <row r="1437" customFormat="false" ht="15" hidden="false" customHeight="false" outlineLevel="0" collapsed="false">
      <c r="B1437" s="2" t="s">
        <v>108</v>
      </c>
      <c r="C1437" s="66" t="s">
        <v>2804</v>
      </c>
      <c r="D1437" s="2" t="n">
        <v>150</v>
      </c>
      <c r="E1437" s="38" t="s">
        <v>2256</v>
      </c>
      <c r="F1437" s="2" t="s">
        <v>3351</v>
      </c>
      <c r="G1437" s="66" t="s">
        <v>3532</v>
      </c>
      <c r="H1437" s="18"/>
      <c r="J1437" s="18"/>
      <c r="K1437" s="18"/>
      <c r="L1437" s="18"/>
      <c r="N1437" s="18"/>
      <c r="O1437" s="18"/>
      <c r="P1437" s="18"/>
      <c r="Q1437" s="18"/>
      <c r="R1437" s="18"/>
      <c r="S1437" s="18"/>
      <c r="T1437" s="18"/>
      <c r="U1437" s="18"/>
    </row>
    <row r="1438" customFormat="false" ht="15" hidden="false" customHeight="false" outlineLevel="0" collapsed="false">
      <c r="B1438" s="2" t="s">
        <v>108</v>
      </c>
      <c r="C1438" s="66" t="s">
        <v>2804</v>
      </c>
      <c r="D1438" s="2" t="n">
        <v>160</v>
      </c>
      <c r="E1438" s="38" t="s">
        <v>2257</v>
      </c>
      <c r="F1438" s="2" t="s">
        <v>3352</v>
      </c>
      <c r="G1438" s="92" t="s">
        <v>3532</v>
      </c>
      <c r="H1438" s="8" t="s">
        <v>2153</v>
      </c>
      <c r="I1438" s="8" t="str">
        <f aca="false">J1438</f>
        <v>68;74</v>
      </c>
      <c r="J1438" s="8" t="s">
        <v>3295</v>
      </c>
      <c r="K1438" s="18"/>
      <c r="L1438" s="18"/>
      <c r="M1438" s="2" t="s">
        <v>3358</v>
      </c>
      <c r="N1438" s="18"/>
      <c r="O1438" s="18"/>
      <c r="P1438" s="18"/>
      <c r="Q1438" s="18"/>
      <c r="R1438" s="18"/>
      <c r="S1438" s="18"/>
      <c r="T1438" s="18" t="s">
        <v>3663</v>
      </c>
      <c r="U1438" s="18" t="s">
        <v>3664</v>
      </c>
    </row>
    <row r="1439" customFormat="false" ht="15" hidden="false" customHeight="false" outlineLevel="0" collapsed="false">
      <c r="B1439" s="2" t="s">
        <v>108</v>
      </c>
      <c r="C1439" s="66" t="s">
        <v>2804</v>
      </c>
      <c r="D1439" s="2" t="n">
        <v>170</v>
      </c>
      <c r="E1439" s="38" t="s">
        <v>2258</v>
      </c>
      <c r="F1439" s="2" t="s">
        <v>3353</v>
      </c>
      <c r="G1439" s="66" t="s">
        <v>3532</v>
      </c>
      <c r="H1439" s="18"/>
      <c r="J1439" s="18"/>
      <c r="K1439" s="18"/>
      <c r="L1439" s="18"/>
      <c r="N1439" s="18"/>
      <c r="O1439" s="18"/>
      <c r="P1439" s="18"/>
      <c r="Q1439" s="18"/>
      <c r="R1439" s="18"/>
      <c r="S1439" s="18"/>
      <c r="T1439" s="18"/>
      <c r="U1439" s="18"/>
    </row>
    <row r="1440" customFormat="false" ht="15" hidden="false" customHeight="false" outlineLevel="0" collapsed="false">
      <c r="B1440" s="2" t="s">
        <v>108</v>
      </c>
      <c r="C1440" s="66" t="s">
        <v>2804</v>
      </c>
      <c r="D1440" s="2" t="n">
        <v>180</v>
      </c>
      <c r="E1440" s="38" t="s">
        <v>2259</v>
      </c>
      <c r="F1440" s="2" t="s">
        <v>3354</v>
      </c>
      <c r="G1440" s="92" t="s">
        <v>3532</v>
      </c>
      <c r="H1440" s="8" t="s">
        <v>2154</v>
      </c>
      <c r="I1440" s="8" t="str">
        <f aca="false">J1440</f>
        <v>74;80</v>
      </c>
      <c r="J1440" s="8" t="s">
        <v>3298</v>
      </c>
      <c r="K1440" s="18"/>
      <c r="L1440" s="18"/>
      <c r="M1440" s="2" t="s">
        <v>3358</v>
      </c>
      <c r="N1440" s="18"/>
      <c r="O1440" s="18"/>
      <c r="P1440" s="18"/>
      <c r="Q1440" s="18"/>
      <c r="R1440" s="18"/>
      <c r="S1440" s="18"/>
      <c r="T1440" s="18" t="s">
        <v>3667</v>
      </c>
      <c r="U1440" s="18" t="s">
        <v>3668</v>
      </c>
    </row>
    <row r="1441" customFormat="false" ht="15" hidden="false" customHeight="false" outlineLevel="0" collapsed="false">
      <c r="B1441" s="2" t="s">
        <v>108</v>
      </c>
      <c r="C1441" s="66" t="s">
        <v>2804</v>
      </c>
      <c r="D1441" s="2" t="n">
        <v>200</v>
      </c>
      <c r="E1441" s="38" t="s">
        <v>2262</v>
      </c>
      <c r="F1441" s="2" t="s">
        <v>3355</v>
      </c>
      <c r="G1441" s="92" t="s">
        <v>3532</v>
      </c>
      <c r="H1441" s="8" t="s">
        <v>2155</v>
      </c>
      <c r="I1441" s="8" t="str">
        <f aca="false">J1441</f>
        <v>80;86</v>
      </c>
      <c r="J1441" s="8" t="s">
        <v>3299</v>
      </c>
      <c r="K1441" s="18"/>
      <c r="L1441" s="18"/>
      <c r="M1441" s="2" t="s">
        <v>3358</v>
      </c>
      <c r="N1441" s="18"/>
      <c r="O1441" s="18"/>
      <c r="P1441" s="18"/>
      <c r="Q1441" s="18"/>
      <c r="R1441" s="18"/>
      <c r="S1441" s="18"/>
      <c r="T1441" s="18" t="s">
        <v>3669</v>
      </c>
      <c r="U1441" s="18" t="s">
        <v>3670</v>
      </c>
    </row>
    <row r="1442" customFormat="false" ht="15" hidden="false" customHeight="false" outlineLevel="0" collapsed="false">
      <c r="B1442" s="2" t="s">
        <v>108</v>
      </c>
      <c r="C1442" s="66" t="s">
        <v>2804</v>
      </c>
      <c r="D1442" s="2" t="n">
        <v>210</v>
      </c>
      <c r="E1442" s="38" t="s">
        <v>2264</v>
      </c>
      <c r="F1442" s="2" t="s">
        <v>3703</v>
      </c>
      <c r="G1442" s="66" t="s">
        <v>3532</v>
      </c>
      <c r="H1442" s="18"/>
      <c r="J1442" s="18"/>
      <c r="K1442" s="18"/>
      <c r="L1442" s="18"/>
      <c r="N1442" s="18"/>
      <c r="O1442" s="18"/>
      <c r="P1442" s="18"/>
      <c r="Q1442" s="18"/>
      <c r="R1442" s="18"/>
      <c r="S1442" s="18"/>
      <c r="T1442" s="18"/>
      <c r="U1442" s="18"/>
    </row>
    <row r="1443" customFormat="false" ht="15" hidden="false" customHeight="false" outlineLevel="0" collapsed="false">
      <c r="B1443" s="2" t="s">
        <v>108</v>
      </c>
      <c r="C1443" s="66" t="s">
        <v>2804</v>
      </c>
      <c r="D1443" s="2" t="n">
        <v>240</v>
      </c>
      <c r="E1443" s="38" t="s">
        <v>2261</v>
      </c>
      <c r="F1443" s="2" t="s">
        <v>3704</v>
      </c>
      <c r="G1443" s="66" t="s">
        <v>3532</v>
      </c>
      <c r="H1443" s="18"/>
      <c r="J1443" s="18"/>
      <c r="K1443" s="18"/>
      <c r="L1443" s="18"/>
      <c r="N1443" s="18"/>
      <c r="O1443" s="18"/>
      <c r="P1443" s="18"/>
      <c r="Q1443" s="18"/>
      <c r="R1443" s="18"/>
      <c r="S1443" s="18"/>
      <c r="T1443" s="18"/>
      <c r="U1443" s="18"/>
    </row>
    <row r="1444" customFormat="false" ht="15" hidden="false" customHeight="false" outlineLevel="0" collapsed="false">
      <c r="B1444" s="2" t="s">
        <v>108</v>
      </c>
      <c r="C1444" s="66" t="s">
        <v>2804</v>
      </c>
      <c r="D1444" s="2" t="n">
        <v>250</v>
      </c>
      <c r="E1444" s="38" t="s">
        <v>2266</v>
      </c>
      <c r="F1444" s="2" t="s">
        <v>3705</v>
      </c>
      <c r="G1444" s="66" t="s">
        <v>3532</v>
      </c>
      <c r="H1444" s="18"/>
      <c r="J1444" s="18"/>
      <c r="K1444" s="18"/>
      <c r="L1444" s="18"/>
      <c r="N1444" s="18"/>
      <c r="O1444" s="18"/>
      <c r="P1444" s="18"/>
      <c r="Q1444" s="18"/>
      <c r="R1444" s="18"/>
      <c r="S1444" s="18"/>
      <c r="T1444" s="18"/>
      <c r="U1444" s="18"/>
    </row>
    <row r="1445" customFormat="false" ht="15" hidden="false" customHeight="false" outlineLevel="0" collapsed="false">
      <c r="B1445" s="2" t="s">
        <v>108</v>
      </c>
      <c r="C1445" s="66" t="s">
        <v>2804</v>
      </c>
      <c r="D1445" s="2" t="n">
        <v>260</v>
      </c>
      <c r="E1445" s="38" t="s">
        <v>439</v>
      </c>
      <c r="F1445" s="2" t="s">
        <v>439</v>
      </c>
      <c r="G1445" s="66" t="s">
        <v>3532</v>
      </c>
      <c r="H1445" s="18"/>
      <c r="J1445" s="18"/>
      <c r="K1445" s="18"/>
      <c r="L1445" s="18"/>
      <c r="N1445" s="18"/>
      <c r="O1445" s="18"/>
      <c r="P1445" s="18"/>
      <c r="Q1445" s="18"/>
      <c r="R1445" s="18"/>
      <c r="S1445" s="18"/>
      <c r="T1445" s="18"/>
      <c r="U1445" s="18"/>
    </row>
    <row r="1446" customFormat="false" ht="15" hidden="false" customHeight="false" outlineLevel="0" collapsed="false">
      <c r="B1446" s="2" t="s">
        <v>108</v>
      </c>
      <c r="C1446" s="66" t="s">
        <v>2804</v>
      </c>
      <c r="D1446" s="2" t="n">
        <v>270</v>
      </c>
      <c r="E1446" s="38" t="s">
        <v>2269</v>
      </c>
      <c r="F1446" s="2" t="s">
        <v>3614</v>
      </c>
      <c r="G1446" s="66" t="s">
        <v>3532</v>
      </c>
      <c r="H1446" s="18"/>
      <c r="J1446" s="18"/>
      <c r="K1446" s="18"/>
      <c r="L1446" s="18"/>
      <c r="N1446" s="18"/>
      <c r="O1446" s="18"/>
      <c r="P1446" s="18"/>
      <c r="Q1446" s="18"/>
      <c r="R1446" s="18"/>
      <c r="S1446" s="18"/>
      <c r="T1446" s="18"/>
      <c r="U1446" s="18"/>
    </row>
    <row r="1447" customFormat="false" ht="15" hidden="false" customHeight="false" outlineLevel="0" collapsed="false">
      <c r="B1447" s="2" t="s">
        <v>108</v>
      </c>
      <c r="C1447" s="66" t="s">
        <v>2804</v>
      </c>
      <c r="D1447" s="2" t="n">
        <f aca="false">D1446+5</f>
        <v>275</v>
      </c>
      <c r="E1447" s="38" t="s">
        <v>2807</v>
      </c>
      <c r="F1447" s="38" t="s">
        <v>3706</v>
      </c>
      <c r="G1447" s="66" t="s">
        <v>3532</v>
      </c>
      <c r="H1447" s="18"/>
      <c r="J1447" s="18"/>
      <c r="K1447" s="18"/>
      <c r="L1447" s="18"/>
      <c r="N1447" s="18"/>
      <c r="O1447" s="18"/>
      <c r="P1447" s="18"/>
      <c r="Q1447" s="18"/>
      <c r="R1447" s="18"/>
      <c r="S1447" s="18"/>
      <c r="T1447" s="18"/>
      <c r="U1447" s="18"/>
    </row>
    <row r="1448" customFormat="false" ht="15" hidden="false" customHeight="false" outlineLevel="0" collapsed="false">
      <c r="B1448" s="2" t="s">
        <v>108</v>
      </c>
      <c r="C1448" s="66" t="s">
        <v>2804</v>
      </c>
      <c r="D1448" s="2" t="n">
        <v>280</v>
      </c>
      <c r="E1448" s="38" t="s">
        <v>441</v>
      </c>
      <c r="F1448" s="2" t="s">
        <v>441</v>
      </c>
      <c r="G1448" s="66" t="s">
        <v>3532</v>
      </c>
      <c r="H1448" s="18"/>
      <c r="J1448" s="18"/>
      <c r="K1448" s="18"/>
      <c r="L1448" s="18"/>
      <c r="N1448" s="18"/>
      <c r="O1448" s="18"/>
      <c r="P1448" s="18"/>
      <c r="Q1448" s="18"/>
      <c r="R1448" s="18"/>
      <c r="S1448" s="18"/>
      <c r="T1448" s="18"/>
      <c r="U1448" s="18"/>
    </row>
    <row r="1449" customFormat="false" ht="15" hidden="false" customHeight="false" outlineLevel="0" collapsed="false">
      <c r="B1449" s="2" t="s">
        <v>108</v>
      </c>
      <c r="C1449" s="66" t="s">
        <v>2804</v>
      </c>
      <c r="D1449" s="2" t="n">
        <v>290</v>
      </c>
      <c r="E1449" s="38" t="s">
        <v>2271</v>
      </c>
      <c r="F1449" s="2" t="s">
        <v>3357</v>
      </c>
      <c r="G1449" s="66" t="s">
        <v>3532</v>
      </c>
      <c r="H1449" s="18"/>
      <c r="J1449" s="18"/>
      <c r="K1449" s="18"/>
      <c r="L1449" s="18"/>
      <c r="N1449" s="18"/>
      <c r="O1449" s="18"/>
      <c r="P1449" s="18"/>
      <c r="Q1449" s="18"/>
      <c r="R1449" s="18"/>
      <c r="S1449" s="18"/>
      <c r="T1449" s="18"/>
      <c r="U1449" s="18"/>
    </row>
    <row r="1450" customFormat="false" ht="15" hidden="false" customHeight="false" outlineLevel="0" collapsed="false">
      <c r="B1450" s="2" t="s">
        <v>108</v>
      </c>
      <c r="C1450" s="66" t="s">
        <v>2804</v>
      </c>
      <c r="D1450" s="2" t="n">
        <v>300</v>
      </c>
      <c r="E1450" s="38" t="s">
        <v>2272</v>
      </c>
      <c r="F1450" s="2" t="s">
        <v>3707</v>
      </c>
      <c r="G1450" s="66" t="s">
        <v>3532</v>
      </c>
      <c r="H1450" s="18"/>
      <c r="J1450" s="18"/>
      <c r="K1450" s="18"/>
      <c r="L1450" s="18"/>
      <c r="N1450" s="18"/>
      <c r="O1450" s="18"/>
      <c r="P1450" s="18"/>
      <c r="Q1450" s="18"/>
      <c r="R1450" s="18"/>
      <c r="S1450" s="18"/>
      <c r="T1450" s="18"/>
      <c r="U1450" s="18"/>
    </row>
    <row r="1451" customFormat="false" ht="15" hidden="false" customHeight="false" outlineLevel="0" collapsed="false">
      <c r="B1451" s="2" t="s">
        <v>108</v>
      </c>
      <c r="C1451" s="66" t="s">
        <v>2804</v>
      </c>
      <c r="D1451" s="2" t="n">
        <f aca="false">D1450+5</f>
        <v>305</v>
      </c>
      <c r="E1451" s="38" t="s">
        <v>2808</v>
      </c>
      <c r="F1451" s="38" t="s">
        <v>3708</v>
      </c>
      <c r="G1451" s="66" t="s">
        <v>3532</v>
      </c>
      <c r="H1451" s="18"/>
      <c r="J1451" s="18"/>
      <c r="K1451" s="18"/>
      <c r="L1451" s="18"/>
      <c r="N1451" s="18"/>
      <c r="O1451" s="18"/>
      <c r="P1451" s="18"/>
      <c r="Q1451" s="18"/>
      <c r="R1451" s="18"/>
      <c r="S1451" s="18"/>
      <c r="T1451" s="18"/>
      <c r="U1451" s="18"/>
    </row>
    <row r="1452" customFormat="false" ht="15" hidden="false" customHeight="false" outlineLevel="0" collapsed="false">
      <c r="B1452" s="2" t="s">
        <v>108</v>
      </c>
      <c r="C1452" s="66" t="s">
        <v>2804</v>
      </c>
      <c r="D1452" s="2" t="n">
        <v>310</v>
      </c>
      <c r="E1452" s="38" t="s">
        <v>443</v>
      </c>
      <c r="F1452" s="2" t="s">
        <v>443</v>
      </c>
      <c r="G1452" s="66" t="s">
        <v>3532</v>
      </c>
      <c r="H1452" s="18"/>
      <c r="J1452" s="18"/>
      <c r="K1452" s="18"/>
      <c r="L1452" s="18"/>
      <c r="N1452" s="18"/>
      <c r="O1452" s="18"/>
      <c r="P1452" s="18"/>
      <c r="Q1452" s="18"/>
      <c r="R1452" s="18"/>
      <c r="S1452" s="18"/>
      <c r="T1452" s="18"/>
      <c r="U1452" s="18"/>
    </row>
    <row r="1453" customFormat="false" ht="15" hidden="false" customHeight="false" outlineLevel="0" collapsed="false">
      <c r="B1453" s="2" t="s">
        <v>108</v>
      </c>
      <c r="C1453" s="66" t="s">
        <v>2804</v>
      </c>
      <c r="D1453" s="2" t="n">
        <v>320</v>
      </c>
      <c r="E1453" s="38" t="s">
        <v>2273</v>
      </c>
      <c r="F1453" s="2" t="s">
        <v>3709</v>
      </c>
      <c r="G1453" s="66" t="s">
        <v>3532</v>
      </c>
      <c r="H1453" s="18"/>
      <c r="J1453" s="18"/>
      <c r="K1453" s="18"/>
      <c r="L1453" s="18"/>
      <c r="N1453" s="18"/>
      <c r="O1453" s="18"/>
      <c r="P1453" s="18"/>
      <c r="Q1453" s="18"/>
      <c r="R1453" s="18"/>
      <c r="S1453" s="18"/>
      <c r="T1453" s="18"/>
      <c r="U1453" s="18"/>
    </row>
    <row r="1454" customFormat="false" ht="15" hidden="false" customHeight="false" outlineLevel="0" collapsed="false">
      <c r="B1454" s="2" t="s">
        <v>108</v>
      </c>
      <c r="C1454" s="66" t="s">
        <v>2804</v>
      </c>
      <c r="D1454" s="2" t="n">
        <v>330</v>
      </c>
      <c r="E1454" s="38" t="s">
        <v>445</v>
      </c>
      <c r="F1454" s="2" t="s">
        <v>445</v>
      </c>
      <c r="G1454" s="66" t="s">
        <v>3532</v>
      </c>
      <c r="H1454" s="18"/>
      <c r="J1454" s="18"/>
      <c r="K1454" s="18"/>
      <c r="L1454" s="18"/>
      <c r="N1454" s="18"/>
      <c r="O1454" s="18"/>
      <c r="P1454" s="18"/>
      <c r="Q1454" s="18"/>
      <c r="R1454" s="18"/>
      <c r="S1454" s="18"/>
      <c r="T1454" s="18"/>
      <c r="U1454" s="18"/>
    </row>
    <row r="1455" customFormat="false" ht="15" hidden="false" customHeight="false" outlineLevel="0" collapsed="false">
      <c r="B1455" s="2" t="s">
        <v>108</v>
      </c>
      <c r="C1455" s="66" t="s">
        <v>2804</v>
      </c>
      <c r="D1455" s="2" t="n">
        <v>340</v>
      </c>
      <c r="E1455" s="38" t="s">
        <v>2274</v>
      </c>
      <c r="F1455" s="2" t="s">
        <v>3710</v>
      </c>
      <c r="G1455" s="66" t="s">
        <v>3532</v>
      </c>
      <c r="H1455" s="18"/>
      <c r="J1455" s="18"/>
      <c r="K1455" s="18"/>
      <c r="L1455" s="18"/>
      <c r="N1455" s="18"/>
      <c r="O1455" s="18"/>
      <c r="P1455" s="18"/>
      <c r="Q1455" s="18"/>
      <c r="R1455" s="18"/>
      <c r="S1455" s="18"/>
      <c r="T1455" s="18"/>
      <c r="U1455" s="18"/>
    </row>
    <row r="1456" customFormat="false" ht="15" hidden="false" customHeight="false" outlineLevel="0" collapsed="false">
      <c r="B1456" s="2" t="s">
        <v>108</v>
      </c>
      <c r="C1456" s="66" t="s">
        <v>2804</v>
      </c>
      <c r="D1456" s="2" t="n">
        <v>350</v>
      </c>
      <c r="E1456" s="38" t="s">
        <v>447</v>
      </c>
      <c r="F1456" s="2" t="s">
        <v>447</v>
      </c>
      <c r="G1456" s="66" t="s">
        <v>3532</v>
      </c>
      <c r="H1456" s="18"/>
      <c r="J1456" s="18"/>
      <c r="K1456" s="18"/>
      <c r="L1456" s="18"/>
      <c r="N1456" s="18"/>
      <c r="O1456" s="18"/>
      <c r="P1456" s="18"/>
      <c r="Q1456" s="18"/>
      <c r="R1456" s="18"/>
      <c r="S1456" s="18"/>
      <c r="T1456" s="18"/>
      <c r="U1456" s="18"/>
    </row>
    <row r="1457" customFormat="false" ht="15" hidden="false" customHeight="false" outlineLevel="0" collapsed="false">
      <c r="B1457" s="2" t="s">
        <v>108</v>
      </c>
      <c r="C1457" s="66" t="s">
        <v>2804</v>
      </c>
      <c r="D1457" s="2" t="n">
        <v>360</v>
      </c>
      <c r="E1457" s="38" t="s">
        <v>2809</v>
      </c>
      <c r="F1457" s="2" t="s">
        <v>3711</v>
      </c>
      <c r="G1457" s="66" t="s">
        <v>3532</v>
      </c>
      <c r="H1457" s="18"/>
      <c r="J1457" s="18"/>
      <c r="K1457" s="18"/>
      <c r="L1457" s="18"/>
      <c r="N1457" s="18"/>
      <c r="O1457" s="18"/>
      <c r="P1457" s="18"/>
      <c r="Q1457" s="18"/>
      <c r="R1457" s="18"/>
      <c r="S1457" s="18"/>
      <c r="T1457" s="18"/>
      <c r="U1457" s="18"/>
    </row>
    <row r="1458" customFormat="false" ht="15" hidden="false" customHeight="false" outlineLevel="0" collapsed="false">
      <c r="B1458" s="2" t="s">
        <v>108</v>
      </c>
      <c r="C1458" s="66" t="s">
        <v>2804</v>
      </c>
      <c r="D1458" s="2" t="n">
        <f aca="false">D1457+5</f>
        <v>365</v>
      </c>
      <c r="E1458" s="38" t="s">
        <v>2810</v>
      </c>
      <c r="F1458" s="38" t="s">
        <v>3712</v>
      </c>
      <c r="G1458" s="66" t="s">
        <v>3532</v>
      </c>
      <c r="H1458" s="18"/>
      <c r="J1458" s="18"/>
      <c r="K1458" s="18"/>
      <c r="L1458" s="18"/>
      <c r="N1458" s="18"/>
      <c r="O1458" s="18"/>
      <c r="P1458" s="18"/>
      <c r="Q1458" s="18"/>
      <c r="R1458" s="18"/>
      <c r="S1458" s="18"/>
      <c r="T1458" s="18"/>
      <c r="U1458" s="18"/>
    </row>
    <row r="1459" customFormat="false" ht="15" hidden="false" customHeight="false" outlineLevel="0" collapsed="false">
      <c r="B1459" s="2" t="s">
        <v>108</v>
      </c>
      <c r="C1459" s="66" t="s">
        <v>2804</v>
      </c>
      <c r="D1459" s="2" t="n">
        <v>370</v>
      </c>
      <c r="E1459" s="38" t="s">
        <v>2811</v>
      </c>
      <c r="F1459" s="2" t="s">
        <v>3713</v>
      </c>
      <c r="G1459" s="66" t="s">
        <v>3532</v>
      </c>
      <c r="H1459" s="18"/>
      <c r="J1459" s="18"/>
      <c r="K1459" s="18"/>
      <c r="L1459" s="18"/>
      <c r="N1459" s="18"/>
      <c r="O1459" s="18"/>
      <c r="P1459" s="18"/>
      <c r="Q1459" s="18"/>
      <c r="R1459" s="18"/>
      <c r="S1459" s="18"/>
      <c r="T1459" s="18"/>
      <c r="U1459" s="18"/>
    </row>
    <row r="1460" customFormat="false" ht="15" hidden="false" customHeight="false" outlineLevel="0" collapsed="false">
      <c r="B1460" s="2" t="s">
        <v>108</v>
      </c>
      <c r="C1460" s="66" t="s">
        <v>2804</v>
      </c>
      <c r="D1460" s="2" t="n">
        <v>380</v>
      </c>
      <c r="E1460" s="38" t="s">
        <v>2812</v>
      </c>
      <c r="F1460" s="2" t="s">
        <v>3714</v>
      </c>
      <c r="G1460" s="66" t="s">
        <v>3532</v>
      </c>
      <c r="H1460" s="18"/>
      <c r="J1460" s="18"/>
      <c r="K1460" s="18"/>
      <c r="L1460" s="18"/>
      <c r="N1460" s="18"/>
      <c r="O1460" s="18"/>
      <c r="P1460" s="18"/>
      <c r="Q1460" s="18"/>
      <c r="R1460" s="18"/>
      <c r="S1460" s="18"/>
      <c r="T1460" s="18"/>
      <c r="U1460" s="18"/>
    </row>
    <row r="1462" customFormat="false" ht="15" hidden="false" customHeight="false" outlineLevel="0" collapsed="false">
      <c r="B1462" s="2" t="s">
        <v>108</v>
      </c>
      <c r="C1462" s="66" t="s">
        <v>2849</v>
      </c>
      <c r="D1462" s="2" t="n">
        <v>165</v>
      </c>
      <c r="E1462" s="38" t="s">
        <v>589</v>
      </c>
      <c r="F1462" s="2" t="str">
        <f aca="false">SUBSTITUTE(E1462,"/","")</f>
        <v>SM</v>
      </c>
      <c r="G1462" s="92" t="s">
        <v>3532</v>
      </c>
      <c r="H1462" s="8" t="n">
        <v>55</v>
      </c>
      <c r="I1462" s="8" t="n">
        <f aca="false">J1462</f>
        <v>55</v>
      </c>
      <c r="J1462" s="8" t="n">
        <v>55</v>
      </c>
      <c r="M1462" s="2" t="s">
        <v>3358</v>
      </c>
      <c r="Z1462" s="2" t="n">
        <v>55</v>
      </c>
    </row>
    <row r="1463" customFormat="false" ht="15" hidden="false" customHeight="false" outlineLevel="0" collapsed="false">
      <c r="B1463" s="2" t="s">
        <v>108</v>
      </c>
      <c r="C1463" s="66" t="s">
        <v>2849</v>
      </c>
      <c r="D1463" s="2" t="n">
        <v>185</v>
      </c>
      <c r="E1463" s="38" t="s">
        <v>591</v>
      </c>
      <c r="F1463" s="2" t="str">
        <f aca="false">SUBSTITUTE(E1463,"/","")</f>
        <v>LXL</v>
      </c>
      <c r="G1463" s="92" t="s">
        <v>3532</v>
      </c>
      <c r="H1463" s="8" t="n">
        <v>57</v>
      </c>
      <c r="I1463" s="8" t="n">
        <f aca="false">J1463</f>
        <v>57</v>
      </c>
      <c r="J1463" s="8" t="n">
        <v>57</v>
      </c>
      <c r="M1463" s="2" t="s">
        <v>3358</v>
      </c>
      <c r="Z1463" s="2" t="n">
        <v>57</v>
      </c>
    </row>
    <row r="1465" customFormat="false" ht="15" hidden="false" customHeight="false" outlineLevel="0" collapsed="false">
      <c r="B1465" s="2" t="s">
        <v>108</v>
      </c>
      <c r="C1465" s="66" t="s">
        <v>2851</v>
      </c>
      <c r="D1465" s="2" t="n">
        <v>155</v>
      </c>
      <c r="E1465" s="38" t="s">
        <v>588</v>
      </c>
      <c r="F1465" s="2" t="str">
        <f aca="false">SUBSTITUTE(E1465,"/","")</f>
        <v>XSS</v>
      </c>
      <c r="G1465" s="92" t="s">
        <v>3532</v>
      </c>
      <c r="H1465" s="8" t="n">
        <v>48</v>
      </c>
      <c r="I1465" s="8" t="n">
        <f aca="false">J1465</f>
        <v>48</v>
      </c>
      <c r="J1465" s="8" t="n">
        <v>48</v>
      </c>
      <c r="M1465" s="2" t="s">
        <v>3358</v>
      </c>
      <c r="Z1465" s="2" t="n">
        <v>48</v>
      </c>
    </row>
    <row r="1466" customFormat="false" ht="15" hidden="false" customHeight="false" outlineLevel="0" collapsed="false">
      <c r="B1466" s="2" t="s">
        <v>108</v>
      </c>
      <c r="C1466" s="66" t="s">
        <v>2851</v>
      </c>
      <c r="D1466" s="2" t="n">
        <v>165</v>
      </c>
      <c r="E1466" s="38" t="s">
        <v>589</v>
      </c>
      <c r="F1466" s="2" t="str">
        <f aca="false">SUBSTITUTE(E1466,"/","")</f>
        <v>SM</v>
      </c>
      <c r="G1466" s="92" t="s">
        <v>3532</v>
      </c>
      <c r="H1466" s="8" t="n">
        <v>51</v>
      </c>
      <c r="I1466" s="8" t="n">
        <f aca="false">J1466</f>
        <v>51</v>
      </c>
      <c r="J1466" s="8" t="n">
        <v>51</v>
      </c>
      <c r="M1466" s="2" t="s">
        <v>3358</v>
      </c>
      <c r="Z1466" s="2" t="n">
        <v>51</v>
      </c>
    </row>
    <row r="1467" customFormat="false" ht="15" hidden="false" customHeight="false" outlineLevel="0" collapsed="false">
      <c r="B1467" s="2" t="s">
        <v>108</v>
      </c>
      <c r="C1467" s="66" t="s">
        <v>2851</v>
      </c>
      <c r="D1467" s="2" t="n">
        <v>175</v>
      </c>
      <c r="E1467" s="38" t="s">
        <v>590</v>
      </c>
      <c r="F1467" s="2" t="str">
        <f aca="false">SUBSTITUTE(E1467,"/","")</f>
        <v>ML</v>
      </c>
      <c r="G1467" s="92" t="s">
        <v>3532</v>
      </c>
      <c r="H1467" s="8" t="n">
        <v>53</v>
      </c>
      <c r="I1467" s="8" t="n">
        <f aca="false">J1467</f>
        <v>53</v>
      </c>
      <c r="J1467" s="8" t="n">
        <v>53</v>
      </c>
      <c r="M1467" s="2" t="s">
        <v>3358</v>
      </c>
      <c r="Z1467" s="2" t="n">
        <v>53</v>
      </c>
    </row>
    <row r="1469" customFormat="false" ht="15" hidden="false" customHeight="false" outlineLevel="0" collapsed="false">
      <c r="B1469" s="2" t="s">
        <v>108</v>
      </c>
      <c r="C1469" s="66" t="s">
        <v>2853</v>
      </c>
      <c r="D1469" s="2" t="n">
        <v>160</v>
      </c>
      <c r="E1469" s="38" t="s">
        <v>178</v>
      </c>
      <c r="F1469" s="2" t="str">
        <f aca="false">SUBSTITUTE(E1469,"/","")</f>
        <v>S</v>
      </c>
      <c r="G1469" s="92" t="s">
        <v>3532</v>
      </c>
      <c r="H1469" s="8" t="n">
        <v>15</v>
      </c>
      <c r="I1469" s="8" t="n">
        <f aca="false">J1469</f>
        <v>15</v>
      </c>
      <c r="J1469" s="8" t="n">
        <v>15</v>
      </c>
      <c r="M1469" s="2" t="s">
        <v>3358</v>
      </c>
      <c r="AA1469" s="2" t="n">
        <v>15</v>
      </c>
    </row>
    <row r="1470" customFormat="false" ht="15" hidden="false" customHeight="false" outlineLevel="0" collapsed="false">
      <c r="B1470" s="2" t="s">
        <v>108</v>
      </c>
      <c r="C1470" s="66" t="s">
        <v>2853</v>
      </c>
      <c r="D1470" s="2" t="n">
        <v>170</v>
      </c>
      <c r="E1470" s="38" t="s">
        <v>179</v>
      </c>
      <c r="F1470" s="2" t="str">
        <f aca="false">SUBSTITUTE(E1470,"/","")</f>
        <v>M</v>
      </c>
      <c r="G1470" s="92" t="s">
        <v>3532</v>
      </c>
      <c r="H1470" s="8" t="n">
        <v>17</v>
      </c>
      <c r="I1470" s="8" t="n">
        <f aca="false">J1470</f>
        <v>17</v>
      </c>
      <c r="J1470" s="8" t="n">
        <v>17</v>
      </c>
      <c r="M1470" s="2" t="s">
        <v>3358</v>
      </c>
      <c r="AA1470" s="2" t="n">
        <v>17</v>
      </c>
    </row>
    <row r="1471" customFormat="false" ht="15" hidden="false" customHeight="false" outlineLevel="0" collapsed="false">
      <c r="B1471" s="2" t="s">
        <v>108</v>
      </c>
      <c r="C1471" s="66" t="s">
        <v>2853</v>
      </c>
      <c r="D1471" s="2" t="n">
        <v>180</v>
      </c>
      <c r="E1471" s="38" t="s">
        <v>180</v>
      </c>
      <c r="F1471" s="2" t="str">
        <f aca="false">SUBSTITUTE(E1471,"/","")</f>
        <v>L</v>
      </c>
      <c r="G1471" s="92" t="s">
        <v>3532</v>
      </c>
      <c r="H1471" s="8" t="n">
        <v>18</v>
      </c>
      <c r="I1471" s="8" t="n">
        <f aca="false">J1471</f>
        <v>18</v>
      </c>
      <c r="J1471" s="8" t="n">
        <v>18</v>
      </c>
      <c r="M1471" s="2" t="s">
        <v>3358</v>
      </c>
      <c r="AA1471" s="2" t="n">
        <v>18</v>
      </c>
    </row>
    <row r="1473" customFormat="false" ht="15" hidden="false" customHeight="false" outlineLevel="0" collapsed="false">
      <c r="B1473" s="2" t="s">
        <v>108</v>
      </c>
      <c r="C1473" s="66" t="s">
        <v>2855</v>
      </c>
      <c r="D1473" s="2" t="n">
        <v>155</v>
      </c>
      <c r="E1473" s="38" t="s">
        <v>588</v>
      </c>
      <c r="F1473" s="2" t="str">
        <f aca="false">SUBSTITUTE(E1473,"/","")</f>
        <v>XSS</v>
      </c>
      <c r="G1473" s="92" t="s">
        <v>3532</v>
      </c>
      <c r="H1473" s="8" t="n">
        <v>11</v>
      </c>
      <c r="I1473" s="8" t="n">
        <f aca="false">J1473</f>
        <v>11</v>
      </c>
      <c r="J1473" s="8" t="n">
        <v>11</v>
      </c>
      <c r="M1473" s="2" t="s">
        <v>3358</v>
      </c>
      <c r="AA1473" s="2" t="n">
        <v>11</v>
      </c>
    </row>
    <row r="1474" customFormat="false" ht="15" hidden="false" customHeight="false" outlineLevel="0" collapsed="false">
      <c r="B1474" s="2" t="s">
        <v>108</v>
      </c>
      <c r="C1474" s="66" t="s">
        <v>2855</v>
      </c>
      <c r="D1474" s="2" t="n">
        <v>165</v>
      </c>
      <c r="E1474" s="38" t="s">
        <v>589</v>
      </c>
      <c r="F1474" s="2" t="str">
        <f aca="false">SUBSTITUTE(E1474,"/","")</f>
        <v>SM</v>
      </c>
      <c r="G1474" s="92" t="s">
        <v>3532</v>
      </c>
      <c r="H1474" s="8" t="n">
        <v>12</v>
      </c>
      <c r="I1474" s="8" t="n">
        <f aca="false">J1474</f>
        <v>12</v>
      </c>
      <c r="J1474" s="8" t="n">
        <v>12</v>
      </c>
      <c r="M1474" s="2" t="s">
        <v>3358</v>
      </c>
      <c r="AA1474" s="2" t="n">
        <v>12</v>
      </c>
    </row>
    <row r="1475" customFormat="false" ht="15" hidden="false" customHeight="false" outlineLevel="0" collapsed="false">
      <c r="B1475" s="2" t="s">
        <v>108</v>
      </c>
      <c r="C1475" s="66" t="s">
        <v>2855</v>
      </c>
      <c r="D1475" s="2" t="n">
        <v>175</v>
      </c>
      <c r="E1475" s="38" t="s">
        <v>590</v>
      </c>
      <c r="F1475" s="2" t="str">
        <f aca="false">SUBSTITUTE(E1475,"/","")</f>
        <v>ML</v>
      </c>
      <c r="G1475" s="92" t="s">
        <v>3532</v>
      </c>
      <c r="H1475" s="8" t="n">
        <v>13</v>
      </c>
      <c r="I1475" s="8" t="n">
        <f aca="false">J1475</f>
        <v>13</v>
      </c>
      <c r="J1475" s="8" t="n">
        <v>13</v>
      </c>
      <c r="M1475" s="2" t="s">
        <v>3358</v>
      </c>
      <c r="AA1475" s="2" t="n">
        <v>13</v>
      </c>
    </row>
    <row r="1479" customFormat="false" ht="15" hidden="false" customHeight="false" outlineLevel="0" collapsed="false">
      <c r="B1479" s="2" t="s">
        <v>717</v>
      </c>
      <c r="C1479" s="66" t="s">
        <v>575</v>
      </c>
      <c r="D1479" s="2" t="n">
        <v>110</v>
      </c>
      <c r="E1479" s="38" t="s">
        <v>576</v>
      </c>
      <c r="F1479" s="2" t="s">
        <v>576</v>
      </c>
      <c r="G1479" s="66" t="s">
        <v>3715</v>
      </c>
    </row>
    <row r="1480" customFormat="false" ht="15" hidden="false" customHeight="false" outlineLevel="0" collapsed="false">
      <c r="B1480" s="2" t="s">
        <v>717</v>
      </c>
      <c r="C1480" s="66" t="s">
        <v>575</v>
      </c>
      <c r="D1480" s="2" t="n">
        <v>120</v>
      </c>
      <c r="E1480" s="38" t="s">
        <v>577</v>
      </c>
      <c r="F1480" s="2" t="s">
        <v>577</v>
      </c>
      <c r="G1480" s="66" t="s">
        <v>3715</v>
      </c>
    </row>
    <row r="1481" customFormat="false" ht="15" hidden="false" customHeight="false" outlineLevel="0" collapsed="false">
      <c r="B1481" s="2" t="s">
        <v>717</v>
      </c>
      <c r="C1481" s="66" t="s">
        <v>575</v>
      </c>
      <c r="D1481" s="2" t="n">
        <v>130</v>
      </c>
      <c r="E1481" s="38" t="s">
        <v>578</v>
      </c>
      <c r="F1481" s="2" t="s">
        <v>578</v>
      </c>
      <c r="G1481" s="66" t="s">
        <v>3715</v>
      </c>
    </row>
    <row r="1482" customFormat="false" ht="15" hidden="false" customHeight="false" outlineLevel="0" collapsed="false">
      <c r="B1482" s="2" t="s">
        <v>717</v>
      </c>
      <c r="C1482" s="66" t="s">
        <v>575</v>
      </c>
      <c r="D1482" s="2" t="n">
        <v>140</v>
      </c>
      <c r="E1482" s="38" t="s">
        <v>176</v>
      </c>
      <c r="F1482" s="2" t="s">
        <v>176</v>
      </c>
      <c r="G1482" s="66" t="s">
        <v>3715</v>
      </c>
    </row>
    <row r="1483" customFormat="false" ht="15" hidden="false" customHeight="false" outlineLevel="0" collapsed="false">
      <c r="B1483" s="2" t="s">
        <v>717</v>
      </c>
      <c r="C1483" s="66" t="s">
        <v>575</v>
      </c>
      <c r="D1483" s="2" t="n">
        <v>150</v>
      </c>
      <c r="E1483" s="38" t="s">
        <v>177</v>
      </c>
      <c r="F1483" s="2" t="s">
        <v>177</v>
      </c>
      <c r="G1483" s="66" t="s">
        <v>3715</v>
      </c>
    </row>
    <row r="1484" customFormat="false" ht="15" hidden="false" customHeight="false" outlineLevel="0" collapsed="false">
      <c r="B1484" s="2" t="s">
        <v>717</v>
      </c>
      <c r="C1484" s="66" t="s">
        <v>575</v>
      </c>
      <c r="D1484" s="2" t="n">
        <v>160</v>
      </c>
      <c r="E1484" s="14" t="s">
        <v>178</v>
      </c>
      <c r="F1484" s="8" t="s">
        <v>178</v>
      </c>
      <c r="G1484" s="92" t="s">
        <v>3715</v>
      </c>
      <c r="H1484" s="8" t="s">
        <v>171</v>
      </c>
      <c r="I1484" s="8" t="str">
        <f aca="false">J1484</f>
        <v>42;44</v>
      </c>
      <c r="J1484" s="8" t="str">
        <f aca="false">SUBSTITUTE(H1484,"/",";")</f>
        <v>42;44</v>
      </c>
      <c r="M1484" s="2" t="n">
        <v>980</v>
      </c>
    </row>
    <row r="1485" customFormat="false" ht="15" hidden="false" customHeight="false" outlineLevel="0" collapsed="false">
      <c r="B1485" s="2" t="s">
        <v>717</v>
      </c>
      <c r="C1485" s="66" t="s">
        <v>575</v>
      </c>
      <c r="D1485" s="2" t="n">
        <v>170</v>
      </c>
      <c r="E1485" s="14" t="s">
        <v>179</v>
      </c>
      <c r="F1485" s="8" t="s">
        <v>179</v>
      </c>
      <c r="G1485" s="92" t="s">
        <v>3715</v>
      </c>
      <c r="H1485" s="8" t="s">
        <v>264</v>
      </c>
      <c r="I1485" s="8" t="str">
        <f aca="false">J1485</f>
        <v>46;48</v>
      </c>
      <c r="J1485" s="8" t="str">
        <f aca="false">SUBSTITUTE(H1485,"/",";")</f>
        <v>46;48</v>
      </c>
      <c r="M1485" s="2" t="n">
        <v>870</v>
      </c>
    </row>
    <row r="1486" customFormat="false" ht="15" hidden="false" customHeight="false" outlineLevel="0" collapsed="false">
      <c r="B1486" s="2" t="s">
        <v>717</v>
      </c>
      <c r="C1486" s="66" t="s">
        <v>575</v>
      </c>
      <c r="D1486" s="2" t="n">
        <v>180</v>
      </c>
      <c r="E1486" s="14" t="s">
        <v>180</v>
      </c>
      <c r="F1486" s="8" t="s">
        <v>180</v>
      </c>
      <c r="G1486" s="92" t="s">
        <v>3715</v>
      </c>
      <c r="H1486" s="8" t="s">
        <v>465</v>
      </c>
      <c r="I1486" s="8" t="str">
        <f aca="false">J1486</f>
        <v>50;52</v>
      </c>
      <c r="J1486" s="8" t="str">
        <f aca="false">SUBSTITUTE(H1486,"/",";")</f>
        <v>50;52</v>
      </c>
      <c r="M1486" s="2" t="n">
        <v>920</v>
      </c>
    </row>
    <row r="1487" customFormat="false" ht="15" hidden="false" customHeight="false" outlineLevel="0" collapsed="false">
      <c r="B1487" s="2" t="s">
        <v>717</v>
      </c>
      <c r="C1487" s="66" t="s">
        <v>575</v>
      </c>
      <c r="D1487" s="2" t="n">
        <v>190</v>
      </c>
      <c r="E1487" s="14" t="s">
        <v>181</v>
      </c>
      <c r="F1487" s="8" t="s">
        <v>181</v>
      </c>
      <c r="G1487" s="92" t="s">
        <v>3715</v>
      </c>
      <c r="H1487" s="8" t="s">
        <v>467</v>
      </c>
      <c r="I1487" s="8" t="str">
        <f aca="false">J1487</f>
        <v>54;56</v>
      </c>
      <c r="J1487" s="8" t="str">
        <f aca="false">SUBSTITUTE(H1487,"/",";")</f>
        <v>54;56</v>
      </c>
      <c r="M1487" s="2" t="s">
        <v>3358</v>
      </c>
    </row>
    <row r="1488" customFormat="false" ht="15" hidden="false" customHeight="false" outlineLevel="0" collapsed="false">
      <c r="B1488" s="2" t="s">
        <v>717</v>
      </c>
      <c r="C1488" s="66" t="s">
        <v>575</v>
      </c>
      <c r="D1488" s="2" t="n">
        <v>200</v>
      </c>
      <c r="E1488" s="38" t="s">
        <v>182</v>
      </c>
      <c r="F1488" s="2" t="s">
        <v>182</v>
      </c>
      <c r="G1488" s="66" t="s">
        <v>3715</v>
      </c>
    </row>
    <row r="1489" customFormat="false" ht="15" hidden="false" customHeight="false" outlineLevel="0" collapsed="false">
      <c r="B1489" s="2" t="s">
        <v>717</v>
      </c>
      <c r="C1489" s="66" t="s">
        <v>575</v>
      </c>
      <c r="D1489" s="2" t="n">
        <v>210</v>
      </c>
      <c r="E1489" s="38" t="s">
        <v>579</v>
      </c>
      <c r="F1489" s="2" t="s">
        <v>579</v>
      </c>
      <c r="G1489" s="66" t="s">
        <v>3715</v>
      </c>
    </row>
    <row r="1490" customFormat="false" ht="15" hidden="false" customHeight="false" outlineLevel="0" collapsed="false">
      <c r="B1490" s="2" t="s">
        <v>717</v>
      </c>
      <c r="C1490" s="66" t="s">
        <v>575</v>
      </c>
      <c r="D1490" s="2" t="n">
        <v>220</v>
      </c>
      <c r="E1490" s="38" t="s">
        <v>580</v>
      </c>
      <c r="F1490" s="2" t="s">
        <v>580</v>
      </c>
      <c r="G1490" s="66" t="s">
        <v>3715</v>
      </c>
    </row>
    <row r="1491" customFormat="false" ht="15" hidden="false" customHeight="false" outlineLevel="0" collapsed="false">
      <c r="B1491" s="2" t="s">
        <v>717</v>
      </c>
      <c r="C1491" s="66" t="s">
        <v>575</v>
      </c>
      <c r="D1491" s="2" t="n">
        <v>230</v>
      </c>
      <c r="E1491" s="38" t="s">
        <v>581</v>
      </c>
      <c r="F1491" s="2" t="s">
        <v>581</v>
      </c>
      <c r="G1491" s="66" t="s">
        <v>3715</v>
      </c>
    </row>
    <row r="1492" customFormat="false" ht="15" hidden="false" customHeight="false" outlineLevel="0" collapsed="false">
      <c r="B1492" s="2" t="s">
        <v>717</v>
      </c>
      <c r="C1492" s="66" t="s">
        <v>575</v>
      </c>
      <c r="D1492" s="2" t="n">
        <v>240</v>
      </c>
      <c r="E1492" s="38" t="s">
        <v>582</v>
      </c>
      <c r="F1492" s="2" t="s">
        <v>582</v>
      </c>
      <c r="G1492" s="66" t="s">
        <v>3715</v>
      </c>
    </row>
    <row r="1494" customFormat="false" ht="15" hidden="false" customHeight="false" outlineLevel="0" collapsed="false">
      <c r="B1494" s="2" t="s">
        <v>717</v>
      </c>
      <c r="C1494" s="66" t="s">
        <v>858</v>
      </c>
      <c r="D1494" s="2" t="n">
        <v>110</v>
      </c>
      <c r="E1494" s="38" t="s">
        <v>189</v>
      </c>
      <c r="F1494" s="2" t="s">
        <v>2910</v>
      </c>
      <c r="G1494" s="66" t="s">
        <v>3715</v>
      </c>
    </row>
    <row r="1495" customFormat="false" ht="15" hidden="false" customHeight="false" outlineLevel="0" collapsed="false">
      <c r="B1495" s="2" t="s">
        <v>717</v>
      </c>
      <c r="C1495" s="66" t="s">
        <v>858</v>
      </c>
      <c r="D1495" s="2" t="n">
        <v>120</v>
      </c>
      <c r="E1495" s="38" t="s">
        <v>191</v>
      </c>
      <c r="F1495" s="2" t="s">
        <v>2912</v>
      </c>
      <c r="G1495" s="66" t="s">
        <v>3715</v>
      </c>
    </row>
    <row r="1496" customFormat="false" ht="15" hidden="false" customHeight="false" outlineLevel="0" collapsed="false">
      <c r="B1496" s="2" t="s">
        <v>717</v>
      </c>
      <c r="C1496" s="66" t="s">
        <v>858</v>
      </c>
      <c r="D1496" s="2" t="n">
        <v>130</v>
      </c>
      <c r="E1496" s="14" t="s">
        <v>220</v>
      </c>
      <c r="F1496" s="8" t="s">
        <v>3037</v>
      </c>
      <c r="G1496" s="92" t="s">
        <v>3715</v>
      </c>
      <c r="H1496" s="8" t="s">
        <v>171</v>
      </c>
      <c r="I1496" s="8" t="str">
        <f aca="false">J1496</f>
        <v>42;44</v>
      </c>
      <c r="J1496" s="8" t="str">
        <f aca="false">SUBSTITUTE(H1496,"/",";")</f>
        <v>42;44</v>
      </c>
      <c r="M1496" s="2" t="s">
        <v>3358</v>
      </c>
    </row>
    <row r="1497" customFormat="false" ht="15" hidden="false" customHeight="false" outlineLevel="0" collapsed="false">
      <c r="B1497" s="2" t="s">
        <v>717</v>
      </c>
      <c r="C1497" s="66" t="s">
        <v>858</v>
      </c>
      <c r="D1497" s="2" t="n">
        <v>140</v>
      </c>
      <c r="E1497" s="14" t="s">
        <v>224</v>
      </c>
      <c r="F1497" s="8" t="s">
        <v>1621</v>
      </c>
      <c r="G1497" s="92" t="s">
        <v>3715</v>
      </c>
      <c r="H1497" s="8" t="s">
        <v>262</v>
      </c>
      <c r="I1497" s="8" t="str">
        <f aca="false">J1497</f>
        <v>44;46</v>
      </c>
      <c r="J1497" s="8" t="str">
        <f aca="false">SUBSTITUTE(H1497,"/",";")</f>
        <v>44;46</v>
      </c>
      <c r="M1497" s="2" t="s">
        <v>3358</v>
      </c>
    </row>
    <row r="1498" customFormat="false" ht="15" hidden="false" customHeight="false" outlineLevel="0" collapsed="false">
      <c r="B1498" s="2" t="s">
        <v>717</v>
      </c>
      <c r="C1498" s="66" t="s">
        <v>858</v>
      </c>
      <c r="D1498" s="2" t="n">
        <v>150</v>
      </c>
      <c r="E1498" s="14" t="s">
        <v>232</v>
      </c>
      <c r="F1498" s="8" t="s">
        <v>1624</v>
      </c>
      <c r="G1498" s="92" t="s">
        <v>3715</v>
      </c>
      <c r="H1498" s="8" t="s">
        <v>264</v>
      </c>
      <c r="I1498" s="8" t="str">
        <f aca="false">J1498</f>
        <v>46;48</v>
      </c>
      <c r="J1498" s="8" t="str">
        <f aca="false">SUBSTITUTE(H1498,"/",";")</f>
        <v>46;48</v>
      </c>
      <c r="M1498" s="2" t="s">
        <v>3358</v>
      </c>
    </row>
    <row r="1499" customFormat="false" ht="15" hidden="false" customHeight="false" outlineLevel="0" collapsed="false">
      <c r="B1499" s="2" t="s">
        <v>717</v>
      </c>
      <c r="C1499" s="66" t="s">
        <v>858</v>
      </c>
      <c r="D1499" s="2" t="n">
        <v>160</v>
      </c>
      <c r="E1499" s="14" t="s">
        <v>277</v>
      </c>
      <c r="F1499" s="8" t="s">
        <v>1633</v>
      </c>
      <c r="G1499" s="92" t="s">
        <v>3715</v>
      </c>
      <c r="H1499" s="8" t="s">
        <v>266</v>
      </c>
      <c r="I1499" s="8" t="str">
        <f aca="false">J1499</f>
        <v>48;50</v>
      </c>
      <c r="J1499" s="8" t="str">
        <f aca="false">SUBSTITUTE(H1499,"/",";")</f>
        <v>48;50</v>
      </c>
      <c r="M1499" s="2" t="s">
        <v>3358</v>
      </c>
    </row>
    <row r="1500" customFormat="false" ht="15" hidden="false" customHeight="false" outlineLevel="0" collapsed="false">
      <c r="B1500" s="2" t="s">
        <v>717</v>
      </c>
      <c r="C1500" s="66" t="s">
        <v>858</v>
      </c>
      <c r="D1500" s="2" t="n">
        <v>170</v>
      </c>
      <c r="E1500" s="14" t="s">
        <v>281</v>
      </c>
      <c r="F1500" s="8" t="s">
        <v>2100</v>
      </c>
      <c r="G1500" s="92" t="s">
        <v>3715</v>
      </c>
      <c r="H1500" s="8" t="s">
        <v>465</v>
      </c>
      <c r="I1500" s="8" t="str">
        <f aca="false">J1500</f>
        <v>50;52</v>
      </c>
      <c r="J1500" s="8" t="str">
        <f aca="false">SUBSTITUTE(H1500,"/",";")</f>
        <v>50;52</v>
      </c>
      <c r="M1500" s="2" t="s">
        <v>3358</v>
      </c>
    </row>
    <row r="1501" customFormat="false" ht="15" hidden="false" customHeight="false" outlineLevel="0" collapsed="false">
      <c r="B1501" s="2" t="s">
        <v>717</v>
      </c>
      <c r="C1501" s="66" t="s">
        <v>858</v>
      </c>
      <c r="D1501" s="2" t="n">
        <v>180</v>
      </c>
      <c r="E1501" s="14" t="s">
        <v>285</v>
      </c>
      <c r="F1501" s="8" t="s">
        <v>2104</v>
      </c>
      <c r="G1501" s="92" t="s">
        <v>3715</v>
      </c>
      <c r="H1501" s="8" t="s">
        <v>466</v>
      </c>
      <c r="I1501" s="8" t="str">
        <f aca="false">J1501</f>
        <v>52;54</v>
      </c>
      <c r="J1501" s="8" t="str">
        <f aca="false">SUBSTITUTE(H1501,"/",";")</f>
        <v>52;54</v>
      </c>
      <c r="M1501" s="2" t="s">
        <v>3358</v>
      </c>
    </row>
    <row r="1502" customFormat="false" ht="15" hidden="false" customHeight="false" outlineLevel="0" collapsed="false">
      <c r="B1502" s="2" t="s">
        <v>717</v>
      </c>
      <c r="C1502" s="66" t="s">
        <v>858</v>
      </c>
      <c r="D1502" s="2" t="n">
        <v>190</v>
      </c>
      <c r="E1502" s="14" t="s">
        <v>306</v>
      </c>
      <c r="F1502" s="8" t="s">
        <v>2107</v>
      </c>
      <c r="G1502" s="92" t="s">
        <v>3715</v>
      </c>
      <c r="H1502" s="8" t="s">
        <v>467</v>
      </c>
      <c r="I1502" s="8" t="str">
        <f aca="false">J1502</f>
        <v>54;56</v>
      </c>
      <c r="J1502" s="8" t="str">
        <f aca="false">SUBSTITUTE(H1502,"/",";")</f>
        <v>54;56</v>
      </c>
      <c r="M1502" s="2" t="s">
        <v>3358</v>
      </c>
    </row>
    <row r="1503" customFormat="false" ht="15" hidden="false" customHeight="false" outlineLevel="0" collapsed="false">
      <c r="B1503" s="2" t="s">
        <v>717</v>
      </c>
      <c r="C1503" s="66" t="s">
        <v>858</v>
      </c>
      <c r="D1503" s="2" t="n">
        <v>200</v>
      </c>
      <c r="E1503" s="38" t="s">
        <v>308</v>
      </c>
      <c r="F1503" s="2" t="s">
        <v>2729</v>
      </c>
      <c r="G1503" s="66" t="s">
        <v>3715</v>
      </c>
    </row>
    <row r="1504" customFormat="false" ht="15" hidden="false" customHeight="false" outlineLevel="0" collapsed="false">
      <c r="B1504" s="2" t="s">
        <v>717</v>
      </c>
      <c r="C1504" s="66" t="s">
        <v>858</v>
      </c>
      <c r="D1504" s="2" t="n">
        <v>210</v>
      </c>
      <c r="E1504" s="38" t="s">
        <v>310</v>
      </c>
      <c r="F1504" s="2" t="s">
        <v>2730</v>
      </c>
      <c r="G1504" s="66" t="s">
        <v>3715</v>
      </c>
    </row>
    <row r="1505" customFormat="false" ht="15" hidden="false" customHeight="false" outlineLevel="0" collapsed="false">
      <c r="B1505" s="2" t="s">
        <v>717</v>
      </c>
      <c r="C1505" s="66" t="s">
        <v>858</v>
      </c>
      <c r="D1505" s="2" t="n">
        <v>220</v>
      </c>
      <c r="E1505" s="38" t="s">
        <v>312</v>
      </c>
      <c r="F1505" s="2" t="s">
        <v>2731</v>
      </c>
      <c r="G1505" s="66" t="s">
        <v>3715</v>
      </c>
    </row>
    <row r="1506" customFormat="false" ht="15" hidden="false" customHeight="false" outlineLevel="0" collapsed="false">
      <c r="B1506" s="2" t="s">
        <v>717</v>
      </c>
      <c r="C1506" s="66" t="s">
        <v>858</v>
      </c>
      <c r="D1506" s="2" t="n">
        <v>230</v>
      </c>
      <c r="E1506" s="38" t="s">
        <v>314</v>
      </c>
      <c r="F1506" s="2" t="s">
        <v>2732</v>
      </c>
      <c r="G1506" s="66" t="s">
        <v>3715</v>
      </c>
    </row>
    <row r="1507" customFormat="false" ht="15" hidden="false" customHeight="false" outlineLevel="0" collapsed="false">
      <c r="B1507" s="2" t="s">
        <v>717</v>
      </c>
      <c r="C1507" s="66" t="s">
        <v>858</v>
      </c>
      <c r="D1507" s="2" t="n">
        <v>240</v>
      </c>
      <c r="E1507" s="38" t="s">
        <v>316</v>
      </c>
      <c r="F1507" s="2" t="s">
        <v>2733</v>
      </c>
      <c r="G1507" s="66" t="s">
        <v>3715</v>
      </c>
    </row>
    <row r="1508" customFormat="false" ht="15" hidden="false" customHeight="false" outlineLevel="0" collapsed="false">
      <c r="B1508" s="2" t="s">
        <v>717</v>
      </c>
      <c r="C1508" s="66" t="s">
        <v>858</v>
      </c>
      <c r="D1508" s="2" t="n">
        <v>250</v>
      </c>
      <c r="E1508" s="38" t="s">
        <v>115</v>
      </c>
      <c r="F1508" s="2" t="s">
        <v>2734</v>
      </c>
      <c r="G1508" s="66" t="s">
        <v>3715</v>
      </c>
    </row>
    <row r="1509" customFormat="false" ht="15" hidden="false" customHeight="false" outlineLevel="0" collapsed="false">
      <c r="B1509" s="2" t="s">
        <v>717</v>
      </c>
      <c r="C1509" s="66" t="s">
        <v>858</v>
      </c>
      <c r="D1509" s="2" t="n">
        <v>260</v>
      </c>
      <c r="E1509" s="38" t="s">
        <v>117</v>
      </c>
      <c r="F1509" s="2" t="s">
        <v>3716</v>
      </c>
      <c r="G1509" s="66" t="s">
        <v>3715</v>
      </c>
    </row>
    <row r="1512" customFormat="false" ht="15" hidden="false" customHeight="false" outlineLevel="0" collapsed="false">
      <c r="B1512" s="95" t="s">
        <v>3717</v>
      </c>
      <c r="C1512" s="96" t="s">
        <v>3717</v>
      </c>
      <c r="D1512" s="95" t="s">
        <v>3717</v>
      </c>
      <c r="E1512" s="97" t="s">
        <v>3717</v>
      </c>
      <c r="F1512" s="95" t="s">
        <v>3717</v>
      </c>
      <c r="G1512" s="96" t="s">
        <v>3717</v>
      </c>
      <c r="H1512" s="95" t="s">
        <v>3717</v>
      </c>
      <c r="I1512" s="98" t="s">
        <v>3717</v>
      </c>
      <c r="J1512" s="95" t="s">
        <v>3717</v>
      </c>
      <c r="K1512" s="95" t="s">
        <v>3717</v>
      </c>
      <c r="L1512" s="95" t="s">
        <v>3717</v>
      </c>
      <c r="M1512" s="95" t="s">
        <v>3717</v>
      </c>
    </row>
    <row r="1514" customFormat="false" ht="15" hidden="false" customHeight="false" outlineLevel="0" collapsed="false">
      <c r="B1514" s="2" t="s">
        <v>108</v>
      </c>
      <c r="C1514" s="66" t="s">
        <v>2682</v>
      </c>
      <c r="D1514" s="2" t="n">
        <v>140</v>
      </c>
      <c r="E1514" s="38" t="s">
        <v>176</v>
      </c>
      <c r="F1514" s="2" t="s">
        <v>176</v>
      </c>
      <c r="G1514" s="66" t="s">
        <v>3718</v>
      </c>
      <c r="H1514" s="2" t="s">
        <v>3433</v>
      </c>
    </row>
    <row r="1515" customFormat="false" ht="15" hidden="false" customHeight="false" outlineLevel="0" collapsed="false">
      <c r="B1515" s="2" t="s">
        <v>108</v>
      </c>
      <c r="C1515" s="66" t="s">
        <v>2682</v>
      </c>
      <c r="D1515" s="2" t="n">
        <v>150</v>
      </c>
      <c r="E1515" s="38" t="s">
        <v>177</v>
      </c>
      <c r="F1515" s="2" t="s">
        <v>177</v>
      </c>
      <c r="G1515" s="66" t="s">
        <v>3718</v>
      </c>
      <c r="H1515" s="2" t="n">
        <v>80</v>
      </c>
      <c r="I1515" s="18" t="n">
        <f aca="false">H1515</f>
        <v>80</v>
      </c>
      <c r="J1515" s="2" t="n">
        <f aca="false">H1515</f>
        <v>80</v>
      </c>
      <c r="Y1515" s="2" t="n">
        <f aca="false">H1515</f>
        <v>80</v>
      </c>
    </row>
    <row r="1516" customFormat="false" ht="15" hidden="false" customHeight="false" outlineLevel="0" collapsed="false">
      <c r="B1516" s="2" t="s">
        <v>108</v>
      </c>
      <c r="C1516" s="66" t="s">
        <v>2682</v>
      </c>
      <c r="D1516" s="2" t="n">
        <v>160</v>
      </c>
      <c r="E1516" s="38" t="s">
        <v>178</v>
      </c>
      <c r="F1516" s="2" t="s">
        <v>178</v>
      </c>
      <c r="G1516" s="66" t="s">
        <v>3718</v>
      </c>
      <c r="H1516" s="2" t="n">
        <v>85</v>
      </c>
      <c r="I1516" s="18" t="n">
        <f aca="false">H1516</f>
        <v>85</v>
      </c>
      <c r="J1516" s="2" t="n">
        <f aca="false">H1516</f>
        <v>85</v>
      </c>
      <c r="Y1516" s="2" t="n">
        <f aca="false">H1516</f>
        <v>85</v>
      </c>
    </row>
    <row r="1517" customFormat="false" ht="15" hidden="false" customHeight="false" outlineLevel="0" collapsed="false">
      <c r="B1517" s="2" t="s">
        <v>108</v>
      </c>
      <c r="C1517" s="66" t="s">
        <v>2682</v>
      </c>
      <c r="D1517" s="2" t="n">
        <v>170</v>
      </c>
      <c r="E1517" s="38" t="s">
        <v>179</v>
      </c>
      <c r="F1517" s="2" t="s">
        <v>179</v>
      </c>
      <c r="G1517" s="66" t="s">
        <v>3718</v>
      </c>
      <c r="H1517" s="2" t="n">
        <v>90</v>
      </c>
      <c r="I1517" s="18" t="n">
        <f aca="false">H1517</f>
        <v>90</v>
      </c>
      <c r="J1517" s="2" t="n">
        <f aca="false">H1517</f>
        <v>90</v>
      </c>
      <c r="Y1517" s="2" t="n">
        <f aca="false">H1517</f>
        <v>90</v>
      </c>
    </row>
    <row r="1518" customFormat="false" ht="15" hidden="false" customHeight="false" outlineLevel="0" collapsed="false">
      <c r="B1518" s="2" t="s">
        <v>108</v>
      </c>
      <c r="C1518" s="66" t="s">
        <v>2682</v>
      </c>
      <c r="D1518" s="2" t="n">
        <v>180</v>
      </c>
      <c r="E1518" s="38" t="s">
        <v>180</v>
      </c>
      <c r="F1518" s="2" t="s">
        <v>180</v>
      </c>
      <c r="G1518" s="66" t="s">
        <v>3718</v>
      </c>
      <c r="H1518" s="2" t="n">
        <v>95</v>
      </c>
      <c r="I1518" s="18" t="n">
        <f aca="false">H1518</f>
        <v>95</v>
      </c>
      <c r="J1518" s="2" t="n">
        <f aca="false">H1518</f>
        <v>95</v>
      </c>
      <c r="Y1518" s="2" t="n">
        <f aca="false">H1518</f>
        <v>95</v>
      </c>
    </row>
    <row r="1519" customFormat="false" ht="15" hidden="false" customHeight="false" outlineLevel="0" collapsed="false">
      <c r="B1519" s="2" t="s">
        <v>108</v>
      </c>
      <c r="C1519" s="66" t="s">
        <v>2682</v>
      </c>
      <c r="D1519" s="2" t="n">
        <v>190</v>
      </c>
      <c r="E1519" s="38" t="s">
        <v>181</v>
      </c>
      <c r="F1519" s="2" t="s">
        <v>181</v>
      </c>
      <c r="G1519" s="66" t="s">
        <v>3718</v>
      </c>
      <c r="H1519" s="2" t="n">
        <v>100</v>
      </c>
      <c r="I1519" s="18" t="n">
        <f aca="false">H1519</f>
        <v>100</v>
      </c>
      <c r="J1519" s="2" t="n">
        <f aca="false">H1519</f>
        <v>100</v>
      </c>
      <c r="Y1519" s="2" t="n">
        <f aca="false">H1519</f>
        <v>100</v>
      </c>
    </row>
    <row r="1520" customFormat="false" ht="15" hidden="false" customHeight="false" outlineLevel="0" collapsed="false">
      <c r="B1520" s="2" t="s">
        <v>108</v>
      </c>
      <c r="C1520" s="66" t="s">
        <v>2682</v>
      </c>
      <c r="D1520" s="2" t="n">
        <v>200</v>
      </c>
      <c r="E1520" s="38" t="s">
        <v>182</v>
      </c>
      <c r="F1520" s="2" t="s">
        <v>182</v>
      </c>
      <c r="G1520" s="66" t="s">
        <v>3718</v>
      </c>
      <c r="H1520" s="2" t="s">
        <v>3433</v>
      </c>
    </row>
    <row r="1522" customFormat="false" ht="15" hidden="false" customHeight="false" outlineLevel="0" collapsed="false">
      <c r="B1522" s="2" t="s">
        <v>108</v>
      </c>
      <c r="C1522" s="66" t="s">
        <v>2702</v>
      </c>
      <c r="D1522" s="2" t="n">
        <v>140</v>
      </c>
      <c r="E1522" s="38" t="s">
        <v>176</v>
      </c>
      <c r="F1522" s="2" t="s">
        <v>176</v>
      </c>
      <c r="G1522" s="66" t="s">
        <v>3718</v>
      </c>
      <c r="H1522" s="2" t="s">
        <v>3433</v>
      </c>
    </row>
    <row r="1523" customFormat="false" ht="15" hidden="false" customHeight="false" outlineLevel="0" collapsed="false">
      <c r="B1523" s="2" t="s">
        <v>108</v>
      </c>
      <c r="C1523" s="66" t="s">
        <v>2702</v>
      </c>
      <c r="D1523" s="2" t="n">
        <v>150</v>
      </c>
      <c r="E1523" s="38" t="s">
        <v>177</v>
      </c>
      <c r="F1523" s="2" t="s">
        <v>177</v>
      </c>
      <c r="G1523" s="66" t="s">
        <v>3718</v>
      </c>
      <c r="H1523" s="2" t="s">
        <v>3433</v>
      </c>
    </row>
    <row r="1524" customFormat="false" ht="15" hidden="false" customHeight="false" outlineLevel="0" collapsed="false">
      <c r="B1524" s="2" t="s">
        <v>108</v>
      </c>
      <c r="C1524" s="66" t="s">
        <v>2702</v>
      </c>
      <c r="D1524" s="2" t="n">
        <v>160</v>
      </c>
      <c r="E1524" s="38" t="s">
        <v>178</v>
      </c>
      <c r="F1524" s="2" t="s">
        <v>178</v>
      </c>
      <c r="G1524" s="66" t="s">
        <v>3718</v>
      </c>
      <c r="H1524" s="2" t="n">
        <v>20</v>
      </c>
      <c r="I1524" s="18" t="n">
        <f aca="false">H1524</f>
        <v>20</v>
      </c>
      <c r="J1524" s="2" t="n">
        <f aca="false">H1524</f>
        <v>20</v>
      </c>
      <c r="AA1524" s="2" t="n">
        <f aca="false">H1524</f>
        <v>20</v>
      </c>
    </row>
    <row r="1525" customFormat="false" ht="15" hidden="false" customHeight="false" outlineLevel="0" collapsed="false">
      <c r="B1525" s="2" t="s">
        <v>108</v>
      </c>
      <c r="C1525" s="66" t="s">
        <v>2702</v>
      </c>
      <c r="D1525" s="2" t="n">
        <v>170</v>
      </c>
      <c r="E1525" s="38" t="s">
        <v>179</v>
      </c>
      <c r="F1525" s="2" t="s">
        <v>179</v>
      </c>
      <c r="G1525" s="66" t="s">
        <v>3718</v>
      </c>
      <c r="H1525" s="2" t="n">
        <v>23</v>
      </c>
      <c r="I1525" s="18" t="n">
        <f aca="false">H1525</f>
        <v>23</v>
      </c>
      <c r="J1525" s="2" t="n">
        <f aca="false">H1525</f>
        <v>23</v>
      </c>
      <c r="AA1525" s="2" t="n">
        <f aca="false">H1525</f>
        <v>23</v>
      </c>
    </row>
    <row r="1526" customFormat="false" ht="15" hidden="false" customHeight="false" outlineLevel="0" collapsed="false">
      <c r="B1526" s="2" t="s">
        <v>108</v>
      </c>
      <c r="C1526" s="66" t="s">
        <v>2702</v>
      </c>
      <c r="D1526" s="2" t="n">
        <v>180</v>
      </c>
      <c r="E1526" s="38" t="s">
        <v>180</v>
      </c>
      <c r="F1526" s="2" t="s">
        <v>180</v>
      </c>
      <c r="G1526" s="66" t="s">
        <v>3718</v>
      </c>
      <c r="H1526" s="2" t="n">
        <v>26</v>
      </c>
      <c r="I1526" s="18" t="n">
        <f aca="false">H1526</f>
        <v>26</v>
      </c>
      <c r="J1526" s="2" t="n">
        <f aca="false">H1526</f>
        <v>26</v>
      </c>
      <c r="AA1526" s="2" t="n">
        <f aca="false">H1526</f>
        <v>26</v>
      </c>
    </row>
    <row r="1527" customFormat="false" ht="15" hidden="false" customHeight="false" outlineLevel="0" collapsed="false">
      <c r="B1527" s="2" t="s">
        <v>108</v>
      </c>
      <c r="C1527" s="66" t="s">
        <v>2702</v>
      </c>
      <c r="D1527" s="2" t="n">
        <v>190</v>
      </c>
      <c r="E1527" s="38" t="s">
        <v>181</v>
      </c>
      <c r="F1527" s="2" t="s">
        <v>181</v>
      </c>
      <c r="G1527" s="66" t="s">
        <v>3718</v>
      </c>
      <c r="H1527" s="2" t="s">
        <v>3433</v>
      </c>
    </row>
    <row r="1528" customFormat="false" ht="15" hidden="false" customHeight="false" outlineLevel="0" collapsed="false">
      <c r="B1528" s="2" t="s">
        <v>108</v>
      </c>
      <c r="C1528" s="66" t="s">
        <v>2702</v>
      </c>
      <c r="D1528" s="2" t="n">
        <v>200</v>
      </c>
      <c r="E1528" s="38" t="s">
        <v>182</v>
      </c>
      <c r="F1528" s="2" t="s">
        <v>182</v>
      </c>
      <c r="G1528" s="66" t="s">
        <v>3718</v>
      </c>
      <c r="H1528" s="2" t="s">
        <v>3433</v>
      </c>
    </row>
    <row r="1530" customFormat="false" ht="15" hidden="false" customHeight="false" outlineLevel="0" collapsed="false">
      <c r="B1530" s="2" t="s">
        <v>108</v>
      </c>
      <c r="C1530" s="66" t="s">
        <v>2703</v>
      </c>
      <c r="D1530" s="2" t="n">
        <v>145</v>
      </c>
      <c r="E1530" s="38" t="s">
        <v>587</v>
      </c>
      <c r="F1530" s="2" t="s">
        <v>3016</v>
      </c>
      <c r="G1530" s="66" t="s">
        <v>3718</v>
      </c>
      <c r="H1530" s="2" t="s">
        <v>3433</v>
      </c>
    </row>
    <row r="1531" customFormat="false" ht="15" hidden="false" customHeight="false" outlineLevel="0" collapsed="false">
      <c r="B1531" s="2" t="s">
        <v>108</v>
      </c>
      <c r="C1531" s="66" t="s">
        <v>2703</v>
      </c>
      <c r="D1531" s="2" t="n">
        <v>155</v>
      </c>
      <c r="E1531" s="38" t="s">
        <v>588</v>
      </c>
      <c r="F1531" s="2" t="s">
        <v>3017</v>
      </c>
      <c r="G1531" s="66" t="s">
        <v>3718</v>
      </c>
      <c r="H1531" s="2" t="s">
        <v>3433</v>
      </c>
    </row>
    <row r="1532" customFormat="false" ht="15" hidden="false" customHeight="false" outlineLevel="0" collapsed="false">
      <c r="B1532" s="2" t="s">
        <v>108</v>
      </c>
      <c r="C1532" s="66" t="s">
        <v>2703</v>
      </c>
      <c r="D1532" s="2" t="n">
        <v>165</v>
      </c>
      <c r="E1532" s="38" t="s">
        <v>589</v>
      </c>
      <c r="F1532" s="2" t="s">
        <v>3021</v>
      </c>
      <c r="G1532" s="66" t="s">
        <v>3718</v>
      </c>
      <c r="H1532" s="2" t="s">
        <v>2342</v>
      </c>
      <c r="I1532" s="2" t="s">
        <v>3719</v>
      </c>
      <c r="J1532" s="2" t="s">
        <v>3719</v>
      </c>
      <c r="AA1532" s="2" t="str">
        <f aca="false">SUBSTITUTE(H1532,"/"," - ")</f>
        <v>20 - 23</v>
      </c>
    </row>
    <row r="1533" customFormat="false" ht="15" hidden="false" customHeight="false" outlineLevel="0" collapsed="false">
      <c r="B1533" s="2" t="s">
        <v>108</v>
      </c>
      <c r="C1533" s="66" t="s">
        <v>2703</v>
      </c>
      <c r="D1533" s="2" t="n">
        <v>175</v>
      </c>
      <c r="E1533" s="38" t="s">
        <v>590</v>
      </c>
      <c r="F1533" s="2" t="s">
        <v>3025</v>
      </c>
      <c r="G1533" s="66" t="s">
        <v>3718</v>
      </c>
      <c r="H1533" s="2" t="s">
        <v>374</v>
      </c>
      <c r="I1533" s="2" t="s">
        <v>3720</v>
      </c>
      <c r="J1533" s="2" t="s">
        <v>3720</v>
      </c>
      <c r="AA1533" s="2" t="str">
        <f aca="false">SUBSTITUTE(H1533,"/"," - ")</f>
        <v>23 - 26</v>
      </c>
    </row>
    <row r="1534" customFormat="false" ht="15" hidden="false" customHeight="false" outlineLevel="0" collapsed="false">
      <c r="B1534" s="2" t="s">
        <v>108</v>
      </c>
      <c r="C1534" s="66" t="s">
        <v>2703</v>
      </c>
      <c r="D1534" s="2" t="n">
        <v>185</v>
      </c>
      <c r="E1534" s="38" t="s">
        <v>591</v>
      </c>
      <c r="F1534" s="2" t="s">
        <v>3029</v>
      </c>
      <c r="G1534" s="66" t="s">
        <v>3718</v>
      </c>
      <c r="H1534" s="2" t="s">
        <v>3433</v>
      </c>
    </row>
    <row r="1535" customFormat="false" ht="15" hidden="false" customHeight="false" outlineLevel="0" collapsed="false">
      <c r="B1535" s="2" t="s">
        <v>108</v>
      </c>
      <c r="C1535" s="66" t="s">
        <v>2703</v>
      </c>
      <c r="D1535" s="2" t="n">
        <v>195</v>
      </c>
      <c r="E1535" s="38" t="s">
        <v>592</v>
      </c>
      <c r="F1535" s="2" t="s">
        <v>3032</v>
      </c>
      <c r="G1535" s="66" t="s">
        <v>3718</v>
      </c>
      <c r="H1535" s="2" t="s">
        <v>3433</v>
      </c>
    </row>
    <row r="1537" customFormat="false" ht="15" hidden="false" customHeight="false" outlineLevel="0" collapsed="false">
      <c r="B1537" s="2" t="s">
        <v>108</v>
      </c>
      <c r="C1537" s="66" t="s">
        <v>2694</v>
      </c>
      <c r="D1537" s="2" t="n">
        <v>140</v>
      </c>
      <c r="E1537" s="38" t="s">
        <v>176</v>
      </c>
      <c r="F1537" s="2" t="s">
        <v>176</v>
      </c>
      <c r="G1537" s="66" t="s">
        <v>3718</v>
      </c>
      <c r="H1537" s="2" t="s">
        <v>3433</v>
      </c>
    </row>
    <row r="1538" customFormat="false" ht="15" hidden="false" customHeight="false" outlineLevel="0" collapsed="false">
      <c r="B1538" s="2" t="s">
        <v>108</v>
      </c>
      <c r="C1538" s="66" t="s">
        <v>2694</v>
      </c>
      <c r="D1538" s="2" t="n">
        <v>150</v>
      </c>
      <c r="E1538" s="38" t="s">
        <v>177</v>
      </c>
      <c r="F1538" s="2" t="s">
        <v>177</v>
      </c>
      <c r="G1538" s="66" t="s">
        <v>3718</v>
      </c>
      <c r="H1538" s="2" t="s">
        <v>3433</v>
      </c>
    </row>
    <row r="1539" customFormat="false" ht="15" hidden="false" customHeight="false" outlineLevel="0" collapsed="false">
      <c r="B1539" s="2" t="s">
        <v>108</v>
      </c>
      <c r="C1539" s="66" t="s">
        <v>2694</v>
      </c>
      <c r="D1539" s="2" t="n">
        <v>160</v>
      </c>
      <c r="E1539" s="38" t="s">
        <v>178</v>
      </c>
      <c r="F1539" s="2" t="s">
        <v>178</v>
      </c>
      <c r="G1539" s="66" t="s">
        <v>3718</v>
      </c>
      <c r="H1539" s="2" t="n">
        <v>56</v>
      </c>
      <c r="I1539" s="18" t="n">
        <f aca="false">H1539</f>
        <v>56</v>
      </c>
      <c r="J1539" s="2" t="n">
        <f aca="false">H1539</f>
        <v>56</v>
      </c>
      <c r="Z1539" s="2" t="n">
        <f aca="false">H1539</f>
        <v>56</v>
      </c>
    </row>
    <row r="1540" customFormat="false" ht="15" hidden="false" customHeight="false" outlineLevel="0" collapsed="false">
      <c r="B1540" s="2" t="s">
        <v>108</v>
      </c>
      <c r="C1540" s="66" t="s">
        <v>2694</v>
      </c>
      <c r="D1540" s="2" t="n">
        <v>170</v>
      </c>
      <c r="E1540" s="38" t="s">
        <v>179</v>
      </c>
      <c r="F1540" s="2" t="s">
        <v>179</v>
      </c>
      <c r="G1540" s="66" t="s">
        <v>3718</v>
      </c>
      <c r="H1540" s="2" t="n">
        <v>58</v>
      </c>
      <c r="I1540" s="18" t="n">
        <f aca="false">H1540</f>
        <v>58</v>
      </c>
      <c r="J1540" s="2" t="n">
        <f aca="false">H1540</f>
        <v>58</v>
      </c>
      <c r="Z1540" s="2" t="n">
        <f aca="false">H1540</f>
        <v>58</v>
      </c>
    </row>
    <row r="1541" customFormat="false" ht="15" hidden="false" customHeight="false" outlineLevel="0" collapsed="false">
      <c r="B1541" s="2" t="s">
        <v>108</v>
      </c>
      <c r="C1541" s="66" t="s">
        <v>2694</v>
      </c>
      <c r="D1541" s="2" t="n">
        <v>180</v>
      </c>
      <c r="E1541" s="38" t="s">
        <v>180</v>
      </c>
      <c r="F1541" s="2" t="s">
        <v>180</v>
      </c>
      <c r="G1541" s="66" t="s">
        <v>3718</v>
      </c>
      <c r="H1541" s="2" t="n">
        <v>60</v>
      </c>
      <c r="I1541" s="18" t="n">
        <f aca="false">H1541</f>
        <v>60</v>
      </c>
      <c r="J1541" s="2" t="n">
        <f aca="false">H1541</f>
        <v>60</v>
      </c>
      <c r="Z1541" s="2" t="n">
        <f aca="false">H1541</f>
        <v>60</v>
      </c>
    </row>
    <row r="1542" customFormat="false" ht="15" hidden="false" customHeight="false" outlineLevel="0" collapsed="false">
      <c r="B1542" s="2" t="s">
        <v>108</v>
      </c>
      <c r="C1542" s="66" t="s">
        <v>2694</v>
      </c>
      <c r="D1542" s="2" t="n">
        <v>190</v>
      </c>
      <c r="E1542" s="38" t="s">
        <v>181</v>
      </c>
      <c r="F1542" s="2" t="s">
        <v>181</v>
      </c>
      <c r="G1542" s="66" t="s">
        <v>3718</v>
      </c>
      <c r="H1542" s="2" t="s">
        <v>3433</v>
      </c>
    </row>
    <row r="1543" customFormat="false" ht="15" hidden="false" customHeight="false" outlineLevel="0" collapsed="false">
      <c r="B1543" s="2" t="s">
        <v>108</v>
      </c>
      <c r="C1543" s="66" t="s">
        <v>2694</v>
      </c>
      <c r="D1543" s="2" t="n">
        <v>200</v>
      </c>
      <c r="E1543" s="38" t="s">
        <v>182</v>
      </c>
      <c r="F1543" s="2" t="s">
        <v>182</v>
      </c>
      <c r="G1543" s="66" t="s">
        <v>3718</v>
      </c>
      <c r="H1543" s="2" t="s">
        <v>3433</v>
      </c>
    </row>
    <row r="1545" customFormat="false" ht="15" hidden="false" customHeight="false" outlineLevel="0" collapsed="false">
      <c r="B1545" s="2" t="s">
        <v>108</v>
      </c>
      <c r="C1545" s="66" t="s">
        <v>2695</v>
      </c>
      <c r="D1545" s="2" t="n">
        <v>145</v>
      </c>
      <c r="E1545" s="38" t="s">
        <v>587</v>
      </c>
      <c r="F1545" s="2" t="s">
        <v>3016</v>
      </c>
      <c r="G1545" s="66" t="s">
        <v>3718</v>
      </c>
      <c r="H1545" s="2" t="s">
        <v>3433</v>
      </c>
    </row>
    <row r="1546" customFormat="false" ht="15" hidden="false" customHeight="false" outlineLevel="0" collapsed="false">
      <c r="B1546" s="2" t="s">
        <v>108</v>
      </c>
      <c r="C1546" s="66" t="s">
        <v>2695</v>
      </c>
      <c r="D1546" s="2" t="n">
        <v>155</v>
      </c>
      <c r="E1546" s="38" t="s">
        <v>588</v>
      </c>
      <c r="F1546" s="2" t="s">
        <v>3017</v>
      </c>
      <c r="G1546" s="66" t="s">
        <v>3718</v>
      </c>
      <c r="H1546" s="2" t="s">
        <v>3433</v>
      </c>
    </row>
    <row r="1547" customFormat="false" ht="15" hidden="false" customHeight="false" outlineLevel="0" collapsed="false">
      <c r="B1547" s="2" t="s">
        <v>108</v>
      </c>
      <c r="C1547" s="66" t="s">
        <v>2695</v>
      </c>
      <c r="D1547" s="2" t="n">
        <v>165</v>
      </c>
      <c r="E1547" s="38" t="s">
        <v>589</v>
      </c>
      <c r="F1547" s="2" t="s">
        <v>3021</v>
      </c>
      <c r="G1547" s="66" t="s">
        <v>3718</v>
      </c>
      <c r="H1547" s="2" t="s">
        <v>468</v>
      </c>
      <c r="I1547" s="18" t="s">
        <v>3721</v>
      </c>
      <c r="J1547" s="18" t="s">
        <v>3721</v>
      </c>
      <c r="Z1547" s="2" t="str">
        <f aca="false">SUBSTITUTE(H1547,"/"," - ")</f>
        <v>56 - 58</v>
      </c>
    </row>
    <row r="1548" customFormat="false" ht="15" hidden="false" customHeight="false" outlineLevel="0" collapsed="false">
      <c r="B1548" s="2" t="s">
        <v>108</v>
      </c>
      <c r="C1548" s="66" t="s">
        <v>2695</v>
      </c>
      <c r="D1548" s="2" t="n">
        <v>175</v>
      </c>
      <c r="E1548" s="38" t="s">
        <v>590</v>
      </c>
      <c r="F1548" s="2" t="s">
        <v>3025</v>
      </c>
      <c r="G1548" s="66" t="s">
        <v>3718</v>
      </c>
      <c r="H1548" s="2" t="s">
        <v>469</v>
      </c>
      <c r="I1548" s="18" t="s">
        <v>3508</v>
      </c>
      <c r="J1548" s="18" t="s">
        <v>3508</v>
      </c>
      <c r="Z1548" s="2" t="str">
        <f aca="false">SUBSTITUTE(H1548,"/"," - ")</f>
        <v>58 - 60</v>
      </c>
    </row>
    <row r="1549" customFormat="false" ht="15" hidden="false" customHeight="false" outlineLevel="0" collapsed="false">
      <c r="B1549" s="2" t="s">
        <v>108</v>
      </c>
      <c r="C1549" s="66" t="s">
        <v>2695</v>
      </c>
      <c r="D1549" s="2" t="n">
        <v>185</v>
      </c>
      <c r="E1549" s="38" t="s">
        <v>591</v>
      </c>
      <c r="F1549" s="2" t="s">
        <v>3029</v>
      </c>
      <c r="G1549" s="66" t="s">
        <v>3718</v>
      </c>
      <c r="H1549" s="2" t="s">
        <v>3433</v>
      </c>
      <c r="J1549" s="18"/>
    </row>
    <row r="1550" customFormat="false" ht="15" hidden="false" customHeight="false" outlineLevel="0" collapsed="false">
      <c r="B1550" s="2" t="s">
        <v>108</v>
      </c>
      <c r="C1550" s="66" t="s">
        <v>2695</v>
      </c>
      <c r="D1550" s="2" t="n">
        <v>195</v>
      </c>
      <c r="E1550" s="38" t="s">
        <v>592</v>
      </c>
      <c r="F1550" s="2" t="s">
        <v>3032</v>
      </c>
      <c r="G1550" s="66" t="s">
        <v>3718</v>
      </c>
      <c r="H1550" s="2" t="s">
        <v>3433</v>
      </c>
      <c r="J1550" s="18"/>
    </row>
    <row r="1551" customFormat="false" ht="15" hidden="false" customHeight="false" outlineLevel="0" collapsed="false">
      <c r="J1551" s="18"/>
    </row>
    <row r="1552" customFormat="false" ht="15" hidden="false" customHeight="false" outlineLevel="0" collapsed="false">
      <c r="B1552" s="2" t="s">
        <v>108</v>
      </c>
      <c r="C1552" s="66" t="s">
        <v>2696</v>
      </c>
      <c r="D1552" s="2" t="n">
        <v>165</v>
      </c>
      <c r="E1552" s="38" t="s">
        <v>598</v>
      </c>
      <c r="F1552" s="2" t="s">
        <v>3473</v>
      </c>
      <c r="G1552" s="66" t="s">
        <v>3718</v>
      </c>
      <c r="H1552" s="2" t="s">
        <v>487</v>
      </c>
      <c r="I1552" s="18" t="s">
        <v>3722</v>
      </c>
      <c r="J1552" s="18" t="s">
        <v>3722</v>
      </c>
      <c r="Z1552" s="2" t="str">
        <f aca="false">SUBSTITUTE(H1552,"/"," - ")</f>
        <v>56 - 60</v>
      </c>
    </row>
    <row r="1554" customFormat="false" ht="15" hidden="false" customHeight="false" outlineLevel="0" collapsed="false">
      <c r="B1554" s="2" t="s">
        <v>108</v>
      </c>
      <c r="C1554" s="66" t="s">
        <v>2083</v>
      </c>
      <c r="D1554" s="2" t="n">
        <v>110</v>
      </c>
      <c r="E1554" s="38" t="s">
        <v>238</v>
      </c>
      <c r="F1554" s="2" t="s">
        <v>2913</v>
      </c>
      <c r="G1554" s="66" t="s">
        <v>3718</v>
      </c>
      <c r="H1554" s="2" t="s">
        <v>168</v>
      </c>
      <c r="I1554" s="18" t="s">
        <v>3256</v>
      </c>
      <c r="J1554" s="2" t="s">
        <v>3256</v>
      </c>
      <c r="N1554" s="2" t="s">
        <v>3723</v>
      </c>
    </row>
    <row r="1556" customFormat="false" ht="15" hidden="false" customHeight="false" outlineLevel="0" collapsed="false">
      <c r="B1556" s="2" t="s">
        <v>108</v>
      </c>
      <c r="C1556" s="66" t="s">
        <v>1787</v>
      </c>
      <c r="D1556" s="2" t="n">
        <v>150</v>
      </c>
      <c r="E1556" s="38" t="s">
        <v>119</v>
      </c>
      <c r="F1556" s="2" t="n">
        <f aca="false">IFERROR(E1556*10,SUBSTITUTE(E1556,"/",""))</f>
        <v>360</v>
      </c>
      <c r="G1556" s="66" t="s">
        <v>3718</v>
      </c>
      <c r="H1556" s="38" t="n">
        <f aca="false">E1556+8</f>
        <v>44</v>
      </c>
      <c r="I1556" s="18" t="n">
        <f aca="false">J1556</f>
        <v>44</v>
      </c>
      <c r="J1556" s="2" t="n">
        <f aca="false">H1556</f>
        <v>44</v>
      </c>
    </row>
    <row r="1557" customFormat="false" ht="15" hidden="false" customHeight="false" outlineLevel="0" collapsed="false">
      <c r="B1557" s="2" t="s">
        <v>108</v>
      </c>
      <c r="C1557" s="66" t="s">
        <v>1787</v>
      </c>
      <c r="D1557" s="2" t="n">
        <f aca="false">D1556+10</f>
        <v>160</v>
      </c>
      <c r="E1557" s="38" t="s">
        <v>121</v>
      </c>
      <c r="F1557" s="2" t="n">
        <f aca="false">IFERROR(E1557*10,SUBSTITUTE(E1557,"/",""))</f>
        <v>380</v>
      </c>
      <c r="G1557" s="66" t="s">
        <v>3718</v>
      </c>
      <c r="H1557" s="38" t="n">
        <f aca="false">E1557+8</f>
        <v>46</v>
      </c>
      <c r="I1557" s="18" t="n">
        <f aca="false">J1557</f>
        <v>46</v>
      </c>
      <c r="J1557" s="2" t="n">
        <f aca="false">H1557</f>
        <v>46</v>
      </c>
    </row>
    <row r="1558" customFormat="false" ht="15" hidden="false" customHeight="false" outlineLevel="0" collapsed="false">
      <c r="B1558" s="2" t="s">
        <v>108</v>
      </c>
      <c r="C1558" s="66" t="s">
        <v>1787</v>
      </c>
      <c r="D1558" s="2" t="n">
        <f aca="false">D1557+10</f>
        <v>170</v>
      </c>
      <c r="E1558" s="38" t="s">
        <v>123</v>
      </c>
      <c r="F1558" s="2" t="n">
        <f aca="false">IFERROR(E1558*10,SUBSTITUTE(E1558,"/",""))</f>
        <v>400</v>
      </c>
      <c r="G1558" s="66" t="s">
        <v>3718</v>
      </c>
      <c r="H1558" s="38" t="n">
        <f aca="false">E1558+8</f>
        <v>48</v>
      </c>
      <c r="I1558" s="18" t="n">
        <f aca="false">J1558</f>
        <v>48</v>
      </c>
      <c r="J1558" s="2" t="n">
        <f aca="false">H1558</f>
        <v>48</v>
      </c>
    </row>
    <row r="1559" customFormat="false" ht="15" hidden="false" customHeight="false" outlineLevel="0" collapsed="false">
      <c r="B1559" s="2" t="s">
        <v>108</v>
      </c>
      <c r="C1559" s="66" t="s">
        <v>1787</v>
      </c>
      <c r="D1559" s="2" t="n">
        <f aca="false">D1558+10</f>
        <v>180</v>
      </c>
      <c r="E1559" s="38" t="s">
        <v>125</v>
      </c>
      <c r="F1559" s="2" t="n">
        <f aca="false">IFERROR(E1559*10,SUBSTITUTE(E1559,"/",""))</f>
        <v>420</v>
      </c>
      <c r="G1559" s="66" t="s">
        <v>3718</v>
      </c>
      <c r="H1559" s="38" t="n">
        <f aca="false">E1559+8</f>
        <v>50</v>
      </c>
      <c r="I1559" s="18" t="n">
        <f aca="false">J1559</f>
        <v>50</v>
      </c>
      <c r="J1559" s="2" t="n">
        <f aca="false">H1559</f>
        <v>50</v>
      </c>
    </row>
    <row r="1560" customFormat="false" ht="15" hidden="false" customHeight="false" outlineLevel="0" collapsed="false">
      <c r="B1560" s="2" t="s">
        <v>108</v>
      </c>
      <c r="C1560" s="66" t="s">
        <v>1787</v>
      </c>
      <c r="D1560" s="2" t="n">
        <f aca="false">D1559+10</f>
        <v>190</v>
      </c>
      <c r="E1560" s="38" t="s">
        <v>127</v>
      </c>
      <c r="F1560" s="2" t="n">
        <f aca="false">IFERROR(E1560*10,SUBSTITUTE(E1560,"/",""))</f>
        <v>440</v>
      </c>
      <c r="G1560" s="66" t="s">
        <v>3718</v>
      </c>
      <c r="H1560" s="38" t="n">
        <f aca="false">E1560+8</f>
        <v>52</v>
      </c>
      <c r="I1560" s="18" t="n">
        <f aca="false">J1560</f>
        <v>52</v>
      </c>
      <c r="J1560" s="2" t="n">
        <f aca="false">H1560</f>
        <v>52</v>
      </c>
    </row>
    <row r="1561" customFormat="false" ht="15" hidden="false" customHeight="false" outlineLevel="0" collapsed="false">
      <c r="B1561" s="2" t="s">
        <v>108</v>
      </c>
      <c r="C1561" s="66" t="s">
        <v>1787</v>
      </c>
      <c r="D1561" s="2" t="n">
        <f aca="false">D1560+10</f>
        <v>200</v>
      </c>
      <c r="E1561" s="38" t="s">
        <v>241</v>
      </c>
      <c r="F1561" s="2" t="n">
        <f aca="false">IFERROR(E1561*10,SUBSTITUTE(E1561,"/",""))</f>
        <v>460</v>
      </c>
      <c r="G1561" s="66" t="s">
        <v>3718</v>
      </c>
      <c r="H1561" s="38" t="n">
        <f aca="false">E1561+8</f>
        <v>54</v>
      </c>
      <c r="I1561" s="18" t="n">
        <f aca="false">J1561</f>
        <v>54</v>
      </c>
      <c r="J1561" s="2" t="n">
        <f aca="false">H1561</f>
        <v>54</v>
      </c>
    </row>
    <row r="1562" customFormat="false" ht="15" hidden="false" customHeight="false" outlineLevel="0" collapsed="false">
      <c r="B1562" s="2" t="s">
        <v>108</v>
      </c>
      <c r="C1562" s="66" t="s">
        <v>1787</v>
      </c>
      <c r="D1562" s="2" t="n">
        <f aca="false">D1561+10</f>
        <v>210</v>
      </c>
      <c r="E1562" s="38" t="s">
        <v>243</v>
      </c>
      <c r="F1562" s="2" t="n">
        <f aca="false">IFERROR(E1562*10,SUBSTITUTE(E1562,"/",""))</f>
        <v>480</v>
      </c>
      <c r="G1562" s="66" t="s">
        <v>3718</v>
      </c>
      <c r="H1562" s="38" t="n">
        <f aca="false">E1562+8</f>
        <v>56</v>
      </c>
      <c r="I1562" s="18" t="n">
        <f aca="false">J1562</f>
        <v>56</v>
      </c>
      <c r="J1562" s="2" t="n">
        <f aca="false">H1562</f>
        <v>56</v>
      </c>
    </row>
    <row r="1563" customFormat="false" ht="15" hidden="false" customHeight="false" outlineLevel="0" collapsed="false">
      <c r="B1563" s="2" t="s">
        <v>108</v>
      </c>
      <c r="C1563" s="66" t="s">
        <v>1787</v>
      </c>
      <c r="D1563" s="2" t="n">
        <f aca="false">D1562+10</f>
        <v>220</v>
      </c>
      <c r="E1563" s="38" t="s">
        <v>245</v>
      </c>
      <c r="F1563" s="2" t="n">
        <f aca="false">IFERROR(E1563*10,SUBSTITUTE(E1563,"/",""))</f>
        <v>500</v>
      </c>
      <c r="G1563" s="66" t="s">
        <v>3718</v>
      </c>
      <c r="H1563" s="38" t="n">
        <f aca="false">E1563+8</f>
        <v>58</v>
      </c>
      <c r="I1563" s="18" t="n">
        <f aca="false">J1563</f>
        <v>58</v>
      </c>
      <c r="J1563" s="2" t="n">
        <f aca="false">H1563</f>
        <v>58</v>
      </c>
    </row>
    <row r="1564" customFormat="false" ht="15" hidden="false" customHeight="false" outlineLevel="0" collapsed="false">
      <c r="B1564" s="2" t="s">
        <v>108</v>
      </c>
      <c r="C1564" s="66" t="s">
        <v>1787</v>
      </c>
      <c r="D1564" s="2" t="n">
        <f aca="false">D1563+10</f>
        <v>230</v>
      </c>
      <c r="E1564" s="38" t="s">
        <v>452</v>
      </c>
      <c r="F1564" s="2" t="n">
        <f aca="false">IFERROR(E1564*10,SUBSTITUTE(E1564,"/",""))</f>
        <v>520</v>
      </c>
      <c r="G1564" s="66" t="s">
        <v>3718</v>
      </c>
      <c r="H1564" s="38" t="n">
        <f aca="false">E1564+8</f>
        <v>60</v>
      </c>
      <c r="I1564" s="18" t="n">
        <f aca="false">J1564</f>
        <v>60</v>
      </c>
      <c r="J1564" s="2" t="n">
        <f aca="false">H1564</f>
        <v>60</v>
      </c>
    </row>
    <row r="1565" customFormat="false" ht="15" hidden="false" customHeight="false" outlineLevel="0" collapsed="false">
      <c r="B1565" s="2" t="s">
        <v>108</v>
      </c>
      <c r="C1565" s="66" t="s">
        <v>1787</v>
      </c>
      <c r="D1565" s="2" t="n">
        <f aca="false">D1564+10</f>
        <v>240</v>
      </c>
      <c r="E1565" s="38" t="s">
        <v>453</v>
      </c>
      <c r="F1565" s="2" t="n">
        <f aca="false">IFERROR(E1565*10,SUBSTITUTE(E1565,"/",""))</f>
        <v>540</v>
      </c>
      <c r="G1565" s="66" t="s">
        <v>3718</v>
      </c>
      <c r="H1565" s="38" t="n">
        <f aca="false">E1565+8</f>
        <v>62</v>
      </c>
      <c r="I1565" s="18" t="n">
        <f aca="false">J1565</f>
        <v>62</v>
      </c>
      <c r="J1565" s="2" t="n">
        <f aca="false">H1565</f>
        <v>62</v>
      </c>
    </row>
    <row r="1566" customFormat="false" ht="15" hidden="false" customHeight="false" outlineLevel="0" collapsed="false">
      <c r="B1566" s="2" t="s">
        <v>108</v>
      </c>
      <c r="C1566" s="66" t="s">
        <v>1787</v>
      </c>
      <c r="D1566" s="2" t="n">
        <f aca="false">D1565+10</f>
        <v>250</v>
      </c>
      <c r="E1566" s="38" t="s">
        <v>454</v>
      </c>
      <c r="F1566" s="2" t="n">
        <f aca="false">IFERROR(E1566*10,SUBSTITUTE(E1566,"/",""))</f>
        <v>560</v>
      </c>
      <c r="G1566" s="66" t="s">
        <v>3718</v>
      </c>
      <c r="H1566" s="38" t="n">
        <f aca="false">E1566+8</f>
        <v>64</v>
      </c>
      <c r="I1566" s="18" t="n">
        <f aca="false">J1566</f>
        <v>64</v>
      </c>
      <c r="J1566" s="2" t="n">
        <f aca="false">H1566</f>
        <v>64</v>
      </c>
    </row>
    <row r="1567" customFormat="false" ht="15" hidden="false" customHeight="false" outlineLevel="0" collapsed="false">
      <c r="B1567" s="2" t="s">
        <v>108</v>
      </c>
      <c r="C1567" s="66" t="s">
        <v>1787</v>
      </c>
      <c r="D1567" s="2" t="n">
        <f aca="false">D1566+10</f>
        <v>260</v>
      </c>
      <c r="E1567" s="38" t="s">
        <v>455</v>
      </c>
      <c r="F1567" s="2" t="n">
        <f aca="false">IFERROR(E1567*10,SUBSTITUTE(E1567,"/",""))</f>
        <v>580</v>
      </c>
      <c r="G1567" s="66" t="s">
        <v>3718</v>
      </c>
      <c r="H1567" s="38" t="n">
        <f aca="false">E1567+8</f>
        <v>66</v>
      </c>
      <c r="I1567" s="18" t="n">
        <f aca="false">J1567</f>
        <v>66</v>
      </c>
      <c r="J1567" s="2" t="n">
        <f aca="false">H1567</f>
        <v>66</v>
      </c>
    </row>
    <row r="1569" customFormat="false" ht="15" hidden="false" customHeight="false" outlineLevel="0" collapsed="false">
      <c r="B1569" s="2" t="s">
        <v>108</v>
      </c>
      <c r="C1569" s="66" t="s">
        <v>1789</v>
      </c>
      <c r="D1569" s="2" t="n">
        <v>350</v>
      </c>
      <c r="E1569" s="38" t="s">
        <v>1790</v>
      </c>
      <c r="F1569" s="2" t="str">
        <f aca="false">IFERROR(E1569*10,SUBSTITUTE(E1569,"/",""))</f>
        <v>36176</v>
      </c>
      <c r="G1569" s="66" t="s">
        <v>3718</v>
      </c>
      <c r="H1569" s="2" t="str">
        <f aca="false">(LEFT(E1569,2)+8)&amp;"/"&amp;RIGHT(E1569,3)</f>
        <v>44/176</v>
      </c>
      <c r="I1569" s="18" t="str">
        <f aca="false">J1569&amp;";"&amp;K1569</f>
        <v>44;176</v>
      </c>
      <c r="J1569" s="2" t="str">
        <f aca="false">LEFT(H1569,2)</f>
        <v>44</v>
      </c>
      <c r="K1569" s="2" t="str">
        <f aca="false">RIGHT(H1569,3)</f>
        <v>176</v>
      </c>
    </row>
    <row r="1570" customFormat="false" ht="15" hidden="false" customHeight="false" outlineLevel="0" collapsed="false">
      <c r="B1570" s="2" t="s">
        <v>108</v>
      </c>
      <c r="C1570" s="66" t="s">
        <v>1789</v>
      </c>
      <c r="D1570" s="2" t="n">
        <v>360</v>
      </c>
      <c r="E1570" s="38" t="s">
        <v>1791</v>
      </c>
      <c r="F1570" s="2" t="str">
        <f aca="false">IFERROR(E1570*10,SUBSTITUTE(E1570,"/",""))</f>
        <v>38176</v>
      </c>
      <c r="G1570" s="66" t="s">
        <v>3718</v>
      </c>
      <c r="H1570" s="2" t="str">
        <f aca="false">(LEFT(E1570,2)+8)&amp;"/"&amp;RIGHT(E1570,3)</f>
        <v>46/176</v>
      </c>
      <c r="I1570" s="18" t="str">
        <f aca="false">J1570&amp;";"&amp;K1570</f>
        <v>46;176</v>
      </c>
      <c r="J1570" s="2" t="str">
        <f aca="false">LEFT(H1570,2)</f>
        <v>46</v>
      </c>
      <c r="K1570" s="2" t="str">
        <f aca="false">RIGHT(H1570,3)</f>
        <v>176</v>
      </c>
    </row>
    <row r="1571" customFormat="false" ht="15" hidden="false" customHeight="false" outlineLevel="0" collapsed="false">
      <c r="B1571" s="2" t="s">
        <v>108</v>
      </c>
      <c r="C1571" s="66" t="s">
        <v>1789</v>
      </c>
      <c r="D1571" s="2" t="n">
        <v>370</v>
      </c>
      <c r="E1571" s="38" t="s">
        <v>523</v>
      </c>
      <c r="F1571" s="2" t="str">
        <f aca="false">IFERROR(E1571*10,SUBSTITUTE(E1571,"/",""))</f>
        <v>40176</v>
      </c>
      <c r="G1571" s="66" t="s">
        <v>3718</v>
      </c>
      <c r="H1571" s="2" t="str">
        <f aca="false">(LEFT(E1571,2)+8)&amp;"/"&amp;RIGHT(E1571,3)</f>
        <v>48/176</v>
      </c>
      <c r="I1571" s="18" t="str">
        <f aca="false">J1571&amp;";"&amp;K1571</f>
        <v>48;176</v>
      </c>
      <c r="J1571" s="2" t="str">
        <f aca="false">LEFT(H1571,2)</f>
        <v>48</v>
      </c>
      <c r="K1571" s="2" t="str">
        <f aca="false">RIGHT(H1571,3)</f>
        <v>176</v>
      </c>
    </row>
    <row r="1572" customFormat="false" ht="15" hidden="false" customHeight="false" outlineLevel="0" collapsed="false">
      <c r="B1572" s="2" t="s">
        <v>108</v>
      </c>
      <c r="C1572" s="66" t="s">
        <v>1789</v>
      </c>
      <c r="D1572" s="2" t="n">
        <v>380</v>
      </c>
      <c r="E1572" s="38" t="s">
        <v>524</v>
      </c>
      <c r="F1572" s="2" t="str">
        <f aca="false">IFERROR(E1572*10,SUBSTITUTE(E1572,"/",""))</f>
        <v>42176</v>
      </c>
      <c r="G1572" s="66" t="s">
        <v>3718</v>
      </c>
      <c r="H1572" s="2" t="str">
        <f aca="false">(LEFT(E1572,2)+8)&amp;"/"&amp;RIGHT(E1572,3)</f>
        <v>50/176</v>
      </c>
      <c r="I1572" s="18" t="str">
        <f aca="false">J1572&amp;";"&amp;K1572</f>
        <v>50;176</v>
      </c>
      <c r="J1572" s="2" t="str">
        <f aca="false">LEFT(H1572,2)</f>
        <v>50</v>
      </c>
      <c r="K1572" s="2" t="str">
        <f aca="false">RIGHT(H1572,3)</f>
        <v>176</v>
      </c>
    </row>
    <row r="1573" customFormat="false" ht="15" hidden="false" customHeight="false" outlineLevel="0" collapsed="false">
      <c r="B1573" s="2" t="s">
        <v>108</v>
      </c>
      <c r="C1573" s="66" t="s">
        <v>1789</v>
      </c>
      <c r="D1573" s="2" t="n">
        <v>390</v>
      </c>
      <c r="E1573" s="38" t="s">
        <v>525</v>
      </c>
      <c r="F1573" s="2" t="str">
        <f aca="false">IFERROR(E1573*10,SUBSTITUTE(E1573,"/",""))</f>
        <v>44176</v>
      </c>
      <c r="G1573" s="66" t="s">
        <v>3718</v>
      </c>
      <c r="H1573" s="2" t="str">
        <f aca="false">(LEFT(E1573,2)+8)&amp;"/"&amp;RIGHT(E1573,3)</f>
        <v>52/176</v>
      </c>
      <c r="I1573" s="18" t="str">
        <f aca="false">J1573&amp;";"&amp;K1573</f>
        <v>52;176</v>
      </c>
      <c r="J1573" s="2" t="str">
        <f aca="false">LEFT(H1573,2)</f>
        <v>52</v>
      </c>
      <c r="K1573" s="2" t="str">
        <f aca="false">RIGHT(H1573,3)</f>
        <v>176</v>
      </c>
    </row>
    <row r="1574" customFormat="false" ht="15" hidden="false" customHeight="false" outlineLevel="0" collapsed="false">
      <c r="B1574" s="2" t="s">
        <v>108</v>
      </c>
      <c r="C1574" s="66" t="s">
        <v>1789</v>
      </c>
      <c r="D1574" s="2" t="n">
        <v>400</v>
      </c>
      <c r="E1574" s="38" t="s">
        <v>526</v>
      </c>
      <c r="F1574" s="2" t="str">
        <f aca="false">IFERROR(E1574*10,SUBSTITUTE(E1574,"/",""))</f>
        <v>46176</v>
      </c>
      <c r="G1574" s="66" t="s">
        <v>3718</v>
      </c>
      <c r="H1574" s="2" t="str">
        <f aca="false">(LEFT(E1574,2)+8)&amp;"/"&amp;RIGHT(E1574,3)</f>
        <v>54/176</v>
      </c>
      <c r="I1574" s="18" t="str">
        <f aca="false">J1574&amp;";"&amp;K1574</f>
        <v>54;176</v>
      </c>
      <c r="J1574" s="2" t="str">
        <f aca="false">LEFT(H1574,2)</f>
        <v>54</v>
      </c>
      <c r="K1574" s="2" t="str">
        <f aca="false">RIGHT(H1574,3)</f>
        <v>176</v>
      </c>
    </row>
    <row r="1575" customFormat="false" ht="15" hidden="false" customHeight="false" outlineLevel="0" collapsed="false">
      <c r="B1575" s="2" t="s">
        <v>108</v>
      </c>
      <c r="C1575" s="66" t="s">
        <v>1789</v>
      </c>
      <c r="D1575" s="2" t="n">
        <v>410</v>
      </c>
      <c r="E1575" s="38" t="s">
        <v>527</v>
      </c>
      <c r="F1575" s="2" t="str">
        <f aca="false">IFERROR(E1575*10,SUBSTITUTE(E1575,"/",""))</f>
        <v>48176</v>
      </c>
      <c r="G1575" s="66" t="s">
        <v>3718</v>
      </c>
      <c r="H1575" s="2" t="str">
        <f aca="false">(LEFT(E1575,2)+8)&amp;"/"&amp;RIGHT(E1575,3)</f>
        <v>56/176</v>
      </c>
      <c r="I1575" s="18" t="str">
        <f aca="false">J1575&amp;";"&amp;K1575</f>
        <v>56;176</v>
      </c>
      <c r="J1575" s="2" t="str">
        <f aca="false">LEFT(H1575,2)</f>
        <v>56</v>
      </c>
      <c r="K1575" s="2" t="str">
        <f aca="false">RIGHT(H1575,3)</f>
        <v>176</v>
      </c>
    </row>
    <row r="1576" customFormat="false" ht="15" hidden="false" customHeight="false" outlineLevel="0" collapsed="false">
      <c r="B1576" s="2" t="s">
        <v>108</v>
      </c>
      <c r="C1576" s="66" t="s">
        <v>1789</v>
      </c>
      <c r="D1576" s="2" t="n">
        <v>420</v>
      </c>
      <c r="E1576" s="38" t="s">
        <v>528</v>
      </c>
      <c r="F1576" s="2" t="str">
        <f aca="false">IFERROR(E1576*10,SUBSTITUTE(E1576,"/",""))</f>
        <v>50176</v>
      </c>
      <c r="G1576" s="66" t="s">
        <v>3718</v>
      </c>
      <c r="H1576" s="2" t="str">
        <f aca="false">(LEFT(E1576,2)+8)&amp;"/"&amp;RIGHT(E1576,3)</f>
        <v>58/176</v>
      </c>
      <c r="I1576" s="18" t="str">
        <f aca="false">J1576&amp;";"&amp;K1576</f>
        <v>58;176</v>
      </c>
      <c r="J1576" s="2" t="str">
        <f aca="false">LEFT(H1576,2)</f>
        <v>58</v>
      </c>
      <c r="K1576" s="2" t="str">
        <f aca="false">RIGHT(H1576,3)</f>
        <v>176</v>
      </c>
    </row>
    <row r="1577" customFormat="false" ht="15" hidden="false" customHeight="false" outlineLevel="0" collapsed="false">
      <c r="B1577" s="2" t="s">
        <v>108</v>
      </c>
      <c r="C1577" s="66" t="s">
        <v>1789</v>
      </c>
      <c r="D1577" s="2" t="n">
        <v>550</v>
      </c>
      <c r="E1577" s="38" t="s">
        <v>1792</v>
      </c>
      <c r="F1577" s="2" t="str">
        <f aca="false">IFERROR(E1577*10,SUBSTITUTE(E1577,"/",""))</f>
        <v>36182</v>
      </c>
      <c r="G1577" s="66" t="s">
        <v>3718</v>
      </c>
      <c r="H1577" s="2" t="str">
        <f aca="false">(LEFT(E1577,2)+8)&amp;"/"&amp;RIGHT(E1577,3)</f>
        <v>44/182</v>
      </c>
      <c r="I1577" s="18" t="str">
        <f aca="false">J1577&amp;";"&amp;K1577</f>
        <v>44;182</v>
      </c>
      <c r="J1577" s="2" t="str">
        <f aca="false">LEFT(H1577,2)</f>
        <v>44</v>
      </c>
      <c r="K1577" s="2" t="str">
        <f aca="false">RIGHT(H1577,3)</f>
        <v>182</v>
      </c>
    </row>
    <row r="1578" customFormat="false" ht="15" hidden="false" customHeight="false" outlineLevel="0" collapsed="false">
      <c r="B1578" s="2" t="s">
        <v>108</v>
      </c>
      <c r="C1578" s="66" t="s">
        <v>1789</v>
      </c>
      <c r="D1578" s="2" t="n">
        <v>560</v>
      </c>
      <c r="E1578" s="38" t="s">
        <v>1793</v>
      </c>
      <c r="F1578" s="2" t="str">
        <f aca="false">IFERROR(E1578*10,SUBSTITUTE(E1578,"/",""))</f>
        <v>38182</v>
      </c>
      <c r="G1578" s="66" t="s">
        <v>3718</v>
      </c>
      <c r="H1578" s="2" t="str">
        <f aca="false">(LEFT(E1578,2)+8)&amp;"/"&amp;RIGHT(E1578,3)</f>
        <v>46/182</v>
      </c>
      <c r="I1578" s="18" t="str">
        <f aca="false">J1578&amp;";"&amp;K1578</f>
        <v>46;182</v>
      </c>
      <c r="J1578" s="2" t="str">
        <f aca="false">LEFT(H1578,2)</f>
        <v>46</v>
      </c>
      <c r="K1578" s="2" t="str">
        <f aca="false">RIGHT(H1578,3)</f>
        <v>182</v>
      </c>
    </row>
    <row r="1579" customFormat="false" ht="15" hidden="false" customHeight="false" outlineLevel="0" collapsed="false">
      <c r="B1579" s="2" t="s">
        <v>108</v>
      </c>
      <c r="C1579" s="66" t="s">
        <v>1789</v>
      </c>
      <c r="D1579" s="2" t="n">
        <v>570</v>
      </c>
      <c r="E1579" s="38" t="s">
        <v>1794</v>
      </c>
      <c r="F1579" s="2" t="str">
        <f aca="false">IFERROR(E1579*10,SUBSTITUTE(E1579,"/",""))</f>
        <v>40182</v>
      </c>
      <c r="G1579" s="66" t="s">
        <v>3718</v>
      </c>
      <c r="H1579" s="2" t="str">
        <f aca="false">(LEFT(E1579,2)+8)&amp;"/"&amp;RIGHT(E1579,3)</f>
        <v>48/182</v>
      </c>
      <c r="I1579" s="18" t="str">
        <f aca="false">J1579&amp;";"&amp;K1579</f>
        <v>48;182</v>
      </c>
      <c r="J1579" s="2" t="str">
        <f aca="false">LEFT(H1579,2)</f>
        <v>48</v>
      </c>
      <c r="K1579" s="2" t="str">
        <f aca="false">RIGHT(H1579,3)</f>
        <v>182</v>
      </c>
    </row>
    <row r="1580" customFormat="false" ht="15" hidden="false" customHeight="false" outlineLevel="0" collapsed="false">
      <c r="B1580" s="2" t="s">
        <v>108</v>
      </c>
      <c r="C1580" s="66" t="s">
        <v>1789</v>
      </c>
      <c r="D1580" s="2" t="n">
        <v>580</v>
      </c>
      <c r="E1580" s="38" t="s">
        <v>1682</v>
      </c>
      <c r="F1580" s="2" t="str">
        <f aca="false">IFERROR(E1580*10,SUBSTITUTE(E1580,"/",""))</f>
        <v>42182</v>
      </c>
      <c r="G1580" s="66" t="s">
        <v>3718</v>
      </c>
      <c r="H1580" s="2" t="str">
        <f aca="false">(LEFT(E1580,2)+8)&amp;"/"&amp;RIGHT(E1580,3)</f>
        <v>50/182</v>
      </c>
      <c r="I1580" s="18" t="str">
        <f aca="false">J1580&amp;";"&amp;K1580</f>
        <v>50;182</v>
      </c>
      <c r="J1580" s="2" t="str">
        <f aca="false">LEFT(H1580,2)</f>
        <v>50</v>
      </c>
      <c r="K1580" s="2" t="str">
        <f aca="false">RIGHT(H1580,3)</f>
        <v>182</v>
      </c>
    </row>
    <row r="1581" customFormat="false" ht="15" hidden="false" customHeight="false" outlineLevel="0" collapsed="false">
      <c r="B1581" s="2" t="s">
        <v>108</v>
      </c>
      <c r="C1581" s="66" t="s">
        <v>1789</v>
      </c>
      <c r="D1581" s="2" t="n">
        <v>590</v>
      </c>
      <c r="E1581" s="38" t="s">
        <v>1683</v>
      </c>
      <c r="F1581" s="2" t="str">
        <f aca="false">IFERROR(E1581*10,SUBSTITUTE(E1581,"/",""))</f>
        <v>44182</v>
      </c>
      <c r="G1581" s="66" t="s">
        <v>3718</v>
      </c>
      <c r="H1581" s="2" t="str">
        <f aca="false">(LEFT(E1581,2)+8)&amp;"/"&amp;RIGHT(E1581,3)</f>
        <v>52/182</v>
      </c>
      <c r="I1581" s="18" t="str">
        <f aca="false">J1581&amp;";"&amp;K1581</f>
        <v>52;182</v>
      </c>
      <c r="J1581" s="2" t="str">
        <f aca="false">LEFT(H1581,2)</f>
        <v>52</v>
      </c>
      <c r="K1581" s="2" t="str">
        <f aca="false">RIGHT(H1581,3)</f>
        <v>182</v>
      </c>
    </row>
    <row r="1582" customFormat="false" ht="15" hidden="false" customHeight="false" outlineLevel="0" collapsed="false">
      <c r="B1582" s="2" t="s">
        <v>108</v>
      </c>
      <c r="C1582" s="66" t="s">
        <v>1789</v>
      </c>
      <c r="D1582" s="2" t="n">
        <v>600</v>
      </c>
      <c r="E1582" s="38" t="s">
        <v>1684</v>
      </c>
      <c r="F1582" s="2" t="str">
        <f aca="false">IFERROR(E1582*10,SUBSTITUTE(E1582,"/",""))</f>
        <v>46182</v>
      </c>
      <c r="G1582" s="66" t="s">
        <v>3718</v>
      </c>
      <c r="H1582" s="2" t="str">
        <f aca="false">(LEFT(E1582,2)+8)&amp;"/"&amp;RIGHT(E1582,3)</f>
        <v>54/182</v>
      </c>
      <c r="I1582" s="18" t="str">
        <f aca="false">J1582&amp;";"&amp;K1582</f>
        <v>54;182</v>
      </c>
      <c r="J1582" s="2" t="str">
        <f aca="false">LEFT(H1582,2)</f>
        <v>54</v>
      </c>
      <c r="K1582" s="2" t="str">
        <f aca="false">RIGHT(H1582,3)</f>
        <v>182</v>
      </c>
    </row>
    <row r="1583" customFormat="false" ht="15" hidden="false" customHeight="false" outlineLevel="0" collapsed="false">
      <c r="B1583" s="2" t="s">
        <v>108</v>
      </c>
      <c r="C1583" s="66" t="s">
        <v>1789</v>
      </c>
      <c r="D1583" s="2" t="n">
        <v>610</v>
      </c>
      <c r="E1583" s="38" t="s">
        <v>1685</v>
      </c>
      <c r="F1583" s="2" t="str">
        <f aca="false">IFERROR(E1583*10,SUBSTITUTE(E1583,"/",""))</f>
        <v>48182</v>
      </c>
      <c r="G1583" s="66" t="s">
        <v>3718</v>
      </c>
      <c r="H1583" s="2" t="str">
        <f aca="false">(LEFT(E1583,2)+8)&amp;"/"&amp;RIGHT(E1583,3)</f>
        <v>56/182</v>
      </c>
      <c r="I1583" s="18" t="str">
        <f aca="false">J1583&amp;";"&amp;K1583</f>
        <v>56;182</v>
      </c>
      <c r="J1583" s="2" t="str">
        <f aca="false">LEFT(H1583,2)</f>
        <v>56</v>
      </c>
      <c r="K1583" s="2" t="str">
        <f aca="false">RIGHT(H1583,3)</f>
        <v>182</v>
      </c>
    </row>
    <row r="1584" customFormat="false" ht="15" hidden="false" customHeight="false" outlineLevel="0" collapsed="false">
      <c r="B1584" s="2" t="s">
        <v>108</v>
      </c>
      <c r="C1584" s="66" t="s">
        <v>1789</v>
      </c>
      <c r="D1584" s="2" t="n">
        <v>620</v>
      </c>
      <c r="E1584" s="38" t="s">
        <v>1686</v>
      </c>
      <c r="F1584" s="2" t="str">
        <f aca="false">IFERROR(E1584*10,SUBSTITUTE(E1584,"/",""))</f>
        <v>50182</v>
      </c>
      <c r="G1584" s="66" t="s">
        <v>3718</v>
      </c>
      <c r="H1584" s="2" t="str">
        <f aca="false">(LEFT(E1584,2)+8)&amp;"/"&amp;RIGHT(E1584,3)</f>
        <v>58/182</v>
      </c>
      <c r="I1584" s="18" t="str">
        <f aca="false">J1584&amp;";"&amp;K1584</f>
        <v>58;182</v>
      </c>
      <c r="J1584" s="2" t="str">
        <f aca="false">LEFT(H1584,2)</f>
        <v>58</v>
      </c>
      <c r="K1584" s="2" t="str">
        <f aca="false">RIGHT(H1584,3)</f>
        <v>182</v>
      </c>
    </row>
    <row r="1586" customFormat="false" ht="15" hidden="false" customHeight="false" outlineLevel="0" collapsed="false">
      <c r="B1586" s="2" t="s">
        <v>108</v>
      </c>
      <c r="C1586" s="66" t="s">
        <v>1948</v>
      </c>
      <c r="D1586" s="2" t="n">
        <v>110</v>
      </c>
      <c r="E1586" s="38" t="s">
        <v>118</v>
      </c>
      <c r="F1586" s="2" t="n">
        <v>350</v>
      </c>
      <c r="G1586" s="66" t="s">
        <v>3718</v>
      </c>
      <c r="H1586" s="2" t="s">
        <v>3433</v>
      </c>
    </row>
    <row r="1587" customFormat="false" ht="15" hidden="false" customHeight="false" outlineLevel="0" collapsed="false">
      <c r="B1587" s="2" t="s">
        <v>108</v>
      </c>
      <c r="C1587" s="66" t="s">
        <v>1948</v>
      </c>
      <c r="D1587" s="2" t="n">
        <v>120</v>
      </c>
      <c r="E1587" s="38" t="s">
        <v>119</v>
      </c>
      <c r="F1587" s="2" t="n">
        <v>360</v>
      </c>
      <c r="G1587" s="66" t="s">
        <v>3718</v>
      </c>
      <c r="H1587" s="2" t="s">
        <v>3433</v>
      </c>
    </row>
    <row r="1588" customFormat="false" ht="15" hidden="false" customHeight="false" outlineLevel="0" collapsed="false">
      <c r="B1588" s="2" t="s">
        <v>108</v>
      </c>
      <c r="C1588" s="66" t="s">
        <v>1948</v>
      </c>
      <c r="D1588" s="2" t="n">
        <v>130</v>
      </c>
      <c r="E1588" s="38" t="s">
        <v>120</v>
      </c>
      <c r="F1588" s="2" t="n">
        <v>370</v>
      </c>
      <c r="G1588" s="66" t="s">
        <v>3718</v>
      </c>
      <c r="H1588" s="2" t="n">
        <v>42</v>
      </c>
      <c r="I1588" s="18" t="n">
        <f aca="false">H1588</f>
        <v>42</v>
      </c>
      <c r="J1588" s="2" t="n">
        <f aca="false">H1588</f>
        <v>42</v>
      </c>
    </row>
    <row r="1589" customFormat="false" ht="15" hidden="false" customHeight="false" outlineLevel="0" collapsed="false">
      <c r="B1589" s="2" t="s">
        <v>108</v>
      </c>
      <c r="C1589" s="66" t="s">
        <v>1948</v>
      </c>
      <c r="D1589" s="2" t="n">
        <v>140</v>
      </c>
      <c r="E1589" s="38" t="s">
        <v>121</v>
      </c>
      <c r="F1589" s="2" t="n">
        <v>380</v>
      </c>
      <c r="G1589" s="66" t="s">
        <v>3718</v>
      </c>
      <c r="H1589" s="2" t="n">
        <v>44</v>
      </c>
      <c r="I1589" s="18" t="n">
        <f aca="false">H1589</f>
        <v>44</v>
      </c>
      <c r="J1589" s="2" t="n">
        <f aca="false">H1589</f>
        <v>44</v>
      </c>
    </row>
    <row r="1590" customFormat="false" ht="15" hidden="false" customHeight="false" outlineLevel="0" collapsed="false">
      <c r="B1590" s="2" t="s">
        <v>108</v>
      </c>
      <c r="C1590" s="66" t="s">
        <v>1948</v>
      </c>
      <c r="D1590" s="2" t="n">
        <v>150</v>
      </c>
      <c r="E1590" s="38" t="s">
        <v>122</v>
      </c>
      <c r="F1590" s="2" t="n">
        <v>390</v>
      </c>
      <c r="G1590" s="66" t="s">
        <v>3718</v>
      </c>
      <c r="H1590" s="2" t="n">
        <v>46</v>
      </c>
      <c r="I1590" s="18" t="n">
        <f aca="false">H1590</f>
        <v>46</v>
      </c>
      <c r="J1590" s="2" t="n">
        <f aca="false">H1590</f>
        <v>46</v>
      </c>
    </row>
    <row r="1591" customFormat="false" ht="15" hidden="false" customHeight="false" outlineLevel="0" collapsed="false">
      <c r="B1591" s="2" t="s">
        <v>108</v>
      </c>
      <c r="C1591" s="66" t="s">
        <v>1948</v>
      </c>
      <c r="D1591" s="2" t="n">
        <v>160</v>
      </c>
      <c r="E1591" s="38" t="s">
        <v>123</v>
      </c>
      <c r="F1591" s="2" t="n">
        <v>400</v>
      </c>
      <c r="G1591" s="66" t="s">
        <v>3718</v>
      </c>
      <c r="H1591" s="2" t="n">
        <v>48</v>
      </c>
      <c r="I1591" s="18" t="n">
        <f aca="false">H1591</f>
        <v>48</v>
      </c>
      <c r="J1591" s="2" t="n">
        <f aca="false">H1591</f>
        <v>48</v>
      </c>
    </row>
    <row r="1592" customFormat="false" ht="15" hidden="false" customHeight="false" outlineLevel="0" collapsed="false">
      <c r="B1592" s="2" t="s">
        <v>108</v>
      </c>
      <c r="C1592" s="66" t="s">
        <v>1948</v>
      </c>
      <c r="D1592" s="2" t="n">
        <v>170</v>
      </c>
      <c r="E1592" s="38" t="s">
        <v>124</v>
      </c>
      <c r="F1592" s="2" t="n">
        <v>410</v>
      </c>
      <c r="G1592" s="66" t="s">
        <v>3718</v>
      </c>
      <c r="H1592" s="2" t="n">
        <v>50</v>
      </c>
      <c r="I1592" s="18" t="n">
        <f aca="false">H1592</f>
        <v>50</v>
      </c>
      <c r="J1592" s="2" t="n">
        <f aca="false">H1592</f>
        <v>50</v>
      </c>
    </row>
    <row r="1593" customFormat="false" ht="15" hidden="false" customHeight="false" outlineLevel="0" collapsed="false">
      <c r="B1593" s="2" t="s">
        <v>108</v>
      </c>
      <c r="C1593" s="66" t="s">
        <v>1948</v>
      </c>
      <c r="D1593" s="2" t="n">
        <v>180</v>
      </c>
      <c r="E1593" s="38" t="s">
        <v>125</v>
      </c>
      <c r="F1593" s="2" t="n">
        <v>420</v>
      </c>
      <c r="G1593" s="66" t="s">
        <v>3718</v>
      </c>
      <c r="H1593" s="2" t="n">
        <v>52</v>
      </c>
      <c r="I1593" s="18" t="n">
        <f aca="false">H1593</f>
        <v>52</v>
      </c>
      <c r="J1593" s="2" t="n">
        <f aca="false">H1593</f>
        <v>52</v>
      </c>
    </row>
    <row r="1594" customFormat="false" ht="15" hidden="false" customHeight="false" outlineLevel="0" collapsed="false">
      <c r="B1594" s="2" t="s">
        <v>108</v>
      </c>
      <c r="C1594" s="66" t="s">
        <v>1948</v>
      </c>
      <c r="D1594" s="2" t="n">
        <v>190</v>
      </c>
      <c r="E1594" s="38" t="s">
        <v>126</v>
      </c>
      <c r="F1594" s="2" t="n">
        <v>430</v>
      </c>
      <c r="G1594" s="66" t="s">
        <v>3718</v>
      </c>
      <c r="H1594" s="2" t="n">
        <v>54</v>
      </c>
      <c r="I1594" s="18" t="n">
        <f aca="false">H1594</f>
        <v>54</v>
      </c>
      <c r="J1594" s="2" t="n">
        <f aca="false">H1594</f>
        <v>54</v>
      </c>
    </row>
    <row r="1595" customFormat="false" ht="15" hidden="false" customHeight="false" outlineLevel="0" collapsed="false">
      <c r="B1595" s="2" t="s">
        <v>108</v>
      </c>
      <c r="C1595" s="66" t="s">
        <v>1948</v>
      </c>
      <c r="D1595" s="2" t="n">
        <v>200</v>
      </c>
      <c r="E1595" s="38" t="s">
        <v>127</v>
      </c>
      <c r="F1595" s="2" t="n">
        <v>440</v>
      </c>
      <c r="G1595" s="66" t="s">
        <v>3718</v>
      </c>
      <c r="H1595" s="2" t="n">
        <v>56</v>
      </c>
      <c r="I1595" s="18" t="n">
        <f aca="false">H1595</f>
        <v>56</v>
      </c>
      <c r="J1595" s="2" t="n">
        <f aca="false">H1595</f>
        <v>56</v>
      </c>
    </row>
    <row r="1596" customFormat="false" ht="15" hidden="false" customHeight="false" outlineLevel="0" collapsed="false">
      <c r="B1596" s="2" t="s">
        <v>108</v>
      </c>
      <c r="C1596" s="66" t="s">
        <v>1948</v>
      </c>
      <c r="D1596" s="2" t="n">
        <v>210</v>
      </c>
      <c r="E1596" s="38" t="s">
        <v>196</v>
      </c>
      <c r="F1596" s="2" t="n">
        <v>450</v>
      </c>
      <c r="G1596" s="66" t="s">
        <v>3718</v>
      </c>
      <c r="H1596" s="2" t="n">
        <v>58</v>
      </c>
      <c r="I1596" s="18" t="n">
        <f aca="false">H1596</f>
        <v>58</v>
      </c>
      <c r="J1596" s="2" t="n">
        <f aca="false">H1596</f>
        <v>58</v>
      </c>
    </row>
    <row r="1597" customFormat="false" ht="15" hidden="false" customHeight="false" outlineLevel="0" collapsed="false">
      <c r="B1597" s="2" t="s">
        <v>108</v>
      </c>
      <c r="C1597" s="66" t="s">
        <v>1948</v>
      </c>
      <c r="D1597" s="2" t="n">
        <v>220</v>
      </c>
      <c r="E1597" s="38" t="s">
        <v>241</v>
      </c>
      <c r="F1597" s="2" t="n">
        <v>460</v>
      </c>
      <c r="G1597" s="66" t="s">
        <v>3718</v>
      </c>
      <c r="H1597" s="2" t="s">
        <v>3433</v>
      </c>
    </row>
    <row r="1598" customFormat="false" ht="15" hidden="false" customHeight="false" outlineLevel="0" collapsed="false">
      <c r="B1598" s="2" t="s">
        <v>108</v>
      </c>
      <c r="C1598" s="66" t="s">
        <v>1948</v>
      </c>
      <c r="D1598" s="2" t="n">
        <v>230</v>
      </c>
      <c r="E1598" s="38" t="s">
        <v>242</v>
      </c>
      <c r="F1598" s="2" t="n">
        <v>470</v>
      </c>
      <c r="G1598" s="66" t="s">
        <v>3718</v>
      </c>
      <c r="H1598" s="2" t="s">
        <v>3433</v>
      </c>
    </row>
    <row r="1599" customFormat="false" ht="15" hidden="false" customHeight="false" outlineLevel="0" collapsed="false">
      <c r="B1599" s="2" t="s">
        <v>108</v>
      </c>
      <c r="C1599" s="66" t="s">
        <v>1948</v>
      </c>
      <c r="D1599" s="2" t="n">
        <v>240</v>
      </c>
      <c r="E1599" s="38" t="s">
        <v>243</v>
      </c>
      <c r="F1599" s="2" t="n">
        <v>480</v>
      </c>
      <c r="G1599" s="66" t="s">
        <v>3718</v>
      </c>
      <c r="H1599" s="2" t="s">
        <v>3433</v>
      </c>
    </row>
    <row r="1600" customFormat="false" ht="15" hidden="false" customHeight="false" outlineLevel="0" collapsed="false">
      <c r="B1600" s="2" t="s">
        <v>108</v>
      </c>
      <c r="C1600" s="66" t="s">
        <v>1948</v>
      </c>
      <c r="D1600" s="2" t="n">
        <v>250</v>
      </c>
      <c r="E1600" s="38" t="s">
        <v>244</v>
      </c>
      <c r="F1600" s="2" t="n">
        <v>490</v>
      </c>
      <c r="G1600" s="66" t="s">
        <v>3718</v>
      </c>
      <c r="H1600" s="2" t="s">
        <v>3433</v>
      </c>
    </row>
    <row r="1601" customFormat="false" ht="15" hidden="false" customHeight="false" outlineLevel="0" collapsed="false">
      <c r="B1601" s="2" t="s">
        <v>108</v>
      </c>
      <c r="C1601" s="66" t="s">
        <v>1948</v>
      </c>
      <c r="D1601" s="2" t="n">
        <v>260</v>
      </c>
      <c r="E1601" s="38" t="s">
        <v>245</v>
      </c>
      <c r="F1601" s="2" t="n">
        <v>500</v>
      </c>
      <c r="G1601" s="66" t="s">
        <v>3718</v>
      </c>
      <c r="H1601" s="2" t="s">
        <v>3433</v>
      </c>
    </row>
    <row r="1603" customFormat="false" ht="15" hidden="false" customHeight="false" outlineLevel="0" collapsed="false">
      <c r="B1603" s="2" t="s">
        <v>108</v>
      </c>
      <c r="C1603" s="66" t="s">
        <v>1954</v>
      </c>
      <c r="D1603" s="2" t="n">
        <v>413</v>
      </c>
      <c r="E1603" s="38" t="s">
        <v>1955</v>
      </c>
      <c r="F1603" s="2" t="s">
        <v>3724</v>
      </c>
      <c r="G1603" s="66" t="s">
        <v>3718</v>
      </c>
      <c r="H1603" s="2" t="s">
        <v>3433</v>
      </c>
    </row>
    <row r="1604" customFormat="false" ht="15" hidden="false" customHeight="false" outlineLevel="0" collapsed="false">
      <c r="B1604" s="2" t="s">
        <v>108</v>
      </c>
      <c r="C1604" s="66" t="s">
        <v>1954</v>
      </c>
      <c r="D1604" s="2" t="n">
        <v>414</v>
      </c>
      <c r="E1604" s="38" t="s">
        <v>714</v>
      </c>
      <c r="F1604" s="2" t="s">
        <v>3725</v>
      </c>
      <c r="G1604" s="66" t="s">
        <v>3718</v>
      </c>
      <c r="H1604" s="2" t="s">
        <v>3433</v>
      </c>
    </row>
    <row r="1605" customFormat="false" ht="15" hidden="false" customHeight="false" outlineLevel="0" collapsed="false">
      <c r="B1605" s="2" t="s">
        <v>108</v>
      </c>
      <c r="C1605" s="66" t="s">
        <v>1954</v>
      </c>
      <c r="D1605" s="2" t="n">
        <v>415</v>
      </c>
      <c r="E1605" s="38" t="s">
        <v>1956</v>
      </c>
      <c r="F1605" s="2" t="s">
        <v>3726</v>
      </c>
      <c r="G1605" s="66" t="s">
        <v>3718</v>
      </c>
      <c r="H1605" s="2" t="s">
        <v>3433</v>
      </c>
    </row>
    <row r="1606" customFormat="false" ht="15" hidden="false" customHeight="false" outlineLevel="0" collapsed="false">
      <c r="B1606" s="2" t="s">
        <v>108</v>
      </c>
      <c r="C1606" s="66" t="s">
        <v>1954</v>
      </c>
      <c r="D1606" s="2" t="n">
        <v>416</v>
      </c>
      <c r="E1606" s="38" t="s">
        <v>511</v>
      </c>
      <c r="F1606" s="2" t="s">
        <v>3727</v>
      </c>
      <c r="G1606" s="66" t="s">
        <v>3718</v>
      </c>
      <c r="H1606" s="2" t="s">
        <v>3433</v>
      </c>
    </row>
    <row r="1607" customFormat="false" ht="15" hidden="false" customHeight="false" outlineLevel="0" collapsed="false">
      <c r="B1607" s="2" t="s">
        <v>108</v>
      </c>
      <c r="C1607" s="66" t="s">
        <v>1954</v>
      </c>
      <c r="D1607" s="2" t="n">
        <v>417</v>
      </c>
      <c r="E1607" s="38" t="s">
        <v>1957</v>
      </c>
      <c r="F1607" s="2" t="s">
        <v>3728</v>
      </c>
      <c r="G1607" s="66" t="s">
        <v>3718</v>
      </c>
      <c r="H1607" s="2" t="s">
        <v>3433</v>
      </c>
    </row>
    <row r="1608" customFormat="false" ht="15" hidden="false" customHeight="false" outlineLevel="0" collapsed="false">
      <c r="B1608" s="2" t="s">
        <v>108</v>
      </c>
      <c r="C1608" s="66" t="s">
        <v>1954</v>
      </c>
      <c r="D1608" s="2" t="n">
        <v>418</v>
      </c>
      <c r="E1608" s="38" t="s">
        <v>512</v>
      </c>
      <c r="F1608" s="2" t="s">
        <v>3729</v>
      </c>
      <c r="G1608" s="66" t="s">
        <v>3718</v>
      </c>
      <c r="H1608" s="2" t="s">
        <v>3433</v>
      </c>
    </row>
    <row r="1609" customFormat="false" ht="15" hidden="false" customHeight="false" outlineLevel="0" collapsed="false">
      <c r="B1609" s="2" t="s">
        <v>108</v>
      </c>
      <c r="C1609" s="66" t="s">
        <v>1954</v>
      </c>
      <c r="D1609" s="2" t="n">
        <v>419</v>
      </c>
      <c r="E1609" s="38" t="s">
        <v>1958</v>
      </c>
      <c r="F1609" s="2" t="s">
        <v>3730</v>
      </c>
      <c r="G1609" s="66" t="s">
        <v>3718</v>
      </c>
      <c r="H1609" s="2" t="s">
        <v>3433</v>
      </c>
    </row>
    <row r="1610" customFormat="false" ht="15" hidden="false" customHeight="false" outlineLevel="0" collapsed="false">
      <c r="B1610" s="2" t="s">
        <v>108</v>
      </c>
      <c r="C1610" s="66" t="s">
        <v>1954</v>
      </c>
      <c r="D1610" s="2" t="n">
        <v>420</v>
      </c>
      <c r="E1610" s="38" t="s">
        <v>513</v>
      </c>
      <c r="F1610" s="2" t="s">
        <v>3731</v>
      </c>
      <c r="G1610" s="66" t="s">
        <v>3718</v>
      </c>
      <c r="H1610" s="2" t="s">
        <v>3433</v>
      </c>
    </row>
    <row r="1611" customFormat="false" ht="15" hidden="false" customHeight="false" outlineLevel="0" collapsed="false">
      <c r="B1611" s="2" t="s">
        <v>108</v>
      </c>
      <c r="C1611" s="66" t="s">
        <v>1954</v>
      </c>
      <c r="D1611" s="2" t="n">
        <v>421</v>
      </c>
      <c r="E1611" s="38" t="s">
        <v>1959</v>
      </c>
      <c r="F1611" s="2" t="s">
        <v>3732</v>
      </c>
      <c r="G1611" s="66" t="s">
        <v>3718</v>
      </c>
      <c r="H1611" s="2" t="s">
        <v>3433</v>
      </c>
    </row>
    <row r="1612" customFormat="false" ht="15" hidden="false" customHeight="false" outlineLevel="0" collapsed="false">
      <c r="B1612" s="2" t="s">
        <v>108</v>
      </c>
      <c r="C1612" s="66" t="s">
        <v>1954</v>
      </c>
      <c r="D1612" s="2" t="n">
        <v>422</v>
      </c>
      <c r="E1612" s="38" t="s">
        <v>514</v>
      </c>
      <c r="F1612" s="2" t="s">
        <v>3733</v>
      </c>
      <c r="G1612" s="66" t="s">
        <v>3718</v>
      </c>
      <c r="H1612" s="2" t="s">
        <v>3433</v>
      </c>
    </row>
    <row r="1613" customFormat="false" ht="15" hidden="false" customHeight="false" outlineLevel="0" collapsed="false">
      <c r="B1613" s="2" t="s">
        <v>108</v>
      </c>
      <c r="C1613" s="66" t="s">
        <v>1954</v>
      </c>
      <c r="D1613" s="2" t="n">
        <v>423</v>
      </c>
      <c r="E1613" s="38" t="s">
        <v>1960</v>
      </c>
      <c r="F1613" s="2" t="s">
        <v>3734</v>
      </c>
      <c r="G1613" s="66" t="s">
        <v>3718</v>
      </c>
      <c r="H1613" s="2" t="s">
        <v>3433</v>
      </c>
    </row>
    <row r="1614" customFormat="false" ht="15" hidden="false" customHeight="false" outlineLevel="0" collapsed="false">
      <c r="B1614" s="2" t="s">
        <v>108</v>
      </c>
      <c r="C1614" s="66" t="s">
        <v>1954</v>
      </c>
      <c r="D1614" s="2" t="n">
        <v>424</v>
      </c>
      <c r="E1614" s="38" t="s">
        <v>515</v>
      </c>
      <c r="F1614" s="2" t="s">
        <v>3735</v>
      </c>
      <c r="G1614" s="66" t="s">
        <v>3718</v>
      </c>
      <c r="H1614" s="2" t="s">
        <v>3433</v>
      </c>
    </row>
    <row r="1615" customFormat="false" ht="15" hidden="false" customHeight="false" outlineLevel="0" collapsed="false">
      <c r="B1615" s="2" t="s">
        <v>108</v>
      </c>
      <c r="C1615" s="66" t="s">
        <v>1954</v>
      </c>
      <c r="D1615" s="2" t="n">
        <v>425</v>
      </c>
      <c r="E1615" s="38" t="s">
        <v>1961</v>
      </c>
      <c r="F1615" s="2" t="s">
        <v>3736</v>
      </c>
      <c r="G1615" s="66" t="s">
        <v>3718</v>
      </c>
      <c r="H1615" s="2" t="s">
        <v>3433</v>
      </c>
    </row>
    <row r="1616" customFormat="false" ht="15" hidden="false" customHeight="false" outlineLevel="0" collapsed="false">
      <c r="B1616" s="2" t="s">
        <v>108</v>
      </c>
      <c r="C1616" s="66" t="s">
        <v>1954</v>
      </c>
      <c r="D1616" s="2" t="n">
        <v>426</v>
      </c>
      <c r="E1616" s="38" t="s">
        <v>516</v>
      </c>
      <c r="F1616" s="2" t="s">
        <v>3737</v>
      </c>
      <c r="G1616" s="66" t="s">
        <v>3718</v>
      </c>
      <c r="H1616" s="2" t="s">
        <v>3433</v>
      </c>
    </row>
    <row r="1617" customFormat="false" ht="15" hidden="false" customHeight="false" outlineLevel="0" collapsed="false">
      <c r="B1617" s="2" t="s">
        <v>108</v>
      </c>
      <c r="C1617" s="66" t="s">
        <v>1954</v>
      </c>
      <c r="D1617" s="2" t="n">
        <v>513</v>
      </c>
      <c r="E1617" s="38" t="s">
        <v>1962</v>
      </c>
      <c r="F1617" s="2" t="s">
        <v>3738</v>
      </c>
      <c r="G1617" s="66" t="s">
        <v>3718</v>
      </c>
      <c r="H1617" s="2" t="str">
        <f aca="false">IF(VLOOKUP(LEFT(E1617,2),$E$1586:$H$1601,4,0)="VOID","VOID",VLOOKUP(LEFT(E1617,2),$E$1586:$H$1601,4,0)&amp;"/"&amp;RIGHT(E1617,3))</f>
        <v>42/176</v>
      </c>
      <c r="I1617" s="18" t="str">
        <f aca="false">SUBSTITUTE(H1617,"/",";")</f>
        <v>42;176</v>
      </c>
      <c r="J1617" s="2" t="str">
        <f aca="false">LEFT(H1617,2)</f>
        <v>42</v>
      </c>
      <c r="K1617" s="2" t="str">
        <f aca="false">RIGHT(H1617,3)</f>
        <v>176</v>
      </c>
    </row>
    <row r="1618" customFormat="false" ht="15" hidden="false" customHeight="false" outlineLevel="0" collapsed="false">
      <c r="B1618" s="2" t="s">
        <v>108</v>
      </c>
      <c r="C1618" s="66" t="s">
        <v>1954</v>
      </c>
      <c r="D1618" s="2" t="n">
        <v>514</v>
      </c>
      <c r="E1618" s="38" t="s">
        <v>1791</v>
      </c>
      <c r="F1618" s="2" t="s">
        <v>3739</v>
      </c>
      <c r="G1618" s="66" t="s">
        <v>3718</v>
      </c>
      <c r="H1618" s="2" t="str">
        <f aca="false">IF(VLOOKUP(LEFT(E1618,2),$E$1586:$H$1601,4,0)="VOID","VOID",VLOOKUP(LEFT(E1618,2),$E$1586:$H$1601,4,0)&amp;"/"&amp;RIGHT(E1618,3))</f>
        <v>44/176</v>
      </c>
      <c r="I1618" s="18" t="str">
        <f aca="false">SUBSTITUTE(H1618,"/",";")</f>
        <v>44;176</v>
      </c>
      <c r="J1618" s="2" t="str">
        <f aca="false">LEFT(H1618,2)</f>
        <v>44</v>
      </c>
      <c r="K1618" s="2" t="str">
        <f aca="false">RIGHT(H1618,3)</f>
        <v>176</v>
      </c>
    </row>
    <row r="1619" customFormat="false" ht="15" hidden="false" customHeight="false" outlineLevel="0" collapsed="false">
      <c r="B1619" s="2" t="s">
        <v>108</v>
      </c>
      <c r="C1619" s="66" t="s">
        <v>1954</v>
      </c>
      <c r="D1619" s="2" t="n">
        <v>515</v>
      </c>
      <c r="E1619" s="38" t="s">
        <v>1963</v>
      </c>
      <c r="F1619" s="2" t="s">
        <v>3740</v>
      </c>
      <c r="G1619" s="66" t="s">
        <v>3718</v>
      </c>
      <c r="H1619" s="2" t="str">
        <f aca="false">IF(VLOOKUP(LEFT(E1619,2),$E$1586:$H$1601,4,0)="VOID","VOID",VLOOKUP(LEFT(E1619,2),$E$1586:$H$1601,4,0)&amp;"/"&amp;RIGHT(E1619,3))</f>
        <v>46/176</v>
      </c>
      <c r="I1619" s="18" t="str">
        <f aca="false">SUBSTITUTE(H1619,"/",";")</f>
        <v>46;176</v>
      </c>
      <c r="J1619" s="2" t="str">
        <f aca="false">LEFT(H1619,2)</f>
        <v>46</v>
      </c>
      <c r="K1619" s="2" t="str">
        <f aca="false">RIGHT(H1619,3)</f>
        <v>176</v>
      </c>
    </row>
    <row r="1620" customFormat="false" ht="15" hidden="false" customHeight="false" outlineLevel="0" collapsed="false">
      <c r="B1620" s="2" t="s">
        <v>108</v>
      </c>
      <c r="C1620" s="66" t="s">
        <v>1954</v>
      </c>
      <c r="D1620" s="2" t="n">
        <v>516</v>
      </c>
      <c r="E1620" s="38" t="s">
        <v>523</v>
      </c>
      <c r="F1620" s="2" t="s">
        <v>3741</v>
      </c>
      <c r="G1620" s="66" t="s">
        <v>3718</v>
      </c>
      <c r="H1620" s="2" t="str">
        <f aca="false">IF(VLOOKUP(LEFT(E1620,2),$E$1586:$H$1601,4,0)="VOID","VOID",VLOOKUP(LEFT(E1620,2),$E$1586:$H$1601,4,0)&amp;"/"&amp;RIGHT(E1620,3))</f>
        <v>48/176</v>
      </c>
      <c r="I1620" s="18" t="str">
        <f aca="false">SUBSTITUTE(H1620,"/",";")</f>
        <v>48;176</v>
      </c>
      <c r="J1620" s="2" t="str">
        <f aca="false">LEFT(H1620,2)</f>
        <v>48</v>
      </c>
      <c r="K1620" s="2" t="str">
        <f aca="false">RIGHT(H1620,3)</f>
        <v>176</v>
      </c>
    </row>
    <row r="1621" customFormat="false" ht="15" hidden="false" customHeight="false" outlineLevel="0" collapsed="false">
      <c r="B1621" s="2" t="s">
        <v>108</v>
      </c>
      <c r="C1621" s="66" t="s">
        <v>1954</v>
      </c>
      <c r="D1621" s="2" t="n">
        <v>517</v>
      </c>
      <c r="E1621" s="38" t="s">
        <v>1964</v>
      </c>
      <c r="F1621" s="2" t="s">
        <v>3742</v>
      </c>
      <c r="G1621" s="66" t="s">
        <v>3718</v>
      </c>
      <c r="H1621" s="2" t="str">
        <f aca="false">IF(VLOOKUP(LEFT(E1621,2),$E$1586:$H$1601,4,0)="VOID","VOID",VLOOKUP(LEFT(E1621,2),$E$1586:$H$1601,4,0)&amp;"/"&amp;RIGHT(E1621,3))</f>
        <v>50/176</v>
      </c>
      <c r="I1621" s="18" t="str">
        <f aca="false">SUBSTITUTE(H1621,"/",";")</f>
        <v>50;176</v>
      </c>
      <c r="J1621" s="2" t="str">
        <f aca="false">LEFT(H1621,2)</f>
        <v>50</v>
      </c>
      <c r="K1621" s="2" t="str">
        <f aca="false">RIGHT(H1621,3)</f>
        <v>176</v>
      </c>
    </row>
    <row r="1622" customFormat="false" ht="15" hidden="false" customHeight="false" outlineLevel="0" collapsed="false">
      <c r="B1622" s="2" t="s">
        <v>108</v>
      </c>
      <c r="C1622" s="66" t="s">
        <v>1954</v>
      </c>
      <c r="D1622" s="2" t="n">
        <v>518</v>
      </c>
      <c r="E1622" s="38" t="s">
        <v>524</v>
      </c>
      <c r="F1622" s="2" t="s">
        <v>3743</v>
      </c>
      <c r="G1622" s="66" t="s">
        <v>3718</v>
      </c>
      <c r="H1622" s="2" t="str">
        <f aca="false">IF(VLOOKUP(LEFT(E1622,2),$E$1586:$H$1601,4,0)="VOID","VOID",VLOOKUP(LEFT(E1622,2),$E$1586:$H$1601,4,0)&amp;"/"&amp;RIGHT(E1622,3))</f>
        <v>52/176</v>
      </c>
      <c r="I1622" s="18" t="str">
        <f aca="false">SUBSTITUTE(H1622,"/",";")</f>
        <v>52;176</v>
      </c>
      <c r="J1622" s="2" t="str">
        <f aca="false">LEFT(H1622,2)</f>
        <v>52</v>
      </c>
      <c r="K1622" s="2" t="str">
        <f aca="false">RIGHT(H1622,3)</f>
        <v>176</v>
      </c>
    </row>
    <row r="1623" customFormat="false" ht="15" hidden="false" customHeight="false" outlineLevel="0" collapsed="false">
      <c r="B1623" s="2" t="s">
        <v>108</v>
      </c>
      <c r="C1623" s="66" t="s">
        <v>1954</v>
      </c>
      <c r="D1623" s="2" t="n">
        <v>519</v>
      </c>
      <c r="E1623" s="38" t="s">
        <v>1965</v>
      </c>
      <c r="F1623" s="2" t="s">
        <v>3744</v>
      </c>
      <c r="G1623" s="66" t="s">
        <v>3718</v>
      </c>
      <c r="H1623" s="2" t="str">
        <f aca="false">IF(VLOOKUP(LEFT(E1623,2),$E$1586:$H$1601,4,0)="VOID","VOID",VLOOKUP(LEFT(E1623,2),$E$1586:$H$1601,4,0)&amp;"/"&amp;RIGHT(E1623,3))</f>
        <v>54/176</v>
      </c>
      <c r="I1623" s="18" t="str">
        <f aca="false">SUBSTITUTE(H1623,"/",";")</f>
        <v>54;176</v>
      </c>
      <c r="J1623" s="2" t="str">
        <f aca="false">LEFT(H1623,2)</f>
        <v>54</v>
      </c>
      <c r="K1623" s="2" t="str">
        <f aca="false">RIGHT(H1623,3)</f>
        <v>176</v>
      </c>
    </row>
    <row r="1624" customFormat="false" ht="15" hidden="false" customHeight="false" outlineLevel="0" collapsed="false">
      <c r="B1624" s="2" t="s">
        <v>108</v>
      </c>
      <c r="C1624" s="66" t="s">
        <v>1954</v>
      </c>
      <c r="D1624" s="2" t="n">
        <v>520</v>
      </c>
      <c r="E1624" s="38" t="s">
        <v>525</v>
      </c>
      <c r="F1624" s="2" t="s">
        <v>3745</v>
      </c>
      <c r="G1624" s="66" t="s">
        <v>3718</v>
      </c>
      <c r="H1624" s="2" t="str">
        <f aca="false">IF(VLOOKUP(LEFT(E1624,2),$E$1586:$H$1601,4,0)="VOID","VOID",VLOOKUP(LEFT(E1624,2),$E$1586:$H$1601,4,0)&amp;"/"&amp;RIGHT(E1624,3))</f>
        <v>56/176</v>
      </c>
      <c r="I1624" s="18" t="str">
        <f aca="false">SUBSTITUTE(H1624,"/",";")</f>
        <v>56;176</v>
      </c>
      <c r="J1624" s="2" t="str">
        <f aca="false">LEFT(H1624,2)</f>
        <v>56</v>
      </c>
      <c r="K1624" s="2" t="str">
        <f aca="false">RIGHT(H1624,3)</f>
        <v>176</v>
      </c>
    </row>
    <row r="1625" customFormat="false" ht="15" hidden="false" customHeight="false" outlineLevel="0" collapsed="false">
      <c r="B1625" s="2" t="s">
        <v>108</v>
      </c>
      <c r="C1625" s="66" t="s">
        <v>1954</v>
      </c>
      <c r="D1625" s="2" t="n">
        <v>521</v>
      </c>
      <c r="E1625" s="38" t="s">
        <v>1966</v>
      </c>
      <c r="F1625" s="2" t="s">
        <v>3746</v>
      </c>
      <c r="G1625" s="66" t="s">
        <v>3718</v>
      </c>
      <c r="H1625" s="2" t="str">
        <f aca="false">IF(VLOOKUP(LEFT(E1625,2),$E$1586:$H$1601,4,0)="VOID","VOID",VLOOKUP(LEFT(E1625,2),$E$1586:$H$1601,4,0)&amp;"/"&amp;RIGHT(E1625,3))</f>
        <v>58/176</v>
      </c>
      <c r="I1625" s="18" t="str">
        <f aca="false">SUBSTITUTE(H1625,"/",";")</f>
        <v>58;176</v>
      </c>
      <c r="J1625" s="2" t="str">
        <f aca="false">LEFT(H1625,2)</f>
        <v>58</v>
      </c>
      <c r="K1625" s="2" t="str">
        <f aca="false">RIGHT(H1625,3)</f>
        <v>176</v>
      </c>
    </row>
    <row r="1626" customFormat="false" ht="15" hidden="false" customHeight="false" outlineLevel="0" collapsed="false">
      <c r="B1626" s="2" t="s">
        <v>108</v>
      </c>
      <c r="C1626" s="66" t="s">
        <v>1954</v>
      </c>
      <c r="D1626" s="2" t="n">
        <v>522</v>
      </c>
      <c r="E1626" s="38" t="s">
        <v>526</v>
      </c>
      <c r="F1626" s="2" t="s">
        <v>3747</v>
      </c>
      <c r="G1626" s="66" t="s">
        <v>3718</v>
      </c>
      <c r="H1626" s="2" t="str">
        <f aca="false">IF(VLOOKUP(LEFT(E1626,2),$E$1586:$H$1601,4,0)="VOID","VOID",VLOOKUP(LEFT(E1626,2),$E$1586:$H$1601,4,0)&amp;"/"&amp;RIGHT(E1626,3))</f>
        <v>VOID</v>
      </c>
    </row>
    <row r="1627" customFormat="false" ht="15" hidden="false" customHeight="false" outlineLevel="0" collapsed="false">
      <c r="B1627" s="2" t="s">
        <v>108</v>
      </c>
      <c r="C1627" s="66" t="s">
        <v>1954</v>
      </c>
      <c r="D1627" s="2" t="n">
        <v>523</v>
      </c>
      <c r="E1627" s="38" t="s">
        <v>1967</v>
      </c>
      <c r="F1627" s="2" t="s">
        <v>3748</v>
      </c>
      <c r="G1627" s="66" t="s">
        <v>3718</v>
      </c>
      <c r="H1627" s="2" t="str">
        <f aca="false">IF(VLOOKUP(LEFT(E1627,2),$E$1586:$H$1601,4,0)="VOID","VOID",VLOOKUP(LEFT(E1627,2),$E$1586:$H$1601,4,0)&amp;"/"&amp;RIGHT(E1627,3))</f>
        <v>VOID</v>
      </c>
    </row>
    <row r="1628" customFormat="false" ht="15" hidden="false" customHeight="false" outlineLevel="0" collapsed="false">
      <c r="B1628" s="2" t="s">
        <v>108</v>
      </c>
      <c r="C1628" s="66" t="s">
        <v>1954</v>
      </c>
      <c r="D1628" s="2" t="n">
        <v>524</v>
      </c>
      <c r="E1628" s="38" t="s">
        <v>527</v>
      </c>
      <c r="F1628" s="2" t="s">
        <v>3749</v>
      </c>
      <c r="G1628" s="66" t="s">
        <v>3718</v>
      </c>
      <c r="H1628" s="2" t="str">
        <f aca="false">IF(VLOOKUP(LEFT(E1628,2),$E$1586:$H$1601,4,0)="VOID","VOID",VLOOKUP(LEFT(E1628,2),$E$1586:$H$1601,4,0)&amp;"/"&amp;RIGHT(E1628,3))</f>
        <v>VOID</v>
      </c>
    </row>
    <row r="1629" customFormat="false" ht="15" hidden="false" customHeight="false" outlineLevel="0" collapsed="false">
      <c r="B1629" s="2" t="s">
        <v>108</v>
      </c>
      <c r="C1629" s="66" t="s">
        <v>1954</v>
      </c>
      <c r="D1629" s="2" t="n">
        <v>525</v>
      </c>
      <c r="E1629" s="38" t="s">
        <v>1968</v>
      </c>
      <c r="F1629" s="2" t="s">
        <v>3750</v>
      </c>
      <c r="G1629" s="66" t="s">
        <v>3718</v>
      </c>
      <c r="H1629" s="2" t="str">
        <f aca="false">IF(VLOOKUP(LEFT(E1629,2),$E$1586:$H$1601,4,0)="VOID","VOID",VLOOKUP(LEFT(E1629,2),$E$1586:$H$1601,4,0)&amp;"/"&amp;RIGHT(E1629,3))</f>
        <v>VOID</v>
      </c>
    </row>
    <row r="1630" customFormat="false" ht="15" hidden="false" customHeight="false" outlineLevel="0" collapsed="false">
      <c r="B1630" s="2" t="s">
        <v>108</v>
      </c>
      <c r="C1630" s="66" t="s">
        <v>1954</v>
      </c>
      <c r="D1630" s="2" t="n">
        <v>526</v>
      </c>
      <c r="E1630" s="38" t="s">
        <v>528</v>
      </c>
      <c r="F1630" s="2" t="s">
        <v>3751</v>
      </c>
      <c r="G1630" s="66" t="s">
        <v>3718</v>
      </c>
      <c r="H1630" s="2" t="str">
        <f aca="false">IF(VLOOKUP(LEFT(E1630,2),$E$1586:$H$1601,4,0)="VOID","VOID",VLOOKUP(LEFT(E1630,2),$E$1586:$H$1601,4,0)&amp;"/"&amp;RIGHT(E1630,3))</f>
        <v>VOID</v>
      </c>
    </row>
    <row r="1631" customFormat="false" ht="15" hidden="false" customHeight="false" outlineLevel="0" collapsed="false">
      <c r="B1631" s="2" t="s">
        <v>108</v>
      </c>
      <c r="C1631" s="66" t="s">
        <v>1954</v>
      </c>
      <c r="D1631" s="2" t="n">
        <v>613</v>
      </c>
      <c r="E1631" s="38" t="s">
        <v>1969</v>
      </c>
      <c r="F1631" s="2" t="s">
        <v>3752</v>
      </c>
      <c r="G1631" s="66" t="s">
        <v>3718</v>
      </c>
      <c r="H1631" s="2" t="str">
        <f aca="false">IF(VLOOKUP(LEFT(E1631,2),$E$1586:$H$1601,4,0)="VOID","VOID",VLOOKUP(LEFT(E1631,2),$E$1586:$H$1601,4,0)&amp;"/"&amp;RIGHT(E1631,3))</f>
        <v>42/182</v>
      </c>
      <c r="I1631" s="18" t="str">
        <f aca="false">SUBSTITUTE(H1631,"/",";")</f>
        <v>42;182</v>
      </c>
      <c r="J1631" s="2" t="str">
        <f aca="false">LEFT(H1631,2)</f>
        <v>42</v>
      </c>
      <c r="K1631" s="2" t="str">
        <f aca="false">RIGHT(H1631,3)</f>
        <v>182</v>
      </c>
    </row>
    <row r="1632" customFormat="false" ht="15" hidden="false" customHeight="false" outlineLevel="0" collapsed="false">
      <c r="B1632" s="2" t="s">
        <v>108</v>
      </c>
      <c r="C1632" s="66" t="s">
        <v>1954</v>
      </c>
      <c r="D1632" s="2" t="n">
        <v>614</v>
      </c>
      <c r="E1632" s="38" t="s">
        <v>1793</v>
      </c>
      <c r="F1632" s="2" t="s">
        <v>3753</v>
      </c>
      <c r="G1632" s="66" t="s">
        <v>3718</v>
      </c>
      <c r="H1632" s="2" t="str">
        <f aca="false">IF(VLOOKUP(LEFT(E1632,2),$E$1586:$H$1601,4,0)="VOID","VOID",VLOOKUP(LEFT(E1632,2),$E$1586:$H$1601,4,0)&amp;"/"&amp;RIGHT(E1632,3))</f>
        <v>44/182</v>
      </c>
      <c r="I1632" s="18" t="str">
        <f aca="false">SUBSTITUTE(H1632,"/",";")</f>
        <v>44;182</v>
      </c>
      <c r="J1632" s="2" t="str">
        <f aca="false">LEFT(H1632,2)</f>
        <v>44</v>
      </c>
      <c r="K1632" s="2" t="str">
        <f aca="false">RIGHT(H1632,3)</f>
        <v>182</v>
      </c>
    </row>
    <row r="1633" customFormat="false" ht="15" hidden="false" customHeight="false" outlineLevel="0" collapsed="false">
      <c r="B1633" s="2" t="s">
        <v>108</v>
      </c>
      <c r="C1633" s="66" t="s">
        <v>1954</v>
      </c>
      <c r="D1633" s="2" t="n">
        <v>615</v>
      </c>
      <c r="E1633" s="38" t="s">
        <v>1970</v>
      </c>
      <c r="F1633" s="2" t="s">
        <v>3754</v>
      </c>
      <c r="G1633" s="66" t="s">
        <v>3718</v>
      </c>
      <c r="H1633" s="2" t="str">
        <f aca="false">IF(VLOOKUP(LEFT(E1633,2),$E$1586:$H$1601,4,0)="VOID","VOID",VLOOKUP(LEFT(E1633,2),$E$1586:$H$1601,4,0)&amp;"/"&amp;RIGHT(E1633,3))</f>
        <v>46/182</v>
      </c>
      <c r="I1633" s="18" t="str">
        <f aca="false">SUBSTITUTE(H1633,"/",";")</f>
        <v>46;182</v>
      </c>
      <c r="J1633" s="2" t="str">
        <f aca="false">LEFT(H1633,2)</f>
        <v>46</v>
      </c>
      <c r="K1633" s="2" t="str">
        <f aca="false">RIGHT(H1633,3)</f>
        <v>182</v>
      </c>
    </row>
    <row r="1634" customFormat="false" ht="15" hidden="false" customHeight="false" outlineLevel="0" collapsed="false">
      <c r="B1634" s="2" t="s">
        <v>108</v>
      </c>
      <c r="C1634" s="66" t="s">
        <v>1954</v>
      </c>
      <c r="D1634" s="2" t="n">
        <v>616</v>
      </c>
      <c r="E1634" s="38" t="s">
        <v>1794</v>
      </c>
      <c r="F1634" s="2" t="s">
        <v>3755</v>
      </c>
      <c r="G1634" s="66" t="s">
        <v>3718</v>
      </c>
      <c r="H1634" s="2" t="str">
        <f aca="false">IF(VLOOKUP(LEFT(E1634,2),$E$1586:$H$1601,4,0)="VOID","VOID",VLOOKUP(LEFT(E1634,2),$E$1586:$H$1601,4,0)&amp;"/"&amp;RIGHT(E1634,3))</f>
        <v>48/182</v>
      </c>
      <c r="I1634" s="18" t="str">
        <f aca="false">SUBSTITUTE(H1634,"/",";")</f>
        <v>48;182</v>
      </c>
      <c r="J1634" s="2" t="str">
        <f aca="false">LEFT(H1634,2)</f>
        <v>48</v>
      </c>
      <c r="K1634" s="2" t="str">
        <f aca="false">RIGHT(H1634,3)</f>
        <v>182</v>
      </c>
    </row>
    <row r="1635" customFormat="false" ht="15" hidden="false" customHeight="false" outlineLevel="0" collapsed="false">
      <c r="B1635" s="2" t="s">
        <v>108</v>
      </c>
      <c r="C1635" s="66" t="s">
        <v>1954</v>
      </c>
      <c r="D1635" s="2" t="n">
        <v>617</v>
      </c>
      <c r="E1635" s="38" t="s">
        <v>1971</v>
      </c>
      <c r="F1635" s="2" t="s">
        <v>3756</v>
      </c>
      <c r="G1635" s="66" t="s">
        <v>3718</v>
      </c>
      <c r="H1635" s="2" t="str">
        <f aca="false">IF(VLOOKUP(LEFT(E1635,2),$E$1586:$H$1601,4,0)="VOID","VOID",VLOOKUP(LEFT(E1635,2),$E$1586:$H$1601,4,0)&amp;"/"&amp;RIGHT(E1635,3))</f>
        <v>50/182</v>
      </c>
      <c r="I1635" s="18" t="str">
        <f aca="false">SUBSTITUTE(H1635,"/",";")</f>
        <v>50;182</v>
      </c>
      <c r="J1635" s="2" t="str">
        <f aca="false">LEFT(H1635,2)</f>
        <v>50</v>
      </c>
      <c r="K1635" s="2" t="str">
        <f aca="false">RIGHT(H1635,3)</f>
        <v>182</v>
      </c>
    </row>
    <row r="1636" customFormat="false" ht="15" hidden="false" customHeight="false" outlineLevel="0" collapsed="false">
      <c r="B1636" s="2" t="s">
        <v>108</v>
      </c>
      <c r="C1636" s="66" t="s">
        <v>1954</v>
      </c>
      <c r="D1636" s="2" t="n">
        <v>618</v>
      </c>
      <c r="E1636" s="38" t="s">
        <v>1682</v>
      </c>
      <c r="F1636" s="2" t="s">
        <v>3757</v>
      </c>
      <c r="G1636" s="66" t="s">
        <v>3718</v>
      </c>
      <c r="H1636" s="2" t="str">
        <f aca="false">IF(VLOOKUP(LEFT(E1636,2),$E$1586:$H$1601,4,0)="VOID","VOID",VLOOKUP(LEFT(E1636,2),$E$1586:$H$1601,4,0)&amp;"/"&amp;RIGHT(E1636,3))</f>
        <v>52/182</v>
      </c>
      <c r="I1636" s="18" t="str">
        <f aca="false">SUBSTITUTE(H1636,"/",";")</f>
        <v>52;182</v>
      </c>
      <c r="J1636" s="2" t="str">
        <f aca="false">LEFT(H1636,2)</f>
        <v>52</v>
      </c>
      <c r="K1636" s="2" t="str">
        <f aca="false">RIGHT(H1636,3)</f>
        <v>182</v>
      </c>
    </row>
    <row r="1637" customFormat="false" ht="15" hidden="false" customHeight="false" outlineLevel="0" collapsed="false">
      <c r="B1637" s="2" t="s">
        <v>108</v>
      </c>
      <c r="C1637" s="66" t="s">
        <v>1954</v>
      </c>
      <c r="D1637" s="2" t="n">
        <v>619</v>
      </c>
      <c r="E1637" s="38" t="s">
        <v>1972</v>
      </c>
      <c r="F1637" s="2" t="s">
        <v>3758</v>
      </c>
      <c r="G1637" s="66" t="s">
        <v>3718</v>
      </c>
      <c r="H1637" s="2" t="str">
        <f aca="false">IF(VLOOKUP(LEFT(E1637,2),$E$1586:$H$1601,4,0)="VOID","VOID",VLOOKUP(LEFT(E1637,2),$E$1586:$H$1601,4,0)&amp;"/"&amp;RIGHT(E1637,3))</f>
        <v>54/182</v>
      </c>
      <c r="I1637" s="18" t="str">
        <f aca="false">SUBSTITUTE(H1637,"/",";")</f>
        <v>54;182</v>
      </c>
      <c r="J1637" s="2" t="str">
        <f aca="false">LEFT(H1637,2)</f>
        <v>54</v>
      </c>
      <c r="K1637" s="2" t="str">
        <f aca="false">RIGHT(H1637,3)</f>
        <v>182</v>
      </c>
    </row>
    <row r="1638" customFormat="false" ht="15" hidden="false" customHeight="false" outlineLevel="0" collapsed="false">
      <c r="B1638" s="2" t="s">
        <v>108</v>
      </c>
      <c r="C1638" s="66" t="s">
        <v>1954</v>
      </c>
      <c r="D1638" s="2" t="n">
        <v>620</v>
      </c>
      <c r="E1638" s="38" t="s">
        <v>1683</v>
      </c>
      <c r="F1638" s="2" t="s">
        <v>3759</v>
      </c>
      <c r="G1638" s="66" t="s">
        <v>3718</v>
      </c>
      <c r="H1638" s="2" t="str">
        <f aca="false">IF(VLOOKUP(LEFT(E1638,2),$E$1586:$H$1601,4,0)="VOID","VOID",VLOOKUP(LEFT(E1638,2),$E$1586:$H$1601,4,0)&amp;"/"&amp;RIGHT(E1638,3))</f>
        <v>56/182</v>
      </c>
      <c r="I1638" s="18" t="str">
        <f aca="false">SUBSTITUTE(H1638,"/",";")</f>
        <v>56;182</v>
      </c>
      <c r="J1638" s="2" t="str">
        <f aca="false">LEFT(H1638,2)</f>
        <v>56</v>
      </c>
      <c r="K1638" s="2" t="str">
        <f aca="false">RIGHT(H1638,3)</f>
        <v>182</v>
      </c>
    </row>
    <row r="1639" customFormat="false" ht="15" hidden="false" customHeight="false" outlineLevel="0" collapsed="false">
      <c r="B1639" s="2" t="s">
        <v>108</v>
      </c>
      <c r="C1639" s="66" t="s">
        <v>1954</v>
      </c>
      <c r="D1639" s="2" t="n">
        <v>621</v>
      </c>
      <c r="E1639" s="38" t="s">
        <v>1973</v>
      </c>
      <c r="F1639" s="2" t="s">
        <v>3760</v>
      </c>
      <c r="G1639" s="66" t="s">
        <v>3718</v>
      </c>
      <c r="H1639" s="2" t="str">
        <f aca="false">IF(VLOOKUP(LEFT(E1639,2),$E$1586:$H$1601,4,0)="VOID","VOID",VLOOKUP(LEFT(E1639,2),$E$1586:$H$1601,4,0)&amp;"/"&amp;RIGHT(E1639,3))</f>
        <v>58/182</v>
      </c>
      <c r="I1639" s="18" t="str">
        <f aca="false">SUBSTITUTE(H1639,"/",";")</f>
        <v>58;182</v>
      </c>
      <c r="J1639" s="2" t="str">
        <f aca="false">LEFT(H1639,2)</f>
        <v>58</v>
      </c>
      <c r="K1639" s="2" t="str">
        <f aca="false">RIGHT(H1639,3)</f>
        <v>182</v>
      </c>
    </row>
    <row r="1640" customFormat="false" ht="15" hidden="false" customHeight="false" outlineLevel="0" collapsed="false">
      <c r="B1640" s="2" t="s">
        <v>108</v>
      </c>
      <c r="C1640" s="66" t="s">
        <v>1954</v>
      </c>
      <c r="D1640" s="2" t="n">
        <v>622</v>
      </c>
      <c r="E1640" s="38" t="s">
        <v>1684</v>
      </c>
      <c r="F1640" s="2" t="s">
        <v>3761</v>
      </c>
      <c r="G1640" s="66" t="s">
        <v>3718</v>
      </c>
      <c r="H1640" s="2" t="str">
        <f aca="false">IF(VLOOKUP(LEFT(E1640,2),$E$1586:$H$1601,4,0)="VOID","VOID",VLOOKUP(LEFT(E1640,2),$E$1586:$H$1601,4,0)&amp;"/"&amp;RIGHT(E1640,3))</f>
        <v>VOID</v>
      </c>
    </row>
    <row r="1641" customFormat="false" ht="15" hidden="false" customHeight="false" outlineLevel="0" collapsed="false">
      <c r="B1641" s="2" t="s">
        <v>108</v>
      </c>
      <c r="C1641" s="66" t="s">
        <v>1954</v>
      </c>
      <c r="D1641" s="2" t="n">
        <v>623</v>
      </c>
      <c r="E1641" s="38" t="s">
        <v>1974</v>
      </c>
      <c r="F1641" s="2" t="s">
        <v>3762</v>
      </c>
      <c r="G1641" s="66" t="s">
        <v>3718</v>
      </c>
      <c r="H1641" s="2" t="str">
        <f aca="false">IF(VLOOKUP(LEFT(E1641,2),$E$1586:$H$1601,4,0)="VOID","VOID",VLOOKUP(LEFT(E1641,2),$E$1586:$H$1601,4,0)&amp;"/"&amp;RIGHT(E1641,3))</f>
        <v>VOID</v>
      </c>
    </row>
    <row r="1642" customFormat="false" ht="15" hidden="false" customHeight="false" outlineLevel="0" collapsed="false">
      <c r="B1642" s="2" t="s">
        <v>108</v>
      </c>
      <c r="C1642" s="66" t="s">
        <v>1954</v>
      </c>
      <c r="D1642" s="2" t="n">
        <v>624</v>
      </c>
      <c r="E1642" s="38" t="s">
        <v>1685</v>
      </c>
      <c r="F1642" s="2" t="s">
        <v>3763</v>
      </c>
      <c r="G1642" s="66" t="s">
        <v>3718</v>
      </c>
      <c r="H1642" s="2" t="str">
        <f aca="false">IF(VLOOKUP(LEFT(E1642,2),$E$1586:$H$1601,4,0)="VOID","VOID",VLOOKUP(LEFT(E1642,2),$E$1586:$H$1601,4,0)&amp;"/"&amp;RIGHT(E1642,3))</f>
        <v>VOID</v>
      </c>
    </row>
    <row r="1643" customFormat="false" ht="15" hidden="false" customHeight="false" outlineLevel="0" collapsed="false">
      <c r="B1643" s="2" t="s">
        <v>108</v>
      </c>
      <c r="C1643" s="66" t="s">
        <v>1954</v>
      </c>
      <c r="D1643" s="2" t="n">
        <v>625</v>
      </c>
      <c r="E1643" s="38" t="s">
        <v>1975</v>
      </c>
      <c r="F1643" s="2" t="s">
        <v>3764</v>
      </c>
      <c r="G1643" s="66" t="s">
        <v>3718</v>
      </c>
      <c r="H1643" s="2" t="str">
        <f aca="false">IF(VLOOKUP(LEFT(E1643,2),$E$1586:$H$1601,4,0)="VOID","VOID",VLOOKUP(LEFT(E1643,2),$E$1586:$H$1601,4,0)&amp;"/"&amp;RIGHT(E1643,3))</f>
        <v>VOID</v>
      </c>
    </row>
    <row r="1644" customFormat="false" ht="15" hidden="false" customHeight="false" outlineLevel="0" collapsed="false">
      <c r="B1644" s="2" t="s">
        <v>108</v>
      </c>
      <c r="C1644" s="66" t="s">
        <v>1954</v>
      </c>
      <c r="D1644" s="2" t="n">
        <v>626</v>
      </c>
      <c r="E1644" s="38" t="s">
        <v>1686</v>
      </c>
      <c r="F1644" s="2" t="s">
        <v>3765</v>
      </c>
      <c r="G1644" s="66" t="s">
        <v>3718</v>
      </c>
      <c r="H1644" s="2" t="str">
        <f aca="false">IF(VLOOKUP(LEFT(E1644,2),$E$1586:$H$1601,4,0)="VOID","VOID",VLOOKUP(LEFT(E1644,2),$E$1586:$H$1601,4,0)&amp;"/"&amp;RIGHT(E1644,3))</f>
        <v>VOID</v>
      </c>
    </row>
    <row r="1645" customFormat="false" ht="15" hidden="false" customHeight="false" outlineLevel="0" collapsed="false">
      <c r="B1645" s="2" t="s">
        <v>108</v>
      </c>
      <c r="C1645" s="66" t="s">
        <v>1954</v>
      </c>
      <c r="D1645" s="2" t="n">
        <v>713</v>
      </c>
      <c r="E1645" s="38" t="s">
        <v>1976</v>
      </c>
      <c r="F1645" s="2" t="s">
        <v>3766</v>
      </c>
      <c r="G1645" s="66" t="s">
        <v>3718</v>
      </c>
      <c r="H1645" s="2" t="s">
        <v>3433</v>
      </c>
    </row>
    <row r="1646" customFormat="false" ht="15" hidden="false" customHeight="false" outlineLevel="0" collapsed="false">
      <c r="B1646" s="2" t="s">
        <v>108</v>
      </c>
      <c r="C1646" s="66" t="s">
        <v>1954</v>
      </c>
      <c r="D1646" s="2" t="n">
        <v>714</v>
      </c>
      <c r="E1646" s="38" t="s">
        <v>1977</v>
      </c>
      <c r="F1646" s="2" t="s">
        <v>3767</v>
      </c>
      <c r="G1646" s="66" t="s">
        <v>3718</v>
      </c>
      <c r="H1646" s="2" t="s">
        <v>3433</v>
      </c>
    </row>
    <row r="1647" customFormat="false" ht="15" hidden="false" customHeight="false" outlineLevel="0" collapsed="false">
      <c r="B1647" s="2" t="s">
        <v>108</v>
      </c>
      <c r="C1647" s="66" t="s">
        <v>1954</v>
      </c>
      <c r="D1647" s="2" t="n">
        <v>715</v>
      </c>
      <c r="E1647" s="38" t="s">
        <v>1978</v>
      </c>
      <c r="F1647" s="2" t="s">
        <v>3768</v>
      </c>
      <c r="G1647" s="66" t="s">
        <v>3718</v>
      </c>
      <c r="H1647" s="2" t="s">
        <v>3433</v>
      </c>
    </row>
    <row r="1648" customFormat="false" ht="15" hidden="false" customHeight="false" outlineLevel="0" collapsed="false">
      <c r="B1648" s="2" t="s">
        <v>108</v>
      </c>
      <c r="C1648" s="66" t="s">
        <v>1954</v>
      </c>
      <c r="D1648" s="2" t="n">
        <v>716</v>
      </c>
      <c r="E1648" s="38" t="s">
        <v>1979</v>
      </c>
      <c r="F1648" s="2" t="s">
        <v>3769</v>
      </c>
      <c r="G1648" s="66" t="s">
        <v>3718</v>
      </c>
      <c r="H1648" s="2" t="s">
        <v>3433</v>
      </c>
    </row>
    <row r="1649" customFormat="false" ht="15" hidden="false" customHeight="false" outlineLevel="0" collapsed="false">
      <c r="B1649" s="2" t="s">
        <v>108</v>
      </c>
      <c r="C1649" s="66" t="s">
        <v>1954</v>
      </c>
      <c r="D1649" s="2" t="n">
        <v>717</v>
      </c>
      <c r="E1649" s="38" t="s">
        <v>1980</v>
      </c>
      <c r="F1649" s="2" t="s">
        <v>3770</v>
      </c>
      <c r="G1649" s="66" t="s">
        <v>3718</v>
      </c>
      <c r="H1649" s="2" t="s">
        <v>3433</v>
      </c>
    </row>
    <row r="1650" customFormat="false" ht="15" hidden="false" customHeight="false" outlineLevel="0" collapsed="false">
      <c r="B1650" s="2" t="s">
        <v>108</v>
      </c>
      <c r="C1650" s="66" t="s">
        <v>1954</v>
      </c>
      <c r="D1650" s="2" t="n">
        <v>718</v>
      </c>
      <c r="E1650" s="38" t="s">
        <v>1694</v>
      </c>
      <c r="F1650" s="2" t="s">
        <v>3771</v>
      </c>
      <c r="G1650" s="66" t="s">
        <v>3718</v>
      </c>
      <c r="H1650" s="2" t="s">
        <v>3433</v>
      </c>
    </row>
    <row r="1651" customFormat="false" ht="15" hidden="false" customHeight="false" outlineLevel="0" collapsed="false">
      <c r="B1651" s="2" t="s">
        <v>108</v>
      </c>
      <c r="C1651" s="66" t="s">
        <v>1954</v>
      </c>
      <c r="D1651" s="2" t="n">
        <v>719</v>
      </c>
      <c r="E1651" s="38" t="s">
        <v>1981</v>
      </c>
      <c r="F1651" s="2" t="s">
        <v>3772</v>
      </c>
      <c r="G1651" s="66" t="s">
        <v>3718</v>
      </c>
      <c r="H1651" s="2" t="s">
        <v>3433</v>
      </c>
    </row>
    <row r="1652" customFormat="false" ht="15" hidden="false" customHeight="false" outlineLevel="0" collapsed="false">
      <c r="B1652" s="2" t="s">
        <v>108</v>
      </c>
      <c r="C1652" s="66" t="s">
        <v>1954</v>
      </c>
      <c r="D1652" s="2" t="n">
        <v>720</v>
      </c>
      <c r="E1652" s="38" t="s">
        <v>1695</v>
      </c>
      <c r="F1652" s="2" t="s">
        <v>3773</v>
      </c>
      <c r="G1652" s="66" t="s">
        <v>3718</v>
      </c>
      <c r="H1652" s="2" t="s">
        <v>3433</v>
      </c>
    </row>
    <row r="1653" customFormat="false" ht="15" hidden="false" customHeight="false" outlineLevel="0" collapsed="false">
      <c r="B1653" s="2" t="s">
        <v>108</v>
      </c>
      <c r="C1653" s="66" t="s">
        <v>1954</v>
      </c>
      <c r="D1653" s="2" t="n">
        <v>721</v>
      </c>
      <c r="E1653" s="38" t="s">
        <v>1982</v>
      </c>
      <c r="F1653" s="2" t="s">
        <v>3774</v>
      </c>
      <c r="G1653" s="66" t="s">
        <v>3718</v>
      </c>
      <c r="H1653" s="2" t="s">
        <v>3433</v>
      </c>
    </row>
    <row r="1654" customFormat="false" ht="15" hidden="false" customHeight="false" outlineLevel="0" collapsed="false">
      <c r="B1654" s="2" t="s">
        <v>108</v>
      </c>
      <c r="C1654" s="66" t="s">
        <v>1954</v>
      </c>
      <c r="D1654" s="2" t="n">
        <v>722</v>
      </c>
      <c r="E1654" s="38" t="s">
        <v>1696</v>
      </c>
      <c r="F1654" s="2" t="s">
        <v>3775</v>
      </c>
      <c r="G1654" s="66" t="s">
        <v>3718</v>
      </c>
      <c r="H1654" s="2" t="s">
        <v>3433</v>
      </c>
    </row>
    <row r="1655" customFormat="false" ht="15" hidden="false" customHeight="false" outlineLevel="0" collapsed="false">
      <c r="B1655" s="2" t="s">
        <v>108</v>
      </c>
      <c r="C1655" s="66" t="s">
        <v>1954</v>
      </c>
      <c r="D1655" s="2" t="n">
        <v>723</v>
      </c>
      <c r="E1655" s="38" t="s">
        <v>1983</v>
      </c>
      <c r="F1655" s="2" t="s">
        <v>3776</v>
      </c>
      <c r="G1655" s="66" t="s">
        <v>3718</v>
      </c>
      <c r="H1655" s="2" t="s">
        <v>3433</v>
      </c>
    </row>
    <row r="1656" customFormat="false" ht="15" hidden="false" customHeight="false" outlineLevel="0" collapsed="false">
      <c r="B1656" s="2" t="s">
        <v>108</v>
      </c>
      <c r="C1656" s="66" t="s">
        <v>1954</v>
      </c>
      <c r="D1656" s="2" t="n">
        <v>724</v>
      </c>
      <c r="E1656" s="38" t="s">
        <v>1697</v>
      </c>
      <c r="F1656" s="2" t="s">
        <v>3777</v>
      </c>
      <c r="G1656" s="66" t="s">
        <v>3718</v>
      </c>
      <c r="H1656" s="2" t="s">
        <v>3433</v>
      </c>
    </row>
    <row r="1657" customFormat="false" ht="15" hidden="false" customHeight="false" outlineLevel="0" collapsed="false">
      <c r="B1657" s="2" t="s">
        <v>108</v>
      </c>
      <c r="C1657" s="66" t="s">
        <v>1954</v>
      </c>
      <c r="D1657" s="2" t="n">
        <v>725</v>
      </c>
      <c r="E1657" s="38" t="s">
        <v>1984</v>
      </c>
      <c r="F1657" s="2" t="s">
        <v>3778</v>
      </c>
      <c r="G1657" s="66" t="s">
        <v>3718</v>
      </c>
      <c r="H1657" s="2" t="s">
        <v>3433</v>
      </c>
    </row>
    <row r="1658" customFormat="false" ht="15" hidden="false" customHeight="false" outlineLevel="0" collapsed="false">
      <c r="B1658" s="2" t="s">
        <v>108</v>
      </c>
      <c r="C1658" s="66" t="s">
        <v>1954</v>
      </c>
      <c r="D1658" s="2" t="n">
        <v>726</v>
      </c>
      <c r="E1658" s="38" t="s">
        <v>1698</v>
      </c>
      <c r="F1658" s="2" t="s">
        <v>3779</v>
      </c>
      <c r="G1658" s="66" t="s">
        <v>3718</v>
      </c>
      <c r="H1658" s="2" t="s">
        <v>3433</v>
      </c>
    </row>
    <row r="1659" customFormat="false" ht="15" hidden="false" customHeight="false" outlineLevel="0" collapsed="false">
      <c r="B1659" s="2" t="s">
        <v>108</v>
      </c>
      <c r="C1659" s="66" t="s">
        <v>1954</v>
      </c>
      <c r="D1659" s="2" t="n">
        <v>813</v>
      </c>
      <c r="E1659" s="38" t="s">
        <v>1985</v>
      </c>
      <c r="F1659" s="2" t="s">
        <v>3780</v>
      </c>
      <c r="G1659" s="66" t="s">
        <v>3718</v>
      </c>
      <c r="H1659" s="2" t="s">
        <v>3433</v>
      </c>
    </row>
    <row r="1660" customFormat="false" ht="15" hidden="false" customHeight="false" outlineLevel="0" collapsed="false">
      <c r="B1660" s="2" t="s">
        <v>108</v>
      </c>
      <c r="C1660" s="66" t="s">
        <v>1954</v>
      </c>
      <c r="D1660" s="2" t="n">
        <v>814</v>
      </c>
      <c r="E1660" s="38" t="s">
        <v>1986</v>
      </c>
      <c r="F1660" s="2" t="s">
        <v>3781</v>
      </c>
      <c r="G1660" s="66" t="s">
        <v>3718</v>
      </c>
      <c r="H1660" s="2" t="s">
        <v>3433</v>
      </c>
    </row>
    <row r="1661" customFormat="false" ht="15" hidden="false" customHeight="false" outlineLevel="0" collapsed="false">
      <c r="B1661" s="2" t="s">
        <v>108</v>
      </c>
      <c r="C1661" s="66" t="s">
        <v>1954</v>
      </c>
      <c r="D1661" s="2" t="n">
        <v>815</v>
      </c>
      <c r="E1661" s="38" t="s">
        <v>1987</v>
      </c>
      <c r="F1661" s="2" t="s">
        <v>3782</v>
      </c>
      <c r="G1661" s="66" t="s">
        <v>3718</v>
      </c>
      <c r="H1661" s="2" t="s">
        <v>3433</v>
      </c>
    </row>
    <row r="1662" customFormat="false" ht="15" hidden="false" customHeight="false" outlineLevel="0" collapsed="false">
      <c r="B1662" s="2" t="s">
        <v>108</v>
      </c>
      <c r="C1662" s="66" t="s">
        <v>1954</v>
      </c>
      <c r="D1662" s="2" t="n">
        <v>816</v>
      </c>
      <c r="E1662" s="38" t="s">
        <v>1988</v>
      </c>
      <c r="F1662" s="2" t="s">
        <v>3783</v>
      </c>
      <c r="G1662" s="66" t="s">
        <v>3718</v>
      </c>
      <c r="H1662" s="2" t="s">
        <v>3433</v>
      </c>
    </row>
    <row r="1663" customFormat="false" ht="15" hidden="false" customHeight="false" outlineLevel="0" collapsed="false">
      <c r="B1663" s="2" t="s">
        <v>108</v>
      </c>
      <c r="C1663" s="66" t="s">
        <v>1954</v>
      </c>
      <c r="D1663" s="2" t="n">
        <v>817</v>
      </c>
      <c r="E1663" s="38" t="s">
        <v>1989</v>
      </c>
      <c r="F1663" s="2" t="s">
        <v>3784</v>
      </c>
      <c r="G1663" s="66" t="s">
        <v>3718</v>
      </c>
      <c r="H1663" s="2" t="s">
        <v>3433</v>
      </c>
    </row>
    <row r="1664" customFormat="false" ht="15" hidden="false" customHeight="false" outlineLevel="0" collapsed="false">
      <c r="B1664" s="2" t="s">
        <v>108</v>
      </c>
      <c r="C1664" s="66" t="s">
        <v>1954</v>
      </c>
      <c r="D1664" s="2" t="n">
        <v>818</v>
      </c>
      <c r="E1664" s="38" t="s">
        <v>1706</v>
      </c>
      <c r="F1664" s="2" t="s">
        <v>3785</v>
      </c>
      <c r="G1664" s="66" t="s">
        <v>3718</v>
      </c>
      <c r="H1664" s="2" t="s">
        <v>3433</v>
      </c>
    </row>
    <row r="1665" customFormat="false" ht="15" hidden="false" customHeight="false" outlineLevel="0" collapsed="false">
      <c r="B1665" s="2" t="s">
        <v>108</v>
      </c>
      <c r="C1665" s="66" t="s">
        <v>1954</v>
      </c>
      <c r="D1665" s="2" t="n">
        <v>819</v>
      </c>
      <c r="E1665" s="38" t="s">
        <v>1990</v>
      </c>
      <c r="F1665" s="2" t="s">
        <v>3786</v>
      </c>
      <c r="G1665" s="66" t="s">
        <v>3718</v>
      </c>
      <c r="H1665" s="2" t="s">
        <v>3433</v>
      </c>
    </row>
    <row r="1666" customFormat="false" ht="15" hidden="false" customHeight="false" outlineLevel="0" collapsed="false">
      <c r="B1666" s="2" t="s">
        <v>108</v>
      </c>
      <c r="C1666" s="66" t="s">
        <v>1954</v>
      </c>
      <c r="D1666" s="2" t="n">
        <v>820</v>
      </c>
      <c r="E1666" s="38" t="s">
        <v>1707</v>
      </c>
      <c r="F1666" s="2" t="s">
        <v>3787</v>
      </c>
      <c r="G1666" s="66" t="s">
        <v>3718</v>
      </c>
      <c r="H1666" s="2" t="s">
        <v>3433</v>
      </c>
    </row>
    <row r="1667" customFormat="false" ht="15" hidden="false" customHeight="false" outlineLevel="0" collapsed="false">
      <c r="B1667" s="2" t="s">
        <v>108</v>
      </c>
      <c r="C1667" s="66" t="s">
        <v>1954</v>
      </c>
      <c r="D1667" s="2" t="n">
        <v>821</v>
      </c>
      <c r="E1667" s="38" t="s">
        <v>1991</v>
      </c>
      <c r="F1667" s="2" t="s">
        <v>3788</v>
      </c>
      <c r="G1667" s="66" t="s">
        <v>3718</v>
      </c>
      <c r="H1667" s="2" t="s">
        <v>3433</v>
      </c>
    </row>
    <row r="1668" customFormat="false" ht="15" hidden="false" customHeight="false" outlineLevel="0" collapsed="false">
      <c r="B1668" s="2" t="s">
        <v>108</v>
      </c>
      <c r="C1668" s="66" t="s">
        <v>1954</v>
      </c>
      <c r="D1668" s="2" t="n">
        <v>822</v>
      </c>
      <c r="E1668" s="38" t="s">
        <v>1708</v>
      </c>
      <c r="F1668" s="2" t="s">
        <v>3789</v>
      </c>
      <c r="G1668" s="66" t="s">
        <v>3718</v>
      </c>
      <c r="H1668" s="2" t="s">
        <v>3433</v>
      </c>
    </row>
    <row r="1669" customFormat="false" ht="15" hidden="false" customHeight="false" outlineLevel="0" collapsed="false">
      <c r="B1669" s="2" t="s">
        <v>108</v>
      </c>
      <c r="C1669" s="66" t="s">
        <v>1954</v>
      </c>
      <c r="D1669" s="2" t="n">
        <v>823</v>
      </c>
      <c r="E1669" s="38" t="s">
        <v>1992</v>
      </c>
      <c r="F1669" s="2" t="s">
        <v>3790</v>
      </c>
      <c r="G1669" s="66" t="s">
        <v>3718</v>
      </c>
      <c r="H1669" s="2" t="s">
        <v>3433</v>
      </c>
    </row>
    <row r="1670" customFormat="false" ht="15" hidden="false" customHeight="false" outlineLevel="0" collapsed="false">
      <c r="B1670" s="2" t="s">
        <v>108</v>
      </c>
      <c r="C1670" s="66" t="s">
        <v>1954</v>
      </c>
      <c r="D1670" s="2" t="n">
        <v>824</v>
      </c>
      <c r="E1670" s="38" t="s">
        <v>1709</v>
      </c>
      <c r="F1670" s="2" t="s">
        <v>3791</v>
      </c>
      <c r="G1670" s="66" t="s">
        <v>3718</v>
      </c>
      <c r="H1670" s="2" t="s">
        <v>3433</v>
      </c>
    </row>
    <row r="1671" customFormat="false" ht="15" hidden="false" customHeight="false" outlineLevel="0" collapsed="false">
      <c r="B1671" s="2" t="s">
        <v>108</v>
      </c>
      <c r="C1671" s="66" t="s">
        <v>1954</v>
      </c>
      <c r="D1671" s="2" t="n">
        <v>825</v>
      </c>
      <c r="E1671" s="38" t="s">
        <v>1993</v>
      </c>
      <c r="F1671" s="2" t="s">
        <v>3792</v>
      </c>
      <c r="G1671" s="66" t="s">
        <v>3718</v>
      </c>
      <c r="H1671" s="2" t="s">
        <v>3433</v>
      </c>
    </row>
    <row r="1672" customFormat="false" ht="15" hidden="false" customHeight="false" outlineLevel="0" collapsed="false">
      <c r="B1672" s="2" t="s">
        <v>108</v>
      </c>
      <c r="C1672" s="66" t="s">
        <v>1954</v>
      </c>
      <c r="D1672" s="2" t="n">
        <v>826</v>
      </c>
      <c r="E1672" s="38" t="s">
        <v>1710</v>
      </c>
      <c r="F1672" s="2" t="s">
        <v>3793</v>
      </c>
      <c r="G1672" s="66" t="s">
        <v>3718</v>
      </c>
      <c r="H1672" s="2" t="s">
        <v>3433</v>
      </c>
    </row>
    <row r="1674" customFormat="false" ht="15" hidden="false" customHeight="false" outlineLevel="0" collapsed="false">
      <c r="B1674" s="2" t="s">
        <v>108</v>
      </c>
      <c r="C1674" s="66" t="s">
        <v>1881</v>
      </c>
      <c r="D1674" s="2" t="n">
        <f aca="false">E1674*10-100</f>
        <v>140</v>
      </c>
      <c r="E1674" s="38" t="s">
        <v>310</v>
      </c>
      <c r="F1674" s="2" t="n">
        <f aca="false">IFERROR(E1674*10,SUBSTITUTE(E1674,"/",""))</f>
        <v>240</v>
      </c>
      <c r="G1674" s="66" t="s">
        <v>3718</v>
      </c>
      <c r="H1674" s="2" t="s">
        <v>3433</v>
      </c>
    </row>
    <row r="1675" customFormat="false" ht="15" hidden="false" customHeight="false" outlineLevel="0" collapsed="false">
      <c r="B1675" s="2" t="s">
        <v>108</v>
      </c>
      <c r="C1675" s="66" t="s">
        <v>1881</v>
      </c>
      <c r="D1675" s="2" t="n">
        <f aca="false">E1675*10-100</f>
        <v>150</v>
      </c>
      <c r="E1675" s="38" t="s">
        <v>311</v>
      </c>
      <c r="F1675" s="2" t="n">
        <f aca="false">IFERROR(E1675*10,SUBSTITUTE(E1675,"/",""))</f>
        <v>250</v>
      </c>
      <c r="G1675" s="66" t="s">
        <v>3718</v>
      </c>
      <c r="H1675" s="2" t="s">
        <v>3433</v>
      </c>
    </row>
    <row r="1676" customFormat="false" ht="15" hidden="false" customHeight="false" outlineLevel="0" collapsed="false">
      <c r="B1676" s="2" t="s">
        <v>108</v>
      </c>
      <c r="C1676" s="66" t="s">
        <v>1881</v>
      </c>
      <c r="D1676" s="2" t="n">
        <f aca="false">E1676*10-100</f>
        <v>160</v>
      </c>
      <c r="E1676" s="38" t="s">
        <v>312</v>
      </c>
      <c r="F1676" s="2" t="n">
        <f aca="false">IFERROR(E1676*10,SUBSTITUTE(E1676,"/",""))</f>
        <v>260</v>
      </c>
      <c r="G1676" s="66" t="s">
        <v>3718</v>
      </c>
      <c r="H1676" s="2" t="s">
        <v>3433</v>
      </c>
    </row>
    <row r="1677" customFormat="false" ht="15" hidden="false" customHeight="false" outlineLevel="0" collapsed="false">
      <c r="B1677" s="2" t="s">
        <v>108</v>
      </c>
      <c r="C1677" s="66" t="s">
        <v>1881</v>
      </c>
      <c r="D1677" s="2" t="n">
        <f aca="false">E1677*10-100</f>
        <v>170</v>
      </c>
      <c r="E1677" s="38" t="s">
        <v>313</v>
      </c>
      <c r="F1677" s="2" t="n">
        <f aca="false">IFERROR(E1677*10,SUBSTITUTE(E1677,"/",""))</f>
        <v>270</v>
      </c>
      <c r="G1677" s="66" t="s">
        <v>3718</v>
      </c>
      <c r="H1677" s="2" t="s">
        <v>3433</v>
      </c>
    </row>
    <row r="1678" customFormat="false" ht="15" hidden="false" customHeight="false" outlineLevel="0" collapsed="false">
      <c r="B1678" s="2" t="s">
        <v>108</v>
      </c>
      <c r="C1678" s="66" t="s">
        <v>1881</v>
      </c>
      <c r="D1678" s="2" t="n">
        <f aca="false">E1678*10-100</f>
        <v>180</v>
      </c>
      <c r="E1678" s="38" t="s">
        <v>314</v>
      </c>
      <c r="F1678" s="2" t="n">
        <f aca="false">IFERROR(E1678*10,SUBSTITUTE(E1678,"/",""))</f>
        <v>280</v>
      </c>
      <c r="G1678" s="66" t="s">
        <v>3718</v>
      </c>
      <c r="H1678" s="2" t="n">
        <v>44</v>
      </c>
      <c r="I1678" s="18" t="str">
        <f aca="false">SUBSTITUTE(H1678,"/",";")</f>
        <v>44</v>
      </c>
      <c r="J1678" s="2" t="str">
        <f aca="false">SUBSTITUTE(H1678,"/",";")</f>
        <v>44</v>
      </c>
    </row>
    <row r="1679" customFormat="false" ht="15" hidden="false" customHeight="false" outlineLevel="0" collapsed="false">
      <c r="B1679" s="2" t="s">
        <v>108</v>
      </c>
      <c r="C1679" s="66" t="s">
        <v>1881</v>
      </c>
      <c r="D1679" s="2" t="n">
        <f aca="false">E1679*10-100</f>
        <v>190</v>
      </c>
      <c r="E1679" s="38" t="s">
        <v>315</v>
      </c>
      <c r="F1679" s="2" t="n">
        <f aca="false">IFERROR(E1679*10,SUBSTITUTE(E1679,"/",""))</f>
        <v>290</v>
      </c>
      <c r="G1679" s="66" t="s">
        <v>3718</v>
      </c>
      <c r="H1679" s="2" t="n">
        <v>46</v>
      </c>
      <c r="I1679" s="18" t="str">
        <f aca="false">SUBSTITUTE(H1679,"/",";")</f>
        <v>46</v>
      </c>
      <c r="J1679" s="2" t="str">
        <f aca="false">SUBSTITUTE(H1679,"/",";")</f>
        <v>46</v>
      </c>
    </row>
    <row r="1680" customFormat="false" ht="15" hidden="false" customHeight="false" outlineLevel="0" collapsed="false">
      <c r="B1680" s="2" t="s">
        <v>108</v>
      </c>
      <c r="C1680" s="66" t="s">
        <v>1881</v>
      </c>
      <c r="D1680" s="2" t="n">
        <f aca="false">E1680*10-100</f>
        <v>200</v>
      </c>
      <c r="E1680" s="38" t="s">
        <v>316</v>
      </c>
      <c r="F1680" s="2" t="n">
        <f aca="false">IFERROR(E1680*10,SUBSTITUTE(E1680,"/",""))</f>
        <v>300</v>
      </c>
      <c r="G1680" s="66" t="s">
        <v>3718</v>
      </c>
      <c r="H1680" s="2" t="s">
        <v>264</v>
      </c>
      <c r="I1680" s="18" t="str">
        <f aca="false">SUBSTITUTE(H1680,"/",";")</f>
        <v>46;48</v>
      </c>
      <c r="J1680" s="2" t="str">
        <f aca="false">SUBSTITUTE(H1680,"/",";")</f>
        <v>46;48</v>
      </c>
    </row>
    <row r="1681" customFormat="false" ht="15" hidden="false" customHeight="false" outlineLevel="0" collapsed="false">
      <c r="B1681" s="2" t="s">
        <v>108</v>
      </c>
      <c r="C1681" s="66" t="s">
        <v>1881</v>
      </c>
      <c r="D1681" s="2" t="n">
        <f aca="false">E1681*10-100</f>
        <v>210</v>
      </c>
      <c r="E1681" s="38" t="s">
        <v>317</v>
      </c>
      <c r="F1681" s="2" t="n">
        <f aca="false">IFERROR(E1681*10,SUBSTITUTE(E1681,"/",""))</f>
        <v>310</v>
      </c>
      <c r="G1681" s="66" t="s">
        <v>3718</v>
      </c>
      <c r="H1681" s="2" t="n">
        <v>48</v>
      </c>
      <c r="I1681" s="18" t="str">
        <f aca="false">SUBSTITUTE(H1681,"/",";")</f>
        <v>48</v>
      </c>
      <c r="J1681" s="2" t="str">
        <f aca="false">SUBSTITUTE(H1681,"/",";")</f>
        <v>48</v>
      </c>
    </row>
    <row r="1682" customFormat="false" ht="15" hidden="false" customHeight="false" outlineLevel="0" collapsed="false">
      <c r="B1682" s="2" t="s">
        <v>108</v>
      </c>
      <c r="C1682" s="66" t="s">
        <v>1881</v>
      </c>
      <c r="D1682" s="2" t="n">
        <f aca="false">E1682*10-100</f>
        <v>220</v>
      </c>
      <c r="E1682" s="38" t="s">
        <v>115</v>
      </c>
      <c r="F1682" s="2" t="n">
        <f aca="false">IFERROR(E1682*10,SUBSTITUTE(E1682,"/",""))</f>
        <v>320</v>
      </c>
      <c r="G1682" s="66" t="s">
        <v>3718</v>
      </c>
      <c r="H1682" s="2" t="n">
        <v>50</v>
      </c>
      <c r="I1682" s="18" t="str">
        <f aca="false">SUBSTITUTE(H1682,"/",";")</f>
        <v>50</v>
      </c>
      <c r="J1682" s="2" t="str">
        <f aca="false">SUBSTITUTE(H1682,"/",";")</f>
        <v>50</v>
      </c>
    </row>
    <row r="1683" customFormat="false" ht="15" hidden="false" customHeight="false" outlineLevel="0" collapsed="false">
      <c r="B1683" s="2" t="s">
        <v>108</v>
      </c>
      <c r="C1683" s="66" t="s">
        <v>1881</v>
      </c>
      <c r="D1683" s="2" t="n">
        <f aca="false">E1683*10-100</f>
        <v>230</v>
      </c>
      <c r="E1683" s="38" t="s">
        <v>116</v>
      </c>
      <c r="F1683" s="2" t="n">
        <f aca="false">IFERROR(E1683*10,SUBSTITUTE(E1683,"/",""))</f>
        <v>330</v>
      </c>
      <c r="G1683" s="66" t="s">
        <v>3718</v>
      </c>
      <c r="H1683" s="2" t="n">
        <v>52</v>
      </c>
      <c r="I1683" s="18" t="str">
        <f aca="false">SUBSTITUTE(H1683,"/",";")</f>
        <v>52</v>
      </c>
      <c r="J1683" s="2" t="str">
        <f aca="false">SUBSTITUTE(H1683,"/",";")</f>
        <v>52</v>
      </c>
    </row>
    <row r="1684" customFormat="false" ht="15" hidden="false" customHeight="false" outlineLevel="0" collapsed="false">
      <c r="B1684" s="2" t="s">
        <v>108</v>
      </c>
      <c r="C1684" s="66" t="s">
        <v>1881</v>
      </c>
      <c r="D1684" s="2" t="n">
        <f aca="false">E1684*10-100</f>
        <v>240</v>
      </c>
      <c r="E1684" s="38" t="s">
        <v>117</v>
      </c>
      <c r="F1684" s="2" t="n">
        <f aca="false">IFERROR(E1684*10,SUBSTITUTE(E1684,"/",""))</f>
        <v>340</v>
      </c>
      <c r="G1684" s="66" t="s">
        <v>3718</v>
      </c>
      <c r="H1684" s="2" t="n">
        <v>54</v>
      </c>
      <c r="I1684" s="18" t="str">
        <f aca="false">SUBSTITUTE(H1684,"/",";")</f>
        <v>54</v>
      </c>
      <c r="J1684" s="2" t="str">
        <f aca="false">SUBSTITUTE(H1684,"/",";")</f>
        <v>54</v>
      </c>
    </row>
    <row r="1685" customFormat="false" ht="15" hidden="false" customHeight="false" outlineLevel="0" collapsed="false">
      <c r="B1685" s="2" t="s">
        <v>108</v>
      </c>
      <c r="C1685" s="66" t="s">
        <v>1881</v>
      </c>
      <c r="D1685" s="2" t="n">
        <f aca="false">E1685*10-100</f>
        <v>250</v>
      </c>
      <c r="E1685" s="38" t="s">
        <v>118</v>
      </c>
      <c r="F1685" s="2" t="n">
        <f aca="false">IFERROR(E1685*10,SUBSTITUTE(E1685,"/",""))</f>
        <v>350</v>
      </c>
      <c r="G1685" s="66" t="s">
        <v>3718</v>
      </c>
      <c r="H1685" s="2" t="s">
        <v>3433</v>
      </c>
    </row>
    <row r="1686" customFormat="false" ht="15" hidden="false" customHeight="false" outlineLevel="0" collapsed="false">
      <c r="B1686" s="2" t="s">
        <v>108</v>
      </c>
      <c r="C1686" s="66" t="s">
        <v>1881</v>
      </c>
      <c r="D1686" s="2" t="n">
        <f aca="false">E1686*10-100</f>
        <v>260</v>
      </c>
      <c r="E1686" s="38" t="s">
        <v>119</v>
      </c>
      <c r="F1686" s="2" t="n">
        <f aca="false">IFERROR(E1686*10,SUBSTITUTE(E1686,"/",""))</f>
        <v>360</v>
      </c>
      <c r="G1686" s="66" t="s">
        <v>3718</v>
      </c>
      <c r="H1686" s="2" t="n">
        <v>56</v>
      </c>
      <c r="I1686" s="18" t="str">
        <f aca="false">SUBSTITUTE(H1686,"/",";")</f>
        <v>56</v>
      </c>
      <c r="J1686" s="2" t="str">
        <f aca="false">SUBSTITUTE(H1686,"/",";")</f>
        <v>56</v>
      </c>
    </row>
    <row r="1687" customFormat="false" ht="15" hidden="false" customHeight="false" outlineLevel="0" collapsed="false">
      <c r="B1687" s="2" t="s">
        <v>108</v>
      </c>
      <c r="C1687" s="66" t="s">
        <v>1881</v>
      </c>
      <c r="D1687" s="2" t="n">
        <f aca="false">E1687*10-100</f>
        <v>280</v>
      </c>
      <c r="E1687" s="38" t="s">
        <v>121</v>
      </c>
      <c r="F1687" s="2" t="n">
        <f aca="false">IFERROR(E1687*10,SUBSTITUTE(E1687,"/",""))</f>
        <v>380</v>
      </c>
      <c r="G1687" s="66" t="s">
        <v>3718</v>
      </c>
      <c r="H1687" s="2" t="s">
        <v>3433</v>
      </c>
    </row>
    <row r="1688" customFormat="false" ht="15" hidden="false" customHeight="false" outlineLevel="0" collapsed="false">
      <c r="B1688" s="2" t="s">
        <v>108</v>
      </c>
      <c r="C1688" s="66" t="s">
        <v>1881</v>
      </c>
      <c r="D1688" s="2" t="n">
        <f aca="false">E1688*10-100</f>
        <v>300</v>
      </c>
      <c r="E1688" s="38" t="s">
        <v>123</v>
      </c>
      <c r="F1688" s="2" t="n">
        <f aca="false">IFERROR(E1688*10,SUBSTITUTE(E1688,"/",""))</f>
        <v>400</v>
      </c>
      <c r="G1688" s="66" t="s">
        <v>3718</v>
      </c>
      <c r="H1688" s="2" t="s">
        <v>3433</v>
      </c>
    </row>
    <row r="1689" customFormat="false" ht="15" hidden="false" customHeight="false" outlineLevel="0" collapsed="false">
      <c r="B1689" s="2" t="s">
        <v>108</v>
      </c>
      <c r="C1689" s="66" t="s">
        <v>1881</v>
      </c>
      <c r="D1689" s="2" t="n">
        <f aca="false">E1689*10-100</f>
        <v>320</v>
      </c>
      <c r="E1689" s="38" t="s">
        <v>125</v>
      </c>
      <c r="F1689" s="2" t="n">
        <f aca="false">IFERROR(E1689*10,SUBSTITUTE(E1689,"/",""))</f>
        <v>420</v>
      </c>
      <c r="G1689" s="66" t="s">
        <v>3718</v>
      </c>
      <c r="H1689" s="2" t="s">
        <v>3433</v>
      </c>
    </row>
    <row r="1690" customFormat="false" ht="15" hidden="false" customHeight="false" outlineLevel="0" collapsed="false">
      <c r="B1690" s="2" t="s">
        <v>108</v>
      </c>
      <c r="C1690" s="66" t="s">
        <v>1881</v>
      </c>
      <c r="D1690" s="2" t="n">
        <f aca="false">E1690*10-100</f>
        <v>340</v>
      </c>
      <c r="E1690" s="38" t="s">
        <v>127</v>
      </c>
      <c r="F1690" s="2" t="n">
        <f aca="false">IFERROR(E1690*10,SUBSTITUTE(E1690,"/",""))</f>
        <v>440</v>
      </c>
      <c r="G1690" s="66" t="s">
        <v>3718</v>
      </c>
      <c r="H1690" s="2" t="s">
        <v>3433</v>
      </c>
    </row>
    <row r="1691" customFormat="false" ht="15" hidden="false" customHeight="false" outlineLevel="0" collapsed="false">
      <c r="B1691" s="2" t="s">
        <v>108</v>
      </c>
      <c r="C1691" s="66" t="s">
        <v>1881</v>
      </c>
      <c r="D1691" s="2" t="n">
        <f aca="false">E1691*10-100</f>
        <v>360</v>
      </c>
      <c r="E1691" s="38" t="s">
        <v>241</v>
      </c>
      <c r="F1691" s="2" t="n">
        <f aca="false">IFERROR(E1691*10,SUBSTITUTE(E1691,"/",""))</f>
        <v>460</v>
      </c>
      <c r="G1691" s="66" t="s">
        <v>3718</v>
      </c>
      <c r="H1691" s="2" t="s">
        <v>3433</v>
      </c>
    </row>
    <row r="1692" customFormat="false" ht="15" hidden="false" customHeight="false" outlineLevel="0" collapsed="false">
      <c r="B1692" s="2" t="s">
        <v>108</v>
      </c>
      <c r="C1692" s="66" t="s">
        <v>1881</v>
      </c>
      <c r="D1692" s="2" t="n">
        <f aca="false">E1692*10-100</f>
        <v>380</v>
      </c>
      <c r="E1692" s="38" t="s">
        <v>243</v>
      </c>
      <c r="F1692" s="2" t="n">
        <f aca="false">IFERROR(E1692*10,SUBSTITUTE(E1692,"/",""))</f>
        <v>480</v>
      </c>
      <c r="G1692" s="66" t="s">
        <v>3718</v>
      </c>
      <c r="H1692" s="2" t="s">
        <v>3433</v>
      </c>
    </row>
    <row r="1694" customFormat="false" ht="15" hidden="false" customHeight="false" outlineLevel="0" collapsed="false">
      <c r="B1694" s="2" t="s">
        <v>108</v>
      </c>
      <c r="C1694" s="66" t="s">
        <v>2600</v>
      </c>
      <c r="D1694" s="2" t="n">
        <v>140</v>
      </c>
      <c r="E1694" s="38" t="s">
        <v>176</v>
      </c>
      <c r="F1694" s="2" t="s">
        <v>176</v>
      </c>
      <c r="G1694" s="66" t="s">
        <v>3718</v>
      </c>
      <c r="H1694" s="2" t="s">
        <v>3433</v>
      </c>
    </row>
    <row r="1695" customFormat="false" ht="15" hidden="false" customHeight="false" outlineLevel="0" collapsed="false">
      <c r="B1695" s="2" t="s">
        <v>108</v>
      </c>
      <c r="C1695" s="66" t="s">
        <v>2600</v>
      </c>
      <c r="D1695" s="2" t="n">
        <v>150</v>
      </c>
      <c r="E1695" s="38" t="s">
        <v>177</v>
      </c>
      <c r="F1695" s="2" t="s">
        <v>177</v>
      </c>
      <c r="G1695" s="66" t="s">
        <v>3718</v>
      </c>
      <c r="H1695" s="2" t="n">
        <v>16</v>
      </c>
      <c r="I1695" s="18" t="n">
        <f aca="false">H1695</f>
        <v>16</v>
      </c>
      <c r="J1695" s="2" t="n">
        <f aca="false">H1695</f>
        <v>16</v>
      </c>
      <c r="AA1695" s="2" t="n">
        <f aca="false">H1695</f>
        <v>16</v>
      </c>
    </row>
    <row r="1696" customFormat="false" ht="15" hidden="false" customHeight="false" outlineLevel="0" collapsed="false">
      <c r="B1696" s="2" t="s">
        <v>108</v>
      </c>
      <c r="C1696" s="66" t="s">
        <v>2600</v>
      </c>
      <c r="D1696" s="2" t="n">
        <v>160</v>
      </c>
      <c r="E1696" s="38" t="s">
        <v>178</v>
      </c>
      <c r="F1696" s="2" t="s">
        <v>178</v>
      </c>
      <c r="G1696" s="66" t="s">
        <v>3718</v>
      </c>
      <c r="H1696" s="2" t="n">
        <v>18</v>
      </c>
      <c r="I1696" s="18" t="n">
        <f aca="false">H1696</f>
        <v>18</v>
      </c>
      <c r="J1696" s="2" t="n">
        <f aca="false">H1696</f>
        <v>18</v>
      </c>
      <c r="AA1696" s="2" t="n">
        <f aca="false">H1696</f>
        <v>18</v>
      </c>
    </row>
    <row r="1697" customFormat="false" ht="15" hidden="false" customHeight="false" outlineLevel="0" collapsed="false">
      <c r="B1697" s="2" t="s">
        <v>108</v>
      </c>
      <c r="C1697" s="66" t="s">
        <v>2600</v>
      </c>
      <c r="D1697" s="2" t="n">
        <v>170</v>
      </c>
      <c r="E1697" s="38" t="s">
        <v>179</v>
      </c>
      <c r="F1697" s="2" t="s">
        <v>179</v>
      </c>
      <c r="G1697" s="66" t="s">
        <v>3718</v>
      </c>
      <c r="H1697" s="2" t="n">
        <v>19</v>
      </c>
      <c r="I1697" s="18" t="n">
        <f aca="false">H1697</f>
        <v>19</v>
      </c>
      <c r="J1697" s="2" t="n">
        <f aca="false">H1697</f>
        <v>19</v>
      </c>
      <c r="AA1697" s="2" t="n">
        <f aca="false">H1697</f>
        <v>19</v>
      </c>
    </row>
    <row r="1698" customFormat="false" ht="15" hidden="false" customHeight="false" outlineLevel="0" collapsed="false">
      <c r="B1698" s="2" t="s">
        <v>108</v>
      </c>
      <c r="C1698" s="66" t="s">
        <v>2600</v>
      </c>
      <c r="D1698" s="2" t="n">
        <v>180</v>
      </c>
      <c r="E1698" s="38" t="s">
        <v>180</v>
      </c>
      <c r="F1698" s="2" t="s">
        <v>180</v>
      </c>
      <c r="G1698" s="66" t="s">
        <v>3718</v>
      </c>
      <c r="H1698" s="2" t="n">
        <v>20</v>
      </c>
      <c r="I1698" s="18" t="n">
        <f aca="false">H1698</f>
        <v>20</v>
      </c>
      <c r="J1698" s="2" t="n">
        <f aca="false">H1698</f>
        <v>20</v>
      </c>
      <c r="AA1698" s="2" t="n">
        <f aca="false">H1698</f>
        <v>20</v>
      </c>
    </row>
    <row r="1699" customFormat="false" ht="15" hidden="false" customHeight="false" outlineLevel="0" collapsed="false">
      <c r="B1699" s="2" t="s">
        <v>108</v>
      </c>
      <c r="C1699" s="66" t="s">
        <v>2600</v>
      </c>
      <c r="D1699" s="2" t="n">
        <v>190</v>
      </c>
      <c r="E1699" s="38" t="s">
        <v>181</v>
      </c>
      <c r="F1699" s="2" t="s">
        <v>181</v>
      </c>
      <c r="G1699" s="66" t="s">
        <v>3718</v>
      </c>
      <c r="H1699" s="2" t="s">
        <v>3433</v>
      </c>
    </row>
    <row r="1700" customFormat="false" ht="15" hidden="false" customHeight="false" outlineLevel="0" collapsed="false">
      <c r="B1700" s="2" t="s">
        <v>108</v>
      </c>
      <c r="C1700" s="66" t="s">
        <v>2600</v>
      </c>
      <c r="D1700" s="2" t="n">
        <v>200</v>
      </c>
      <c r="E1700" s="38" t="s">
        <v>182</v>
      </c>
      <c r="F1700" s="2" t="s">
        <v>182</v>
      </c>
      <c r="G1700" s="66" t="s">
        <v>3718</v>
      </c>
      <c r="H1700" s="2" t="s">
        <v>3433</v>
      </c>
    </row>
    <row r="1702" customFormat="false" ht="15" hidden="false" customHeight="false" outlineLevel="0" collapsed="false">
      <c r="B1702" s="2" t="s">
        <v>108</v>
      </c>
      <c r="C1702" s="66" t="s">
        <v>2605</v>
      </c>
      <c r="D1702" s="2" t="n">
        <v>155</v>
      </c>
      <c r="E1702" s="38" t="s">
        <v>2574</v>
      </c>
      <c r="F1702" s="2" t="s">
        <v>3794</v>
      </c>
      <c r="G1702" s="66" t="s">
        <v>3718</v>
      </c>
      <c r="H1702" s="2" t="s">
        <v>2346</v>
      </c>
      <c r="I1702" s="18" t="s">
        <v>3795</v>
      </c>
      <c r="J1702" s="18" t="s">
        <v>3795</v>
      </c>
      <c r="AA1702" s="2" t="str">
        <f aca="false">SUBSTITUTE(H1702,"/"," - ")</f>
        <v>16 - 20</v>
      </c>
    </row>
    <row r="1703" customFormat="false" ht="15" hidden="false" customHeight="false" outlineLevel="0" collapsed="false">
      <c r="B1703" s="2" t="s">
        <v>108</v>
      </c>
      <c r="C1703" s="66" t="s">
        <v>2605</v>
      </c>
      <c r="D1703" s="2" t="n">
        <v>165</v>
      </c>
      <c r="E1703" s="38" t="s">
        <v>598</v>
      </c>
      <c r="F1703" s="2" t="str">
        <f aca="false">IFERROR(E1703*10,SUBSTITUTE(E1703,"/",""))</f>
        <v>SL</v>
      </c>
      <c r="G1703" s="66" t="s">
        <v>3718</v>
      </c>
      <c r="H1703" s="2" t="s">
        <v>3433</v>
      </c>
      <c r="J1703" s="18"/>
    </row>
    <row r="1705" customFormat="false" ht="15" hidden="false" customHeight="false" outlineLevel="0" collapsed="false">
      <c r="B1705" s="2" t="s">
        <v>108</v>
      </c>
      <c r="C1705" s="66" t="s">
        <v>2569</v>
      </c>
      <c r="D1705" s="2" t="n">
        <v>140</v>
      </c>
      <c r="E1705" s="38" t="s">
        <v>176</v>
      </c>
      <c r="F1705" s="2" t="s">
        <v>176</v>
      </c>
      <c r="G1705" s="66" t="s">
        <v>3718</v>
      </c>
      <c r="H1705" s="2" t="n">
        <v>55</v>
      </c>
      <c r="I1705" s="18" t="n">
        <f aca="false">H1705</f>
        <v>55</v>
      </c>
      <c r="J1705" s="2" t="n">
        <f aca="false">H1705</f>
        <v>55</v>
      </c>
      <c r="Z1705" s="2" t="n">
        <f aca="false">H1705</f>
        <v>55</v>
      </c>
    </row>
    <row r="1706" customFormat="false" ht="15" hidden="false" customHeight="false" outlineLevel="0" collapsed="false">
      <c r="B1706" s="2" t="s">
        <v>108</v>
      </c>
      <c r="C1706" s="66" t="s">
        <v>2569</v>
      </c>
      <c r="D1706" s="2" t="n">
        <v>150</v>
      </c>
      <c r="E1706" s="38" t="s">
        <v>177</v>
      </c>
      <c r="F1706" s="2" t="s">
        <v>177</v>
      </c>
      <c r="G1706" s="66" t="s">
        <v>3718</v>
      </c>
      <c r="H1706" s="2" t="n">
        <f aca="false">H1705+1</f>
        <v>56</v>
      </c>
      <c r="I1706" s="18" t="n">
        <f aca="false">H1706</f>
        <v>56</v>
      </c>
      <c r="J1706" s="2" t="n">
        <f aca="false">H1706</f>
        <v>56</v>
      </c>
      <c r="Z1706" s="2" t="n">
        <f aca="false">H1706</f>
        <v>56</v>
      </c>
    </row>
    <row r="1707" customFormat="false" ht="15" hidden="false" customHeight="false" outlineLevel="0" collapsed="false">
      <c r="B1707" s="2" t="s">
        <v>108</v>
      </c>
      <c r="C1707" s="66" t="s">
        <v>2569</v>
      </c>
      <c r="D1707" s="2" t="n">
        <v>160</v>
      </c>
      <c r="E1707" s="38" t="s">
        <v>178</v>
      </c>
      <c r="F1707" s="2" t="s">
        <v>178</v>
      </c>
      <c r="G1707" s="66" t="s">
        <v>3718</v>
      </c>
      <c r="H1707" s="2" t="n">
        <f aca="false">H1706+1</f>
        <v>57</v>
      </c>
      <c r="I1707" s="18" t="n">
        <f aca="false">H1707</f>
        <v>57</v>
      </c>
      <c r="J1707" s="2" t="n">
        <f aca="false">H1707</f>
        <v>57</v>
      </c>
      <c r="Z1707" s="2" t="n">
        <f aca="false">H1707</f>
        <v>57</v>
      </c>
    </row>
    <row r="1708" customFormat="false" ht="15" hidden="false" customHeight="false" outlineLevel="0" collapsed="false">
      <c r="B1708" s="2" t="s">
        <v>108</v>
      </c>
      <c r="C1708" s="66" t="s">
        <v>2569</v>
      </c>
      <c r="D1708" s="2" t="n">
        <v>170</v>
      </c>
      <c r="E1708" s="38" t="s">
        <v>179</v>
      </c>
      <c r="F1708" s="2" t="s">
        <v>179</v>
      </c>
      <c r="G1708" s="66" t="s">
        <v>3718</v>
      </c>
      <c r="H1708" s="2" t="n">
        <f aca="false">H1707+1</f>
        <v>58</v>
      </c>
      <c r="I1708" s="18" t="n">
        <f aca="false">H1708</f>
        <v>58</v>
      </c>
      <c r="J1708" s="2" t="n">
        <f aca="false">H1708</f>
        <v>58</v>
      </c>
      <c r="Z1708" s="2" t="n">
        <f aca="false">H1708</f>
        <v>58</v>
      </c>
    </row>
    <row r="1709" customFormat="false" ht="15" hidden="false" customHeight="false" outlineLevel="0" collapsed="false">
      <c r="B1709" s="2" t="s">
        <v>108</v>
      </c>
      <c r="C1709" s="66" t="s">
        <v>2569</v>
      </c>
      <c r="D1709" s="2" t="n">
        <v>180</v>
      </c>
      <c r="E1709" s="38" t="s">
        <v>180</v>
      </c>
      <c r="F1709" s="2" t="s">
        <v>180</v>
      </c>
      <c r="G1709" s="66" t="s">
        <v>3718</v>
      </c>
      <c r="H1709" s="2" t="n">
        <f aca="false">H1708+1</f>
        <v>59</v>
      </c>
      <c r="I1709" s="18" t="n">
        <f aca="false">H1709</f>
        <v>59</v>
      </c>
      <c r="J1709" s="2" t="n">
        <f aca="false">H1709</f>
        <v>59</v>
      </c>
      <c r="Z1709" s="2" t="n">
        <f aca="false">H1709</f>
        <v>59</v>
      </c>
    </row>
    <row r="1710" customFormat="false" ht="15" hidden="false" customHeight="false" outlineLevel="0" collapsed="false">
      <c r="B1710" s="2" t="s">
        <v>108</v>
      </c>
      <c r="C1710" s="66" t="s">
        <v>2569</v>
      </c>
      <c r="D1710" s="2" t="n">
        <v>190</v>
      </c>
      <c r="E1710" s="38" t="s">
        <v>181</v>
      </c>
      <c r="F1710" s="2" t="s">
        <v>181</v>
      </c>
      <c r="G1710" s="66" t="s">
        <v>3718</v>
      </c>
      <c r="H1710" s="2" t="n">
        <f aca="false">H1709+1</f>
        <v>60</v>
      </c>
      <c r="I1710" s="18" t="n">
        <f aca="false">H1710</f>
        <v>60</v>
      </c>
      <c r="J1710" s="2" t="n">
        <f aca="false">H1710</f>
        <v>60</v>
      </c>
      <c r="Z1710" s="2" t="n">
        <f aca="false">H1710</f>
        <v>60</v>
      </c>
    </row>
    <row r="1711" customFormat="false" ht="15" hidden="false" customHeight="false" outlineLevel="0" collapsed="false">
      <c r="B1711" s="2" t="s">
        <v>108</v>
      </c>
      <c r="C1711" s="66" t="s">
        <v>2569</v>
      </c>
      <c r="D1711" s="2" t="n">
        <v>200</v>
      </c>
      <c r="E1711" s="38" t="s">
        <v>182</v>
      </c>
      <c r="F1711" s="2" t="s">
        <v>182</v>
      </c>
      <c r="G1711" s="66" t="s">
        <v>3718</v>
      </c>
      <c r="H1711" s="2" t="n">
        <f aca="false">H1710+1</f>
        <v>61</v>
      </c>
      <c r="I1711" s="18" t="n">
        <f aca="false">H1711</f>
        <v>61</v>
      </c>
      <c r="J1711" s="2" t="n">
        <f aca="false">H1711</f>
        <v>61</v>
      </c>
      <c r="Z1711" s="2" t="n">
        <f aca="false">H1711</f>
        <v>61</v>
      </c>
    </row>
    <row r="1713" customFormat="false" ht="15" hidden="false" customHeight="false" outlineLevel="0" collapsed="false">
      <c r="B1713" s="2" t="s">
        <v>108</v>
      </c>
      <c r="C1713" s="66" t="s">
        <v>2573</v>
      </c>
      <c r="D1713" s="2" t="n">
        <v>150</v>
      </c>
      <c r="E1713" s="38" t="s">
        <v>602</v>
      </c>
      <c r="F1713" s="2" t="s">
        <v>3472</v>
      </c>
      <c r="G1713" s="66" t="s">
        <v>3718</v>
      </c>
      <c r="H1713" s="2" t="s">
        <v>468</v>
      </c>
      <c r="I1713" s="18" t="s">
        <v>3721</v>
      </c>
      <c r="J1713" s="18" t="s">
        <v>3721</v>
      </c>
    </row>
    <row r="1714" customFormat="false" ht="15" hidden="false" customHeight="false" outlineLevel="0" collapsed="false">
      <c r="B1714" s="2" t="s">
        <v>108</v>
      </c>
      <c r="C1714" s="66" t="s">
        <v>2573</v>
      </c>
      <c r="D1714" s="2" t="n">
        <v>155</v>
      </c>
      <c r="E1714" s="38" t="s">
        <v>2574</v>
      </c>
      <c r="F1714" s="2" t="s">
        <v>3794</v>
      </c>
      <c r="G1714" s="66" t="s">
        <v>3718</v>
      </c>
      <c r="H1714" s="2" t="s">
        <v>3796</v>
      </c>
      <c r="I1714" s="18" t="s">
        <v>3797</v>
      </c>
      <c r="J1714" s="18" t="s">
        <v>3797</v>
      </c>
      <c r="Z1714" s="2" t="str">
        <f aca="false">SUBSTITUTE(H1714,"/"," - ")</f>
        <v>55 - 61</v>
      </c>
    </row>
    <row r="1716" customFormat="false" ht="15" hidden="false" customHeight="false" outlineLevel="0" collapsed="false">
      <c r="B1716" s="2" t="s">
        <v>108</v>
      </c>
      <c r="C1716" s="66" t="s">
        <v>2615</v>
      </c>
      <c r="D1716" s="2" t="n">
        <v>140</v>
      </c>
      <c r="E1716" s="38" t="s">
        <v>176</v>
      </c>
      <c r="F1716" s="2" t="s">
        <v>176</v>
      </c>
      <c r="G1716" s="66" t="s">
        <v>3718</v>
      </c>
      <c r="H1716" s="2" t="s">
        <v>3433</v>
      </c>
    </row>
    <row r="1717" customFormat="false" ht="15" hidden="false" customHeight="false" outlineLevel="0" collapsed="false">
      <c r="B1717" s="2" t="s">
        <v>108</v>
      </c>
      <c r="C1717" s="66" t="s">
        <v>2615</v>
      </c>
      <c r="D1717" s="2" t="n">
        <v>150</v>
      </c>
      <c r="E1717" s="38" t="s">
        <v>177</v>
      </c>
      <c r="F1717" s="2" t="s">
        <v>177</v>
      </c>
      <c r="G1717" s="66" t="s">
        <v>3718</v>
      </c>
      <c r="H1717" s="2" t="s">
        <v>3433</v>
      </c>
    </row>
    <row r="1718" customFormat="false" ht="15" hidden="false" customHeight="false" outlineLevel="0" collapsed="false">
      <c r="B1718" s="2" t="s">
        <v>108</v>
      </c>
      <c r="C1718" s="66" t="s">
        <v>2615</v>
      </c>
      <c r="D1718" s="2" t="n">
        <v>160</v>
      </c>
      <c r="E1718" s="38" t="s">
        <v>178</v>
      </c>
      <c r="F1718" s="2" t="s">
        <v>178</v>
      </c>
      <c r="G1718" s="66" t="s">
        <v>3718</v>
      </c>
      <c r="H1718" s="2" t="n">
        <v>17</v>
      </c>
      <c r="I1718" s="18" t="n">
        <f aca="false">H1718</f>
        <v>17</v>
      </c>
      <c r="J1718" s="2" t="n">
        <f aca="false">H1718</f>
        <v>17</v>
      </c>
      <c r="AC1718" s="2" t="n">
        <f aca="false">H1718</f>
        <v>17</v>
      </c>
    </row>
    <row r="1719" customFormat="false" ht="15" hidden="false" customHeight="false" outlineLevel="0" collapsed="false">
      <c r="B1719" s="2" t="s">
        <v>108</v>
      </c>
      <c r="C1719" s="66" t="s">
        <v>2615</v>
      </c>
      <c r="D1719" s="2" t="n">
        <v>170</v>
      </c>
      <c r="E1719" s="38" t="s">
        <v>179</v>
      </c>
      <c r="F1719" s="2" t="s">
        <v>179</v>
      </c>
      <c r="G1719" s="66" t="s">
        <v>3718</v>
      </c>
      <c r="H1719" s="2" t="n">
        <v>18</v>
      </c>
      <c r="I1719" s="18" t="n">
        <f aca="false">H1719</f>
        <v>18</v>
      </c>
      <c r="J1719" s="2" t="n">
        <f aca="false">H1719</f>
        <v>18</v>
      </c>
      <c r="AC1719" s="2" t="n">
        <f aca="false">H1719</f>
        <v>18</v>
      </c>
    </row>
    <row r="1720" customFormat="false" ht="15" hidden="false" customHeight="false" outlineLevel="0" collapsed="false">
      <c r="B1720" s="2" t="s">
        <v>108</v>
      </c>
      <c r="C1720" s="66" t="s">
        <v>2615</v>
      </c>
      <c r="D1720" s="2" t="n">
        <v>180</v>
      </c>
      <c r="E1720" s="38" t="s">
        <v>180</v>
      </c>
      <c r="F1720" s="2" t="s">
        <v>180</v>
      </c>
      <c r="G1720" s="66" t="s">
        <v>3718</v>
      </c>
      <c r="H1720" s="2" t="n">
        <v>19</v>
      </c>
      <c r="I1720" s="18" t="n">
        <f aca="false">H1720</f>
        <v>19</v>
      </c>
      <c r="J1720" s="2" t="n">
        <f aca="false">H1720</f>
        <v>19</v>
      </c>
      <c r="AC1720" s="2" t="n">
        <f aca="false">H1720</f>
        <v>19</v>
      </c>
    </row>
    <row r="1721" customFormat="false" ht="15" hidden="false" customHeight="false" outlineLevel="0" collapsed="false">
      <c r="B1721" s="2" t="s">
        <v>108</v>
      </c>
      <c r="C1721" s="66" t="s">
        <v>2615</v>
      </c>
      <c r="D1721" s="2" t="n">
        <v>190</v>
      </c>
      <c r="E1721" s="38" t="s">
        <v>181</v>
      </c>
      <c r="F1721" s="2" t="s">
        <v>181</v>
      </c>
      <c r="G1721" s="66" t="s">
        <v>3718</v>
      </c>
      <c r="H1721" s="2" t="s">
        <v>3433</v>
      </c>
    </row>
    <row r="1722" customFormat="false" ht="15" hidden="false" customHeight="false" outlineLevel="0" collapsed="false">
      <c r="B1722" s="2" t="s">
        <v>108</v>
      </c>
      <c r="C1722" s="66" t="s">
        <v>2615</v>
      </c>
      <c r="D1722" s="2" t="n">
        <v>200</v>
      </c>
      <c r="E1722" s="38" t="s">
        <v>182</v>
      </c>
      <c r="F1722" s="2" t="s">
        <v>182</v>
      </c>
      <c r="G1722" s="66" t="s">
        <v>3718</v>
      </c>
      <c r="H1722" s="2" t="s">
        <v>3433</v>
      </c>
    </row>
    <row r="1724" customFormat="false" ht="15" hidden="false" customHeight="false" outlineLevel="0" collapsed="false">
      <c r="B1724" s="2" t="s">
        <v>108</v>
      </c>
      <c r="C1724" s="76" t="s">
        <v>1204</v>
      </c>
      <c r="D1724" s="18" t="n">
        <v>110</v>
      </c>
      <c r="E1724" s="61" t="s">
        <v>238</v>
      </c>
      <c r="F1724" s="61" t="s">
        <v>2913</v>
      </c>
      <c r="G1724" s="66" t="s">
        <v>3718</v>
      </c>
      <c r="H1724" s="38" t="s">
        <v>958</v>
      </c>
      <c r="I1724" s="61" t="str">
        <f aca="false">H1724</f>
        <v>00</v>
      </c>
      <c r="J1724" s="38" t="str">
        <f aca="false">H1724</f>
        <v>00</v>
      </c>
    </row>
    <row r="1726" customFormat="false" ht="15" hidden="false" customHeight="false" outlineLevel="0" collapsed="false">
      <c r="B1726" s="2" t="s">
        <v>108</v>
      </c>
      <c r="C1726" s="66" t="s">
        <v>575</v>
      </c>
      <c r="D1726" s="2" t="n">
        <v>110</v>
      </c>
      <c r="E1726" s="38" t="s">
        <v>576</v>
      </c>
      <c r="F1726" s="2" t="s">
        <v>576</v>
      </c>
      <c r="G1726" s="66" t="s">
        <v>3718</v>
      </c>
      <c r="H1726" s="2" t="s">
        <v>3433</v>
      </c>
    </row>
    <row r="1727" customFormat="false" ht="15" hidden="false" customHeight="false" outlineLevel="0" collapsed="false">
      <c r="B1727" s="2" t="s">
        <v>108</v>
      </c>
      <c r="C1727" s="66" t="s">
        <v>575</v>
      </c>
      <c r="D1727" s="2" t="n">
        <v>120</v>
      </c>
      <c r="E1727" s="38" t="s">
        <v>577</v>
      </c>
      <c r="F1727" s="2" t="s">
        <v>577</v>
      </c>
      <c r="G1727" s="66" t="s">
        <v>3718</v>
      </c>
      <c r="H1727" s="2" t="s">
        <v>3433</v>
      </c>
    </row>
    <row r="1728" customFormat="false" ht="15" hidden="false" customHeight="false" outlineLevel="0" collapsed="false">
      <c r="B1728" s="2" t="s">
        <v>108</v>
      </c>
      <c r="C1728" s="66" t="s">
        <v>575</v>
      </c>
      <c r="D1728" s="2" t="n">
        <v>130</v>
      </c>
      <c r="E1728" s="38" t="s">
        <v>578</v>
      </c>
      <c r="F1728" s="2" t="s">
        <v>578</v>
      </c>
      <c r="G1728" s="66" t="s">
        <v>3718</v>
      </c>
      <c r="H1728" s="2" t="s">
        <v>3433</v>
      </c>
    </row>
    <row r="1729" customFormat="false" ht="15" hidden="false" customHeight="false" outlineLevel="0" collapsed="false">
      <c r="B1729" s="2" t="s">
        <v>108</v>
      </c>
      <c r="C1729" s="66" t="s">
        <v>575</v>
      </c>
      <c r="D1729" s="2" t="n">
        <v>140</v>
      </c>
      <c r="E1729" s="38" t="s">
        <v>176</v>
      </c>
      <c r="F1729" s="2" t="s">
        <v>176</v>
      </c>
      <c r="G1729" s="66" t="s">
        <v>3718</v>
      </c>
      <c r="H1729" s="2" t="s">
        <v>166</v>
      </c>
      <c r="I1729" s="18" t="str">
        <f aca="false">SUBSTITUTE(H1729,"/",";")</f>
        <v>38;40</v>
      </c>
      <c r="J1729" s="2" t="str">
        <f aca="false">SUBSTITUTE(H1729,"/",";")</f>
        <v>38;40</v>
      </c>
    </row>
    <row r="1730" customFormat="false" ht="15" hidden="false" customHeight="false" outlineLevel="0" collapsed="false">
      <c r="B1730" s="2" t="s">
        <v>108</v>
      </c>
      <c r="C1730" s="66" t="s">
        <v>575</v>
      </c>
      <c r="D1730" s="2" t="n">
        <v>150</v>
      </c>
      <c r="E1730" s="38" t="s">
        <v>177</v>
      </c>
      <c r="F1730" s="2" t="s">
        <v>177</v>
      </c>
      <c r="G1730" s="66" t="s">
        <v>3718</v>
      </c>
      <c r="H1730" s="2" t="s">
        <v>169</v>
      </c>
      <c r="I1730" s="18" t="str">
        <f aca="false">SUBSTITUTE(H1730,"/",";")</f>
        <v>40;42</v>
      </c>
      <c r="J1730" s="2" t="str">
        <f aca="false">SUBSTITUTE(H1730,"/",";")</f>
        <v>40;42</v>
      </c>
    </row>
    <row r="1731" customFormat="false" ht="15" hidden="false" customHeight="false" outlineLevel="0" collapsed="false">
      <c r="B1731" s="2" t="s">
        <v>108</v>
      </c>
      <c r="C1731" s="66" t="s">
        <v>575</v>
      </c>
      <c r="D1731" s="2" t="n">
        <v>160</v>
      </c>
      <c r="E1731" s="38" t="s">
        <v>178</v>
      </c>
      <c r="F1731" s="2" t="s">
        <v>178</v>
      </c>
      <c r="G1731" s="66" t="s">
        <v>3718</v>
      </c>
      <c r="H1731" s="2" t="s">
        <v>171</v>
      </c>
      <c r="I1731" s="18" t="str">
        <f aca="false">SUBSTITUTE(H1731,"/",";")</f>
        <v>42;44</v>
      </c>
      <c r="J1731" s="2" t="str">
        <f aca="false">SUBSTITUTE(H1731,"/",";")</f>
        <v>42;44</v>
      </c>
    </row>
    <row r="1732" customFormat="false" ht="15" hidden="false" customHeight="false" outlineLevel="0" collapsed="false">
      <c r="B1732" s="2" t="s">
        <v>108</v>
      </c>
      <c r="C1732" s="66" t="s">
        <v>575</v>
      </c>
      <c r="D1732" s="2" t="n">
        <v>170</v>
      </c>
      <c r="E1732" s="38" t="s">
        <v>179</v>
      </c>
      <c r="F1732" s="2" t="s">
        <v>179</v>
      </c>
      <c r="G1732" s="66" t="s">
        <v>3718</v>
      </c>
      <c r="H1732" s="2" t="s">
        <v>262</v>
      </c>
      <c r="I1732" s="18" t="str">
        <f aca="false">SUBSTITUTE(H1732,"/",";")</f>
        <v>44;46</v>
      </c>
      <c r="J1732" s="2" t="str">
        <f aca="false">SUBSTITUTE(H1732,"/",";")</f>
        <v>44;46</v>
      </c>
    </row>
    <row r="1733" customFormat="false" ht="15" hidden="false" customHeight="false" outlineLevel="0" collapsed="false">
      <c r="B1733" s="2" t="s">
        <v>108</v>
      </c>
      <c r="C1733" s="66" t="s">
        <v>575</v>
      </c>
      <c r="D1733" s="2" t="n">
        <v>180</v>
      </c>
      <c r="E1733" s="38" t="s">
        <v>180</v>
      </c>
      <c r="F1733" s="2" t="s">
        <v>180</v>
      </c>
      <c r="G1733" s="66" t="s">
        <v>3718</v>
      </c>
      <c r="H1733" s="2" t="s">
        <v>264</v>
      </c>
      <c r="I1733" s="18" t="str">
        <f aca="false">SUBSTITUTE(H1733,"/",";")</f>
        <v>46;48</v>
      </c>
      <c r="J1733" s="2" t="str">
        <f aca="false">SUBSTITUTE(H1733,"/",";")</f>
        <v>46;48</v>
      </c>
    </row>
    <row r="1734" customFormat="false" ht="15" hidden="false" customHeight="false" outlineLevel="0" collapsed="false">
      <c r="B1734" s="2" t="s">
        <v>108</v>
      </c>
      <c r="C1734" s="66" t="s">
        <v>575</v>
      </c>
      <c r="D1734" s="2" t="n">
        <v>190</v>
      </c>
      <c r="E1734" s="38" t="s">
        <v>181</v>
      </c>
      <c r="F1734" s="2" t="s">
        <v>181</v>
      </c>
      <c r="G1734" s="66" t="s">
        <v>3718</v>
      </c>
      <c r="H1734" s="2" t="s">
        <v>266</v>
      </c>
      <c r="I1734" s="18" t="str">
        <f aca="false">SUBSTITUTE(H1734,"/",";")</f>
        <v>48;50</v>
      </c>
      <c r="J1734" s="2" t="str">
        <f aca="false">SUBSTITUTE(H1734,"/",";")</f>
        <v>48;50</v>
      </c>
    </row>
    <row r="1735" customFormat="false" ht="15" hidden="false" customHeight="false" outlineLevel="0" collapsed="false">
      <c r="B1735" s="2" t="s">
        <v>108</v>
      </c>
      <c r="C1735" s="66" t="s">
        <v>575</v>
      </c>
      <c r="D1735" s="2" t="n">
        <v>200</v>
      </c>
      <c r="E1735" s="38" t="s">
        <v>182</v>
      </c>
      <c r="F1735" s="2" t="s">
        <v>182</v>
      </c>
      <c r="G1735" s="66" t="s">
        <v>3718</v>
      </c>
      <c r="H1735" s="2" t="s">
        <v>465</v>
      </c>
      <c r="I1735" s="18" t="str">
        <f aca="false">SUBSTITUTE(H1735,"/",";")</f>
        <v>50;52</v>
      </c>
      <c r="J1735" s="2" t="str">
        <f aca="false">SUBSTITUTE(H1735,"/",";")</f>
        <v>50;52</v>
      </c>
    </row>
    <row r="1736" customFormat="false" ht="15" hidden="false" customHeight="false" outlineLevel="0" collapsed="false">
      <c r="B1736" s="2" t="s">
        <v>108</v>
      </c>
      <c r="C1736" s="66" t="s">
        <v>575</v>
      </c>
      <c r="D1736" s="2" t="n">
        <v>210</v>
      </c>
      <c r="E1736" s="38" t="s">
        <v>579</v>
      </c>
      <c r="F1736" s="2" t="s">
        <v>579</v>
      </c>
      <c r="G1736" s="66" t="s">
        <v>3718</v>
      </c>
      <c r="H1736" s="2" t="s">
        <v>466</v>
      </c>
      <c r="I1736" s="18" t="str">
        <f aca="false">SUBSTITUTE(H1736,"/",";")</f>
        <v>52;54</v>
      </c>
      <c r="J1736" s="2" t="str">
        <f aca="false">SUBSTITUTE(H1736,"/",";")</f>
        <v>52;54</v>
      </c>
    </row>
    <row r="1737" customFormat="false" ht="15" hidden="false" customHeight="false" outlineLevel="0" collapsed="false">
      <c r="B1737" s="2" t="s">
        <v>108</v>
      </c>
      <c r="C1737" s="66" t="s">
        <v>575</v>
      </c>
      <c r="D1737" s="2" t="n">
        <v>220</v>
      </c>
      <c r="E1737" s="38" t="s">
        <v>580</v>
      </c>
      <c r="F1737" s="2" t="s">
        <v>580</v>
      </c>
      <c r="G1737" s="66" t="s">
        <v>3718</v>
      </c>
      <c r="H1737" s="2" t="s">
        <v>467</v>
      </c>
      <c r="I1737" s="18" t="str">
        <f aca="false">SUBSTITUTE(H1737,"/",";")</f>
        <v>54;56</v>
      </c>
      <c r="J1737" s="2" t="str">
        <f aca="false">SUBSTITUTE(H1737,"/",";")</f>
        <v>54;56</v>
      </c>
    </row>
    <row r="1738" customFormat="false" ht="15" hidden="false" customHeight="false" outlineLevel="0" collapsed="false">
      <c r="B1738" s="2" t="s">
        <v>108</v>
      </c>
      <c r="C1738" s="66" t="s">
        <v>575</v>
      </c>
      <c r="D1738" s="2" t="n">
        <v>230</v>
      </c>
      <c r="E1738" s="38" t="s">
        <v>581</v>
      </c>
      <c r="F1738" s="2" t="s">
        <v>581</v>
      </c>
      <c r="G1738" s="66" t="s">
        <v>3718</v>
      </c>
      <c r="H1738" s="2" t="s">
        <v>468</v>
      </c>
      <c r="I1738" s="18" t="str">
        <f aca="false">SUBSTITUTE(H1738,"/",";")</f>
        <v>56;58</v>
      </c>
      <c r="J1738" s="2" t="str">
        <f aca="false">SUBSTITUTE(H1738,"/",";")</f>
        <v>56;58</v>
      </c>
    </row>
    <row r="1739" customFormat="false" ht="15" hidden="false" customHeight="false" outlineLevel="0" collapsed="false">
      <c r="B1739" s="2" t="s">
        <v>108</v>
      </c>
      <c r="C1739" s="66" t="s">
        <v>575</v>
      </c>
      <c r="D1739" s="2" t="n">
        <v>240</v>
      </c>
      <c r="E1739" s="38" t="s">
        <v>582</v>
      </c>
      <c r="F1739" s="2" t="s">
        <v>582</v>
      </c>
      <c r="G1739" s="66" t="s">
        <v>3718</v>
      </c>
      <c r="H1739" s="2" t="s">
        <v>469</v>
      </c>
      <c r="I1739" s="18" t="str">
        <f aca="false">SUBSTITUTE(H1739,"/",";")</f>
        <v>58;60</v>
      </c>
      <c r="J1739" s="2" t="str">
        <f aca="false">SUBSTITUTE(H1739,"/",";")</f>
        <v>58;60</v>
      </c>
    </row>
    <row r="1741" customFormat="false" ht="15" hidden="false" customHeight="false" outlineLevel="0" collapsed="false">
      <c r="B1741" s="2" t="s">
        <v>108</v>
      </c>
      <c r="C1741" s="66" t="s">
        <v>1016</v>
      </c>
      <c r="D1741" s="2" t="n">
        <v>120</v>
      </c>
      <c r="E1741" s="38" t="s">
        <v>308</v>
      </c>
      <c r="F1741" s="2" t="s">
        <v>2729</v>
      </c>
      <c r="G1741" s="66" t="s">
        <v>3718</v>
      </c>
      <c r="H1741" s="2" t="s">
        <v>3433</v>
      </c>
    </row>
    <row r="1742" customFormat="false" ht="15" hidden="false" customHeight="false" outlineLevel="0" collapsed="false">
      <c r="B1742" s="2" t="s">
        <v>108</v>
      </c>
      <c r="C1742" s="66" t="s">
        <v>1016</v>
      </c>
      <c r="D1742" s="2" t="n">
        <v>130</v>
      </c>
      <c r="E1742" s="38" t="s">
        <v>309</v>
      </c>
      <c r="F1742" s="2" t="s">
        <v>3798</v>
      </c>
      <c r="G1742" s="66" t="s">
        <v>3718</v>
      </c>
      <c r="H1742" s="2" t="s">
        <v>3433</v>
      </c>
    </row>
    <row r="1743" customFormat="false" ht="15" hidden="false" customHeight="false" outlineLevel="0" collapsed="false">
      <c r="B1743" s="2" t="s">
        <v>108</v>
      </c>
      <c r="C1743" s="66" t="s">
        <v>1016</v>
      </c>
      <c r="D1743" s="2" t="n">
        <v>140</v>
      </c>
      <c r="E1743" s="38" t="s">
        <v>310</v>
      </c>
      <c r="F1743" s="2" t="s">
        <v>2730</v>
      </c>
      <c r="G1743" s="66" t="s">
        <v>3718</v>
      </c>
      <c r="H1743" s="2" t="s">
        <v>3433</v>
      </c>
    </row>
    <row r="1744" customFormat="false" ht="15" hidden="false" customHeight="false" outlineLevel="0" collapsed="false">
      <c r="B1744" s="2" t="s">
        <v>108</v>
      </c>
      <c r="C1744" s="66" t="s">
        <v>1016</v>
      </c>
      <c r="D1744" s="2" t="n">
        <v>150</v>
      </c>
      <c r="E1744" s="38" t="s">
        <v>311</v>
      </c>
      <c r="F1744" s="2" t="s">
        <v>3799</v>
      </c>
      <c r="G1744" s="66" t="s">
        <v>3718</v>
      </c>
      <c r="H1744" s="2" t="n">
        <v>40</v>
      </c>
      <c r="I1744" s="18" t="n">
        <f aca="false">H1744</f>
        <v>40</v>
      </c>
      <c r="J1744" s="2" t="n">
        <f aca="false">H1744</f>
        <v>40</v>
      </c>
    </row>
    <row r="1745" customFormat="false" ht="15" hidden="false" customHeight="false" outlineLevel="0" collapsed="false">
      <c r="B1745" s="2" t="s">
        <v>108</v>
      </c>
      <c r="C1745" s="66" t="s">
        <v>1016</v>
      </c>
      <c r="D1745" s="2" t="n">
        <v>160</v>
      </c>
      <c r="E1745" s="38" t="s">
        <v>312</v>
      </c>
      <c r="F1745" s="2" t="s">
        <v>2731</v>
      </c>
      <c r="G1745" s="66" t="s">
        <v>3718</v>
      </c>
      <c r="H1745" s="2" t="n">
        <v>42</v>
      </c>
      <c r="I1745" s="18" t="n">
        <f aca="false">H1745</f>
        <v>42</v>
      </c>
      <c r="J1745" s="2" t="n">
        <f aca="false">H1745</f>
        <v>42</v>
      </c>
    </row>
    <row r="1746" customFormat="false" ht="15" hidden="false" customHeight="false" outlineLevel="0" collapsed="false">
      <c r="B1746" s="2" t="s">
        <v>108</v>
      </c>
      <c r="C1746" s="66" t="s">
        <v>1016</v>
      </c>
      <c r="D1746" s="2" t="n">
        <v>170</v>
      </c>
      <c r="E1746" s="38" t="s">
        <v>313</v>
      </c>
      <c r="F1746" s="2" t="s">
        <v>3800</v>
      </c>
      <c r="G1746" s="66" t="s">
        <v>3718</v>
      </c>
      <c r="H1746" s="2" t="n">
        <v>44</v>
      </c>
      <c r="I1746" s="18" t="n">
        <f aca="false">H1746</f>
        <v>44</v>
      </c>
      <c r="J1746" s="2" t="n">
        <f aca="false">H1746</f>
        <v>44</v>
      </c>
    </row>
    <row r="1747" customFormat="false" ht="15" hidden="false" customHeight="false" outlineLevel="0" collapsed="false">
      <c r="B1747" s="2" t="s">
        <v>108</v>
      </c>
      <c r="C1747" s="66" t="s">
        <v>1016</v>
      </c>
      <c r="D1747" s="2" t="n">
        <v>180</v>
      </c>
      <c r="E1747" s="38" t="s">
        <v>314</v>
      </c>
      <c r="F1747" s="2" t="s">
        <v>2732</v>
      </c>
      <c r="G1747" s="66" t="s">
        <v>3718</v>
      </c>
      <c r="H1747" s="2" t="n">
        <v>46</v>
      </c>
      <c r="I1747" s="18" t="n">
        <f aca="false">H1747</f>
        <v>46</v>
      </c>
      <c r="J1747" s="2" t="n">
        <f aca="false">H1747</f>
        <v>46</v>
      </c>
    </row>
    <row r="1748" customFormat="false" ht="15" hidden="false" customHeight="false" outlineLevel="0" collapsed="false">
      <c r="B1748" s="2" t="s">
        <v>108</v>
      </c>
      <c r="C1748" s="66" t="s">
        <v>1016</v>
      </c>
      <c r="D1748" s="2" t="n">
        <v>190</v>
      </c>
      <c r="E1748" s="38" t="s">
        <v>315</v>
      </c>
      <c r="F1748" s="2" t="s">
        <v>3801</v>
      </c>
      <c r="G1748" s="66" t="s">
        <v>3718</v>
      </c>
      <c r="H1748" s="2" t="n">
        <v>48</v>
      </c>
      <c r="I1748" s="18" t="n">
        <f aca="false">H1748</f>
        <v>48</v>
      </c>
      <c r="J1748" s="2" t="n">
        <f aca="false">H1748</f>
        <v>48</v>
      </c>
    </row>
    <row r="1749" customFormat="false" ht="15" hidden="false" customHeight="false" outlineLevel="0" collapsed="false">
      <c r="B1749" s="2" t="s">
        <v>108</v>
      </c>
      <c r="C1749" s="66" t="s">
        <v>1016</v>
      </c>
      <c r="D1749" s="2" t="n">
        <v>200</v>
      </c>
      <c r="E1749" s="38" t="s">
        <v>316</v>
      </c>
      <c r="F1749" s="2" t="s">
        <v>2733</v>
      </c>
      <c r="G1749" s="66" t="s">
        <v>3718</v>
      </c>
      <c r="H1749" s="2" t="n">
        <v>50</v>
      </c>
      <c r="I1749" s="18" t="n">
        <f aca="false">H1749</f>
        <v>50</v>
      </c>
      <c r="J1749" s="2" t="n">
        <f aca="false">H1749</f>
        <v>50</v>
      </c>
    </row>
    <row r="1750" customFormat="false" ht="15" hidden="false" customHeight="false" outlineLevel="0" collapsed="false">
      <c r="B1750" s="2" t="s">
        <v>108</v>
      </c>
      <c r="C1750" s="66" t="s">
        <v>1016</v>
      </c>
      <c r="D1750" s="2" t="n">
        <v>210</v>
      </c>
      <c r="E1750" s="38" t="s">
        <v>317</v>
      </c>
      <c r="F1750" s="2" t="s">
        <v>3802</v>
      </c>
      <c r="G1750" s="66" t="s">
        <v>3718</v>
      </c>
      <c r="H1750" s="2" t="s">
        <v>3433</v>
      </c>
    </row>
    <row r="1751" customFormat="false" ht="15" hidden="false" customHeight="false" outlineLevel="0" collapsed="false">
      <c r="B1751" s="2" t="s">
        <v>108</v>
      </c>
      <c r="C1751" s="66" t="s">
        <v>1016</v>
      </c>
      <c r="D1751" s="2" t="n">
        <v>220</v>
      </c>
      <c r="E1751" s="38" t="s">
        <v>115</v>
      </c>
      <c r="F1751" s="2" t="s">
        <v>2734</v>
      </c>
      <c r="G1751" s="66" t="s">
        <v>3718</v>
      </c>
      <c r="H1751" s="29" t="n">
        <v>52</v>
      </c>
      <c r="I1751" s="29" t="n">
        <f aca="false">H1751</f>
        <v>52</v>
      </c>
      <c r="J1751" s="29" t="n">
        <f aca="false">H1751</f>
        <v>52</v>
      </c>
    </row>
    <row r="1752" customFormat="false" ht="15" hidden="false" customHeight="false" outlineLevel="0" collapsed="false">
      <c r="B1752" s="2" t="s">
        <v>108</v>
      </c>
      <c r="C1752" s="66" t="s">
        <v>1016</v>
      </c>
      <c r="D1752" s="2" t="n">
        <v>230</v>
      </c>
      <c r="E1752" s="38" t="s">
        <v>116</v>
      </c>
      <c r="F1752" s="2" t="s">
        <v>3803</v>
      </c>
      <c r="G1752" s="66" t="s">
        <v>3718</v>
      </c>
      <c r="H1752" s="2" t="s">
        <v>3433</v>
      </c>
    </row>
    <row r="1753" customFormat="false" ht="15" hidden="false" customHeight="false" outlineLevel="0" collapsed="false">
      <c r="B1753" s="2" t="s">
        <v>108</v>
      </c>
      <c r="C1753" s="66" t="s">
        <v>1016</v>
      </c>
      <c r="D1753" s="2" t="n">
        <v>240</v>
      </c>
      <c r="E1753" s="38" t="s">
        <v>117</v>
      </c>
      <c r="F1753" s="2" t="s">
        <v>3716</v>
      </c>
      <c r="G1753" s="66" t="s">
        <v>3718</v>
      </c>
      <c r="H1753" s="2" t="s">
        <v>3433</v>
      </c>
    </row>
    <row r="1754" customFormat="false" ht="15" hidden="false" customHeight="false" outlineLevel="0" collapsed="false">
      <c r="B1754" s="2" t="s">
        <v>108</v>
      </c>
      <c r="C1754" s="66" t="s">
        <v>1016</v>
      </c>
      <c r="D1754" s="2" t="n">
        <v>250</v>
      </c>
      <c r="E1754" s="38" t="s">
        <v>118</v>
      </c>
      <c r="F1754" s="2" t="s">
        <v>3804</v>
      </c>
      <c r="G1754" s="66" t="s">
        <v>3718</v>
      </c>
      <c r="H1754" s="2" t="s">
        <v>3433</v>
      </c>
    </row>
    <row r="1755" customFormat="false" ht="15" hidden="false" customHeight="false" outlineLevel="0" collapsed="false">
      <c r="B1755" s="2" t="s">
        <v>108</v>
      </c>
      <c r="C1755" s="66" t="s">
        <v>1016</v>
      </c>
      <c r="D1755" s="2" t="n">
        <v>260</v>
      </c>
      <c r="E1755" s="38" t="s">
        <v>119</v>
      </c>
      <c r="F1755" s="2" t="s">
        <v>3805</v>
      </c>
      <c r="G1755" s="66" t="s">
        <v>3718</v>
      </c>
      <c r="H1755" s="2" t="s">
        <v>3433</v>
      </c>
    </row>
    <row r="1756" customFormat="false" ht="15" hidden="false" customHeight="false" outlineLevel="0" collapsed="false">
      <c r="B1756" s="2" t="s">
        <v>108</v>
      </c>
      <c r="C1756" s="66" t="s">
        <v>1016</v>
      </c>
      <c r="D1756" s="2" t="n">
        <v>270</v>
      </c>
      <c r="E1756" s="38" t="s">
        <v>120</v>
      </c>
      <c r="F1756" s="2" t="s">
        <v>3806</v>
      </c>
      <c r="G1756" s="66" t="s">
        <v>3718</v>
      </c>
      <c r="H1756" s="2" t="s">
        <v>3433</v>
      </c>
    </row>
    <row r="1757" customFormat="false" ht="15" hidden="false" customHeight="false" outlineLevel="0" collapsed="false">
      <c r="B1757" s="2" t="s">
        <v>108</v>
      </c>
      <c r="C1757" s="66" t="s">
        <v>1016</v>
      </c>
      <c r="D1757" s="2" t="n">
        <v>280</v>
      </c>
      <c r="E1757" s="38" t="s">
        <v>121</v>
      </c>
      <c r="F1757" s="2" t="s">
        <v>3807</v>
      </c>
      <c r="G1757" s="66" t="s">
        <v>3718</v>
      </c>
      <c r="H1757" s="2" t="s">
        <v>3433</v>
      </c>
    </row>
    <row r="1758" customFormat="false" ht="15" hidden="false" customHeight="false" outlineLevel="0" collapsed="false">
      <c r="B1758" s="2" t="s">
        <v>108</v>
      </c>
      <c r="C1758" s="66" t="s">
        <v>1016</v>
      </c>
      <c r="D1758" s="2" t="n">
        <v>290</v>
      </c>
      <c r="E1758" s="38" t="s">
        <v>122</v>
      </c>
      <c r="F1758" s="2" t="s">
        <v>3808</v>
      </c>
      <c r="G1758" s="66" t="s">
        <v>3718</v>
      </c>
      <c r="H1758" s="2" t="s">
        <v>3433</v>
      </c>
    </row>
    <row r="1759" customFormat="false" ht="15" hidden="false" customHeight="false" outlineLevel="0" collapsed="false">
      <c r="B1759" s="2" t="s">
        <v>108</v>
      </c>
      <c r="C1759" s="66" t="s">
        <v>1016</v>
      </c>
      <c r="D1759" s="2" t="n">
        <v>300</v>
      </c>
      <c r="E1759" s="38" t="s">
        <v>123</v>
      </c>
      <c r="F1759" s="2" t="s">
        <v>2786</v>
      </c>
      <c r="G1759" s="66" t="s">
        <v>3718</v>
      </c>
      <c r="H1759" s="2" t="s">
        <v>3433</v>
      </c>
    </row>
    <row r="1760" customFormat="false" ht="15" hidden="false" customHeight="false" outlineLevel="0" collapsed="false">
      <c r="B1760" s="13"/>
      <c r="C1760" s="99"/>
      <c r="D1760" s="13"/>
      <c r="E1760" s="100"/>
      <c r="F1760" s="13"/>
      <c r="G1760" s="99"/>
      <c r="H1760" s="13"/>
      <c r="I1760" s="101"/>
      <c r="J1760" s="13"/>
      <c r="K1760" s="13"/>
      <c r="L1760" s="13"/>
      <c r="M1760" s="13"/>
    </row>
    <row r="1762" customFormat="false" ht="15" hidden="false" customHeight="false" outlineLevel="0" collapsed="false">
      <c r="B1762" s="2" t="s">
        <v>108</v>
      </c>
      <c r="C1762" s="66" t="s">
        <v>195</v>
      </c>
      <c r="D1762" s="2" t="n">
        <v>110</v>
      </c>
      <c r="E1762" s="38" t="s">
        <v>115</v>
      </c>
      <c r="F1762" s="2" t="n">
        <v>320</v>
      </c>
      <c r="G1762" s="66" t="s">
        <v>3809</v>
      </c>
      <c r="H1762" s="38" t="str">
        <f aca="false">E1762</f>
        <v>32</v>
      </c>
      <c r="I1762" s="61" t="str">
        <f aca="false">H1762</f>
        <v>32</v>
      </c>
      <c r="J1762" s="38" t="str">
        <f aca="false">H1762</f>
        <v>32</v>
      </c>
    </row>
    <row r="1763" customFormat="false" ht="15" hidden="false" customHeight="false" outlineLevel="0" collapsed="false">
      <c r="B1763" s="2" t="s">
        <v>108</v>
      </c>
      <c r="C1763" s="66" t="s">
        <v>195</v>
      </c>
      <c r="D1763" s="2" t="n">
        <v>120</v>
      </c>
      <c r="E1763" s="38" t="s">
        <v>116</v>
      </c>
      <c r="F1763" s="2" t="n">
        <v>330</v>
      </c>
      <c r="G1763" s="66" t="s">
        <v>3809</v>
      </c>
      <c r="H1763" s="38" t="str">
        <f aca="false">E1763</f>
        <v>33</v>
      </c>
      <c r="I1763" s="61" t="str">
        <f aca="false">H1763</f>
        <v>33</v>
      </c>
      <c r="J1763" s="38" t="str">
        <f aca="false">H1763</f>
        <v>33</v>
      </c>
    </row>
    <row r="1764" customFormat="false" ht="15" hidden="false" customHeight="false" outlineLevel="0" collapsed="false">
      <c r="B1764" s="2" t="s">
        <v>108</v>
      </c>
      <c r="C1764" s="66" t="s">
        <v>195</v>
      </c>
      <c r="D1764" s="2" t="n">
        <v>130</v>
      </c>
      <c r="E1764" s="38" t="s">
        <v>117</v>
      </c>
      <c r="F1764" s="2" t="n">
        <v>340</v>
      </c>
      <c r="G1764" s="66" t="s">
        <v>3809</v>
      </c>
      <c r="H1764" s="38" t="str">
        <f aca="false">E1764</f>
        <v>34</v>
      </c>
      <c r="I1764" s="61" t="str">
        <f aca="false">H1764</f>
        <v>34</v>
      </c>
      <c r="J1764" s="38" t="str">
        <f aca="false">H1764</f>
        <v>34</v>
      </c>
    </row>
    <row r="1765" customFormat="false" ht="15" hidden="false" customHeight="false" outlineLevel="0" collapsed="false">
      <c r="B1765" s="2" t="s">
        <v>108</v>
      </c>
      <c r="C1765" s="66" t="s">
        <v>195</v>
      </c>
      <c r="D1765" s="2" t="n">
        <v>140</v>
      </c>
      <c r="E1765" s="38" t="s">
        <v>118</v>
      </c>
      <c r="F1765" s="2" t="n">
        <v>350</v>
      </c>
      <c r="G1765" s="66" t="s">
        <v>3809</v>
      </c>
      <c r="H1765" s="38" t="str">
        <f aca="false">E1765</f>
        <v>35</v>
      </c>
      <c r="I1765" s="61" t="str">
        <f aca="false">H1765</f>
        <v>35</v>
      </c>
      <c r="J1765" s="38" t="str">
        <f aca="false">H1765</f>
        <v>35</v>
      </c>
      <c r="N1765" s="2" t="n">
        <v>22.3</v>
      </c>
    </row>
    <row r="1766" customFormat="false" ht="15" hidden="false" customHeight="false" outlineLevel="0" collapsed="false">
      <c r="B1766" s="2" t="s">
        <v>108</v>
      </c>
      <c r="C1766" s="66" t="s">
        <v>195</v>
      </c>
      <c r="D1766" s="2" t="n">
        <v>150</v>
      </c>
      <c r="E1766" s="38" t="s">
        <v>119</v>
      </c>
      <c r="F1766" s="2" t="n">
        <v>360</v>
      </c>
      <c r="G1766" s="66" t="s">
        <v>3809</v>
      </c>
      <c r="H1766" s="38" t="str">
        <f aca="false">E1766</f>
        <v>36</v>
      </c>
      <c r="I1766" s="61" t="str">
        <f aca="false">H1766</f>
        <v>36</v>
      </c>
      <c r="J1766" s="38" t="str">
        <f aca="false">H1766</f>
        <v>36</v>
      </c>
      <c r="N1766" s="2" t="n">
        <v>23</v>
      </c>
    </row>
    <row r="1767" customFormat="false" ht="15" hidden="false" customHeight="false" outlineLevel="0" collapsed="false">
      <c r="B1767" s="2" t="s">
        <v>108</v>
      </c>
      <c r="C1767" s="66" t="s">
        <v>195</v>
      </c>
      <c r="D1767" s="2" t="n">
        <v>160</v>
      </c>
      <c r="E1767" s="38" t="s">
        <v>120</v>
      </c>
      <c r="F1767" s="2" t="n">
        <v>370</v>
      </c>
      <c r="G1767" s="66" t="s">
        <v>3809</v>
      </c>
      <c r="H1767" s="38" t="str">
        <f aca="false">E1767</f>
        <v>37</v>
      </c>
      <c r="I1767" s="61" t="str">
        <f aca="false">H1767</f>
        <v>37</v>
      </c>
      <c r="J1767" s="38" t="str">
        <f aca="false">H1767</f>
        <v>37</v>
      </c>
      <c r="N1767" s="2" t="n">
        <v>23.6</v>
      </c>
    </row>
    <row r="1768" customFormat="false" ht="15" hidden="false" customHeight="false" outlineLevel="0" collapsed="false">
      <c r="B1768" s="2" t="s">
        <v>108</v>
      </c>
      <c r="C1768" s="66" t="s">
        <v>195</v>
      </c>
      <c r="D1768" s="2" t="n">
        <v>170</v>
      </c>
      <c r="E1768" s="38" t="s">
        <v>121</v>
      </c>
      <c r="F1768" s="2" t="n">
        <v>380</v>
      </c>
      <c r="G1768" s="66" t="s">
        <v>3809</v>
      </c>
      <c r="H1768" s="38" t="str">
        <f aca="false">E1768</f>
        <v>38</v>
      </c>
      <c r="I1768" s="61" t="str">
        <f aca="false">H1768</f>
        <v>38</v>
      </c>
      <c r="J1768" s="38" t="str">
        <f aca="false">H1768</f>
        <v>38</v>
      </c>
      <c r="N1768" s="2" t="n">
        <v>24.3</v>
      </c>
    </row>
    <row r="1769" customFormat="false" ht="15" hidden="false" customHeight="false" outlineLevel="0" collapsed="false">
      <c r="B1769" s="2" t="s">
        <v>108</v>
      </c>
      <c r="C1769" s="66" t="s">
        <v>195</v>
      </c>
      <c r="D1769" s="2" t="n">
        <v>180</v>
      </c>
      <c r="E1769" s="38" t="s">
        <v>122</v>
      </c>
      <c r="F1769" s="2" t="n">
        <v>390</v>
      </c>
      <c r="G1769" s="66" t="s">
        <v>3809</v>
      </c>
      <c r="H1769" s="38" t="str">
        <f aca="false">E1769</f>
        <v>39</v>
      </c>
      <c r="I1769" s="61" t="str">
        <f aca="false">H1769</f>
        <v>39</v>
      </c>
      <c r="J1769" s="38" t="str">
        <f aca="false">H1769</f>
        <v>39</v>
      </c>
      <c r="N1769" s="2" t="n">
        <v>25</v>
      </c>
    </row>
    <row r="1770" customFormat="false" ht="15" hidden="false" customHeight="false" outlineLevel="0" collapsed="false">
      <c r="B1770" s="2" t="s">
        <v>108</v>
      </c>
      <c r="C1770" s="66" t="s">
        <v>195</v>
      </c>
      <c r="D1770" s="2" t="n">
        <v>190</v>
      </c>
      <c r="E1770" s="38" t="s">
        <v>123</v>
      </c>
      <c r="F1770" s="2" t="n">
        <v>400</v>
      </c>
      <c r="G1770" s="66" t="s">
        <v>3809</v>
      </c>
      <c r="H1770" s="38" t="str">
        <f aca="false">E1770</f>
        <v>40</v>
      </c>
      <c r="I1770" s="61" t="str">
        <f aca="false">H1770</f>
        <v>40</v>
      </c>
      <c r="J1770" s="38" t="str">
        <f aca="false">H1770</f>
        <v>40</v>
      </c>
      <c r="N1770" s="2" t="n">
        <v>25.6</v>
      </c>
    </row>
    <row r="1771" customFormat="false" ht="15" hidden="false" customHeight="false" outlineLevel="0" collapsed="false">
      <c r="B1771" s="2" t="s">
        <v>108</v>
      </c>
      <c r="C1771" s="66" t="s">
        <v>195</v>
      </c>
      <c r="D1771" s="2" t="n">
        <v>200</v>
      </c>
      <c r="E1771" s="38" t="s">
        <v>124</v>
      </c>
      <c r="F1771" s="2" t="n">
        <v>410</v>
      </c>
      <c r="G1771" s="66" t="s">
        <v>3809</v>
      </c>
      <c r="H1771" s="38" t="str">
        <f aca="false">E1771</f>
        <v>41</v>
      </c>
      <c r="I1771" s="61" t="str">
        <f aca="false">H1771</f>
        <v>41</v>
      </c>
      <c r="J1771" s="38" t="str">
        <f aca="false">H1771</f>
        <v>41</v>
      </c>
      <c r="N1771" s="2" t="n">
        <v>26.3</v>
      </c>
    </row>
    <row r="1772" customFormat="false" ht="15" hidden="false" customHeight="false" outlineLevel="0" collapsed="false">
      <c r="B1772" s="2" t="s">
        <v>108</v>
      </c>
      <c r="C1772" s="66" t="s">
        <v>195</v>
      </c>
      <c r="D1772" s="2" t="n">
        <v>210</v>
      </c>
      <c r="E1772" s="38" t="s">
        <v>125</v>
      </c>
      <c r="F1772" s="2" t="n">
        <v>420</v>
      </c>
      <c r="G1772" s="66" t="s">
        <v>3809</v>
      </c>
      <c r="H1772" s="38" t="str">
        <f aca="false">E1772</f>
        <v>42</v>
      </c>
      <c r="I1772" s="61" t="str">
        <f aca="false">H1772</f>
        <v>42</v>
      </c>
      <c r="J1772" s="38" t="str">
        <f aca="false">H1772</f>
        <v>42</v>
      </c>
      <c r="N1772" s="2" t="n">
        <v>27</v>
      </c>
    </row>
    <row r="1773" customFormat="false" ht="15" hidden="false" customHeight="false" outlineLevel="0" collapsed="false">
      <c r="B1773" s="2" t="s">
        <v>108</v>
      </c>
      <c r="C1773" s="66" t="s">
        <v>195</v>
      </c>
      <c r="D1773" s="2" t="n">
        <v>220</v>
      </c>
      <c r="E1773" s="38" t="s">
        <v>126</v>
      </c>
      <c r="F1773" s="2" t="n">
        <v>430</v>
      </c>
      <c r="G1773" s="66" t="s">
        <v>3809</v>
      </c>
      <c r="H1773" s="38" t="str">
        <f aca="false">E1773</f>
        <v>43</v>
      </c>
      <c r="I1773" s="61" t="str">
        <f aca="false">H1773</f>
        <v>43</v>
      </c>
      <c r="J1773" s="38" t="str">
        <f aca="false">H1773</f>
        <v>43</v>
      </c>
    </row>
    <row r="1774" customFormat="false" ht="15" hidden="false" customHeight="false" outlineLevel="0" collapsed="false">
      <c r="B1774" s="2" t="s">
        <v>108</v>
      </c>
      <c r="C1774" s="66" t="s">
        <v>195</v>
      </c>
      <c r="D1774" s="2" t="n">
        <v>230</v>
      </c>
      <c r="E1774" s="38" t="s">
        <v>127</v>
      </c>
      <c r="F1774" s="2" t="n">
        <v>440</v>
      </c>
      <c r="G1774" s="66" t="s">
        <v>3809</v>
      </c>
      <c r="H1774" s="38" t="str">
        <f aca="false">E1774</f>
        <v>44</v>
      </c>
      <c r="I1774" s="61" t="str">
        <f aca="false">H1774</f>
        <v>44</v>
      </c>
      <c r="J1774" s="38" t="str">
        <f aca="false">H1774</f>
        <v>44</v>
      </c>
    </row>
    <row r="1776" customFormat="false" ht="15" hidden="false" customHeight="false" outlineLevel="0" collapsed="false">
      <c r="B1776" s="2" t="s">
        <v>108</v>
      </c>
      <c r="C1776" s="66" t="s">
        <v>230</v>
      </c>
      <c r="D1776" s="2" t="n">
        <v>110</v>
      </c>
      <c r="E1776" s="38" t="s">
        <v>188</v>
      </c>
      <c r="F1776" s="2" t="s">
        <v>2909</v>
      </c>
      <c r="G1776" s="66" t="s">
        <v>3809</v>
      </c>
      <c r="H1776" s="2" t="n">
        <v>33</v>
      </c>
      <c r="I1776" s="61" t="n">
        <f aca="false">H1776</f>
        <v>33</v>
      </c>
      <c r="J1776" s="38" t="n">
        <f aca="false">H1776</f>
        <v>33</v>
      </c>
    </row>
    <row r="1777" customFormat="false" ht="15" hidden="false" customHeight="false" outlineLevel="0" collapsed="false">
      <c r="B1777" s="2" t="s">
        <v>108</v>
      </c>
      <c r="C1777" s="66" t="s">
        <v>230</v>
      </c>
      <c r="D1777" s="2" t="n">
        <v>115</v>
      </c>
      <c r="E1777" s="38" t="s">
        <v>214</v>
      </c>
      <c r="F1777" s="2" t="s">
        <v>3436</v>
      </c>
      <c r="G1777" s="66" t="s">
        <v>3809</v>
      </c>
      <c r="H1777" s="2" t="n">
        <v>33.5</v>
      </c>
      <c r="I1777" s="61" t="n">
        <f aca="false">H1777</f>
        <v>33.5</v>
      </c>
      <c r="J1777" s="38" t="n">
        <f aca="false">H1777</f>
        <v>33.5</v>
      </c>
    </row>
    <row r="1778" customFormat="false" ht="15" hidden="false" customHeight="false" outlineLevel="0" collapsed="false">
      <c r="B1778" s="2" t="s">
        <v>108</v>
      </c>
      <c r="C1778" s="66" t="s">
        <v>230</v>
      </c>
      <c r="D1778" s="2" t="n">
        <v>120</v>
      </c>
      <c r="E1778" s="38" t="s">
        <v>189</v>
      </c>
      <c r="F1778" s="2" t="s">
        <v>2910</v>
      </c>
      <c r="G1778" s="66" t="s">
        <v>3809</v>
      </c>
      <c r="H1778" s="2" t="n">
        <v>34</v>
      </c>
      <c r="I1778" s="61" t="n">
        <f aca="false">H1778</f>
        <v>34</v>
      </c>
      <c r="J1778" s="38" t="n">
        <f aca="false">H1778</f>
        <v>34</v>
      </c>
    </row>
    <row r="1779" customFormat="false" ht="15" hidden="false" customHeight="false" outlineLevel="0" collapsed="false">
      <c r="B1779" s="2" t="s">
        <v>108</v>
      </c>
      <c r="C1779" s="66" t="s">
        <v>230</v>
      </c>
      <c r="D1779" s="2" t="n">
        <v>125</v>
      </c>
      <c r="E1779" s="38" t="s">
        <v>215</v>
      </c>
      <c r="F1779" s="2" t="s">
        <v>3437</v>
      </c>
      <c r="G1779" s="66" t="s">
        <v>3809</v>
      </c>
      <c r="H1779" s="2" t="n">
        <v>35</v>
      </c>
      <c r="I1779" s="61" t="n">
        <f aca="false">H1779</f>
        <v>35</v>
      </c>
      <c r="J1779" s="38" t="n">
        <f aca="false">H1779</f>
        <v>35</v>
      </c>
      <c r="N1779" s="2" t="n">
        <v>22.3</v>
      </c>
    </row>
    <row r="1780" customFormat="false" ht="15" hidden="false" customHeight="false" outlineLevel="0" collapsed="false">
      <c r="B1780" s="2" t="s">
        <v>108</v>
      </c>
      <c r="C1780" s="66" t="s">
        <v>230</v>
      </c>
      <c r="D1780" s="2" t="n">
        <v>130</v>
      </c>
      <c r="E1780" s="38" t="s">
        <v>190</v>
      </c>
      <c r="F1780" s="2" t="s">
        <v>2911</v>
      </c>
      <c r="G1780" s="66" t="s">
        <v>3809</v>
      </c>
      <c r="H1780" s="2" t="n">
        <v>35.5</v>
      </c>
      <c r="I1780" s="61" t="n">
        <f aca="false">H1780</f>
        <v>35.5</v>
      </c>
      <c r="J1780" s="38" t="n">
        <f aca="false">H1780</f>
        <v>35.5</v>
      </c>
    </row>
    <row r="1781" customFormat="false" ht="15" hidden="false" customHeight="false" outlineLevel="0" collapsed="false">
      <c r="B1781" s="2" t="s">
        <v>108</v>
      </c>
      <c r="C1781" s="66" t="s">
        <v>230</v>
      </c>
      <c r="D1781" s="2" t="n">
        <v>135</v>
      </c>
      <c r="E1781" s="38" t="s">
        <v>216</v>
      </c>
      <c r="F1781" s="2" t="s">
        <v>3438</v>
      </c>
      <c r="G1781" s="66" t="s">
        <v>3809</v>
      </c>
      <c r="H1781" s="2" t="n">
        <v>36</v>
      </c>
      <c r="I1781" s="61" t="n">
        <f aca="false">H1781</f>
        <v>36</v>
      </c>
      <c r="J1781" s="38" t="n">
        <f aca="false">H1781</f>
        <v>36</v>
      </c>
      <c r="N1781" s="2" t="n">
        <v>23</v>
      </c>
    </row>
    <row r="1782" customFormat="false" ht="15" hidden="false" customHeight="false" outlineLevel="0" collapsed="false">
      <c r="B1782" s="2" t="s">
        <v>108</v>
      </c>
      <c r="C1782" s="66" t="s">
        <v>230</v>
      </c>
      <c r="D1782" s="2" t="n">
        <v>140</v>
      </c>
      <c r="E1782" s="38" t="s">
        <v>191</v>
      </c>
      <c r="F1782" s="2" t="s">
        <v>2912</v>
      </c>
      <c r="G1782" s="66" t="s">
        <v>3809</v>
      </c>
      <c r="H1782" s="2" t="n">
        <v>37</v>
      </c>
      <c r="I1782" s="61" t="n">
        <f aca="false">H1782</f>
        <v>37</v>
      </c>
      <c r="J1782" s="38" t="n">
        <f aca="false">H1782</f>
        <v>37</v>
      </c>
      <c r="N1782" s="2" t="n">
        <v>23.6</v>
      </c>
    </row>
    <row r="1783" customFormat="false" ht="15" hidden="false" customHeight="false" outlineLevel="0" collapsed="false">
      <c r="B1783" s="2" t="s">
        <v>108</v>
      </c>
      <c r="C1783" s="66" t="s">
        <v>230</v>
      </c>
      <c r="D1783" s="2" t="n">
        <v>145</v>
      </c>
      <c r="E1783" s="38" t="s">
        <v>217</v>
      </c>
      <c r="F1783" s="2" t="s">
        <v>3439</v>
      </c>
      <c r="G1783" s="66" t="s">
        <v>3809</v>
      </c>
      <c r="H1783" s="2" t="n">
        <v>37.5</v>
      </c>
      <c r="I1783" s="61" t="n">
        <f aca="false">H1783</f>
        <v>37.5</v>
      </c>
      <c r="J1783" s="38" t="n">
        <f aca="false">H1783</f>
        <v>37.5</v>
      </c>
    </row>
    <row r="1784" customFormat="false" ht="15" hidden="false" customHeight="false" outlineLevel="0" collapsed="false">
      <c r="B1784" s="2" t="s">
        <v>108</v>
      </c>
      <c r="C1784" s="66" t="s">
        <v>230</v>
      </c>
      <c r="D1784" s="2" t="n">
        <v>150</v>
      </c>
      <c r="E1784" s="38" t="s">
        <v>218</v>
      </c>
      <c r="F1784" s="2" t="s">
        <v>3036</v>
      </c>
      <c r="G1784" s="66" t="s">
        <v>3809</v>
      </c>
      <c r="H1784" s="2" t="n">
        <v>38</v>
      </c>
      <c r="I1784" s="61" t="n">
        <f aca="false">H1784</f>
        <v>38</v>
      </c>
      <c r="J1784" s="38" t="n">
        <f aca="false">H1784</f>
        <v>38</v>
      </c>
      <c r="N1784" s="2" t="n">
        <v>24.3</v>
      </c>
    </row>
    <row r="1785" customFormat="false" ht="15" hidden="false" customHeight="false" outlineLevel="0" collapsed="false">
      <c r="B1785" s="2" t="s">
        <v>108</v>
      </c>
      <c r="C1785" s="66" t="s">
        <v>230</v>
      </c>
      <c r="D1785" s="2" t="n">
        <v>155</v>
      </c>
      <c r="E1785" s="38" t="s">
        <v>219</v>
      </c>
      <c r="F1785" s="2" t="s">
        <v>3440</v>
      </c>
      <c r="G1785" s="66" t="s">
        <v>3809</v>
      </c>
      <c r="H1785" s="2" t="n">
        <v>38.5</v>
      </c>
      <c r="I1785" s="61" t="n">
        <f aca="false">H1785</f>
        <v>38.5</v>
      </c>
      <c r="J1785" s="38" t="n">
        <f aca="false">H1785</f>
        <v>38.5</v>
      </c>
    </row>
    <row r="1786" customFormat="false" ht="15" hidden="false" customHeight="false" outlineLevel="0" collapsed="false">
      <c r="B1786" s="2" t="s">
        <v>108</v>
      </c>
      <c r="C1786" s="66" t="s">
        <v>230</v>
      </c>
      <c r="D1786" s="2" t="n">
        <v>160</v>
      </c>
      <c r="E1786" s="38" t="s">
        <v>220</v>
      </c>
      <c r="F1786" s="2" t="s">
        <v>3037</v>
      </c>
      <c r="G1786" s="66" t="s">
        <v>3809</v>
      </c>
      <c r="H1786" s="2" t="n">
        <v>39</v>
      </c>
      <c r="I1786" s="61" t="n">
        <f aca="false">H1786</f>
        <v>39</v>
      </c>
      <c r="J1786" s="38" t="n">
        <f aca="false">H1786</f>
        <v>39</v>
      </c>
      <c r="N1786" s="2" t="n">
        <v>25</v>
      </c>
    </row>
    <row r="1787" customFormat="false" ht="15" hidden="false" customHeight="false" outlineLevel="0" collapsed="false">
      <c r="B1787" s="2" t="s">
        <v>108</v>
      </c>
      <c r="C1787" s="66" t="s">
        <v>230</v>
      </c>
      <c r="D1787" s="2" t="n">
        <v>165</v>
      </c>
      <c r="E1787" s="38" t="s">
        <v>221</v>
      </c>
      <c r="F1787" s="2" t="s">
        <v>3441</v>
      </c>
      <c r="G1787" s="66" t="s">
        <v>3809</v>
      </c>
      <c r="H1787" s="2" t="n">
        <v>40</v>
      </c>
      <c r="I1787" s="61" t="n">
        <f aca="false">H1787</f>
        <v>40</v>
      </c>
      <c r="J1787" s="38" t="n">
        <f aca="false">H1787</f>
        <v>40</v>
      </c>
      <c r="N1787" s="2" t="n">
        <v>25.6</v>
      </c>
    </row>
    <row r="1788" customFormat="false" ht="15" hidden="false" customHeight="false" outlineLevel="0" collapsed="false">
      <c r="B1788" s="2" t="s">
        <v>108</v>
      </c>
      <c r="C1788" s="66" t="s">
        <v>230</v>
      </c>
      <c r="D1788" s="2" t="n">
        <v>170</v>
      </c>
      <c r="E1788" s="38" t="s">
        <v>222</v>
      </c>
      <c r="F1788" s="2" t="s">
        <v>3442</v>
      </c>
      <c r="G1788" s="66" t="s">
        <v>3809</v>
      </c>
      <c r="H1788" s="2" t="n">
        <v>40.5</v>
      </c>
      <c r="I1788" s="61" t="n">
        <f aca="false">H1788</f>
        <v>40.5</v>
      </c>
      <c r="J1788" s="38" t="n">
        <f aca="false">H1788</f>
        <v>40.5</v>
      </c>
    </row>
    <row r="1789" customFormat="false" ht="15" hidden="false" customHeight="false" outlineLevel="0" collapsed="false">
      <c r="B1789" s="2" t="s">
        <v>108</v>
      </c>
      <c r="C1789" s="66" t="s">
        <v>230</v>
      </c>
      <c r="D1789" s="2" t="n">
        <v>175</v>
      </c>
      <c r="E1789" s="38" t="s">
        <v>223</v>
      </c>
      <c r="F1789" s="2" t="s">
        <v>3443</v>
      </c>
      <c r="G1789" s="66" t="s">
        <v>3809</v>
      </c>
      <c r="H1789" s="2" t="n">
        <v>41</v>
      </c>
      <c r="I1789" s="61" t="n">
        <f aca="false">H1789</f>
        <v>41</v>
      </c>
      <c r="J1789" s="38" t="n">
        <f aca="false">H1789</f>
        <v>41</v>
      </c>
      <c r="N1789" s="2" t="n">
        <v>26.3</v>
      </c>
    </row>
    <row r="1790" customFormat="false" ht="15" hidden="false" customHeight="false" outlineLevel="0" collapsed="false">
      <c r="B1790" s="2" t="s">
        <v>108</v>
      </c>
      <c r="C1790" s="66" t="s">
        <v>230</v>
      </c>
      <c r="D1790" s="2" t="n">
        <v>180</v>
      </c>
      <c r="E1790" s="38" t="s">
        <v>224</v>
      </c>
      <c r="F1790" s="2" t="s">
        <v>1621</v>
      </c>
      <c r="G1790" s="66" t="s">
        <v>3809</v>
      </c>
      <c r="H1790" s="2" t="n">
        <v>42</v>
      </c>
      <c r="I1790" s="61" t="n">
        <f aca="false">H1790</f>
        <v>42</v>
      </c>
      <c r="J1790" s="38" t="n">
        <f aca="false">H1790</f>
        <v>42</v>
      </c>
      <c r="N1790" s="2" t="n">
        <v>27</v>
      </c>
    </row>
    <row r="1791" customFormat="false" ht="15" hidden="false" customHeight="false" outlineLevel="0" collapsed="false">
      <c r="B1791" s="2" t="s">
        <v>108</v>
      </c>
      <c r="C1791" s="66" t="s">
        <v>230</v>
      </c>
      <c r="D1791" s="2" t="n">
        <v>185</v>
      </c>
      <c r="E1791" s="38" t="s">
        <v>225</v>
      </c>
      <c r="F1791" s="2" t="s">
        <v>1622</v>
      </c>
      <c r="G1791" s="66" t="s">
        <v>3809</v>
      </c>
      <c r="H1791" s="2" t="n">
        <v>42.5</v>
      </c>
      <c r="I1791" s="61" t="n">
        <f aca="false">H1791</f>
        <v>42.5</v>
      </c>
      <c r="J1791" s="38" t="n">
        <f aca="false">H1791</f>
        <v>42.5</v>
      </c>
    </row>
    <row r="1792" customFormat="false" ht="15" hidden="false" customHeight="false" outlineLevel="0" collapsed="false">
      <c r="B1792" s="2" t="s">
        <v>108</v>
      </c>
      <c r="C1792" s="66" t="s">
        <v>230</v>
      </c>
      <c r="D1792" s="2" t="n">
        <v>190</v>
      </c>
      <c r="E1792" s="38" t="s">
        <v>226</v>
      </c>
      <c r="F1792" s="2" t="s">
        <v>1002</v>
      </c>
      <c r="G1792" s="66" t="s">
        <v>3809</v>
      </c>
      <c r="H1792" s="2" t="n">
        <v>43</v>
      </c>
      <c r="I1792" s="61" t="n">
        <f aca="false">H1792</f>
        <v>43</v>
      </c>
      <c r="J1792" s="38" t="n">
        <f aca="false">H1792</f>
        <v>43</v>
      </c>
    </row>
    <row r="1793" customFormat="false" ht="15" hidden="false" customHeight="false" outlineLevel="0" collapsed="false">
      <c r="B1793" s="2" t="s">
        <v>108</v>
      </c>
      <c r="C1793" s="66" t="s">
        <v>230</v>
      </c>
      <c r="D1793" s="2" t="n">
        <v>195</v>
      </c>
      <c r="E1793" s="38" t="s">
        <v>231</v>
      </c>
      <c r="F1793" s="2" t="s">
        <v>1623</v>
      </c>
      <c r="G1793" s="66" t="s">
        <v>3809</v>
      </c>
      <c r="H1793" s="2" t="n">
        <v>44</v>
      </c>
      <c r="I1793" s="61" t="n">
        <f aca="false">H1793</f>
        <v>44</v>
      </c>
      <c r="J1793" s="38" t="n">
        <f aca="false">H1793</f>
        <v>44</v>
      </c>
    </row>
    <row r="1794" customFormat="false" ht="15" hidden="false" customHeight="false" outlineLevel="0" collapsed="false">
      <c r="B1794" s="2" t="s">
        <v>108</v>
      </c>
      <c r="C1794" s="66" t="s">
        <v>230</v>
      </c>
      <c r="D1794" s="2" t="n">
        <v>200</v>
      </c>
      <c r="E1794" s="38" t="s">
        <v>232</v>
      </c>
      <c r="F1794" s="2" t="s">
        <v>1624</v>
      </c>
      <c r="G1794" s="66" t="s">
        <v>3809</v>
      </c>
      <c r="H1794" s="2" t="n">
        <v>44.5</v>
      </c>
      <c r="I1794" s="61" t="n">
        <f aca="false">H1794</f>
        <v>44.5</v>
      </c>
      <c r="J1794" s="38" t="n">
        <f aca="false">H1794</f>
        <v>44.5</v>
      </c>
    </row>
    <row r="1795" customFormat="false" ht="15" hidden="false" customHeight="false" outlineLevel="0" collapsed="false">
      <c r="B1795" s="2" t="s">
        <v>108</v>
      </c>
      <c r="C1795" s="66" t="s">
        <v>230</v>
      </c>
      <c r="D1795" s="2" t="n">
        <v>205</v>
      </c>
      <c r="E1795" s="38" t="s">
        <v>233</v>
      </c>
      <c r="F1795" s="2" t="s">
        <v>1630</v>
      </c>
      <c r="G1795" s="66" t="s">
        <v>3809</v>
      </c>
      <c r="H1795" s="2" t="n">
        <v>45</v>
      </c>
      <c r="I1795" s="61" t="n">
        <f aca="false">H1795</f>
        <v>45</v>
      </c>
      <c r="J1795" s="38" t="n">
        <f aca="false">H1795</f>
        <v>45</v>
      </c>
    </row>
    <row r="1796" customFormat="false" ht="15" hidden="false" customHeight="false" outlineLevel="0" collapsed="false">
      <c r="B1796" s="2" t="s">
        <v>108</v>
      </c>
      <c r="C1796" s="66" t="s">
        <v>230</v>
      </c>
      <c r="D1796" s="2" t="n">
        <v>210</v>
      </c>
      <c r="E1796" s="38" t="s">
        <v>234</v>
      </c>
      <c r="F1796" s="2" t="s">
        <v>1631</v>
      </c>
      <c r="G1796" s="66" t="s">
        <v>3809</v>
      </c>
      <c r="H1796" s="2" t="n">
        <v>45.5</v>
      </c>
      <c r="I1796" s="61" t="n">
        <f aca="false">H1796</f>
        <v>45.5</v>
      </c>
      <c r="J1796" s="38" t="n">
        <f aca="false">H1796</f>
        <v>45.5</v>
      </c>
    </row>
    <row r="1798" customFormat="false" ht="15" hidden="false" customHeight="false" outlineLevel="0" collapsed="false">
      <c r="B1798" s="2" t="s">
        <v>108</v>
      </c>
      <c r="C1798" s="66" t="s">
        <v>268</v>
      </c>
      <c r="D1798" s="2" t="n">
        <v>110</v>
      </c>
      <c r="E1798" s="38" t="s">
        <v>119</v>
      </c>
      <c r="F1798" s="2" t="n">
        <v>360</v>
      </c>
      <c r="G1798" s="66" t="s">
        <v>3809</v>
      </c>
      <c r="H1798" s="38" t="str">
        <f aca="false">E1798</f>
        <v>36</v>
      </c>
      <c r="I1798" s="61" t="str">
        <f aca="false">H1798</f>
        <v>36</v>
      </c>
      <c r="J1798" s="38" t="str">
        <f aca="false">H1798</f>
        <v>36</v>
      </c>
    </row>
    <row r="1799" customFormat="false" ht="15" hidden="false" customHeight="false" outlineLevel="0" collapsed="false">
      <c r="B1799" s="2" t="s">
        <v>108</v>
      </c>
      <c r="C1799" s="66" t="s">
        <v>268</v>
      </c>
      <c r="D1799" s="2" t="n">
        <v>120</v>
      </c>
      <c r="E1799" s="38" t="s">
        <v>120</v>
      </c>
      <c r="F1799" s="2" t="n">
        <v>370</v>
      </c>
      <c r="G1799" s="66" t="s">
        <v>3809</v>
      </c>
      <c r="H1799" s="38" t="str">
        <f aca="false">E1799</f>
        <v>37</v>
      </c>
      <c r="I1799" s="61" t="str">
        <f aca="false">H1799</f>
        <v>37</v>
      </c>
      <c r="J1799" s="38" t="str">
        <f aca="false">H1799</f>
        <v>37</v>
      </c>
    </row>
    <row r="1800" customFormat="false" ht="15" hidden="false" customHeight="false" outlineLevel="0" collapsed="false">
      <c r="B1800" s="2" t="s">
        <v>108</v>
      </c>
      <c r="C1800" s="66" t="s">
        <v>268</v>
      </c>
      <c r="D1800" s="2" t="n">
        <v>130</v>
      </c>
      <c r="E1800" s="38" t="s">
        <v>121</v>
      </c>
      <c r="F1800" s="2" t="n">
        <v>380</v>
      </c>
      <c r="G1800" s="66" t="s">
        <v>3809</v>
      </c>
      <c r="H1800" s="38" t="str">
        <f aca="false">E1800</f>
        <v>38</v>
      </c>
      <c r="I1800" s="61" t="str">
        <f aca="false">H1800</f>
        <v>38</v>
      </c>
      <c r="J1800" s="38" t="str">
        <f aca="false">H1800</f>
        <v>38</v>
      </c>
    </row>
    <row r="1801" customFormat="false" ht="15" hidden="false" customHeight="false" outlineLevel="0" collapsed="false">
      <c r="B1801" s="2" t="s">
        <v>108</v>
      </c>
      <c r="C1801" s="66" t="s">
        <v>268</v>
      </c>
      <c r="D1801" s="2" t="n">
        <v>140</v>
      </c>
      <c r="E1801" s="38" t="s">
        <v>122</v>
      </c>
      <c r="F1801" s="2" t="n">
        <v>390</v>
      </c>
      <c r="G1801" s="66" t="s">
        <v>3809</v>
      </c>
      <c r="H1801" s="38" t="str">
        <f aca="false">E1801</f>
        <v>39</v>
      </c>
      <c r="I1801" s="61" t="str">
        <f aca="false">H1801</f>
        <v>39</v>
      </c>
      <c r="J1801" s="38" t="str">
        <f aca="false">H1801</f>
        <v>39</v>
      </c>
    </row>
    <row r="1802" customFormat="false" ht="15" hidden="false" customHeight="false" outlineLevel="0" collapsed="false">
      <c r="B1802" s="2" t="s">
        <v>108</v>
      </c>
      <c r="C1802" s="66" t="s">
        <v>268</v>
      </c>
      <c r="D1802" s="2" t="n">
        <v>150</v>
      </c>
      <c r="E1802" s="38" t="s">
        <v>123</v>
      </c>
      <c r="F1802" s="2" t="n">
        <v>400</v>
      </c>
      <c r="G1802" s="66" t="s">
        <v>3809</v>
      </c>
      <c r="H1802" s="38" t="str">
        <f aca="false">E1802</f>
        <v>40</v>
      </c>
      <c r="I1802" s="61" t="str">
        <f aca="false">H1802</f>
        <v>40</v>
      </c>
      <c r="J1802" s="38" t="str">
        <f aca="false">H1802</f>
        <v>40</v>
      </c>
      <c r="N1802" s="2" t="n">
        <v>25.6</v>
      </c>
    </row>
    <row r="1803" customFormat="false" ht="15" hidden="false" customHeight="false" outlineLevel="0" collapsed="false">
      <c r="B1803" s="2" t="s">
        <v>108</v>
      </c>
      <c r="C1803" s="66" t="s">
        <v>268</v>
      </c>
      <c r="D1803" s="2" t="n">
        <v>160</v>
      </c>
      <c r="E1803" s="38" t="s">
        <v>124</v>
      </c>
      <c r="F1803" s="2" t="n">
        <v>410</v>
      </c>
      <c r="G1803" s="66" t="s">
        <v>3809</v>
      </c>
      <c r="H1803" s="38" t="str">
        <f aca="false">E1803</f>
        <v>41</v>
      </c>
      <c r="I1803" s="61" t="str">
        <f aca="false">H1803</f>
        <v>41</v>
      </c>
      <c r="J1803" s="38" t="str">
        <f aca="false">H1803</f>
        <v>41</v>
      </c>
      <c r="N1803" s="2" t="n">
        <v>26.3</v>
      </c>
    </row>
    <row r="1804" customFormat="false" ht="15" hidden="false" customHeight="false" outlineLevel="0" collapsed="false">
      <c r="B1804" s="2" t="s">
        <v>108</v>
      </c>
      <c r="C1804" s="66" t="s">
        <v>268</v>
      </c>
      <c r="D1804" s="2" t="n">
        <v>170</v>
      </c>
      <c r="E1804" s="38" t="s">
        <v>125</v>
      </c>
      <c r="F1804" s="2" t="n">
        <v>420</v>
      </c>
      <c r="G1804" s="66" t="s">
        <v>3809</v>
      </c>
      <c r="H1804" s="38" t="str">
        <f aca="false">E1804</f>
        <v>42</v>
      </c>
      <c r="I1804" s="61" t="str">
        <f aca="false">H1804</f>
        <v>42</v>
      </c>
      <c r="J1804" s="38" t="str">
        <f aca="false">H1804</f>
        <v>42</v>
      </c>
      <c r="N1804" s="2" t="n">
        <v>27</v>
      </c>
    </row>
    <row r="1805" customFormat="false" ht="15" hidden="false" customHeight="false" outlineLevel="0" collapsed="false">
      <c r="B1805" s="2" t="s">
        <v>108</v>
      </c>
      <c r="C1805" s="66" t="s">
        <v>268</v>
      </c>
      <c r="D1805" s="2" t="n">
        <v>180</v>
      </c>
      <c r="E1805" s="38" t="s">
        <v>126</v>
      </c>
      <c r="F1805" s="2" t="n">
        <v>430</v>
      </c>
      <c r="G1805" s="66" t="s">
        <v>3809</v>
      </c>
      <c r="H1805" s="38" t="str">
        <f aca="false">E1805</f>
        <v>43</v>
      </c>
      <c r="I1805" s="61" t="str">
        <f aca="false">H1805</f>
        <v>43</v>
      </c>
      <c r="J1805" s="38" t="str">
        <f aca="false">H1805</f>
        <v>43</v>
      </c>
      <c r="N1805" s="2" t="n">
        <v>27.6</v>
      </c>
    </row>
    <row r="1806" customFormat="false" ht="15" hidden="false" customHeight="false" outlineLevel="0" collapsed="false">
      <c r="B1806" s="2" t="s">
        <v>108</v>
      </c>
      <c r="C1806" s="66" t="s">
        <v>268</v>
      </c>
      <c r="D1806" s="2" t="n">
        <v>190</v>
      </c>
      <c r="E1806" s="38" t="s">
        <v>127</v>
      </c>
      <c r="F1806" s="2" t="n">
        <v>440</v>
      </c>
      <c r="G1806" s="66" t="s">
        <v>3809</v>
      </c>
      <c r="H1806" s="38" t="str">
        <f aca="false">E1806</f>
        <v>44</v>
      </c>
      <c r="I1806" s="61" t="str">
        <f aca="false">H1806</f>
        <v>44</v>
      </c>
      <c r="J1806" s="38" t="str">
        <f aca="false">H1806</f>
        <v>44</v>
      </c>
      <c r="N1806" s="2" t="n">
        <v>28.3</v>
      </c>
    </row>
    <row r="1807" customFormat="false" ht="15" hidden="false" customHeight="false" outlineLevel="0" collapsed="false">
      <c r="B1807" s="2" t="s">
        <v>108</v>
      </c>
      <c r="C1807" s="66" t="s">
        <v>268</v>
      </c>
      <c r="D1807" s="2" t="n">
        <v>200</v>
      </c>
      <c r="E1807" s="38" t="s">
        <v>196</v>
      </c>
      <c r="F1807" s="2" t="n">
        <v>450</v>
      </c>
      <c r="G1807" s="66" t="s">
        <v>3809</v>
      </c>
      <c r="H1807" s="38" t="str">
        <f aca="false">E1807</f>
        <v>45</v>
      </c>
      <c r="I1807" s="61" t="str">
        <f aca="false">H1807</f>
        <v>45</v>
      </c>
      <c r="J1807" s="38" t="str">
        <f aca="false">H1807</f>
        <v>45</v>
      </c>
      <c r="N1807" s="2" t="n">
        <v>29</v>
      </c>
    </row>
    <row r="1808" customFormat="false" ht="15" hidden="false" customHeight="false" outlineLevel="0" collapsed="false">
      <c r="B1808" s="2" t="s">
        <v>108</v>
      </c>
      <c r="C1808" s="66" t="s">
        <v>268</v>
      </c>
      <c r="D1808" s="2" t="n">
        <v>210</v>
      </c>
      <c r="E1808" s="38" t="s">
        <v>241</v>
      </c>
      <c r="F1808" s="2" t="n">
        <v>460</v>
      </c>
      <c r="G1808" s="66" t="s">
        <v>3809</v>
      </c>
      <c r="H1808" s="38" t="str">
        <f aca="false">E1808</f>
        <v>46</v>
      </c>
      <c r="I1808" s="61" t="str">
        <f aca="false">H1808</f>
        <v>46</v>
      </c>
      <c r="J1808" s="38" t="str">
        <f aca="false">H1808</f>
        <v>46</v>
      </c>
      <c r="N1808" s="2" t="n">
        <v>29.6</v>
      </c>
    </row>
    <row r="1809" customFormat="false" ht="15" hidden="false" customHeight="false" outlineLevel="0" collapsed="false">
      <c r="B1809" s="2" t="s">
        <v>108</v>
      </c>
      <c r="C1809" s="66" t="s">
        <v>268</v>
      </c>
      <c r="D1809" s="2" t="n">
        <v>220</v>
      </c>
      <c r="E1809" s="38" t="s">
        <v>242</v>
      </c>
      <c r="F1809" s="2" t="n">
        <v>470</v>
      </c>
      <c r="G1809" s="66" t="s">
        <v>3809</v>
      </c>
      <c r="H1809" s="38" t="str">
        <f aca="false">E1809</f>
        <v>47</v>
      </c>
      <c r="I1809" s="61" t="str">
        <f aca="false">H1809</f>
        <v>47</v>
      </c>
      <c r="J1809" s="38" t="str">
        <f aca="false">H1809</f>
        <v>47</v>
      </c>
      <c r="N1809" s="2" t="n">
        <v>30.3</v>
      </c>
    </row>
    <row r="1810" customFormat="false" ht="15" hidden="false" customHeight="false" outlineLevel="0" collapsed="false">
      <c r="B1810" s="2" t="s">
        <v>108</v>
      </c>
      <c r="C1810" s="66" t="s">
        <v>268</v>
      </c>
      <c r="D1810" s="2" t="n">
        <v>230</v>
      </c>
      <c r="E1810" s="38" t="s">
        <v>243</v>
      </c>
      <c r="F1810" s="2" t="n">
        <v>480</v>
      </c>
      <c r="G1810" s="66" t="s">
        <v>3809</v>
      </c>
      <c r="H1810" s="38" t="str">
        <f aca="false">E1810</f>
        <v>48</v>
      </c>
      <c r="I1810" s="61" t="str">
        <f aca="false">H1810</f>
        <v>48</v>
      </c>
      <c r="J1810" s="38" t="str">
        <f aca="false">H1810</f>
        <v>48</v>
      </c>
      <c r="N1810" s="2" t="n">
        <v>31</v>
      </c>
    </row>
    <row r="1811" customFormat="false" ht="15" hidden="false" customHeight="false" outlineLevel="0" collapsed="false">
      <c r="B1811" s="2" t="s">
        <v>108</v>
      </c>
      <c r="C1811" s="66" t="s">
        <v>268</v>
      </c>
      <c r="D1811" s="2" t="n">
        <v>240</v>
      </c>
      <c r="E1811" s="38" t="s">
        <v>244</v>
      </c>
      <c r="F1811" s="2" t="n">
        <v>490</v>
      </c>
      <c r="G1811" s="66" t="s">
        <v>3809</v>
      </c>
      <c r="H1811" s="38" t="str">
        <f aca="false">E1811</f>
        <v>49</v>
      </c>
      <c r="I1811" s="61" t="str">
        <f aca="false">H1811</f>
        <v>49</v>
      </c>
      <c r="J1811" s="38" t="str">
        <f aca="false">H1811</f>
        <v>49</v>
      </c>
    </row>
    <row r="1812" customFormat="false" ht="15" hidden="false" customHeight="false" outlineLevel="0" collapsed="false">
      <c r="B1812" s="2" t="s">
        <v>108</v>
      </c>
      <c r="C1812" s="66" t="s">
        <v>268</v>
      </c>
      <c r="D1812" s="2" t="n">
        <v>250</v>
      </c>
      <c r="E1812" s="38" t="s">
        <v>245</v>
      </c>
      <c r="F1812" s="2" t="n">
        <v>500</v>
      </c>
      <c r="G1812" s="66" t="s">
        <v>3809</v>
      </c>
      <c r="H1812" s="38" t="str">
        <f aca="false">E1812</f>
        <v>50</v>
      </c>
      <c r="I1812" s="61" t="str">
        <f aca="false">H1812</f>
        <v>50</v>
      </c>
      <c r="J1812" s="38" t="str">
        <f aca="false">H1812</f>
        <v>50</v>
      </c>
    </row>
    <row r="1814" customFormat="false" ht="15" hidden="false" customHeight="false" outlineLevel="0" collapsed="false">
      <c r="B1814" s="2" t="s">
        <v>108</v>
      </c>
      <c r="C1814" s="66" t="s">
        <v>286</v>
      </c>
      <c r="D1814" s="2" t="n">
        <v>110</v>
      </c>
      <c r="E1814" s="38" t="s">
        <v>189</v>
      </c>
      <c r="F1814" s="2" t="s">
        <v>2910</v>
      </c>
      <c r="G1814" s="66" t="s">
        <v>3809</v>
      </c>
      <c r="H1814" s="2" t="n">
        <v>36</v>
      </c>
      <c r="I1814" s="61" t="n">
        <f aca="false">H1814</f>
        <v>36</v>
      </c>
      <c r="J1814" s="38" t="n">
        <f aca="false">H1814</f>
        <v>36</v>
      </c>
    </row>
    <row r="1815" customFormat="false" ht="15" hidden="false" customHeight="false" outlineLevel="0" collapsed="false">
      <c r="B1815" s="2" t="s">
        <v>108</v>
      </c>
      <c r="C1815" s="66" t="s">
        <v>286</v>
      </c>
      <c r="D1815" s="2" t="n">
        <v>115</v>
      </c>
      <c r="E1815" s="38" t="s">
        <v>215</v>
      </c>
      <c r="F1815" s="2" t="s">
        <v>3437</v>
      </c>
      <c r="G1815" s="66" t="s">
        <v>3809</v>
      </c>
      <c r="H1815" s="2" t="n">
        <v>37</v>
      </c>
      <c r="I1815" s="61" t="n">
        <f aca="false">H1815</f>
        <v>37</v>
      </c>
      <c r="J1815" s="38" t="n">
        <f aca="false">H1815</f>
        <v>37</v>
      </c>
    </row>
    <row r="1816" customFormat="false" ht="15" hidden="false" customHeight="false" outlineLevel="0" collapsed="false">
      <c r="B1816" s="2" t="s">
        <v>108</v>
      </c>
      <c r="C1816" s="66" t="s">
        <v>286</v>
      </c>
      <c r="D1816" s="2" t="n">
        <v>120</v>
      </c>
      <c r="E1816" s="38" t="s">
        <v>190</v>
      </c>
      <c r="F1816" s="2" t="s">
        <v>2911</v>
      </c>
      <c r="G1816" s="66" t="s">
        <v>3809</v>
      </c>
      <c r="H1816" s="2" t="n">
        <v>37.5</v>
      </c>
      <c r="I1816" s="61" t="n">
        <f aca="false">H1816</f>
        <v>37.5</v>
      </c>
      <c r="J1816" s="38" t="n">
        <f aca="false">H1816</f>
        <v>37.5</v>
      </c>
    </row>
    <row r="1817" customFormat="false" ht="15" hidden="false" customHeight="false" outlineLevel="0" collapsed="false">
      <c r="B1817" s="2" t="s">
        <v>108</v>
      </c>
      <c r="C1817" s="66" t="s">
        <v>286</v>
      </c>
      <c r="D1817" s="2" t="n">
        <v>125</v>
      </c>
      <c r="E1817" s="38" t="s">
        <v>216</v>
      </c>
      <c r="F1817" s="2" t="s">
        <v>3438</v>
      </c>
      <c r="G1817" s="66" t="s">
        <v>3809</v>
      </c>
      <c r="H1817" s="2" t="n">
        <v>38</v>
      </c>
      <c r="I1817" s="61" t="n">
        <f aca="false">H1817</f>
        <v>38</v>
      </c>
      <c r="J1817" s="38" t="n">
        <f aca="false">H1817</f>
        <v>38</v>
      </c>
    </row>
    <row r="1818" customFormat="false" ht="15" hidden="false" customHeight="false" outlineLevel="0" collapsed="false">
      <c r="B1818" s="2" t="s">
        <v>108</v>
      </c>
      <c r="C1818" s="66" t="s">
        <v>286</v>
      </c>
      <c r="D1818" s="2" t="n">
        <v>130</v>
      </c>
      <c r="E1818" s="38" t="s">
        <v>191</v>
      </c>
      <c r="F1818" s="2" t="s">
        <v>2912</v>
      </c>
      <c r="G1818" s="66" t="s">
        <v>3809</v>
      </c>
      <c r="H1818" s="2" t="n">
        <v>38.5</v>
      </c>
      <c r="I1818" s="61" t="n">
        <f aca="false">H1818</f>
        <v>38.5</v>
      </c>
      <c r="J1818" s="38" t="n">
        <f aca="false">H1818</f>
        <v>38.5</v>
      </c>
    </row>
    <row r="1819" customFormat="false" ht="15" hidden="false" customHeight="false" outlineLevel="0" collapsed="false">
      <c r="B1819" s="2" t="s">
        <v>108</v>
      </c>
      <c r="C1819" s="66" t="s">
        <v>286</v>
      </c>
      <c r="D1819" s="2" t="n">
        <v>135</v>
      </c>
      <c r="E1819" s="38" t="s">
        <v>217</v>
      </c>
      <c r="F1819" s="2" t="s">
        <v>3439</v>
      </c>
      <c r="G1819" s="66" t="s">
        <v>3809</v>
      </c>
      <c r="H1819" s="2" t="n">
        <v>39</v>
      </c>
      <c r="I1819" s="61" t="n">
        <f aca="false">H1819</f>
        <v>39</v>
      </c>
      <c r="J1819" s="38" t="n">
        <f aca="false">H1819</f>
        <v>39</v>
      </c>
    </row>
    <row r="1820" customFormat="false" ht="15" hidden="false" customHeight="false" outlineLevel="0" collapsed="false">
      <c r="B1820" s="2" t="s">
        <v>108</v>
      </c>
      <c r="C1820" s="66" t="s">
        <v>286</v>
      </c>
      <c r="D1820" s="2" t="n">
        <v>140</v>
      </c>
      <c r="E1820" s="38" t="s">
        <v>218</v>
      </c>
      <c r="F1820" s="2" t="s">
        <v>3036</v>
      </c>
      <c r="G1820" s="66" t="s">
        <v>3809</v>
      </c>
      <c r="H1820" s="2" t="n">
        <v>40</v>
      </c>
      <c r="I1820" s="61" t="n">
        <f aca="false">H1820</f>
        <v>40</v>
      </c>
      <c r="J1820" s="38" t="n">
        <f aca="false">H1820</f>
        <v>40</v>
      </c>
      <c r="N1820" s="2" t="n">
        <v>25.6</v>
      </c>
    </row>
    <row r="1821" customFormat="false" ht="15" hidden="false" customHeight="false" outlineLevel="0" collapsed="false">
      <c r="B1821" s="2" t="s">
        <v>108</v>
      </c>
      <c r="C1821" s="66" t="s">
        <v>286</v>
      </c>
      <c r="D1821" s="2" t="n">
        <v>145</v>
      </c>
      <c r="E1821" s="38" t="s">
        <v>219</v>
      </c>
      <c r="F1821" s="2" t="s">
        <v>3440</v>
      </c>
      <c r="G1821" s="66" t="s">
        <v>3809</v>
      </c>
      <c r="H1821" s="2" t="n">
        <v>40.5</v>
      </c>
      <c r="I1821" s="61" t="n">
        <f aca="false">H1821</f>
        <v>40.5</v>
      </c>
      <c r="J1821" s="38" t="n">
        <f aca="false">H1821</f>
        <v>40.5</v>
      </c>
      <c r="N1821" s="2" t="n">
        <v>26</v>
      </c>
    </row>
    <row r="1822" customFormat="false" ht="15" hidden="false" customHeight="false" outlineLevel="0" collapsed="false">
      <c r="B1822" s="2" t="s">
        <v>108</v>
      </c>
      <c r="C1822" s="66" t="s">
        <v>286</v>
      </c>
      <c r="D1822" s="2" t="n">
        <v>150</v>
      </c>
      <c r="E1822" s="38" t="s">
        <v>220</v>
      </c>
      <c r="F1822" s="2" t="s">
        <v>3037</v>
      </c>
      <c r="G1822" s="66" t="s">
        <v>3809</v>
      </c>
      <c r="H1822" s="2" t="n">
        <v>41</v>
      </c>
      <c r="I1822" s="61" t="n">
        <f aca="false">H1822</f>
        <v>41</v>
      </c>
      <c r="J1822" s="38" t="n">
        <f aca="false">H1822</f>
        <v>41</v>
      </c>
      <c r="N1822" s="2" t="n">
        <v>26.3</v>
      </c>
    </row>
    <row r="1823" customFormat="false" ht="15" hidden="false" customHeight="false" outlineLevel="0" collapsed="false">
      <c r="B1823" s="2" t="s">
        <v>108</v>
      </c>
      <c r="C1823" s="66" t="s">
        <v>286</v>
      </c>
      <c r="D1823" s="2" t="n">
        <v>155</v>
      </c>
      <c r="E1823" s="38" t="s">
        <v>221</v>
      </c>
      <c r="F1823" s="2" t="s">
        <v>3441</v>
      </c>
      <c r="G1823" s="66" t="s">
        <v>3809</v>
      </c>
      <c r="H1823" s="2" t="n">
        <v>42</v>
      </c>
      <c r="I1823" s="61" t="n">
        <f aca="false">H1823</f>
        <v>42</v>
      </c>
      <c r="J1823" s="38" t="n">
        <f aca="false">H1823</f>
        <v>42</v>
      </c>
      <c r="N1823" s="2" t="n">
        <v>27</v>
      </c>
    </row>
    <row r="1824" customFormat="false" ht="15" hidden="false" customHeight="false" outlineLevel="0" collapsed="false">
      <c r="B1824" s="2" t="s">
        <v>108</v>
      </c>
      <c r="C1824" s="66" t="s">
        <v>286</v>
      </c>
      <c r="D1824" s="2" t="n">
        <v>160</v>
      </c>
      <c r="E1824" s="38" t="s">
        <v>222</v>
      </c>
      <c r="F1824" s="2" t="s">
        <v>3442</v>
      </c>
      <c r="G1824" s="66" t="s">
        <v>3809</v>
      </c>
      <c r="H1824" s="2" t="n">
        <v>42.5</v>
      </c>
      <c r="I1824" s="61" t="n">
        <f aca="false">H1824</f>
        <v>42.5</v>
      </c>
      <c r="J1824" s="38" t="n">
        <f aca="false">H1824</f>
        <v>42.5</v>
      </c>
      <c r="N1824" s="2" t="n">
        <v>27.3</v>
      </c>
    </row>
    <row r="1825" customFormat="false" ht="15" hidden="false" customHeight="false" outlineLevel="0" collapsed="false">
      <c r="B1825" s="2" t="s">
        <v>108</v>
      </c>
      <c r="C1825" s="66" t="s">
        <v>286</v>
      </c>
      <c r="D1825" s="2" t="n">
        <v>165</v>
      </c>
      <c r="E1825" s="38" t="s">
        <v>223</v>
      </c>
      <c r="F1825" s="2" t="s">
        <v>3443</v>
      </c>
      <c r="G1825" s="66" t="s">
        <v>3809</v>
      </c>
      <c r="H1825" s="2" t="n">
        <v>43</v>
      </c>
      <c r="I1825" s="61" t="n">
        <f aca="false">H1825</f>
        <v>43</v>
      </c>
      <c r="J1825" s="38" t="n">
        <f aca="false">H1825</f>
        <v>43</v>
      </c>
      <c r="N1825" s="2" t="n">
        <v>27.6</v>
      </c>
    </row>
    <row r="1826" customFormat="false" ht="15" hidden="false" customHeight="false" outlineLevel="0" collapsed="false">
      <c r="B1826" s="2" t="s">
        <v>108</v>
      </c>
      <c r="C1826" s="66" t="s">
        <v>286</v>
      </c>
      <c r="D1826" s="2" t="n">
        <v>170</v>
      </c>
      <c r="E1826" s="38" t="s">
        <v>224</v>
      </c>
      <c r="F1826" s="2" t="s">
        <v>1621</v>
      </c>
      <c r="G1826" s="66" t="s">
        <v>3809</v>
      </c>
      <c r="H1826" s="2" t="n">
        <v>44</v>
      </c>
      <c r="I1826" s="61" t="n">
        <f aca="false">H1826</f>
        <v>44</v>
      </c>
      <c r="J1826" s="38" t="n">
        <f aca="false">H1826</f>
        <v>44</v>
      </c>
      <c r="N1826" s="2" t="n">
        <v>28.3</v>
      </c>
    </row>
    <row r="1827" customFormat="false" ht="15" hidden="false" customHeight="false" outlineLevel="0" collapsed="false">
      <c r="B1827" s="2" t="s">
        <v>108</v>
      </c>
      <c r="C1827" s="66" t="s">
        <v>286</v>
      </c>
      <c r="D1827" s="2" t="n">
        <v>175</v>
      </c>
      <c r="E1827" s="38" t="s">
        <v>225</v>
      </c>
      <c r="F1827" s="2" t="s">
        <v>1622</v>
      </c>
      <c r="G1827" s="66" t="s">
        <v>3809</v>
      </c>
      <c r="H1827" s="2" t="n">
        <v>44.5</v>
      </c>
      <c r="I1827" s="61" t="n">
        <f aca="false">H1827</f>
        <v>44.5</v>
      </c>
      <c r="J1827" s="38" t="n">
        <f aca="false">H1827</f>
        <v>44.5</v>
      </c>
      <c r="N1827" s="2" t="n">
        <v>28.7</v>
      </c>
    </row>
    <row r="1828" customFormat="false" ht="15" hidden="false" customHeight="false" outlineLevel="0" collapsed="false">
      <c r="B1828" s="2" t="s">
        <v>108</v>
      </c>
      <c r="C1828" s="66" t="s">
        <v>286</v>
      </c>
      <c r="D1828" s="2" t="n">
        <v>180</v>
      </c>
      <c r="E1828" s="38" t="s">
        <v>226</v>
      </c>
      <c r="F1828" s="2" t="s">
        <v>1002</v>
      </c>
      <c r="G1828" s="66" t="s">
        <v>3809</v>
      </c>
      <c r="H1828" s="2" t="n">
        <v>45</v>
      </c>
      <c r="I1828" s="61" t="n">
        <f aca="false">H1828</f>
        <v>45</v>
      </c>
      <c r="J1828" s="38" t="n">
        <f aca="false">H1828</f>
        <v>45</v>
      </c>
      <c r="N1828" s="2" t="n">
        <v>29</v>
      </c>
    </row>
    <row r="1829" customFormat="false" ht="15" hidden="false" customHeight="false" outlineLevel="0" collapsed="false">
      <c r="B1829" s="2" t="s">
        <v>108</v>
      </c>
      <c r="C1829" s="66" t="s">
        <v>286</v>
      </c>
      <c r="D1829" s="2" t="n">
        <v>185</v>
      </c>
      <c r="E1829" s="38" t="s">
        <v>231</v>
      </c>
      <c r="F1829" s="2" t="s">
        <v>1623</v>
      </c>
      <c r="G1829" s="66" t="s">
        <v>3809</v>
      </c>
      <c r="H1829" s="2" t="n">
        <v>46</v>
      </c>
      <c r="I1829" s="61" t="n">
        <f aca="false">H1829</f>
        <v>46</v>
      </c>
      <c r="J1829" s="38" t="n">
        <f aca="false">H1829</f>
        <v>46</v>
      </c>
      <c r="N1829" s="2" t="n">
        <v>29.6</v>
      </c>
    </row>
    <row r="1830" customFormat="false" ht="15" hidden="false" customHeight="false" outlineLevel="0" collapsed="false">
      <c r="B1830" s="2" t="s">
        <v>108</v>
      </c>
      <c r="C1830" s="66" t="s">
        <v>286</v>
      </c>
      <c r="D1830" s="2" t="n">
        <v>190</v>
      </c>
      <c r="E1830" s="38" t="s">
        <v>232</v>
      </c>
      <c r="F1830" s="2" t="s">
        <v>1624</v>
      </c>
      <c r="G1830" s="66" t="s">
        <v>3809</v>
      </c>
      <c r="H1830" s="2" t="n">
        <v>46.5</v>
      </c>
      <c r="I1830" s="61" t="n">
        <f aca="false">H1830</f>
        <v>46.5</v>
      </c>
      <c r="J1830" s="38" t="n">
        <f aca="false">H1830</f>
        <v>46.5</v>
      </c>
      <c r="N1830" s="2" t="n">
        <v>30</v>
      </c>
    </row>
    <row r="1831" customFormat="false" ht="15" hidden="false" customHeight="false" outlineLevel="0" collapsed="false">
      <c r="B1831" s="2" t="s">
        <v>108</v>
      </c>
      <c r="C1831" s="66" t="s">
        <v>286</v>
      </c>
      <c r="D1831" s="2" t="n">
        <v>195</v>
      </c>
      <c r="E1831" s="38" t="s">
        <v>233</v>
      </c>
      <c r="F1831" s="2" t="s">
        <v>1630</v>
      </c>
      <c r="G1831" s="66" t="s">
        <v>3809</v>
      </c>
      <c r="H1831" s="2" t="n">
        <v>47</v>
      </c>
      <c r="I1831" s="61" t="n">
        <f aca="false">H1831</f>
        <v>47</v>
      </c>
      <c r="J1831" s="38" t="n">
        <f aca="false">H1831</f>
        <v>47</v>
      </c>
      <c r="N1831" s="2" t="n">
        <v>30.3</v>
      </c>
    </row>
    <row r="1832" customFormat="false" ht="15" hidden="false" customHeight="false" outlineLevel="0" collapsed="false">
      <c r="B1832" s="2" t="s">
        <v>108</v>
      </c>
      <c r="C1832" s="66" t="s">
        <v>286</v>
      </c>
      <c r="D1832" s="2" t="n">
        <v>200</v>
      </c>
      <c r="E1832" s="38" t="s">
        <v>234</v>
      </c>
      <c r="F1832" s="2" t="s">
        <v>1631</v>
      </c>
      <c r="G1832" s="66" t="s">
        <v>3809</v>
      </c>
      <c r="H1832" s="2" t="n">
        <v>47.5</v>
      </c>
      <c r="I1832" s="61" t="n">
        <f aca="false">H1832</f>
        <v>47.5</v>
      </c>
      <c r="J1832" s="38" t="n">
        <f aca="false">H1832</f>
        <v>47.5</v>
      </c>
      <c r="N1832" s="2" t="n">
        <v>30.7</v>
      </c>
    </row>
    <row r="1833" customFormat="false" ht="15" hidden="false" customHeight="false" outlineLevel="0" collapsed="false">
      <c r="B1833" s="2" t="s">
        <v>108</v>
      </c>
      <c r="C1833" s="66" t="s">
        <v>286</v>
      </c>
      <c r="D1833" s="2" t="n">
        <v>205</v>
      </c>
      <c r="E1833" s="38" t="s">
        <v>276</v>
      </c>
      <c r="F1833" s="2" t="s">
        <v>1632</v>
      </c>
      <c r="G1833" s="66" t="s">
        <v>3809</v>
      </c>
      <c r="H1833" s="2" t="n">
        <v>48</v>
      </c>
      <c r="I1833" s="61" t="n">
        <f aca="false">H1833</f>
        <v>48</v>
      </c>
      <c r="J1833" s="38" t="n">
        <f aca="false">H1833</f>
        <v>48</v>
      </c>
      <c r="N1833" s="2" t="n">
        <v>31</v>
      </c>
    </row>
    <row r="1834" customFormat="false" ht="15" hidden="false" customHeight="false" outlineLevel="0" collapsed="false">
      <c r="B1834" s="2" t="s">
        <v>108</v>
      </c>
      <c r="C1834" s="66" t="s">
        <v>286</v>
      </c>
      <c r="D1834" s="2" t="n">
        <v>210</v>
      </c>
      <c r="E1834" s="38" t="s">
        <v>277</v>
      </c>
      <c r="F1834" s="2" t="s">
        <v>1633</v>
      </c>
      <c r="G1834" s="66" t="s">
        <v>3809</v>
      </c>
      <c r="H1834" s="2" t="n">
        <v>49</v>
      </c>
      <c r="I1834" s="61" t="n">
        <f aca="false">H1834</f>
        <v>49</v>
      </c>
      <c r="J1834" s="38" t="n">
        <f aca="false">H1834</f>
        <v>49</v>
      </c>
    </row>
    <row r="1835" customFormat="false" ht="15" hidden="false" customHeight="false" outlineLevel="0" collapsed="false">
      <c r="B1835" s="2" t="s">
        <v>108</v>
      </c>
      <c r="C1835" s="66" t="s">
        <v>286</v>
      </c>
      <c r="D1835" s="2" t="n">
        <v>215</v>
      </c>
      <c r="E1835" s="38" t="s">
        <v>278</v>
      </c>
      <c r="F1835" s="2" t="s">
        <v>2670</v>
      </c>
      <c r="G1835" s="66" t="s">
        <v>3809</v>
      </c>
      <c r="H1835" s="2" t="n">
        <v>49.5</v>
      </c>
      <c r="I1835" s="61" t="n">
        <f aca="false">H1835</f>
        <v>49.5</v>
      </c>
      <c r="J1835" s="38" t="n">
        <f aca="false">H1835</f>
        <v>49.5</v>
      </c>
    </row>
    <row r="1836" customFormat="false" ht="15" hidden="false" customHeight="false" outlineLevel="0" collapsed="false">
      <c r="B1836" s="2" t="s">
        <v>108</v>
      </c>
      <c r="C1836" s="66" t="s">
        <v>286</v>
      </c>
      <c r="D1836" s="2" t="n">
        <v>220</v>
      </c>
      <c r="E1836" s="38" t="s">
        <v>279</v>
      </c>
      <c r="F1836" s="2" t="s">
        <v>2099</v>
      </c>
      <c r="G1836" s="66" t="s">
        <v>3809</v>
      </c>
      <c r="H1836" s="2" t="n">
        <v>50</v>
      </c>
      <c r="I1836" s="61" t="n">
        <f aca="false">H1836</f>
        <v>50</v>
      </c>
      <c r="J1836" s="38" t="n">
        <f aca="false">H1836</f>
        <v>50</v>
      </c>
    </row>
    <row r="1837" customFormat="false" ht="15" hidden="false" customHeight="false" outlineLevel="0" collapsed="false">
      <c r="B1837" s="2" t="s">
        <v>108</v>
      </c>
      <c r="C1837" s="66" t="s">
        <v>286</v>
      </c>
      <c r="D1837" s="2" t="n">
        <v>225</v>
      </c>
      <c r="E1837" s="38" t="s">
        <v>280</v>
      </c>
      <c r="F1837" s="2" t="s">
        <v>3480</v>
      </c>
      <c r="G1837" s="66" t="s">
        <v>3809</v>
      </c>
      <c r="H1837" s="2" t="n">
        <v>51</v>
      </c>
      <c r="I1837" s="61" t="n">
        <f aca="false">H1837</f>
        <v>51</v>
      </c>
      <c r="J1837" s="38" t="n">
        <f aca="false">H1837</f>
        <v>51</v>
      </c>
    </row>
    <row r="1838" customFormat="false" ht="15" hidden="false" customHeight="false" outlineLevel="0" collapsed="false">
      <c r="B1838" s="2" t="s">
        <v>108</v>
      </c>
      <c r="C1838" s="66" t="s">
        <v>286</v>
      </c>
      <c r="D1838" s="2" t="n">
        <v>230</v>
      </c>
      <c r="E1838" s="38" t="s">
        <v>281</v>
      </c>
      <c r="F1838" s="2" t="s">
        <v>2100</v>
      </c>
      <c r="G1838" s="66" t="s">
        <v>3809</v>
      </c>
      <c r="H1838" s="2" t="n">
        <v>51.5</v>
      </c>
      <c r="I1838" s="61" t="n">
        <f aca="false">H1838</f>
        <v>51.5</v>
      </c>
      <c r="J1838" s="38" t="n">
        <f aca="false">H1838</f>
        <v>51.5</v>
      </c>
    </row>
    <row r="1839" customFormat="false" ht="15" hidden="false" customHeight="false" outlineLevel="0" collapsed="false">
      <c r="B1839" s="2" t="s">
        <v>108</v>
      </c>
      <c r="C1839" s="66" t="s">
        <v>286</v>
      </c>
      <c r="D1839" s="2" t="n">
        <v>235</v>
      </c>
      <c r="E1839" s="38" t="s">
        <v>282</v>
      </c>
      <c r="F1839" s="2" t="s">
        <v>2101</v>
      </c>
      <c r="G1839" s="66" t="s">
        <v>3809</v>
      </c>
      <c r="H1839" s="2" t="n">
        <v>52</v>
      </c>
      <c r="I1839" s="61" t="n">
        <f aca="false">H1839</f>
        <v>52</v>
      </c>
      <c r="J1839" s="38" t="n">
        <f aca="false">H1839</f>
        <v>52</v>
      </c>
    </row>
    <row r="1840" customFormat="false" ht="15" hidden="false" customHeight="false" outlineLevel="0" collapsed="false">
      <c r="B1840" s="2" t="s">
        <v>108</v>
      </c>
      <c r="C1840" s="66" t="s">
        <v>286</v>
      </c>
      <c r="D1840" s="2" t="n">
        <v>240</v>
      </c>
      <c r="E1840" s="38" t="s">
        <v>283</v>
      </c>
      <c r="F1840" s="2" t="s">
        <v>2102</v>
      </c>
      <c r="G1840" s="66" t="s">
        <v>3809</v>
      </c>
      <c r="H1840" s="2" t="n">
        <v>52.5</v>
      </c>
      <c r="I1840" s="61" t="n">
        <f aca="false">H1840</f>
        <v>52.5</v>
      </c>
      <c r="J1840" s="38" t="n">
        <f aca="false">H1840</f>
        <v>52.5</v>
      </c>
    </row>
    <row r="1841" customFormat="false" ht="15" hidden="false" customHeight="false" outlineLevel="0" collapsed="false">
      <c r="B1841" s="2" t="s">
        <v>108</v>
      </c>
      <c r="C1841" s="66" t="s">
        <v>286</v>
      </c>
      <c r="D1841" s="2" t="n">
        <v>245</v>
      </c>
      <c r="E1841" s="38" t="s">
        <v>284</v>
      </c>
      <c r="F1841" s="2" t="s">
        <v>2103</v>
      </c>
      <c r="G1841" s="66" t="s">
        <v>3809</v>
      </c>
      <c r="H1841" s="2" t="n">
        <v>53</v>
      </c>
      <c r="I1841" s="61" t="n">
        <f aca="false">H1841</f>
        <v>53</v>
      </c>
      <c r="J1841" s="38" t="n">
        <f aca="false">H1841</f>
        <v>53</v>
      </c>
    </row>
    <row r="1842" customFormat="false" ht="15" hidden="false" customHeight="false" outlineLevel="0" collapsed="false">
      <c r="B1842" s="2" t="s">
        <v>108</v>
      </c>
      <c r="C1842" s="66" t="s">
        <v>286</v>
      </c>
      <c r="D1842" s="2" t="n">
        <v>250</v>
      </c>
      <c r="E1842" s="38" t="s">
        <v>285</v>
      </c>
      <c r="F1842" s="2" t="s">
        <v>2104</v>
      </c>
      <c r="G1842" s="66" t="s">
        <v>3809</v>
      </c>
      <c r="H1842" s="2" t="n">
        <v>54</v>
      </c>
      <c r="I1842" s="61" t="n">
        <f aca="false">H1842</f>
        <v>54</v>
      </c>
      <c r="J1842" s="38" t="n">
        <f aca="false">H1842</f>
        <v>54</v>
      </c>
    </row>
    <row r="1844" customFormat="false" ht="15" hidden="false" customHeight="false" outlineLevel="0" collapsed="false">
      <c r="B1844" s="2" t="s">
        <v>108</v>
      </c>
      <c r="C1844" s="66" t="s">
        <v>294</v>
      </c>
      <c r="D1844" s="2" t="n">
        <v>110</v>
      </c>
      <c r="E1844" s="38" t="s">
        <v>115</v>
      </c>
      <c r="F1844" s="2" t="n">
        <v>320</v>
      </c>
      <c r="G1844" s="66" t="s">
        <v>3809</v>
      </c>
      <c r="H1844" s="38" t="str">
        <f aca="false">E1844</f>
        <v>32</v>
      </c>
      <c r="I1844" s="61" t="str">
        <f aca="false">H1844</f>
        <v>32</v>
      </c>
      <c r="J1844" s="38" t="str">
        <f aca="false">H1844</f>
        <v>32</v>
      </c>
    </row>
    <row r="1845" customFormat="false" ht="15" hidden="false" customHeight="false" outlineLevel="0" collapsed="false">
      <c r="B1845" s="2" t="s">
        <v>108</v>
      </c>
      <c r="C1845" s="66" t="s">
        <v>294</v>
      </c>
      <c r="D1845" s="2" t="n">
        <v>120</v>
      </c>
      <c r="E1845" s="38" t="s">
        <v>116</v>
      </c>
      <c r="F1845" s="2" t="n">
        <v>330</v>
      </c>
      <c r="G1845" s="66" t="s">
        <v>3809</v>
      </c>
      <c r="H1845" s="38" t="str">
        <f aca="false">E1845</f>
        <v>33</v>
      </c>
      <c r="I1845" s="61" t="str">
        <f aca="false">H1845</f>
        <v>33</v>
      </c>
      <c r="J1845" s="38" t="str">
        <f aca="false">H1845</f>
        <v>33</v>
      </c>
    </row>
    <row r="1846" customFormat="false" ht="15" hidden="false" customHeight="false" outlineLevel="0" collapsed="false">
      <c r="B1846" s="2" t="s">
        <v>108</v>
      </c>
      <c r="C1846" s="66" t="s">
        <v>294</v>
      </c>
      <c r="D1846" s="2" t="n">
        <v>130</v>
      </c>
      <c r="E1846" s="38" t="s">
        <v>117</v>
      </c>
      <c r="F1846" s="2" t="n">
        <v>340</v>
      </c>
      <c r="G1846" s="66" t="s">
        <v>3809</v>
      </c>
      <c r="H1846" s="38" t="str">
        <f aca="false">E1846</f>
        <v>34</v>
      </c>
      <c r="I1846" s="61" t="str">
        <f aca="false">H1846</f>
        <v>34</v>
      </c>
      <c r="J1846" s="38" t="str">
        <f aca="false">H1846</f>
        <v>34</v>
      </c>
    </row>
    <row r="1847" customFormat="false" ht="15" hidden="false" customHeight="false" outlineLevel="0" collapsed="false">
      <c r="B1847" s="2" t="s">
        <v>108</v>
      </c>
      <c r="C1847" s="66" t="s">
        <v>294</v>
      </c>
      <c r="D1847" s="2" t="n">
        <v>140</v>
      </c>
      <c r="E1847" s="38" t="s">
        <v>118</v>
      </c>
      <c r="F1847" s="2" t="n">
        <v>350</v>
      </c>
      <c r="G1847" s="66" t="s">
        <v>3809</v>
      </c>
      <c r="H1847" s="38" t="str">
        <f aca="false">E1847</f>
        <v>35</v>
      </c>
      <c r="I1847" s="61" t="str">
        <f aca="false">H1847</f>
        <v>35</v>
      </c>
      <c r="J1847" s="38" t="str">
        <f aca="false">H1847</f>
        <v>35</v>
      </c>
      <c r="N1847" s="2" t="n">
        <v>22.3</v>
      </c>
    </row>
    <row r="1848" customFormat="false" ht="15" hidden="false" customHeight="false" outlineLevel="0" collapsed="false">
      <c r="B1848" s="2" t="s">
        <v>108</v>
      </c>
      <c r="C1848" s="66" t="s">
        <v>294</v>
      </c>
      <c r="D1848" s="2" t="n">
        <v>150</v>
      </c>
      <c r="E1848" s="38" t="s">
        <v>119</v>
      </c>
      <c r="F1848" s="2" t="n">
        <v>360</v>
      </c>
      <c r="G1848" s="66" t="s">
        <v>3809</v>
      </c>
      <c r="H1848" s="38" t="str">
        <f aca="false">E1848</f>
        <v>36</v>
      </c>
      <c r="I1848" s="61" t="str">
        <f aca="false">H1848</f>
        <v>36</v>
      </c>
      <c r="J1848" s="38" t="str">
        <f aca="false">H1848</f>
        <v>36</v>
      </c>
      <c r="N1848" s="2" t="n">
        <v>23</v>
      </c>
    </row>
    <row r="1849" customFormat="false" ht="15" hidden="false" customHeight="false" outlineLevel="0" collapsed="false">
      <c r="B1849" s="2" t="s">
        <v>108</v>
      </c>
      <c r="C1849" s="66" t="s">
        <v>294</v>
      </c>
      <c r="D1849" s="2" t="n">
        <v>160</v>
      </c>
      <c r="E1849" s="38" t="s">
        <v>120</v>
      </c>
      <c r="F1849" s="2" t="n">
        <v>370</v>
      </c>
      <c r="G1849" s="66" t="s">
        <v>3809</v>
      </c>
      <c r="H1849" s="38" t="str">
        <f aca="false">E1849</f>
        <v>37</v>
      </c>
      <c r="I1849" s="61" t="str">
        <f aca="false">H1849</f>
        <v>37</v>
      </c>
      <c r="J1849" s="38" t="str">
        <f aca="false">H1849</f>
        <v>37</v>
      </c>
      <c r="N1849" s="2" t="n">
        <v>23.6</v>
      </c>
    </row>
    <row r="1850" customFormat="false" ht="15" hidden="false" customHeight="false" outlineLevel="0" collapsed="false">
      <c r="B1850" s="2" t="s">
        <v>108</v>
      </c>
      <c r="C1850" s="66" t="s">
        <v>294</v>
      </c>
      <c r="D1850" s="2" t="n">
        <v>170</v>
      </c>
      <c r="E1850" s="38" t="s">
        <v>121</v>
      </c>
      <c r="F1850" s="2" t="n">
        <v>380</v>
      </c>
      <c r="G1850" s="66" t="s">
        <v>3809</v>
      </c>
      <c r="H1850" s="38" t="str">
        <f aca="false">E1850</f>
        <v>38</v>
      </c>
      <c r="I1850" s="61" t="str">
        <f aca="false">H1850</f>
        <v>38</v>
      </c>
      <c r="J1850" s="38" t="str">
        <f aca="false">H1850</f>
        <v>38</v>
      </c>
      <c r="N1850" s="2" t="n">
        <v>24.3</v>
      </c>
    </row>
    <row r="1851" customFormat="false" ht="15" hidden="false" customHeight="false" outlineLevel="0" collapsed="false">
      <c r="B1851" s="2" t="s">
        <v>108</v>
      </c>
      <c r="C1851" s="66" t="s">
        <v>294</v>
      </c>
      <c r="D1851" s="2" t="n">
        <v>180</v>
      </c>
      <c r="E1851" s="38" t="s">
        <v>122</v>
      </c>
      <c r="F1851" s="2" t="n">
        <v>390</v>
      </c>
      <c r="G1851" s="66" t="s">
        <v>3809</v>
      </c>
      <c r="H1851" s="38" t="str">
        <f aca="false">E1851</f>
        <v>39</v>
      </c>
      <c r="I1851" s="61" t="str">
        <f aca="false">H1851</f>
        <v>39</v>
      </c>
      <c r="J1851" s="38" t="str">
        <f aca="false">H1851</f>
        <v>39</v>
      </c>
      <c r="N1851" s="2" t="n">
        <v>25</v>
      </c>
    </row>
    <row r="1852" customFormat="false" ht="15" hidden="false" customHeight="false" outlineLevel="0" collapsed="false">
      <c r="B1852" s="2" t="s">
        <v>108</v>
      </c>
      <c r="C1852" s="66" t="s">
        <v>294</v>
      </c>
      <c r="D1852" s="2" t="n">
        <v>190</v>
      </c>
      <c r="E1852" s="38" t="s">
        <v>123</v>
      </c>
      <c r="F1852" s="2" t="n">
        <v>400</v>
      </c>
      <c r="G1852" s="66" t="s">
        <v>3809</v>
      </c>
      <c r="H1852" s="38" t="str">
        <f aca="false">E1852</f>
        <v>40</v>
      </c>
      <c r="I1852" s="61" t="str">
        <f aca="false">H1852</f>
        <v>40</v>
      </c>
      <c r="J1852" s="38" t="str">
        <f aca="false">H1852</f>
        <v>40</v>
      </c>
      <c r="N1852" s="2" t="n">
        <v>25.6</v>
      </c>
    </row>
    <row r="1853" customFormat="false" ht="15" hidden="false" customHeight="false" outlineLevel="0" collapsed="false">
      <c r="B1853" s="2" t="s">
        <v>108</v>
      </c>
      <c r="C1853" s="66" t="s">
        <v>294</v>
      </c>
      <c r="D1853" s="2" t="n">
        <v>200</v>
      </c>
      <c r="E1853" s="38" t="s">
        <v>124</v>
      </c>
      <c r="F1853" s="2" t="n">
        <v>410</v>
      </c>
      <c r="G1853" s="66" t="s">
        <v>3809</v>
      </c>
      <c r="H1853" s="38" t="str">
        <f aca="false">E1853</f>
        <v>41</v>
      </c>
      <c r="I1853" s="61" t="str">
        <f aca="false">H1853</f>
        <v>41</v>
      </c>
      <c r="J1853" s="38" t="str">
        <f aca="false">H1853</f>
        <v>41</v>
      </c>
      <c r="N1853" s="2" t="n">
        <v>26.3</v>
      </c>
    </row>
    <row r="1854" customFormat="false" ht="15" hidden="false" customHeight="false" outlineLevel="0" collapsed="false">
      <c r="B1854" s="2" t="s">
        <v>108</v>
      </c>
      <c r="C1854" s="66" t="s">
        <v>294</v>
      </c>
      <c r="D1854" s="2" t="n">
        <v>210</v>
      </c>
      <c r="E1854" s="38" t="s">
        <v>125</v>
      </c>
      <c r="F1854" s="2" t="n">
        <v>420</v>
      </c>
      <c r="G1854" s="66" t="s">
        <v>3809</v>
      </c>
      <c r="H1854" s="38" t="str">
        <f aca="false">E1854</f>
        <v>42</v>
      </c>
      <c r="I1854" s="61" t="str">
        <f aca="false">H1854</f>
        <v>42</v>
      </c>
      <c r="J1854" s="38" t="str">
        <f aca="false">H1854</f>
        <v>42</v>
      </c>
      <c r="N1854" s="2" t="n">
        <v>27</v>
      </c>
    </row>
    <row r="1855" customFormat="false" ht="15" hidden="false" customHeight="false" outlineLevel="0" collapsed="false">
      <c r="B1855" s="2" t="s">
        <v>108</v>
      </c>
      <c r="C1855" s="66" t="s">
        <v>294</v>
      </c>
      <c r="D1855" s="2" t="n">
        <v>220</v>
      </c>
      <c r="E1855" s="38" t="s">
        <v>126</v>
      </c>
      <c r="F1855" s="2" t="n">
        <v>430</v>
      </c>
      <c r="G1855" s="66" t="s">
        <v>3809</v>
      </c>
      <c r="H1855" s="38" t="str">
        <f aca="false">E1855</f>
        <v>43</v>
      </c>
      <c r="I1855" s="61" t="str">
        <f aca="false">H1855</f>
        <v>43</v>
      </c>
      <c r="J1855" s="38" t="str">
        <f aca="false">H1855</f>
        <v>43</v>
      </c>
      <c r="N1855" s="2" t="n">
        <v>27.6</v>
      </c>
    </row>
    <row r="1856" customFormat="false" ht="15" hidden="false" customHeight="false" outlineLevel="0" collapsed="false">
      <c r="B1856" s="2" t="s">
        <v>108</v>
      </c>
      <c r="C1856" s="66" t="s">
        <v>294</v>
      </c>
      <c r="D1856" s="2" t="n">
        <v>230</v>
      </c>
      <c r="E1856" s="38" t="s">
        <v>127</v>
      </c>
      <c r="F1856" s="2" t="n">
        <v>440</v>
      </c>
      <c r="G1856" s="66" t="s">
        <v>3809</v>
      </c>
      <c r="H1856" s="38" t="str">
        <f aca="false">E1856</f>
        <v>44</v>
      </c>
      <c r="I1856" s="61" t="str">
        <f aca="false">H1856</f>
        <v>44</v>
      </c>
      <c r="J1856" s="38" t="str">
        <f aca="false">H1856</f>
        <v>44</v>
      </c>
      <c r="N1856" s="2" t="n">
        <v>28.3</v>
      </c>
    </row>
    <row r="1857" customFormat="false" ht="15" hidden="false" customHeight="false" outlineLevel="0" collapsed="false">
      <c r="B1857" s="2" t="s">
        <v>108</v>
      </c>
      <c r="C1857" s="66" t="s">
        <v>294</v>
      </c>
      <c r="D1857" s="2" t="n">
        <v>240</v>
      </c>
      <c r="E1857" s="38" t="s">
        <v>196</v>
      </c>
      <c r="F1857" s="2" t="n">
        <v>450</v>
      </c>
      <c r="G1857" s="66" t="s">
        <v>3809</v>
      </c>
      <c r="H1857" s="38" t="str">
        <f aca="false">E1857</f>
        <v>45</v>
      </c>
      <c r="I1857" s="61" t="str">
        <f aca="false">H1857</f>
        <v>45</v>
      </c>
      <c r="J1857" s="38" t="str">
        <f aca="false">H1857</f>
        <v>45</v>
      </c>
      <c r="N1857" s="2" t="n">
        <v>29</v>
      </c>
    </row>
    <row r="1858" customFormat="false" ht="15" hidden="false" customHeight="false" outlineLevel="0" collapsed="false">
      <c r="B1858" s="2" t="s">
        <v>108</v>
      </c>
      <c r="C1858" s="66" t="s">
        <v>294</v>
      </c>
      <c r="D1858" s="2" t="n">
        <v>250</v>
      </c>
      <c r="E1858" s="38" t="s">
        <v>241</v>
      </c>
      <c r="F1858" s="2" t="n">
        <v>460</v>
      </c>
      <c r="G1858" s="66" t="s">
        <v>3809</v>
      </c>
      <c r="H1858" s="38" t="str">
        <f aca="false">E1858</f>
        <v>46</v>
      </c>
      <c r="I1858" s="61" t="str">
        <f aca="false">H1858</f>
        <v>46</v>
      </c>
      <c r="J1858" s="38" t="str">
        <f aca="false">H1858</f>
        <v>46</v>
      </c>
      <c r="N1858" s="2" t="n">
        <v>29.6</v>
      </c>
    </row>
    <row r="1859" customFormat="false" ht="15" hidden="false" customHeight="false" outlineLevel="0" collapsed="false">
      <c r="B1859" s="2" t="s">
        <v>108</v>
      </c>
      <c r="C1859" s="66" t="s">
        <v>294</v>
      </c>
      <c r="D1859" s="2" t="n">
        <v>260</v>
      </c>
      <c r="E1859" s="38" t="s">
        <v>242</v>
      </c>
      <c r="F1859" s="2" t="n">
        <v>470</v>
      </c>
      <c r="G1859" s="66" t="s">
        <v>3809</v>
      </c>
      <c r="H1859" s="38" t="str">
        <f aca="false">E1859</f>
        <v>47</v>
      </c>
      <c r="I1859" s="61" t="str">
        <f aca="false">H1859</f>
        <v>47</v>
      </c>
      <c r="J1859" s="38" t="str">
        <f aca="false">H1859</f>
        <v>47</v>
      </c>
      <c r="N1859" s="2" t="n">
        <v>30.3</v>
      </c>
    </row>
    <row r="1860" customFormat="false" ht="15" hidden="false" customHeight="false" outlineLevel="0" collapsed="false">
      <c r="B1860" s="2" t="s">
        <v>108</v>
      </c>
      <c r="C1860" s="66" t="s">
        <v>294</v>
      </c>
      <c r="D1860" s="2" t="n">
        <v>270</v>
      </c>
      <c r="E1860" s="38" t="s">
        <v>243</v>
      </c>
      <c r="F1860" s="2" t="n">
        <v>480</v>
      </c>
      <c r="G1860" s="66" t="s">
        <v>3809</v>
      </c>
      <c r="H1860" s="38" t="str">
        <f aca="false">E1860</f>
        <v>48</v>
      </c>
      <c r="I1860" s="61" t="str">
        <f aca="false">H1860</f>
        <v>48</v>
      </c>
      <c r="J1860" s="38" t="str">
        <f aca="false">H1860</f>
        <v>48</v>
      </c>
      <c r="N1860" s="2" t="n">
        <v>31</v>
      </c>
    </row>
    <row r="1861" customFormat="false" ht="15" hidden="false" customHeight="false" outlineLevel="0" collapsed="false">
      <c r="B1861" s="2" t="s">
        <v>108</v>
      </c>
      <c r="C1861" s="66" t="s">
        <v>294</v>
      </c>
      <c r="D1861" s="2" t="n">
        <v>280</v>
      </c>
      <c r="E1861" s="38" t="s">
        <v>244</v>
      </c>
      <c r="F1861" s="2" t="n">
        <v>490</v>
      </c>
      <c r="G1861" s="66" t="s">
        <v>3809</v>
      </c>
      <c r="H1861" s="38" t="str">
        <f aca="false">E1861</f>
        <v>49</v>
      </c>
      <c r="I1861" s="61" t="str">
        <f aca="false">H1861</f>
        <v>49</v>
      </c>
      <c r="J1861" s="38" t="str">
        <f aca="false">H1861</f>
        <v>49</v>
      </c>
    </row>
    <row r="1862" customFormat="false" ht="15" hidden="false" customHeight="false" outlineLevel="0" collapsed="false">
      <c r="B1862" s="2" t="s">
        <v>108</v>
      </c>
      <c r="C1862" s="66" t="s">
        <v>294</v>
      </c>
      <c r="D1862" s="2" t="n">
        <v>290</v>
      </c>
      <c r="E1862" s="38" t="s">
        <v>245</v>
      </c>
      <c r="F1862" s="2" t="n">
        <v>500</v>
      </c>
      <c r="G1862" s="66" t="s">
        <v>3809</v>
      </c>
      <c r="H1862" s="38" t="str">
        <f aca="false">E1862</f>
        <v>50</v>
      </c>
      <c r="I1862" s="61" t="str">
        <f aca="false">H1862</f>
        <v>50</v>
      </c>
      <c r="J1862" s="38" t="str">
        <f aca="false">H1862</f>
        <v>50</v>
      </c>
    </row>
    <row r="1864" customFormat="false" ht="15" hidden="false" customHeight="false" outlineLevel="0" collapsed="false">
      <c r="B1864" s="2" t="s">
        <v>108</v>
      </c>
      <c r="C1864" s="66" t="s">
        <v>301</v>
      </c>
      <c r="D1864" s="2" t="n">
        <v>110</v>
      </c>
      <c r="E1864" s="38" t="s">
        <v>186</v>
      </c>
      <c r="F1864" s="2" t="s">
        <v>2907</v>
      </c>
      <c r="G1864" s="66" t="s">
        <v>3809</v>
      </c>
      <c r="H1864" s="2" t="n">
        <v>32.5</v>
      </c>
      <c r="I1864" s="61" t="n">
        <f aca="false">H1864</f>
        <v>32.5</v>
      </c>
      <c r="J1864" s="38" t="n">
        <f aca="false">H1864</f>
        <v>32.5</v>
      </c>
    </row>
    <row r="1865" customFormat="false" ht="15" hidden="false" customHeight="false" outlineLevel="0" collapsed="false">
      <c r="B1865" s="2" t="s">
        <v>108</v>
      </c>
      <c r="C1865" s="66" t="s">
        <v>301</v>
      </c>
      <c r="D1865" s="2" t="n">
        <v>115</v>
      </c>
      <c r="E1865" s="38" t="s">
        <v>212</v>
      </c>
      <c r="F1865" s="2" t="s">
        <v>3434</v>
      </c>
      <c r="G1865" s="66" t="s">
        <v>3809</v>
      </c>
      <c r="H1865" s="2" t="n">
        <v>33</v>
      </c>
      <c r="I1865" s="61" t="n">
        <f aca="false">H1865</f>
        <v>33</v>
      </c>
      <c r="J1865" s="38" t="n">
        <f aca="false">H1865</f>
        <v>33</v>
      </c>
    </row>
    <row r="1866" customFormat="false" ht="15" hidden="false" customHeight="false" outlineLevel="0" collapsed="false">
      <c r="B1866" s="2" t="s">
        <v>108</v>
      </c>
      <c r="C1866" s="66" t="s">
        <v>301</v>
      </c>
      <c r="D1866" s="2" t="n">
        <v>120</v>
      </c>
      <c r="E1866" s="38" t="s">
        <v>187</v>
      </c>
      <c r="F1866" s="2" t="s">
        <v>2908</v>
      </c>
      <c r="G1866" s="66" t="s">
        <v>3809</v>
      </c>
      <c r="H1866" s="2" t="n">
        <v>33.5</v>
      </c>
      <c r="I1866" s="61" t="n">
        <f aca="false">H1866</f>
        <v>33.5</v>
      </c>
      <c r="J1866" s="38" t="n">
        <f aca="false">H1866</f>
        <v>33.5</v>
      </c>
    </row>
    <row r="1867" customFormat="false" ht="15" hidden="false" customHeight="false" outlineLevel="0" collapsed="false">
      <c r="B1867" s="2" t="s">
        <v>108</v>
      </c>
      <c r="C1867" s="66" t="s">
        <v>301</v>
      </c>
      <c r="D1867" s="2" t="n">
        <v>125</v>
      </c>
      <c r="E1867" s="38" t="s">
        <v>213</v>
      </c>
      <c r="F1867" s="2" t="s">
        <v>3435</v>
      </c>
      <c r="G1867" s="66" t="s">
        <v>3809</v>
      </c>
      <c r="H1867" s="2" t="n">
        <v>34</v>
      </c>
      <c r="I1867" s="61" t="n">
        <f aca="false">H1867</f>
        <v>34</v>
      </c>
      <c r="J1867" s="38" t="n">
        <f aca="false">H1867</f>
        <v>34</v>
      </c>
    </row>
    <row r="1868" customFormat="false" ht="15" hidden="false" customHeight="false" outlineLevel="0" collapsed="false">
      <c r="B1868" s="2" t="s">
        <v>108</v>
      </c>
      <c r="C1868" s="66" t="s">
        <v>301</v>
      </c>
      <c r="D1868" s="2" t="n">
        <v>130</v>
      </c>
      <c r="E1868" s="38" t="s">
        <v>188</v>
      </c>
      <c r="F1868" s="2" t="s">
        <v>2909</v>
      </c>
      <c r="G1868" s="66" t="s">
        <v>3809</v>
      </c>
      <c r="H1868" s="2" t="n">
        <v>35</v>
      </c>
      <c r="I1868" s="61" t="n">
        <f aca="false">H1868</f>
        <v>35</v>
      </c>
      <c r="J1868" s="38" t="n">
        <f aca="false">H1868</f>
        <v>35</v>
      </c>
      <c r="N1868" s="2" t="n">
        <v>22.3</v>
      </c>
    </row>
    <row r="1869" customFormat="false" ht="15" hidden="false" customHeight="false" outlineLevel="0" collapsed="false">
      <c r="B1869" s="2" t="s">
        <v>108</v>
      </c>
      <c r="C1869" s="66" t="s">
        <v>301</v>
      </c>
      <c r="D1869" s="2" t="n">
        <v>135</v>
      </c>
      <c r="E1869" s="38" t="s">
        <v>214</v>
      </c>
      <c r="F1869" s="2" t="s">
        <v>3436</v>
      </c>
      <c r="G1869" s="66" t="s">
        <v>3809</v>
      </c>
      <c r="H1869" s="2" t="n">
        <v>35.5</v>
      </c>
      <c r="I1869" s="61" t="n">
        <f aca="false">H1869</f>
        <v>35.5</v>
      </c>
      <c r="J1869" s="38" t="n">
        <f aca="false">H1869</f>
        <v>35.5</v>
      </c>
    </row>
    <row r="1870" customFormat="false" ht="15" hidden="false" customHeight="false" outlineLevel="0" collapsed="false">
      <c r="B1870" s="2" t="s">
        <v>108</v>
      </c>
      <c r="C1870" s="66" t="s">
        <v>301</v>
      </c>
      <c r="D1870" s="2" t="n">
        <v>140</v>
      </c>
      <c r="E1870" s="38" t="s">
        <v>189</v>
      </c>
      <c r="F1870" s="2" t="s">
        <v>2910</v>
      </c>
      <c r="G1870" s="66" t="s">
        <v>3809</v>
      </c>
      <c r="H1870" s="2" t="n">
        <v>36</v>
      </c>
      <c r="I1870" s="61" t="n">
        <f aca="false">H1870</f>
        <v>36</v>
      </c>
      <c r="J1870" s="38" t="n">
        <f aca="false">H1870</f>
        <v>36</v>
      </c>
      <c r="N1870" s="2" t="n">
        <v>23</v>
      </c>
    </row>
    <row r="1871" customFormat="false" ht="15" hidden="false" customHeight="false" outlineLevel="0" collapsed="false">
      <c r="B1871" s="2" t="s">
        <v>108</v>
      </c>
      <c r="C1871" s="66" t="s">
        <v>301</v>
      </c>
      <c r="D1871" s="2" t="n">
        <v>145</v>
      </c>
      <c r="E1871" s="38" t="s">
        <v>215</v>
      </c>
      <c r="F1871" s="2" t="s">
        <v>3437</v>
      </c>
      <c r="G1871" s="66" t="s">
        <v>3809</v>
      </c>
      <c r="H1871" s="2" t="n">
        <v>37</v>
      </c>
      <c r="I1871" s="61" t="n">
        <f aca="false">H1871</f>
        <v>37</v>
      </c>
      <c r="J1871" s="38" t="n">
        <f aca="false">H1871</f>
        <v>37</v>
      </c>
      <c r="N1871" s="2" t="n">
        <v>23.6</v>
      </c>
    </row>
    <row r="1872" customFormat="false" ht="15" hidden="false" customHeight="false" outlineLevel="0" collapsed="false">
      <c r="B1872" s="2" t="s">
        <v>108</v>
      </c>
      <c r="C1872" s="66" t="s">
        <v>301</v>
      </c>
      <c r="D1872" s="2" t="n">
        <v>150</v>
      </c>
      <c r="E1872" s="38" t="s">
        <v>190</v>
      </c>
      <c r="F1872" s="2" t="s">
        <v>2911</v>
      </c>
      <c r="G1872" s="66" t="s">
        <v>3809</v>
      </c>
      <c r="H1872" s="2" t="n">
        <v>37.5</v>
      </c>
      <c r="I1872" s="61" t="n">
        <f aca="false">H1872</f>
        <v>37.5</v>
      </c>
      <c r="J1872" s="38" t="n">
        <f aca="false">H1872</f>
        <v>37.5</v>
      </c>
    </row>
    <row r="1873" customFormat="false" ht="15" hidden="false" customHeight="false" outlineLevel="0" collapsed="false">
      <c r="B1873" s="2" t="s">
        <v>108</v>
      </c>
      <c r="C1873" s="66" t="s">
        <v>301</v>
      </c>
      <c r="D1873" s="2" t="n">
        <v>155</v>
      </c>
      <c r="E1873" s="38" t="s">
        <v>216</v>
      </c>
      <c r="F1873" s="2" t="s">
        <v>3438</v>
      </c>
      <c r="G1873" s="66" t="s">
        <v>3809</v>
      </c>
      <c r="H1873" s="2" t="n">
        <v>38</v>
      </c>
      <c r="I1873" s="61" t="n">
        <f aca="false">H1873</f>
        <v>38</v>
      </c>
      <c r="J1873" s="38" t="n">
        <f aca="false">H1873</f>
        <v>38</v>
      </c>
      <c r="N1873" s="2" t="n">
        <v>24.3</v>
      </c>
    </row>
    <row r="1874" customFormat="false" ht="15" hidden="false" customHeight="false" outlineLevel="0" collapsed="false">
      <c r="B1874" s="2" t="s">
        <v>108</v>
      </c>
      <c r="C1874" s="66" t="s">
        <v>301</v>
      </c>
      <c r="D1874" s="2" t="n">
        <v>160</v>
      </c>
      <c r="E1874" s="38" t="s">
        <v>191</v>
      </c>
      <c r="F1874" s="2" t="s">
        <v>2912</v>
      </c>
      <c r="G1874" s="66" t="s">
        <v>3809</v>
      </c>
      <c r="H1874" s="2" t="n">
        <v>38.5</v>
      </c>
      <c r="I1874" s="61" t="n">
        <f aca="false">H1874</f>
        <v>38.5</v>
      </c>
      <c r="J1874" s="38" t="n">
        <f aca="false">H1874</f>
        <v>38.5</v>
      </c>
    </row>
    <row r="1875" customFormat="false" ht="15" hidden="false" customHeight="false" outlineLevel="0" collapsed="false">
      <c r="B1875" s="2" t="s">
        <v>108</v>
      </c>
      <c r="C1875" s="66" t="s">
        <v>301</v>
      </c>
      <c r="D1875" s="2" t="n">
        <v>165</v>
      </c>
      <c r="E1875" s="38" t="s">
        <v>217</v>
      </c>
      <c r="F1875" s="2" t="s">
        <v>3439</v>
      </c>
      <c r="G1875" s="66" t="s">
        <v>3809</v>
      </c>
      <c r="H1875" s="2" t="n">
        <v>39</v>
      </c>
      <c r="I1875" s="61" t="n">
        <f aca="false">H1875</f>
        <v>39</v>
      </c>
      <c r="J1875" s="38" t="n">
        <f aca="false">H1875</f>
        <v>39</v>
      </c>
      <c r="N1875" s="2" t="n">
        <v>25</v>
      </c>
    </row>
    <row r="1876" customFormat="false" ht="15" hidden="false" customHeight="false" outlineLevel="0" collapsed="false">
      <c r="B1876" s="2" t="s">
        <v>108</v>
      </c>
      <c r="C1876" s="66" t="s">
        <v>301</v>
      </c>
      <c r="D1876" s="2" t="n">
        <v>170</v>
      </c>
      <c r="E1876" s="38" t="s">
        <v>218</v>
      </c>
      <c r="F1876" s="2" t="s">
        <v>3036</v>
      </c>
      <c r="G1876" s="66" t="s">
        <v>3809</v>
      </c>
      <c r="H1876" s="2" t="n">
        <v>40</v>
      </c>
      <c r="I1876" s="61" t="n">
        <f aca="false">H1876</f>
        <v>40</v>
      </c>
      <c r="J1876" s="38" t="n">
        <f aca="false">H1876</f>
        <v>40</v>
      </c>
      <c r="N1876" s="2" t="n">
        <v>25.6</v>
      </c>
    </row>
    <row r="1877" customFormat="false" ht="15" hidden="false" customHeight="false" outlineLevel="0" collapsed="false">
      <c r="B1877" s="2" t="s">
        <v>108</v>
      </c>
      <c r="C1877" s="66" t="s">
        <v>301</v>
      </c>
      <c r="D1877" s="2" t="n">
        <v>175</v>
      </c>
      <c r="E1877" s="38" t="s">
        <v>219</v>
      </c>
      <c r="F1877" s="2" t="s">
        <v>3440</v>
      </c>
      <c r="G1877" s="66" t="s">
        <v>3809</v>
      </c>
      <c r="H1877" s="2" t="n">
        <v>40.5</v>
      </c>
      <c r="I1877" s="61" t="n">
        <f aca="false">H1877</f>
        <v>40.5</v>
      </c>
      <c r="J1877" s="38" t="n">
        <f aca="false">H1877</f>
        <v>40.5</v>
      </c>
      <c r="N1877" s="2" t="n">
        <v>26</v>
      </c>
    </row>
    <row r="1878" customFormat="false" ht="15" hidden="false" customHeight="false" outlineLevel="0" collapsed="false">
      <c r="B1878" s="2" t="s">
        <v>108</v>
      </c>
      <c r="C1878" s="66" t="s">
        <v>301</v>
      </c>
      <c r="D1878" s="2" t="n">
        <v>180</v>
      </c>
      <c r="E1878" s="38" t="s">
        <v>220</v>
      </c>
      <c r="F1878" s="2" t="s">
        <v>3037</v>
      </c>
      <c r="G1878" s="66" t="s">
        <v>3809</v>
      </c>
      <c r="H1878" s="2" t="n">
        <v>41</v>
      </c>
      <c r="I1878" s="61" t="n">
        <f aca="false">H1878</f>
        <v>41</v>
      </c>
      <c r="J1878" s="38" t="n">
        <f aca="false">H1878</f>
        <v>41</v>
      </c>
      <c r="N1878" s="2" t="n">
        <v>26.3</v>
      </c>
    </row>
    <row r="1879" customFormat="false" ht="15" hidden="false" customHeight="false" outlineLevel="0" collapsed="false">
      <c r="B1879" s="2" t="s">
        <v>108</v>
      </c>
      <c r="C1879" s="66" t="s">
        <v>301</v>
      </c>
      <c r="D1879" s="2" t="n">
        <v>185</v>
      </c>
      <c r="E1879" s="38" t="s">
        <v>221</v>
      </c>
      <c r="F1879" s="2" t="s">
        <v>3441</v>
      </c>
      <c r="G1879" s="66" t="s">
        <v>3809</v>
      </c>
      <c r="H1879" s="2" t="n">
        <v>42</v>
      </c>
      <c r="I1879" s="61" t="n">
        <f aca="false">H1879</f>
        <v>42</v>
      </c>
      <c r="J1879" s="38" t="n">
        <f aca="false">H1879</f>
        <v>42</v>
      </c>
      <c r="N1879" s="2" t="n">
        <v>27</v>
      </c>
    </row>
    <row r="1880" customFormat="false" ht="15" hidden="false" customHeight="false" outlineLevel="0" collapsed="false">
      <c r="B1880" s="2" t="s">
        <v>108</v>
      </c>
      <c r="C1880" s="66" t="s">
        <v>301</v>
      </c>
      <c r="D1880" s="2" t="n">
        <v>190</v>
      </c>
      <c r="E1880" s="38" t="s">
        <v>222</v>
      </c>
      <c r="F1880" s="2" t="s">
        <v>3442</v>
      </c>
      <c r="G1880" s="66" t="s">
        <v>3809</v>
      </c>
      <c r="H1880" s="2" t="n">
        <v>42.5</v>
      </c>
      <c r="I1880" s="61" t="n">
        <f aca="false">H1880</f>
        <v>42.5</v>
      </c>
      <c r="J1880" s="38" t="n">
        <f aca="false">H1880</f>
        <v>42.5</v>
      </c>
      <c r="N1880" s="2" t="n">
        <v>27.3</v>
      </c>
    </row>
    <row r="1881" customFormat="false" ht="15" hidden="false" customHeight="false" outlineLevel="0" collapsed="false">
      <c r="B1881" s="2" t="s">
        <v>108</v>
      </c>
      <c r="C1881" s="66" t="s">
        <v>301</v>
      </c>
      <c r="D1881" s="2" t="n">
        <v>195</v>
      </c>
      <c r="E1881" s="38" t="s">
        <v>223</v>
      </c>
      <c r="F1881" s="2" t="s">
        <v>3443</v>
      </c>
      <c r="G1881" s="66" t="s">
        <v>3809</v>
      </c>
      <c r="H1881" s="2" t="n">
        <v>43</v>
      </c>
      <c r="I1881" s="61" t="n">
        <f aca="false">H1881</f>
        <v>43</v>
      </c>
      <c r="J1881" s="38" t="n">
        <f aca="false">H1881</f>
        <v>43</v>
      </c>
      <c r="N1881" s="2" t="n">
        <v>27.6</v>
      </c>
    </row>
    <row r="1882" customFormat="false" ht="15" hidden="false" customHeight="false" outlineLevel="0" collapsed="false">
      <c r="B1882" s="2" t="s">
        <v>108</v>
      </c>
      <c r="C1882" s="66" t="s">
        <v>301</v>
      </c>
      <c r="D1882" s="2" t="n">
        <v>200</v>
      </c>
      <c r="E1882" s="38" t="s">
        <v>224</v>
      </c>
      <c r="F1882" s="2" t="s">
        <v>1621</v>
      </c>
      <c r="G1882" s="66" t="s">
        <v>3809</v>
      </c>
      <c r="H1882" s="2" t="n">
        <v>44</v>
      </c>
      <c r="I1882" s="61" t="n">
        <f aca="false">H1882</f>
        <v>44</v>
      </c>
      <c r="J1882" s="38" t="n">
        <f aca="false">H1882</f>
        <v>44</v>
      </c>
      <c r="N1882" s="2" t="n">
        <v>28.3</v>
      </c>
    </row>
    <row r="1883" customFormat="false" ht="15" hidden="false" customHeight="false" outlineLevel="0" collapsed="false">
      <c r="B1883" s="2" t="s">
        <v>108</v>
      </c>
      <c r="C1883" s="66" t="s">
        <v>301</v>
      </c>
      <c r="D1883" s="2" t="n">
        <v>205</v>
      </c>
      <c r="E1883" s="38" t="s">
        <v>225</v>
      </c>
      <c r="F1883" s="2" t="s">
        <v>1622</v>
      </c>
      <c r="G1883" s="66" t="s">
        <v>3809</v>
      </c>
      <c r="H1883" s="2" t="n">
        <v>44.5</v>
      </c>
      <c r="I1883" s="61" t="n">
        <f aca="false">H1883</f>
        <v>44.5</v>
      </c>
      <c r="J1883" s="38" t="n">
        <f aca="false">H1883</f>
        <v>44.5</v>
      </c>
      <c r="N1883" s="2" t="n">
        <v>28.7</v>
      </c>
    </row>
    <row r="1884" customFormat="false" ht="15" hidden="false" customHeight="false" outlineLevel="0" collapsed="false">
      <c r="B1884" s="2" t="s">
        <v>108</v>
      </c>
      <c r="C1884" s="66" t="s">
        <v>301</v>
      </c>
      <c r="D1884" s="2" t="n">
        <v>210</v>
      </c>
      <c r="E1884" s="38" t="s">
        <v>226</v>
      </c>
      <c r="F1884" s="2" t="s">
        <v>1002</v>
      </c>
      <c r="G1884" s="66" t="s">
        <v>3809</v>
      </c>
      <c r="H1884" s="2" t="n">
        <v>45</v>
      </c>
      <c r="I1884" s="61" t="n">
        <f aca="false">H1884</f>
        <v>45</v>
      </c>
      <c r="J1884" s="38" t="n">
        <f aca="false">H1884</f>
        <v>45</v>
      </c>
      <c r="N1884" s="2" t="n">
        <v>29</v>
      </c>
    </row>
    <row r="1885" customFormat="false" ht="15" hidden="false" customHeight="false" outlineLevel="0" collapsed="false">
      <c r="B1885" s="2" t="s">
        <v>108</v>
      </c>
      <c r="C1885" s="66" t="s">
        <v>301</v>
      </c>
      <c r="D1885" s="2" t="n">
        <v>215</v>
      </c>
      <c r="E1885" s="38" t="s">
        <v>231</v>
      </c>
      <c r="F1885" s="2" t="s">
        <v>1623</v>
      </c>
      <c r="G1885" s="66" t="s">
        <v>3809</v>
      </c>
      <c r="H1885" s="2" t="n">
        <v>46</v>
      </c>
      <c r="I1885" s="61" t="n">
        <f aca="false">H1885</f>
        <v>46</v>
      </c>
      <c r="J1885" s="38" t="n">
        <f aca="false">H1885</f>
        <v>46</v>
      </c>
      <c r="N1885" s="2" t="n">
        <v>29.6</v>
      </c>
    </row>
    <row r="1886" customFormat="false" ht="15" hidden="false" customHeight="false" outlineLevel="0" collapsed="false">
      <c r="B1886" s="2" t="s">
        <v>108</v>
      </c>
      <c r="C1886" s="66" t="s">
        <v>301</v>
      </c>
      <c r="D1886" s="2" t="n">
        <v>220</v>
      </c>
      <c r="E1886" s="38" t="s">
        <v>232</v>
      </c>
      <c r="F1886" s="2" t="s">
        <v>1624</v>
      </c>
      <c r="G1886" s="66" t="s">
        <v>3809</v>
      </c>
      <c r="H1886" s="2" t="n">
        <v>46.5</v>
      </c>
      <c r="I1886" s="61" t="n">
        <f aca="false">H1886</f>
        <v>46.5</v>
      </c>
      <c r="J1886" s="38" t="n">
        <f aca="false">H1886</f>
        <v>46.5</v>
      </c>
      <c r="N1886" s="2" t="n">
        <v>30</v>
      </c>
    </row>
    <row r="1887" customFormat="false" ht="15" hidden="false" customHeight="false" outlineLevel="0" collapsed="false">
      <c r="B1887" s="2" t="s">
        <v>108</v>
      </c>
      <c r="C1887" s="66" t="s">
        <v>301</v>
      </c>
      <c r="D1887" s="2" t="n">
        <v>225</v>
      </c>
      <c r="E1887" s="38" t="s">
        <v>233</v>
      </c>
      <c r="F1887" s="2" t="s">
        <v>1630</v>
      </c>
      <c r="G1887" s="66" t="s">
        <v>3809</v>
      </c>
      <c r="H1887" s="2" t="n">
        <v>47</v>
      </c>
      <c r="I1887" s="61" t="n">
        <f aca="false">H1887</f>
        <v>47</v>
      </c>
      <c r="J1887" s="38" t="n">
        <f aca="false">H1887</f>
        <v>47</v>
      </c>
      <c r="N1887" s="2" t="n">
        <v>30.3</v>
      </c>
    </row>
    <row r="1888" customFormat="false" ht="15" hidden="false" customHeight="false" outlineLevel="0" collapsed="false">
      <c r="B1888" s="2" t="s">
        <v>108</v>
      </c>
      <c r="C1888" s="66" t="s">
        <v>301</v>
      </c>
      <c r="D1888" s="2" t="n">
        <v>230</v>
      </c>
      <c r="E1888" s="38" t="s">
        <v>234</v>
      </c>
      <c r="F1888" s="2" t="s">
        <v>1631</v>
      </c>
      <c r="G1888" s="66" t="s">
        <v>3809</v>
      </c>
      <c r="H1888" s="2" t="n">
        <v>47.5</v>
      </c>
      <c r="I1888" s="61" t="n">
        <f aca="false">H1888</f>
        <v>47.5</v>
      </c>
      <c r="J1888" s="38" t="n">
        <f aca="false">H1888</f>
        <v>47.5</v>
      </c>
      <c r="N1888" s="2" t="n">
        <v>30.7</v>
      </c>
    </row>
    <row r="1889" customFormat="false" ht="15" hidden="false" customHeight="false" outlineLevel="0" collapsed="false">
      <c r="B1889" s="2" t="s">
        <v>108</v>
      </c>
      <c r="C1889" s="66" t="s">
        <v>301</v>
      </c>
      <c r="D1889" s="2" t="n">
        <v>235</v>
      </c>
      <c r="E1889" s="38" t="s">
        <v>276</v>
      </c>
      <c r="F1889" s="2" t="s">
        <v>1632</v>
      </c>
      <c r="G1889" s="66" t="s">
        <v>3809</v>
      </c>
      <c r="H1889" s="2" t="n">
        <v>48</v>
      </c>
      <c r="I1889" s="61" t="n">
        <f aca="false">H1889</f>
        <v>48</v>
      </c>
      <c r="J1889" s="38" t="n">
        <f aca="false">H1889</f>
        <v>48</v>
      </c>
      <c r="N1889" s="2" t="n">
        <v>31</v>
      </c>
    </row>
    <row r="1890" customFormat="false" ht="15" hidden="false" customHeight="false" outlineLevel="0" collapsed="false">
      <c r="B1890" s="2" t="s">
        <v>108</v>
      </c>
      <c r="C1890" s="66" t="s">
        <v>301</v>
      </c>
      <c r="D1890" s="2" t="n">
        <v>240</v>
      </c>
      <c r="E1890" s="38" t="s">
        <v>277</v>
      </c>
      <c r="F1890" s="2" t="s">
        <v>1633</v>
      </c>
      <c r="G1890" s="66" t="s">
        <v>3809</v>
      </c>
      <c r="H1890" s="2" t="n">
        <v>49</v>
      </c>
      <c r="I1890" s="61" t="n">
        <f aca="false">H1890</f>
        <v>49</v>
      </c>
      <c r="J1890" s="38" t="n">
        <f aca="false">H1890</f>
        <v>49</v>
      </c>
    </row>
    <row r="1891" customFormat="false" ht="15" hidden="false" customHeight="false" outlineLevel="0" collapsed="false">
      <c r="B1891" s="2" t="s">
        <v>108</v>
      </c>
      <c r="C1891" s="66" t="s">
        <v>301</v>
      </c>
      <c r="D1891" s="2" t="n">
        <v>245</v>
      </c>
      <c r="E1891" s="38" t="s">
        <v>278</v>
      </c>
      <c r="F1891" s="2" t="s">
        <v>2670</v>
      </c>
      <c r="G1891" s="66" t="s">
        <v>3809</v>
      </c>
      <c r="H1891" s="2" t="n">
        <v>49.5</v>
      </c>
      <c r="I1891" s="61" t="n">
        <f aca="false">H1891</f>
        <v>49.5</v>
      </c>
      <c r="J1891" s="38" t="n">
        <f aca="false">H1891</f>
        <v>49.5</v>
      </c>
    </row>
    <row r="1892" customFormat="false" ht="15" hidden="false" customHeight="false" outlineLevel="0" collapsed="false">
      <c r="B1892" s="2" t="s">
        <v>108</v>
      </c>
      <c r="C1892" s="66" t="s">
        <v>301</v>
      </c>
      <c r="D1892" s="2" t="n">
        <v>250</v>
      </c>
      <c r="E1892" s="38" t="s">
        <v>279</v>
      </c>
      <c r="F1892" s="2" t="s">
        <v>2099</v>
      </c>
      <c r="G1892" s="66" t="s">
        <v>3809</v>
      </c>
      <c r="H1892" s="2" t="n">
        <v>50</v>
      </c>
      <c r="I1892" s="61" t="n">
        <f aca="false">H1892</f>
        <v>50</v>
      </c>
      <c r="J1892" s="38" t="n">
        <f aca="false">H1892</f>
        <v>50</v>
      </c>
    </row>
    <row r="1893" customFormat="false" ht="15" hidden="false" customHeight="false" outlineLevel="0" collapsed="false">
      <c r="B1893" s="2" t="s">
        <v>108</v>
      </c>
      <c r="C1893" s="66" t="s">
        <v>301</v>
      </c>
      <c r="D1893" s="2" t="n">
        <v>255</v>
      </c>
      <c r="E1893" s="38" t="s">
        <v>280</v>
      </c>
      <c r="F1893" s="2" t="s">
        <v>3480</v>
      </c>
      <c r="G1893" s="66" t="s">
        <v>3809</v>
      </c>
      <c r="H1893" s="2" t="n">
        <v>51</v>
      </c>
      <c r="I1893" s="61" t="n">
        <f aca="false">H1893</f>
        <v>51</v>
      </c>
      <c r="J1893" s="38" t="n">
        <f aca="false">H1893</f>
        <v>51</v>
      </c>
    </row>
    <row r="1894" customFormat="false" ht="15" hidden="false" customHeight="false" outlineLevel="0" collapsed="false">
      <c r="B1894" s="2" t="s">
        <v>108</v>
      </c>
      <c r="C1894" s="66" t="s">
        <v>301</v>
      </c>
      <c r="D1894" s="2" t="n">
        <v>260</v>
      </c>
      <c r="E1894" s="38" t="s">
        <v>281</v>
      </c>
      <c r="F1894" s="2" t="s">
        <v>2100</v>
      </c>
      <c r="G1894" s="66" t="s">
        <v>3809</v>
      </c>
      <c r="H1894" s="2" t="n">
        <v>51.5</v>
      </c>
      <c r="I1894" s="61" t="n">
        <f aca="false">H1894</f>
        <v>51.5</v>
      </c>
      <c r="J1894" s="38" t="n">
        <f aca="false">H1894</f>
        <v>51.5</v>
      </c>
    </row>
    <row r="1895" customFormat="false" ht="15" hidden="false" customHeight="false" outlineLevel="0" collapsed="false">
      <c r="B1895" s="2" t="s">
        <v>108</v>
      </c>
      <c r="C1895" s="66" t="s">
        <v>301</v>
      </c>
      <c r="D1895" s="2" t="n">
        <v>265</v>
      </c>
      <c r="E1895" s="38" t="s">
        <v>282</v>
      </c>
      <c r="F1895" s="2" t="s">
        <v>2101</v>
      </c>
      <c r="G1895" s="66" t="s">
        <v>3809</v>
      </c>
      <c r="H1895" s="2" t="n">
        <v>52</v>
      </c>
      <c r="I1895" s="61" t="n">
        <f aca="false">H1895</f>
        <v>52</v>
      </c>
      <c r="J1895" s="38" t="n">
        <f aca="false">H1895</f>
        <v>52</v>
      </c>
    </row>
    <row r="1896" customFormat="false" ht="15" hidden="false" customHeight="false" outlineLevel="0" collapsed="false">
      <c r="B1896" s="2" t="s">
        <v>108</v>
      </c>
      <c r="C1896" s="66" t="s">
        <v>301</v>
      </c>
      <c r="D1896" s="2" t="n">
        <v>270</v>
      </c>
      <c r="E1896" s="38" t="s">
        <v>283</v>
      </c>
      <c r="F1896" s="2" t="s">
        <v>2102</v>
      </c>
      <c r="G1896" s="66" t="s">
        <v>3809</v>
      </c>
      <c r="H1896" s="2" t="n">
        <v>52.5</v>
      </c>
      <c r="I1896" s="61" t="n">
        <f aca="false">H1896</f>
        <v>52.5</v>
      </c>
      <c r="J1896" s="38" t="n">
        <f aca="false">H1896</f>
        <v>52.5</v>
      </c>
    </row>
    <row r="1897" customFormat="false" ht="15" hidden="false" customHeight="false" outlineLevel="0" collapsed="false">
      <c r="B1897" s="2" t="s">
        <v>108</v>
      </c>
      <c r="C1897" s="66" t="s">
        <v>301</v>
      </c>
      <c r="D1897" s="2" t="n">
        <v>275</v>
      </c>
      <c r="E1897" s="38" t="s">
        <v>284</v>
      </c>
      <c r="F1897" s="2" t="s">
        <v>2103</v>
      </c>
      <c r="G1897" s="66" t="s">
        <v>3809</v>
      </c>
      <c r="H1897" s="2" t="n">
        <v>53</v>
      </c>
      <c r="I1897" s="61" t="n">
        <f aca="false">H1897</f>
        <v>53</v>
      </c>
      <c r="J1897" s="38" t="n">
        <f aca="false">H1897</f>
        <v>53</v>
      </c>
    </row>
    <row r="1898" customFormat="false" ht="15" hidden="false" customHeight="false" outlineLevel="0" collapsed="false">
      <c r="B1898" s="2" t="s">
        <v>108</v>
      </c>
      <c r="C1898" s="66" t="s">
        <v>301</v>
      </c>
      <c r="D1898" s="2" t="n">
        <v>280</v>
      </c>
      <c r="E1898" s="38" t="s">
        <v>285</v>
      </c>
      <c r="F1898" s="2" t="s">
        <v>2104</v>
      </c>
      <c r="G1898" s="66" t="s">
        <v>3809</v>
      </c>
      <c r="H1898" s="2" t="n">
        <v>54</v>
      </c>
      <c r="I1898" s="61" t="n">
        <f aca="false">H1898</f>
        <v>54</v>
      </c>
      <c r="J1898" s="38" t="n">
        <f aca="false">H1898</f>
        <v>54</v>
      </c>
    </row>
    <row r="1899" customFormat="false" ht="15" hidden="false" customHeight="false" outlineLevel="0" collapsed="false">
      <c r="B1899" s="13"/>
      <c r="C1899" s="99"/>
      <c r="D1899" s="13"/>
      <c r="E1899" s="100"/>
      <c r="F1899" s="13"/>
      <c r="G1899" s="99"/>
      <c r="H1899" s="13"/>
      <c r="I1899" s="101"/>
      <c r="J1899" s="13"/>
      <c r="K1899" s="13"/>
      <c r="L1899" s="13"/>
      <c r="M1899" s="13"/>
    </row>
    <row r="1901" customFormat="false" ht="15" hidden="false" customHeight="false" outlineLevel="0" collapsed="false">
      <c r="B1901" s="18" t="s">
        <v>108</v>
      </c>
      <c r="C1901" s="76" t="s">
        <v>195</v>
      </c>
      <c r="D1901" s="18" t="n">
        <v>110</v>
      </c>
      <c r="E1901" s="61" t="s">
        <v>115</v>
      </c>
      <c r="F1901" s="18" t="n">
        <v>320</v>
      </c>
      <c r="G1901" s="66" t="s">
        <v>3810</v>
      </c>
      <c r="H1901" s="61" t="str">
        <f aca="false">E1901</f>
        <v>32</v>
      </c>
      <c r="I1901" s="61" t="str">
        <f aca="false">H1901</f>
        <v>32</v>
      </c>
      <c r="J1901" s="61" t="str">
        <f aca="false">H1901</f>
        <v>32</v>
      </c>
      <c r="K1901" s="72"/>
      <c r="L1901" s="72"/>
      <c r="M1901" s="18"/>
      <c r="N1901" s="18"/>
    </row>
    <row r="1902" customFormat="false" ht="15" hidden="false" customHeight="false" outlineLevel="0" collapsed="false">
      <c r="B1902" s="18" t="s">
        <v>108</v>
      </c>
      <c r="C1902" s="76" t="s">
        <v>195</v>
      </c>
      <c r="D1902" s="18" t="n">
        <v>120</v>
      </c>
      <c r="E1902" s="61" t="s">
        <v>116</v>
      </c>
      <c r="F1902" s="18" t="n">
        <v>330</v>
      </c>
      <c r="G1902" s="66" t="s">
        <v>3810</v>
      </c>
      <c r="H1902" s="61" t="str">
        <f aca="false">E1902</f>
        <v>33</v>
      </c>
      <c r="I1902" s="61" t="str">
        <f aca="false">H1902</f>
        <v>33</v>
      </c>
      <c r="J1902" s="61" t="str">
        <f aca="false">H1902</f>
        <v>33</v>
      </c>
      <c r="K1902" s="72"/>
      <c r="L1902" s="72"/>
      <c r="M1902" s="18"/>
      <c r="N1902" s="18"/>
    </row>
    <row r="1903" customFormat="false" ht="15" hidden="false" customHeight="false" outlineLevel="0" collapsed="false">
      <c r="B1903" s="18" t="s">
        <v>108</v>
      </c>
      <c r="C1903" s="76" t="s">
        <v>195</v>
      </c>
      <c r="D1903" s="18" t="n">
        <v>130</v>
      </c>
      <c r="E1903" s="61" t="s">
        <v>117</v>
      </c>
      <c r="F1903" s="18" t="n">
        <v>340</v>
      </c>
      <c r="G1903" s="66" t="s">
        <v>3810</v>
      </c>
      <c r="H1903" s="61" t="str">
        <f aca="false">E1903</f>
        <v>34</v>
      </c>
      <c r="I1903" s="61" t="str">
        <f aca="false">H1903</f>
        <v>34</v>
      </c>
      <c r="J1903" s="61" t="str">
        <f aca="false">H1903</f>
        <v>34</v>
      </c>
      <c r="K1903" s="72"/>
      <c r="L1903" s="72"/>
      <c r="M1903" s="18"/>
      <c r="N1903" s="2" t="n">
        <f aca="false">VLOOKUP(H1903,references!B:C,2,0)</f>
        <v>21.5</v>
      </c>
    </row>
    <row r="1904" customFormat="false" ht="15" hidden="false" customHeight="false" outlineLevel="0" collapsed="false">
      <c r="B1904" s="18" t="s">
        <v>108</v>
      </c>
      <c r="C1904" s="76" t="s">
        <v>195</v>
      </c>
      <c r="D1904" s="18" t="n">
        <v>140</v>
      </c>
      <c r="E1904" s="61" t="s">
        <v>118</v>
      </c>
      <c r="F1904" s="18" t="n">
        <v>350</v>
      </c>
      <c r="G1904" s="66" t="s">
        <v>3810</v>
      </c>
      <c r="H1904" s="61" t="str">
        <f aca="false">E1904</f>
        <v>35</v>
      </c>
      <c r="I1904" s="61" t="str">
        <f aca="false">H1904</f>
        <v>35</v>
      </c>
      <c r="J1904" s="61" t="str">
        <f aca="false">H1904</f>
        <v>35</v>
      </c>
      <c r="K1904" s="72"/>
      <c r="L1904" s="72"/>
      <c r="M1904" s="18"/>
      <c r="N1904" s="2" t="n">
        <f aca="false">VLOOKUP(H1904,references!B:C,2,0)</f>
        <v>22.5</v>
      </c>
    </row>
    <row r="1905" customFormat="false" ht="15" hidden="false" customHeight="false" outlineLevel="0" collapsed="false">
      <c r="B1905" s="18" t="s">
        <v>108</v>
      </c>
      <c r="C1905" s="76" t="s">
        <v>195</v>
      </c>
      <c r="D1905" s="18" t="n">
        <v>150</v>
      </c>
      <c r="E1905" s="61" t="s">
        <v>119</v>
      </c>
      <c r="F1905" s="18" t="n">
        <v>360</v>
      </c>
      <c r="G1905" s="66" t="s">
        <v>3810</v>
      </c>
      <c r="H1905" s="61" t="str">
        <f aca="false">E1905</f>
        <v>36</v>
      </c>
      <c r="I1905" s="61" t="str">
        <f aca="false">H1905</f>
        <v>36</v>
      </c>
      <c r="J1905" s="61" t="str">
        <f aca="false">H1905</f>
        <v>36</v>
      </c>
      <c r="K1905" s="72"/>
      <c r="L1905" s="72"/>
      <c r="M1905" s="18"/>
      <c r="N1905" s="2" t="n">
        <f aca="false">VLOOKUP(H1905,references!B:C,2,0)</f>
        <v>23</v>
      </c>
    </row>
    <row r="1906" customFormat="false" ht="15" hidden="false" customHeight="false" outlineLevel="0" collapsed="false">
      <c r="B1906" s="18" t="s">
        <v>108</v>
      </c>
      <c r="C1906" s="76" t="s">
        <v>195</v>
      </c>
      <c r="D1906" s="18" t="n">
        <v>160</v>
      </c>
      <c r="E1906" s="61" t="s">
        <v>120</v>
      </c>
      <c r="F1906" s="18" t="n">
        <v>370</v>
      </c>
      <c r="G1906" s="66" t="s">
        <v>3810</v>
      </c>
      <c r="H1906" s="61" t="str">
        <f aca="false">E1906</f>
        <v>37</v>
      </c>
      <c r="I1906" s="61" t="str">
        <f aca="false">H1906</f>
        <v>37</v>
      </c>
      <c r="J1906" s="61" t="str">
        <f aca="false">H1906</f>
        <v>37</v>
      </c>
      <c r="K1906" s="72"/>
      <c r="L1906" s="72"/>
      <c r="M1906" s="18"/>
      <c r="N1906" s="2" t="n">
        <f aca="false">VLOOKUP(H1906,references!B:C,2,0)</f>
        <v>23.5</v>
      </c>
    </row>
    <row r="1907" customFormat="false" ht="15" hidden="false" customHeight="false" outlineLevel="0" collapsed="false">
      <c r="B1907" s="18" t="s">
        <v>108</v>
      </c>
      <c r="C1907" s="76" t="s">
        <v>195</v>
      </c>
      <c r="D1907" s="18" t="n">
        <v>170</v>
      </c>
      <c r="E1907" s="61" t="s">
        <v>121</v>
      </c>
      <c r="F1907" s="18" t="n">
        <v>380</v>
      </c>
      <c r="G1907" s="66" t="s">
        <v>3810</v>
      </c>
      <c r="H1907" s="61" t="str">
        <f aca="false">E1907</f>
        <v>38</v>
      </c>
      <c r="I1907" s="61" t="str">
        <f aca="false">H1907</f>
        <v>38</v>
      </c>
      <c r="J1907" s="61" t="str">
        <f aca="false">H1907</f>
        <v>38</v>
      </c>
      <c r="K1907" s="72"/>
      <c r="L1907" s="72"/>
      <c r="M1907" s="18"/>
      <c r="N1907" s="2" t="n">
        <f aca="false">VLOOKUP(H1907,references!B:C,2,0)</f>
        <v>24.5</v>
      </c>
    </row>
    <row r="1908" customFormat="false" ht="15" hidden="false" customHeight="false" outlineLevel="0" collapsed="false">
      <c r="B1908" s="18" t="s">
        <v>108</v>
      </c>
      <c r="C1908" s="76" t="s">
        <v>195</v>
      </c>
      <c r="D1908" s="18" t="n">
        <v>180</v>
      </c>
      <c r="E1908" s="61" t="s">
        <v>122</v>
      </c>
      <c r="F1908" s="18" t="n">
        <v>390</v>
      </c>
      <c r="G1908" s="66" t="s">
        <v>3810</v>
      </c>
      <c r="H1908" s="61" t="str">
        <f aca="false">E1908</f>
        <v>39</v>
      </c>
      <c r="I1908" s="61" t="str">
        <f aca="false">H1908</f>
        <v>39</v>
      </c>
      <c r="J1908" s="61" t="str">
        <f aca="false">H1908</f>
        <v>39</v>
      </c>
      <c r="K1908" s="72"/>
      <c r="L1908" s="72"/>
      <c r="M1908" s="18"/>
      <c r="N1908" s="2" t="n">
        <f aca="false">VLOOKUP(H1908,references!B:C,2,0)</f>
        <v>25</v>
      </c>
    </row>
    <row r="1909" customFormat="false" ht="15" hidden="false" customHeight="false" outlineLevel="0" collapsed="false">
      <c r="B1909" s="18" t="s">
        <v>108</v>
      </c>
      <c r="C1909" s="76" t="s">
        <v>195</v>
      </c>
      <c r="D1909" s="18" t="n">
        <v>190</v>
      </c>
      <c r="E1909" s="61" t="s">
        <v>123</v>
      </c>
      <c r="F1909" s="18" t="n">
        <v>400</v>
      </c>
      <c r="G1909" s="66" t="s">
        <v>3810</v>
      </c>
      <c r="H1909" s="61" t="str">
        <f aca="false">E1909</f>
        <v>40</v>
      </c>
      <c r="I1909" s="61" t="str">
        <f aca="false">H1909</f>
        <v>40</v>
      </c>
      <c r="J1909" s="61" t="str">
        <f aca="false">H1909</f>
        <v>40</v>
      </c>
      <c r="K1909" s="72"/>
      <c r="L1909" s="72"/>
      <c r="M1909" s="18"/>
      <c r="N1909" s="2" t="n">
        <f aca="false">VLOOKUP(H1909,references!B:C,2,0)</f>
        <v>25.5</v>
      </c>
    </row>
    <row r="1910" customFormat="false" ht="15" hidden="false" customHeight="false" outlineLevel="0" collapsed="false">
      <c r="B1910" s="18" t="s">
        <v>108</v>
      </c>
      <c r="C1910" s="76" t="s">
        <v>195</v>
      </c>
      <c r="D1910" s="18" t="n">
        <v>200</v>
      </c>
      <c r="E1910" s="61" t="s">
        <v>124</v>
      </c>
      <c r="F1910" s="18" t="n">
        <v>410</v>
      </c>
      <c r="G1910" s="66" t="s">
        <v>3810</v>
      </c>
      <c r="H1910" s="61" t="str">
        <f aca="false">E1910</f>
        <v>41</v>
      </c>
      <c r="I1910" s="61" t="str">
        <f aca="false">H1910</f>
        <v>41</v>
      </c>
      <c r="J1910" s="61" t="str">
        <f aca="false">H1910</f>
        <v>41</v>
      </c>
      <c r="K1910" s="72"/>
      <c r="L1910" s="72"/>
      <c r="M1910" s="18"/>
      <c r="N1910" s="2" t="n">
        <f aca="false">VLOOKUP(H1910,references!B:C,2,0)</f>
        <v>26.5</v>
      </c>
    </row>
    <row r="1911" customFormat="false" ht="15" hidden="false" customHeight="false" outlineLevel="0" collapsed="false">
      <c r="B1911" s="18" t="s">
        <v>108</v>
      </c>
      <c r="C1911" s="76" t="s">
        <v>195</v>
      </c>
      <c r="D1911" s="18" t="n">
        <v>210</v>
      </c>
      <c r="E1911" s="61" t="s">
        <v>125</v>
      </c>
      <c r="F1911" s="18" t="n">
        <v>420</v>
      </c>
      <c r="G1911" s="66" t="s">
        <v>3810</v>
      </c>
      <c r="H1911" s="61" t="str">
        <f aca="false">E1911</f>
        <v>42</v>
      </c>
      <c r="I1911" s="61" t="str">
        <f aca="false">H1911</f>
        <v>42</v>
      </c>
      <c r="J1911" s="61" t="str">
        <f aca="false">H1911</f>
        <v>42</v>
      </c>
      <c r="K1911" s="72"/>
      <c r="L1911" s="72"/>
      <c r="M1911" s="18"/>
      <c r="N1911" s="2" t="n">
        <f aca="false">VLOOKUP(H1911,references!B:C,2,0)</f>
        <v>27</v>
      </c>
    </row>
    <row r="1912" customFormat="false" ht="15" hidden="false" customHeight="false" outlineLevel="0" collapsed="false">
      <c r="B1912" s="18" t="s">
        <v>108</v>
      </c>
      <c r="C1912" s="76" t="s">
        <v>195</v>
      </c>
      <c r="D1912" s="18" t="n">
        <v>220</v>
      </c>
      <c r="E1912" s="61" t="s">
        <v>126</v>
      </c>
      <c r="F1912" s="18" t="n">
        <v>430</v>
      </c>
      <c r="G1912" s="66" t="s">
        <v>3810</v>
      </c>
      <c r="H1912" s="61" t="str">
        <f aca="false">E1912</f>
        <v>43</v>
      </c>
      <c r="I1912" s="61" t="str">
        <f aca="false">H1912</f>
        <v>43</v>
      </c>
      <c r="J1912" s="61" t="str">
        <f aca="false">H1912</f>
        <v>43</v>
      </c>
      <c r="K1912" s="72"/>
      <c r="L1912" s="72"/>
      <c r="M1912" s="18"/>
    </row>
    <row r="1913" customFormat="false" ht="15" hidden="false" customHeight="false" outlineLevel="0" collapsed="false">
      <c r="B1913" s="18" t="s">
        <v>108</v>
      </c>
      <c r="C1913" s="76" t="s">
        <v>195</v>
      </c>
      <c r="D1913" s="18" t="n">
        <v>230</v>
      </c>
      <c r="E1913" s="61" t="s">
        <v>127</v>
      </c>
      <c r="F1913" s="18" t="n">
        <v>440</v>
      </c>
      <c r="G1913" s="66" t="s">
        <v>3810</v>
      </c>
      <c r="H1913" s="61" t="str">
        <f aca="false">E1913</f>
        <v>44</v>
      </c>
      <c r="I1913" s="61" t="str">
        <f aca="false">H1913</f>
        <v>44</v>
      </c>
      <c r="J1913" s="61" t="str">
        <f aca="false">H1913</f>
        <v>44</v>
      </c>
      <c r="K1913" s="72"/>
      <c r="L1913" s="72"/>
      <c r="M1913" s="18"/>
      <c r="N1913" s="18"/>
    </row>
    <row r="1914" customFormat="false" ht="15" hidden="false" customHeight="false" outlineLevel="0" collapsed="false">
      <c r="B1914" s="18" t="s">
        <v>271</v>
      </c>
      <c r="C1914" s="82" t="s">
        <v>195</v>
      </c>
      <c r="D1914" s="24" t="n">
        <v>240</v>
      </c>
      <c r="E1914" s="81" t="s">
        <v>196</v>
      </c>
      <c r="F1914" s="24" t="n">
        <v>450</v>
      </c>
      <c r="G1914" s="82"/>
      <c r="H1914" s="74"/>
      <c r="I1914" s="24"/>
      <c r="J1914" s="74"/>
      <c r="K1914" s="74"/>
      <c r="L1914" s="74"/>
      <c r="M1914" s="24"/>
      <c r="N1914" s="18"/>
    </row>
    <row r="1915" customFormat="false" ht="15" hidden="false" customHeight="false" outlineLevel="0" collapsed="false">
      <c r="B1915" s="18"/>
      <c r="C1915" s="76"/>
      <c r="D1915" s="18"/>
      <c r="E1915" s="61"/>
      <c r="F1915" s="18"/>
      <c r="G1915" s="76"/>
      <c r="H1915" s="18"/>
      <c r="J1915" s="18"/>
      <c r="K1915" s="18"/>
      <c r="L1915" s="18"/>
      <c r="M1915" s="18"/>
      <c r="N1915" s="18"/>
    </row>
    <row r="1916" customFormat="false" ht="15" hidden="false" customHeight="false" outlineLevel="0" collapsed="false">
      <c r="B1916" s="18" t="s">
        <v>108</v>
      </c>
      <c r="C1916" s="76" t="s">
        <v>268</v>
      </c>
      <c r="D1916" s="18" t="n">
        <v>110</v>
      </c>
      <c r="E1916" s="61" t="s">
        <v>119</v>
      </c>
      <c r="F1916" s="18" t="n">
        <v>360</v>
      </c>
      <c r="G1916" s="66" t="s">
        <v>3810</v>
      </c>
      <c r="H1916" s="61" t="str">
        <f aca="false">E1916</f>
        <v>36</v>
      </c>
      <c r="I1916" s="61" t="str">
        <f aca="false">H1916</f>
        <v>36</v>
      </c>
      <c r="J1916" s="61" t="str">
        <f aca="false">H1916</f>
        <v>36</v>
      </c>
      <c r="K1916" s="18"/>
      <c r="L1916" s="18"/>
      <c r="M1916" s="18"/>
      <c r="N1916" s="18"/>
    </row>
    <row r="1917" customFormat="false" ht="15" hidden="false" customHeight="false" outlineLevel="0" collapsed="false">
      <c r="B1917" s="18" t="s">
        <v>108</v>
      </c>
      <c r="C1917" s="76" t="s">
        <v>268</v>
      </c>
      <c r="D1917" s="18" t="n">
        <v>120</v>
      </c>
      <c r="E1917" s="61" t="s">
        <v>120</v>
      </c>
      <c r="F1917" s="18" t="n">
        <v>370</v>
      </c>
      <c r="G1917" s="66" t="s">
        <v>3810</v>
      </c>
      <c r="H1917" s="61" t="str">
        <f aca="false">E1917</f>
        <v>37</v>
      </c>
      <c r="I1917" s="61" t="str">
        <f aca="false">H1917</f>
        <v>37</v>
      </c>
      <c r="J1917" s="61" t="str">
        <f aca="false">H1917</f>
        <v>37</v>
      </c>
      <c r="K1917" s="18"/>
      <c r="L1917" s="18"/>
      <c r="M1917" s="18"/>
      <c r="N1917" s="18"/>
    </row>
    <row r="1918" customFormat="false" ht="15" hidden="false" customHeight="false" outlineLevel="0" collapsed="false">
      <c r="B1918" s="18" t="s">
        <v>108</v>
      </c>
      <c r="C1918" s="76" t="s">
        <v>268</v>
      </c>
      <c r="D1918" s="18" t="n">
        <v>130</v>
      </c>
      <c r="E1918" s="61" t="s">
        <v>121</v>
      </c>
      <c r="F1918" s="18" t="n">
        <v>380</v>
      </c>
      <c r="G1918" s="66" t="s">
        <v>3810</v>
      </c>
      <c r="H1918" s="61" t="str">
        <f aca="false">E1918</f>
        <v>38</v>
      </c>
      <c r="I1918" s="61" t="str">
        <f aca="false">H1918</f>
        <v>38</v>
      </c>
      <c r="J1918" s="61" t="str">
        <f aca="false">H1918</f>
        <v>38</v>
      </c>
      <c r="K1918" s="18"/>
      <c r="L1918" s="18"/>
      <c r="M1918" s="18"/>
      <c r="N1918" s="2" t="n">
        <f aca="false">VLOOKUP(H1918,references!B:C,2,0)</f>
        <v>24.5</v>
      </c>
    </row>
    <row r="1919" customFormat="false" ht="15" hidden="false" customHeight="false" outlineLevel="0" collapsed="false">
      <c r="B1919" s="18" t="s">
        <v>108</v>
      </c>
      <c r="C1919" s="76" t="s">
        <v>268</v>
      </c>
      <c r="D1919" s="18" t="n">
        <v>140</v>
      </c>
      <c r="E1919" s="61" t="s">
        <v>122</v>
      </c>
      <c r="F1919" s="18" t="n">
        <v>390</v>
      </c>
      <c r="G1919" s="66" t="s">
        <v>3810</v>
      </c>
      <c r="H1919" s="61" t="str">
        <f aca="false">E1919</f>
        <v>39</v>
      </c>
      <c r="I1919" s="61" t="str">
        <f aca="false">H1919</f>
        <v>39</v>
      </c>
      <c r="J1919" s="61" t="str">
        <f aca="false">H1919</f>
        <v>39</v>
      </c>
      <c r="K1919" s="18"/>
      <c r="L1919" s="18"/>
      <c r="M1919" s="18"/>
      <c r="N1919" s="2" t="n">
        <f aca="false">VLOOKUP(H1919,references!B:C,2,0)</f>
        <v>25</v>
      </c>
    </row>
    <row r="1920" customFormat="false" ht="15" hidden="false" customHeight="false" outlineLevel="0" collapsed="false">
      <c r="B1920" s="18" t="s">
        <v>108</v>
      </c>
      <c r="C1920" s="76" t="s">
        <v>268</v>
      </c>
      <c r="D1920" s="18" t="n">
        <v>150</v>
      </c>
      <c r="E1920" s="61" t="s">
        <v>123</v>
      </c>
      <c r="F1920" s="18" t="n">
        <v>400</v>
      </c>
      <c r="G1920" s="66" t="s">
        <v>3810</v>
      </c>
      <c r="H1920" s="61" t="str">
        <f aca="false">E1920</f>
        <v>40</v>
      </c>
      <c r="I1920" s="61" t="str">
        <f aca="false">H1920</f>
        <v>40</v>
      </c>
      <c r="J1920" s="61" t="str">
        <f aca="false">H1920</f>
        <v>40</v>
      </c>
      <c r="K1920" s="18"/>
      <c r="L1920" s="18"/>
      <c r="M1920" s="18"/>
      <c r="N1920" s="2" t="n">
        <f aca="false">VLOOKUP(H1920,references!B:C,2,0)</f>
        <v>25.5</v>
      </c>
    </row>
    <row r="1921" customFormat="false" ht="15" hidden="false" customHeight="false" outlineLevel="0" collapsed="false">
      <c r="B1921" s="18" t="s">
        <v>108</v>
      </c>
      <c r="C1921" s="76" t="s">
        <v>268</v>
      </c>
      <c r="D1921" s="18" t="n">
        <v>160</v>
      </c>
      <c r="E1921" s="61" t="s">
        <v>124</v>
      </c>
      <c r="F1921" s="18" t="n">
        <v>410</v>
      </c>
      <c r="G1921" s="66" t="s">
        <v>3810</v>
      </c>
      <c r="H1921" s="61" t="str">
        <f aca="false">E1921</f>
        <v>41</v>
      </c>
      <c r="I1921" s="61" t="str">
        <f aca="false">H1921</f>
        <v>41</v>
      </c>
      <c r="J1921" s="61" t="str">
        <f aca="false">H1921</f>
        <v>41</v>
      </c>
      <c r="K1921" s="18"/>
      <c r="L1921" s="18"/>
      <c r="M1921" s="18"/>
      <c r="N1921" s="2" t="n">
        <f aca="false">VLOOKUP(H1921,references!B:C,2,0)</f>
        <v>26.5</v>
      </c>
    </row>
    <row r="1922" customFormat="false" ht="15" hidden="false" customHeight="false" outlineLevel="0" collapsed="false">
      <c r="B1922" s="18" t="s">
        <v>108</v>
      </c>
      <c r="C1922" s="76" t="s">
        <v>268</v>
      </c>
      <c r="D1922" s="18" t="n">
        <v>170</v>
      </c>
      <c r="E1922" s="61" t="s">
        <v>125</v>
      </c>
      <c r="F1922" s="18" t="n">
        <v>420</v>
      </c>
      <c r="G1922" s="66" t="s">
        <v>3810</v>
      </c>
      <c r="H1922" s="61" t="str">
        <f aca="false">E1922</f>
        <v>42</v>
      </c>
      <c r="I1922" s="61" t="str">
        <f aca="false">H1922</f>
        <v>42</v>
      </c>
      <c r="J1922" s="61" t="str">
        <f aca="false">H1922</f>
        <v>42</v>
      </c>
      <c r="K1922" s="18"/>
      <c r="L1922" s="18"/>
      <c r="M1922" s="18"/>
      <c r="N1922" s="2" t="n">
        <f aca="false">VLOOKUP(H1922,references!B:C,2,0)</f>
        <v>27</v>
      </c>
    </row>
    <row r="1923" customFormat="false" ht="15" hidden="false" customHeight="false" outlineLevel="0" collapsed="false">
      <c r="B1923" s="18" t="s">
        <v>108</v>
      </c>
      <c r="C1923" s="76" t="s">
        <v>268</v>
      </c>
      <c r="D1923" s="18" t="n">
        <v>180</v>
      </c>
      <c r="E1923" s="61" t="s">
        <v>126</v>
      </c>
      <c r="F1923" s="18" t="n">
        <v>430</v>
      </c>
      <c r="G1923" s="66" t="s">
        <v>3810</v>
      </c>
      <c r="H1923" s="61" t="str">
        <f aca="false">E1923</f>
        <v>43</v>
      </c>
      <c r="I1923" s="61" t="str">
        <f aca="false">H1923</f>
        <v>43</v>
      </c>
      <c r="J1923" s="61" t="str">
        <f aca="false">H1923</f>
        <v>43</v>
      </c>
      <c r="K1923" s="18"/>
      <c r="L1923" s="18"/>
      <c r="M1923" s="18"/>
      <c r="N1923" s="2" t="n">
        <f aca="false">VLOOKUP(H1923,references!B:C,2,0)</f>
        <v>27.5</v>
      </c>
    </row>
    <row r="1924" customFormat="false" ht="15" hidden="false" customHeight="false" outlineLevel="0" collapsed="false">
      <c r="B1924" s="18" t="s">
        <v>108</v>
      </c>
      <c r="C1924" s="76" t="s">
        <v>268</v>
      </c>
      <c r="D1924" s="18" t="n">
        <v>190</v>
      </c>
      <c r="E1924" s="61" t="s">
        <v>127</v>
      </c>
      <c r="F1924" s="18" t="n">
        <v>440</v>
      </c>
      <c r="G1924" s="66" t="s">
        <v>3810</v>
      </c>
      <c r="H1924" s="61" t="str">
        <f aca="false">E1924</f>
        <v>44</v>
      </c>
      <c r="I1924" s="61" t="str">
        <f aca="false">H1924</f>
        <v>44</v>
      </c>
      <c r="J1924" s="61" t="str">
        <f aca="false">H1924</f>
        <v>44</v>
      </c>
      <c r="K1924" s="18"/>
      <c r="L1924" s="18"/>
      <c r="M1924" s="18"/>
      <c r="N1924" s="2" t="n">
        <f aca="false">VLOOKUP(H1924,references!B:C,2,0)</f>
        <v>28.5</v>
      </c>
    </row>
    <row r="1925" customFormat="false" ht="15" hidden="false" customHeight="false" outlineLevel="0" collapsed="false">
      <c r="B1925" s="18" t="s">
        <v>108</v>
      </c>
      <c r="C1925" s="76" t="s">
        <v>268</v>
      </c>
      <c r="D1925" s="18" t="n">
        <v>200</v>
      </c>
      <c r="E1925" s="61" t="s">
        <v>196</v>
      </c>
      <c r="F1925" s="18" t="n">
        <v>450</v>
      </c>
      <c r="G1925" s="66" t="s">
        <v>3810</v>
      </c>
      <c r="H1925" s="61" t="str">
        <f aca="false">E1925</f>
        <v>45</v>
      </c>
      <c r="I1925" s="61" t="str">
        <f aca="false">H1925</f>
        <v>45</v>
      </c>
      <c r="J1925" s="61" t="str">
        <f aca="false">H1925</f>
        <v>45</v>
      </c>
      <c r="K1925" s="18"/>
      <c r="L1925" s="18"/>
      <c r="M1925" s="18"/>
      <c r="N1925" s="2" t="n">
        <f aca="false">VLOOKUP(H1925,references!B:C,2,0)</f>
        <v>29</v>
      </c>
    </row>
    <row r="1926" customFormat="false" ht="15" hidden="false" customHeight="false" outlineLevel="0" collapsed="false">
      <c r="B1926" s="18" t="s">
        <v>108</v>
      </c>
      <c r="C1926" s="76" t="s">
        <v>268</v>
      </c>
      <c r="D1926" s="18" t="n">
        <v>210</v>
      </c>
      <c r="E1926" s="61" t="s">
        <v>241</v>
      </c>
      <c r="F1926" s="18" t="n">
        <v>460</v>
      </c>
      <c r="G1926" s="66" t="s">
        <v>3810</v>
      </c>
      <c r="H1926" s="61" t="str">
        <f aca="false">E1926</f>
        <v>46</v>
      </c>
      <c r="I1926" s="61" t="str">
        <f aca="false">H1926</f>
        <v>46</v>
      </c>
      <c r="J1926" s="61" t="str">
        <f aca="false">H1926</f>
        <v>46</v>
      </c>
      <c r="K1926" s="18"/>
      <c r="L1926" s="18"/>
      <c r="M1926" s="18"/>
      <c r="N1926" s="2" t="n">
        <f aca="false">VLOOKUP(H1926,references!B:C,2,0)</f>
        <v>29.5</v>
      </c>
    </row>
    <row r="1927" customFormat="false" ht="15" hidden="false" customHeight="false" outlineLevel="0" collapsed="false">
      <c r="B1927" s="18" t="s">
        <v>108</v>
      </c>
      <c r="C1927" s="76" t="s">
        <v>268</v>
      </c>
      <c r="D1927" s="18" t="n">
        <v>220</v>
      </c>
      <c r="E1927" s="61" t="s">
        <v>242</v>
      </c>
      <c r="F1927" s="18" t="n">
        <v>470</v>
      </c>
      <c r="G1927" s="66" t="s">
        <v>3810</v>
      </c>
      <c r="H1927" s="61" t="str">
        <f aca="false">E1927</f>
        <v>47</v>
      </c>
      <c r="I1927" s="61" t="str">
        <f aca="false">H1927</f>
        <v>47</v>
      </c>
      <c r="J1927" s="61" t="str">
        <f aca="false">H1927</f>
        <v>47</v>
      </c>
      <c r="K1927" s="18"/>
      <c r="L1927" s="18"/>
      <c r="M1927" s="18"/>
    </row>
    <row r="1928" customFormat="false" ht="15" hidden="false" customHeight="false" outlineLevel="0" collapsed="false">
      <c r="B1928" s="18" t="s">
        <v>108</v>
      </c>
      <c r="C1928" s="76" t="s">
        <v>268</v>
      </c>
      <c r="D1928" s="18" t="n">
        <v>230</v>
      </c>
      <c r="E1928" s="61" t="s">
        <v>243</v>
      </c>
      <c r="F1928" s="18" t="n">
        <v>480</v>
      </c>
      <c r="G1928" s="66" t="s">
        <v>3810</v>
      </c>
      <c r="H1928" s="61" t="str">
        <f aca="false">E1928</f>
        <v>48</v>
      </c>
      <c r="I1928" s="61" t="str">
        <f aca="false">H1928</f>
        <v>48</v>
      </c>
      <c r="J1928" s="61" t="str">
        <f aca="false">H1928</f>
        <v>48</v>
      </c>
      <c r="K1928" s="18"/>
      <c r="L1928" s="18"/>
      <c r="M1928" s="18"/>
      <c r="N1928" s="18"/>
    </row>
    <row r="1929" customFormat="false" ht="15" hidden="false" customHeight="false" outlineLevel="0" collapsed="false">
      <c r="B1929" s="18" t="s">
        <v>108</v>
      </c>
      <c r="C1929" s="76" t="s">
        <v>268</v>
      </c>
      <c r="D1929" s="18" t="n">
        <v>240</v>
      </c>
      <c r="E1929" s="61" t="s">
        <v>244</v>
      </c>
      <c r="F1929" s="18" t="n">
        <v>490</v>
      </c>
      <c r="G1929" s="66" t="s">
        <v>3810</v>
      </c>
      <c r="H1929" s="61" t="str">
        <f aca="false">E1929</f>
        <v>49</v>
      </c>
      <c r="I1929" s="61" t="str">
        <f aca="false">H1929</f>
        <v>49</v>
      </c>
      <c r="J1929" s="61" t="str">
        <f aca="false">H1929</f>
        <v>49</v>
      </c>
      <c r="K1929" s="18"/>
      <c r="L1929" s="18"/>
      <c r="M1929" s="18"/>
      <c r="N1929" s="18"/>
    </row>
    <row r="1930" customFormat="false" ht="15" hidden="false" customHeight="false" outlineLevel="0" collapsed="false">
      <c r="B1930" s="18" t="s">
        <v>108</v>
      </c>
      <c r="C1930" s="76" t="s">
        <v>268</v>
      </c>
      <c r="D1930" s="18" t="n">
        <v>250</v>
      </c>
      <c r="E1930" s="61" t="s">
        <v>245</v>
      </c>
      <c r="F1930" s="18" t="n">
        <v>500</v>
      </c>
      <c r="G1930" s="66" t="s">
        <v>3810</v>
      </c>
      <c r="H1930" s="61" t="str">
        <f aca="false">E1930</f>
        <v>50</v>
      </c>
      <c r="I1930" s="61" t="str">
        <f aca="false">H1930</f>
        <v>50</v>
      </c>
      <c r="J1930" s="61" t="str">
        <f aca="false">H1930</f>
        <v>50</v>
      </c>
      <c r="K1930" s="18"/>
      <c r="L1930" s="18"/>
      <c r="M1930" s="18"/>
      <c r="N1930" s="18"/>
    </row>
    <row r="1931" customFormat="false" ht="15" hidden="false" customHeight="false" outlineLevel="0" collapsed="false">
      <c r="B1931" s="13"/>
      <c r="C1931" s="99"/>
      <c r="D1931" s="13"/>
      <c r="E1931" s="100"/>
      <c r="F1931" s="13"/>
      <c r="G1931" s="99"/>
      <c r="H1931" s="13"/>
      <c r="I1931" s="101"/>
      <c r="J1931" s="13"/>
      <c r="K1931" s="13"/>
      <c r="L1931" s="13"/>
      <c r="M1931" s="13"/>
    </row>
    <row r="1933" customFormat="false" ht="15" hidden="false" customHeight="false" outlineLevel="0" collapsed="false">
      <c r="B1933" s="2" t="s">
        <v>108</v>
      </c>
      <c r="C1933" s="66" t="s">
        <v>2826</v>
      </c>
      <c r="D1933" s="2" t="n">
        <v>140</v>
      </c>
      <c r="E1933" s="38" t="s">
        <v>176</v>
      </c>
      <c r="F1933" s="2" t="s">
        <v>176</v>
      </c>
      <c r="G1933" s="66" t="s">
        <v>3811</v>
      </c>
      <c r="H1933" s="2" t="s">
        <v>3433</v>
      </c>
    </row>
    <row r="1934" customFormat="false" ht="15" hidden="false" customHeight="false" outlineLevel="0" collapsed="false">
      <c r="B1934" s="2" t="s">
        <v>108</v>
      </c>
      <c r="C1934" s="66" t="s">
        <v>2826</v>
      </c>
      <c r="D1934" s="2" t="n">
        <v>150</v>
      </c>
      <c r="E1934" s="38" t="s">
        <v>177</v>
      </c>
      <c r="F1934" s="2" t="s">
        <v>177</v>
      </c>
      <c r="G1934" s="66" t="s">
        <v>3811</v>
      </c>
      <c r="H1934" s="2" t="n">
        <v>50</v>
      </c>
      <c r="I1934" s="18" t="str">
        <f aca="false">SUBSTITUTE(H1934,"/",";")</f>
        <v>50</v>
      </c>
      <c r="J1934" s="2" t="str">
        <f aca="false">SUBSTITUTE(H1934,"/",";")</f>
        <v>50</v>
      </c>
      <c r="V1934" s="2" t="s">
        <v>3812</v>
      </c>
      <c r="Z1934" s="2" t="str">
        <f aca="false">SUBSTITUTE(H1934,"/"," - ")</f>
        <v>50</v>
      </c>
    </row>
    <row r="1935" customFormat="false" ht="15" hidden="false" customHeight="false" outlineLevel="0" collapsed="false">
      <c r="B1935" s="2" t="s">
        <v>108</v>
      </c>
      <c r="C1935" s="66" t="s">
        <v>2826</v>
      </c>
      <c r="D1935" s="2" t="n">
        <v>160</v>
      </c>
      <c r="E1935" s="38" t="s">
        <v>178</v>
      </c>
      <c r="F1935" s="2" t="s">
        <v>178</v>
      </c>
      <c r="G1935" s="66" t="s">
        <v>3811</v>
      </c>
      <c r="H1935" s="2" t="s">
        <v>465</v>
      </c>
      <c r="I1935" s="18" t="str">
        <f aca="false">SUBSTITUTE(H1935,"/",";")</f>
        <v>50;52</v>
      </c>
      <c r="J1935" s="2" t="str">
        <f aca="false">SUBSTITUTE(H1935,"/",";")</f>
        <v>50;52</v>
      </c>
      <c r="V1935" s="2" t="s">
        <v>3813</v>
      </c>
      <c r="Z1935" s="2" t="str">
        <f aca="false">SUBSTITUTE(H1935,"/"," - ")</f>
        <v>50 - 52</v>
      </c>
    </row>
    <row r="1936" customFormat="false" ht="15" hidden="false" customHeight="false" outlineLevel="0" collapsed="false">
      <c r="B1936" s="2" t="s">
        <v>108</v>
      </c>
      <c r="C1936" s="66" t="s">
        <v>2826</v>
      </c>
      <c r="D1936" s="2" t="n">
        <v>170</v>
      </c>
      <c r="E1936" s="38" t="s">
        <v>179</v>
      </c>
      <c r="F1936" s="2" t="s">
        <v>179</v>
      </c>
      <c r="G1936" s="66" t="s">
        <v>3811</v>
      </c>
      <c r="H1936" s="2" t="n">
        <v>52</v>
      </c>
      <c r="I1936" s="18" t="str">
        <f aca="false">SUBSTITUTE(H1936,"/",";")</f>
        <v>52</v>
      </c>
      <c r="J1936" s="2" t="str">
        <f aca="false">SUBSTITUTE(H1936,"/",";")</f>
        <v>52</v>
      </c>
      <c r="V1936" s="2" t="s">
        <v>3814</v>
      </c>
      <c r="Z1936" s="2" t="str">
        <f aca="false">SUBSTITUTE(H1936,"/"," - ")</f>
        <v>52</v>
      </c>
    </row>
    <row r="1937" customFormat="false" ht="15" hidden="false" customHeight="false" outlineLevel="0" collapsed="false">
      <c r="B1937" s="2" t="s">
        <v>108</v>
      </c>
      <c r="C1937" s="66" t="s">
        <v>2826</v>
      </c>
      <c r="D1937" s="2" t="n">
        <v>180</v>
      </c>
      <c r="E1937" s="38" t="s">
        <v>180</v>
      </c>
      <c r="F1937" s="2" t="s">
        <v>180</v>
      </c>
      <c r="G1937" s="66" t="s">
        <v>3811</v>
      </c>
      <c r="H1937" s="2" t="n">
        <v>54</v>
      </c>
      <c r="I1937" s="18" t="str">
        <f aca="false">SUBSTITUTE(H1937,"/",";")</f>
        <v>54</v>
      </c>
      <c r="J1937" s="2" t="str">
        <f aca="false">SUBSTITUTE(H1937,"/",";")</f>
        <v>54</v>
      </c>
      <c r="V1937" s="2" t="s">
        <v>3815</v>
      </c>
      <c r="Z1937" s="2" t="str">
        <f aca="false">SUBSTITUTE(H1937,"/"," - ")</f>
        <v>54</v>
      </c>
    </row>
    <row r="1938" customFormat="false" ht="15" hidden="false" customHeight="false" outlineLevel="0" collapsed="false">
      <c r="B1938" s="2" t="s">
        <v>108</v>
      </c>
      <c r="C1938" s="66" t="s">
        <v>2826</v>
      </c>
      <c r="D1938" s="2" t="n">
        <v>190</v>
      </c>
      <c r="E1938" s="38" t="s">
        <v>181</v>
      </c>
      <c r="F1938" s="2" t="s">
        <v>181</v>
      </c>
      <c r="G1938" s="66" t="s">
        <v>3811</v>
      </c>
      <c r="H1938" s="2" t="s">
        <v>3433</v>
      </c>
    </row>
    <row r="1939" customFormat="false" ht="15" hidden="false" customHeight="false" outlineLevel="0" collapsed="false">
      <c r="B1939" s="2" t="s">
        <v>108</v>
      </c>
      <c r="C1939" s="66" t="s">
        <v>2826</v>
      </c>
      <c r="D1939" s="2" t="n">
        <v>200</v>
      </c>
      <c r="E1939" s="38" t="s">
        <v>182</v>
      </c>
      <c r="F1939" s="2" t="s">
        <v>182</v>
      </c>
      <c r="G1939" s="66" t="s">
        <v>3811</v>
      </c>
      <c r="H1939" s="2" t="s">
        <v>3433</v>
      </c>
    </row>
    <row r="1941" customFormat="false" ht="15" hidden="false" customHeight="false" outlineLevel="0" collapsed="false">
      <c r="B1941" s="2" t="s">
        <v>108</v>
      </c>
      <c r="C1941" s="66" t="s">
        <v>2833</v>
      </c>
      <c r="D1941" s="2" t="n">
        <v>140</v>
      </c>
      <c r="E1941" s="38" t="s">
        <v>176</v>
      </c>
      <c r="F1941" s="2" t="s">
        <v>176</v>
      </c>
      <c r="G1941" s="66" t="s">
        <v>3811</v>
      </c>
      <c r="H1941" s="2" t="s">
        <v>3433</v>
      </c>
    </row>
    <row r="1942" customFormat="false" ht="15" hidden="false" customHeight="false" outlineLevel="0" collapsed="false">
      <c r="B1942" s="2" t="s">
        <v>108</v>
      </c>
      <c r="C1942" s="66" t="s">
        <v>2833</v>
      </c>
      <c r="D1942" s="2" t="n">
        <v>150</v>
      </c>
      <c r="E1942" s="38" t="s">
        <v>177</v>
      </c>
      <c r="F1942" s="2" t="s">
        <v>177</v>
      </c>
      <c r="G1942" s="66" t="s">
        <v>3811</v>
      </c>
      <c r="H1942" s="2" t="n">
        <v>14</v>
      </c>
      <c r="I1942" s="18" t="str">
        <f aca="false">SUBSTITUTE(H1942,"/",";")</f>
        <v>14</v>
      </c>
      <c r="J1942" s="2" t="str">
        <f aca="false">SUBSTITUTE(H1942,"/",";")</f>
        <v>14</v>
      </c>
      <c r="V1942" s="2" t="s">
        <v>3812</v>
      </c>
      <c r="AA1942" s="2" t="str">
        <f aca="false">SUBSTITUTE(H1942,"/"," - ")</f>
        <v>14</v>
      </c>
    </row>
    <row r="1943" customFormat="false" ht="15" hidden="false" customHeight="false" outlineLevel="0" collapsed="false">
      <c r="B1943" s="2" t="s">
        <v>108</v>
      </c>
      <c r="C1943" s="66" t="s">
        <v>2833</v>
      </c>
      <c r="D1943" s="2" t="n">
        <v>160</v>
      </c>
      <c r="E1943" s="38" t="s">
        <v>178</v>
      </c>
      <c r="F1943" s="2" t="s">
        <v>178</v>
      </c>
      <c r="G1943" s="66" t="s">
        <v>3811</v>
      </c>
      <c r="H1943" s="2" t="s">
        <v>866</v>
      </c>
      <c r="I1943" s="18" t="str">
        <f aca="false">SUBSTITUTE(H1943,"/",";")</f>
        <v>14;16</v>
      </c>
      <c r="J1943" s="2" t="str">
        <f aca="false">SUBSTITUTE(H1943,"/",";")</f>
        <v>14;16</v>
      </c>
      <c r="V1943" s="2" t="s">
        <v>3813</v>
      </c>
      <c r="AA1943" s="2" t="str">
        <f aca="false">SUBSTITUTE(H1943,"/"," - ")</f>
        <v>14 - 16</v>
      </c>
    </row>
    <row r="1944" customFormat="false" ht="15" hidden="false" customHeight="false" outlineLevel="0" collapsed="false">
      <c r="B1944" s="2" t="s">
        <v>108</v>
      </c>
      <c r="C1944" s="66" t="s">
        <v>2833</v>
      </c>
      <c r="D1944" s="2" t="n">
        <v>170</v>
      </c>
      <c r="E1944" s="38" t="s">
        <v>179</v>
      </c>
      <c r="F1944" s="2" t="s">
        <v>179</v>
      </c>
      <c r="G1944" s="66" t="s">
        <v>3811</v>
      </c>
      <c r="H1944" s="2" t="n">
        <v>16</v>
      </c>
      <c r="I1944" s="18" t="str">
        <f aca="false">SUBSTITUTE(H1944,"/",";")</f>
        <v>16</v>
      </c>
      <c r="J1944" s="2" t="str">
        <f aca="false">SUBSTITUTE(H1944,"/",";")</f>
        <v>16</v>
      </c>
      <c r="V1944" s="2" t="s">
        <v>3814</v>
      </c>
      <c r="AA1944" s="2" t="str">
        <f aca="false">SUBSTITUTE(H1944,"/"," - ")</f>
        <v>16</v>
      </c>
    </row>
    <row r="1945" customFormat="false" ht="15" hidden="false" customHeight="false" outlineLevel="0" collapsed="false">
      <c r="B1945" s="2" t="s">
        <v>108</v>
      </c>
      <c r="C1945" s="66" t="s">
        <v>2833</v>
      </c>
      <c r="D1945" s="2" t="n">
        <v>180</v>
      </c>
      <c r="E1945" s="38" t="s">
        <v>180</v>
      </c>
      <c r="F1945" s="2" t="s">
        <v>180</v>
      </c>
      <c r="G1945" s="66" t="s">
        <v>3811</v>
      </c>
      <c r="H1945" s="2" t="n">
        <v>18</v>
      </c>
      <c r="I1945" s="18" t="str">
        <f aca="false">SUBSTITUTE(H1945,"/",";")</f>
        <v>18</v>
      </c>
      <c r="J1945" s="2" t="str">
        <f aca="false">SUBSTITUTE(H1945,"/",";")</f>
        <v>18</v>
      </c>
      <c r="V1945" s="2" t="s">
        <v>3815</v>
      </c>
      <c r="AA1945" s="2" t="str">
        <f aca="false">SUBSTITUTE(H1945,"/"," - ")</f>
        <v>18</v>
      </c>
    </row>
    <row r="1946" customFormat="false" ht="15" hidden="false" customHeight="false" outlineLevel="0" collapsed="false">
      <c r="B1946" s="2" t="s">
        <v>108</v>
      </c>
      <c r="C1946" s="66" t="s">
        <v>2833</v>
      </c>
      <c r="D1946" s="2" t="n">
        <v>190</v>
      </c>
      <c r="E1946" s="38" t="s">
        <v>181</v>
      </c>
      <c r="F1946" s="2" t="s">
        <v>181</v>
      </c>
      <c r="G1946" s="66" t="s">
        <v>3811</v>
      </c>
      <c r="H1946" s="2" t="s">
        <v>3433</v>
      </c>
    </row>
    <row r="1947" customFormat="false" ht="15" hidden="false" customHeight="false" outlineLevel="0" collapsed="false">
      <c r="B1947" s="2" t="s">
        <v>108</v>
      </c>
      <c r="C1947" s="66" t="s">
        <v>2833</v>
      </c>
      <c r="D1947" s="2" t="n">
        <v>200</v>
      </c>
      <c r="E1947" s="38" t="s">
        <v>182</v>
      </c>
      <c r="F1947" s="2" t="s">
        <v>182</v>
      </c>
      <c r="G1947" s="66" t="s">
        <v>3811</v>
      </c>
      <c r="H1947" s="2" t="s">
        <v>3433</v>
      </c>
    </row>
    <row r="1948" customFormat="false" ht="15" hidden="false" customHeight="false" outlineLevel="0" collapsed="false">
      <c r="B1948" s="13"/>
      <c r="C1948" s="99"/>
      <c r="D1948" s="13"/>
      <c r="E1948" s="100"/>
      <c r="F1948" s="13"/>
      <c r="G1948" s="99"/>
      <c r="H1948" s="13"/>
      <c r="I1948" s="101"/>
      <c r="J1948" s="13"/>
      <c r="K1948" s="13"/>
      <c r="L1948" s="13"/>
      <c r="M1948" s="13"/>
    </row>
    <row r="1950" customFormat="false" ht="15" hidden="false" customHeight="false" outlineLevel="0" collapsed="false">
      <c r="B1950" s="2" t="s">
        <v>108</v>
      </c>
      <c r="C1950" s="66" t="s">
        <v>204</v>
      </c>
      <c r="D1950" s="2" t="n">
        <v>110</v>
      </c>
      <c r="E1950" s="38" t="s">
        <v>115</v>
      </c>
      <c r="F1950" s="2" t="n">
        <f aca="false">E1950*10</f>
        <v>320</v>
      </c>
      <c r="G1950" s="92" t="s">
        <v>3816</v>
      </c>
      <c r="H1950" s="14" t="n">
        <f aca="false">E1950-1</f>
        <v>31</v>
      </c>
      <c r="I1950" s="14" t="n">
        <f aca="false">H1950</f>
        <v>31</v>
      </c>
      <c r="J1950" s="14" t="n">
        <f aca="false">H1950</f>
        <v>31</v>
      </c>
      <c r="M1950" s="8" t="n">
        <v>715</v>
      </c>
    </row>
    <row r="1951" customFormat="false" ht="15" hidden="false" customHeight="false" outlineLevel="0" collapsed="false">
      <c r="B1951" s="2" t="s">
        <v>108</v>
      </c>
      <c r="C1951" s="66" t="s">
        <v>204</v>
      </c>
      <c r="D1951" s="2" t="n">
        <f aca="false">D1950+10</f>
        <v>120</v>
      </c>
      <c r="E1951" s="38" t="s">
        <v>116</v>
      </c>
      <c r="F1951" s="2" t="n">
        <f aca="false">E1951*10</f>
        <v>330</v>
      </c>
      <c r="G1951" s="92" t="s">
        <v>3816</v>
      </c>
      <c r="H1951" s="14" t="n">
        <f aca="false">E1951-1</f>
        <v>32</v>
      </c>
      <c r="I1951" s="14" t="n">
        <f aca="false">H1951</f>
        <v>32</v>
      </c>
      <c r="J1951" s="14" t="n">
        <f aca="false">H1951</f>
        <v>32</v>
      </c>
      <c r="M1951" s="8" t="n">
        <v>765</v>
      </c>
    </row>
    <row r="1952" customFormat="false" ht="15" hidden="false" customHeight="false" outlineLevel="0" collapsed="false">
      <c r="B1952" s="2" t="s">
        <v>108</v>
      </c>
      <c r="C1952" s="66" t="s">
        <v>204</v>
      </c>
      <c r="D1952" s="2" t="n">
        <f aca="false">D1951+10</f>
        <v>130</v>
      </c>
      <c r="E1952" s="38" t="s">
        <v>117</v>
      </c>
      <c r="F1952" s="2" t="n">
        <f aca="false">E1952*10</f>
        <v>340</v>
      </c>
      <c r="G1952" s="92" t="s">
        <v>3816</v>
      </c>
      <c r="H1952" s="14" t="n">
        <f aca="false">E1952-1</f>
        <v>33</v>
      </c>
      <c r="I1952" s="14" t="n">
        <f aca="false">H1952</f>
        <v>33</v>
      </c>
      <c r="J1952" s="14" t="n">
        <f aca="false">H1952</f>
        <v>33</v>
      </c>
      <c r="M1952" s="8" t="n">
        <v>805</v>
      </c>
    </row>
    <row r="1953" customFormat="false" ht="15" hidden="false" customHeight="false" outlineLevel="0" collapsed="false">
      <c r="B1953" s="2" t="s">
        <v>108</v>
      </c>
      <c r="C1953" s="66" t="s">
        <v>204</v>
      </c>
      <c r="D1953" s="2" t="n">
        <f aca="false">D1952+10</f>
        <v>140</v>
      </c>
      <c r="E1953" s="38" t="s">
        <v>118</v>
      </c>
      <c r="F1953" s="2" t="n">
        <f aca="false">E1953*10</f>
        <v>350</v>
      </c>
      <c r="G1953" s="92" t="s">
        <v>3816</v>
      </c>
      <c r="H1953" s="14" t="n">
        <f aca="false">E1953-1</f>
        <v>34</v>
      </c>
      <c r="I1953" s="14" t="n">
        <f aca="false">H1953</f>
        <v>34</v>
      </c>
      <c r="J1953" s="14" t="n">
        <f aca="false">H1953</f>
        <v>34</v>
      </c>
      <c r="M1953" s="8" t="n">
        <v>845</v>
      </c>
    </row>
    <row r="1954" customFormat="false" ht="15" hidden="false" customHeight="false" outlineLevel="0" collapsed="false">
      <c r="B1954" s="2" t="s">
        <v>108</v>
      </c>
      <c r="C1954" s="66" t="s">
        <v>204</v>
      </c>
      <c r="D1954" s="2" t="n">
        <f aca="false">D1953+10</f>
        <v>150</v>
      </c>
      <c r="E1954" s="38" t="s">
        <v>119</v>
      </c>
      <c r="F1954" s="2" t="n">
        <f aca="false">E1954*10</f>
        <v>360</v>
      </c>
      <c r="G1954" s="92" t="s">
        <v>3816</v>
      </c>
      <c r="H1954" s="14" t="n">
        <f aca="false">E1954-1</f>
        <v>35</v>
      </c>
      <c r="I1954" s="14" t="n">
        <f aca="false">H1954</f>
        <v>35</v>
      </c>
      <c r="J1954" s="14" t="n">
        <f aca="false">H1954</f>
        <v>35</v>
      </c>
      <c r="M1954" s="8" t="n">
        <v>885</v>
      </c>
    </row>
    <row r="1955" customFormat="false" ht="15" hidden="false" customHeight="false" outlineLevel="0" collapsed="false">
      <c r="B1955" s="2" t="s">
        <v>108</v>
      </c>
      <c r="C1955" s="66" t="s">
        <v>204</v>
      </c>
      <c r="D1955" s="2" t="n">
        <f aca="false">D1954+10</f>
        <v>160</v>
      </c>
      <c r="E1955" s="38" t="s">
        <v>120</v>
      </c>
      <c r="F1955" s="2" t="n">
        <f aca="false">E1955*10</f>
        <v>370</v>
      </c>
      <c r="G1955" s="92" t="s">
        <v>3816</v>
      </c>
      <c r="H1955" s="14" t="n">
        <f aca="false">E1955-1</f>
        <v>36</v>
      </c>
      <c r="I1955" s="14" t="n">
        <f aca="false">H1955</f>
        <v>36</v>
      </c>
      <c r="J1955" s="14" t="n">
        <f aca="false">H1955</f>
        <v>36</v>
      </c>
      <c r="M1955" s="8" t="n">
        <v>925</v>
      </c>
    </row>
    <row r="1956" customFormat="false" ht="15" hidden="false" customHeight="false" outlineLevel="0" collapsed="false">
      <c r="B1956" s="2" t="s">
        <v>108</v>
      </c>
      <c r="C1956" s="66" t="s">
        <v>204</v>
      </c>
      <c r="D1956" s="2" t="n">
        <f aca="false">D1955+10</f>
        <v>170</v>
      </c>
      <c r="E1956" s="38" t="s">
        <v>121</v>
      </c>
      <c r="F1956" s="2" t="n">
        <f aca="false">E1956*10</f>
        <v>380</v>
      </c>
      <c r="G1956" s="92" t="s">
        <v>3816</v>
      </c>
      <c r="H1956" s="14" t="n">
        <f aca="false">E1956-1</f>
        <v>37</v>
      </c>
      <c r="I1956" s="14" t="n">
        <f aca="false">H1956</f>
        <v>37</v>
      </c>
      <c r="J1956" s="14" t="n">
        <f aca="false">H1956</f>
        <v>37</v>
      </c>
      <c r="M1956" s="8" t="n">
        <v>965</v>
      </c>
    </row>
    <row r="1957" customFormat="false" ht="15" hidden="false" customHeight="false" outlineLevel="0" collapsed="false">
      <c r="B1957" s="2" t="s">
        <v>108</v>
      </c>
      <c r="C1957" s="66" t="s">
        <v>204</v>
      </c>
      <c r="D1957" s="2" t="n">
        <f aca="false">D1956+10</f>
        <v>180</v>
      </c>
      <c r="E1957" s="38" t="s">
        <v>122</v>
      </c>
      <c r="F1957" s="2" t="n">
        <f aca="false">E1957*10</f>
        <v>390</v>
      </c>
      <c r="G1957" s="92" t="s">
        <v>3816</v>
      </c>
      <c r="H1957" s="14" t="n">
        <f aca="false">E1957-1</f>
        <v>38</v>
      </c>
      <c r="I1957" s="14" t="n">
        <f aca="false">H1957</f>
        <v>38</v>
      </c>
      <c r="J1957" s="14" t="n">
        <f aca="false">H1957</f>
        <v>38</v>
      </c>
      <c r="M1957" s="8" t="n">
        <v>995</v>
      </c>
    </row>
    <row r="1958" customFormat="false" ht="15" hidden="false" customHeight="false" outlineLevel="0" collapsed="false">
      <c r="B1958" s="2" t="s">
        <v>108</v>
      </c>
      <c r="C1958" s="66" t="s">
        <v>204</v>
      </c>
      <c r="D1958" s="2" t="n">
        <f aca="false">D1957+10</f>
        <v>190</v>
      </c>
      <c r="E1958" s="38" t="s">
        <v>123</v>
      </c>
      <c r="F1958" s="2" t="n">
        <f aca="false">E1958*10</f>
        <v>400</v>
      </c>
      <c r="G1958" s="92" t="s">
        <v>3816</v>
      </c>
      <c r="H1958" s="14" t="n">
        <f aca="false">E1958-1</f>
        <v>39</v>
      </c>
      <c r="I1958" s="14" t="n">
        <f aca="false">H1958</f>
        <v>39</v>
      </c>
      <c r="J1958" s="14" t="n">
        <f aca="false">H1958</f>
        <v>39</v>
      </c>
      <c r="M1958" s="8" t="n">
        <v>955</v>
      </c>
    </row>
    <row r="1959" customFormat="false" ht="15" hidden="false" customHeight="false" outlineLevel="0" collapsed="false">
      <c r="B1959" s="2" t="s">
        <v>108</v>
      </c>
      <c r="C1959" s="66" t="s">
        <v>204</v>
      </c>
      <c r="D1959" s="2" t="n">
        <f aca="false">D1958+10</f>
        <v>200</v>
      </c>
      <c r="E1959" s="38" t="s">
        <v>124</v>
      </c>
      <c r="F1959" s="2" t="n">
        <f aca="false">E1959*10</f>
        <v>410</v>
      </c>
      <c r="G1959" s="92" t="s">
        <v>3816</v>
      </c>
      <c r="H1959" s="14" t="n">
        <f aca="false">E1959-1</f>
        <v>40</v>
      </c>
      <c r="I1959" s="14" t="n">
        <f aca="false">H1959</f>
        <v>40</v>
      </c>
      <c r="J1959" s="14" t="n">
        <f aca="false">H1959</f>
        <v>40</v>
      </c>
      <c r="M1959" s="8" t="n">
        <v>915</v>
      </c>
    </row>
    <row r="1960" customFormat="false" ht="15" hidden="false" customHeight="false" outlineLevel="0" collapsed="false">
      <c r="B1960" s="2" t="s">
        <v>108</v>
      </c>
      <c r="C1960" s="66" t="s">
        <v>204</v>
      </c>
      <c r="D1960" s="2" t="n">
        <f aca="false">D1959+10</f>
        <v>210</v>
      </c>
      <c r="E1960" s="38" t="s">
        <v>125</v>
      </c>
      <c r="F1960" s="2" t="n">
        <f aca="false">E1960*10</f>
        <v>420</v>
      </c>
      <c r="G1960" s="92" t="s">
        <v>3816</v>
      </c>
      <c r="H1960" s="14" t="n">
        <f aca="false">E1960-1</f>
        <v>41</v>
      </c>
      <c r="I1960" s="14" t="n">
        <f aca="false">H1960</f>
        <v>41</v>
      </c>
      <c r="J1960" s="14" t="n">
        <f aca="false">H1960</f>
        <v>41</v>
      </c>
      <c r="M1960" s="8" t="n">
        <v>875</v>
      </c>
    </row>
    <row r="1961" customFormat="false" ht="15" hidden="false" customHeight="false" outlineLevel="0" collapsed="false">
      <c r="B1961" s="2" t="s">
        <v>108</v>
      </c>
      <c r="C1961" s="66" t="s">
        <v>204</v>
      </c>
      <c r="D1961" s="2" t="n">
        <f aca="false">D1960+10</f>
        <v>220</v>
      </c>
      <c r="E1961" s="38" t="s">
        <v>126</v>
      </c>
      <c r="F1961" s="2" t="n">
        <f aca="false">E1961*10</f>
        <v>430</v>
      </c>
      <c r="G1961" s="92" t="s">
        <v>3816</v>
      </c>
      <c r="H1961" s="14" t="n">
        <f aca="false">E1961-1</f>
        <v>42</v>
      </c>
      <c r="I1961" s="14" t="n">
        <f aca="false">H1961</f>
        <v>42</v>
      </c>
      <c r="J1961" s="14" t="n">
        <f aca="false">H1961</f>
        <v>42</v>
      </c>
      <c r="M1961" s="8" t="n">
        <v>835</v>
      </c>
    </row>
    <row r="1962" customFormat="false" ht="15" hidden="false" customHeight="false" outlineLevel="0" collapsed="false">
      <c r="B1962" s="2" t="s">
        <v>108</v>
      </c>
      <c r="C1962" s="66" t="s">
        <v>204</v>
      </c>
      <c r="D1962" s="2" t="n">
        <f aca="false">D1961+10</f>
        <v>230</v>
      </c>
      <c r="E1962" s="38" t="s">
        <v>127</v>
      </c>
      <c r="F1962" s="2" t="n">
        <f aca="false">E1962*10</f>
        <v>440</v>
      </c>
      <c r="G1962" s="92" t="s">
        <v>3816</v>
      </c>
      <c r="H1962" s="14" t="n">
        <f aca="false">E1962-1</f>
        <v>43</v>
      </c>
      <c r="I1962" s="14" t="n">
        <f aca="false">H1962</f>
        <v>43</v>
      </c>
      <c r="J1962" s="14" t="n">
        <f aca="false">H1962</f>
        <v>43</v>
      </c>
      <c r="M1962" s="8" t="n">
        <v>795</v>
      </c>
    </row>
    <row r="1964" customFormat="false" ht="15" hidden="false" customHeight="false" outlineLevel="0" collapsed="false">
      <c r="B1964" s="2" t="s">
        <v>108</v>
      </c>
      <c r="C1964" s="66" t="s">
        <v>204</v>
      </c>
      <c r="D1964" s="2" t="n">
        <v>110</v>
      </c>
      <c r="E1964" s="38" t="s">
        <v>115</v>
      </c>
      <c r="F1964" s="2" t="n">
        <f aca="false">E1964*10</f>
        <v>320</v>
      </c>
      <c r="G1964" s="92" t="s">
        <v>3817</v>
      </c>
      <c r="H1964" s="14" t="n">
        <f aca="false">E1964-1</f>
        <v>31</v>
      </c>
      <c r="I1964" s="14" t="n">
        <f aca="false">H1964</f>
        <v>31</v>
      </c>
      <c r="J1964" s="14" t="n">
        <f aca="false">H1964</f>
        <v>31</v>
      </c>
      <c r="M1964" s="8" t="n">
        <v>715</v>
      </c>
    </row>
    <row r="1965" customFormat="false" ht="15" hidden="false" customHeight="false" outlineLevel="0" collapsed="false">
      <c r="B1965" s="2" t="s">
        <v>108</v>
      </c>
      <c r="C1965" s="66" t="s">
        <v>204</v>
      </c>
      <c r="D1965" s="2" t="n">
        <f aca="false">D1964+10</f>
        <v>120</v>
      </c>
      <c r="E1965" s="38" t="s">
        <v>116</v>
      </c>
      <c r="F1965" s="2" t="n">
        <f aca="false">E1965*10</f>
        <v>330</v>
      </c>
      <c r="G1965" s="92" t="s">
        <v>3817</v>
      </c>
      <c r="H1965" s="14" t="n">
        <f aca="false">E1965-1</f>
        <v>32</v>
      </c>
      <c r="I1965" s="14" t="n">
        <f aca="false">H1965</f>
        <v>32</v>
      </c>
      <c r="J1965" s="14" t="n">
        <f aca="false">H1965</f>
        <v>32</v>
      </c>
      <c r="M1965" s="8" t="n">
        <v>765</v>
      </c>
    </row>
    <row r="1966" customFormat="false" ht="15" hidden="false" customHeight="false" outlineLevel="0" collapsed="false">
      <c r="B1966" s="2" t="s">
        <v>108</v>
      </c>
      <c r="C1966" s="66" t="s">
        <v>204</v>
      </c>
      <c r="D1966" s="2" t="n">
        <f aca="false">D1965+10</f>
        <v>130</v>
      </c>
      <c r="E1966" s="38" t="s">
        <v>117</v>
      </c>
      <c r="F1966" s="2" t="n">
        <f aca="false">E1966*10</f>
        <v>340</v>
      </c>
      <c r="G1966" s="92" t="s">
        <v>3817</v>
      </c>
      <c r="H1966" s="14" t="n">
        <f aca="false">E1966-1</f>
        <v>33</v>
      </c>
      <c r="I1966" s="14" t="n">
        <f aca="false">H1966</f>
        <v>33</v>
      </c>
      <c r="J1966" s="14" t="n">
        <f aca="false">H1966</f>
        <v>33</v>
      </c>
      <c r="M1966" s="8" t="n">
        <v>805</v>
      </c>
    </row>
    <row r="1967" customFormat="false" ht="15" hidden="false" customHeight="false" outlineLevel="0" collapsed="false">
      <c r="B1967" s="2" t="s">
        <v>108</v>
      </c>
      <c r="C1967" s="66" t="s">
        <v>204</v>
      </c>
      <c r="D1967" s="2" t="n">
        <f aca="false">D1966+10</f>
        <v>140</v>
      </c>
      <c r="E1967" s="38" t="s">
        <v>118</v>
      </c>
      <c r="F1967" s="2" t="n">
        <f aca="false">E1967*10</f>
        <v>350</v>
      </c>
      <c r="G1967" s="92" t="s">
        <v>3817</v>
      </c>
      <c r="H1967" s="14" t="n">
        <f aca="false">E1967-1</f>
        <v>34</v>
      </c>
      <c r="I1967" s="14" t="n">
        <f aca="false">H1967</f>
        <v>34</v>
      </c>
      <c r="J1967" s="14" t="n">
        <f aca="false">H1967</f>
        <v>34</v>
      </c>
      <c r="M1967" s="8" t="n">
        <v>845</v>
      </c>
    </row>
    <row r="1968" customFormat="false" ht="15" hidden="false" customHeight="false" outlineLevel="0" collapsed="false">
      <c r="B1968" s="2" t="s">
        <v>108</v>
      </c>
      <c r="C1968" s="66" t="s">
        <v>204</v>
      </c>
      <c r="D1968" s="2" t="n">
        <f aca="false">D1967+10</f>
        <v>150</v>
      </c>
      <c r="E1968" s="38" t="s">
        <v>119</v>
      </c>
      <c r="F1968" s="2" t="n">
        <f aca="false">E1968*10</f>
        <v>360</v>
      </c>
      <c r="G1968" s="92" t="s">
        <v>3817</v>
      </c>
      <c r="H1968" s="14" t="n">
        <f aca="false">E1968-1</f>
        <v>35</v>
      </c>
      <c r="I1968" s="14" t="n">
        <f aca="false">H1968</f>
        <v>35</v>
      </c>
      <c r="J1968" s="14" t="n">
        <f aca="false">H1968</f>
        <v>35</v>
      </c>
      <c r="M1968" s="8" t="n">
        <v>885</v>
      </c>
    </row>
    <row r="1969" customFormat="false" ht="15" hidden="false" customHeight="false" outlineLevel="0" collapsed="false">
      <c r="B1969" s="2" t="s">
        <v>108</v>
      </c>
      <c r="C1969" s="66" t="s">
        <v>204</v>
      </c>
      <c r="D1969" s="2" t="n">
        <f aca="false">D1968+10</f>
        <v>160</v>
      </c>
      <c r="E1969" s="38" t="s">
        <v>120</v>
      </c>
      <c r="F1969" s="2" t="n">
        <f aca="false">E1969*10</f>
        <v>370</v>
      </c>
      <c r="G1969" s="92" t="s">
        <v>3817</v>
      </c>
      <c r="H1969" s="14" t="n">
        <f aca="false">E1969-1</f>
        <v>36</v>
      </c>
      <c r="I1969" s="14" t="n">
        <f aca="false">H1969</f>
        <v>36</v>
      </c>
      <c r="J1969" s="14" t="n">
        <f aca="false">H1969</f>
        <v>36</v>
      </c>
      <c r="M1969" s="8" t="n">
        <v>925</v>
      </c>
    </row>
    <row r="1970" customFormat="false" ht="15" hidden="false" customHeight="false" outlineLevel="0" collapsed="false">
      <c r="B1970" s="2" t="s">
        <v>108</v>
      </c>
      <c r="C1970" s="66" t="s">
        <v>204</v>
      </c>
      <c r="D1970" s="2" t="n">
        <f aca="false">D1969+10</f>
        <v>170</v>
      </c>
      <c r="E1970" s="38" t="s">
        <v>121</v>
      </c>
      <c r="F1970" s="2" t="n">
        <f aca="false">E1970*10</f>
        <v>380</v>
      </c>
      <c r="G1970" s="92" t="s">
        <v>3817</v>
      </c>
      <c r="H1970" s="14" t="n">
        <f aca="false">E1970-1</f>
        <v>37</v>
      </c>
      <c r="I1970" s="14" t="n">
        <f aca="false">H1970</f>
        <v>37</v>
      </c>
      <c r="J1970" s="14" t="n">
        <f aca="false">H1970</f>
        <v>37</v>
      </c>
      <c r="M1970" s="8" t="n">
        <v>965</v>
      </c>
    </row>
    <row r="1971" customFormat="false" ht="15" hidden="false" customHeight="false" outlineLevel="0" collapsed="false">
      <c r="B1971" s="2" t="s">
        <v>108</v>
      </c>
      <c r="C1971" s="66" t="s">
        <v>204</v>
      </c>
      <c r="D1971" s="2" t="n">
        <f aca="false">D1970+10</f>
        <v>180</v>
      </c>
      <c r="E1971" s="38" t="s">
        <v>122</v>
      </c>
      <c r="F1971" s="2" t="n">
        <f aca="false">E1971*10</f>
        <v>390</v>
      </c>
      <c r="G1971" s="92" t="s">
        <v>3817</v>
      </c>
      <c r="H1971" s="14" t="n">
        <f aca="false">E1971-1</f>
        <v>38</v>
      </c>
      <c r="I1971" s="14" t="n">
        <f aca="false">H1971</f>
        <v>38</v>
      </c>
      <c r="J1971" s="14" t="n">
        <f aca="false">H1971</f>
        <v>38</v>
      </c>
      <c r="M1971" s="8" t="n">
        <v>995</v>
      </c>
    </row>
    <row r="1972" customFormat="false" ht="15" hidden="false" customHeight="false" outlineLevel="0" collapsed="false">
      <c r="B1972" s="2" t="s">
        <v>108</v>
      </c>
      <c r="C1972" s="66" t="s">
        <v>204</v>
      </c>
      <c r="D1972" s="2" t="n">
        <f aca="false">D1971+10</f>
        <v>190</v>
      </c>
      <c r="E1972" s="38" t="s">
        <v>123</v>
      </c>
      <c r="F1972" s="2" t="n">
        <f aca="false">E1972*10</f>
        <v>400</v>
      </c>
      <c r="G1972" s="92" t="s">
        <v>3817</v>
      </c>
      <c r="H1972" s="14" t="n">
        <f aca="false">E1972-1</f>
        <v>39</v>
      </c>
      <c r="I1972" s="14" t="n">
        <f aca="false">H1972</f>
        <v>39</v>
      </c>
      <c r="J1972" s="14" t="n">
        <f aca="false">H1972</f>
        <v>39</v>
      </c>
      <c r="M1972" s="8" t="n">
        <v>955</v>
      </c>
    </row>
    <row r="1973" customFormat="false" ht="15" hidden="false" customHeight="false" outlineLevel="0" collapsed="false">
      <c r="B1973" s="2" t="s">
        <v>108</v>
      </c>
      <c r="C1973" s="66" t="s">
        <v>204</v>
      </c>
      <c r="D1973" s="2" t="n">
        <f aca="false">D1972+10</f>
        <v>200</v>
      </c>
      <c r="E1973" s="38" t="s">
        <v>124</v>
      </c>
      <c r="F1973" s="2" t="n">
        <f aca="false">E1973*10</f>
        <v>410</v>
      </c>
      <c r="G1973" s="92" t="s">
        <v>3817</v>
      </c>
      <c r="H1973" s="14" t="n">
        <f aca="false">E1973-1</f>
        <v>40</v>
      </c>
      <c r="I1973" s="14" t="n">
        <f aca="false">H1973</f>
        <v>40</v>
      </c>
      <c r="J1973" s="14" t="n">
        <f aca="false">H1973</f>
        <v>40</v>
      </c>
      <c r="M1973" s="8" t="n">
        <v>915</v>
      </c>
    </row>
    <row r="1974" customFormat="false" ht="15" hidden="false" customHeight="false" outlineLevel="0" collapsed="false">
      <c r="B1974" s="2" t="s">
        <v>108</v>
      </c>
      <c r="C1974" s="66" t="s">
        <v>204</v>
      </c>
      <c r="D1974" s="2" t="n">
        <f aca="false">D1973+10</f>
        <v>210</v>
      </c>
      <c r="E1974" s="38" t="s">
        <v>125</v>
      </c>
      <c r="F1974" s="2" t="n">
        <f aca="false">E1974*10</f>
        <v>420</v>
      </c>
      <c r="G1974" s="92" t="s">
        <v>3817</v>
      </c>
      <c r="H1974" s="14" t="n">
        <f aca="false">E1974-1</f>
        <v>41</v>
      </c>
      <c r="I1974" s="14" t="n">
        <f aca="false">H1974</f>
        <v>41</v>
      </c>
      <c r="J1974" s="14" t="n">
        <f aca="false">H1974</f>
        <v>41</v>
      </c>
      <c r="M1974" s="8" t="n">
        <v>875</v>
      </c>
    </row>
    <row r="1975" customFormat="false" ht="15" hidden="false" customHeight="false" outlineLevel="0" collapsed="false">
      <c r="B1975" s="2" t="s">
        <v>108</v>
      </c>
      <c r="C1975" s="66" t="s">
        <v>204</v>
      </c>
      <c r="D1975" s="2" t="n">
        <f aca="false">D1974+10</f>
        <v>220</v>
      </c>
      <c r="E1975" s="38" t="s">
        <v>126</v>
      </c>
      <c r="F1975" s="2" t="n">
        <f aca="false">E1975*10</f>
        <v>430</v>
      </c>
      <c r="G1975" s="92" t="s">
        <v>3817</v>
      </c>
      <c r="H1975" s="14" t="n">
        <f aca="false">E1975-1</f>
        <v>42</v>
      </c>
      <c r="I1975" s="14" t="n">
        <f aca="false">H1975</f>
        <v>42</v>
      </c>
      <c r="J1975" s="14" t="n">
        <f aca="false">H1975</f>
        <v>42</v>
      </c>
      <c r="M1975" s="8" t="n">
        <v>835</v>
      </c>
    </row>
    <row r="1976" customFormat="false" ht="15" hidden="false" customHeight="false" outlineLevel="0" collapsed="false">
      <c r="B1976" s="2" t="s">
        <v>108</v>
      </c>
      <c r="C1976" s="66" t="s">
        <v>204</v>
      </c>
      <c r="D1976" s="2" t="n">
        <f aca="false">D1975+10</f>
        <v>230</v>
      </c>
      <c r="E1976" s="38" t="s">
        <v>127</v>
      </c>
      <c r="F1976" s="2" t="n">
        <f aca="false">E1976*10</f>
        <v>440</v>
      </c>
      <c r="G1976" s="92" t="s">
        <v>3817</v>
      </c>
      <c r="H1976" s="14" t="n">
        <f aca="false">E1976-1</f>
        <v>43</v>
      </c>
      <c r="I1976" s="14" t="n">
        <f aca="false">H1976</f>
        <v>43</v>
      </c>
      <c r="J1976" s="14" t="n">
        <f aca="false">H1976</f>
        <v>43</v>
      </c>
      <c r="M1976" s="8" t="n">
        <v>795</v>
      </c>
    </row>
    <row r="1978" customFormat="false" ht="15" hidden="false" customHeight="false" outlineLevel="0" collapsed="false">
      <c r="B1978" s="2" t="s">
        <v>108</v>
      </c>
      <c r="C1978" s="66" t="s">
        <v>204</v>
      </c>
      <c r="D1978" s="2" t="n">
        <v>110</v>
      </c>
      <c r="E1978" s="38" t="s">
        <v>115</v>
      </c>
      <c r="F1978" s="2" t="n">
        <f aca="false">E1978*10</f>
        <v>320</v>
      </c>
      <c r="G1978" s="92" t="s">
        <v>3818</v>
      </c>
      <c r="H1978" s="14" t="n">
        <f aca="false">E1978-2</f>
        <v>30</v>
      </c>
      <c r="I1978" s="14" t="n">
        <f aca="false">H1978</f>
        <v>30</v>
      </c>
      <c r="J1978" s="14" t="n">
        <f aca="false">H1978</f>
        <v>30</v>
      </c>
      <c r="M1978" s="8" t="n">
        <v>705</v>
      </c>
    </row>
    <row r="1979" customFormat="false" ht="15" hidden="false" customHeight="false" outlineLevel="0" collapsed="false">
      <c r="B1979" s="2" t="s">
        <v>108</v>
      </c>
      <c r="C1979" s="66" t="s">
        <v>204</v>
      </c>
      <c r="D1979" s="2" t="n">
        <f aca="false">D1978+10</f>
        <v>120</v>
      </c>
      <c r="E1979" s="38" t="s">
        <v>116</v>
      </c>
      <c r="F1979" s="2" t="n">
        <f aca="false">E1979*10</f>
        <v>330</v>
      </c>
      <c r="G1979" s="92" t="s">
        <v>3818</v>
      </c>
      <c r="H1979" s="14" t="n">
        <f aca="false">E1979-2</f>
        <v>31</v>
      </c>
      <c r="I1979" s="14" t="n">
        <f aca="false">H1979</f>
        <v>31</v>
      </c>
      <c r="J1979" s="14" t="n">
        <f aca="false">H1979</f>
        <v>31</v>
      </c>
      <c r="M1979" s="8" t="n">
        <v>715</v>
      </c>
    </row>
    <row r="1980" customFormat="false" ht="15" hidden="false" customHeight="false" outlineLevel="0" collapsed="false">
      <c r="B1980" s="2" t="s">
        <v>108</v>
      </c>
      <c r="C1980" s="66" t="s">
        <v>204</v>
      </c>
      <c r="D1980" s="2" t="n">
        <f aca="false">D1979+10</f>
        <v>130</v>
      </c>
      <c r="E1980" s="38" t="s">
        <v>117</v>
      </c>
      <c r="F1980" s="2" t="n">
        <f aca="false">E1980*10</f>
        <v>340</v>
      </c>
      <c r="G1980" s="92" t="s">
        <v>3818</v>
      </c>
      <c r="H1980" s="14" t="n">
        <f aca="false">E1980-2</f>
        <v>32</v>
      </c>
      <c r="I1980" s="14" t="n">
        <f aca="false">H1980</f>
        <v>32</v>
      </c>
      <c r="J1980" s="14" t="n">
        <f aca="false">H1980</f>
        <v>32</v>
      </c>
      <c r="M1980" s="8" t="n">
        <v>765</v>
      </c>
    </row>
    <row r="1981" customFormat="false" ht="15" hidden="false" customHeight="false" outlineLevel="0" collapsed="false">
      <c r="B1981" s="2" t="s">
        <v>108</v>
      </c>
      <c r="C1981" s="66" t="s">
        <v>204</v>
      </c>
      <c r="D1981" s="2" t="n">
        <f aca="false">D1980+10</f>
        <v>140</v>
      </c>
      <c r="E1981" s="38" t="s">
        <v>118</v>
      </c>
      <c r="F1981" s="2" t="n">
        <f aca="false">E1981*10</f>
        <v>350</v>
      </c>
      <c r="G1981" s="92" t="s">
        <v>3818</v>
      </c>
      <c r="H1981" s="14" t="n">
        <f aca="false">E1981-2</f>
        <v>33</v>
      </c>
      <c r="I1981" s="14" t="n">
        <f aca="false">H1981</f>
        <v>33</v>
      </c>
      <c r="J1981" s="14" t="n">
        <f aca="false">H1981</f>
        <v>33</v>
      </c>
      <c r="M1981" s="8" t="n">
        <v>805</v>
      </c>
    </row>
    <row r="1982" customFormat="false" ht="15" hidden="false" customHeight="false" outlineLevel="0" collapsed="false">
      <c r="B1982" s="2" t="s">
        <v>108</v>
      </c>
      <c r="C1982" s="66" t="s">
        <v>204</v>
      </c>
      <c r="D1982" s="2" t="n">
        <f aca="false">D1981+10</f>
        <v>150</v>
      </c>
      <c r="E1982" s="38" t="s">
        <v>119</v>
      </c>
      <c r="F1982" s="2" t="n">
        <f aca="false">E1982*10</f>
        <v>360</v>
      </c>
      <c r="G1982" s="92" t="s">
        <v>3818</v>
      </c>
      <c r="H1982" s="14" t="n">
        <f aca="false">E1982-2</f>
        <v>34</v>
      </c>
      <c r="I1982" s="14" t="n">
        <f aca="false">H1982</f>
        <v>34</v>
      </c>
      <c r="J1982" s="14" t="n">
        <f aca="false">H1982</f>
        <v>34</v>
      </c>
      <c r="M1982" s="8" t="n">
        <v>845</v>
      </c>
    </row>
    <row r="1983" customFormat="false" ht="15" hidden="false" customHeight="false" outlineLevel="0" collapsed="false">
      <c r="B1983" s="2" t="s">
        <v>108</v>
      </c>
      <c r="C1983" s="66" t="s">
        <v>204</v>
      </c>
      <c r="D1983" s="2" t="n">
        <f aca="false">D1982+10</f>
        <v>160</v>
      </c>
      <c r="E1983" s="38" t="s">
        <v>120</v>
      </c>
      <c r="F1983" s="2" t="n">
        <f aca="false">E1983*10</f>
        <v>370</v>
      </c>
      <c r="G1983" s="92" t="s">
        <v>3818</v>
      </c>
      <c r="H1983" s="14" t="n">
        <f aca="false">E1983-2</f>
        <v>35</v>
      </c>
      <c r="I1983" s="14" t="n">
        <f aca="false">H1983</f>
        <v>35</v>
      </c>
      <c r="J1983" s="14" t="n">
        <f aca="false">H1983</f>
        <v>35</v>
      </c>
      <c r="M1983" s="8" t="n">
        <v>885</v>
      </c>
    </row>
    <row r="1984" customFormat="false" ht="15" hidden="false" customHeight="false" outlineLevel="0" collapsed="false">
      <c r="B1984" s="2" t="s">
        <v>108</v>
      </c>
      <c r="C1984" s="66" t="s">
        <v>204</v>
      </c>
      <c r="D1984" s="2" t="n">
        <f aca="false">D1983+10</f>
        <v>170</v>
      </c>
      <c r="E1984" s="38" t="s">
        <v>121</v>
      </c>
      <c r="F1984" s="2" t="n">
        <f aca="false">E1984*10</f>
        <v>380</v>
      </c>
      <c r="G1984" s="92" t="s">
        <v>3818</v>
      </c>
      <c r="H1984" s="14" t="n">
        <f aca="false">E1984-2</f>
        <v>36</v>
      </c>
      <c r="I1984" s="14" t="n">
        <f aca="false">H1984</f>
        <v>36</v>
      </c>
      <c r="J1984" s="14" t="n">
        <f aca="false">H1984</f>
        <v>36</v>
      </c>
      <c r="M1984" s="8" t="n">
        <v>925</v>
      </c>
    </row>
    <row r="1985" customFormat="false" ht="15" hidden="false" customHeight="false" outlineLevel="0" collapsed="false">
      <c r="B1985" s="2" t="s">
        <v>108</v>
      </c>
      <c r="C1985" s="66" t="s">
        <v>204</v>
      </c>
      <c r="D1985" s="2" t="n">
        <f aca="false">D1984+10</f>
        <v>180</v>
      </c>
      <c r="E1985" s="38" t="s">
        <v>122</v>
      </c>
      <c r="F1985" s="2" t="n">
        <f aca="false">E1985*10</f>
        <v>390</v>
      </c>
      <c r="G1985" s="92" t="s">
        <v>3818</v>
      </c>
      <c r="H1985" s="14" t="n">
        <f aca="false">E1985-2</f>
        <v>37</v>
      </c>
      <c r="I1985" s="14" t="n">
        <f aca="false">H1985</f>
        <v>37</v>
      </c>
      <c r="J1985" s="14" t="n">
        <f aca="false">H1985</f>
        <v>37</v>
      </c>
      <c r="M1985" s="8" t="n">
        <v>965</v>
      </c>
    </row>
    <row r="1986" customFormat="false" ht="15" hidden="false" customHeight="false" outlineLevel="0" collapsed="false">
      <c r="B1986" s="2" t="s">
        <v>108</v>
      </c>
      <c r="C1986" s="66" t="s">
        <v>204</v>
      </c>
      <c r="D1986" s="2" t="n">
        <f aca="false">D1985+10</f>
        <v>190</v>
      </c>
      <c r="E1986" s="38" t="s">
        <v>123</v>
      </c>
      <c r="F1986" s="2" t="n">
        <f aca="false">E1986*10</f>
        <v>400</v>
      </c>
      <c r="G1986" s="92" t="s">
        <v>3818</v>
      </c>
      <c r="H1986" s="14" t="n">
        <f aca="false">E1986-2</f>
        <v>38</v>
      </c>
      <c r="I1986" s="14" t="n">
        <f aca="false">H1986</f>
        <v>38</v>
      </c>
      <c r="J1986" s="14" t="n">
        <f aca="false">H1986</f>
        <v>38</v>
      </c>
      <c r="M1986" s="8" t="n">
        <v>995</v>
      </c>
    </row>
    <row r="1987" customFormat="false" ht="15" hidden="false" customHeight="false" outlineLevel="0" collapsed="false">
      <c r="B1987" s="2" t="s">
        <v>108</v>
      </c>
      <c r="C1987" s="66" t="s">
        <v>204</v>
      </c>
      <c r="D1987" s="2" t="n">
        <f aca="false">D1986+10</f>
        <v>200</v>
      </c>
      <c r="E1987" s="38" t="s">
        <v>124</v>
      </c>
      <c r="F1987" s="2" t="n">
        <f aca="false">E1987*10</f>
        <v>410</v>
      </c>
      <c r="G1987" s="92" t="s">
        <v>3818</v>
      </c>
      <c r="H1987" s="14" t="n">
        <f aca="false">E1987-2</f>
        <v>39</v>
      </c>
      <c r="I1987" s="14" t="n">
        <f aca="false">H1987</f>
        <v>39</v>
      </c>
      <c r="J1987" s="14" t="n">
        <f aca="false">H1987</f>
        <v>39</v>
      </c>
      <c r="M1987" s="8" t="n">
        <v>955</v>
      </c>
    </row>
    <row r="1988" customFormat="false" ht="15" hidden="false" customHeight="false" outlineLevel="0" collapsed="false">
      <c r="B1988" s="2" t="s">
        <v>108</v>
      </c>
      <c r="C1988" s="66" t="s">
        <v>204</v>
      </c>
      <c r="D1988" s="2" t="n">
        <f aca="false">D1987+10</f>
        <v>210</v>
      </c>
      <c r="E1988" s="38" t="s">
        <v>125</v>
      </c>
      <c r="F1988" s="2" t="n">
        <f aca="false">E1988*10</f>
        <v>420</v>
      </c>
      <c r="G1988" s="92" t="s">
        <v>3818</v>
      </c>
      <c r="H1988" s="14" t="n">
        <f aca="false">E1988-2</f>
        <v>40</v>
      </c>
      <c r="I1988" s="14" t="n">
        <f aca="false">H1988</f>
        <v>40</v>
      </c>
      <c r="J1988" s="14" t="n">
        <f aca="false">H1988</f>
        <v>40</v>
      </c>
      <c r="M1988" s="8" t="n">
        <v>915</v>
      </c>
    </row>
    <row r="1989" customFormat="false" ht="15" hidden="false" customHeight="false" outlineLevel="0" collapsed="false">
      <c r="B1989" s="2" t="s">
        <v>108</v>
      </c>
      <c r="C1989" s="66" t="s">
        <v>204</v>
      </c>
      <c r="D1989" s="2" t="n">
        <f aca="false">D1988+10</f>
        <v>220</v>
      </c>
      <c r="E1989" s="38" t="s">
        <v>126</v>
      </c>
      <c r="F1989" s="2" t="n">
        <f aca="false">E1989*10</f>
        <v>430</v>
      </c>
      <c r="G1989" s="92" t="s">
        <v>3818</v>
      </c>
      <c r="H1989" s="14" t="n">
        <f aca="false">E1989-2</f>
        <v>41</v>
      </c>
      <c r="I1989" s="14" t="n">
        <f aca="false">H1989</f>
        <v>41</v>
      </c>
      <c r="J1989" s="14" t="n">
        <f aca="false">H1989</f>
        <v>41</v>
      </c>
      <c r="M1989" s="8" t="n">
        <v>875</v>
      </c>
    </row>
    <row r="1990" customFormat="false" ht="15" hidden="false" customHeight="false" outlineLevel="0" collapsed="false">
      <c r="B1990" s="2" t="s">
        <v>108</v>
      </c>
      <c r="C1990" s="66" t="s">
        <v>204</v>
      </c>
      <c r="D1990" s="2" t="n">
        <f aca="false">D1989+10</f>
        <v>230</v>
      </c>
      <c r="E1990" s="38" t="s">
        <v>127</v>
      </c>
      <c r="F1990" s="2" t="n">
        <f aca="false">E1990*10</f>
        <v>440</v>
      </c>
      <c r="G1990" s="92" t="s">
        <v>3818</v>
      </c>
      <c r="H1990" s="14" t="n">
        <f aca="false">E1990-2</f>
        <v>42</v>
      </c>
      <c r="I1990" s="14" t="n">
        <f aca="false">H1990</f>
        <v>42</v>
      </c>
      <c r="J1990" s="14" t="n">
        <f aca="false">H1990</f>
        <v>42</v>
      </c>
      <c r="M1990" s="8" t="n">
        <v>835</v>
      </c>
    </row>
    <row r="1992" customFormat="false" ht="15" hidden="false" customHeight="false" outlineLevel="0" collapsed="false">
      <c r="B1992" s="2" t="s">
        <v>108</v>
      </c>
      <c r="C1992" s="66" t="s">
        <v>204</v>
      </c>
      <c r="D1992" s="2" t="n">
        <v>110</v>
      </c>
      <c r="E1992" s="38" t="s">
        <v>115</v>
      </c>
      <c r="F1992" s="2" t="n">
        <f aca="false">E1992*10</f>
        <v>320</v>
      </c>
      <c r="G1992" s="92" t="s">
        <v>3819</v>
      </c>
      <c r="H1992" s="14" t="n">
        <f aca="false">E1992-1</f>
        <v>31</v>
      </c>
      <c r="I1992" s="14" t="n">
        <f aca="false">H1992</f>
        <v>31</v>
      </c>
      <c r="J1992" s="14" t="n">
        <f aca="false">H1992</f>
        <v>31</v>
      </c>
      <c r="M1992" s="8" t="n">
        <v>715</v>
      </c>
    </row>
    <row r="1993" customFormat="false" ht="15" hidden="false" customHeight="false" outlineLevel="0" collapsed="false">
      <c r="B1993" s="2" t="s">
        <v>108</v>
      </c>
      <c r="C1993" s="66" t="s">
        <v>204</v>
      </c>
      <c r="D1993" s="2" t="n">
        <f aca="false">D1992+10</f>
        <v>120</v>
      </c>
      <c r="E1993" s="38" t="s">
        <v>116</v>
      </c>
      <c r="F1993" s="2" t="n">
        <f aca="false">E1993*10</f>
        <v>330</v>
      </c>
      <c r="G1993" s="92" t="s">
        <v>3819</v>
      </c>
      <c r="H1993" s="14" t="n">
        <f aca="false">E1993-1</f>
        <v>32</v>
      </c>
      <c r="I1993" s="14" t="n">
        <f aca="false">H1993</f>
        <v>32</v>
      </c>
      <c r="J1993" s="14" t="n">
        <f aca="false">H1993</f>
        <v>32</v>
      </c>
      <c r="M1993" s="8" t="n">
        <v>765</v>
      </c>
    </row>
    <row r="1994" customFormat="false" ht="15" hidden="false" customHeight="false" outlineLevel="0" collapsed="false">
      <c r="B1994" s="2" t="s">
        <v>108</v>
      </c>
      <c r="C1994" s="66" t="s">
        <v>204</v>
      </c>
      <c r="D1994" s="2" t="n">
        <f aca="false">D1993+10</f>
        <v>130</v>
      </c>
      <c r="E1994" s="38" t="s">
        <v>117</v>
      </c>
      <c r="F1994" s="2" t="n">
        <f aca="false">E1994*10</f>
        <v>340</v>
      </c>
      <c r="G1994" s="92" t="s">
        <v>3819</v>
      </c>
      <c r="H1994" s="14" t="n">
        <f aca="false">E1994-1</f>
        <v>33</v>
      </c>
      <c r="I1994" s="14" t="n">
        <f aca="false">H1994</f>
        <v>33</v>
      </c>
      <c r="J1994" s="14" t="n">
        <f aca="false">H1994</f>
        <v>33</v>
      </c>
      <c r="M1994" s="8" t="n">
        <v>805</v>
      </c>
    </row>
    <row r="1995" customFormat="false" ht="15" hidden="false" customHeight="false" outlineLevel="0" collapsed="false">
      <c r="B1995" s="2" t="s">
        <v>108</v>
      </c>
      <c r="C1995" s="66" t="s">
        <v>204</v>
      </c>
      <c r="D1995" s="2" t="n">
        <f aca="false">D1994+10</f>
        <v>140</v>
      </c>
      <c r="E1995" s="38" t="s">
        <v>118</v>
      </c>
      <c r="F1995" s="2" t="n">
        <f aca="false">E1995*10</f>
        <v>350</v>
      </c>
      <c r="G1995" s="92" t="s">
        <v>3819</v>
      </c>
      <c r="H1995" s="14" t="n">
        <f aca="false">E1995-1</f>
        <v>34</v>
      </c>
      <c r="I1995" s="14" t="n">
        <f aca="false">H1995</f>
        <v>34</v>
      </c>
      <c r="J1995" s="14" t="n">
        <f aca="false">H1995</f>
        <v>34</v>
      </c>
      <c r="M1995" s="8" t="n">
        <v>845</v>
      </c>
    </row>
    <row r="1996" customFormat="false" ht="15" hidden="false" customHeight="false" outlineLevel="0" collapsed="false">
      <c r="B1996" s="2" t="s">
        <v>108</v>
      </c>
      <c r="C1996" s="66" t="s">
        <v>204</v>
      </c>
      <c r="D1996" s="2" t="n">
        <f aca="false">D1995+10</f>
        <v>150</v>
      </c>
      <c r="E1996" s="38" t="s">
        <v>119</v>
      </c>
      <c r="F1996" s="2" t="n">
        <f aca="false">E1996*10</f>
        <v>360</v>
      </c>
      <c r="G1996" s="92" t="s">
        <v>3819</v>
      </c>
      <c r="H1996" s="14" t="n">
        <f aca="false">E1996-1</f>
        <v>35</v>
      </c>
      <c r="I1996" s="14" t="n">
        <f aca="false">H1996</f>
        <v>35</v>
      </c>
      <c r="J1996" s="14" t="n">
        <f aca="false">H1996</f>
        <v>35</v>
      </c>
      <c r="M1996" s="8" t="n">
        <v>885</v>
      </c>
    </row>
    <row r="1997" customFormat="false" ht="15" hidden="false" customHeight="false" outlineLevel="0" collapsed="false">
      <c r="B1997" s="2" t="s">
        <v>108</v>
      </c>
      <c r="C1997" s="66" t="s">
        <v>204</v>
      </c>
      <c r="D1997" s="2" t="n">
        <f aca="false">D1996+10</f>
        <v>160</v>
      </c>
      <c r="E1997" s="38" t="s">
        <v>120</v>
      </c>
      <c r="F1997" s="2" t="n">
        <f aca="false">E1997*10</f>
        <v>370</v>
      </c>
      <c r="G1997" s="92" t="s">
        <v>3819</v>
      </c>
      <c r="H1997" s="14" t="n">
        <f aca="false">E1997-1</f>
        <v>36</v>
      </c>
      <c r="I1997" s="14" t="n">
        <f aca="false">H1997</f>
        <v>36</v>
      </c>
      <c r="J1997" s="14" t="n">
        <f aca="false">H1997</f>
        <v>36</v>
      </c>
      <c r="M1997" s="8" t="n">
        <v>925</v>
      </c>
    </row>
    <row r="1998" customFormat="false" ht="15" hidden="false" customHeight="false" outlineLevel="0" collapsed="false">
      <c r="B1998" s="2" t="s">
        <v>108</v>
      </c>
      <c r="C1998" s="66" t="s">
        <v>204</v>
      </c>
      <c r="D1998" s="2" t="n">
        <f aca="false">D1997+10</f>
        <v>170</v>
      </c>
      <c r="E1998" s="38" t="s">
        <v>121</v>
      </c>
      <c r="F1998" s="2" t="n">
        <f aca="false">E1998*10</f>
        <v>380</v>
      </c>
      <c r="G1998" s="92" t="s">
        <v>3819</v>
      </c>
      <c r="H1998" s="14" t="n">
        <f aca="false">E1998-1</f>
        <v>37</v>
      </c>
      <c r="I1998" s="14" t="n">
        <f aca="false">H1998</f>
        <v>37</v>
      </c>
      <c r="J1998" s="14" t="n">
        <f aca="false">H1998</f>
        <v>37</v>
      </c>
      <c r="M1998" s="8" t="n">
        <v>965</v>
      </c>
    </row>
    <row r="1999" customFormat="false" ht="15" hidden="false" customHeight="false" outlineLevel="0" collapsed="false">
      <c r="B1999" s="2" t="s">
        <v>108</v>
      </c>
      <c r="C1999" s="66" t="s">
        <v>204</v>
      </c>
      <c r="D1999" s="2" t="n">
        <f aca="false">D1998+10</f>
        <v>180</v>
      </c>
      <c r="E1999" s="38" t="s">
        <v>122</v>
      </c>
      <c r="F1999" s="2" t="n">
        <f aca="false">E1999*10</f>
        <v>390</v>
      </c>
      <c r="G1999" s="92" t="s">
        <v>3819</v>
      </c>
      <c r="H1999" s="14" t="n">
        <f aca="false">E1999-1</f>
        <v>38</v>
      </c>
      <c r="I1999" s="14" t="n">
        <f aca="false">H1999</f>
        <v>38</v>
      </c>
      <c r="J1999" s="14" t="n">
        <f aca="false">H1999</f>
        <v>38</v>
      </c>
      <c r="M1999" s="8" t="n">
        <v>995</v>
      </c>
    </row>
    <row r="2000" customFormat="false" ht="15" hidden="false" customHeight="false" outlineLevel="0" collapsed="false">
      <c r="B2000" s="2" t="s">
        <v>108</v>
      </c>
      <c r="C2000" s="66" t="s">
        <v>204</v>
      </c>
      <c r="D2000" s="2" t="n">
        <f aca="false">D1999+10</f>
        <v>190</v>
      </c>
      <c r="E2000" s="38" t="s">
        <v>123</v>
      </c>
      <c r="F2000" s="2" t="n">
        <f aca="false">E2000*10</f>
        <v>400</v>
      </c>
      <c r="G2000" s="92" t="s">
        <v>3819</v>
      </c>
      <c r="H2000" s="14" t="n">
        <f aca="false">E2000-1</f>
        <v>39</v>
      </c>
      <c r="I2000" s="14" t="n">
        <f aca="false">H2000</f>
        <v>39</v>
      </c>
      <c r="J2000" s="14" t="n">
        <f aca="false">H2000</f>
        <v>39</v>
      </c>
      <c r="M2000" s="8" t="n">
        <v>955</v>
      </c>
    </row>
    <row r="2001" customFormat="false" ht="15" hidden="false" customHeight="false" outlineLevel="0" collapsed="false">
      <c r="B2001" s="2" t="s">
        <v>108</v>
      </c>
      <c r="C2001" s="66" t="s">
        <v>204</v>
      </c>
      <c r="D2001" s="2" t="n">
        <f aca="false">D2000+10</f>
        <v>200</v>
      </c>
      <c r="E2001" s="38" t="s">
        <v>124</v>
      </c>
      <c r="F2001" s="2" t="n">
        <f aca="false">E2001*10</f>
        <v>410</v>
      </c>
      <c r="G2001" s="92" t="s">
        <v>3819</v>
      </c>
      <c r="H2001" s="14" t="n">
        <f aca="false">E2001-1</f>
        <v>40</v>
      </c>
      <c r="I2001" s="14" t="n">
        <f aca="false">H2001</f>
        <v>40</v>
      </c>
      <c r="J2001" s="14" t="n">
        <f aca="false">H2001</f>
        <v>40</v>
      </c>
      <c r="M2001" s="8" t="n">
        <v>915</v>
      </c>
    </row>
    <row r="2002" customFormat="false" ht="15" hidden="false" customHeight="false" outlineLevel="0" collapsed="false">
      <c r="B2002" s="2" t="s">
        <v>108</v>
      </c>
      <c r="C2002" s="66" t="s">
        <v>204</v>
      </c>
      <c r="D2002" s="2" t="n">
        <f aca="false">D2001+10</f>
        <v>210</v>
      </c>
      <c r="E2002" s="38" t="s">
        <v>125</v>
      </c>
      <c r="F2002" s="2" t="n">
        <f aca="false">E2002*10</f>
        <v>420</v>
      </c>
      <c r="G2002" s="92" t="s">
        <v>3819</v>
      </c>
      <c r="H2002" s="14" t="n">
        <f aca="false">E2002-1</f>
        <v>41</v>
      </c>
      <c r="I2002" s="14" t="n">
        <f aca="false">H2002</f>
        <v>41</v>
      </c>
      <c r="J2002" s="14" t="n">
        <f aca="false">H2002</f>
        <v>41</v>
      </c>
      <c r="M2002" s="8" t="n">
        <v>875</v>
      </c>
    </row>
    <row r="2003" customFormat="false" ht="15" hidden="false" customHeight="false" outlineLevel="0" collapsed="false">
      <c r="B2003" s="2" t="s">
        <v>108</v>
      </c>
      <c r="C2003" s="66" t="s">
        <v>204</v>
      </c>
      <c r="D2003" s="2" t="n">
        <f aca="false">D2002+10</f>
        <v>220</v>
      </c>
      <c r="E2003" s="38" t="s">
        <v>126</v>
      </c>
      <c r="F2003" s="2" t="n">
        <f aca="false">E2003*10</f>
        <v>430</v>
      </c>
      <c r="G2003" s="92" t="s">
        <v>3819</v>
      </c>
      <c r="H2003" s="14" t="n">
        <f aca="false">E2003-1</f>
        <v>42</v>
      </c>
      <c r="I2003" s="14" t="n">
        <f aca="false">H2003</f>
        <v>42</v>
      </c>
      <c r="J2003" s="14" t="n">
        <f aca="false">H2003</f>
        <v>42</v>
      </c>
      <c r="M2003" s="8" t="n">
        <v>835</v>
      </c>
    </row>
    <row r="2004" customFormat="false" ht="15" hidden="false" customHeight="false" outlineLevel="0" collapsed="false">
      <c r="B2004" s="2" t="s">
        <v>108</v>
      </c>
      <c r="C2004" s="66" t="s">
        <v>204</v>
      </c>
      <c r="D2004" s="2" t="n">
        <f aca="false">D2003+10</f>
        <v>230</v>
      </c>
      <c r="E2004" s="38" t="s">
        <v>127</v>
      </c>
      <c r="F2004" s="2" t="n">
        <f aca="false">E2004*10</f>
        <v>440</v>
      </c>
      <c r="G2004" s="92" t="s">
        <v>3819</v>
      </c>
      <c r="H2004" s="14" t="n">
        <f aca="false">E2004-1</f>
        <v>43</v>
      </c>
      <c r="I2004" s="14" t="n">
        <f aca="false">H2004</f>
        <v>43</v>
      </c>
      <c r="J2004" s="14" t="n">
        <f aca="false">H2004</f>
        <v>43</v>
      </c>
      <c r="M2004" s="8" t="n">
        <v>795</v>
      </c>
    </row>
    <row r="2006" customFormat="false" ht="15" hidden="false" customHeight="false" outlineLevel="0" collapsed="false">
      <c r="B2006" s="2" t="s">
        <v>108</v>
      </c>
      <c r="C2006" s="66" t="s">
        <v>204</v>
      </c>
      <c r="D2006" s="2" t="n">
        <v>110</v>
      </c>
      <c r="E2006" s="38" t="s">
        <v>115</v>
      </c>
      <c r="F2006" s="2" t="n">
        <f aca="false">E2006*10</f>
        <v>320</v>
      </c>
      <c r="G2006" s="92" t="s">
        <v>3820</v>
      </c>
      <c r="H2006" s="14" t="n">
        <f aca="false">E2006-1</f>
        <v>31</v>
      </c>
      <c r="I2006" s="14" t="n">
        <f aca="false">H2006</f>
        <v>31</v>
      </c>
      <c r="J2006" s="14" t="n">
        <f aca="false">H2006</f>
        <v>31</v>
      </c>
      <c r="M2006" s="8" t="n">
        <v>715</v>
      </c>
    </row>
    <row r="2007" customFormat="false" ht="15" hidden="false" customHeight="false" outlineLevel="0" collapsed="false">
      <c r="B2007" s="2" t="s">
        <v>108</v>
      </c>
      <c r="C2007" s="66" t="s">
        <v>204</v>
      </c>
      <c r="D2007" s="2" t="n">
        <f aca="false">D2006+10</f>
        <v>120</v>
      </c>
      <c r="E2007" s="38" t="s">
        <v>116</v>
      </c>
      <c r="F2007" s="2" t="n">
        <f aca="false">E2007*10</f>
        <v>330</v>
      </c>
      <c r="G2007" s="92" t="s">
        <v>3820</v>
      </c>
      <c r="H2007" s="14" t="n">
        <f aca="false">E2007-1</f>
        <v>32</v>
      </c>
      <c r="I2007" s="14" t="n">
        <f aca="false">H2007</f>
        <v>32</v>
      </c>
      <c r="J2007" s="14" t="n">
        <f aca="false">H2007</f>
        <v>32</v>
      </c>
      <c r="M2007" s="8" t="n">
        <v>765</v>
      </c>
    </row>
    <row r="2008" customFormat="false" ht="15" hidden="false" customHeight="false" outlineLevel="0" collapsed="false">
      <c r="B2008" s="2" t="s">
        <v>108</v>
      </c>
      <c r="C2008" s="66" t="s">
        <v>204</v>
      </c>
      <c r="D2008" s="2" t="n">
        <f aca="false">D2007+10</f>
        <v>130</v>
      </c>
      <c r="E2008" s="38" t="s">
        <v>117</v>
      </c>
      <c r="F2008" s="2" t="n">
        <f aca="false">E2008*10</f>
        <v>340</v>
      </c>
      <c r="G2008" s="92" t="s">
        <v>3820</v>
      </c>
      <c r="H2008" s="14" t="n">
        <f aca="false">E2008-1</f>
        <v>33</v>
      </c>
      <c r="I2008" s="14" t="n">
        <f aca="false">H2008</f>
        <v>33</v>
      </c>
      <c r="J2008" s="14" t="n">
        <f aca="false">H2008</f>
        <v>33</v>
      </c>
      <c r="M2008" s="8" t="n">
        <v>805</v>
      </c>
    </row>
    <row r="2009" customFormat="false" ht="15" hidden="false" customHeight="false" outlineLevel="0" collapsed="false">
      <c r="B2009" s="2" t="s">
        <v>108</v>
      </c>
      <c r="C2009" s="66" t="s">
        <v>204</v>
      </c>
      <c r="D2009" s="2" t="n">
        <f aca="false">D2008+10</f>
        <v>140</v>
      </c>
      <c r="E2009" s="38" t="s">
        <v>118</v>
      </c>
      <c r="F2009" s="2" t="n">
        <f aca="false">E2009*10</f>
        <v>350</v>
      </c>
      <c r="G2009" s="92" t="s">
        <v>3820</v>
      </c>
      <c r="H2009" s="14" t="n">
        <f aca="false">E2009-1</f>
        <v>34</v>
      </c>
      <c r="I2009" s="14" t="n">
        <f aca="false">H2009</f>
        <v>34</v>
      </c>
      <c r="J2009" s="14" t="n">
        <f aca="false">H2009</f>
        <v>34</v>
      </c>
      <c r="M2009" s="8" t="n">
        <v>845</v>
      </c>
    </row>
    <row r="2010" customFormat="false" ht="15" hidden="false" customHeight="false" outlineLevel="0" collapsed="false">
      <c r="B2010" s="2" t="s">
        <v>108</v>
      </c>
      <c r="C2010" s="66" t="s">
        <v>204</v>
      </c>
      <c r="D2010" s="2" t="n">
        <f aca="false">D2009+10</f>
        <v>150</v>
      </c>
      <c r="E2010" s="38" t="s">
        <v>119</v>
      </c>
      <c r="F2010" s="2" t="n">
        <f aca="false">E2010*10</f>
        <v>360</v>
      </c>
      <c r="G2010" s="92" t="s">
        <v>3820</v>
      </c>
      <c r="H2010" s="14" t="n">
        <f aca="false">E2010-1</f>
        <v>35</v>
      </c>
      <c r="I2010" s="14" t="n">
        <f aca="false">H2010</f>
        <v>35</v>
      </c>
      <c r="J2010" s="14" t="n">
        <f aca="false">H2010</f>
        <v>35</v>
      </c>
      <c r="M2010" s="8" t="n">
        <v>885</v>
      </c>
    </row>
    <row r="2011" customFormat="false" ht="15" hidden="false" customHeight="false" outlineLevel="0" collapsed="false">
      <c r="B2011" s="2" t="s">
        <v>108</v>
      </c>
      <c r="C2011" s="66" t="s">
        <v>204</v>
      </c>
      <c r="D2011" s="2" t="n">
        <f aca="false">D2010+10</f>
        <v>160</v>
      </c>
      <c r="E2011" s="38" t="s">
        <v>120</v>
      </c>
      <c r="F2011" s="2" t="n">
        <f aca="false">E2011*10</f>
        <v>370</v>
      </c>
      <c r="G2011" s="92" t="s">
        <v>3820</v>
      </c>
      <c r="H2011" s="14" t="n">
        <f aca="false">E2011-1</f>
        <v>36</v>
      </c>
      <c r="I2011" s="14" t="n">
        <f aca="false">H2011</f>
        <v>36</v>
      </c>
      <c r="J2011" s="14" t="n">
        <f aca="false">H2011</f>
        <v>36</v>
      </c>
      <c r="M2011" s="8" t="n">
        <v>925</v>
      </c>
    </row>
    <row r="2012" customFormat="false" ht="15" hidden="false" customHeight="false" outlineLevel="0" collapsed="false">
      <c r="B2012" s="2" t="s">
        <v>108</v>
      </c>
      <c r="C2012" s="66" t="s">
        <v>204</v>
      </c>
      <c r="D2012" s="2" t="n">
        <f aca="false">D2011+10</f>
        <v>170</v>
      </c>
      <c r="E2012" s="38" t="s">
        <v>121</v>
      </c>
      <c r="F2012" s="2" t="n">
        <f aca="false">E2012*10</f>
        <v>380</v>
      </c>
      <c r="G2012" s="92" t="s">
        <v>3820</v>
      </c>
      <c r="H2012" s="14" t="n">
        <f aca="false">E2012-1</f>
        <v>37</v>
      </c>
      <c r="I2012" s="14" t="n">
        <f aca="false">H2012</f>
        <v>37</v>
      </c>
      <c r="J2012" s="14" t="n">
        <f aca="false">H2012</f>
        <v>37</v>
      </c>
      <c r="M2012" s="8" t="n">
        <v>965</v>
      </c>
    </row>
    <row r="2013" customFormat="false" ht="15" hidden="false" customHeight="false" outlineLevel="0" collapsed="false">
      <c r="B2013" s="2" t="s">
        <v>108</v>
      </c>
      <c r="C2013" s="66" t="s">
        <v>204</v>
      </c>
      <c r="D2013" s="2" t="n">
        <f aca="false">D2012+10</f>
        <v>180</v>
      </c>
      <c r="E2013" s="38" t="s">
        <v>122</v>
      </c>
      <c r="F2013" s="2" t="n">
        <f aca="false">E2013*10</f>
        <v>390</v>
      </c>
      <c r="G2013" s="92" t="s">
        <v>3820</v>
      </c>
      <c r="H2013" s="14" t="n">
        <f aca="false">E2013-1</f>
        <v>38</v>
      </c>
      <c r="I2013" s="14" t="n">
        <f aca="false">H2013</f>
        <v>38</v>
      </c>
      <c r="J2013" s="14" t="n">
        <f aca="false">H2013</f>
        <v>38</v>
      </c>
      <c r="M2013" s="8" t="n">
        <v>995</v>
      </c>
    </row>
    <row r="2014" customFormat="false" ht="15" hidden="false" customHeight="false" outlineLevel="0" collapsed="false">
      <c r="B2014" s="2" t="s">
        <v>108</v>
      </c>
      <c r="C2014" s="66" t="s">
        <v>204</v>
      </c>
      <c r="D2014" s="2" t="n">
        <f aca="false">D2013+10</f>
        <v>190</v>
      </c>
      <c r="E2014" s="38" t="s">
        <v>123</v>
      </c>
      <c r="F2014" s="2" t="n">
        <f aca="false">E2014*10</f>
        <v>400</v>
      </c>
      <c r="G2014" s="92" t="s">
        <v>3820</v>
      </c>
      <c r="H2014" s="14" t="n">
        <f aca="false">E2014-1</f>
        <v>39</v>
      </c>
      <c r="I2014" s="14" t="n">
        <f aca="false">H2014</f>
        <v>39</v>
      </c>
      <c r="J2014" s="14" t="n">
        <f aca="false">H2014</f>
        <v>39</v>
      </c>
      <c r="M2014" s="8" t="n">
        <v>955</v>
      </c>
    </row>
    <row r="2015" customFormat="false" ht="15" hidden="false" customHeight="false" outlineLevel="0" collapsed="false">
      <c r="B2015" s="2" t="s">
        <v>108</v>
      </c>
      <c r="C2015" s="66" t="s">
        <v>204</v>
      </c>
      <c r="D2015" s="2" t="n">
        <f aca="false">D2014+10</f>
        <v>200</v>
      </c>
      <c r="E2015" s="38" t="s">
        <v>124</v>
      </c>
      <c r="F2015" s="2" t="n">
        <f aca="false">E2015*10</f>
        <v>410</v>
      </c>
      <c r="G2015" s="92" t="s">
        <v>3820</v>
      </c>
      <c r="H2015" s="14" t="n">
        <f aca="false">E2015-1</f>
        <v>40</v>
      </c>
      <c r="I2015" s="14" t="n">
        <f aca="false">H2015</f>
        <v>40</v>
      </c>
      <c r="J2015" s="14" t="n">
        <f aca="false">H2015</f>
        <v>40</v>
      </c>
      <c r="M2015" s="8" t="n">
        <v>915</v>
      </c>
    </row>
    <row r="2016" customFormat="false" ht="15" hidden="false" customHeight="false" outlineLevel="0" collapsed="false">
      <c r="B2016" s="2" t="s">
        <v>108</v>
      </c>
      <c r="C2016" s="66" t="s">
        <v>204</v>
      </c>
      <c r="D2016" s="2" t="n">
        <f aca="false">D2015+10</f>
        <v>210</v>
      </c>
      <c r="E2016" s="38" t="s">
        <v>125</v>
      </c>
      <c r="F2016" s="2" t="n">
        <f aca="false">E2016*10</f>
        <v>420</v>
      </c>
      <c r="G2016" s="92" t="s">
        <v>3820</v>
      </c>
      <c r="H2016" s="14" t="n">
        <f aca="false">E2016-1</f>
        <v>41</v>
      </c>
      <c r="I2016" s="14" t="n">
        <f aca="false">H2016</f>
        <v>41</v>
      </c>
      <c r="J2016" s="14" t="n">
        <f aca="false">H2016</f>
        <v>41</v>
      </c>
      <c r="M2016" s="8" t="n">
        <v>875</v>
      </c>
    </row>
    <row r="2017" customFormat="false" ht="15" hidden="false" customHeight="false" outlineLevel="0" collapsed="false">
      <c r="B2017" s="2" t="s">
        <v>108</v>
      </c>
      <c r="C2017" s="66" t="s">
        <v>204</v>
      </c>
      <c r="D2017" s="2" t="n">
        <f aca="false">D2016+10</f>
        <v>220</v>
      </c>
      <c r="E2017" s="38" t="s">
        <v>126</v>
      </c>
      <c r="F2017" s="2" t="n">
        <f aca="false">E2017*10</f>
        <v>430</v>
      </c>
      <c r="G2017" s="92" t="s">
        <v>3820</v>
      </c>
      <c r="H2017" s="14" t="n">
        <f aca="false">E2017-1</f>
        <v>42</v>
      </c>
      <c r="I2017" s="14" t="n">
        <f aca="false">H2017</f>
        <v>42</v>
      </c>
      <c r="J2017" s="14" t="n">
        <f aca="false">H2017</f>
        <v>42</v>
      </c>
      <c r="M2017" s="8" t="n">
        <v>835</v>
      </c>
    </row>
    <row r="2018" customFormat="false" ht="15" hidden="false" customHeight="false" outlineLevel="0" collapsed="false">
      <c r="B2018" s="2" t="s">
        <v>108</v>
      </c>
      <c r="C2018" s="66" t="s">
        <v>204</v>
      </c>
      <c r="D2018" s="2" t="n">
        <f aca="false">D2017+10</f>
        <v>230</v>
      </c>
      <c r="E2018" s="38" t="s">
        <v>127</v>
      </c>
      <c r="F2018" s="2" t="n">
        <f aca="false">E2018*10</f>
        <v>440</v>
      </c>
      <c r="G2018" s="92" t="s">
        <v>3820</v>
      </c>
      <c r="H2018" s="14" t="n">
        <f aca="false">E2018-1</f>
        <v>43</v>
      </c>
      <c r="I2018" s="14" t="n">
        <f aca="false">H2018</f>
        <v>43</v>
      </c>
      <c r="J2018" s="14" t="n">
        <f aca="false">H2018</f>
        <v>43</v>
      </c>
      <c r="M2018" s="8" t="n">
        <v>795</v>
      </c>
    </row>
    <row r="2020" customFormat="false" ht="15" hidden="false" customHeight="false" outlineLevel="0" collapsed="false">
      <c r="B2020" s="2" t="s">
        <v>108</v>
      </c>
      <c r="C2020" s="66" t="s">
        <v>204</v>
      </c>
      <c r="D2020" s="2" t="n">
        <v>110</v>
      </c>
      <c r="E2020" s="38" t="s">
        <v>115</v>
      </c>
      <c r="F2020" s="2" t="n">
        <f aca="false">E2020*10</f>
        <v>320</v>
      </c>
      <c r="G2020" s="92" t="s">
        <v>3821</v>
      </c>
      <c r="H2020" s="14" t="n">
        <f aca="false">E2020-1</f>
        <v>31</v>
      </c>
      <c r="I2020" s="14" t="n">
        <f aca="false">H2020</f>
        <v>31</v>
      </c>
      <c r="J2020" s="14" t="n">
        <f aca="false">H2020</f>
        <v>31</v>
      </c>
      <c r="M2020" s="8" t="n">
        <v>715</v>
      </c>
    </row>
    <row r="2021" customFormat="false" ht="15" hidden="false" customHeight="false" outlineLevel="0" collapsed="false">
      <c r="B2021" s="2" t="s">
        <v>108</v>
      </c>
      <c r="C2021" s="66" t="s">
        <v>204</v>
      </c>
      <c r="D2021" s="2" t="n">
        <f aca="false">D2020+10</f>
        <v>120</v>
      </c>
      <c r="E2021" s="38" t="s">
        <v>116</v>
      </c>
      <c r="F2021" s="2" t="n">
        <f aca="false">E2021*10</f>
        <v>330</v>
      </c>
      <c r="G2021" s="92" t="s">
        <v>3821</v>
      </c>
      <c r="H2021" s="14" t="n">
        <f aca="false">E2021-1</f>
        <v>32</v>
      </c>
      <c r="I2021" s="14" t="n">
        <f aca="false">H2021</f>
        <v>32</v>
      </c>
      <c r="J2021" s="14" t="n">
        <f aca="false">H2021</f>
        <v>32</v>
      </c>
      <c r="M2021" s="8" t="n">
        <v>765</v>
      </c>
    </row>
    <row r="2022" customFormat="false" ht="15" hidden="false" customHeight="false" outlineLevel="0" collapsed="false">
      <c r="B2022" s="2" t="s">
        <v>108</v>
      </c>
      <c r="C2022" s="66" t="s">
        <v>204</v>
      </c>
      <c r="D2022" s="2" t="n">
        <f aca="false">D2021+10</f>
        <v>130</v>
      </c>
      <c r="E2022" s="38" t="s">
        <v>117</v>
      </c>
      <c r="F2022" s="2" t="n">
        <f aca="false">E2022*10</f>
        <v>340</v>
      </c>
      <c r="G2022" s="92" t="s">
        <v>3821</v>
      </c>
      <c r="H2022" s="14" t="n">
        <f aca="false">E2022-1</f>
        <v>33</v>
      </c>
      <c r="I2022" s="14" t="n">
        <f aca="false">H2022</f>
        <v>33</v>
      </c>
      <c r="J2022" s="14" t="n">
        <f aca="false">H2022</f>
        <v>33</v>
      </c>
      <c r="M2022" s="8" t="n">
        <v>805</v>
      </c>
    </row>
    <row r="2023" customFormat="false" ht="15" hidden="false" customHeight="false" outlineLevel="0" collapsed="false">
      <c r="B2023" s="2" t="s">
        <v>108</v>
      </c>
      <c r="C2023" s="66" t="s">
        <v>204</v>
      </c>
      <c r="D2023" s="2" t="n">
        <f aca="false">D2022+10</f>
        <v>140</v>
      </c>
      <c r="E2023" s="38" t="s">
        <v>118</v>
      </c>
      <c r="F2023" s="2" t="n">
        <f aca="false">E2023*10</f>
        <v>350</v>
      </c>
      <c r="G2023" s="92" t="s">
        <v>3821</v>
      </c>
      <c r="H2023" s="14" t="n">
        <f aca="false">E2023-1</f>
        <v>34</v>
      </c>
      <c r="I2023" s="14" t="n">
        <f aca="false">H2023</f>
        <v>34</v>
      </c>
      <c r="J2023" s="14" t="n">
        <f aca="false">H2023</f>
        <v>34</v>
      </c>
      <c r="M2023" s="8" t="n">
        <v>845</v>
      </c>
    </row>
    <row r="2024" customFormat="false" ht="15" hidden="false" customHeight="false" outlineLevel="0" collapsed="false">
      <c r="B2024" s="2" t="s">
        <v>108</v>
      </c>
      <c r="C2024" s="66" t="s">
        <v>204</v>
      </c>
      <c r="D2024" s="2" t="n">
        <f aca="false">D2023+10</f>
        <v>150</v>
      </c>
      <c r="E2024" s="38" t="s">
        <v>119</v>
      </c>
      <c r="F2024" s="2" t="n">
        <f aca="false">E2024*10</f>
        <v>360</v>
      </c>
      <c r="G2024" s="92" t="s">
        <v>3821</v>
      </c>
      <c r="H2024" s="14" t="n">
        <f aca="false">E2024-1</f>
        <v>35</v>
      </c>
      <c r="I2024" s="14" t="n">
        <f aca="false">H2024</f>
        <v>35</v>
      </c>
      <c r="J2024" s="14" t="n">
        <f aca="false">H2024</f>
        <v>35</v>
      </c>
      <c r="M2024" s="8" t="n">
        <v>885</v>
      </c>
    </row>
    <row r="2025" customFormat="false" ht="15" hidden="false" customHeight="false" outlineLevel="0" collapsed="false">
      <c r="B2025" s="2" t="s">
        <v>108</v>
      </c>
      <c r="C2025" s="66" t="s">
        <v>204</v>
      </c>
      <c r="D2025" s="2" t="n">
        <f aca="false">D2024+10</f>
        <v>160</v>
      </c>
      <c r="E2025" s="38" t="s">
        <v>120</v>
      </c>
      <c r="F2025" s="2" t="n">
        <f aca="false">E2025*10</f>
        <v>370</v>
      </c>
      <c r="G2025" s="92" t="s">
        <v>3821</v>
      </c>
      <c r="H2025" s="14" t="n">
        <f aca="false">E2025-1</f>
        <v>36</v>
      </c>
      <c r="I2025" s="14" t="n">
        <f aca="false">H2025</f>
        <v>36</v>
      </c>
      <c r="J2025" s="14" t="n">
        <f aca="false">H2025</f>
        <v>36</v>
      </c>
      <c r="M2025" s="8" t="n">
        <v>925</v>
      </c>
    </row>
    <row r="2026" customFormat="false" ht="15" hidden="false" customHeight="false" outlineLevel="0" collapsed="false">
      <c r="B2026" s="2" t="s">
        <v>108</v>
      </c>
      <c r="C2026" s="66" t="s">
        <v>204</v>
      </c>
      <c r="D2026" s="2" t="n">
        <f aca="false">D2025+10</f>
        <v>170</v>
      </c>
      <c r="E2026" s="38" t="s">
        <v>121</v>
      </c>
      <c r="F2026" s="2" t="n">
        <f aca="false">E2026*10</f>
        <v>380</v>
      </c>
      <c r="G2026" s="92" t="s">
        <v>3821</v>
      </c>
      <c r="H2026" s="14" t="n">
        <f aca="false">E2026-1</f>
        <v>37</v>
      </c>
      <c r="I2026" s="14" t="n">
        <f aca="false">H2026</f>
        <v>37</v>
      </c>
      <c r="J2026" s="14" t="n">
        <f aca="false">H2026</f>
        <v>37</v>
      </c>
      <c r="M2026" s="8" t="n">
        <v>965</v>
      </c>
    </row>
    <row r="2027" customFormat="false" ht="15" hidden="false" customHeight="false" outlineLevel="0" collapsed="false">
      <c r="B2027" s="2" t="s">
        <v>108</v>
      </c>
      <c r="C2027" s="66" t="s">
        <v>204</v>
      </c>
      <c r="D2027" s="2" t="n">
        <f aca="false">D2026+10</f>
        <v>180</v>
      </c>
      <c r="E2027" s="38" t="s">
        <v>122</v>
      </c>
      <c r="F2027" s="2" t="n">
        <f aca="false">E2027*10</f>
        <v>390</v>
      </c>
      <c r="G2027" s="92" t="s">
        <v>3821</v>
      </c>
      <c r="H2027" s="14" t="n">
        <f aca="false">E2027-1</f>
        <v>38</v>
      </c>
      <c r="I2027" s="14" t="n">
        <f aca="false">H2027</f>
        <v>38</v>
      </c>
      <c r="J2027" s="14" t="n">
        <f aca="false">H2027</f>
        <v>38</v>
      </c>
      <c r="M2027" s="8" t="n">
        <v>995</v>
      </c>
    </row>
    <row r="2028" customFormat="false" ht="15" hidden="false" customHeight="false" outlineLevel="0" collapsed="false">
      <c r="B2028" s="2" t="s">
        <v>108</v>
      </c>
      <c r="C2028" s="66" t="s">
        <v>204</v>
      </c>
      <c r="D2028" s="2" t="n">
        <f aca="false">D2027+10</f>
        <v>190</v>
      </c>
      <c r="E2028" s="38" t="s">
        <v>123</v>
      </c>
      <c r="F2028" s="2" t="n">
        <f aca="false">E2028*10</f>
        <v>400</v>
      </c>
      <c r="G2028" s="92" t="s">
        <v>3821</v>
      </c>
      <c r="H2028" s="14" t="n">
        <f aca="false">E2028-1</f>
        <v>39</v>
      </c>
      <c r="I2028" s="14" t="n">
        <f aca="false">H2028</f>
        <v>39</v>
      </c>
      <c r="J2028" s="14" t="n">
        <f aca="false">H2028</f>
        <v>39</v>
      </c>
      <c r="M2028" s="8" t="n">
        <v>955</v>
      </c>
    </row>
    <row r="2029" customFormat="false" ht="15" hidden="false" customHeight="false" outlineLevel="0" collapsed="false">
      <c r="B2029" s="2" t="s">
        <v>108</v>
      </c>
      <c r="C2029" s="66" t="s">
        <v>204</v>
      </c>
      <c r="D2029" s="2" t="n">
        <f aca="false">D2028+10</f>
        <v>200</v>
      </c>
      <c r="E2029" s="38" t="s">
        <v>124</v>
      </c>
      <c r="F2029" s="2" t="n">
        <f aca="false">E2029*10</f>
        <v>410</v>
      </c>
      <c r="G2029" s="92" t="s">
        <v>3821</v>
      </c>
      <c r="H2029" s="14" t="n">
        <f aca="false">E2029-1</f>
        <v>40</v>
      </c>
      <c r="I2029" s="14" t="n">
        <f aca="false">H2029</f>
        <v>40</v>
      </c>
      <c r="J2029" s="14" t="n">
        <f aca="false">H2029</f>
        <v>40</v>
      </c>
      <c r="M2029" s="8" t="n">
        <v>915</v>
      </c>
    </row>
    <row r="2030" customFormat="false" ht="15" hidden="false" customHeight="false" outlineLevel="0" collapsed="false">
      <c r="B2030" s="2" t="s">
        <v>108</v>
      </c>
      <c r="C2030" s="66" t="s">
        <v>204</v>
      </c>
      <c r="D2030" s="2" t="n">
        <f aca="false">D2029+10</f>
        <v>210</v>
      </c>
      <c r="E2030" s="38" t="s">
        <v>125</v>
      </c>
      <c r="F2030" s="2" t="n">
        <f aca="false">E2030*10</f>
        <v>420</v>
      </c>
      <c r="G2030" s="92" t="s">
        <v>3821</v>
      </c>
      <c r="H2030" s="14" t="n">
        <f aca="false">E2030-1</f>
        <v>41</v>
      </c>
      <c r="I2030" s="14" t="n">
        <f aca="false">H2030</f>
        <v>41</v>
      </c>
      <c r="J2030" s="14" t="n">
        <f aca="false">H2030</f>
        <v>41</v>
      </c>
      <c r="M2030" s="8" t="n">
        <v>875</v>
      </c>
    </row>
    <row r="2031" customFormat="false" ht="15" hidden="false" customHeight="false" outlineLevel="0" collapsed="false">
      <c r="B2031" s="2" t="s">
        <v>108</v>
      </c>
      <c r="C2031" s="66" t="s">
        <v>204</v>
      </c>
      <c r="D2031" s="2" t="n">
        <f aca="false">D2030+10</f>
        <v>220</v>
      </c>
      <c r="E2031" s="38" t="s">
        <v>126</v>
      </c>
      <c r="F2031" s="2" t="n">
        <f aca="false">E2031*10</f>
        <v>430</v>
      </c>
      <c r="G2031" s="92" t="s">
        <v>3821</v>
      </c>
      <c r="H2031" s="14" t="n">
        <f aca="false">E2031-1</f>
        <v>42</v>
      </c>
      <c r="I2031" s="14" t="n">
        <f aca="false">H2031</f>
        <v>42</v>
      </c>
      <c r="J2031" s="14" t="n">
        <f aca="false">H2031</f>
        <v>42</v>
      </c>
      <c r="M2031" s="8" t="n">
        <v>835</v>
      </c>
    </row>
    <row r="2032" customFormat="false" ht="15" hidden="false" customHeight="false" outlineLevel="0" collapsed="false">
      <c r="B2032" s="2" t="s">
        <v>108</v>
      </c>
      <c r="C2032" s="66" t="s">
        <v>204</v>
      </c>
      <c r="D2032" s="2" t="n">
        <f aca="false">D2031+10</f>
        <v>230</v>
      </c>
      <c r="E2032" s="38" t="s">
        <v>127</v>
      </c>
      <c r="F2032" s="2" t="n">
        <f aca="false">E2032*10</f>
        <v>440</v>
      </c>
      <c r="G2032" s="92" t="s">
        <v>3821</v>
      </c>
      <c r="H2032" s="14" t="n">
        <f aca="false">E2032-1</f>
        <v>43</v>
      </c>
      <c r="I2032" s="14" t="n">
        <f aca="false">H2032</f>
        <v>43</v>
      </c>
      <c r="J2032" s="14" t="n">
        <f aca="false">H2032</f>
        <v>43</v>
      </c>
      <c r="M2032" s="8" t="n">
        <v>795</v>
      </c>
    </row>
    <row r="2034" customFormat="false" ht="15" hidden="false" customHeight="false" outlineLevel="0" collapsed="false">
      <c r="B2034" s="2" t="s">
        <v>108</v>
      </c>
      <c r="C2034" s="66" t="s">
        <v>204</v>
      </c>
      <c r="D2034" s="2" t="n">
        <v>110</v>
      </c>
      <c r="E2034" s="38" t="s">
        <v>115</v>
      </c>
      <c r="F2034" s="2" t="n">
        <f aca="false">E2034*10</f>
        <v>320</v>
      </c>
      <c r="G2034" s="92" t="s">
        <v>3822</v>
      </c>
      <c r="H2034" s="14" t="n">
        <f aca="false">E2034-1</f>
        <v>31</v>
      </c>
      <c r="I2034" s="14" t="n">
        <f aca="false">H2034</f>
        <v>31</v>
      </c>
      <c r="J2034" s="14" t="n">
        <f aca="false">H2034</f>
        <v>31</v>
      </c>
      <c r="M2034" s="8" t="n">
        <v>715</v>
      </c>
    </row>
    <row r="2035" customFormat="false" ht="15" hidden="false" customHeight="false" outlineLevel="0" collapsed="false">
      <c r="B2035" s="2" t="s">
        <v>108</v>
      </c>
      <c r="C2035" s="66" t="s">
        <v>204</v>
      </c>
      <c r="D2035" s="2" t="n">
        <f aca="false">D2034+10</f>
        <v>120</v>
      </c>
      <c r="E2035" s="38" t="s">
        <v>116</v>
      </c>
      <c r="F2035" s="2" t="n">
        <f aca="false">E2035*10</f>
        <v>330</v>
      </c>
      <c r="G2035" s="92" t="s">
        <v>3822</v>
      </c>
      <c r="H2035" s="14" t="n">
        <f aca="false">E2035-1</f>
        <v>32</v>
      </c>
      <c r="I2035" s="14" t="n">
        <f aca="false">H2035</f>
        <v>32</v>
      </c>
      <c r="J2035" s="14" t="n">
        <f aca="false">H2035</f>
        <v>32</v>
      </c>
      <c r="M2035" s="8" t="n">
        <v>765</v>
      </c>
    </row>
    <row r="2036" customFormat="false" ht="15" hidden="false" customHeight="false" outlineLevel="0" collapsed="false">
      <c r="B2036" s="2" t="s">
        <v>108</v>
      </c>
      <c r="C2036" s="66" t="s">
        <v>204</v>
      </c>
      <c r="D2036" s="2" t="n">
        <f aca="false">D2035+10</f>
        <v>130</v>
      </c>
      <c r="E2036" s="38" t="s">
        <v>117</v>
      </c>
      <c r="F2036" s="2" t="n">
        <f aca="false">E2036*10</f>
        <v>340</v>
      </c>
      <c r="G2036" s="92" t="s">
        <v>3822</v>
      </c>
      <c r="H2036" s="14" t="n">
        <f aca="false">E2036-1</f>
        <v>33</v>
      </c>
      <c r="I2036" s="14" t="n">
        <f aca="false">H2036</f>
        <v>33</v>
      </c>
      <c r="J2036" s="14" t="n">
        <f aca="false">H2036</f>
        <v>33</v>
      </c>
      <c r="M2036" s="8" t="n">
        <v>805</v>
      </c>
    </row>
    <row r="2037" customFormat="false" ht="15" hidden="false" customHeight="false" outlineLevel="0" collapsed="false">
      <c r="B2037" s="2" t="s">
        <v>108</v>
      </c>
      <c r="C2037" s="66" t="s">
        <v>204</v>
      </c>
      <c r="D2037" s="2" t="n">
        <f aca="false">D2036+10</f>
        <v>140</v>
      </c>
      <c r="E2037" s="38" t="s">
        <v>118</v>
      </c>
      <c r="F2037" s="2" t="n">
        <f aca="false">E2037*10</f>
        <v>350</v>
      </c>
      <c r="G2037" s="92" t="s">
        <v>3822</v>
      </c>
      <c r="H2037" s="14" t="n">
        <f aca="false">E2037-1</f>
        <v>34</v>
      </c>
      <c r="I2037" s="14" t="n">
        <f aca="false">H2037</f>
        <v>34</v>
      </c>
      <c r="J2037" s="14" t="n">
        <f aca="false">H2037</f>
        <v>34</v>
      </c>
      <c r="M2037" s="8" t="n">
        <v>845</v>
      </c>
    </row>
    <row r="2038" customFormat="false" ht="15" hidden="false" customHeight="false" outlineLevel="0" collapsed="false">
      <c r="B2038" s="2" t="s">
        <v>108</v>
      </c>
      <c r="C2038" s="66" t="s">
        <v>204</v>
      </c>
      <c r="D2038" s="2" t="n">
        <f aca="false">D2037+10</f>
        <v>150</v>
      </c>
      <c r="E2038" s="38" t="s">
        <v>119</v>
      </c>
      <c r="F2038" s="2" t="n">
        <f aca="false">E2038*10</f>
        <v>360</v>
      </c>
      <c r="G2038" s="92" t="s">
        <v>3822</v>
      </c>
      <c r="H2038" s="14" t="n">
        <f aca="false">E2038-1</f>
        <v>35</v>
      </c>
      <c r="I2038" s="14" t="n">
        <f aca="false">H2038</f>
        <v>35</v>
      </c>
      <c r="J2038" s="14" t="n">
        <f aca="false">H2038</f>
        <v>35</v>
      </c>
      <c r="M2038" s="8" t="n">
        <v>885</v>
      </c>
    </row>
    <row r="2039" customFormat="false" ht="15" hidden="false" customHeight="false" outlineLevel="0" collapsed="false">
      <c r="B2039" s="2" t="s">
        <v>108</v>
      </c>
      <c r="C2039" s="66" t="s">
        <v>204</v>
      </c>
      <c r="D2039" s="2" t="n">
        <f aca="false">D2038+10</f>
        <v>160</v>
      </c>
      <c r="E2039" s="38" t="s">
        <v>120</v>
      </c>
      <c r="F2039" s="2" t="n">
        <f aca="false">E2039*10</f>
        <v>370</v>
      </c>
      <c r="G2039" s="92" t="s">
        <v>3822</v>
      </c>
      <c r="H2039" s="14" t="n">
        <f aca="false">E2039-1</f>
        <v>36</v>
      </c>
      <c r="I2039" s="14" t="n">
        <f aca="false">H2039</f>
        <v>36</v>
      </c>
      <c r="J2039" s="14" t="n">
        <f aca="false">H2039</f>
        <v>36</v>
      </c>
      <c r="M2039" s="8" t="n">
        <v>925</v>
      </c>
    </row>
    <row r="2040" customFormat="false" ht="15" hidden="false" customHeight="false" outlineLevel="0" collapsed="false">
      <c r="B2040" s="2" t="s">
        <v>108</v>
      </c>
      <c r="C2040" s="66" t="s">
        <v>204</v>
      </c>
      <c r="D2040" s="2" t="n">
        <f aca="false">D2039+10</f>
        <v>170</v>
      </c>
      <c r="E2040" s="38" t="s">
        <v>121</v>
      </c>
      <c r="F2040" s="2" t="n">
        <f aca="false">E2040*10</f>
        <v>380</v>
      </c>
      <c r="G2040" s="92" t="s">
        <v>3822</v>
      </c>
      <c r="H2040" s="14" t="n">
        <f aca="false">E2040-1</f>
        <v>37</v>
      </c>
      <c r="I2040" s="14" t="n">
        <f aca="false">H2040</f>
        <v>37</v>
      </c>
      <c r="J2040" s="14" t="n">
        <f aca="false">H2040</f>
        <v>37</v>
      </c>
      <c r="M2040" s="8" t="n">
        <v>965</v>
      </c>
    </row>
    <row r="2041" customFormat="false" ht="15" hidden="false" customHeight="false" outlineLevel="0" collapsed="false">
      <c r="B2041" s="2" t="s">
        <v>108</v>
      </c>
      <c r="C2041" s="66" t="s">
        <v>204</v>
      </c>
      <c r="D2041" s="2" t="n">
        <f aca="false">D2040+10</f>
        <v>180</v>
      </c>
      <c r="E2041" s="38" t="s">
        <v>122</v>
      </c>
      <c r="F2041" s="2" t="n">
        <f aca="false">E2041*10</f>
        <v>390</v>
      </c>
      <c r="G2041" s="92" t="s">
        <v>3822</v>
      </c>
      <c r="H2041" s="14" t="n">
        <f aca="false">E2041-1</f>
        <v>38</v>
      </c>
      <c r="I2041" s="14" t="n">
        <f aca="false">H2041</f>
        <v>38</v>
      </c>
      <c r="J2041" s="14" t="n">
        <f aca="false">H2041</f>
        <v>38</v>
      </c>
      <c r="M2041" s="8" t="n">
        <v>995</v>
      </c>
    </row>
    <row r="2042" customFormat="false" ht="15" hidden="false" customHeight="false" outlineLevel="0" collapsed="false">
      <c r="B2042" s="2" t="s">
        <v>108</v>
      </c>
      <c r="C2042" s="66" t="s">
        <v>204</v>
      </c>
      <c r="D2042" s="2" t="n">
        <f aca="false">D2041+10</f>
        <v>190</v>
      </c>
      <c r="E2042" s="38" t="s">
        <v>123</v>
      </c>
      <c r="F2042" s="2" t="n">
        <f aca="false">E2042*10</f>
        <v>400</v>
      </c>
      <c r="G2042" s="92" t="s">
        <v>3822</v>
      </c>
      <c r="H2042" s="14" t="n">
        <f aca="false">E2042-1</f>
        <v>39</v>
      </c>
      <c r="I2042" s="14" t="n">
        <f aca="false">H2042</f>
        <v>39</v>
      </c>
      <c r="J2042" s="14" t="n">
        <f aca="false">H2042</f>
        <v>39</v>
      </c>
      <c r="M2042" s="8" t="n">
        <v>955</v>
      </c>
    </row>
    <row r="2043" customFormat="false" ht="15" hidden="false" customHeight="false" outlineLevel="0" collapsed="false">
      <c r="B2043" s="2" t="s">
        <v>108</v>
      </c>
      <c r="C2043" s="66" t="s">
        <v>204</v>
      </c>
      <c r="D2043" s="2" t="n">
        <f aca="false">D2042+10</f>
        <v>200</v>
      </c>
      <c r="E2043" s="38" t="s">
        <v>124</v>
      </c>
      <c r="F2043" s="2" t="n">
        <f aca="false">E2043*10</f>
        <v>410</v>
      </c>
      <c r="G2043" s="92" t="s">
        <v>3822</v>
      </c>
      <c r="H2043" s="14" t="n">
        <f aca="false">E2043-1</f>
        <v>40</v>
      </c>
      <c r="I2043" s="14" t="n">
        <f aca="false">H2043</f>
        <v>40</v>
      </c>
      <c r="J2043" s="14" t="n">
        <f aca="false">H2043</f>
        <v>40</v>
      </c>
      <c r="M2043" s="8" t="n">
        <v>915</v>
      </c>
    </row>
    <row r="2044" customFormat="false" ht="15" hidden="false" customHeight="false" outlineLevel="0" collapsed="false">
      <c r="B2044" s="2" t="s">
        <v>108</v>
      </c>
      <c r="C2044" s="66" t="s">
        <v>204</v>
      </c>
      <c r="D2044" s="2" t="n">
        <f aca="false">D2043+10</f>
        <v>210</v>
      </c>
      <c r="E2044" s="38" t="s">
        <v>125</v>
      </c>
      <c r="F2044" s="2" t="n">
        <f aca="false">E2044*10</f>
        <v>420</v>
      </c>
      <c r="G2044" s="92" t="s">
        <v>3822</v>
      </c>
      <c r="H2044" s="14" t="n">
        <f aca="false">E2044-1</f>
        <v>41</v>
      </c>
      <c r="I2044" s="14" t="n">
        <f aca="false">H2044</f>
        <v>41</v>
      </c>
      <c r="J2044" s="14" t="n">
        <f aca="false">H2044</f>
        <v>41</v>
      </c>
      <c r="M2044" s="8" t="n">
        <v>875</v>
      </c>
    </row>
    <row r="2045" customFormat="false" ht="15" hidden="false" customHeight="false" outlineLevel="0" collapsed="false">
      <c r="B2045" s="2" t="s">
        <v>108</v>
      </c>
      <c r="C2045" s="66" t="s">
        <v>204</v>
      </c>
      <c r="D2045" s="2" t="n">
        <f aca="false">D2044+10</f>
        <v>220</v>
      </c>
      <c r="E2045" s="38" t="s">
        <v>126</v>
      </c>
      <c r="F2045" s="2" t="n">
        <f aca="false">E2045*10</f>
        <v>430</v>
      </c>
      <c r="G2045" s="92" t="s">
        <v>3822</v>
      </c>
      <c r="H2045" s="14" t="n">
        <f aca="false">E2045-1</f>
        <v>42</v>
      </c>
      <c r="I2045" s="14" t="n">
        <f aca="false">H2045</f>
        <v>42</v>
      </c>
      <c r="J2045" s="14" t="n">
        <f aca="false">H2045</f>
        <v>42</v>
      </c>
      <c r="M2045" s="8" t="n">
        <v>835</v>
      </c>
    </row>
    <row r="2046" customFormat="false" ht="15" hidden="false" customHeight="false" outlineLevel="0" collapsed="false">
      <c r="B2046" s="2" t="s">
        <v>108</v>
      </c>
      <c r="C2046" s="66" t="s">
        <v>204</v>
      </c>
      <c r="D2046" s="2" t="n">
        <f aca="false">D2045+10</f>
        <v>230</v>
      </c>
      <c r="E2046" s="38" t="s">
        <v>127</v>
      </c>
      <c r="F2046" s="2" t="n">
        <f aca="false">E2046*10</f>
        <v>440</v>
      </c>
      <c r="G2046" s="92" t="s">
        <v>3822</v>
      </c>
      <c r="H2046" s="14" t="n">
        <f aca="false">E2046-1</f>
        <v>43</v>
      </c>
      <c r="I2046" s="14" t="n">
        <f aca="false">H2046</f>
        <v>43</v>
      </c>
      <c r="J2046" s="14" t="n">
        <f aca="false">H2046</f>
        <v>43</v>
      </c>
      <c r="M2046" s="8" t="n">
        <v>795</v>
      </c>
    </row>
    <row r="2048" customFormat="false" ht="15" hidden="false" customHeight="false" outlineLevel="0" collapsed="false">
      <c r="B2048" s="2" t="s">
        <v>108</v>
      </c>
      <c r="C2048" s="66" t="s">
        <v>204</v>
      </c>
      <c r="D2048" s="2" t="n">
        <v>110</v>
      </c>
      <c r="E2048" s="38" t="s">
        <v>115</v>
      </c>
      <c r="F2048" s="2" t="n">
        <f aca="false">E2048*10</f>
        <v>320</v>
      </c>
      <c r="G2048" s="92" t="s">
        <v>3823</v>
      </c>
      <c r="H2048" s="14" t="n">
        <f aca="false">E2048-1</f>
        <v>31</v>
      </c>
      <c r="I2048" s="14" t="n">
        <f aca="false">H2048</f>
        <v>31</v>
      </c>
      <c r="J2048" s="14" t="n">
        <f aca="false">H2048</f>
        <v>31</v>
      </c>
      <c r="M2048" s="8" t="n">
        <v>715</v>
      </c>
    </row>
    <row r="2049" customFormat="false" ht="15" hidden="false" customHeight="false" outlineLevel="0" collapsed="false">
      <c r="B2049" s="2" t="s">
        <v>108</v>
      </c>
      <c r="C2049" s="66" t="s">
        <v>204</v>
      </c>
      <c r="D2049" s="2" t="n">
        <f aca="false">D2048+10</f>
        <v>120</v>
      </c>
      <c r="E2049" s="38" t="s">
        <v>116</v>
      </c>
      <c r="F2049" s="2" t="n">
        <f aca="false">E2049*10</f>
        <v>330</v>
      </c>
      <c r="G2049" s="92" t="s">
        <v>3823</v>
      </c>
      <c r="H2049" s="14" t="n">
        <f aca="false">E2049-1</f>
        <v>32</v>
      </c>
      <c r="I2049" s="14" t="n">
        <f aca="false">H2049</f>
        <v>32</v>
      </c>
      <c r="J2049" s="14" t="n">
        <f aca="false">H2049</f>
        <v>32</v>
      </c>
      <c r="M2049" s="8" t="n">
        <v>765</v>
      </c>
    </row>
    <row r="2050" customFormat="false" ht="15" hidden="false" customHeight="false" outlineLevel="0" collapsed="false">
      <c r="B2050" s="2" t="s">
        <v>108</v>
      </c>
      <c r="C2050" s="66" t="s">
        <v>204</v>
      </c>
      <c r="D2050" s="2" t="n">
        <f aca="false">D2049+10</f>
        <v>130</v>
      </c>
      <c r="E2050" s="38" t="s">
        <v>117</v>
      </c>
      <c r="F2050" s="2" t="n">
        <f aca="false">E2050*10</f>
        <v>340</v>
      </c>
      <c r="G2050" s="92" t="s">
        <v>3823</v>
      </c>
      <c r="H2050" s="14" t="n">
        <f aca="false">E2050-1</f>
        <v>33</v>
      </c>
      <c r="I2050" s="14" t="n">
        <f aca="false">H2050</f>
        <v>33</v>
      </c>
      <c r="J2050" s="14" t="n">
        <f aca="false">H2050</f>
        <v>33</v>
      </c>
      <c r="M2050" s="8" t="n">
        <v>805</v>
      </c>
    </row>
    <row r="2051" customFormat="false" ht="15" hidden="false" customHeight="false" outlineLevel="0" collapsed="false">
      <c r="B2051" s="2" t="s">
        <v>108</v>
      </c>
      <c r="C2051" s="66" t="s">
        <v>204</v>
      </c>
      <c r="D2051" s="2" t="n">
        <f aca="false">D2050+10</f>
        <v>140</v>
      </c>
      <c r="E2051" s="38" t="s">
        <v>118</v>
      </c>
      <c r="F2051" s="2" t="n">
        <f aca="false">E2051*10</f>
        <v>350</v>
      </c>
      <c r="G2051" s="92" t="s">
        <v>3823</v>
      </c>
      <c r="H2051" s="14" t="n">
        <f aca="false">E2051-1</f>
        <v>34</v>
      </c>
      <c r="I2051" s="14" t="n">
        <f aca="false">H2051</f>
        <v>34</v>
      </c>
      <c r="J2051" s="14" t="n">
        <f aca="false">H2051</f>
        <v>34</v>
      </c>
      <c r="M2051" s="8" t="n">
        <v>845</v>
      </c>
    </row>
    <row r="2052" customFormat="false" ht="15" hidden="false" customHeight="false" outlineLevel="0" collapsed="false">
      <c r="B2052" s="2" t="s">
        <v>108</v>
      </c>
      <c r="C2052" s="66" t="s">
        <v>204</v>
      </c>
      <c r="D2052" s="2" t="n">
        <f aca="false">D2051+10</f>
        <v>150</v>
      </c>
      <c r="E2052" s="38" t="s">
        <v>119</v>
      </c>
      <c r="F2052" s="2" t="n">
        <f aca="false">E2052*10</f>
        <v>360</v>
      </c>
      <c r="G2052" s="92" t="s">
        <v>3823</v>
      </c>
      <c r="H2052" s="14" t="n">
        <f aca="false">E2052-1</f>
        <v>35</v>
      </c>
      <c r="I2052" s="14" t="n">
        <f aca="false">H2052</f>
        <v>35</v>
      </c>
      <c r="J2052" s="14" t="n">
        <f aca="false">H2052</f>
        <v>35</v>
      </c>
      <c r="M2052" s="8" t="n">
        <v>885</v>
      </c>
    </row>
    <row r="2053" customFormat="false" ht="15" hidden="false" customHeight="false" outlineLevel="0" collapsed="false">
      <c r="B2053" s="2" t="s">
        <v>108</v>
      </c>
      <c r="C2053" s="66" t="s">
        <v>204</v>
      </c>
      <c r="D2053" s="2" t="n">
        <f aca="false">D2052+10</f>
        <v>160</v>
      </c>
      <c r="E2053" s="38" t="s">
        <v>120</v>
      </c>
      <c r="F2053" s="2" t="n">
        <f aca="false">E2053*10</f>
        <v>370</v>
      </c>
      <c r="G2053" s="92" t="s">
        <v>3823</v>
      </c>
      <c r="H2053" s="14" t="n">
        <f aca="false">E2053-1</f>
        <v>36</v>
      </c>
      <c r="I2053" s="14" t="n">
        <f aca="false">H2053</f>
        <v>36</v>
      </c>
      <c r="J2053" s="14" t="n">
        <f aca="false">H2053</f>
        <v>36</v>
      </c>
      <c r="M2053" s="8" t="n">
        <v>925</v>
      </c>
    </row>
    <row r="2054" customFormat="false" ht="15" hidden="false" customHeight="false" outlineLevel="0" collapsed="false">
      <c r="B2054" s="2" t="s">
        <v>108</v>
      </c>
      <c r="C2054" s="66" t="s">
        <v>204</v>
      </c>
      <c r="D2054" s="2" t="n">
        <f aca="false">D2053+10</f>
        <v>170</v>
      </c>
      <c r="E2054" s="38" t="s">
        <v>121</v>
      </c>
      <c r="F2054" s="2" t="n">
        <f aca="false">E2054*10</f>
        <v>380</v>
      </c>
      <c r="G2054" s="92" t="s">
        <v>3823</v>
      </c>
      <c r="H2054" s="14" t="n">
        <f aca="false">E2054-1</f>
        <v>37</v>
      </c>
      <c r="I2054" s="14" t="n">
        <f aca="false">H2054</f>
        <v>37</v>
      </c>
      <c r="J2054" s="14" t="n">
        <f aca="false">H2054</f>
        <v>37</v>
      </c>
      <c r="M2054" s="8" t="n">
        <v>965</v>
      </c>
    </row>
    <row r="2055" customFormat="false" ht="15" hidden="false" customHeight="false" outlineLevel="0" collapsed="false">
      <c r="B2055" s="2" t="s">
        <v>108</v>
      </c>
      <c r="C2055" s="66" t="s">
        <v>204</v>
      </c>
      <c r="D2055" s="2" t="n">
        <f aca="false">D2054+10</f>
        <v>180</v>
      </c>
      <c r="E2055" s="38" t="s">
        <v>122</v>
      </c>
      <c r="F2055" s="2" t="n">
        <f aca="false">E2055*10</f>
        <v>390</v>
      </c>
      <c r="G2055" s="92" t="s">
        <v>3823</v>
      </c>
      <c r="H2055" s="14" t="n">
        <f aca="false">E2055-1</f>
        <v>38</v>
      </c>
      <c r="I2055" s="14" t="n">
        <f aca="false">H2055</f>
        <v>38</v>
      </c>
      <c r="J2055" s="14" t="n">
        <f aca="false">H2055</f>
        <v>38</v>
      </c>
      <c r="M2055" s="8" t="n">
        <v>995</v>
      </c>
    </row>
    <row r="2056" customFormat="false" ht="15" hidden="false" customHeight="false" outlineLevel="0" collapsed="false">
      <c r="B2056" s="2" t="s">
        <v>108</v>
      </c>
      <c r="C2056" s="66" t="s">
        <v>204</v>
      </c>
      <c r="D2056" s="2" t="n">
        <f aca="false">D2055+10</f>
        <v>190</v>
      </c>
      <c r="E2056" s="38" t="s">
        <v>123</v>
      </c>
      <c r="F2056" s="2" t="n">
        <f aca="false">E2056*10</f>
        <v>400</v>
      </c>
      <c r="G2056" s="92" t="s">
        <v>3823</v>
      </c>
      <c r="H2056" s="14" t="n">
        <f aca="false">E2056-1</f>
        <v>39</v>
      </c>
      <c r="I2056" s="14" t="n">
        <f aca="false">H2056</f>
        <v>39</v>
      </c>
      <c r="J2056" s="14" t="n">
        <f aca="false">H2056</f>
        <v>39</v>
      </c>
      <c r="M2056" s="8" t="n">
        <v>955</v>
      </c>
    </row>
    <row r="2057" customFormat="false" ht="15" hidden="false" customHeight="false" outlineLevel="0" collapsed="false">
      <c r="B2057" s="2" t="s">
        <v>108</v>
      </c>
      <c r="C2057" s="66" t="s">
        <v>204</v>
      </c>
      <c r="D2057" s="2" t="n">
        <f aca="false">D2056+10</f>
        <v>200</v>
      </c>
      <c r="E2057" s="38" t="s">
        <v>124</v>
      </c>
      <c r="F2057" s="2" t="n">
        <f aca="false">E2057*10</f>
        <v>410</v>
      </c>
      <c r="G2057" s="92" t="s">
        <v>3823</v>
      </c>
      <c r="H2057" s="14" t="n">
        <f aca="false">E2057-1</f>
        <v>40</v>
      </c>
      <c r="I2057" s="14" t="n">
        <f aca="false">H2057</f>
        <v>40</v>
      </c>
      <c r="J2057" s="14" t="n">
        <f aca="false">H2057</f>
        <v>40</v>
      </c>
      <c r="M2057" s="8" t="n">
        <v>915</v>
      </c>
    </row>
    <row r="2058" customFormat="false" ht="15" hidden="false" customHeight="false" outlineLevel="0" collapsed="false">
      <c r="B2058" s="2" t="s">
        <v>108</v>
      </c>
      <c r="C2058" s="66" t="s">
        <v>204</v>
      </c>
      <c r="D2058" s="2" t="n">
        <f aca="false">D2057+10</f>
        <v>210</v>
      </c>
      <c r="E2058" s="38" t="s">
        <v>125</v>
      </c>
      <c r="F2058" s="2" t="n">
        <f aca="false">E2058*10</f>
        <v>420</v>
      </c>
      <c r="G2058" s="92" t="s">
        <v>3823</v>
      </c>
      <c r="H2058" s="14" t="n">
        <f aca="false">E2058-1</f>
        <v>41</v>
      </c>
      <c r="I2058" s="14" t="n">
        <f aca="false">H2058</f>
        <v>41</v>
      </c>
      <c r="J2058" s="14" t="n">
        <f aca="false">H2058</f>
        <v>41</v>
      </c>
      <c r="M2058" s="8" t="n">
        <v>875</v>
      </c>
    </row>
    <row r="2059" customFormat="false" ht="15" hidden="false" customHeight="false" outlineLevel="0" collapsed="false">
      <c r="B2059" s="2" t="s">
        <v>108</v>
      </c>
      <c r="C2059" s="66" t="s">
        <v>204</v>
      </c>
      <c r="D2059" s="2" t="n">
        <f aca="false">D2058+10</f>
        <v>220</v>
      </c>
      <c r="E2059" s="38" t="s">
        <v>126</v>
      </c>
      <c r="F2059" s="2" t="n">
        <f aca="false">E2059*10</f>
        <v>430</v>
      </c>
      <c r="G2059" s="92" t="s">
        <v>3823</v>
      </c>
      <c r="H2059" s="14" t="n">
        <f aca="false">E2059-1</f>
        <v>42</v>
      </c>
      <c r="I2059" s="14" t="n">
        <f aca="false">H2059</f>
        <v>42</v>
      </c>
      <c r="J2059" s="14" t="n">
        <f aca="false">H2059</f>
        <v>42</v>
      </c>
      <c r="M2059" s="8" t="n">
        <v>835</v>
      </c>
    </row>
    <row r="2060" customFormat="false" ht="15" hidden="false" customHeight="false" outlineLevel="0" collapsed="false">
      <c r="B2060" s="2" t="s">
        <v>108</v>
      </c>
      <c r="C2060" s="66" t="s">
        <v>204</v>
      </c>
      <c r="D2060" s="2" t="n">
        <f aca="false">D2059+10</f>
        <v>230</v>
      </c>
      <c r="E2060" s="38" t="s">
        <v>127</v>
      </c>
      <c r="F2060" s="2" t="n">
        <f aca="false">E2060*10</f>
        <v>440</v>
      </c>
      <c r="G2060" s="92" t="s">
        <v>3823</v>
      </c>
      <c r="H2060" s="14" t="n">
        <f aca="false">E2060-1</f>
        <v>43</v>
      </c>
      <c r="I2060" s="14" t="n">
        <f aca="false">H2060</f>
        <v>43</v>
      </c>
      <c r="J2060" s="14" t="n">
        <f aca="false">H2060</f>
        <v>43</v>
      </c>
      <c r="M2060" s="8" t="n">
        <v>795</v>
      </c>
    </row>
    <row r="2062" customFormat="false" ht="15" hidden="false" customHeight="false" outlineLevel="0" collapsed="false">
      <c r="B2062" s="2" t="s">
        <v>108</v>
      </c>
      <c r="C2062" s="66" t="s">
        <v>273</v>
      </c>
      <c r="D2062" s="2" t="n">
        <v>110</v>
      </c>
      <c r="E2062" s="38" t="s">
        <v>119</v>
      </c>
      <c r="F2062" s="2" t="n">
        <f aca="false">E2062*10</f>
        <v>360</v>
      </c>
      <c r="G2062" s="92" t="s">
        <v>3818</v>
      </c>
      <c r="H2062" s="14" t="n">
        <f aca="false">E2062-1</f>
        <v>35</v>
      </c>
      <c r="I2062" s="14" t="n">
        <f aca="false">H2062</f>
        <v>35</v>
      </c>
      <c r="J2062" s="14" t="n">
        <f aca="false">H2062</f>
        <v>35</v>
      </c>
      <c r="M2062" s="8" t="n">
        <v>675</v>
      </c>
    </row>
    <row r="2063" customFormat="false" ht="15" hidden="false" customHeight="false" outlineLevel="0" collapsed="false">
      <c r="B2063" s="2" t="s">
        <v>108</v>
      </c>
      <c r="C2063" s="66" t="s">
        <v>273</v>
      </c>
      <c r="D2063" s="2" t="n">
        <f aca="false">D2062+10</f>
        <v>120</v>
      </c>
      <c r="E2063" s="38" t="s">
        <v>120</v>
      </c>
      <c r="F2063" s="2" t="n">
        <f aca="false">E2063*10</f>
        <v>370</v>
      </c>
      <c r="G2063" s="92" t="s">
        <v>3818</v>
      </c>
      <c r="H2063" s="14" t="n">
        <f aca="false">E2063-1</f>
        <v>36</v>
      </c>
      <c r="I2063" s="14" t="n">
        <f aca="false">H2063</f>
        <v>36</v>
      </c>
      <c r="J2063" s="14" t="n">
        <f aca="false">H2063</f>
        <v>36</v>
      </c>
      <c r="M2063" s="8" t="n">
        <v>745</v>
      </c>
    </row>
    <row r="2064" customFormat="false" ht="15" hidden="false" customHeight="false" outlineLevel="0" collapsed="false">
      <c r="B2064" s="2" t="s">
        <v>108</v>
      </c>
      <c r="C2064" s="66" t="s">
        <v>273</v>
      </c>
      <c r="D2064" s="2" t="n">
        <f aca="false">D2063+10</f>
        <v>130</v>
      </c>
      <c r="E2064" s="38" t="s">
        <v>121</v>
      </c>
      <c r="F2064" s="2" t="n">
        <f aca="false">E2064*10</f>
        <v>380</v>
      </c>
      <c r="G2064" s="92" t="s">
        <v>3818</v>
      </c>
      <c r="H2064" s="14" t="n">
        <f aca="false">E2064-1</f>
        <v>37</v>
      </c>
      <c r="I2064" s="14" t="n">
        <f aca="false">H2064</f>
        <v>37</v>
      </c>
      <c r="J2064" s="14" t="n">
        <f aca="false">H2064</f>
        <v>37</v>
      </c>
      <c r="M2064" s="8" t="n">
        <v>785</v>
      </c>
    </row>
    <row r="2065" customFormat="false" ht="15" hidden="false" customHeight="false" outlineLevel="0" collapsed="false">
      <c r="B2065" s="2" t="s">
        <v>108</v>
      </c>
      <c r="C2065" s="66" t="s">
        <v>273</v>
      </c>
      <c r="D2065" s="2" t="n">
        <f aca="false">D2064+10</f>
        <v>140</v>
      </c>
      <c r="E2065" s="38" t="s">
        <v>122</v>
      </c>
      <c r="F2065" s="2" t="n">
        <f aca="false">E2065*10</f>
        <v>390</v>
      </c>
      <c r="G2065" s="92" t="s">
        <v>3818</v>
      </c>
      <c r="H2065" s="14" t="n">
        <f aca="false">E2065-1</f>
        <v>38</v>
      </c>
      <c r="I2065" s="14" t="n">
        <f aca="false">H2065</f>
        <v>38</v>
      </c>
      <c r="J2065" s="14" t="n">
        <f aca="false">H2065</f>
        <v>38</v>
      </c>
      <c r="M2065" s="8" t="n">
        <v>825</v>
      </c>
    </row>
    <row r="2066" customFormat="false" ht="15" hidden="false" customHeight="false" outlineLevel="0" collapsed="false">
      <c r="B2066" s="2" t="s">
        <v>108</v>
      </c>
      <c r="C2066" s="66" t="s">
        <v>273</v>
      </c>
      <c r="D2066" s="2" t="n">
        <f aca="false">D2065+10</f>
        <v>150</v>
      </c>
      <c r="E2066" s="38" t="s">
        <v>123</v>
      </c>
      <c r="F2066" s="2" t="n">
        <f aca="false">E2066*10</f>
        <v>400</v>
      </c>
      <c r="G2066" s="92" t="s">
        <v>3818</v>
      </c>
      <c r="H2066" s="14" t="n">
        <f aca="false">E2066-1</f>
        <v>39</v>
      </c>
      <c r="I2066" s="14" t="n">
        <f aca="false">H2066</f>
        <v>39</v>
      </c>
      <c r="J2066" s="14" t="n">
        <f aca="false">H2066</f>
        <v>39</v>
      </c>
      <c r="M2066" s="8" t="n">
        <v>865</v>
      </c>
    </row>
    <row r="2067" customFormat="false" ht="15" hidden="false" customHeight="false" outlineLevel="0" collapsed="false">
      <c r="B2067" s="2" t="s">
        <v>108</v>
      </c>
      <c r="C2067" s="66" t="s">
        <v>273</v>
      </c>
      <c r="D2067" s="2" t="n">
        <f aca="false">D2066+10</f>
        <v>160</v>
      </c>
      <c r="E2067" s="38" t="s">
        <v>124</v>
      </c>
      <c r="F2067" s="2" t="n">
        <f aca="false">E2067*10</f>
        <v>410</v>
      </c>
      <c r="G2067" s="92" t="s">
        <v>3818</v>
      </c>
      <c r="H2067" s="14" t="n">
        <f aca="false">E2067-1</f>
        <v>40</v>
      </c>
      <c r="I2067" s="14" t="n">
        <f aca="false">H2067</f>
        <v>40</v>
      </c>
      <c r="J2067" s="14" t="n">
        <f aca="false">H2067</f>
        <v>40</v>
      </c>
      <c r="M2067" s="8" t="n">
        <v>905</v>
      </c>
    </row>
    <row r="2068" customFormat="false" ht="15" hidden="false" customHeight="false" outlineLevel="0" collapsed="false">
      <c r="B2068" s="2" t="s">
        <v>108</v>
      </c>
      <c r="C2068" s="66" t="s">
        <v>273</v>
      </c>
      <c r="D2068" s="2" t="n">
        <f aca="false">D2067+10</f>
        <v>170</v>
      </c>
      <c r="E2068" s="38" t="s">
        <v>125</v>
      </c>
      <c r="F2068" s="2" t="n">
        <f aca="false">E2068*10</f>
        <v>420</v>
      </c>
      <c r="G2068" s="92" t="s">
        <v>3818</v>
      </c>
      <c r="H2068" s="14" t="n">
        <f aca="false">E2068-1</f>
        <v>41</v>
      </c>
      <c r="I2068" s="14" t="n">
        <f aca="false">H2068</f>
        <v>41</v>
      </c>
      <c r="J2068" s="14" t="n">
        <f aca="false">H2068</f>
        <v>41</v>
      </c>
      <c r="M2068" s="8" t="n">
        <v>945</v>
      </c>
    </row>
    <row r="2069" customFormat="false" ht="15" hidden="false" customHeight="false" outlineLevel="0" collapsed="false">
      <c r="B2069" s="2" t="s">
        <v>108</v>
      </c>
      <c r="C2069" s="66" t="s">
        <v>273</v>
      </c>
      <c r="D2069" s="2" t="n">
        <f aca="false">D2068+10</f>
        <v>180</v>
      </c>
      <c r="E2069" s="38" t="s">
        <v>126</v>
      </c>
      <c r="F2069" s="2" t="n">
        <f aca="false">E2069*10</f>
        <v>430</v>
      </c>
      <c r="G2069" s="92" t="s">
        <v>3818</v>
      </c>
      <c r="H2069" s="14" t="n">
        <f aca="false">E2069-1</f>
        <v>42</v>
      </c>
      <c r="I2069" s="14" t="n">
        <f aca="false">H2069</f>
        <v>42</v>
      </c>
      <c r="J2069" s="14" t="n">
        <f aca="false">H2069</f>
        <v>42</v>
      </c>
      <c r="M2069" s="8" t="n">
        <v>995</v>
      </c>
    </row>
    <row r="2070" customFormat="false" ht="15" hidden="false" customHeight="false" outlineLevel="0" collapsed="false">
      <c r="B2070" s="2" t="s">
        <v>108</v>
      </c>
      <c r="C2070" s="66" t="s">
        <v>273</v>
      </c>
      <c r="D2070" s="2" t="n">
        <f aca="false">D2069+10</f>
        <v>190</v>
      </c>
      <c r="E2070" s="38" t="s">
        <v>127</v>
      </c>
      <c r="F2070" s="2" t="n">
        <f aca="false">E2070*10</f>
        <v>440</v>
      </c>
      <c r="G2070" s="92" t="s">
        <v>3818</v>
      </c>
      <c r="H2070" s="14" t="n">
        <f aca="false">E2070-1</f>
        <v>43</v>
      </c>
      <c r="I2070" s="14" t="n">
        <f aca="false">H2070</f>
        <v>43</v>
      </c>
      <c r="J2070" s="14" t="n">
        <f aca="false">H2070</f>
        <v>43</v>
      </c>
      <c r="M2070" s="8" t="n">
        <v>975</v>
      </c>
    </row>
    <row r="2071" customFormat="false" ht="15" hidden="false" customHeight="false" outlineLevel="0" collapsed="false">
      <c r="B2071" s="2" t="s">
        <v>108</v>
      </c>
      <c r="C2071" s="66" t="s">
        <v>273</v>
      </c>
      <c r="D2071" s="2" t="n">
        <f aca="false">D2070+10</f>
        <v>200</v>
      </c>
      <c r="E2071" s="38" t="s">
        <v>196</v>
      </c>
      <c r="F2071" s="2" t="n">
        <f aca="false">E2071*10</f>
        <v>450</v>
      </c>
      <c r="G2071" s="92" t="s">
        <v>3818</v>
      </c>
      <c r="H2071" s="14" t="n">
        <f aca="false">E2071-1</f>
        <v>44</v>
      </c>
      <c r="I2071" s="14" t="n">
        <f aca="false">H2071</f>
        <v>44</v>
      </c>
      <c r="J2071" s="14" t="n">
        <f aca="false">H2071</f>
        <v>44</v>
      </c>
      <c r="M2071" s="8" t="n">
        <v>935</v>
      </c>
    </row>
    <row r="2072" customFormat="false" ht="15" hidden="false" customHeight="false" outlineLevel="0" collapsed="false">
      <c r="B2072" s="2" t="s">
        <v>108</v>
      </c>
      <c r="C2072" s="66" t="s">
        <v>273</v>
      </c>
      <c r="D2072" s="2" t="n">
        <f aca="false">D2071+10</f>
        <v>210</v>
      </c>
      <c r="E2072" s="38" t="s">
        <v>241</v>
      </c>
      <c r="F2072" s="2" t="n">
        <f aca="false">E2072*10</f>
        <v>460</v>
      </c>
      <c r="G2072" s="92" t="s">
        <v>3818</v>
      </c>
      <c r="H2072" s="14" t="n">
        <f aca="false">E2072-1</f>
        <v>45</v>
      </c>
      <c r="I2072" s="14" t="n">
        <f aca="false">H2072</f>
        <v>45</v>
      </c>
      <c r="J2072" s="14" t="n">
        <f aca="false">H2072</f>
        <v>45</v>
      </c>
      <c r="M2072" s="8" t="n">
        <v>895</v>
      </c>
    </row>
    <row r="2073" customFormat="false" ht="15" hidden="false" customHeight="false" outlineLevel="0" collapsed="false">
      <c r="B2073" s="2" t="s">
        <v>108</v>
      </c>
      <c r="C2073" s="66" t="s">
        <v>273</v>
      </c>
      <c r="D2073" s="2" t="n">
        <f aca="false">D2072+10</f>
        <v>220</v>
      </c>
      <c r="E2073" s="38" t="s">
        <v>242</v>
      </c>
      <c r="F2073" s="2" t="n">
        <f aca="false">E2073*10</f>
        <v>470</v>
      </c>
      <c r="G2073" s="92" t="s">
        <v>3818</v>
      </c>
      <c r="H2073" s="14" t="n">
        <f aca="false">E2073-1</f>
        <v>46</v>
      </c>
      <c r="I2073" s="14" t="n">
        <f aca="false">H2073</f>
        <v>46</v>
      </c>
      <c r="J2073" s="14" t="n">
        <f aca="false">H2073</f>
        <v>46</v>
      </c>
      <c r="M2073" s="8" t="n">
        <v>855</v>
      </c>
    </row>
    <row r="2074" customFormat="false" ht="15" hidden="false" customHeight="false" outlineLevel="0" collapsed="false">
      <c r="B2074" s="2" t="s">
        <v>108</v>
      </c>
      <c r="C2074" s="66" t="s">
        <v>273</v>
      </c>
      <c r="D2074" s="2" t="n">
        <f aca="false">D2073+10</f>
        <v>230</v>
      </c>
      <c r="E2074" s="38" t="s">
        <v>243</v>
      </c>
      <c r="F2074" s="2" t="n">
        <f aca="false">E2074*10</f>
        <v>480</v>
      </c>
      <c r="G2074" s="92" t="s">
        <v>3818</v>
      </c>
      <c r="H2074" s="14" t="n">
        <f aca="false">E2074-1</f>
        <v>47</v>
      </c>
      <c r="I2074" s="14" t="n">
        <f aca="false">H2074</f>
        <v>47</v>
      </c>
      <c r="J2074" s="14" t="n">
        <f aca="false">H2074</f>
        <v>47</v>
      </c>
      <c r="M2074" s="8" t="n">
        <v>815</v>
      </c>
    </row>
    <row r="2075" customFormat="false" ht="15" hidden="false" customHeight="false" outlineLevel="0" collapsed="false">
      <c r="B2075" s="2" t="s">
        <v>108</v>
      </c>
      <c r="C2075" s="66" t="s">
        <v>273</v>
      </c>
      <c r="D2075" s="2" t="n">
        <f aca="false">D2074+10</f>
        <v>240</v>
      </c>
      <c r="E2075" s="38" t="s">
        <v>244</v>
      </c>
      <c r="F2075" s="2" t="n">
        <f aca="false">E2075*10</f>
        <v>490</v>
      </c>
      <c r="G2075" s="92" t="s">
        <v>3818</v>
      </c>
      <c r="H2075" s="14" t="n">
        <f aca="false">E2075-1</f>
        <v>48</v>
      </c>
      <c r="I2075" s="14" t="n">
        <f aca="false">H2075</f>
        <v>48</v>
      </c>
      <c r="J2075" s="14" t="n">
        <f aca="false">H2075</f>
        <v>48</v>
      </c>
      <c r="M2075" s="8" t="n">
        <v>775</v>
      </c>
    </row>
    <row r="2076" customFormat="false" ht="15" hidden="false" customHeight="false" outlineLevel="0" collapsed="false">
      <c r="B2076" s="2" t="s">
        <v>108</v>
      </c>
      <c r="C2076" s="66" t="s">
        <v>273</v>
      </c>
      <c r="D2076" s="2" t="n">
        <f aca="false">D2075+10</f>
        <v>250</v>
      </c>
      <c r="E2076" s="38" t="s">
        <v>245</v>
      </c>
      <c r="F2076" s="2" t="n">
        <f aca="false">E2076*10</f>
        <v>500</v>
      </c>
      <c r="G2076" s="92" t="s">
        <v>3818</v>
      </c>
      <c r="H2076" s="14" t="n">
        <f aca="false">E2076-1</f>
        <v>49</v>
      </c>
      <c r="I2076" s="14" t="n">
        <f aca="false">H2076</f>
        <v>49</v>
      </c>
      <c r="J2076" s="14" t="n">
        <f aca="false">H2076</f>
        <v>49</v>
      </c>
      <c r="M2076" s="8" t="n">
        <v>735</v>
      </c>
    </row>
    <row r="2078" customFormat="false" ht="15" hidden="false" customHeight="false" outlineLevel="0" collapsed="false">
      <c r="B2078" s="2" t="s">
        <v>108</v>
      </c>
      <c r="C2078" s="66" t="s">
        <v>273</v>
      </c>
      <c r="D2078" s="2" t="n">
        <v>110</v>
      </c>
      <c r="E2078" s="38" t="s">
        <v>119</v>
      </c>
      <c r="F2078" s="2" t="n">
        <f aca="false">E2078*10</f>
        <v>360</v>
      </c>
      <c r="G2078" s="92" t="s">
        <v>3819</v>
      </c>
      <c r="H2078" s="14" t="n">
        <f aca="false">E2078-1</f>
        <v>35</v>
      </c>
      <c r="I2078" s="14" t="n">
        <f aca="false">H2078</f>
        <v>35</v>
      </c>
      <c r="J2078" s="14" t="n">
        <f aca="false">H2078</f>
        <v>35</v>
      </c>
      <c r="M2078" s="8" t="n">
        <v>675</v>
      </c>
    </row>
    <row r="2079" customFormat="false" ht="15" hidden="false" customHeight="false" outlineLevel="0" collapsed="false">
      <c r="B2079" s="2" t="s">
        <v>108</v>
      </c>
      <c r="C2079" s="66" t="s">
        <v>273</v>
      </c>
      <c r="D2079" s="2" t="n">
        <f aca="false">D2078+10</f>
        <v>120</v>
      </c>
      <c r="E2079" s="38" t="s">
        <v>120</v>
      </c>
      <c r="F2079" s="2" t="n">
        <f aca="false">E2079*10</f>
        <v>370</v>
      </c>
      <c r="G2079" s="92" t="s">
        <v>3819</v>
      </c>
      <c r="H2079" s="14" t="n">
        <f aca="false">E2079-1</f>
        <v>36</v>
      </c>
      <c r="I2079" s="14" t="n">
        <f aca="false">H2079</f>
        <v>36</v>
      </c>
      <c r="J2079" s="14" t="n">
        <f aca="false">H2079</f>
        <v>36</v>
      </c>
      <c r="M2079" s="8" t="n">
        <v>745</v>
      </c>
    </row>
    <row r="2080" customFormat="false" ht="15" hidden="false" customHeight="false" outlineLevel="0" collapsed="false">
      <c r="B2080" s="2" t="s">
        <v>108</v>
      </c>
      <c r="C2080" s="66" t="s">
        <v>273</v>
      </c>
      <c r="D2080" s="2" t="n">
        <f aca="false">D2079+10</f>
        <v>130</v>
      </c>
      <c r="E2080" s="38" t="s">
        <v>121</v>
      </c>
      <c r="F2080" s="2" t="n">
        <f aca="false">E2080*10</f>
        <v>380</v>
      </c>
      <c r="G2080" s="92" t="s">
        <v>3819</v>
      </c>
      <c r="H2080" s="14" t="n">
        <f aca="false">E2080-1</f>
        <v>37</v>
      </c>
      <c r="I2080" s="14" t="n">
        <f aca="false">H2080</f>
        <v>37</v>
      </c>
      <c r="J2080" s="14" t="n">
        <f aca="false">H2080</f>
        <v>37</v>
      </c>
      <c r="M2080" s="8" t="n">
        <v>785</v>
      </c>
    </row>
    <row r="2081" customFormat="false" ht="15" hidden="false" customHeight="false" outlineLevel="0" collapsed="false">
      <c r="B2081" s="2" t="s">
        <v>108</v>
      </c>
      <c r="C2081" s="66" t="s">
        <v>273</v>
      </c>
      <c r="D2081" s="2" t="n">
        <f aca="false">D2080+10</f>
        <v>140</v>
      </c>
      <c r="E2081" s="38" t="s">
        <v>122</v>
      </c>
      <c r="F2081" s="2" t="n">
        <f aca="false">E2081*10</f>
        <v>390</v>
      </c>
      <c r="G2081" s="92" t="s">
        <v>3819</v>
      </c>
      <c r="H2081" s="14" t="n">
        <f aca="false">E2081-1</f>
        <v>38</v>
      </c>
      <c r="I2081" s="14" t="n">
        <f aca="false">H2081</f>
        <v>38</v>
      </c>
      <c r="J2081" s="14" t="n">
        <f aca="false">H2081</f>
        <v>38</v>
      </c>
      <c r="M2081" s="8" t="n">
        <v>825</v>
      </c>
    </row>
    <row r="2082" customFormat="false" ht="15" hidden="false" customHeight="false" outlineLevel="0" collapsed="false">
      <c r="B2082" s="2" t="s">
        <v>108</v>
      </c>
      <c r="C2082" s="66" t="s">
        <v>273</v>
      </c>
      <c r="D2082" s="2" t="n">
        <f aca="false">D2081+10</f>
        <v>150</v>
      </c>
      <c r="E2082" s="38" t="s">
        <v>123</v>
      </c>
      <c r="F2082" s="2" t="n">
        <f aca="false">E2082*10</f>
        <v>400</v>
      </c>
      <c r="G2082" s="92" t="s">
        <v>3819</v>
      </c>
      <c r="H2082" s="14" t="n">
        <f aca="false">E2082-1</f>
        <v>39</v>
      </c>
      <c r="I2082" s="14" t="n">
        <f aca="false">H2082</f>
        <v>39</v>
      </c>
      <c r="J2082" s="14" t="n">
        <f aca="false">H2082</f>
        <v>39</v>
      </c>
      <c r="M2082" s="8" t="n">
        <v>865</v>
      </c>
    </row>
    <row r="2083" customFormat="false" ht="15" hidden="false" customHeight="false" outlineLevel="0" collapsed="false">
      <c r="B2083" s="2" t="s">
        <v>108</v>
      </c>
      <c r="C2083" s="66" t="s">
        <v>273</v>
      </c>
      <c r="D2083" s="2" t="n">
        <f aca="false">D2082+10</f>
        <v>160</v>
      </c>
      <c r="E2083" s="38" t="s">
        <v>124</v>
      </c>
      <c r="F2083" s="2" t="n">
        <f aca="false">E2083*10</f>
        <v>410</v>
      </c>
      <c r="G2083" s="92" t="s">
        <v>3819</v>
      </c>
      <c r="H2083" s="14" t="n">
        <f aca="false">E2083-1</f>
        <v>40</v>
      </c>
      <c r="I2083" s="14" t="n">
        <f aca="false">H2083</f>
        <v>40</v>
      </c>
      <c r="J2083" s="14" t="n">
        <f aca="false">H2083</f>
        <v>40</v>
      </c>
      <c r="M2083" s="8" t="n">
        <v>905</v>
      </c>
    </row>
    <row r="2084" customFormat="false" ht="15" hidden="false" customHeight="false" outlineLevel="0" collapsed="false">
      <c r="B2084" s="2" t="s">
        <v>108</v>
      </c>
      <c r="C2084" s="66" t="s">
        <v>273</v>
      </c>
      <c r="D2084" s="2" t="n">
        <f aca="false">D2083+10</f>
        <v>170</v>
      </c>
      <c r="E2084" s="38" t="s">
        <v>125</v>
      </c>
      <c r="F2084" s="2" t="n">
        <f aca="false">E2084*10</f>
        <v>420</v>
      </c>
      <c r="G2084" s="92" t="s">
        <v>3819</v>
      </c>
      <c r="H2084" s="14" t="n">
        <f aca="false">E2084-1</f>
        <v>41</v>
      </c>
      <c r="I2084" s="14" t="n">
        <f aca="false">H2084</f>
        <v>41</v>
      </c>
      <c r="J2084" s="14" t="n">
        <f aca="false">H2084</f>
        <v>41</v>
      </c>
      <c r="M2084" s="8" t="n">
        <v>945</v>
      </c>
    </row>
    <row r="2085" customFormat="false" ht="15" hidden="false" customHeight="false" outlineLevel="0" collapsed="false">
      <c r="B2085" s="2" t="s">
        <v>108</v>
      </c>
      <c r="C2085" s="66" t="s">
        <v>273</v>
      </c>
      <c r="D2085" s="2" t="n">
        <f aca="false">D2084+10</f>
        <v>180</v>
      </c>
      <c r="E2085" s="38" t="s">
        <v>126</v>
      </c>
      <c r="F2085" s="2" t="n">
        <f aca="false">E2085*10</f>
        <v>430</v>
      </c>
      <c r="G2085" s="92" t="s">
        <v>3819</v>
      </c>
      <c r="H2085" s="14" t="n">
        <f aca="false">E2085-1</f>
        <v>42</v>
      </c>
      <c r="I2085" s="14" t="n">
        <f aca="false">H2085</f>
        <v>42</v>
      </c>
      <c r="J2085" s="14" t="n">
        <f aca="false">H2085</f>
        <v>42</v>
      </c>
      <c r="M2085" s="8" t="n">
        <v>995</v>
      </c>
    </row>
    <row r="2086" customFormat="false" ht="15" hidden="false" customHeight="false" outlineLevel="0" collapsed="false">
      <c r="B2086" s="2" t="s">
        <v>108</v>
      </c>
      <c r="C2086" s="66" t="s">
        <v>273</v>
      </c>
      <c r="D2086" s="2" t="n">
        <f aca="false">D2085+10</f>
        <v>190</v>
      </c>
      <c r="E2086" s="38" t="s">
        <v>127</v>
      </c>
      <c r="F2086" s="2" t="n">
        <f aca="false">E2086*10</f>
        <v>440</v>
      </c>
      <c r="G2086" s="92" t="s">
        <v>3819</v>
      </c>
      <c r="H2086" s="14" t="n">
        <f aca="false">E2086-1</f>
        <v>43</v>
      </c>
      <c r="I2086" s="14" t="n">
        <f aca="false">H2086</f>
        <v>43</v>
      </c>
      <c r="J2086" s="14" t="n">
        <f aca="false">H2086</f>
        <v>43</v>
      </c>
      <c r="M2086" s="8" t="n">
        <v>975</v>
      </c>
    </row>
    <row r="2087" customFormat="false" ht="15" hidden="false" customHeight="false" outlineLevel="0" collapsed="false">
      <c r="B2087" s="2" t="s">
        <v>108</v>
      </c>
      <c r="C2087" s="66" t="s">
        <v>273</v>
      </c>
      <c r="D2087" s="2" t="n">
        <f aca="false">D2086+10</f>
        <v>200</v>
      </c>
      <c r="E2087" s="38" t="s">
        <v>196</v>
      </c>
      <c r="F2087" s="2" t="n">
        <f aca="false">E2087*10</f>
        <v>450</v>
      </c>
      <c r="G2087" s="92" t="s">
        <v>3819</v>
      </c>
      <c r="H2087" s="14" t="n">
        <f aca="false">E2087-1</f>
        <v>44</v>
      </c>
      <c r="I2087" s="14" t="n">
        <f aca="false">H2087</f>
        <v>44</v>
      </c>
      <c r="J2087" s="14" t="n">
        <f aca="false">H2087</f>
        <v>44</v>
      </c>
      <c r="M2087" s="8" t="n">
        <v>935</v>
      </c>
    </row>
    <row r="2088" customFormat="false" ht="15" hidden="false" customHeight="false" outlineLevel="0" collapsed="false">
      <c r="B2088" s="2" t="s">
        <v>108</v>
      </c>
      <c r="C2088" s="66" t="s">
        <v>273</v>
      </c>
      <c r="D2088" s="2" t="n">
        <f aca="false">D2087+10</f>
        <v>210</v>
      </c>
      <c r="E2088" s="38" t="s">
        <v>241</v>
      </c>
      <c r="F2088" s="2" t="n">
        <f aca="false">E2088*10</f>
        <v>460</v>
      </c>
      <c r="G2088" s="92" t="s">
        <v>3819</v>
      </c>
      <c r="H2088" s="14" t="n">
        <f aca="false">E2088-1</f>
        <v>45</v>
      </c>
      <c r="I2088" s="14" t="n">
        <f aca="false">H2088</f>
        <v>45</v>
      </c>
      <c r="J2088" s="14" t="n">
        <f aca="false">H2088</f>
        <v>45</v>
      </c>
      <c r="M2088" s="8" t="n">
        <v>895</v>
      </c>
    </row>
    <row r="2089" customFormat="false" ht="15" hidden="false" customHeight="false" outlineLevel="0" collapsed="false">
      <c r="B2089" s="2" t="s">
        <v>108</v>
      </c>
      <c r="C2089" s="66" t="s">
        <v>273</v>
      </c>
      <c r="D2089" s="2" t="n">
        <f aca="false">D2088+10</f>
        <v>220</v>
      </c>
      <c r="E2089" s="38" t="s">
        <v>242</v>
      </c>
      <c r="F2089" s="2" t="n">
        <f aca="false">E2089*10</f>
        <v>470</v>
      </c>
      <c r="G2089" s="92" t="s">
        <v>3819</v>
      </c>
      <c r="H2089" s="14" t="n">
        <f aca="false">E2089-1</f>
        <v>46</v>
      </c>
      <c r="I2089" s="14" t="n">
        <f aca="false">H2089</f>
        <v>46</v>
      </c>
      <c r="J2089" s="14" t="n">
        <f aca="false">H2089</f>
        <v>46</v>
      </c>
      <c r="M2089" s="8" t="n">
        <v>855</v>
      </c>
    </row>
    <row r="2090" customFormat="false" ht="15" hidden="false" customHeight="false" outlineLevel="0" collapsed="false">
      <c r="B2090" s="2" t="s">
        <v>108</v>
      </c>
      <c r="C2090" s="66" t="s">
        <v>273</v>
      </c>
      <c r="D2090" s="2" t="n">
        <f aca="false">D2089+10</f>
        <v>230</v>
      </c>
      <c r="E2090" s="38" t="s">
        <v>243</v>
      </c>
      <c r="F2090" s="2" t="n">
        <f aca="false">E2090*10</f>
        <v>480</v>
      </c>
      <c r="G2090" s="92" t="s">
        <v>3819</v>
      </c>
      <c r="H2090" s="14" t="n">
        <f aca="false">E2090-1</f>
        <v>47</v>
      </c>
      <c r="I2090" s="14" t="n">
        <f aca="false">H2090</f>
        <v>47</v>
      </c>
      <c r="J2090" s="14" t="n">
        <f aca="false">H2090</f>
        <v>47</v>
      </c>
      <c r="M2090" s="8" t="n">
        <v>815</v>
      </c>
    </row>
    <row r="2091" customFormat="false" ht="15" hidden="false" customHeight="false" outlineLevel="0" collapsed="false">
      <c r="B2091" s="2" t="s">
        <v>108</v>
      </c>
      <c r="C2091" s="66" t="s">
        <v>273</v>
      </c>
      <c r="D2091" s="2" t="n">
        <f aca="false">D2090+10</f>
        <v>240</v>
      </c>
      <c r="E2091" s="38" t="s">
        <v>244</v>
      </c>
      <c r="F2091" s="2" t="n">
        <f aca="false">E2091*10</f>
        <v>490</v>
      </c>
      <c r="G2091" s="92" t="s">
        <v>3819</v>
      </c>
      <c r="H2091" s="14" t="n">
        <f aca="false">E2091-1</f>
        <v>48</v>
      </c>
      <c r="I2091" s="14" t="n">
        <f aca="false">H2091</f>
        <v>48</v>
      </c>
      <c r="J2091" s="14" t="n">
        <f aca="false">H2091</f>
        <v>48</v>
      </c>
      <c r="M2091" s="8" t="n">
        <v>775</v>
      </c>
    </row>
    <row r="2092" customFormat="false" ht="15" hidden="false" customHeight="false" outlineLevel="0" collapsed="false">
      <c r="B2092" s="2" t="s">
        <v>108</v>
      </c>
      <c r="C2092" s="66" t="s">
        <v>273</v>
      </c>
      <c r="D2092" s="2" t="n">
        <f aca="false">D2091+10</f>
        <v>250</v>
      </c>
      <c r="E2092" s="38" t="s">
        <v>245</v>
      </c>
      <c r="F2092" s="2" t="n">
        <f aca="false">E2092*10</f>
        <v>500</v>
      </c>
      <c r="G2092" s="92" t="s">
        <v>3819</v>
      </c>
      <c r="H2092" s="14" t="n">
        <f aca="false">E2092-1</f>
        <v>49</v>
      </c>
      <c r="I2092" s="14" t="n">
        <f aca="false">H2092</f>
        <v>49</v>
      </c>
      <c r="J2092" s="14" t="n">
        <f aca="false">H2092</f>
        <v>49</v>
      </c>
      <c r="M2092" s="8" t="n">
        <v>735</v>
      </c>
    </row>
    <row r="2094" customFormat="false" ht="15" hidden="false" customHeight="false" outlineLevel="0" collapsed="false">
      <c r="B2094" s="2" t="s">
        <v>108</v>
      </c>
      <c r="C2094" s="66" t="s">
        <v>273</v>
      </c>
      <c r="D2094" s="2" t="n">
        <v>110</v>
      </c>
      <c r="E2094" s="38" t="s">
        <v>119</v>
      </c>
      <c r="F2094" s="2" t="n">
        <f aca="false">E2094*10</f>
        <v>360</v>
      </c>
      <c r="G2094" s="92" t="s">
        <v>3824</v>
      </c>
      <c r="H2094" s="14" t="n">
        <f aca="false">E2094-1</f>
        <v>35</v>
      </c>
      <c r="I2094" s="14" t="n">
        <f aca="false">H2094</f>
        <v>35</v>
      </c>
      <c r="J2094" s="14" t="n">
        <f aca="false">H2094</f>
        <v>35</v>
      </c>
      <c r="M2094" s="8" t="n">
        <v>675</v>
      </c>
    </row>
    <row r="2095" customFormat="false" ht="15" hidden="false" customHeight="false" outlineLevel="0" collapsed="false">
      <c r="B2095" s="2" t="s">
        <v>108</v>
      </c>
      <c r="C2095" s="66" t="s">
        <v>273</v>
      </c>
      <c r="D2095" s="2" t="n">
        <f aca="false">D2094+10</f>
        <v>120</v>
      </c>
      <c r="E2095" s="38" t="s">
        <v>120</v>
      </c>
      <c r="F2095" s="2" t="n">
        <f aca="false">E2095*10</f>
        <v>370</v>
      </c>
      <c r="G2095" s="92" t="s">
        <v>3824</v>
      </c>
      <c r="H2095" s="14" t="n">
        <f aca="false">E2095-1</f>
        <v>36</v>
      </c>
      <c r="I2095" s="14" t="n">
        <f aca="false">H2095</f>
        <v>36</v>
      </c>
      <c r="J2095" s="14" t="n">
        <f aca="false">H2095</f>
        <v>36</v>
      </c>
      <c r="M2095" s="8" t="n">
        <v>745</v>
      </c>
    </row>
    <row r="2096" customFormat="false" ht="15" hidden="false" customHeight="false" outlineLevel="0" collapsed="false">
      <c r="B2096" s="2" t="s">
        <v>108</v>
      </c>
      <c r="C2096" s="66" t="s">
        <v>273</v>
      </c>
      <c r="D2096" s="2" t="n">
        <f aca="false">D2095+10</f>
        <v>130</v>
      </c>
      <c r="E2096" s="38" t="s">
        <v>121</v>
      </c>
      <c r="F2096" s="2" t="n">
        <f aca="false">E2096*10</f>
        <v>380</v>
      </c>
      <c r="G2096" s="92" t="s">
        <v>3824</v>
      </c>
      <c r="H2096" s="14" t="n">
        <f aca="false">E2096-1</f>
        <v>37</v>
      </c>
      <c r="I2096" s="14" t="n">
        <f aca="false">H2096</f>
        <v>37</v>
      </c>
      <c r="J2096" s="14" t="n">
        <f aca="false">H2096</f>
        <v>37</v>
      </c>
      <c r="M2096" s="8" t="n">
        <v>785</v>
      </c>
    </row>
    <row r="2097" customFormat="false" ht="15" hidden="false" customHeight="false" outlineLevel="0" collapsed="false">
      <c r="B2097" s="2" t="s">
        <v>108</v>
      </c>
      <c r="C2097" s="66" t="s">
        <v>273</v>
      </c>
      <c r="D2097" s="2" t="n">
        <f aca="false">D2096+10</f>
        <v>140</v>
      </c>
      <c r="E2097" s="38" t="s">
        <v>122</v>
      </c>
      <c r="F2097" s="2" t="n">
        <f aca="false">E2097*10</f>
        <v>390</v>
      </c>
      <c r="G2097" s="92" t="s">
        <v>3824</v>
      </c>
      <c r="H2097" s="14" t="n">
        <f aca="false">E2097-1</f>
        <v>38</v>
      </c>
      <c r="I2097" s="14" t="n">
        <f aca="false">H2097</f>
        <v>38</v>
      </c>
      <c r="J2097" s="14" t="n">
        <f aca="false">H2097</f>
        <v>38</v>
      </c>
      <c r="M2097" s="8" t="n">
        <v>825</v>
      </c>
    </row>
    <row r="2098" customFormat="false" ht="15" hidden="false" customHeight="false" outlineLevel="0" collapsed="false">
      <c r="B2098" s="2" t="s">
        <v>108</v>
      </c>
      <c r="C2098" s="66" t="s">
        <v>273</v>
      </c>
      <c r="D2098" s="2" t="n">
        <f aca="false">D2097+10</f>
        <v>150</v>
      </c>
      <c r="E2098" s="38" t="s">
        <v>123</v>
      </c>
      <c r="F2098" s="2" t="n">
        <f aca="false">E2098*10</f>
        <v>400</v>
      </c>
      <c r="G2098" s="92" t="s">
        <v>3824</v>
      </c>
      <c r="H2098" s="14" t="n">
        <f aca="false">E2098-1</f>
        <v>39</v>
      </c>
      <c r="I2098" s="14" t="n">
        <f aca="false">H2098</f>
        <v>39</v>
      </c>
      <c r="J2098" s="14" t="n">
        <f aca="false">H2098</f>
        <v>39</v>
      </c>
      <c r="M2098" s="8" t="n">
        <v>865</v>
      </c>
    </row>
    <row r="2099" customFormat="false" ht="15" hidden="false" customHeight="false" outlineLevel="0" collapsed="false">
      <c r="B2099" s="2" t="s">
        <v>108</v>
      </c>
      <c r="C2099" s="66" t="s">
        <v>273</v>
      </c>
      <c r="D2099" s="2" t="n">
        <f aca="false">D2098+10</f>
        <v>160</v>
      </c>
      <c r="E2099" s="38" t="s">
        <v>124</v>
      </c>
      <c r="F2099" s="2" t="n">
        <f aca="false">E2099*10</f>
        <v>410</v>
      </c>
      <c r="G2099" s="92" t="s">
        <v>3824</v>
      </c>
      <c r="H2099" s="14" t="n">
        <f aca="false">E2099-1</f>
        <v>40</v>
      </c>
      <c r="I2099" s="14" t="n">
        <f aca="false">H2099</f>
        <v>40</v>
      </c>
      <c r="J2099" s="14" t="n">
        <f aca="false">H2099</f>
        <v>40</v>
      </c>
      <c r="M2099" s="8" t="n">
        <v>905</v>
      </c>
    </row>
    <row r="2100" customFormat="false" ht="15" hidden="false" customHeight="false" outlineLevel="0" collapsed="false">
      <c r="B2100" s="2" t="s">
        <v>108</v>
      </c>
      <c r="C2100" s="66" t="s">
        <v>273</v>
      </c>
      <c r="D2100" s="2" t="n">
        <f aca="false">D2099+10</f>
        <v>170</v>
      </c>
      <c r="E2100" s="38" t="s">
        <v>125</v>
      </c>
      <c r="F2100" s="2" t="n">
        <f aca="false">E2100*10</f>
        <v>420</v>
      </c>
      <c r="G2100" s="92" t="s">
        <v>3824</v>
      </c>
      <c r="H2100" s="14" t="n">
        <f aca="false">E2100-1</f>
        <v>41</v>
      </c>
      <c r="I2100" s="14" t="n">
        <f aca="false">H2100</f>
        <v>41</v>
      </c>
      <c r="J2100" s="14" t="n">
        <f aca="false">H2100</f>
        <v>41</v>
      </c>
      <c r="M2100" s="8" t="n">
        <v>945</v>
      </c>
    </row>
    <row r="2101" customFormat="false" ht="15" hidden="false" customHeight="false" outlineLevel="0" collapsed="false">
      <c r="B2101" s="2" t="s">
        <v>108</v>
      </c>
      <c r="C2101" s="66" t="s">
        <v>273</v>
      </c>
      <c r="D2101" s="2" t="n">
        <f aca="false">D2100+10</f>
        <v>180</v>
      </c>
      <c r="E2101" s="38" t="s">
        <v>126</v>
      </c>
      <c r="F2101" s="2" t="n">
        <f aca="false">E2101*10</f>
        <v>430</v>
      </c>
      <c r="G2101" s="92" t="s">
        <v>3824</v>
      </c>
      <c r="H2101" s="14" t="n">
        <f aca="false">E2101-1</f>
        <v>42</v>
      </c>
      <c r="I2101" s="14" t="n">
        <f aca="false">H2101</f>
        <v>42</v>
      </c>
      <c r="J2101" s="14" t="n">
        <f aca="false">H2101</f>
        <v>42</v>
      </c>
      <c r="M2101" s="8" t="n">
        <v>995</v>
      </c>
    </row>
    <row r="2102" customFormat="false" ht="15" hidden="false" customHeight="false" outlineLevel="0" collapsed="false">
      <c r="B2102" s="2" t="s">
        <v>108</v>
      </c>
      <c r="C2102" s="66" t="s">
        <v>273</v>
      </c>
      <c r="D2102" s="2" t="n">
        <f aca="false">D2101+10</f>
        <v>190</v>
      </c>
      <c r="E2102" s="38" t="s">
        <v>127</v>
      </c>
      <c r="F2102" s="2" t="n">
        <f aca="false">E2102*10</f>
        <v>440</v>
      </c>
      <c r="G2102" s="92" t="s">
        <v>3824</v>
      </c>
      <c r="H2102" s="14" t="n">
        <f aca="false">E2102-1</f>
        <v>43</v>
      </c>
      <c r="I2102" s="14" t="n">
        <f aca="false">H2102</f>
        <v>43</v>
      </c>
      <c r="J2102" s="14" t="n">
        <f aca="false">H2102</f>
        <v>43</v>
      </c>
      <c r="M2102" s="8" t="n">
        <v>975</v>
      </c>
    </row>
    <row r="2103" customFormat="false" ht="15" hidden="false" customHeight="false" outlineLevel="0" collapsed="false">
      <c r="B2103" s="2" t="s">
        <v>108</v>
      </c>
      <c r="C2103" s="66" t="s">
        <v>273</v>
      </c>
      <c r="D2103" s="2" t="n">
        <f aca="false">D2102+10</f>
        <v>200</v>
      </c>
      <c r="E2103" s="38" t="s">
        <v>196</v>
      </c>
      <c r="F2103" s="2" t="n">
        <f aca="false">E2103*10</f>
        <v>450</v>
      </c>
      <c r="G2103" s="92" t="s">
        <v>3824</v>
      </c>
      <c r="H2103" s="14" t="n">
        <f aca="false">E2103-1</f>
        <v>44</v>
      </c>
      <c r="I2103" s="14" t="n">
        <f aca="false">H2103</f>
        <v>44</v>
      </c>
      <c r="J2103" s="14" t="n">
        <f aca="false">H2103</f>
        <v>44</v>
      </c>
      <c r="M2103" s="8" t="n">
        <v>935</v>
      </c>
    </row>
    <row r="2104" customFormat="false" ht="15" hidden="false" customHeight="false" outlineLevel="0" collapsed="false">
      <c r="B2104" s="2" t="s">
        <v>108</v>
      </c>
      <c r="C2104" s="66" t="s">
        <v>273</v>
      </c>
      <c r="D2104" s="2" t="n">
        <f aca="false">D2103+10</f>
        <v>210</v>
      </c>
      <c r="E2104" s="38" t="s">
        <v>241</v>
      </c>
      <c r="F2104" s="2" t="n">
        <f aca="false">E2104*10</f>
        <v>460</v>
      </c>
      <c r="G2104" s="92" t="s">
        <v>3824</v>
      </c>
      <c r="H2104" s="14" t="n">
        <f aca="false">E2104-1</f>
        <v>45</v>
      </c>
      <c r="I2104" s="14" t="n">
        <f aca="false">H2104</f>
        <v>45</v>
      </c>
      <c r="J2104" s="14" t="n">
        <f aca="false">H2104</f>
        <v>45</v>
      </c>
      <c r="M2104" s="8" t="n">
        <v>895</v>
      </c>
    </row>
    <row r="2105" customFormat="false" ht="15" hidden="false" customHeight="false" outlineLevel="0" collapsed="false">
      <c r="B2105" s="2" t="s">
        <v>108</v>
      </c>
      <c r="C2105" s="66" t="s">
        <v>273</v>
      </c>
      <c r="D2105" s="2" t="n">
        <f aca="false">D2104+10</f>
        <v>220</v>
      </c>
      <c r="E2105" s="38" t="s">
        <v>242</v>
      </c>
      <c r="F2105" s="2" t="n">
        <f aca="false">E2105*10</f>
        <v>470</v>
      </c>
      <c r="G2105" s="92" t="s">
        <v>3824</v>
      </c>
      <c r="H2105" s="14" t="n">
        <f aca="false">E2105-1</f>
        <v>46</v>
      </c>
      <c r="I2105" s="14" t="n">
        <f aca="false">H2105</f>
        <v>46</v>
      </c>
      <c r="J2105" s="14" t="n">
        <f aca="false">H2105</f>
        <v>46</v>
      </c>
      <c r="M2105" s="8" t="n">
        <v>855</v>
      </c>
    </row>
    <row r="2106" customFormat="false" ht="15" hidden="false" customHeight="false" outlineLevel="0" collapsed="false">
      <c r="B2106" s="2" t="s">
        <v>108</v>
      </c>
      <c r="C2106" s="66" t="s">
        <v>273</v>
      </c>
      <c r="D2106" s="2" t="n">
        <f aca="false">D2105+10</f>
        <v>230</v>
      </c>
      <c r="E2106" s="38" t="s">
        <v>243</v>
      </c>
      <c r="F2106" s="2" t="n">
        <f aca="false">E2106*10</f>
        <v>480</v>
      </c>
      <c r="G2106" s="92" t="s">
        <v>3824</v>
      </c>
      <c r="H2106" s="14" t="n">
        <f aca="false">E2106-1</f>
        <v>47</v>
      </c>
      <c r="I2106" s="14" t="n">
        <f aca="false">H2106</f>
        <v>47</v>
      </c>
      <c r="J2106" s="14" t="n">
        <f aca="false">H2106</f>
        <v>47</v>
      </c>
      <c r="M2106" s="8" t="n">
        <v>815</v>
      </c>
    </row>
    <row r="2107" customFormat="false" ht="15" hidden="false" customHeight="false" outlineLevel="0" collapsed="false">
      <c r="B2107" s="2" t="s">
        <v>108</v>
      </c>
      <c r="C2107" s="66" t="s">
        <v>273</v>
      </c>
      <c r="D2107" s="2" t="n">
        <f aca="false">D2106+10</f>
        <v>240</v>
      </c>
      <c r="E2107" s="38" t="s">
        <v>244</v>
      </c>
      <c r="F2107" s="2" t="n">
        <f aca="false">E2107*10</f>
        <v>490</v>
      </c>
      <c r="G2107" s="92" t="s">
        <v>3824</v>
      </c>
      <c r="H2107" s="14" t="n">
        <f aca="false">E2107-1</f>
        <v>48</v>
      </c>
      <c r="I2107" s="14" t="n">
        <f aca="false">H2107</f>
        <v>48</v>
      </c>
      <c r="J2107" s="14" t="n">
        <f aca="false">H2107</f>
        <v>48</v>
      </c>
      <c r="M2107" s="8" t="n">
        <v>775</v>
      </c>
    </row>
    <row r="2108" customFormat="false" ht="15" hidden="false" customHeight="false" outlineLevel="0" collapsed="false">
      <c r="B2108" s="2" t="s">
        <v>108</v>
      </c>
      <c r="C2108" s="66" t="s">
        <v>273</v>
      </c>
      <c r="D2108" s="2" t="n">
        <f aca="false">D2107+10</f>
        <v>250</v>
      </c>
      <c r="E2108" s="38" t="s">
        <v>245</v>
      </c>
      <c r="F2108" s="2" t="n">
        <f aca="false">E2108*10</f>
        <v>500</v>
      </c>
      <c r="G2108" s="92" t="s">
        <v>3824</v>
      </c>
      <c r="H2108" s="14" t="n">
        <f aca="false">E2108-1</f>
        <v>49</v>
      </c>
      <c r="I2108" s="14" t="n">
        <f aca="false">H2108</f>
        <v>49</v>
      </c>
      <c r="J2108" s="14" t="n">
        <f aca="false">H2108</f>
        <v>49</v>
      </c>
      <c r="M2108" s="8" t="n">
        <v>735</v>
      </c>
    </row>
    <row r="2110" customFormat="false" ht="15" hidden="false" customHeight="false" outlineLevel="0" collapsed="false">
      <c r="B2110" s="2" t="s">
        <v>108</v>
      </c>
      <c r="C2110" s="66" t="s">
        <v>273</v>
      </c>
      <c r="D2110" s="2" t="n">
        <v>110</v>
      </c>
      <c r="E2110" s="38" t="s">
        <v>119</v>
      </c>
      <c r="F2110" s="2" t="n">
        <f aca="false">E2110*10</f>
        <v>360</v>
      </c>
      <c r="G2110" s="92" t="s">
        <v>3821</v>
      </c>
      <c r="H2110" s="14" t="n">
        <f aca="false">E2110-1</f>
        <v>35</v>
      </c>
      <c r="I2110" s="14" t="n">
        <f aca="false">H2110</f>
        <v>35</v>
      </c>
      <c r="J2110" s="14" t="n">
        <f aca="false">H2110</f>
        <v>35</v>
      </c>
      <c r="M2110" s="8" t="n">
        <v>675</v>
      </c>
    </row>
    <row r="2111" customFormat="false" ht="15" hidden="false" customHeight="false" outlineLevel="0" collapsed="false">
      <c r="B2111" s="2" t="s">
        <v>108</v>
      </c>
      <c r="C2111" s="66" t="s">
        <v>273</v>
      </c>
      <c r="D2111" s="2" t="n">
        <f aca="false">D2110+10</f>
        <v>120</v>
      </c>
      <c r="E2111" s="38" t="s">
        <v>120</v>
      </c>
      <c r="F2111" s="2" t="n">
        <f aca="false">E2111*10</f>
        <v>370</v>
      </c>
      <c r="G2111" s="92" t="s">
        <v>3821</v>
      </c>
      <c r="H2111" s="14" t="n">
        <f aca="false">E2111-1</f>
        <v>36</v>
      </c>
      <c r="I2111" s="14" t="n">
        <f aca="false">H2111</f>
        <v>36</v>
      </c>
      <c r="J2111" s="14" t="n">
        <f aca="false">H2111</f>
        <v>36</v>
      </c>
      <c r="M2111" s="8" t="n">
        <v>745</v>
      </c>
    </row>
    <row r="2112" customFormat="false" ht="15" hidden="false" customHeight="false" outlineLevel="0" collapsed="false">
      <c r="B2112" s="2" t="s">
        <v>108</v>
      </c>
      <c r="C2112" s="66" t="s">
        <v>273</v>
      </c>
      <c r="D2112" s="2" t="n">
        <f aca="false">D2111+10</f>
        <v>130</v>
      </c>
      <c r="E2112" s="38" t="s">
        <v>121</v>
      </c>
      <c r="F2112" s="2" t="n">
        <f aca="false">E2112*10</f>
        <v>380</v>
      </c>
      <c r="G2112" s="92" t="s">
        <v>3821</v>
      </c>
      <c r="H2112" s="14" t="n">
        <f aca="false">E2112-1</f>
        <v>37</v>
      </c>
      <c r="I2112" s="14" t="n">
        <f aca="false">H2112</f>
        <v>37</v>
      </c>
      <c r="J2112" s="14" t="n">
        <f aca="false">H2112</f>
        <v>37</v>
      </c>
      <c r="M2112" s="8" t="n">
        <v>785</v>
      </c>
    </row>
    <row r="2113" customFormat="false" ht="15" hidden="false" customHeight="false" outlineLevel="0" collapsed="false">
      <c r="B2113" s="2" t="s">
        <v>108</v>
      </c>
      <c r="C2113" s="66" t="s">
        <v>273</v>
      </c>
      <c r="D2113" s="2" t="n">
        <f aca="false">D2112+10</f>
        <v>140</v>
      </c>
      <c r="E2113" s="38" t="s">
        <v>122</v>
      </c>
      <c r="F2113" s="2" t="n">
        <f aca="false">E2113*10</f>
        <v>390</v>
      </c>
      <c r="G2113" s="92" t="s">
        <v>3821</v>
      </c>
      <c r="H2113" s="14" t="n">
        <f aca="false">E2113-1</f>
        <v>38</v>
      </c>
      <c r="I2113" s="14" t="n">
        <f aca="false">H2113</f>
        <v>38</v>
      </c>
      <c r="J2113" s="14" t="n">
        <f aca="false">H2113</f>
        <v>38</v>
      </c>
      <c r="M2113" s="8" t="n">
        <v>825</v>
      </c>
    </row>
    <row r="2114" customFormat="false" ht="15" hidden="false" customHeight="false" outlineLevel="0" collapsed="false">
      <c r="B2114" s="2" t="s">
        <v>108</v>
      </c>
      <c r="C2114" s="66" t="s">
        <v>273</v>
      </c>
      <c r="D2114" s="2" t="n">
        <f aca="false">D2113+10</f>
        <v>150</v>
      </c>
      <c r="E2114" s="38" t="s">
        <v>123</v>
      </c>
      <c r="F2114" s="2" t="n">
        <f aca="false">E2114*10</f>
        <v>400</v>
      </c>
      <c r="G2114" s="92" t="s">
        <v>3821</v>
      </c>
      <c r="H2114" s="14" t="n">
        <f aca="false">E2114-1</f>
        <v>39</v>
      </c>
      <c r="I2114" s="14" t="n">
        <f aca="false">H2114</f>
        <v>39</v>
      </c>
      <c r="J2114" s="14" t="n">
        <f aca="false">H2114</f>
        <v>39</v>
      </c>
      <c r="M2114" s="8" t="n">
        <v>865</v>
      </c>
    </row>
    <row r="2115" customFormat="false" ht="15" hidden="false" customHeight="false" outlineLevel="0" collapsed="false">
      <c r="B2115" s="2" t="s">
        <v>108</v>
      </c>
      <c r="C2115" s="66" t="s">
        <v>273</v>
      </c>
      <c r="D2115" s="2" t="n">
        <f aca="false">D2114+10</f>
        <v>160</v>
      </c>
      <c r="E2115" s="38" t="s">
        <v>124</v>
      </c>
      <c r="F2115" s="2" t="n">
        <f aca="false">E2115*10</f>
        <v>410</v>
      </c>
      <c r="G2115" s="92" t="s">
        <v>3821</v>
      </c>
      <c r="H2115" s="14" t="n">
        <f aca="false">E2115-1</f>
        <v>40</v>
      </c>
      <c r="I2115" s="14" t="n">
        <f aca="false">H2115</f>
        <v>40</v>
      </c>
      <c r="J2115" s="14" t="n">
        <f aca="false">H2115</f>
        <v>40</v>
      </c>
      <c r="M2115" s="8" t="n">
        <v>905</v>
      </c>
    </row>
    <row r="2116" customFormat="false" ht="15" hidden="false" customHeight="false" outlineLevel="0" collapsed="false">
      <c r="B2116" s="2" t="s">
        <v>108</v>
      </c>
      <c r="C2116" s="66" t="s">
        <v>273</v>
      </c>
      <c r="D2116" s="2" t="n">
        <f aca="false">D2115+10</f>
        <v>170</v>
      </c>
      <c r="E2116" s="38" t="s">
        <v>125</v>
      </c>
      <c r="F2116" s="2" t="n">
        <f aca="false">E2116*10</f>
        <v>420</v>
      </c>
      <c r="G2116" s="92" t="s">
        <v>3821</v>
      </c>
      <c r="H2116" s="14" t="n">
        <f aca="false">E2116-1</f>
        <v>41</v>
      </c>
      <c r="I2116" s="14" t="n">
        <f aca="false">H2116</f>
        <v>41</v>
      </c>
      <c r="J2116" s="14" t="n">
        <f aca="false">H2116</f>
        <v>41</v>
      </c>
      <c r="M2116" s="8" t="n">
        <v>945</v>
      </c>
    </row>
    <row r="2117" customFormat="false" ht="15" hidden="false" customHeight="false" outlineLevel="0" collapsed="false">
      <c r="B2117" s="2" t="s">
        <v>108</v>
      </c>
      <c r="C2117" s="66" t="s">
        <v>273</v>
      </c>
      <c r="D2117" s="2" t="n">
        <f aca="false">D2116+10</f>
        <v>180</v>
      </c>
      <c r="E2117" s="38" t="s">
        <v>126</v>
      </c>
      <c r="F2117" s="2" t="n">
        <f aca="false">E2117*10</f>
        <v>430</v>
      </c>
      <c r="G2117" s="92" t="s">
        <v>3821</v>
      </c>
      <c r="H2117" s="14" t="n">
        <f aca="false">E2117-1</f>
        <v>42</v>
      </c>
      <c r="I2117" s="14" t="n">
        <f aca="false">H2117</f>
        <v>42</v>
      </c>
      <c r="J2117" s="14" t="n">
        <f aca="false">H2117</f>
        <v>42</v>
      </c>
      <c r="M2117" s="8" t="n">
        <v>995</v>
      </c>
    </row>
    <row r="2118" customFormat="false" ht="15" hidden="false" customHeight="false" outlineLevel="0" collapsed="false">
      <c r="B2118" s="2" t="s">
        <v>108</v>
      </c>
      <c r="C2118" s="66" t="s">
        <v>273</v>
      </c>
      <c r="D2118" s="2" t="n">
        <f aca="false">D2117+10</f>
        <v>190</v>
      </c>
      <c r="E2118" s="38" t="s">
        <v>127</v>
      </c>
      <c r="F2118" s="2" t="n">
        <f aca="false">E2118*10</f>
        <v>440</v>
      </c>
      <c r="G2118" s="92" t="s">
        <v>3821</v>
      </c>
      <c r="H2118" s="14" t="n">
        <f aca="false">E2118-1</f>
        <v>43</v>
      </c>
      <c r="I2118" s="14" t="n">
        <f aca="false">H2118</f>
        <v>43</v>
      </c>
      <c r="J2118" s="14" t="n">
        <f aca="false">H2118</f>
        <v>43</v>
      </c>
      <c r="M2118" s="8" t="n">
        <v>975</v>
      </c>
    </row>
    <row r="2119" customFormat="false" ht="15" hidden="false" customHeight="false" outlineLevel="0" collapsed="false">
      <c r="B2119" s="2" t="s">
        <v>108</v>
      </c>
      <c r="C2119" s="66" t="s">
        <v>273</v>
      </c>
      <c r="D2119" s="2" t="n">
        <f aca="false">D2118+10</f>
        <v>200</v>
      </c>
      <c r="E2119" s="38" t="s">
        <v>196</v>
      </c>
      <c r="F2119" s="2" t="n">
        <f aca="false">E2119*10</f>
        <v>450</v>
      </c>
      <c r="G2119" s="92" t="s">
        <v>3821</v>
      </c>
      <c r="H2119" s="14" t="n">
        <f aca="false">E2119-1</f>
        <v>44</v>
      </c>
      <c r="I2119" s="14" t="n">
        <f aca="false">H2119</f>
        <v>44</v>
      </c>
      <c r="J2119" s="14" t="n">
        <f aca="false">H2119</f>
        <v>44</v>
      </c>
      <c r="M2119" s="8" t="n">
        <v>935</v>
      </c>
    </row>
    <row r="2120" customFormat="false" ht="15" hidden="false" customHeight="false" outlineLevel="0" collapsed="false">
      <c r="B2120" s="2" t="s">
        <v>108</v>
      </c>
      <c r="C2120" s="66" t="s">
        <v>273</v>
      </c>
      <c r="D2120" s="2" t="n">
        <f aca="false">D2119+10</f>
        <v>210</v>
      </c>
      <c r="E2120" s="38" t="s">
        <v>241</v>
      </c>
      <c r="F2120" s="2" t="n">
        <f aca="false">E2120*10</f>
        <v>460</v>
      </c>
      <c r="G2120" s="92" t="s">
        <v>3821</v>
      </c>
      <c r="H2120" s="14" t="n">
        <f aca="false">E2120-1</f>
        <v>45</v>
      </c>
      <c r="I2120" s="14" t="n">
        <f aca="false">H2120</f>
        <v>45</v>
      </c>
      <c r="J2120" s="14" t="n">
        <f aca="false">H2120</f>
        <v>45</v>
      </c>
      <c r="M2120" s="8" t="n">
        <v>895</v>
      </c>
    </row>
    <row r="2121" customFormat="false" ht="15" hidden="false" customHeight="false" outlineLevel="0" collapsed="false">
      <c r="B2121" s="2" t="s">
        <v>108</v>
      </c>
      <c r="C2121" s="66" t="s">
        <v>273</v>
      </c>
      <c r="D2121" s="2" t="n">
        <f aca="false">D2120+10</f>
        <v>220</v>
      </c>
      <c r="E2121" s="38" t="s">
        <v>242</v>
      </c>
      <c r="F2121" s="2" t="n">
        <f aca="false">E2121*10</f>
        <v>470</v>
      </c>
      <c r="G2121" s="92" t="s">
        <v>3821</v>
      </c>
      <c r="H2121" s="14" t="n">
        <f aca="false">E2121-1</f>
        <v>46</v>
      </c>
      <c r="I2121" s="14" t="n">
        <f aca="false">H2121</f>
        <v>46</v>
      </c>
      <c r="J2121" s="14" t="n">
        <f aca="false">H2121</f>
        <v>46</v>
      </c>
      <c r="M2121" s="8" t="n">
        <v>855</v>
      </c>
    </row>
    <row r="2122" customFormat="false" ht="15" hidden="false" customHeight="false" outlineLevel="0" collapsed="false">
      <c r="B2122" s="2" t="s">
        <v>108</v>
      </c>
      <c r="C2122" s="66" t="s">
        <v>273</v>
      </c>
      <c r="D2122" s="2" t="n">
        <f aca="false">D2121+10</f>
        <v>230</v>
      </c>
      <c r="E2122" s="38" t="s">
        <v>243</v>
      </c>
      <c r="F2122" s="2" t="n">
        <f aca="false">E2122*10</f>
        <v>480</v>
      </c>
      <c r="G2122" s="92" t="s">
        <v>3821</v>
      </c>
      <c r="H2122" s="14" t="n">
        <f aca="false">E2122-1</f>
        <v>47</v>
      </c>
      <c r="I2122" s="14" t="n">
        <f aca="false">H2122</f>
        <v>47</v>
      </c>
      <c r="J2122" s="14" t="n">
        <f aca="false">H2122</f>
        <v>47</v>
      </c>
      <c r="M2122" s="8" t="n">
        <v>815</v>
      </c>
    </row>
    <row r="2123" customFormat="false" ht="15" hidden="false" customHeight="false" outlineLevel="0" collapsed="false">
      <c r="B2123" s="2" t="s">
        <v>108</v>
      </c>
      <c r="C2123" s="66" t="s">
        <v>273</v>
      </c>
      <c r="D2123" s="2" t="n">
        <f aca="false">D2122+10</f>
        <v>240</v>
      </c>
      <c r="E2123" s="38" t="s">
        <v>244</v>
      </c>
      <c r="F2123" s="2" t="n">
        <f aca="false">E2123*10</f>
        <v>490</v>
      </c>
      <c r="G2123" s="92" t="s">
        <v>3821</v>
      </c>
      <c r="H2123" s="14" t="n">
        <f aca="false">E2123-1</f>
        <v>48</v>
      </c>
      <c r="I2123" s="14" t="n">
        <f aca="false">H2123</f>
        <v>48</v>
      </c>
      <c r="J2123" s="14" t="n">
        <f aca="false">H2123</f>
        <v>48</v>
      </c>
      <c r="M2123" s="8" t="n">
        <v>775</v>
      </c>
    </row>
    <row r="2124" customFormat="false" ht="15" hidden="false" customHeight="false" outlineLevel="0" collapsed="false">
      <c r="B2124" s="2" t="s">
        <v>108</v>
      </c>
      <c r="C2124" s="66" t="s">
        <v>273</v>
      </c>
      <c r="D2124" s="2" t="n">
        <f aca="false">D2123+10</f>
        <v>250</v>
      </c>
      <c r="E2124" s="38" t="s">
        <v>245</v>
      </c>
      <c r="F2124" s="2" t="n">
        <f aca="false">E2124*10</f>
        <v>500</v>
      </c>
      <c r="G2124" s="92" t="s">
        <v>3821</v>
      </c>
      <c r="H2124" s="14" t="n">
        <f aca="false">E2124-1</f>
        <v>49</v>
      </c>
      <c r="I2124" s="14" t="n">
        <f aca="false">H2124</f>
        <v>49</v>
      </c>
      <c r="J2124" s="14" t="n">
        <f aca="false">H2124</f>
        <v>49</v>
      </c>
      <c r="M2124" s="8" t="n">
        <v>735</v>
      </c>
    </row>
    <row r="2126" customFormat="false" ht="15" hidden="false" customHeight="false" outlineLevel="0" collapsed="false">
      <c r="B2126" s="2" t="s">
        <v>108</v>
      </c>
      <c r="C2126" s="66" t="s">
        <v>273</v>
      </c>
      <c r="D2126" s="2" t="n">
        <v>110</v>
      </c>
      <c r="E2126" s="38" t="s">
        <v>119</v>
      </c>
      <c r="F2126" s="2" t="n">
        <f aca="false">E2126*10</f>
        <v>360</v>
      </c>
      <c r="G2126" s="92" t="s">
        <v>3822</v>
      </c>
      <c r="H2126" s="14" t="n">
        <f aca="false">E2126-1</f>
        <v>35</v>
      </c>
      <c r="I2126" s="14" t="n">
        <f aca="false">H2126</f>
        <v>35</v>
      </c>
      <c r="J2126" s="14" t="n">
        <f aca="false">H2126</f>
        <v>35</v>
      </c>
      <c r="M2126" s="8" t="n">
        <v>675</v>
      </c>
    </row>
    <row r="2127" customFormat="false" ht="15" hidden="false" customHeight="false" outlineLevel="0" collapsed="false">
      <c r="B2127" s="2" t="s">
        <v>108</v>
      </c>
      <c r="C2127" s="66" t="s">
        <v>273</v>
      </c>
      <c r="D2127" s="2" t="n">
        <f aca="false">D2126+10</f>
        <v>120</v>
      </c>
      <c r="E2127" s="38" t="s">
        <v>120</v>
      </c>
      <c r="F2127" s="2" t="n">
        <f aca="false">E2127*10</f>
        <v>370</v>
      </c>
      <c r="G2127" s="92" t="s">
        <v>3822</v>
      </c>
      <c r="H2127" s="14" t="n">
        <f aca="false">E2127-1</f>
        <v>36</v>
      </c>
      <c r="I2127" s="14" t="n">
        <f aca="false">H2127</f>
        <v>36</v>
      </c>
      <c r="J2127" s="14" t="n">
        <f aca="false">H2127</f>
        <v>36</v>
      </c>
      <c r="M2127" s="8" t="n">
        <v>745</v>
      </c>
    </row>
    <row r="2128" customFormat="false" ht="15" hidden="false" customHeight="false" outlineLevel="0" collapsed="false">
      <c r="B2128" s="2" t="s">
        <v>108</v>
      </c>
      <c r="C2128" s="66" t="s">
        <v>273</v>
      </c>
      <c r="D2128" s="2" t="n">
        <f aca="false">D2127+10</f>
        <v>130</v>
      </c>
      <c r="E2128" s="38" t="s">
        <v>121</v>
      </c>
      <c r="F2128" s="2" t="n">
        <f aca="false">E2128*10</f>
        <v>380</v>
      </c>
      <c r="G2128" s="92" t="s">
        <v>3822</v>
      </c>
      <c r="H2128" s="14" t="n">
        <f aca="false">E2128-1</f>
        <v>37</v>
      </c>
      <c r="I2128" s="14" t="n">
        <f aca="false">H2128</f>
        <v>37</v>
      </c>
      <c r="J2128" s="14" t="n">
        <f aca="false">H2128</f>
        <v>37</v>
      </c>
      <c r="M2128" s="8" t="n">
        <v>785</v>
      </c>
    </row>
    <row r="2129" customFormat="false" ht="15" hidden="false" customHeight="false" outlineLevel="0" collapsed="false">
      <c r="B2129" s="2" t="s">
        <v>108</v>
      </c>
      <c r="C2129" s="66" t="s">
        <v>273</v>
      </c>
      <c r="D2129" s="2" t="n">
        <f aca="false">D2128+10</f>
        <v>140</v>
      </c>
      <c r="E2129" s="38" t="s">
        <v>122</v>
      </c>
      <c r="F2129" s="2" t="n">
        <f aca="false">E2129*10</f>
        <v>390</v>
      </c>
      <c r="G2129" s="92" t="s">
        <v>3822</v>
      </c>
      <c r="H2129" s="14" t="n">
        <f aca="false">E2129-1</f>
        <v>38</v>
      </c>
      <c r="I2129" s="14" t="n">
        <f aca="false">H2129</f>
        <v>38</v>
      </c>
      <c r="J2129" s="14" t="n">
        <f aca="false">H2129</f>
        <v>38</v>
      </c>
      <c r="M2129" s="8" t="n">
        <v>825</v>
      </c>
    </row>
    <row r="2130" customFormat="false" ht="15" hidden="false" customHeight="false" outlineLevel="0" collapsed="false">
      <c r="B2130" s="2" t="s">
        <v>108</v>
      </c>
      <c r="C2130" s="66" t="s">
        <v>273</v>
      </c>
      <c r="D2130" s="2" t="n">
        <f aca="false">D2129+10</f>
        <v>150</v>
      </c>
      <c r="E2130" s="38" t="s">
        <v>123</v>
      </c>
      <c r="F2130" s="2" t="n">
        <f aca="false">E2130*10</f>
        <v>400</v>
      </c>
      <c r="G2130" s="92" t="s">
        <v>3822</v>
      </c>
      <c r="H2130" s="14" t="n">
        <f aca="false">E2130-1</f>
        <v>39</v>
      </c>
      <c r="I2130" s="14" t="n">
        <f aca="false">H2130</f>
        <v>39</v>
      </c>
      <c r="J2130" s="14" t="n">
        <f aca="false">H2130</f>
        <v>39</v>
      </c>
      <c r="M2130" s="8" t="n">
        <v>865</v>
      </c>
    </row>
    <row r="2131" customFormat="false" ht="15" hidden="false" customHeight="false" outlineLevel="0" collapsed="false">
      <c r="B2131" s="2" t="s">
        <v>108</v>
      </c>
      <c r="C2131" s="66" t="s">
        <v>273</v>
      </c>
      <c r="D2131" s="2" t="n">
        <f aca="false">D2130+10</f>
        <v>160</v>
      </c>
      <c r="E2131" s="38" t="s">
        <v>124</v>
      </c>
      <c r="F2131" s="2" t="n">
        <f aca="false">E2131*10</f>
        <v>410</v>
      </c>
      <c r="G2131" s="92" t="s">
        <v>3822</v>
      </c>
      <c r="H2131" s="14" t="n">
        <f aca="false">E2131-1</f>
        <v>40</v>
      </c>
      <c r="I2131" s="14" t="n">
        <f aca="false">H2131</f>
        <v>40</v>
      </c>
      <c r="J2131" s="14" t="n">
        <f aca="false">H2131</f>
        <v>40</v>
      </c>
      <c r="M2131" s="8" t="n">
        <v>905</v>
      </c>
    </row>
    <row r="2132" customFormat="false" ht="15" hidden="false" customHeight="false" outlineLevel="0" collapsed="false">
      <c r="B2132" s="2" t="s">
        <v>108</v>
      </c>
      <c r="C2132" s="66" t="s">
        <v>273</v>
      </c>
      <c r="D2132" s="2" t="n">
        <f aca="false">D2131+10</f>
        <v>170</v>
      </c>
      <c r="E2132" s="38" t="s">
        <v>125</v>
      </c>
      <c r="F2132" s="2" t="n">
        <f aca="false">E2132*10</f>
        <v>420</v>
      </c>
      <c r="G2132" s="92" t="s">
        <v>3822</v>
      </c>
      <c r="H2132" s="14" t="n">
        <f aca="false">E2132-1</f>
        <v>41</v>
      </c>
      <c r="I2132" s="14" t="n">
        <f aca="false">H2132</f>
        <v>41</v>
      </c>
      <c r="J2132" s="14" t="n">
        <f aca="false">H2132</f>
        <v>41</v>
      </c>
      <c r="M2132" s="8" t="n">
        <v>945</v>
      </c>
    </row>
    <row r="2133" customFormat="false" ht="15" hidden="false" customHeight="false" outlineLevel="0" collapsed="false">
      <c r="B2133" s="2" t="s">
        <v>108</v>
      </c>
      <c r="C2133" s="66" t="s">
        <v>273</v>
      </c>
      <c r="D2133" s="2" t="n">
        <f aca="false">D2132+10</f>
        <v>180</v>
      </c>
      <c r="E2133" s="38" t="s">
        <v>126</v>
      </c>
      <c r="F2133" s="2" t="n">
        <f aca="false">E2133*10</f>
        <v>430</v>
      </c>
      <c r="G2133" s="92" t="s">
        <v>3822</v>
      </c>
      <c r="H2133" s="14" t="n">
        <f aca="false">E2133-1</f>
        <v>42</v>
      </c>
      <c r="I2133" s="14" t="n">
        <f aca="false">H2133</f>
        <v>42</v>
      </c>
      <c r="J2133" s="14" t="n">
        <f aca="false">H2133</f>
        <v>42</v>
      </c>
      <c r="M2133" s="8" t="n">
        <v>995</v>
      </c>
    </row>
    <row r="2134" customFormat="false" ht="15" hidden="false" customHeight="false" outlineLevel="0" collapsed="false">
      <c r="B2134" s="2" t="s">
        <v>108</v>
      </c>
      <c r="C2134" s="66" t="s">
        <v>273</v>
      </c>
      <c r="D2134" s="2" t="n">
        <f aca="false">D2133+10</f>
        <v>190</v>
      </c>
      <c r="E2134" s="38" t="s">
        <v>127</v>
      </c>
      <c r="F2134" s="2" t="n">
        <f aca="false">E2134*10</f>
        <v>440</v>
      </c>
      <c r="G2134" s="92" t="s">
        <v>3822</v>
      </c>
      <c r="H2134" s="14" t="n">
        <f aca="false">E2134-1</f>
        <v>43</v>
      </c>
      <c r="I2134" s="14" t="n">
        <f aca="false">H2134</f>
        <v>43</v>
      </c>
      <c r="J2134" s="14" t="n">
        <f aca="false">H2134</f>
        <v>43</v>
      </c>
      <c r="M2134" s="8" t="n">
        <v>975</v>
      </c>
    </row>
    <row r="2135" customFormat="false" ht="15" hidden="false" customHeight="false" outlineLevel="0" collapsed="false">
      <c r="B2135" s="2" t="s">
        <v>108</v>
      </c>
      <c r="C2135" s="66" t="s">
        <v>273</v>
      </c>
      <c r="D2135" s="2" t="n">
        <f aca="false">D2134+10</f>
        <v>200</v>
      </c>
      <c r="E2135" s="38" t="s">
        <v>196</v>
      </c>
      <c r="F2135" s="2" t="n">
        <f aca="false">E2135*10</f>
        <v>450</v>
      </c>
      <c r="G2135" s="92" t="s">
        <v>3822</v>
      </c>
      <c r="H2135" s="14" t="n">
        <f aca="false">E2135-1</f>
        <v>44</v>
      </c>
      <c r="I2135" s="14" t="n">
        <f aca="false">H2135</f>
        <v>44</v>
      </c>
      <c r="J2135" s="14" t="n">
        <f aca="false">H2135</f>
        <v>44</v>
      </c>
      <c r="M2135" s="8" t="n">
        <v>935</v>
      </c>
    </row>
    <row r="2136" customFormat="false" ht="15" hidden="false" customHeight="false" outlineLevel="0" collapsed="false">
      <c r="B2136" s="2" t="s">
        <v>108</v>
      </c>
      <c r="C2136" s="66" t="s">
        <v>273</v>
      </c>
      <c r="D2136" s="2" t="n">
        <f aca="false">D2135+10</f>
        <v>210</v>
      </c>
      <c r="E2136" s="38" t="s">
        <v>241</v>
      </c>
      <c r="F2136" s="2" t="n">
        <f aca="false">E2136*10</f>
        <v>460</v>
      </c>
      <c r="G2136" s="92" t="s">
        <v>3822</v>
      </c>
      <c r="H2136" s="14" t="n">
        <f aca="false">E2136-1</f>
        <v>45</v>
      </c>
      <c r="I2136" s="14" t="n">
        <f aca="false">H2136</f>
        <v>45</v>
      </c>
      <c r="J2136" s="14" t="n">
        <f aca="false">H2136</f>
        <v>45</v>
      </c>
      <c r="M2136" s="8" t="n">
        <v>895</v>
      </c>
    </row>
    <row r="2137" customFormat="false" ht="15" hidden="false" customHeight="false" outlineLevel="0" collapsed="false">
      <c r="B2137" s="2" t="s">
        <v>108</v>
      </c>
      <c r="C2137" s="66" t="s">
        <v>273</v>
      </c>
      <c r="D2137" s="2" t="n">
        <f aca="false">D2136+10</f>
        <v>220</v>
      </c>
      <c r="E2137" s="38" t="s">
        <v>242</v>
      </c>
      <c r="F2137" s="2" t="n">
        <f aca="false">E2137*10</f>
        <v>470</v>
      </c>
      <c r="G2137" s="92" t="s">
        <v>3822</v>
      </c>
      <c r="H2137" s="14" t="n">
        <f aca="false">E2137-1</f>
        <v>46</v>
      </c>
      <c r="I2137" s="14" t="n">
        <f aca="false">H2137</f>
        <v>46</v>
      </c>
      <c r="J2137" s="14" t="n">
        <f aca="false">H2137</f>
        <v>46</v>
      </c>
      <c r="M2137" s="8" t="n">
        <v>855</v>
      </c>
    </row>
    <row r="2138" customFormat="false" ht="15" hidden="false" customHeight="false" outlineLevel="0" collapsed="false">
      <c r="B2138" s="2" t="s">
        <v>108</v>
      </c>
      <c r="C2138" s="66" t="s">
        <v>273</v>
      </c>
      <c r="D2138" s="2" t="n">
        <f aca="false">D2137+10</f>
        <v>230</v>
      </c>
      <c r="E2138" s="38" t="s">
        <v>243</v>
      </c>
      <c r="F2138" s="2" t="n">
        <f aca="false">E2138*10</f>
        <v>480</v>
      </c>
      <c r="G2138" s="92" t="s">
        <v>3822</v>
      </c>
      <c r="H2138" s="14" t="n">
        <f aca="false">E2138-1</f>
        <v>47</v>
      </c>
      <c r="I2138" s="14" t="n">
        <f aca="false">H2138</f>
        <v>47</v>
      </c>
      <c r="J2138" s="14" t="n">
        <f aca="false">H2138</f>
        <v>47</v>
      </c>
      <c r="M2138" s="8" t="n">
        <v>815</v>
      </c>
    </row>
    <row r="2139" customFormat="false" ht="15" hidden="false" customHeight="false" outlineLevel="0" collapsed="false">
      <c r="B2139" s="2" t="s">
        <v>108</v>
      </c>
      <c r="C2139" s="66" t="s">
        <v>273</v>
      </c>
      <c r="D2139" s="2" t="n">
        <f aca="false">D2138+10</f>
        <v>240</v>
      </c>
      <c r="E2139" s="38" t="s">
        <v>244</v>
      </c>
      <c r="F2139" s="2" t="n">
        <f aca="false">E2139*10</f>
        <v>490</v>
      </c>
      <c r="G2139" s="92" t="s">
        <v>3822</v>
      </c>
      <c r="H2139" s="14" t="n">
        <f aca="false">E2139-1</f>
        <v>48</v>
      </c>
      <c r="I2139" s="14" t="n">
        <f aca="false">H2139</f>
        <v>48</v>
      </c>
      <c r="J2139" s="14" t="n">
        <f aca="false">H2139</f>
        <v>48</v>
      </c>
      <c r="M2139" s="8" t="n">
        <v>775</v>
      </c>
    </row>
    <row r="2140" customFormat="false" ht="15" hidden="false" customHeight="false" outlineLevel="0" collapsed="false">
      <c r="B2140" s="2" t="s">
        <v>108</v>
      </c>
      <c r="C2140" s="66" t="s">
        <v>273</v>
      </c>
      <c r="D2140" s="2" t="n">
        <f aca="false">D2139+10</f>
        <v>250</v>
      </c>
      <c r="E2140" s="38" t="s">
        <v>245</v>
      </c>
      <c r="F2140" s="2" t="n">
        <f aca="false">E2140*10</f>
        <v>500</v>
      </c>
      <c r="G2140" s="92" t="s">
        <v>3822</v>
      </c>
      <c r="H2140" s="14" t="n">
        <f aca="false">E2140-1</f>
        <v>49</v>
      </c>
      <c r="I2140" s="14" t="n">
        <f aca="false">H2140</f>
        <v>49</v>
      </c>
      <c r="J2140" s="14" t="n">
        <f aca="false">H2140</f>
        <v>49</v>
      </c>
      <c r="M2140" s="8" t="n">
        <v>735</v>
      </c>
    </row>
    <row r="2142" customFormat="false" ht="15" hidden="false" customHeight="false" outlineLevel="0" collapsed="false">
      <c r="B2142" s="2" t="s">
        <v>108</v>
      </c>
      <c r="C2142" s="66" t="s">
        <v>273</v>
      </c>
      <c r="D2142" s="2" t="n">
        <v>110</v>
      </c>
      <c r="E2142" s="38" t="s">
        <v>119</v>
      </c>
      <c r="F2142" s="2" t="n">
        <f aca="false">E2142*10</f>
        <v>360</v>
      </c>
      <c r="G2142" s="92" t="s">
        <v>3823</v>
      </c>
      <c r="H2142" s="14" t="n">
        <f aca="false">E2142-1</f>
        <v>35</v>
      </c>
      <c r="I2142" s="14" t="n">
        <f aca="false">H2142</f>
        <v>35</v>
      </c>
      <c r="J2142" s="14" t="n">
        <f aca="false">H2142</f>
        <v>35</v>
      </c>
      <c r="M2142" s="8" t="n">
        <v>675</v>
      </c>
    </row>
    <row r="2143" customFormat="false" ht="15" hidden="false" customHeight="false" outlineLevel="0" collapsed="false">
      <c r="B2143" s="2" t="s">
        <v>108</v>
      </c>
      <c r="C2143" s="66" t="s">
        <v>273</v>
      </c>
      <c r="D2143" s="2" t="n">
        <f aca="false">D2142+10</f>
        <v>120</v>
      </c>
      <c r="E2143" s="38" t="s">
        <v>120</v>
      </c>
      <c r="F2143" s="2" t="n">
        <f aca="false">E2143*10</f>
        <v>370</v>
      </c>
      <c r="G2143" s="92" t="s">
        <v>3823</v>
      </c>
      <c r="H2143" s="14" t="n">
        <f aca="false">E2143-1</f>
        <v>36</v>
      </c>
      <c r="I2143" s="14" t="n">
        <f aca="false">H2143</f>
        <v>36</v>
      </c>
      <c r="J2143" s="14" t="n">
        <f aca="false">H2143</f>
        <v>36</v>
      </c>
      <c r="M2143" s="8" t="n">
        <v>745</v>
      </c>
    </row>
    <row r="2144" customFormat="false" ht="15" hidden="false" customHeight="false" outlineLevel="0" collapsed="false">
      <c r="B2144" s="2" t="s">
        <v>108</v>
      </c>
      <c r="C2144" s="66" t="s">
        <v>273</v>
      </c>
      <c r="D2144" s="2" t="n">
        <f aca="false">D2143+10</f>
        <v>130</v>
      </c>
      <c r="E2144" s="38" t="s">
        <v>121</v>
      </c>
      <c r="F2144" s="2" t="n">
        <f aca="false">E2144*10</f>
        <v>380</v>
      </c>
      <c r="G2144" s="92" t="s">
        <v>3823</v>
      </c>
      <c r="H2144" s="14" t="n">
        <f aca="false">E2144-1</f>
        <v>37</v>
      </c>
      <c r="I2144" s="14" t="n">
        <f aca="false">H2144</f>
        <v>37</v>
      </c>
      <c r="J2144" s="14" t="n">
        <f aca="false">H2144</f>
        <v>37</v>
      </c>
      <c r="M2144" s="8" t="n">
        <v>785</v>
      </c>
    </row>
    <row r="2145" customFormat="false" ht="15" hidden="false" customHeight="false" outlineLevel="0" collapsed="false">
      <c r="B2145" s="2" t="s">
        <v>108</v>
      </c>
      <c r="C2145" s="66" t="s">
        <v>273</v>
      </c>
      <c r="D2145" s="2" t="n">
        <f aca="false">D2144+10</f>
        <v>140</v>
      </c>
      <c r="E2145" s="38" t="s">
        <v>122</v>
      </c>
      <c r="F2145" s="2" t="n">
        <f aca="false">E2145*10</f>
        <v>390</v>
      </c>
      <c r="G2145" s="92" t="s">
        <v>3823</v>
      </c>
      <c r="H2145" s="14" t="n">
        <f aca="false">E2145-1</f>
        <v>38</v>
      </c>
      <c r="I2145" s="14" t="n">
        <f aca="false">H2145</f>
        <v>38</v>
      </c>
      <c r="J2145" s="14" t="n">
        <f aca="false">H2145</f>
        <v>38</v>
      </c>
      <c r="M2145" s="8" t="n">
        <v>825</v>
      </c>
    </row>
    <row r="2146" customFormat="false" ht="15" hidden="false" customHeight="false" outlineLevel="0" collapsed="false">
      <c r="B2146" s="2" t="s">
        <v>108</v>
      </c>
      <c r="C2146" s="66" t="s">
        <v>273</v>
      </c>
      <c r="D2146" s="2" t="n">
        <f aca="false">D2145+10</f>
        <v>150</v>
      </c>
      <c r="E2146" s="38" t="s">
        <v>123</v>
      </c>
      <c r="F2146" s="2" t="n">
        <f aca="false">E2146*10</f>
        <v>400</v>
      </c>
      <c r="G2146" s="92" t="s">
        <v>3823</v>
      </c>
      <c r="H2146" s="14" t="n">
        <f aca="false">E2146-1</f>
        <v>39</v>
      </c>
      <c r="I2146" s="14" t="n">
        <f aca="false">H2146</f>
        <v>39</v>
      </c>
      <c r="J2146" s="14" t="n">
        <f aca="false">H2146</f>
        <v>39</v>
      </c>
      <c r="M2146" s="8" t="n">
        <v>865</v>
      </c>
    </row>
    <row r="2147" customFormat="false" ht="15" hidden="false" customHeight="false" outlineLevel="0" collapsed="false">
      <c r="B2147" s="2" t="s">
        <v>108</v>
      </c>
      <c r="C2147" s="66" t="s">
        <v>273</v>
      </c>
      <c r="D2147" s="2" t="n">
        <f aca="false">D2146+10</f>
        <v>160</v>
      </c>
      <c r="E2147" s="38" t="s">
        <v>124</v>
      </c>
      <c r="F2147" s="2" t="n">
        <f aca="false">E2147*10</f>
        <v>410</v>
      </c>
      <c r="G2147" s="92" t="s">
        <v>3823</v>
      </c>
      <c r="H2147" s="14" t="n">
        <f aca="false">E2147-1</f>
        <v>40</v>
      </c>
      <c r="I2147" s="14" t="n">
        <f aca="false">H2147</f>
        <v>40</v>
      </c>
      <c r="J2147" s="14" t="n">
        <f aca="false">H2147</f>
        <v>40</v>
      </c>
      <c r="M2147" s="8" t="n">
        <v>905</v>
      </c>
    </row>
    <row r="2148" customFormat="false" ht="15" hidden="false" customHeight="false" outlineLevel="0" collapsed="false">
      <c r="B2148" s="2" t="s">
        <v>108</v>
      </c>
      <c r="C2148" s="66" t="s">
        <v>273</v>
      </c>
      <c r="D2148" s="2" t="n">
        <f aca="false">D2147+10</f>
        <v>170</v>
      </c>
      <c r="E2148" s="38" t="s">
        <v>125</v>
      </c>
      <c r="F2148" s="2" t="n">
        <f aca="false">E2148*10</f>
        <v>420</v>
      </c>
      <c r="G2148" s="92" t="s">
        <v>3823</v>
      </c>
      <c r="H2148" s="14" t="n">
        <f aca="false">E2148-1</f>
        <v>41</v>
      </c>
      <c r="I2148" s="14" t="n">
        <f aca="false">H2148</f>
        <v>41</v>
      </c>
      <c r="J2148" s="14" t="n">
        <f aca="false">H2148</f>
        <v>41</v>
      </c>
      <c r="M2148" s="8" t="n">
        <v>945</v>
      </c>
    </row>
    <row r="2149" customFormat="false" ht="15" hidden="false" customHeight="false" outlineLevel="0" collapsed="false">
      <c r="B2149" s="2" t="s">
        <v>108</v>
      </c>
      <c r="C2149" s="66" t="s">
        <v>273</v>
      </c>
      <c r="D2149" s="2" t="n">
        <f aca="false">D2148+10</f>
        <v>180</v>
      </c>
      <c r="E2149" s="38" t="s">
        <v>126</v>
      </c>
      <c r="F2149" s="2" t="n">
        <f aca="false">E2149*10</f>
        <v>430</v>
      </c>
      <c r="G2149" s="92" t="s">
        <v>3823</v>
      </c>
      <c r="H2149" s="14" t="n">
        <f aca="false">E2149-1</f>
        <v>42</v>
      </c>
      <c r="I2149" s="14" t="n">
        <f aca="false">H2149</f>
        <v>42</v>
      </c>
      <c r="J2149" s="14" t="n">
        <f aca="false">H2149</f>
        <v>42</v>
      </c>
      <c r="M2149" s="8" t="n">
        <v>995</v>
      </c>
    </row>
    <row r="2150" customFormat="false" ht="15" hidden="false" customHeight="false" outlineLevel="0" collapsed="false">
      <c r="B2150" s="2" t="s">
        <v>108</v>
      </c>
      <c r="C2150" s="66" t="s">
        <v>273</v>
      </c>
      <c r="D2150" s="2" t="n">
        <f aca="false">D2149+10</f>
        <v>190</v>
      </c>
      <c r="E2150" s="38" t="s">
        <v>127</v>
      </c>
      <c r="F2150" s="2" t="n">
        <f aca="false">E2150*10</f>
        <v>440</v>
      </c>
      <c r="G2150" s="92" t="s">
        <v>3823</v>
      </c>
      <c r="H2150" s="14" t="n">
        <f aca="false">E2150-1</f>
        <v>43</v>
      </c>
      <c r="I2150" s="14" t="n">
        <f aca="false">H2150</f>
        <v>43</v>
      </c>
      <c r="J2150" s="14" t="n">
        <f aca="false">H2150</f>
        <v>43</v>
      </c>
      <c r="M2150" s="8" t="n">
        <v>975</v>
      </c>
    </row>
    <row r="2151" customFormat="false" ht="15" hidden="false" customHeight="false" outlineLevel="0" collapsed="false">
      <c r="B2151" s="2" t="s">
        <v>108</v>
      </c>
      <c r="C2151" s="66" t="s">
        <v>273</v>
      </c>
      <c r="D2151" s="2" t="n">
        <f aca="false">D2150+10</f>
        <v>200</v>
      </c>
      <c r="E2151" s="38" t="s">
        <v>196</v>
      </c>
      <c r="F2151" s="2" t="n">
        <f aca="false">E2151*10</f>
        <v>450</v>
      </c>
      <c r="G2151" s="92" t="s">
        <v>3823</v>
      </c>
      <c r="H2151" s="14" t="n">
        <f aca="false">E2151-1</f>
        <v>44</v>
      </c>
      <c r="I2151" s="14" t="n">
        <f aca="false">H2151</f>
        <v>44</v>
      </c>
      <c r="J2151" s="14" t="n">
        <f aca="false">H2151</f>
        <v>44</v>
      </c>
      <c r="M2151" s="8" t="n">
        <v>935</v>
      </c>
    </row>
    <row r="2152" customFormat="false" ht="15" hidden="false" customHeight="false" outlineLevel="0" collapsed="false">
      <c r="B2152" s="2" t="s">
        <v>108</v>
      </c>
      <c r="C2152" s="66" t="s">
        <v>273</v>
      </c>
      <c r="D2152" s="2" t="n">
        <f aca="false">D2151+10</f>
        <v>210</v>
      </c>
      <c r="E2152" s="38" t="s">
        <v>241</v>
      </c>
      <c r="F2152" s="2" t="n">
        <f aca="false">E2152*10</f>
        <v>460</v>
      </c>
      <c r="G2152" s="92" t="s">
        <v>3823</v>
      </c>
      <c r="H2152" s="14" t="n">
        <f aca="false">E2152-1</f>
        <v>45</v>
      </c>
      <c r="I2152" s="14" t="n">
        <f aca="false">H2152</f>
        <v>45</v>
      </c>
      <c r="J2152" s="14" t="n">
        <f aca="false">H2152</f>
        <v>45</v>
      </c>
      <c r="M2152" s="8" t="n">
        <v>895</v>
      </c>
    </row>
    <row r="2153" customFormat="false" ht="15" hidden="false" customHeight="false" outlineLevel="0" collapsed="false">
      <c r="B2153" s="2" t="s">
        <v>108</v>
      </c>
      <c r="C2153" s="66" t="s">
        <v>273</v>
      </c>
      <c r="D2153" s="2" t="n">
        <f aca="false">D2152+10</f>
        <v>220</v>
      </c>
      <c r="E2153" s="38" t="s">
        <v>242</v>
      </c>
      <c r="F2153" s="2" t="n">
        <f aca="false">E2153*10</f>
        <v>470</v>
      </c>
      <c r="G2153" s="92" t="s">
        <v>3823</v>
      </c>
      <c r="H2153" s="14" t="n">
        <f aca="false">E2153-1</f>
        <v>46</v>
      </c>
      <c r="I2153" s="14" t="n">
        <f aca="false">H2153</f>
        <v>46</v>
      </c>
      <c r="J2153" s="14" t="n">
        <f aca="false">H2153</f>
        <v>46</v>
      </c>
      <c r="M2153" s="8" t="n">
        <v>855</v>
      </c>
    </row>
    <row r="2154" customFormat="false" ht="15" hidden="false" customHeight="false" outlineLevel="0" collapsed="false">
      <c r="B2154" s="2" t="s">
        <v>108</v>
      </c>
      <c r="C2154" s="66" t="s">
        <v>273</v>
      </c>
      <c r="D2154" s="2" t="n">
        <f aca="false">D2153+10</f>
        <v>230</v>
      </c>
      <c r="E2154" s="38" t="s">
        <v>243</v>
      </c>
      <c r="F2154" s="2" t="n">
        <f aca="false">E2154*10</f>
        <v>480</v>
      </c>
      <c r="G2154" s="92" t="s">
        <v>3823</v>
      </c>
      <c r="H2154" s="14" t="n">
        <f aca="false">E2154-1</f>
        <v>47</v>
      </c>
      <c r="I2154" s="14" t="n">
        <f aca="false">H2154</f>
        <v>47</v>
      </c>
      <c r="J2154" s="14" t="n">
        <f aca="false">H2154</f>
        <v>47</v>
      </c>
      <c r="M2154" s="8" t="n">
        <v>815</v>
      </c>
    </row>
    <row r="2155" customFormat="false" ht="15" hidden="false" customHeight="false" outlineLevel="0" collapsed="false">
      <c r="B2155" s="2" t="s">
        <v>108</v>
      </c>
      <c r="C2155" s="66" t="s">
        <v>273</v>
      </c>
      <c r="D2155" s="2" t="n">
        <f aca="false">D2154+10</f>
        <v>240</v>
      </c>
      <c r="E2155" s="38" t="s">
        <v>244</v>
      </c>
      <c r="F2155" s="2" t="n">
        <f aca="false">E2155*10</f>
        <v>490</v>
      </c>
      <c r="G2155" s="92" t="s">
        <v>3823</v>
      </c>
      <c r="H2155" s="14" t="n">
        <f aca="false">E2155-1</f>
        <v>48</v>
      </c>
      <c r="I2155" s="14" t="n">
        <f aca="false">H2155</f>
        <v>48</v>
      </c>
      <c r="J2155" s="14" t="n">
        <f aca="false">H2155</f>
        <v>48</v>
      </c>
      <c r="M2155" s="8" t="n">
        <v>775</v>
      </c>
    </row>
    <row r="2156" customFormat="false" ht="15" hidden="false" customHeight="false" outlineLevel="0" collapsed="false">
      <c r="B2156" s="2" t="s">
        <v>108</v>
      </c>
      <c r="C2156" s="66" t="s">
        <v>273</v>
      </c>
      <c r="D2156" s="2" t="n">
        <f aca="false">D2155+10</f>
        <v>250</v>
      </c>
      <c r="E2156" s="38" t="s">
        <v>245</v>
      </c>
      <c r="F2156" s="2" t="n">
        <f aca="false">E2156*10</f>
        <v>500</v>
      </c>
      <c r="G2156" s="92" t="s">
        <v>3823</v>
      </c>
      <c r="H2156" s="14" t="n">
        <f aca="false">E2156-1</f>
        <v>49</v>
      </c>
      <c r="I2156" s="14" t="n">
        <f aca="false">H2156</f>
        <v>49</v>
      </c>
      <c r="J2156" s="14" t="n">
        <f aca="false">H2156</f>
        <v>49</v>
      </c>
      <c r="M2156" s="8" t="n">
        <v>735</v>
      </c>
    </row>
    <row r="2157" customFormat="false" ht="15" hidden="false" customHeight="false" outlineLevel="0" collapsed="false">
      <c r="B2157" s="13"/>
      <c r="C2157" s="99"/>
      <c r="D2157" s="13"/>
      <c r="E2157" s="100"/>
      <c r="F2157" s="13"/>
      <c r="G2157" s="99"/>
      <c r="H2157" s="13"/>
      <c r="I2157" s="101"/>
      <c r="J2157" s="13"/>
      <c r="K2157" s="13"/>
      <c r="L2157" s="13"/>
      <c r="M2157" s="13"/>
    </row>
    <row r="2159" customFormat="false" ht="15" hidden="false" customHeight="false" outlineLevel="0" collapsed="false">
      <c r="B2159" s="2" t="s">
        <v>108</v>
      </c>
      <c r="C2159" s="66" t="s">
        <v>2059</v>
      </c>
      <c r="D2159" s="2" t="n">
        <v>140</v>
      </c>
      <c r="E2159" s="38" t="s">
        <v>176</v>
      </c>
      <c r="F2159" s="2" t="s">
        <v>176</v>
      </c>
      <c r="G2159" s="66" t="s">
        <v>3825</v>
      </c>
      <c r="H2159" s="18" t="s">
        <v>3433</v>
      </c>
    </row>
    <row r="2160" customFormat="false" ht="15" hidden="false" customHeight="false" outlineLevel="0" collapsed="false">
      <c r="B2160" s="2" t="s">
        <v>108</v>
      </c>
      <c r="C2160" s="66" t="s">
        <v>2059</v>
      </c>
      <c r="D2160" s="2" t="n">
        <v>150</v>
      </c>
      <c r="E2160" s="38" t="s">
        <v>177</v>
      </c>
      <c r="F2160" s="2" t="s">
        <v>177</v>
      </c>
      <c r="G2160" s="66" t="s">
        <v>3825</v>
      </c>
      <c r="H2160" s="18" t="s">
        <v>3433</v>
      </c>
    </row>
    <row r="2161" customFormat="false" ht="15" hidden="false" customHeight="false" outlineLevel="0" collapsed="false">
      <c r="B2161" s="2" t="s">
        <v>108</v>
      </c>
      <c r="C2161" s="66" t="s">
        <v>2059</v>
      </c>
      <c r="D2161" s="2" t="n">
        <v>160</v>
      </c>
      <c r="E2161" s="38" t="s">
        <v>178</v>
      </c>
      <c r="F2161" s="2" t="s">
        <v>178</v>
      </c>
      <c r="G2161" s="66" t="s">
        <v>3825</v>
      </c>
      <c r="H2161" s="18" t="s">
        <v>3433</v>
      </c>
    </row>
    <row r="2162" customFormat="false" ht="15" hidden="false" customHeight="false" outlineLevel="0" collapsed="false">
      <c r="B2162" s="2" t="s">
        <v>108</v>
      </c>
      <c r="C2162" s="66" t="s">
        <v>2059</v>
      </c>
      <c r="D2162" s="2" t="n">
        <v>170</v>
      </c>
      <c r="E2162" s="38" t="s">
        <v>179</v>
      </c>
      <c r="F2162" s="2" t="s">
        <v>179</v>
      </c>
      <c r="G2162" s="92" t="s">
        <v>3825</v>
      </c>
      <c r="H2162" s="8" t="s">
        <v>1172</v>
      </c>
      <c r="I2162" s="8" t="s">
        <v>3001</v>
      </c>
      <c r="J2162" s="8" t="s">
        <v>3001</v>
      </c>
      <c r="M2162" s="8" t="n">
        <v>0</v>
      </c>
    </row>
    <row r="2163" customFormat="false" ht="15" hidden="false" customHeight="false" outlineLevel="0" collapsed="false">
      <c r="B2163" s="2" t="s">
        <v>108</v>
      </c>
      <c r="C2163" s="66" t="s">
        <v>2059</v>
      </c>
      <c r="D2163" s="2" t="n">
        <v>180</v>
      </c>
      <c r="E2163" s="38" t="s">
        <v>180</v>
      </c>
      <c r="F2163" s="2" t="s">
        <v>180</v>
      </c>
      <c r="G2163" s="92" t="s">
        <v>3825</v>
      </c>
      <c r="H2163" s="8" t="s">
        <v>476</v>
      </c>
      <c r="I2163" s="8" t="s">
        <v>3826</v>
      </c>
      <c r="J2163" s="8" t="s">
        <v>3826</v>
      </c>
      <c r="M2163" s="8" t="n">
        <v>0</v>
      </c>
    </row>
    <row r="2164" customFormat="false" ht="15" hidden="false" customHeight="false" outlineLevel="0" collapsed="false">
      <c r="B2164" s="2" t="s">
        <v>108</v>
      </c>
      <c r="C2164" s="66" t="s">
        <v>2059</v>
      </c>
      <c r="D2164" s="2" t="n">
        <v>190</v>
      </c>
      <c r="E2164" s="38" t="s">
        <v>181</v>
      </c>
      <c r="F2164" s="2" t="s">
        <v>181</v>
      </c>
      <c r="G2164" s="92" t="s">
        <v>3825</v>
      </c>
      <c r="H2164" s="8" t="s">
        <v>2043</v>
      </c>
      <c r="I2164" s="8" t="s">
        <v>3827</v>
      </c>
      <c r="J2164" s="8" t="s">
        <v>3827</v>
      </c>
      <c r="M2164" s="8" t="n">
        <v>0</v>
      </c>
    </row>
    <row r="2165" customFormat="false" ht="15" hidden="false" customHeight="false" outlineLevel="0" collapsed="false">
      <c r="B2165" s="2" t="s">
        <v>108</v>
      </c>
      <c r="C2165" s="66" t="s">
        <v>2059</v>
      </c>
      <c r="D2165" s="2" t="n">
        <v>200</v>
      </c>
      <c r="E2165" s="38" t="s">
        <v>182</v>
      </c>
      <c r="F2165" s="2" t="s">
        <v>182</v>
      </c>
      <c r="G2165" s="66" t="s">
        <v>3825</v>
      </c>
      <c r="H2165" s="18" t="s">
        <v>3433</v>
      </c>
    </row>
    <row r="2167" customFormat="false" ht="15" hidden="false" customHeight="false" outlineLevel="0" collapsed="false">
      <c r="B2167" s="2" t="s">
        <v>108</v>
      </c>
      <c r="C2167" s="66" t="s">
        <v>286</v>
      </c>
      <c r="D2167" s="2" t="n">
        <v>110</v>
      </c>
      <c r="E2167" s="38" t="s">
        <v>189</v>
      </c>
      <c r="F2167" s="2" t="str">
        <f aca="false">RIGHT("0"&amp;E2167*10,3)</f>
        <v>040</v>
      </c>
      <c r="G2167" s="66" t="s">
        <v>3825</v>
      </c>
      <c r="H2167" s="18" t="s">
        <v>3433</v>
      </c>
      <c r="J2167" s="18"/>
      <c r="K2167" s="18"/>
      <c r="L2167" s="18"/>
      <c r="M2167" s="18"/>
    </row>
    <row r="2168" customFormat="false" ht="15" hidden="false" customHeight="false" outlineLevel="0" collapsed="false">
      <c r="B2168" s="2" t="s">
        <v>108</v>
      </c>
      <c r="C2168" s="66" t="s">
        <v>286</v>
      </c>
      <c r="D2168" s="2" t="n">
        <f aca="false">D2167+5</f>
        <v>115</v>
      </c>
      <c r="E2168" s="38" t="s">
        <v>215</v>
      </c>
      <c r="F2168" s="2" t="str">
        <f aca="false">RIGHT("0"&amp;E2168*10,3)</f>
        <v>045</v>
      </c>
      <c r="G2168" s="66" t="s">
        <v>3825</v>
      </c>
      <c r="H2168" s="18" t="s">
        <v>3433</v>
      </c>
      <c r="J2168" s="18"/>
      <c r="K2168" s="18"/>
      <c r="L2168" s="18"/>
      <c r="M2168" s="18"/>
    </row>
    <row r="2169" customFormat="false" ht="15" hidden="false" customHeight="false" outlineLevel="0" collapsed="false">
      <c r="B2169" s="2" t="s">
        <v>108</v>
      </c>
      <c r="C2169" s="66" t="s">
        <v>286</v>
      </c>
      <c r="D2169" s="2" t="n">
        <f aca="false">D2168+5</f>
        <v>120</v>
      </c>
      <c r="E2169" s="38" t="s">
        <v>190</v>
      </c>
      <c r="F2169" s="2" t="str">
        <f aca="false">RIGHT("0"&amp;E2169*10,3)</f>
        <v>050</v>
      </c>
      <c r="G2169" s="66" t="s">
        <v>3825</v>
      </c>
      <c r="H2169" s="18" t="s">
        <v>3433</v>
      </c>
      <c r="J2169" s="18"/>
      <c r="K2169" s="18"/>
      <c r="L2169" s="18"/>
      <c r="M2169" s="18"/>
    </row>
    <row r="2170" customFormat="false" ht="15" hidden="false" customHeight="false" outlineLevel="0" collapsed="false">
      <c r="B2170" s="2" t="s">
        <v>108</v>
      </c>
      <c r="C2170" s="66" t="s">
        <v>286</v>
      </c>
      <c r="D2170" s="2" t="n">
        <f aca="false">D2169+5</f>
        <v>125</v>
      </c>
      <c r="E2170" s="38" t="s">
        <v>216</v>
      </c>
      <c r="F2170" s="2" t="str">
        <f aca="false">RIGHT("0"&amp;E2170*10,3)</f>
        <v>055</v>
      </c>
      <c r="G2170" s="66" t="s">
        <v>3825</v>
      </c>
      <c r="H2170" s="18" t="s">
        <v>3433</v>
      </c>
      <c r="J2170" s="18"/>
      <c r="K2170" s="18"/>
      <c r="L2170" s="18"/>
      <c r="M2170" s="18"/>
    </row>
    <row r="2171" customFormat="false" ht="15" hidden="false" customHeight="false" outlineLevel="0" collapsed="false">
      <c r="B2171" s="2" t="s">
        <v>108</v>
      </c>
      <c r="C2171" s="66" t="s">
        <v>286</v>
      </c>
      <c r="D2171" s="2" t="n">
        <f aca="false">D2170+5</f>
        <v>130</v>
      </c>
      <c r="E2171" s="38" t="s">
        <v>191</v>
      </c>
      <c r="F2171" s="2" t="str">
        <f aca="false">RIGHT("0"&amp;E2171*10,3)</f>
        <v>060</v>
      </c>
      <c r="G2171" s="66" t="s">
        <v>3825</v>
      </c>
      <c r="H2171" s="18" t="s">
        <v>3433</v>
      </c>
      <c r="J2171" s="18"/>
      <c r="K2171" s="18"/>
      <c r="L2171" s="18"/>
      <c r="M2171" s="18"/>
    </row>
    <row r="2172" customFormat="false" ht="15" hidden="false" customHeight="false" outlineLevel="0" collapsed="false">
      <c r="B2172" s="2" t="s">
        <v>108</v>
      </c>
      <c r="C2172" s="66" t="s">
        <v>286</v>
      </c>
      <c r="D2172" s="2" t="n">
        <f aca="false">D2171+5</f>
        <v>135</v>
      </c>
      <c r="E2172" s="38" t="s">
        <v>217</v>
      </c>
      <c r="F2172" s="2" t="str">
        <f aca="false">RIGHT("0"&amp;E2172*10,3)</f>
        <v>065</v>
      </c>
      <c r="G2172" s="66" t="s">
        <v>3825</v>
      </c>
      <c r="H2172" s="18" t="s">
        <v>3433</v>
      </c>
      <c r="J2172" s="18"/>
      <c r="K2172" s="18"/>
      <c r="L2172" s="18"/>
      <c r="M2172" s="18"/>
    </row>
    <row r="2173" customFormat="false" ht="15" hidden="false" customHeight="false" outlineLevel="0" collapsed="false">
      <c r="B2173" s="2" t="s">
        <v>108</v>
      </c>
      <c r="C2173" s="66" t="s">
        <v>286</v>
      </c>
      <c r="D2173" s="2" t="n">
        <f aca="false">D2172+5</f>
        <v>140</v>
      </c>
      <c r="E2173" s="38" t="s">
        <v>218</v>
      </c>
      <c r="F2173" s="2" t="str">
        <f aca="false">RIGHT("0"&amp;E2173*10,3)</f>
        <v>070</v>
      </c>
      <c r="G2173" s="92" t="s">
        <v>3825</v>
      </c>
      <c r="H2173" s="8" t="n">
        <v>39</v>
      </c>
      <c r="I2173" s="8" t="n">
        <f aca="false">H2173</f>
        <v>39</v>
      </c>
      <c r="J2173" s="8" t="n">
        <f aca="false">H2173</f>
        <v>39</v>
      </c>
      <c r="M2173" s="8" t="n">
        <v>865</v>
      </c>
    </row>
    <row r="2174" customFormat="false" ht="15" hidden="false" customHeight="false" outlineLevel="0" collapsed="false">
      <c r="B2174" s="2" t="s">
        <v>108</v>
      </c>
      <c r="C2174" s="66" t="s">
        <v>286</v>
      </c>
      <c r="D2174" s="2" t="n">
        <f aca="false">D2173+5</f>
        <v>145</v>
      </c>
      <c r="E2174" s="38" t="s">
        <v>219</v>
      </c>
      <c r="F2174" s="2" t="str">
        <f aca="false">RIGHT("0"&amp;E2174*10,3)</f>
        <v>075</v>
      </c>
      <c r="G2174" s="92" t="s">
        <v>3825</v>
      </c>
      <c r="H2174" s="8" t="n">
        <v>39.5</v>
      </c>
      <c r="I2174" s="8" t="n">
        <f aca="false">H2174</f>
        <v>39.5</v>
      </c>
      <c r="J2174" s="8" t="n">
        <f aca="false">H2174</f>
        <v>39.5</v>
      </c>
      <c r="M2174" s="8" t="n">
        <v>885</v>
      </c>
    </row>
    <row r="2175" customFormat="false" ht="15" hidden="false" customHeight="false" outlineLevel="0" collapsed="false">
      <c r="B2175" s="2" t="s">
        <v>108</v>
      </c>
      <c r="C2175" s="66" t="s">
        <v>286</v>
      </c>
      <c r="D2175" s="2" t="n">
        <f aca="false">D2174+5</f>
        <v>150</v>
      </c>
      <c r="E2175" s="38" t="s">
        <v>220</v>
      </c>
      <c r="F2175" s="2" t="str">
        <f aca="false">RIGHT("0"&amp;E2175*10,3)</f>
        <v>080</v>
      </c>
      <c r="G2175" s="92" t="s">
        <v>3825</v>
      </c>
      <c r="H2175" s="8" t="n">
        <v>40</v>
      </c>
      <c r="I2175" s="8" t="n">
        <f aca="false">H2175</f>
        <v>40</v>
      </c>
      <c r="J2175" s="8" t="n">
        <f aca="false">H2175</f>
        <v>40</v>
      </c>
      <c r="M2175" s="8" t="n">
        <v>905</v>
      </c>
    </row>
    <row r="2176" customFormat="false" ht="15" hidden="false" customHeight="false" outlineLevel="0" collapsed="false">
      <c r="B2176" s="2" t="s">
        <v>108</v>
      </c>
      <c r="C2176" s="66" t="s">
        <v>286</v>
      </c>
      <c r="D2176" s="2" t="n">
        <f aca="false">D2175+5</f>
        <v>155</v>
      </c>
      <c r="E2176" s="38" t="s">
        <v>221</v>
      </c>
      <c r="F2176" s="2" t="str">
        <f aca="false">RIGHT("0"&amp;E2176*10,3)</f>
        <v>085</v>
      </c>
      <c r="G2176" s="92" t="s">
        <v>3825</v>
      </c>
      <c r="H2176" s="8" t="n">
        <v>41</v>
      </c>
      <c r="I2176" s="8" t="n">
        <f aca="false">H2176</f>
        <v>41</v>
      </c>
      <c r="J2176" s="8" t="n">
        <f aca="false">H2176</f>
        <v>41</v>
      </c>
      <c r="M2176" s="8" t="n">
        <v>945</v>
      </c>
    </row>
    <row r="2177" customFormat="false" ht="15" hidden="false" customHeight="false" outlineLevel="0" collapsed="false">
      <c r="B2177" s="2" t="s">
        <v>108</v>
      </c>
      <c r="C2177" s="66" t="s">
        <v>286</v>
      </c>
      <c r="D2177" s="2" t="n">
        <f aca="false">D2176+5</f>
        <v>160</v>
      </c>
      <c r="E2177" s="38" t="s">
        <v>222</v>
      </c>
      <c r="F2177" s="2" t="str">
        <f aca="false">RIGHT("0"&amp;E2177*10,3)</f>
        <v>090</v>
      </c>
      <c r="G2177" s="92" t="s">
        <v>3825</v>
      </c>
      <c r="H2177" s="8" t="n">
        <v>41.5</v>
      </c>
      <c r="I2177" s="8" t="n">
        <f aca="false">H2177</f>
        <v>41.5</v>
      </c>
      <c r="J2177" s="8" t="n">
        <f aca="false">H2177</f>
        <v>41.5</v>
      </c>
      <c r="M2177" s="8" t="n">
        <v>965</v>
      </c>
    </row>
    <row r="2178" customFormat="false" ht="15" hidden="false" customHeight="false" outlineLevel="0" collapsed="false">
      <c r="B2178" s="2" t="s">
        <v>108</v>
      </c>
      <c r="C2178" s="66" t="s">
        <v>286</v>
      </c>
      <c r="D2178" s="2" t="n">
        <f aca="false">D2177+5</f>
        <v>165</v>
      </c>
      <c r="E2178" s="38" t="s">
        <v>223</v>
      </c>
      <c r="F2178" s="2" t="str">
        <f aca="false">RIGHT("0"&amp;E2178*10,3)</f>
        <v>095</v>
      </c>
      <c r="G2178" s="92" t="s">
        <v>3825</v>
      </c>
      <c r="H2178" s="8" t="n">
        <v>42</v>
      </c>
      <c r="I2178" s="8" t="n">
        <f aca="false">H2178</f>
        <v>42</v>
      </c>
      <c r="J2178" s="8" t="n">
        <f aca="false">H2178</f>
        <v>42</v>
      </c>
      <c r="M2178" s="8" t="n">
        <v>995</v>
      </c>
    </row>
    <row r="2179" customFormat="false" ht="15" hidden="false" customHeight="false" outlineLevel="0" collapsed="false">
      <c r="B2179" s="2" t="s">
        <v>108</v>
      </c>
      <c r="C2179" s="66" t="s">
        <v>286</v>
      </c>
      <c r="D2179" s="2" t="n">
        <f aca="false">D2178+5</f>
        <v>170</v>
      </c>
      <c r="E2179" s="38" t="s">
        <v>224</v>
      </c>
      <c r="F2179" s="2" t="str">
        <f aca="false">RIGHT("0"&amp;E2179*10,3)</f>
        <v>100</v>
      </c>
      <c r="G2179" s="92" t="s">
        <v>3825</v>
      </c>
      <c r="H2179" s="8" t="n">
        <v>43</v>
      </c>
      <c r="I2179" s="8" t="n">
        <f aca="false">H2179</f>
        <v>43</v>
      </c>
      <c r="J2179" s="8" t="n">
        <f aca="false">H2179</f>
        <v>43</v>
      </c>
      <c r="M2179" s="8" t="n">
        <v>975</v>
      </c>
    </row>
    <row r="2180" customFormat="false" ht="15" hidden="false" customHeight="false" outlineLevel="0" collapsed="false">
      <c r="B2180" s="2" t="s">
        <v>108</v>
      </c>
      <c r="C2180" s="66" t="s">
        <v>286</v>
      </c>
      <c r="D2180" s="2" t="n">
        <f aca="false">D2179+5</f>
        <v>175</v>
      </c>
      <c r="E2180" s="38" t="s">
        <v>225</v>
      </c>
      <c r="F2180" s="2" t="str">
        <f aca="false">RIGHT("0"&amp;E2180*10,3)</f>
        <v>105</v>
      </c>
      <c r="G2180" s="92" t="s">
        <v>3825</v>
      </c>
      <c r="H2180" s="8" t="n">
        <v>43.5</v>
      </c>
      <c r="I2180" s="8" t="n">
        <f aca="false">H2180</f>
        <v>43.5</v>
      </c>
      <c r="J2180" s="8" t="n">
        <f aca="false">H2180</f>
        <v>43.5</v>
      </c>
      <c r="M2180" s="8" t="n">
        <v>955</v>
      </c>
    </row>
    <row r="2181" customFormat="false" ht="15" hidden="false" customHeight="false" outlineLevel="0" collapsed="false">
      <c r="B2181" s="2" t="s">
        <v>108</v>
      </c>
      <c r="C2181" s="66" t="s">
        <v>286</v>
      </c>
      <c r="D2181" s="2" t="n">
        <f aca="false">D2180+5</f>
        <v>180</v>
      </c>
      <c r="E2181" s="38" t="s">
        <v>226</v>
      </c>
      <c r="F2181" s="2" t="str">
        <f aca="false">RIGHT("0"&amp;E2181*10,3)</f>
        <v>110</v>
      </c>
      <c r="G2181" s="92" t="s">
        <v>3825</v>
      </c>
      <c r="H2181" s="8" t="n">
        <v>44</v>
      </c>
      <c r="I2181" s="8" t="n">
        <f aca="false">H2181</f>
        <v>44</v>
      </c>
      <c r="J2181" s="8" t="n">
        <f aca="false">H2181</f>
        <v>44</v>
      </c>
      <c r="M2181" s="8" t="n">
        <v>935</v>
      </c>
    </row>
    <row r="2182" customFormat="false" ht="15" hidden="false" customHeight="false" outlineLevel="0" collapsed="false">
      <c r="B2182" s="2" t="s">
        <v>108</v>
      </c>
      <c r="C2182" s="66" t="s">
        <v>286</v>
      </c>
      <c r="D2182" s="2" t="n">
        <f aca="false">D2181+5</f>
        <v>185</v>
      </c>
      <c r="E2182" s="38" t="s">
        <v>231</v>
      </c>
      <c r="F2182" s="2" t="str">
        <f aca="false">RIGHT("0"&amp;E2182*10,3)</f>
        <v>115</v>
      </c>
      <c r="G2182" s="92" t="s">
        <v>3825</v>
      </c>
      <c r="H2182" s="8" t="n">
        <v>44.5</v>
      </c>
      <c r="I2182" s="8" t="n">
        <f aca="false">H2182</f>
        <v>44.5</v>
      </c>
      <c r="J2182" s="8" t="n">
        <f aca="false">H2182</f>
        <v>44.5</v>
      </c>
      <c r="M2182" s="8" t="n">
        <v>915</v>
      </c>
    </row>
    <row r="2183" customFormat="false" ht="15" hidden="false" customHeight="false" outlineLevel="0" collapsed="false">
      <c r="B2183" s="2" t="s">
        <v>108</v>
      </c>
      <c r="C2183" s="66" t="s">
        <v>286</v>
      </c>
      <c r="D2183" s="2" t="n">
        <f aca="false">D2182+5</f>
        <v>190</v>
      </c>
      <c r="E2183" s="38" t="s">
        <v>232</v>
      </c>
      <c r="F2183" s="2" t="str">
        <f aca="false">RIGHT("0"&amp;E2183*10,3)</f>
        <v>120</v>
      </c>
      <c r="G2183" s="92" t="s">
        <v>3825</v>
      </c>
      <c r="H2183" s="8" t="n">
        <v>45</v>
      </c>
      <c r="I2183" s="8" t="n">
        <f aca="false">H2183</f>
        <v>45</v>
      </c>
      <c r="J2183" s="8" t="n">
        <f aca="false">H2183</f>
        <v>45</v>
      </c>
      <c r="M2183" s="8" t="n">
        <v>895</v>
      </c>
    </row>
    <row r="2184" customFormat="false" ht="15" hidden="false" customHeight="false" outlineLevel="0" collapsed="false">
      <c r="B2184" s="2" t="s">
        <v>108</v>
      </c>
      <c r="C2184" s="66" t="s">
        <v>286</v>
      </c>
      <c r="D2184" s="2" t="n">
        <f aca="false">D2183+5</f>
        <v>195</v>
      </c>
      <c r="E2184" s="38" t="s">
        <v>233</v>
      </c>
      <c r="F2184" s="2" t="str">
        <f aca="false">RIGHT("0"&amp;E2184*10,3)</f>
        <v>125</v>
      </c>
      <c r="G2184" s="92" t="s">
        <v>3825</v>
      </c>
      <c r="H2184" s="8" t="n">
        <v>46</v>
      </c>
      <c r="I2184" s="8" t="n">
        <f aca="false">H2184</f>
        <v>46</v>
      </c>
      <c r="J2184" s="8" t="n">
        <f aca="false">H2184</f>
        <v>46</v>
      </c>
      <c r="M2184" s="8" t="n">
        <v>855</v>
      </c>
    </row>
    <row r="2185" customFormat="false" ht="15" hidden="false" customHeight="false" outlineLevel="0" collapsed="false">
      <c r="B2185" s="2" t="s">
        <v>108</v>
      </c>
      <c r="C2185" s="66" t="s">
        <v>286</v>
      </c>
      <c r="D2185" s="2" t="n">
        <f aca="false">D2184+5</f>
        <v>200</v>
      </c>
      <c r="E2185" s="38" t="s">
        <v>234</v>
      </c>
      <c r="F2185" s="2" t="str">
        <f aca="false">RIGHT("0"&amp;E2185*10,3)</f>
        <v>130</v>
      </c>
      <c r="G2185" s="92" t="s">
        <v>3825</v>
      </c>
      <c r="H2185" s="8" t="n">
        <v>46.5</v>
      </c>
      <c r="I2185" s="8" t="n">
        <f aca="false">H2185</f>
        <v>46.5</v>
      </c>
      <c r="J2185" s="8" t="n">
        <f aca="false">H2185</f>
        <v>46.5</v>
      </c>
      <c r="M2185" s="8" t="n">
        <v>835</v>
      </c>
    </row>
    <row r="2186" customFormat="false" ht="15" hidden="false" customHeight="false" outlineLevel="0" collapsed="false">
      <c r="B2186" s="2" t="s">
        <v>108</v>
      </c>
      <c r="C2186" s="66" t="s">
        <v>286</v>
      </c>
      <c r="D2186" s="2" t="n">
        <f aca="false">D2185+5</f>
        <v>205</v>
      </c>
      <c r="E2186" s="38" t="s">
        <v>276</v>
      </c>
      <c r="F2186" s="2" t="str">
        <f aca="false">RIGHT("0"&amp;E2186*10,3)</f>
        <v>135</v>
      </c>
      <c r="G2186" s="92" t="s">
        <v>3825</v>
      </c>
      <c r="H2186" s="8" t="n">
        <v>47</v>
      </c>
      <c r="I2186" s="8" t="n">
        <f aca="false">H2186</f>
        <v>47</v>
      </c>
      <c r="J2186" s="8" t="n">
        <f aca="false">H2186</f>
        <v>47</v>
      </c>
      <c r="M2186" s="8" t="n">
        <v>815</v>
      </c>
    </row>
    <row r="2187" customFormat="false" ht="15" hidden="false" customHeight="false" outlineLevel="0" collapsed="false">
      <c r="B2187" s="2" t="s">
        <v>108</v>
      </c>
      <c r="C2187" s="66" t="s">
        <v>286</v>
      </c>
      <c r="D2187" s="2" t="n">
        <f aca="false">D2186+5</f>
        <v>210</v>
      </c>
      <c r="E2187" s="38" t="s">
        <v>277</v>
      </c>
      <c r="F2187" s="2" t="str">
        <f aca="false">RIGHT("0"&amp;E2187*10,3)</f>
        <v>140</v>
      </c>
      <c r="G2187" s="92" t="s">
        <v>3825</v>
      </c>
      <c r="H2187" s="8" t="n">
        <v>47.5</v>
      </c>
      <c r="I2187" s="8" t="n">
        <f aca="false">H2187</f>
        <v>47.5</v>
      </c>
      <c r="J2187" s="8" t="n">
        <f aca="false">H2187</f>
        <v>47.5</v>
      </c>
      <c r="M2187" s="8" t="n">
        <v>795</v>
      </c>
    </row>
    <row r="2188" customFormat="false" ht="15" hidden="false" customHeight="false" outlineLevel="0" collapsed="false">
      <c r="B2188" s="2" t="s">
        <v>108</v>
      </c>
      <c r="C2188" s="66" t="s">
        <v>286</v>
      </c>
      <c r="D2188" s="2" t="n">
        <f aca="false">D2187+5</f>
        <v>215</v>
      </c>
      <c r="E2188" s="38" t="s">
        <v>278</v>
      </c>
      <c r="F2188" s="2" t="str">
        <f aca="false">RIGHT("0"&amp;E2188*10,3)</f>
        <v>145</v>
      </c>
      <c r="G2188" s="92" t="s">
        <v>3825</v>
      </c>
      <c r="H2188" s="8" t="n">
        <v>48</v>
      </c>
      <c r="I2188" s="8" t="n">
        <f aca="false">H2188</f>
        <v>48</v>
      </c>
      <c r="J2188" s="8" t="n">
        <f aca="false">H2188</f>
        <v>48</v>
      </c>
      <c r="M2188" s="8" t="n">
        <v>775</v>
      </c>
    </row>
    <row r="2189" customFormat="false" ht="15" hidden="false" customHeight="false" outlineLevel="0" collapsed="false">
      <c r="B2189" s="2" t="s">
        <v>108</v>
      </c>
      <c r="C2189" s="66" t="s">
        <v>286</v>
      </c>
      <c r="D2189" s="2" t="n">
        <f aca="false">D2188+5</f>
        <v>220</v>
      </c>
      <c r="E2189" s="38" t="s">
        <v>279</v>
      </c>
      <c r="F2189" s="2" t="str">
        <f aca="false">RIGHT("0"&amp;E2189*10,3)</f>
        <v>150</v>
      </c>
      <c r="G2189" s="92" t="s">
        <v>3825</v>
      </c>
      <c r="H2189" s="8" t="n">
        <v>48.5</v>
      </c>
      <c r="I2189" s="8" t="n">
        <f aca="false">H2189</f>
        <v>48.5</v>
      </c>
      <c r="J2189" s="8" t="n">
        <f aca="false">H2189</f>
        <v>48.5</v>
      </c>
      <c r="M2189" s="8" t="n">
        <v>755</v>
      </c>
    </row>
    <row r="2190" customFormat="false" ht="15" hidden="false" customHeight="false" outlineLevel="0" collapsed="false">
      <c r="B2190" s="2" t="s">
        <v>108</v>
      </c>
      <c r="C2190" s="66" t="s">
        <v>286</v>
      </c>
      <c r="D2190" s="2" t="n">
        <f aca="false">D2189+5</f>
        <v>225</v>
      </c>
      <c r="E2190" s="38" t="s">
        <v>280</v>
      </c>
      <c r="F2190" s="2" t="str">
        <f aca="false">RIGHT("0"&amp;E2190*10,3)</f>
        <v>155</v>
      </c>
      <c r="G2190" s="92" t="s">
        <v>3825</v>
      </c>
      <c r="H2190" s="8" t="n">
        <v>49</v>
      </c>
      <c r="I2190" s="8" t="n">
        <f aca="false">H2190</f>
        <v>49</v>
      </c>
      <c r="J2190" s="8" t="n">
        <f aca="false">H2190</f>
        <v>49</v>
      </c>
      <c r="M2190" s="8" t="n">
        <v>735</v>
      </c>
    </row>
    <row r="2191" customFormat="false" ht="15" hidden="false" customHeight="false" outlineLevel="0" collapsed="false">
      <c r="B2191" s="2" t="s">
        <v>108</v>
      </c>
      <c r="C2191" s="66" t="s">
        <v>286</v>
      </c>
      <c r="D2191" s="2" t="n">
        <f aca="false">D2190+5</f>
        <v>230</v>
      </c>
      <c r="E2191" s="38" t="s">
        <v>281</v>
      </c>
      <c r="F2191" s="2" t="str">
        <f aca="false">RIGHT("0"&amp;E2191*10,3)</f>
        <v>160</v>
      </c>
      <c r="G2191" s="92" t="s">
        <v>3825</v>
      </c>
      <c r="H2191" s="8" t="n">
        <v>49.5</v>
      </c>
      <c r="I2191" s="8" t="n">
        <f aca="false">H2191</f>
        <v>49.5</v>
      </c>
      <c r="J2191" s="8" t="n">
        <f aca="false">H2191</f>
        <v>49.5</v>
      </c>
      <c r="M2191" s="8" t="n">
        <v>715</v>
      </c>
    </row>
    <row r="2192" customFormat="false" ht="15" hidden="false" customHeight="false" outlineLevel="0" collapsed="false">
      <c r="B2192" s="2" t="s">
        <v>108</v>
      </c>
      <c r="C2192" s="66" t="s">
        <v>286</v>
      </c>
      <c r="D2192" s="2" t="n">
        <f aca="false">D2191+5</f>
        <v>235</v>
      </c>
      <c r="E2192" s="38" t="s">
        <v>282</v>
      </c>
      <c r="F2192" s="2" t="str">
        <f aca="false">RIGHT("0"&amp;E2192*10,3)</f>
        <v>165</v>
      </c>
      <c r="G2192" s="66" t="s">
        <v>3825</v>
      </c>
      <c r="H2192" s="18" t="s">
        <v>3433</v>
      </c>
      <c r="J2192" s="18"/>
      <c r="K2192" s="18"/>
      <c r="L2192" s="18"/>
      <c r="M2192" s="18"/>
    </row>
    <row r="2193" customFormat="false" ht="15" hidden="false" customHeight="false" outlineLevel="0" collapsed="false">
      <c r="B2193" s="2" t="s">
        <v>108</v>
      </c>
      <c r="C2193" s="66" t="s">
        <v>286</v>
      </c>
      <c r="D2193" s="2" t="n">
        <f aca="false">D2192+5</f>
        <v>240</v>
      </c>
      <c r="E2193" s="38" t="s">
        <v>283</v>
      </c>
      <c r="F2193" s="2" t="str">
        <f aca="false">RIGHT("0"&amp;E2193*10,3)</f>
        <v>170</v>
      </c>
      <c r="G2193" s="66" t="s">
        <v>3825</v>
      </c>
      <c r="H2193" s="18" t="s">
        <v>3433</v>
      </c>
      <c r="J2193" s="18"/>
      <c r="K2193" s="18"/>
      <c r="L2193" s="18"/>
      <c r="M2193" s="18"/>
    </row>
    <row r="2194" customFormat="false" ht="15" hidden="false" customHeight="false" outlineLevel="0" collapsed="false">
      <c r="B2194" s="2" t="s">
        <v>108</v>
      </c>
      <c r="C2194" s="66" t="s">
        <v>286</v>
      </c>
      <c r="D2194" s="2" t="n">
        <f aca="false">D2193+5</f>
        <v>245</v>
      </c>
      <c r="E2194" s="38" t="s">
        <v>284</v>
      </c>
      <c r="F2194" s="2" t="str">
        <f aca="false">RIGHT("0"&amp;E2194*10,3)</f>
        <v>175</v>
      </c>
      <c r="G2194" s="66" t="s">
        <v>3825</v>
      </c>
      <c r="H2194" s="18" t="s">
        <v>3433</v>
      </c>
      <c r="J2194" s="18"/>
      <c r="K2194" s="18"/>
      <c r="L2194" s="18"/>
      <c r="M2194" s="18"/>
    </row>
    <row r="2195" customFormat="false" ht="15" hidden="false" customHeight="false" outlineLevel="0" collapsed="false">
      <c r="B2195" s="2" t="s">
        <v>108</v>
      </c>
      <c r="C2195" s="66" t="s">
        <v>286</v>
      </c>
      <c r="D2195" s="2" t="n">
        <f aca="false">D2194+5</f>
        <v>250</v>
      </c>
      <c r="E2195" s="38" t="s">
        <v>285</v>
      </c>
      <c r="F2195" s="2" t="str">
        <f aca="false">RIGHT("0"&amp;E2195*10,3)</f>
        <v>180</v>
      </c>
      <c r="G2195" s="66" t="s">
        <v>3825</v>
      </c>
      <c r="H2195" s="18" t="s">
        <v>3433</v>
      </c>
      <c r="J2195" s="18"/>
      <c r="K2195" s="18"/>
      <c r="L2195" s="18"/>
      <c r="M2195" s="18"/>
    </row>
    <row r="2197" customFormat="false" ht="15" hidden="false" customHeight="false" outlineLevel="0" collapsed="false">
      <c r="B2197" s="2" t="s">
        <v>108</v>
      </c>
      <c r="C2197" s="66" t="s">
        <v>2695</v>
      </c>
      <c r="D2197" s="2" t="n">
        <v>145</v>
      </c>
      <c r="E2197" s="38" t="s">
        <v>587</v>
      </c>
      <c r="F2197" s="2" t="s">
        <v>3016</v>
      </c>
      <c r="G2197" s="66" t="s">
        <v>3825</v>
      </c>
      <c r="H2197" s="18" t="s">
        <v>3433</v>
      </c>
    </row>
    <row r="2198" customFormat="false" ht="15" hidden="false" customHeight="false" outlineLevel="0" collapsed="false">
      <c r="B2198" s="2" t="s">
        <v>108</v>
      </c>
      <c r="C2198" s="66" t="s">
        <v>2695</v>
      </c>
      <c r="D2198" s="2" t="n">
        <v>155</v>
      </c>
      <c r="E2198" s="38" t="s">
        <v>588</v>
      </c>
      <c r="F2198" s="2" t="s">
        <v>3017</v>
      </c>
      <c r="G2198" s="66" t="s">
        <v>3825</v>
      </c>
      <c r="H2198" s="18" t="s">
        <v>3433</v>
      </c>
    </row>
    <row r="2199" customFormat="false" ht="15" hidden="false" customHeight="false" outlineLevel="0" collapsed="false">
      <c r="B2199" s="2" t="s">
        <v>108</v>
      </c>
      <c r="C2199" s="66" t="s">
        <v>2695</v>
      </c>
      <c r="D2199" s="2" t="n">
        <v>165</v>
      </c>
      <c r="E2199" s="38" t="s">
        <v>589</v>
      </c>
      <c r="F2199" s="2" t="s">
        <v>3021</v>
      </c>
      <c r="G2199" s="92" t="s">
        <v>3825</v>
      </c>
      <c r="H2199" s="8" t="s">
        <v>3828</v>
      </c>
      <c r="I2199" s="8" t="s">
        <v>3829</v>
      </c>
      <c r="J2199" s="8" t="str">
        <f aca="false">I2199</f>
        <v>53;54;55</v>
      </c>
      <c r="M2199" s="8" t="n">
        <v>0</v>
      </c>
    </row>
    <row r="2200" customFormat="false" ht="15" hidden="false" customHeight="false" outlineLevel="0" collapsed="false">
      <c r="B2200" s="2" t="s">
        <v>108</v>
      </c>
      <c r="C2200" s="66" t="s">
        <v>2695</v>
      </c>
      <c r="D2200" s="2" t="n">
        <v>175</v>
      </c>
      <c r="E2200" s="38" t="s">
        <v>590</v>
      </c>
      <c r="F2200" s="2" t="s">
        <v>3025</v>
      </c>
      <c r="G2200" s="92" t="s">
        <v>3825</v>
      </c>
      <c r="H2200" s="8" t="s">
        <v>468</v>
      </c>
      <c r="I2200" s="8" t="s">
        <v>3721</v>
      </c>
      <c r="J2200" s="8" t="str">
        <f aca="false">I2200</f>
        <v>56;57;58</v>
      </c>
      <c r="M2200" s="8" t="n">
        <v>0</v>
      </c>
    </row>
    <row r="2201" customFormat="false" ht="15" hidden="false" customHeight="false" outlineLevel="0" collapsed="false">
      <c r="B2201" s="2" t="s">
        <v>108</v>
      </c>
      <c r="C2201" s="66" t="s">
        <v>2695</v>
      </c>
      <c r="D2201" s="2" t="n">
        <v>185</v>
      </c>
      <c r="E2201" s="38" t="s">
        <v>591</v>
      </c>
      <c r="F2201" s="2" t="s">
        <v>3029</v>
      </c>
      <c r="G2201" s="92" t="s">
        <v>3825</v>
      </c>
      <c r="H2201" s="8" t="s">
        <v>2693</v>
      </c>
      <c r="I2201" s="8" t="s">
        <v>3830</v>
      </c>
      <c r="J2201" s="8" t="str">
        <f aca="false">I2201</f>
        <v>59;60;61</v>
      </c>
      <c r="M2201" s="8" t="n">
        <v>0</v>
      </c>
    </row>
    <row r="2202" customFormat="false" ht="15" hidden="false" customHeight="false" outlineLevel="0" collapsed="false">
      <c r="B2202" s="2" t="s">
        <v>108</v>
      </c>
      <c r="C2202" s="66" t="s">
        <v>2695</v>
      </c>
      <c r="D2202" s="2" t="n">
        <v>195</v>
      </c>
      <c r="E2202" s="38" t="s">
        <v>592</v>
      </c>
      <c r="F2202" s="2" t="s">
        <v>3032</v>
      </c>
      <c r="G2202" s="92" t="s">
        <v>3825</v>
      </c>
      <c r="H2202" s="8" t="s">
        <v>471</v>
      </c>
      <c r="I2202" s="8" t="s">
        <v>3831</v>
      </c>
      <c r="J2202" s="8" t="str">
        <f aca="false">I2202</f>
        <v>62;63;64</v>
      </c>
      <c r="M2202" s="8" t="n">
        <v>0</v>
      </c>
    </row>
    <row r="2204" customFormat="false" ht="15" hidden="false" customHeight="false" outlineLevel="0" collapsed="false">
      <c r="B2204" s="2" t="s">
        <v>108</v>
      </c>
      <c r="C2204" s="66" t="s">
        <v>2699</v>
      </c>
      <c r="D2204" s="2" t="n">
        <v>110</v>
      </c>
      <c r="E2204" s="38" t="s">
        <v>238</v>
      </c>
      <c r="F2204" s="38" t="s">
        <v>2913</v>
      </c>
      <c r="G2204" s="92" t="s">
        <v>3825</v>
      </c>
      <c r="H2204" s="8" t="s">
        <v>487</v>
      </c>
      <c r="I2204" s="8" t="s">
        <v>3722</v>
      </c>
      <c r="J2204" s="8" t="str">
        <f aca="false">I2204</f>
        <v>56;57;58;59;60</v>
      </c>
      <c r="M2204" s="8" t="n">
        <v>0</v>
      </c>
    </row>
    <row r="2206" customFormat="false" ht="15" hidden="false" customHeight="false" outlineLevel="0" collapsed="false">
      <c r="B2206" s="2" t="s">
        <v>108</v>
      </c>
      <c r="C2206" s="66" t="s">
        <v>2702</v>
      </c>
      <c r="D2206" s="2" t="n">
        <v>140</v>
      </c>
      <c r="E2206" s="38" t="s">
        <v>176</v>
      </c>
      <c r="F2206" s="2" t="s">
        <v>176</v>
      </c>
      <c r="G2206" s="76" t="s">
        <v>3825</v>
      </c>
      <c r="H2206" s="2" t="s">
        <v>3433</v>
      </c>
    </row>
    <row r="2207" customFormat="false" ht="15" hidden="false" customHeight="false" outlineLevel="0" collapsed="false">
      <c r="B2207" s="2" t="s">
        <v>108</v>
      </c>
      <c r="C2207" s="66" t="s">
        <v>2702</v>
      </c>
      <c r="D2207" s="2" t="n">
        <v>150</v>
      </c>
      <c r="E2207" s="38" t="s">
        <v>177</v>
      </c>
      <c r="F2207" s="2" t="s">
        <v>177</v>
      </c>
      <c r="G2207" s="92" t="s">
        <v>3825</v>
      </c>
      <c r="H2207" s="8" t="n">
        <v>17</v>
      </c>
      <c r="I2207" s="8" t="n">
        <f aca="false">H2207</f>
        <v>17</v>
      </c>
      <c r="J2207" s="8" t="n">
        <f aca="false">H2207</f>
        <v>17</v>
      </c>
      <c r="M2207" s="8" t="n">
        <v>0</v>
      </c>
    </row>
    <row r="2208" customFormat="false" ht="15" hidden="false" customHeight="false" outlineLevel="0" collapsed="false">
      <c r="B2208" s="2" t="s">
        <v>108</v>
      </c>
      <c r="C2208" s="66" t="s">
        <v>2702</v>
      </c>
      <c r="D2208" s="2" t="n">
        <v>160</v>
      </c>
      <c r="E2208" s="38" t="s">
        <v>178</v>
      </c>
      <c r="F2208" s="2" t="s">
        <v>178</v>
      </c>
      <c r="G2208" s="92" t="s">
        <v>3825</v>
      </c>
      <c r="H2208" s="8" t="n">
        <v>18</v>
      </c>
      <c r="I2208" s="8" t="n">
        <f aca="false">H2208</f>
        <v>18</v>
      </c>
      <c r="J2208" s="8" t="n">
        <f aca="false">H2208</f>
        <v>18</v>
      </c>
      <c r="M2208" s="8" t="n">
        <v>0</v>
      </c>
    </row>
    <row r="2209" customFormat="false" ht="15" hidden="false" customHeight="false" outlineLevel="0" collapsed="false">
      <c r="B2209" s="2" t="s">
        <v>108</v>
      </c>
      <c r="C2209" s="66" t="s">
        <v>2702</v>
      </c>
      <c r="D2209" s="2" t="n">
        <v>170</v>
      </c>
      <c r="E2209" s="38" t="s">
        <v>179</v>
      </c>
      <c r="F2209" s="2" t="s">
        <v>179</v>
      </c>
      <c r="G2209" s="92" t="s">
        <v>3825</v>
      </c>
      <c r="H2209" s="8" t="n">
        <v>19</v>
      </c>
      <c r="I2209" s="8" t="n">
        <f aca="false">H2209</f>
        <v>19</v>
      </c>
      <c r="J2209" s="8" t="n">
        <f aca="false">H2209</f>
        <v>19</v>
      </c>
      <c r="M2209" s="8" t="n">
        <v>0</v>
      </c>
    </row>
    <row r="2210" customFormat="false" ht="15" hidden="false" customHeight="false" outlineLevel="0" collapsed="false">
      <c r="B2210" s="2" t="s">
        <v>108</v>
      </c>
      <c r="C2210" s="66" t="s">
        <v>2702</v>
      </c>
      <c r="D2210" s="2" t="n">
        <v>180</v>
      </c>
      <c r="E2210" s="38" t="s">
        <v>180</v>
      </c>
      <c r="F2210" s="2" t="s">
        <v>180</v>
      </c>
      <c r="G2210" s="92" t="s">
        <v>3825</v>
      </c>
      <c r="H2210" s="8" t="n">
        <v>20</v>
      </c>
      <c r="I2210" s="8" t="n">
        <f aca="false">H2210</f>
        <v>20</v>
      </c>
      <c r="J2210" s="8" t="n">
        <f aca="false">H2210</f>
        <v>20</v>
      </c>
      <c r="M2210" s="8" t="n">
        <v>0</v>
      </c>
    </row>
    <row r="2211" customFormat="false" ht="15" hidden="false" customHeight="false" outlineLevel="0" collapsed="false">
      <c r="B2211" s="2" t="s">
        <v>108</v>
      </c>
      <c r="C2211" s="66" t="s">
        <v>2702</v>
      </c>
      <c r="D2211" s="2" t="n">
        <v>190</v>
      </c>
      <c r="E2211" s="38" t="s">
        <v>181</v>
      </c>
      <c r="F2211" s="2" t="s">
        <v>181</v>
      </c>
      <c r="G2211" s="92" t="s">
        <v>3825</v>
      </c>
      <c r="H2211" s="8" t="n">
        <v>21</v>
      </c>
      <c r="I2211" s="8" t="n">
        <f aca="false">H2211</f>
        <v>21</v>
      </c>
      <c r="J2211" s="8" t="n">
        <f aca="false">H2211</f>
        <v>21</v>
      </c>
      <c r="M2211" s="8" t="n">
        <v>0</v>
      </c>
    </row>
    <row r="2212" customFormat="false" ht="15" hidden="false" customHeight="false" outlineLevel="0" collapsed="false">
      <c r="B2212" s="2" t="s">
        <v>108</v>
      </c>
      <c r="C2212" s="66" t="s">
        <v>2702</v>
      </c>
      <c r="D2212" s="2" t="n">
        <v>200</v>
      </c>
      <c r="E2212" s="38" t="s">
        <v>182</v>
      </c>
      <c r="F2212" s="2" t="s">
        <v>182</v>
      </c>
      <c r="G2212" s="92" t="s">
        <v>3825</v>
      </c>
      <c r="H2212" s="8" t="n">
        <v>22</v>
      </c>
      <c r="I2212" s="8" t="n">
        <f aca="false">H2212</f>
        <v>22</v>
      </c>
      <c r="J2212" s="8" t="n">
        <f aca="false">H2212</f>
        <v>22</v>
      </c>
      <c r="M2212" s="8" t="n">
        <v>0</v>
      </c>
    </row>
    <row r="2214" customFormat="false" ht="15" hidden="false" customHeight="false" outlineLevel="0" collapsed="false">
      <c r="B2214" s="2" t="s">
        <v>108</v>
      </c>
      <c r="C2214" s="66" t="s">
        <v>1184</v>
      </c>
      <c r="D2214" s="2" t="n">
        <v>140</v>
      </c>
      <c r="E2214" s="38" t="s">
        <v>176</v>
      </c>
      <c r="F2214" s="38" t="str">
        <f aca="false">E2214</f>
        <v>XXS</v>
      </c>
      <c r="G2214" s="76" t="s">
        <v>3825</v>
      </c>
      <c r="H2214" s="2" t="s">
        <v>3433</v>
      </c>
    </row>
    <row r="2215" customFormat="false" ht="15" hidden="false" customHeight="false" outlineLevel="0" collapsed="false">
      <c r="B2215" s="2" t="s">
        <v>108</v>
      </c>
      <c r="C2215" s="66" t="s">
        <v>1184</v>
      </c>
      <c r="D2215" s="2" t="n">
        <f aca="false">D2214+10</f>
        <v>150</v>
      </c>
      <c r="E2215" s="38" t="s">
        <v>177</v>
      </c>
      <c r="F2215" s="38" t="str">
        <f aca="false">E2215</f>
        <v>XS</v>
      </c>
      <c r="G2215" s="76" t="s">
        <v>3825</v>
      </c>
      <c r="H2215" s="2" t="s">
        <v>3433</v>
      </c>
    </row>
    <row r="2216" customFormat="false" ht="15" hidden="false" customHeight="false" outlineLevel="0" collapsed="false">
      <c r="B2216" s="2" t="s">
        <v>108</v>
      </c>
      <c r="C2216" s="66" t="s">
        <v>1184</v>
      </c>
      <c r="D2216" s="2" t="n">
        <f aca="false">D2215+10</f>
        <v>160</v>
      </c>
      <c r="E2216" s="38" t="s">
        <v>178</v>
      </c>
      <c r="F2216" s="38" t="str">
        <f aca="false">E2216</f>
        <v>S</v>
      </c>
      <c r="G2216" s="76" t="s">
        <v>3825</v>
      </c>
      <c r="H2216" s="2" t="s">
        <v>3433</v>
      </c>
    </row>
    <row r="2217" customFormat="false" ht="15" hidden="false" customHeight="false" outlineLevel="0" collapsed="false">
      <c r="B2217" s="2" t="s">
        <v>108</v>
      </c>
      <c r="C2217" s="66" t="s">
        <v>1184</v>
      </c>
      <c r="D2217" s="2" t="n">
        <f aca="false">D2216+10</f>
        <v>170</v>
      </c>
      <c r="E2217" s="38" t="s">
        <v>179</v>
      </c>
      <c r="F2217" s="38" t="str">
        <f aca="false">E2217</f>
        <v>M</v>
      </c>
      <c r="G2217" s="92" t="s">
        <v>3825</v>
      </c>
      <c r="H2217" s="8" t="s">
        <v>1181</v>
      </c>
      <c r="I2217" s="8" t="s">
        <v>3832</v>
      </c>
      <c r="J2217" s="8" t="s">
        <v>3832</v>
      </c>
      <c r="M2217" s="8" t="n">
        <v>0</v>
      </c>
    </row>
    <row r="2218" customFormat="false" ht="15" hidden="false" customHeight="false" outlineLevel="0" collapsed="false">
      <c r="B2218" s="2" t="s">
        <v>108</v>
      </c>
      <c r="C2218" s="66" t="s">
        <v>1184</v>
      </c>
      <c r="D2218" s="2" t="n">
        <f aca="false">D2217+10</f>
        <v>180</v>
      </c>
      <c r="E2218" s="38" t="s">
        <v>180</v>
      </c>
      <c r="F2218" s="38" t="str">
        <f aca="false">E2218</f>
        <v>L</v>
      </c>
      <c r="G2218" s="92" t="s">
        <v>3825</v>
      </c>
      <c r="H2218" s="8" t="s">
        <v>2039</v>
      </c>
      <c r="I2218" s="8" t="s">
        <v>3258</v>
      </c>
      <c r="J2218" s="8" t="s">
        <v>3258</v>
      </c>
      <c r="M2218" s="8" t="n">
        <v>0</v>
      </c>
    </row>
    <row r="2219" customFormat="false" ht="15" hidden="false" customHeight="false" outlineLevel="0" collapsed="false">
      <c r="B2219" s="2" t="s">
        <v>108</v>
      </c>
      <c r="C2219" s="66" t="s">
        <v>1184</v>
      </c>
      <c r="D2219" s="2" t="n">
        <f aca="false">D2218+10</f>
        <v>190</v>
      </c>
      <c r="E2219" s="38" t="s">
        <v>181</v>
      </c>
      <c r="F2219" s="38" t="str">
        <f aca="false">E2219</f>
        <v>XL</v>
      </c>
      <c r="G2219" s="76" t="s">
        <v>3825</v>
      </c>
      <c r="H2219" s="2" t="s">
        <v>3433</v>
      </c>
    </row>
    <row r="2220" customFormat="false" ht="15" hidden="false" customHeight="false" outlineLevel="0" collapsed="false">
      <c r="B2220" s="2" t="s">
        <v>108</v>
      </c>
      <c r="C2220" s="66" t="s">
        <v>1184</v>
      </c>
      <c r="D2220" s="2" t="n">
        <f aca="false">D2219+10</f>
        <v>200</v>
      </c>
      <c r="E2220" s="38" t="s">
        <v>182</v>
      </c>
      <c r="F2220" s="38" t="str">
        <f aca="false">E2220</f>
        <v>XXL</v>
      </c>
      <c r="G2220" s="76" t="s">
        <v>3825</v>
      </c>
      <c r="H2220" s="2" t="s">
        <v>3433</v>
      </c>
    </row>
    <row r="2222" customFormat="false" ht="15" hidden="false" customHeight="false" outlineLevel="0" collapsed="false">
      <c r="B2222" s="2" t="s">
        <v>108</v>
      </c>
      <c r="C2222" s="76" t="s">
        <v>1204</v>
      </c>
      <c r="D2222" s="18" t="n">
        <v>110</v>
      </c>
      <c r="E2222" s="61" t="s">
        <v>238</v>
      </c>
      <c r="F2222" s="61" t="s">
        <v>2913</v>
      </c>
      <c r="G2222" s="92" t="s">
        <v>3825</v>
      </c>
      <c r="H2222" s="8" t="s">
        <v>1181</v>
      </c>
      <c r="I2222" s="8" t="s">
        <v>3832</v>
      </c>
      <c r="J2222" s="8" t="s">
        <v>3832</v>
      </c>
      <c r="M2222" s="8" t="n">
        <v>0</v>
      </c>
    </row>
    <row r="2224" customFormat="false" ht="15" hidden="false" customHeight="false" outlineLevel="0" collapsed="false">
      <c r="B2224" s="2" t="s">
        <v>108</v>
      </c>
      <c r="C2224" s="66" t="s">
        <v>2588</v>
      </c>
      <c r="D2224" s="2" t="n">
        <v>110</v>
      </c>
      <c r="E2224" s="38" t="s">
        <v>238</v>
      </c>
      <c r="F2224" s="38" t="s">
        <v>2913</v>
      </c>
      <c r="G2224" s="92" t="s">
        <v>3825</v>
      </c>
      <c r="H2224" s="8" t="s">
        <v>486</v>
      </c>
      <c r="I2224" s="8" t="s">
        <v>3833</v>
      </c>
      <c r="J2224" s="8" t="s">
        <v>3833</v>
      </c>
      <c r="M2224" s="8" t="n">
        <v>0</v>
      </c>
    </row>
    <row r="2226" customFormat="false" ht="15" hidden="false" customHeight="false" outlineLevel="0" collapsed="false">
      <c r="B2226" s="2" t="s">
        <v>108</v>
      </c>
      <c r="C2226" s="66" t="s">
        <v>2600</v>
      </c>
      <c r="D2226" s="2" t="n">
        <v>140</v>
      </c>
      <c r="E2226" s="38" t="s">
        <v>176</v>
      </c>
      <c r="F2226" s="2" t="s">
        <v>176</v>
      </c>
      <c r="G2226" s="66" t="s">
        <v>3825</v>
      </c>
      <c r="H2226" s="2" t="s">
        <v>3433</v>
      </c>
    </row>
    <row r="2227" customFormat="false" ht="15" hidden="false" customHeight="false" outlineLevel="0" collapsed="false">
      <c r="B2227" s="2" t="s">
        <v>108</v>
      </c>
      <c r="C2227" s="66" t="s">
        <v>2600</v>
      </c>
      <c r="D2227" s="2" t="n">
        <v>150</v>
      </c>
      <c r="E2227" s="38" t="s">
        <v>177</v>
      </c>
      <c r="F2227" s="2" t="s">
        <v>177</v>
      </c>
      <c r="G2227" s="92" t="s">
        <v>3825</v>
      </c>
      <c r="H2227" s="8" t="n">
        <v>14</v>
      </c>
      <c r="I2227" s="8" t="n">
        <f aca="false">H2227</f>
        <v>14</v>
      </c>
      <c r="J2227" s="8" t="n">
        <f aca="false">H2227</f>
        <v>14</v>
      </c>
      <c r="M2227" s="8" t="n">
        <v>0</v>
      </c>
    </row>
    <row r="2228" customFormat="false" ht="15" hidden="false" customHeight="false" outlineLevel="0" collapsed="false">
      <c r="B2228" s="2" t="s">
        <v>108</v>
      </c>
      <c r="C2228" s="66" t="s">
        <v>2600</v>
      </c>
      <c r="D2228" s="2" t="n">
        <v>160</v>
      </c>
      <c r="E2228" s="38" t="s">
        <v>178</v>
      </c>
      <c r="F2228" s="2" t="s">
        <v>178</v>
      </c>
      <c r="G2228" s="92" t="s">
        <v>3825</v>
      </c>
      <c r="H2228" s="8" t="n">
        <v>15</v>
      </c>
      <c r="I2228" s="8" t="n">
        <f aca="false">H2228</f>
        <v>15</v>
      </c>
      <c r="J2228" s="8" t="n">
        <f aca="false">H2228</f>
        <v>15</v>
      </c>
      <c r="M2228" s="8" t="n">
        <v>0</v>
      </c>
    </row>
    <row r="2229" customFormat="false" ht="15" hidden="false" customHeight="false" outlineLevel="0" collapsed="false">
      <c r="B2229" s="2" t="s">
        <v>108</v>
      </c>
      <c r="C2229" s="66" t="s">
        <v>2600</v>
      </c>
      <c r="D2229" s="2" t="n">
        <v>170</v>
      </c>
      <c r="E2229" s="38" t="s">
        <v>179</v>
      </c>
      <c r="F2229" s="2" t="s">
        <v>179</v>
      </c>
      <c r="G2229" s="92" t="s">
        <v>3825</v>
      </c>
      <c r="H2229" s="8" t="n">
        <v>16</v>
      </c>
      <c r="I2229" s="8" t="n">
        <f aca="false">H2229</f>
        <v>16</v>
      </c>
      <c r="J2229" s="8" t="n">
        <f aca="false">H2229</f>
        <v>16</v>
      </c>
      <c r="M2229" s="8" t="n">
        <v>0</v>
      </c>
    </row>
    <row r="2230" customFormat="false" ht="15" hidden="false" customHeight="false" outlineLevel="0" collapsed="false">
      <c r="B2230" s="2" t="s">
        <v>108</v>
      </c>
      <c r="C2230" s="66" t="s">
        <v>2600</v>
      </c>
      <c r="D2230" s="2" t="n">
        <v>180</v>
      </c>
      <c r="E2230" s="38" t="s">
        <v>180</v>
      </c>
      <c r="F2230" s="2" t="s">
        <v>180</v>
      </c>
      <c r="G2230" s="92" t="s">
        <v>3825</v>
      </c>
      <c r="H2230" s="8" t="n">
        <v>17</v>
      </c>
      <c r="I2230" s="8" t="n">
        <f aca="false">H2230</f>
        <v>17</v>
      </c>
      <c r="J2230" s="8" t="n">
        <f aca="false">H2230</f>
        <v>17</v>
      </c>
      <c r="M2230" s="8" t="n">
        <v>0</v>
      </c>
    </row>
    <row r="2231" customFormat="false" ht="15" hidden="false" customHeight="false" outlineLevel="0" collapsed="false">
      <c r="B2231" s="2" t="s">
        <v>108</v>
      </c>
      <c r="C2231" s="66" t="s">
        <v>2600</v>
      </c>
      <c r="D2231" s="2" t="n">
        <v>190</v>
      </c>
      <c r="E2231" s="38" t="s">
        <v>181</v>
      </c>
      <c r="F2231" s="2" t="s">
        <v>181</v>
      </c>
      <c r="G2231" s="92" t="s">
        <v>3825</v>
      </c>
      <c r="H2231" s="8" t="n">
        <v>18</v>
      </c>
      <c r="I2231" s="8" t="n">
        <f aca="false">H2231</f>
        <v>18</v>
      </c>
      <c r="J2231" s="8" t="n">
        <f aca="false">H2231</f>
        <v>18</v>
      </c>
      <c r="M2231" s="8" t="n">
        <v>0</v>
      </c>
    </row>
    <row r="2232" customFormat="false" ht="15" hidden="false" customHeight="false" outlineLevel="0" collapsed="false">
      <c r="B2232" s="2" t="s">
        <v>108</v>
      </c>
      <c r="C2232" s="66" t="s">
        <v>2600</v>
      </c>
      <c r="D2232" s="2" t="n">
        <v>200</v>
      </c>
      <c r="E2232" s="38" t="s">
        <v>182</v>
      </c>
      <c r="F2232" s="2" t="s">
        <v>182</v>
      </c>
      <c r="G2232" s="66" t="s">
        <v>3825</v>
      </c>
      <c r="H2232" s="2" t="s">
        <v>3433</v>
      </c>
    </row>
    <row r="2234" customFormat="false" ht="15" hidden="false" customHeight="false" outlineLevel="0" collapsed="false">
      <c r="B2234" s="2" t="s">
        <v>108</v>
      </c>
      <c r="C2234" s="66" t="s">
        <v>2603</v>
      </c>
      <c r="D2234" s="2" t="n">
        <v>125</v>
      </c>
      <c r="E2234" s="38" t="s">
        <v>586</v>
      </c>
      <c r="F2234" s="2" t="s">
        <v>3467</v>
      </c>
      <c r="G2234" s="66" t="s">
        <v>3825</v>
      </c>
      <c r="H2234" s="2" t="s">
        <v>3433</v>
      </c>
    </row>
    <row r="2235" customFormat="false" ht="15" hidden="false" customHeight="false" outlineLevel="0" collapsed="false">
      <c r="B2235" s="2" t="s">
        <v>108</v>
      </c>
      <c r="C2235" s="66" t="s">
        <v>2603</v>
      </c>
      <c r="D2235" s="2" t="n">
        <v>145</v>
      </c>
      <c r="E2235" s="38" t="s">
        <v>587</v>
      </c>
      <c r="F2235" s="2" t="s">
        <v>3016</v>
      </c>
      <c r="G2235" s="66" t="s">
        <v>3825</v>
      </c>
      <c r="H2235" s="2" t="s">
        <v>3433</v>
      </c>
    </row>
    <row r="2236" customFormat="false" ht="15" hidden="false" customHeight="false" outlineLevel="0" collapsed="false">
      <c r="B2236" s="2" t="s">
        <v>108</v>
      </c>
      <c r="C2236" s="66" t="s">
        <v>2603</v>
      </c>
      <c r="D2236" s="2" t="n">
        <v>155</v>
      </c>
      <c r="E2236" s="38" t="s">
        <v>588</v>
      </c>
      <c r="F2236" s="2" t="s">
        <v>3017</v>
      </c>
      <c r="G2236" s="92" t="s">
        <v>3825</v>
      </c>
      <c r="H2236" s="8" t="str">
        <f aca="false">H2227&amp;"/"&amp;H2228</f>
        <v>14/15</v>
      </c>
      <c r="I2236" s="8" t="str">
        <f aca="false">SUBSTITUTE(H2236,"/",";")</f>
        <v>14;15</v>
      </c>
      <c r="J2236" s="8" t="str">
        <f aca="false">SUBSTITUTE(H2236,"/",";")</f>
        <v>14;15</v>
      </c>
      <c r="M2236" s="8" t="n">
        <v>0</v>
      </c>
    </row>
    <row r="2237" customFormat="false" ht="15" hidden="false" customHeight="false" outlineLevel="0" collapsed="false">
      <c r="B2237" s="2" t="s">
        <v>108</v>
      </c>
      <c r="C2237" s="66" t="s">
        <v>2603</v>
      </c>
      <c r="D2237" s="2" t="n">
        <v>165</v>
      </c>
      <c r="E2237" s="38" t="s">
        <v>589</v>
      </c>
      <c r="F2237" s="2" t="s">
        <v>3021</v>
      </c>
      <c r="G2237" s="92" t="s">
        <v>3825</v>
      </c>
      <c r="H2237" s="8" t="str">
        <f aca="false">H2228&amp;"/"&amp;H2229</f>
        <v>15/16</v>
      </c>
      <c r="I2237" s="8" t="str">
        <f aca="false">SUBSTITUTE(H2237,"/",";")</f>
        <v>15;16</v>
      </c>
      <c r="J2237" s="8" t="str">
        <f aca="false">SUBSTITUTE(H2237,"/",";")</f>
        <v>15;16</v>
      </c>
      <c r="M2237" s="8" t="n">
        <v>0</v>
      </c>
    </row>
    <row r="2238" customFormat="false" ht="15" hidden="false" customHeight="false" outlineLevel="0" collapsed="false">
      <c r="B2238" s="2" t="s">
        <v>108</v>
      </c>
      <c r="C2238" s="66" t="s">
        <v>2603</v>
      </c>
      <c r="D2238" s="2" t="n">
        <v>175</v>
      </c>
      <c r="E2238" s="38" t="s">
        <v>590</v>
      </c>
      <c r="F2238" s="2" t="s">
        <v>3025</v>
      </c>
      <c r="G2238" s="92" t="s">
        <v>3825</v>
      </c>
      <c r="H2238" s="8" t="str">
        <f aca="false">H2229&amp;"/"&amp;H2230</f>
        <v>16/17</v>
      </c>
      <c r="I2238" s="8" t="str">
        <f aca="false">SUBSTITUTE(H2238,"/",";")</f>
        <v>16;17</v>
      </c>
      <c r="J2238" s="8" t="str">
        <f aca="false">SUBSTITUTE(H2238,"/",";")</f>
        <v>16;17</v>
      </c>
      <c r="M2238" s="8" t="n">
        <v>0</v>
      </c>
    </row>
    <row r="2239" customFormat="false" ht="15" hidden="false" customHeight="false" outlineLevel="0" collapsed="false">
      <c r="B2239" s="2" t="s">
        <v>108</v>
      </c>
      <c r="C2239" s="66" t="s">
        <v>2603</v>
      </c>
      <c r="D2239" s="2" t="n">
        <v>185</v>
      </c>
      <c r="E2239" s="38" t="s">
        <v>591</v>
      </c>
      <c r="F2239" s="2" t="s">
        <v>3029</v>
      </c>
      <c r="G2239" s="92" t="s">
        <v>3825</v>
      </c>
      <c r="H2239" s="8" t="str">
        <f aca="false">H2230&amp;"/"&amp;H2231</f>
        <v>17/18</v>
      </c>
      <c r="I2239" s="8" t="str">
        <f aca="false">SUBSTITUTE(H2239,"/",";")</f>
        <v>17;18</v>
      </c>
      <c r="J2239" s="8" t="str">
        <f aca="false">SUBSTITUTE(H2239,"/",";")</f>
        <v>17;18</v>
      </c>
      <c r="M2239" s="8" t="n">
        <v>0</v>
      </c>
    </row>
    <row r="2240" customFormat="false" ht="15" hidden="false" customHeight="false" outlineLevel="0" collapsed="false">
      <c r="B2240" s="2" t="s">
        <v>108</v>
      </c>
      <c r="C2240" s="66" t="s">
        <v>2603</v>
      </c>
      <c r="D2240" s="2" t="n">
        <v>195</v>
      </c>
      <c r="E2240" s="38" t="s">
        <v>592</v>
      </c>
      <c r="F2240" s="2" t="s">
        <v>3032</v>
      </c>
      <c r="G2240" s="66" t="s">
        <v>3825</v>
      </c>
      <c r="H2240" s="2" t="s">
        <v>3433</v>
      </c>
    </row>
    <row r="2242" customFormat="false" ht="15" hidden="false" customHeight="false" outlineLevel="0" collapsed="false">
      <c r="B2242" s="2" t="s">
        <v>108</v>
      </c>
      <c r="C2242" s="66" t="s">
        <v>2746</v>
      </c>
      <c r="D2242" s="2" t="n">
        <v>140</v>
      </c>
      <c r="E2242" s="38" t="s">
        <v>176</v>
      </c>
      <c r="F2242" s="2" t="str">
        <f aca="false">E2242</f>
        <v>XXS</v>
      </c>
      <c r="G2242" s="66" t="s">
        <v>3825</v>
      </c>
      <c r="H2242" s="2" t="s">
        <v>3433</v>
      </c>
    </row>
    <row r="2243" customFormat="false" ht="15" hidden="false" customHeight="false" outlineLevel="0" collapsed="false">
      <c r="B2243" s="2" t="s">
        <v>108</v>
      </c>
      <c r="C2243" s="66" t="s">
        <v>2746</v>
      </c>
      <c r="D2243" s="2" t="n">
        <v>150</v>
      </c>
      <c r="E2243" s="38" t="s">
        <v>177</v>
      </c>
      <c r="F2243" s="2" t="str">
        <f aca="false">E2243</f>
        <v>XS</v>
      </c>
      <c r="G2243" s="92" t="s">
        <v>3825</v>
      </c>
      <c r="H2243" s="8" t="n">
        <v>14</v>
      </c>
      <c r="I2243" s="8" t="n">
        <f aca="false">H2243</f>
        <v>14</v>
      </c>
      <c r="J2243" s="8" t="n">
        <f aca="false">H2243</f>
        <v>14</v>
      </c>
      <c r="M2243" s="8" t="n">
        <v>0</v>
      </c>
    </row>
    <row r="2244" customFormat="false" ht="15" hidden="false" customHeight="false" outlineLevel="0" collapsed="false">
      <c r="B2244" s="2" t="s">
        <v>108</v>
      </c>
      <c r="C2244" s="66" t="s">
        <v>2746</v>
      </c>
      <c r="D2244" s="2" t="n">
        <v>160</v>
      </c>
      <c r="E2244" s="38" t="s">
        <v>178</v>
      </c>
      <c r="F2244" s="2" t="str">
        <f aca="false">E2244</f>
        <v>S</v>
      </c>
      <c r="G2244" s="92" t="s">
        <v>3825</v>
      </c>
      <c r="H2244" s="8" t="n">
        <v>15</v>
      </c>
      <c r="I2244" s="8" t="n">
        <f aca="false">H2244</f>
        <v>15</v>
      </c>
      <c r="J2244" s="8" t="n">
        <f aca="false">H2244</f>
        <v>15</v>
      </c>
      <c r="M2244" s="8" t="n">
        <v>0</v>
      </c>
    </row>
    <row r="2245" customFormat="false" ht="15" hidden="false" customHeight="false" outlineLevel="0" collapsed="false">
      <c r="B2245" s="2" t="s">
        <v>108</v>
      </c>
      <c r="C2245" s="66" t="s">
        <v>2746</v>
      </c>
      <c r="D2245" s="2" t="n">
        <v>170</v>
      </c>
      <c r="E2245" s="38" t="s">
        <v>179</v>
      </c>
      <c r="F2245" s="2" t="str">
        <f aca="false">E2245</f>
        <v>M</v>
      </c>
      <c r="G2245" s="92" t="s">
        <v>3825</v>
      </c>
      <c r="H2245" s="8" t="n">
        <v>16</v>
      </c>
      <c r="I2245" s="8" t="n">
        <f aca="false">H2245</f>
        <v>16</v>
      </c>
      <c r="J2245" s="8" t="n">
        <f aca="false">H2245</f>
        <v>16</v>
      </c>
      <c r="M2245" s="8" t="n">
        <v>0</v>
      </c>
    </row>
    <row r="2246" customFormat="false" ht="15" hidden="false" customHeight="false" outlineLevel="0" collapsed="false">
      <c r="B2246" s="2" t="s">
        <v>108</v>
      </c>
      <c r="C2246" s="66" t="s">
        <v>2746</v>
      </c>
      <c r="D2246" s="2" t="n">
        <v>180</v>
      </c>
      <c r="E2246" s="38" t="s">
        <v>180</v>
      </c>
      <c r="F2246" s="2" t="str">
        <f aca="false">E2246</f>
        <v>L</v>
      </c>
      <c r="G2246" s="92" t="s">
        <v>3825</v>
      </c>
      <c r="H2246" s="8" t="n">
        <v>17</v>
      </c>
      <c r="I2246" s="8" t="n">
        <f aca="false">H2246</f>
        <v>17</v>
      </c>
      <c r="J2246" s="8" t="n">
        <f aca="false">H2246</f>
        <v>17</v>
      </c>
      <c r="M2246" s="8" t="n">
        <v>0</v>
      </c>
    </row>
    <row r="2247" customFormat="false" ht="15" hidden="false" customHeight="false" outlineLevel="0" collapsed="false">
      <c r="B2247" s="2" t="s">
        <v>108</v>
      </c>
      <c r="C2247" s="66" t="s">
        <v>2746</v>
      </c>
      <c r="D2247" s="2" t="n">
        <v>190</v>
      </c>
      <c r="E2247" s="38" t="s">
        <v>181</v>
      </c>
      <c r="F2247" s="2" t="str">
        <f aca="false">E2247</f>
        <v>XL</v>
      </c>
      <c r="G2247" s="92" t="s">
        <v>3825</v>
      </c>
      <c r="H2247" s="8" t="n">
        <v>18</v>
      </c>
      <c r="I2247" s="8" t="n">
        <f aca="false">H2247</f>
        <v>18</v>
      </c>
      <c r="J2247" s="8" t="n">
        <f aca="false">H2247</f>
        <v>18</v>
      </c>
      <c r="M2247" s="8" t="n">
        <v>0</v>
      </c>
    </row>
    <row r="2248" customFormat="false" ht="15" hidden="false" customHeight="false" outlineLevel="0" collapsed="false">
      <c r="B2248" s="2" t="s">
        <v>108</v>
      </c>
      <c r="C2248" s="66" t="s">
        <v>2746</v>
      </c>
      <c r="D2248" s="2" t="n">
        <v>200</v>
      </c>
      <c r="E2248" s="38" t="s">
        <v>182</v>
      </c>
      <c r="F2248" s="2" t="str">
        <f aca="false">E2248</f>
        <v>XXL</v>
      </c>
      <c r="G2248" s="66" t="s">
        <v>3825</v>
      </c>
      <c r="H2248" s="2" t="s">
        <v>3433</v>
      </c>
    </row>
    <row r="2250" customFormat="false" ht="15" hidden="false" customHeight="false" outlineLevel="0" collapsed="false">
      <c r="B2250" s="2" t="s">
        <v>108</v>
      </c>
      <c r="C2250" s="66" t="s">
        <v>2783</v>
      </c>
      <c r="D2250" s="2" t="n">
        <v>145</v>
      </c>
      <c r="E2250" s="38" t="s">
        <v>587</v>
      </c>
      <c r="F2250" s="2" t="str">
        <f aca="false">IFERROR(E2250*10,SUBSTITUTE(E2250,"/",""))</f>
        <v>XXSXS</v>
      </c>
      <c r="G2250" s="66" t="s">
        <v>3825</v>
      </c>
      <c r="H2250" s="2" t="s">
        <v>3433</v>
      </c>
    </row>
    <row r="2251" customFormat="false" ht="15" hidden="false" customHeight="false" outlineLevel="0" collapsed="false">
      <c r="B2251" s="2" t="s">
        <v>108</v>
      </c>
      <c r="C2251" s="66" t="s">
        <v>2783</v>
      </c>
      <c r="D2251" s="2" t="n">
        <v>155</v>
      </c>
      <c r="E2251" s="38" t="s">
        <v>588</v>
      </c>
      <c r="F2251" s="2" t="str">
        <f aca="false">IFERROR(E2251*10,SUBSTITUTE(E2251,"/",""))</f>
        <v>XSS</v>
      </c>
      <c r="G2251" s="66" t="s">
        <v>3825</v>
      </c>
      <c r="H2251" s="2" t="s">
        <v>3433</v>
      </c>
    </row>
    <row r="2252" customFormat="false" ht="15" hidden="false" customHeight="false" outlineLevel="0" collapsed="false">
      <c r="B2252" s="2" t="s">
        <v>108</v>
      </c>
      <c r="C2252" s="66" t="s">
        <v>2783</v>
      </c>
      <c r="D2252" s="2" t="n">
        <v>165</v>
      </c>
      <c r="E2252" s="38" t="s">
        <v>589</v>
      </c>
      <c r="F2252" s="2" t="str">
        <f aca="false">IFERROR(E2252*10,SUBSTITUTE(E2252,"/",""))</f>
        <v>SM</v>
      </c>
      <c r="G2252" s="92" t="s">
        <v>3825</v>
      </c>
      <c r="H2252" s="8" t="n">
        <v>38</v>
      </c>
      <c r="I2252" s="8" t="n">
        <f aca="false">H2252</f>
        <v>38</v>
      </c>
      <c r="J2252" s="8" t="n">
        <f aca="false">H2252</f>
        <v>38</v>
      </c>
      <c r="M2252" s="8" t="n">
        <v>0</v>
      </c>
    </row>
    <row r="2253" customFormat="false" ht="15" hidden="false" customHeight="false" outlineLevel="0" collapsed="false">
      <c r="B2253" s="2" t="s">
        <v>108</v>
      </c>
      <c r="C2253" s="66" t="s">
        <v>2783</v>
      </c>
      <c r="D2253" s="2" t="n">
        <v>175</v>
      </c>
      <c r="E2253" s="38" t="s">
        <v>590</v>
      </c>
      <c r="F2253" s="2" t="str">
        <f aca="false">IFERROR(E2253*10,SUBSTITUTE(E2253,"/",""))</f>
        <v>ML</v>
      </c>
      <c r="G2253" s="66" t="s">
        <v>3825</v>
      </c>
      <c r="H2253" s="2" t="s">
        <v>3433</v>
      </c>
    </row>
    <row r="2254" customFormat="false" ht="15" hidden="false" customHeight="false" outlineLevel="0" collapsed="false">
      <c r="B2254" s="2" t="s">
        <v>108</v>
      </c>
      <c r="C2254" s="66" t="s">
        <v>2783</v>
      </c>
      <c r="D2254" s="2" t="n">
        <v>185</v>
      </c>
      <c r="E2254" s="38" t="s">
        <v>591</v>
      </c>
      <c r="F2254" s="2" t="str">
        <f aca="false">IFERROR(E2254*10,SUBSTITUTE(E2254,"/",""))</f>
        <v>LXL</v>
      </c>
      <c r="G2254" s="92" t="s">
        <v>3825</v>
      </c>
      <c r="H2254" s="8" t="n">
        <v>43</v>
      </c>
      <c r="I2254" s="8" t="n">
        <f aca="false">H2254</f>
        <v>43</v>
      </c>
      <c r="J2254" s="8" t="n">
        <f aca="false">H2254</f>
        <v>43</v>
      </c>
      <c r="M2254" s="8" t="n">
        <v>0</v>
      </c>
    </row>
    <row r="2255" customFormat="false" ht="15" hidden="false" customHeight="false" outlineLevel="0" collapsed="false">
      <c r="B2255" s="2" t="s">
        <v>108</v>
      </c>
      <c r="C2255" s="66" t="s">
        <v>2783</v>
      </c>
      <c r="D2255" s="2" t="n">
        <v>195</v>
      </c>
      <c r="E2255" s="38" t="s">
        <v>592</v>
      </c>
      <c r="F2255" s="2" t="str">
        <f aca="false">IFERROR(E2255*10,SUBSTITUTE(E2255,"/",""))</f>
        <v>XLXXL</v>
      </c>
      <c r="G2255" s="66" t="s">
        <v>3825</v>
      </c>
      <c r="H2255" s="2" t="s">
        <v>3433</v>
      </c>
    </row>
    <row r="2257" customFormat="false" ht="15" hidden="false" customHeight="false" outlineLevel="0" collapsed="false">
      <c r="B2257" s="2" t="s">
        <v>108</v>
      </c>
      <c r="C2257" s="66" t="s">
        <v>2327</v>
      </c>
      <c r="D2257" s="2" t="n">
        <v>130</v>
      </c>
      <c r="E2257" s="38" t="s">
        <v>578</v>
      </c>
      <c r="F2257" s="2" t="str">
        <f aca="false">SUBSTITUTE(E2257,"/","")</f>
        <v>3XS</v>
      </c>
      <c r="G2257" s="66" t="s">
        <v>3825</v>
      </c>
      <c r="H2257" s="2" t="s">
        <v>3433</v>
      </c>
    </row>
    <row r="2258" customFormat="false" ht="15" hidden="false" customHeight="false" outlineLevel="0" collapsed="false">
      <c r="B2258" s="2" t="s">
        <v>108</v>
      </c>
      <c r="C2258" s="66" t="s">
        <v>2327</v>
      </c>
      <c r="D2258" s="2" t="n">
        <f aca="false">D2257+5</f>
        <v>135</v>
      </c>
      <c r="E2258" s="38" t="s">
        <v>2328</v>
      </c>
      <c r="F2258" s="2" t="str">
        <f aca="false">SUBSTITUTE(E2258,"/","")</f>
        <v>3XSXXS</v>
      </c>
      <c r="G2258" s="66" t="s">
        <v>3825</v>
      </c>
      <c r="H2258" s="2" t="s">
        <v>3433</v>
      </c>
    </row>
    <row r="2259" customFormat="false" ht="15" hidden="false" customHeight="false" outlineLevel="0" collapsed="false">
      <c r="B2259" s="2" t="s">
        <v>108</v>
      </c>
      <c r="C2259" s="66" t="s">
        <v>2327</v>
      </c>
      <c r="D2259" s="2" t="n">
        <f aca="false">D2258+5</f>
        <v>140</v>
      </c>
      <c r="E2259" s="38" t="s">
        <v>176</v>
      </c>
      <c r="F2259" s="2" t="str">
        <f aca="false">SUBSTITUTE(E2259,"/","")</f>
        <v>XXS</v>
      </c>
      <c r="G2259" s="66" t="s">
        <v>3825</v>
      </c>
      <c r="H2259" s="2" t="s">
        <v>3433</v>
      </c>
    </row>
    <row r="2260" customFormat="false" ht="15" hidden="false" customHeight="false" outlineLevel="0" collapsed="false">
      <c r="B2260" s="2" t="s">
        <v>108</v>
      </c>
      <c r="C2260" s="66" t="s">
        <v>2327</v>
      </c>
      <c r="D2260" s="2" t="n">
        <f aca="false">D2259+5</f>
        <v>145</v>
      </c>
      <c r="E2260" s="38" t="s">
        <v>587</v>
      </c>
      <c r="F2260" s="2" t="str">
        <f aca="false">SUBSTITUTE(E2260,"/","")</f>
        <v>XXSXS</v>
      </c>
      <c r="G2260" s="66" t="s">
        <v>3825</v>
      </c>
      <c r="H2260" s="2" t="s">
        <v>3433</v>
      </c>
    </row>
    <row r="2261" customFormat="false" ht="15" hidden="false" customHeight="false" outlineLevel="0" collapsed="false">
      <c r="B2261" s="2" t="s">
        <v>108</v>
      </c>
      <c r="C2261" s="66" t="s">
        <v>2327</v>
      </c>
      <c r="D2261" s="2" t="n">
        <f aca="false">D2260+5</f>
        <v>150</v>
      </c>
      <c r="E2261" s="38" t="s">
        <v>177</v>
      </c>
      <c r="F2261" s="2" t="str">
        <f aca="false">SUBSTITUTE(E2261,"/","")</f>
        <v>XS</v>
      </c>
      <c r="G2261" s="92" t="s">
        <v>3825</v>
      </c>
      <c r="H2261" s="8" t="s">
        <v>2162</v>
      </c>
      <c r="I2261" s="8" t="str">
        <f aca="false">SUBSTITUTE(H2261,"/",";")</f>
        <v>122;128</v>
      </c>
      <c r="J2261" s="8" t="str">
        <f aca="false">SUBSTITUTE(H2261,"/",";")</f>
        <v>122;128</v>
      </c>
      <c r="M2261" s="8" t="n">
        <v>0</v>
      </c>
    </row>
    <row r="2262" customFormat="false" ht="15" hidden="false" customHeight="false" outlineLevel="0" collapsed="false">
      <c r="B2262" s="2" t="s">
        <v>108</v>
      </c>
      <c r="C2262" s="66" t="s">
        <v>2327</v>
      </c>
      <c r="D2262" s="2" t="n">
        <f aca="false">D2261+5</f>
        <v>155</v>
      </c>
      <c r="E2262" s="38" t="s">
        <v>588</v>
      </c>
      <c r="F2262" s="2" t="str">
        <f aca="false">SUBSTITUTE(E2262,"/","")</f>
        <v>XSS</v>
      </c>
      <c r="G2262" s="66" t="s">
        <v>3825</v>
      </c>
      <c r="H2262" s="2" t="s">
        <v>3433</v>
      </c>
    </row>
    <row r="2263" customFormat="false" ht="15" hidden="false" customHeight="false" outlineLevel="0" collapsed="false">
      <c r="B2263" s="2" t="s">
        <v>108</v>
      </c>
      <c r="C2263" s="66" t="s">
        <v>2327</v>
      </c>
      <c r="D2263" s="2" t="n">
        <f aca="false">D2262+5</f>
        <v>160</v>
      </c>
      <c r="E2263" s="38" t="s">
        <v>178</v>
      </c>
      <c r="F2263" s="2" t="str">
        <f aca="false">SUBSTITUTE(E2263,"/","")</f>
        <v>S</v>
      </c>
      <c r="G2263" s="92" t="s">
        <v>3825</v>
      </c>
      <c r="H2263" s="8" t="s">
        <v>2163</v>
      </c>
      <c r="I2263" s="8" t="str">
        <f aca="false">SUBSTITUTE(H2263,"/",";")</f>
        <v>128;134</v>
      </c>
      <c r="J2263" s="8" t="str">
        <f aca="false">SUBSTITUTE(H2263,"/",";")</f>
        <v>128;134</v>
      </c>
      <c r="M2263" s="8" t="n">
        <v>0</v>
      </c>
    </row>
    <row r="2264" customFormat="false" ht="15" hidden="false" customHeight="false" outlineLevel="0" collapsed="false">
      <c r="B2264" s="2" t="s">
        <v>108</v>
      </c>
      <c r="C2264" s="66" t="s">
        <v>2327</v>
      </c>
      <c r="D2264" s="2" t="n">
        <f aca="false">D2263+5</f>
        <v>165</v>
      </c>
      <c r="E2264" s="38" t="s">
        <v>589</v>
      </c>
      <c r="F2264" s="2" t="str">
        <f aca="false">SUBSTITUTE(E2264,"/","")</f>
        <v>SM</v>
      </c>
      <c r="G2264" s="66" t="s">
        <v>3825</v>
      </c>
      <c r="H2264" s="2" t="s">
        <v>3433</v>
      </c>
    </row>
    <row r="2265" customFormat="false" ht="15" hidden="false" customHeight="false" outlineLevel="0" collapsed="false">
      <c r="B2265" s="2" t="s">
        <v>108</v>
      </c>
      <c r="C2265" s="66" t="s">
        <v>2327</v>
      </c>
      <c r="D2265" s="2" t="n">
        <f aca="false">D2264+5</f>
        <v>170</v>
      </c>
      <c r="E2265" s="38" t="s">
        <v>179</v>
      </c>
      <c r="F2265" s="2" t="str">
        <f aca="false">SUBSTITUTE(E2265,"/","")</f>
        <v>M</v>
      </c>
      <c r="G2265" s="92" t="s">
        <v>3825</v>
      </c>
      <c r="H2265" s="8" t="s">
        <v>2165</v>
      </c>
      <c r="I2265" s="8" t="str">
        <f aca="false">SUBSTITUTE(H2265,"/",";")</f>
        <v>140;146</v>
      </c>
      <c r="J2265" s="8" t="str">
        <f aca="false">SUBSTITUTE(H2265,"/",";")</f>
        <v>140;146</v>
      </c>
      <c r="M2265" s="8" t="n">
        <v>0</v>
      </c>
    </row>
    <row r="2266" customFormat="false" ht="15" hidden="false" customHeight="false" outlineLevel="0" collapsed="false">
      <c r="B2266" s="2" t="s">
        <v>108</v>
      </c>
      <c r="C2266" s="66" t="s">
        <v>2327</v>
      </c>
      <c r="D2266" s="2" t="n">
        <f aca="false">D2265+5</f>
        <v>175</v>
      </c>
      <c r="E2266" s="38" t="s">
        <v>590</v>
      </c>
      <c r="F2266" s="2" t="str">
        <f aca="false">SUBSTITUTE(E2266,"/","")</f>
        <v>ML</v>
      </c>
      <c r="G2266" s="66" t="s">
        <v>3825</v>
      </c>
      <c r="H2266" s="2" t="s">
        <v>3433</v>
      </c>
    </row>
    <row r="2267" customFormat="false" ht="15" hidden="false" customHeight="false" outlineLevel="0" collapsed="false">
      <c r="B2267" s="2" t="s">
        <v>108</v>
      </c>
      <c r="C2267" s="66" t="s">
        <v>2327</v>
      </c>
      <c r="D2267" s="2" t="n">
        <f aca="false">D2266+5</f>
        <v>180</v>
      </c>
      <c r="E2267" s="38" t="s">
        <v>180</v>
      </c>
      <c r="F2267" s="2" t="str">
        <f aca="false">SUBSTITUTE(E2267,"/","")</f>
        <v>L</v>
      </c>
      <c r="G2267" s="92" t="s">
        <v>3825</v>
      </c>
      <c r="H2267" s="8" t="s">
        <v>2167</v>
      </c>
      <c r="I2267" s="8" t="str">
        <f aca="false">SUBSTITUTE(H2267,"/",";")</f>
        <v>152;158</v>
      </c>
      <c r="J2267" s="8" t="str">
        <f aca="false">SUBSTITUTE(H2267,"/",";")</f>
        <v>152;158</v>
      </c>
      <c r="M2267" s="8" t="n">
        <v>0</v>
      </c>
    </row>
    <row r="2268" customFormat="false" ht="15" hidden="false" customHeight="false" outlineLevel="0" collapsed="false">
      <c r="B2268" s="2" t="s">
        <v>108</v>
      </c>
      <c r="C2268" s="66" t="s">
        <v>2327</v>
      </c>
      <c r="D2268" s="2" t="n">
        <f aca="false">D2267+5</f>
        <v>185</v>
      </c>
      <c r="E2268" s="38" t="s">
        <v>591</v>
      </c>
      <c r="F2268" s="2" t="str">
        <f aca="false">SUBSTITUTE(E2268,"/","")</f>
        <v>LXL</v>
      </c>
      <c r="G2268" s="66" t="s">
        <v>3825</v>
      </c>
      <c r="H2268" s="2" t="s">
        <v>3433</v>
      </c>
    </row>
    <row r="2269" customFormat="false" ht="15" hidden="false" customHeight="false" outlineLevel="0" collapsed="false">
      <c r="B2269" s="2" t="s">
        <v>108</v>
      </c>
      <c r="C2269" s="66" t="s">
        <v>2327</v>
      </c>
      <c r="D2269" s="2" t="n">
        <f aca="false">D2268+5</f>
        <v>190</v>
      </c>
      <c r="E2269" s="38" t="s">
        <v>181</v>
      </c>
      <c r="F2269" s="2" t="str">
        <f aca="false">SUBSTITUTE(E2269,"/","")</f>
        <v>XL</v>
      </c>
      <c r="G2269" s="92" t="s">
        <v>3825</v>
      </c>
      <c r="H2269" s="8" t="s">
        <v>2169</v>
      </c>
      <c r="I2269" s="8" t="str">
        <f aca="false">SUBSTITUTE(H2269,"/",";")</f>
        <v>164;170</v>
      </c>
      <c r="J2269" s="8" t="str">
        <f aca="false">SUBSTITUTE(H2269,"/",";")</f>
        <v>164;170</v>
      </c>
      <c r="M2269" s="8" t="n">
        <v>0</v>
      </c>
    </row>
    <row r="2270" customFormat="false" ht="15" hidden="false" customHeight="false" outlineLevel="0" collapsed="false">
      <c r="B2270" s="2" t="s">
        <v>108</v>
      </c>
      <c r="C2270" s="66" t="s">
        <v>2327</v>
      </c>
      <c r="D2270" s="2" t="n">
        <f aca="false">D2269+5</f>
        <v>195</v>
      </c>
      <c r="E2270" s="38" t="s">
        <v>592</v>
      </c>
      <c r="F2270" s="2" t="str">
        <f aca="false">SUBSTITUTE(E2270,"/","")</f>
        <v>XLXXL</v>
      </c>
      <c r="G2270" s="66" t="s">
        <v>3825</v>
      </c>
      <c r="H2270" s="2" t="s">
        <v>3433</v>
      </c>
    </row>
    <row r="2271" customFormat="false" ht="15" hidden="false" customHeight="false" outlineLevel="0" collapsed="false">
      <c r="B2271" s="2" t="s">
        <v>108</v>
      </c>
      <c r="C2271" s="66" t="s">
        <v>2327</v>
      </c>
      <c r="D2271" s="2" t="n">
        <f aca="false">D2270+5</f>
        <v>200</v>
      </c>
      <c r="E2271" s="38" t="s">
        <v>182</v>
      </c>
      <c r="F2271" s="2" t="str">
        <f aca="false">SUBSTITUTE(E2271,"/","")</f>
        <v>XXL</v>
      </c>
      <c r="G2271" s="66" t="s">
        <v>3825</v>
      </c>
      <c r="H2271" s="2" t="s">
        <v>3433</v>
      </c>
    </row>
    <row r="2272" customFormat="false" ht="15" hidden="false" customHeight="false" outlineLevel="0" collapsed="false">
      <c r="B2272" s="2" t="s">
        <v>108</v>
      </c>
      <c r="C2272" s="66" t="s">
        <v>2327</v>
      </c>
      <c r="D2272" s="2" t="n">
        <f aca="false">D2271+5</f>
        <v>205</v>
      </c>
      <c r="E2272" s="38" t="s">
        <v>593</v>
      </c>
      <c r="F2272" s="2" t="str">
        <f aca="false">SUBSTITUTE(E2272,"/","")</f>
        <v>XXL3XL</v>
      </c>
      <c r="G2272" s="66" t="s">
        <v>3825</v>
      </c>
      <c r="H2272" s="2" t="s">
        <v>3433</v>
      </c>
    </row>
    <row r="2273" customFormat="false" ht="15" hidden="false" customHeight="false" outlineLevel="0" collapsed="false">
      <c r="B2273" s="2" t="s">
        <v>108</v>
      </c>
      <c r="C2273" s="66" t="s">
        <v>2327</v>
      </c>
      <c r="D2273" s="2" t="n">
        <f aca="false">D2272+5</f>
        <v>210</v>
      </c>
      <c r="E2273" s="38" t="s">
        <v>579</v>
      </c>
      <c r="F2273" s="2" t="str">
        <f aca="false">SUBSTITUTE(E2273,"/","")</f>
        <v>3XL</v>
      </c>
      <c r="G2273" s="66" t="s">
        <v>3825</v>
      </c>
      <c r="H2273" s="2" t="s">
        <v>3433</v>
      </c>
    </row>
    <row r="2274" customFormat="false" ht="15" hidden="false" customHeight="false" outlineLevel="0" collapsed="false">
      <c r="B2274" s="2" t="s">
        <v>108</v>
      </c>
      <c r="C2274" s="66" t="s">
        <v>2327</v>
      </c>
      <c r="D2274" s="2" t="n">
        <v>310</v>
      </c>
      <c r="E2274" s="38" t="s">
        <v>2329</v>
      </c>
      <c r="F2274" s="2" t="str">
        <f aca="false">SUBSTITUTE(E2274,"/","")</f>
        <v>JR</v>
      </c>
      <c r="G2274" s="66" t="s">
        <v>3825</v>
      </c>
      <c r="H2274" s="2" t="s">
        <v>3433</v>
      </c>
    </row>
    <row r="2275" customFormat="false" ht="15" hidden="false" customHeight="false" outlineLevel="0" collapsed="false">
      <c r="B2275" s="2" t="s">
        <v>108</v>
      </c>
      <c r="C2275" s="66" t="s">
        <v>2327</v>
      </c>
      <c r="D2275" s="2" t="n">
        <v>320</v>
      </c>
      <c r="E2275" s="38" t="s">
        <v>2330</v>
      </c>
      <c r="F2275" s="2" t="str">
        <f aca="false">SUBSTITUTE(E2275,"/","")</f>
        <v>TA</v>
      </c>
      <c r="G2275" s="66" t="s">
        <v>3825</v>
      </c>
      <c r="H2275" s="2" t="s">
        <v>3433</v>
      </c>
    </row>
    <row r="2277" customFormat="false" ht="15" hidden="false" customHeight="false" outlineLevel="0" collapsed="false">
      <c r="B2277" s="2" t="s">
        <v>108</v>
      </c>
      <c r="C2277" s="66" t="s">
        <v>2348</v>
      </c>
      <c r="D2277" s="2" t="n">
        <v>140</v>
      </c>
      <c r="E2277" s="38" t="s">
        <v>176</v>
      </c>
      <c r="F2277" s="2" t="str">
        <f aca="false">E2277</f>
        <v>XXS</v>
      </c>
      <c r="G2277" s="66" t="s">
        <v>3825</v>
      </c>
      <c r="H2277" s="2" t="s">
        <v>3433</v>
      </c>
    </row>
    <row r="2278" customFormat="false" ht="15" hidden="false" customHeight="false" outlineLevel="0" collapsed="false">
      <c r="B2278" s="2" t="s">
        <v>108</v>
      </c>
      <c r="C2278" s="66" t="s">
        <v>2348</v>
      </c>
      <c r="D2278" s="2" t="n">
        <v>150</v>
      </c>
      <c r="E2278" s="38" t="s">
        <v>177</v>
      </c>
      <c r="F2278" s="2" t="str">
        <f aca="false">E2278</f>
        <v>XS</v>
      </c>
      <c r="G2278" s="66" t="s">
        <v>3825</v>
      </c>
      <c r="H2278" s="2" t="s">
        <v>3433</v>
      </c>
    </row>
    <row r="2279" customFormat="false" ht="15" hidden="false" customHeight="false" outlineLevel="0" collapsed="false">
      <c r="B2279" s="2" t="s">
        <v>108</v>
      </c>
      <c r="C2279" s="66" t="s">
        <v>2348</v>
      </c>
      <c r="D2279" s="2" t="n">
        <v>160</v>
      </c>
      <c r="E2279" s="38" t="s">
        <v>178</v>
      </c>
      <c r="F2279" s="2" t="str">
        <f aca="false">E2279</f>
        <v>S</v>
      </c>
      <c r="G2279" s="66" t="s">
        <v>3825</v>
      </c>
      <c r="H2279" s="2" t="s">
        <v>3433</v>
      </c>
    </row>
    <row r="2280" customFormat="false" ht="15" hidden="false" customHeight="false" outlineLevel="0" collapsed="false">
      <c r="B2280" s="2" t="s">
        <v>108</v>
      </c>
      <c r="C2280" s="66" t="s">
        <v>2348</v>
      </c>
      <c r="D2280" s="2" t="n">
        <v>170</v>
      </c>
      <c r="E2280" s="38" t="s">
        <v>179</v>
      </c>
      <c r="F2280" s="2" t="str">
        <f aca="false">E2280</f>
        <v>M</v>
      </c>
      <c r="G2280" s="92" t="s">
        <v>3825</v>
      </c>
      <c r="H2280" s="8" t="s">
        <v>1042</v>
      </c>
      <c r="I2280" s="8" t="s">
        <v>3834</v>
      </c>
      <c r="J2280" s="8" t="s">
        <v>3834</v>
      </c>
      <c r="M2280" s="8" t="n">
        <v>0</v>
      </c>
    </row>
    <row r="2281" customFormat="false" ht="15" hidden="false" customHeight="false" outlineLevel="0" collapsed="false">
      <c r="B2281" s="2" t="s">
        <v>108</v>
      </c>
      <c r="C2281" s="66" t="s">
        <v>2348</v>
      </c>
      <c r="D2281" s="2" t="n">
        <v>180</v>
      </c>
      <c r="E2281" s="38" t="s">
        <v>180</v>
      </c>
      <c r="F2281" s="2" t="str">
        <f aca="false">E2281</f>
        <v>L</v>
      </c>
      <c r="G2281" s="92" t="s">
        <v>3825</v>
      </c>
      <c r="H2281" s="8" t="s">
        <v>1899</v>
      </c>
      <c r="I2281" s="8" t="s">
        <v>3835</v>
      </c>
      <c r="J2281" s="8" t="s">
        <v>3835</v>
      </c>
      <c r="M2281" s="8" t="n">
        <v>0</v>
      </c>
    </row>
    <row r="2282" customFormat="false" ht="15" hidden="false" customHeight="false" outlineLevel="0" collapsed="false">
      <c r="B2282" s="2" t="s">
        <v>108</v>
      </c>
      <c r="C2282" s="66" t="s">
        <v>2348</v>
      </c>
      <c r="D2282" s="2" t="n">
        <v>190</v>
      </c>
      <c r="E2282" s="38" t="s">
        <v>181</v>
      </c>
      <c r="F2282" s="2" t="str">
        <f aca="false">E2282</f>
        <v>XL</v>
      </c>
      <c r="G2282" s="66" t="s">
        <v>3825</v>
      </c>
      <c r="H2282" s="2" t="s">
        <v>3433</v>
      </c>
    </row>
    <row r="2283" customFormat="false" ht="15" hidden="false" customHeight="false" outlineLevel="0" collapsed="false">
      <c r="B2283" s="2" t="s">
        <v>108</v>
      </c>
      <c r="C2283" s="66" t="s">
        <v>2348</v>
      </c>
      <c r="D2283" s="2" t="n">
        <v>200</v>
      </c>
      <c r="E2283" s="38" t="s">
        <v>182</v>
      </c>
      <c r="F2283" s="2" t="str">
        <f aca="false">E2283</f>
        <v>XXL</v>
      </c>
      <c r="G2283" s="66" t="s">
        <v>3825</v>
      </c>
      <c r="H2283" s="2" t="s">
        <v>3433</v>
      </c>
    </row>
    <row r="2285" customFormat="false" ht="15" hidden="false" customHeight="false" outlineLevel="0" collapsed="false">
      <c r="B2285" s="2" t="s">
        <v>108</v>
      </c>
      <c r="C2285" s="66" t="s">
        <v>406</v>
      </c>
      <c r="D2285" s="2" t="n">
        <v>110</v>
      </c>
      <c r="E2285" s="38" t="s">
        <v>380</v>
      </c>
      <c r="F2285" s="2" t="str">
        <f aca="false">IFERROR(RIGHT("0"&amp;E2285*10,3),UPPER(SUBSTITUTE(E2285,",","")))</f>
        <v>1I</v>
      </c>
      <c r="G2285" s="66" t="s">
        <v>3825</v>
      </c>
      <c r="H2285" s="2" t="s">
        <v>3433</v>
      </c>
    </row>
    <row r="2286" customFormat="false" ht="15" hidden="false" customHeight="false" outlineLevel="0" collapsed="false">
      <c r="B2286" s="2" t="s">
        <v>108</v>
      </c>
      <c r="C2286" s="66" t="s">
        <v>406</v>
      </c>
      <c r="D2286" s="2" t="n">
        <f aca="false">D2285+5</f>
        <v>115</v>
      </c>
      <c r="E2286" s="38" t="s">
        <v>381</v>
      </c>
      <c r="F2286" s="2" t="str">
        <f aca="false">IFERROR(RIGHT("0"&amp;E2286*10,3),UPPER(SUBSTITUTE(E2286,",","")))</f>
        <v>15I</v>
      </c>
      <c r="G2286" s="66" t="s">
        <v>3825</v>
      </c>
      <c r="H2286" s="2" t="s">
        <v>3433</v>
      </c>
    </row>
    <row r="2287" customFormat="false" ht="15" hidden="false" customHeight="false" outlineLevel="0" collapsed="false">
      <c r="B2287" s="2" t="s">
        <v>108</v>
      </c>
      <c r="C2287" s="66" t="s">
        <v>406</v>
      </c>
      <c r="D2287" s="2" t="n">
        <f aca="false">D2286+5</f>
        <v>120</v>
      </c>
      <c r="E2287" s="38" t="s">
        <v>382</v>
      </c>
      <c r="F2287" s="2" t="str">
        <f aca="false">IFERROR(RIGHT("0"&amp;E2287*10,3),UPPER(SUBSTITUTE(E2287,",","")))</f>
        <v>2I</v>
      </c>
      <c r="G2287" s="92" t="s">
        <v>3825</v>
      </c>
      <c r="H2287" s="8" t="n">
        <v>16.5</v>
      </c>
      <c r="I2287" s="8" t="n">
        <f aca="false">H2287</f>
        <v>16.5</v>
      </c>
      <c r="J2287" s="8" t="n">
        <f aca="false">H2287</f>
        <v>16.5</v>
      </c>
    </row>
    <row r="2288" customFormat="false" ht="15" hidden="false" customHeight="false" outlineLevel="0" collapsed="false">
      <c r="B2288" s="2" t="s">
        <v>108</v>
      </c>
      <c r="C2288" s="66" t="s">
        <v>406</v>
      </c>
      <c r="D2288" s="2" t="n">
        <f aca="false">D2287+5</f>
        <v>125</v>
      </c>
      <c r="E2288" s="38" t="s">
        <v>383</v>
      </c>
      <c r="F2288" s="2" t="str">
        <f aca="false">IFERROR(RIGHT("0"&amp;E2288*10,3),UPPER(SUBSTITUTE(E2288,",","")))</f>
        <v>25I</v>
      </c>
      <c r="G2288" s="66" t="s">
        <v>3825</v>
      </c>
      <c r="H2288" s="2" t="s">
        <v>3433</v>
      </c>
    </row>
    <row r="2289" customFormat="false" ht="15" hidden="false" customHeight="false" outlineLevel="0" collapsed="false">
      <c r="B2289" s="2" t="s">
        <v>108</v>
      </c>
      <c r="C2289" s="66" t="s">
        <v>406</v>
      </c>
      <c r="D2289" s="2" t="n">
        <f aca="false">D2288+5</f>
        <v>130</v>
      </c>
      <c r="E2289" s="38" t="s">
        <v>384</v>
      </c>
      <c r="F2289" s="2" t="str">
        <f aca="false">IFERROR(RIGHT("0"&amp;E2289*10,3),UPPER(SUBSTITUTE(E2289,",","")))</f>
        <v>3I</v>
      </c>
      <c r="G2289" s="92" t="s">
        <v>3825</v>
      </c>
      <c r="H2289" s="8" t="n">
        <v>17.5</v>
      </c>
      <c r="I2289" s="8" t="n">
        <f aca="false">H2289</f>
        <v>17.5</v>
      </c>
      <c r="J2289" s="8" t="n">
        <f aca="false">H2289</f>
        <v>17.5</v>
      </c>
    </row>
    <row r="2290" customFormat="false" ht="15" hidden="false" customHeight="false" outlineLevel="0" collapsed="false">
      <c r="B2290" s="2" t="s">
        <v>108</v>
      </c>
      <c r="C2290" s="66" t="s">
        <v>406</v>
      </c>
      <c r="D2290" s="2" t="n">
        <f aca="false">D2289+5</f>
        <v>135</v>
      </c>
      <c r="E2290" s="38" t="s">
        <v>385</v>
      </c>
      <c r="F2290" s="2" t="str">
        <f aca="false">IFERROR(RIGHT("0"&amp;E2290*10,3),UPPER(SUBSTITUTE(E2290,",","")))</f>
        <v>35I</v>
      </c>
      <c r="G2290" s="66" t="s">
        <v>3825</v>
      </c>
      <c r="H2290" s="2" t="s">
        <v>3433</v>
      </c>
    </row>
    <row r="2291" customFormat="false" ht="15" hidden="false" customHeight="false" outlineLevel="0" collapsed="false">
      <c r="B2291" s="2" t="s">
        <v>108</v>
      </c>
      <c r="C2291" s="66" t="s">
        <v>406</v>
      </c>
      <c r="D2291" s="2" t="n">
        <f aca="false">D2290+5</f>
        <v>140</v>
      </c>
      <c r="E2291" s="38" t="s">
        <v>386</v>
      </c>
      <c r="F2291" s="2" t="str">
        <f aca="false">IFERROR(RIGHT("0"&amp;E2291*10,3),UPPER(SUBSTITUTE(E2291,",","")))</f>
        <v>4I</v>
      </c>
      <c r="G2291" s="92" t="s">
        <v>3825</v>
      </c>
      <c r="H2291" s="8" t="n">
        <v>18.5</v>
      </c>
      <c r="I2291" s="8" t="n">
        <f aca="false">H2291</f>
        <v>18.5</v>
      </c>
      <c r="J2291" s="8" t="n">
        <f aca="false">H2291</f>
        <v>18.5</v>
      </c>
    </row>
    <row r="2292" customFormat="false" ht="15" hidden="false" customHeight="false" outlineLevel="0" collapsed="false">
      <c r="B2292" s="2" t="s">
        <v>108</v>
      </c>
      <c r="C2292" s="66" t="s">
        <v>406</v>
      </c>
      <c r="D2292" s="2" t="n">
        <f aca="false">D2291+5</f>
        <v>145</v>
      </c>
      <c r="E2292" s="38" t="s">
        <v>387</v>
      </c>
      <c r="F2292" s="2" t="str">
        <f aca="false">IFERROR(RIGHT("0"&amp;E2292*10,3),UPPER(SUBSTITUTE(E2292,",","")))</f>
        <v>45I</v>
      </c>
      <c r="G2292" s="66" t="s">
        <v>3825</v>
      </c>
      <c r="H2292" s="2" t="s">
        <v>3433</v>
      </c>
    </row>
    <row r="2293" customFormat="false" ht="15" hidden="false" customHeight="false" outlineLevel="0" collapsed="false">
      <c r="B2293" s="2" t="s">
        <v>108</v>
      </c>
      <c r="C2293" s="66" t="s">
        <v>406</v>
      </c>
      <c r="D2293" s="2" t="n">
        <f aca="false">D2292+5</f>
        <v>150</v>
      </c>
      <c r="E2293" s="38" t="s">
        <v>388</v>
      </c>
      <c r="F2293" s="2" t="str">
        <f aca="false">IFERROR(RIGHT("0"&amp;E2293*10,3),UPPER(SUBSTITUTE(E2293,",","")))</f>
        <v>5I</v>
      </c>
      <c r="G2293" s="92" t="s">
        <v>3825</v>
      </c>
      <c r="H2293" s="8" t="n">
        <v>20</v>
      </c>
      <c r="I2293" s="8" t="n">
        <f aca="false">H2293</f>
        <v>20</v>
      </c>
      <c r="J2293" s="8" t="n">
        <f aca="false">H2293</f>
        <v>20</v>
      </c>
    </row>
    <row r="2294" customFormat="false" ht="15" hidden="false" customHeight="false" outlineLevel="0" collapsed="false">
      <c r="B2294" s="2" t="s">
        <v>108</v>
      </c>
      <c r="C2294" s="66" t="s">
        <v>406</v>
      </c>
      <c r="D2294" s="2" t="n">
        <f aca="false">D2293+5</f>
        <v>155</v>
      </c>
      <c r="E2294" s="38" t="s">
        <v>389</v>
      </c>
      <c r="F2294" s="2" t="str">
        <f aca="false">IFERROR(RIGHT("0"&amp;E2294*10,3),UPPER(SUBSTITUTE(E2294,",","")))</f>
        <v>55I</v>
      </c>
      <c r="G2294" s="66" t="s">
        <v>3825</v>
      </c>
      <c r="H2294" s="2" t="s">
        <v>3433</v>
      </c>
    </row>
    <row r="2295" customFormat="false" ht="15" hidden="false" customHeight="false" outlineLevel="0" collapsed="false">
      <c r="B2295" s="2" t="s">
        <v>108</v>
      </c>
      <c r="C2295" s="66" t="s">
        <v>406</v>
      </c>
      <c r="D2295" s="2" t="n">
        <f aca="false">D2294+5</f>
        <v>160</v>
      </c>
      <c r="E2295" s="38" t="s">
        <v>390</v>
      </c>
      <c r="F2295" s="2" t="str">
        <f aca="false">IFERROR(RIGHT("0"&amp;E2295*10,3),UPPER(SUBSTITUTE(E2295,",","")))</f>
        <v>6I</v>
      </c>
      <c r="G2295" s="92" t="s">
        <v>3825</v>
      </c>
      <c r="H2295" s="8" t="n">
        <v>21</v>
      </c>
      <c r="I2295" s="8" t="n">
        <f aca="false">H2295</f>
        <v>21</v>
      </c>
      <c r="J2295" s="8" t="n">
        <f aca="false">H2295</f>
        <v>21</v>
      </c>
    </row>
    <row r="2296" customFormat="false" ht="15" hidden="false" customHeight="false" outlineLevel="0" collapsed="false">
      <c r="B2296" s="2" t="s">
        <v>108</v>
      </c>
      <c r="C2296" s="66" t="s">
        <v>406</v>
      </c>
      <c r="D2296" s="2" t="n">
        <f aca="false">D2295+5</f>
        <v>165</v>
      </c>
      <c r="E2296" s="38" t="s">
        <v>391</v>
      </c>
      <c r="F2296" s="2" t="str">
        <f aca="false">IFERROR(RIGHT("0"&amp;E2296*10,3),UPPER(SUBSTITUTE(E2296,",","")))</f>
        <v>65I</v>
      </c>
      <c r="G2296" s="66" t="s">
        <v>3825</v>
      </c>
      <c r="H2296" s="2" t="s">
        <v>3433</v>
      </c>
    </row>
    <row r="2297" customFormat="false" ht="15" hidden="false" customHeight="false" outlineLevel="0" collapsed="false">
      <c r="B2297" s="2" t="s">
        <v>108</v>
      </c>
      <c r="C2297" s="66" t="s">
        <v>406</v>
      </c>
      <c r="D2297" s="2" t="n">
        <f aca="false">D2296+5</f>
        <v>170</v>
      </c>
      <c r="E2297" s="38" t="s">
        <v>392</v>
      </c>
      <c r="F2297" s="2" t="str">
        <f aca="false">IFERROR(RIGHT("0"&amp;E2297*10,3),UPPER(SUBSTITUTE(E2297,",","")))</f>
        <v>7I</v>
      </c>
      <c r="G2297" s="92" t="s">
        <v>3825</v>
      </c>
      <c r="H2297" s="8" t="n">
        <v>22.5</v>
      </c>
      <c r="I2297" s="8" t="n">
        <f aca="false">H2297</f>
        <v>22.5</v>
      </c>
      <c r="J2297" s="8" t="n">
        <f aca="false">H2297</f>
        <v>22.5</v>
      </c>
    </row>
    <row r="2298" customFormat="false" ht="15" hidden="false" customHeight="false" outlineLevel="0" collapsed="false">
      <c r="B2298" s="2" t="s">
        <v>108</v>
      </c>
      <c r="C2298" s="66" t="s">
        <v>406</v>
      </c>
      <c r="D2298" s="2" t="n">
        <f aca="false">D2297+5</f>
        <v>175</v>
      </c>
      <c r="E2298" s="38" t="s">
        <v>393</v>
      </c>
      <c r="F2298" s="2" t="str">
        <f aca="false">IFERROR(RIGHT("0"&amp;E2298*10,3),UPPER(SUBSTITUTE(E2298,",","")))</f>
        <v>75I</v>
      </c>
      <c r="G2298" s="66" t="s">
        <v>3825</v>
      </c>
      <c r="H2298" s="2" t="s">
        <v>3433</v>
      </c>
    </row>
    <row r="2299" customFormat="false" ht="15" hidden="false" customHeight="false" outlineLevel="0" collapsed="false">
      <c r="B2299" s="2" t="s">
        <v>108</v>
      </c>
      <c r="C2299" s="66" t="s">
        <v>406</v>
      </c>
      <c r="D2299" s="2" t="n">
        <f aca="false">D2298+5</f>
        <v>180</v>
      </c>
      <c r="E2299" s="38" t="s">
        <v>394</v>
      </c>
      <c r="F2299" s="2" t="str">
        <f aca="false">IFERROR(RIGHT("0"&amp;E2299*10,3),UPPER(SUBSTITUTE(E2299,",","")))</f>
        <v>8I</v>
      </c>
      <c r="G2299" s="92" t="s">
        <v>3825</v>
      </c>
      <c r="H2299" s="8" t="n">
        <v>24</v>
      </c>
      <c r="I2299" s="8" t="n">
        <f aca="false">H2299</f>
        <v>24</v>
      </c>
      <c r="J2299" s="8" t="n">
        <f aca="false">H2299</f>
        <v>24</v>
      </c>
    </row>
    <row r="2300" customFormat="false" ht="15" hidden="false" customHeight="false" outlineLevel="0" collapsed="false">
      <c r="B2300" s="2" t="s">
        <v>108</v>
      </c>
      <c r="C2300" s="66" t="s">
        <v>406</v>
      </c>
      <c r="D2300" s="2" t="n">
        <f aca="false">D2299+5</f>
        <v>185</v>
      </c>
      <c r="E2300" s="38" t="s">
        <v>395</v>
      </c>
      <c r="F2300" s="2" t="str">
        <f aca="false">IFERROR(RIGHT("0"&amp;E2300*10,3),UPPER(SUBSTITUTE(E2300,",","")))</f>
        <v>85I</v>
      </c>
      <c r="G2300" s="66" t="s">
        <v>3825</v>
      </c>
      <c r="H2300" s="2" t="s">
        <v>3433</v>
      </c>
    </row>
    <row r="2301" customFormat="false" ht="15" hidden="false" customHeight="false" outlineLevel="0" collapsed="false">
      <c r="B2301" s="2" t="s">
        <v>108</v>
      </c>
      <c r="C2301" s="66" t="s">
        <v>406</v>
      </c>
      <c r="D2301" s="2" t="n">
        <f aca="false">D2300+5</f>
        <v>190</v>
      </c>
      <c r="E2301" s="38" t="s">
        <v>396</v>
      </c>
      <c r="F2301" s="2" t="str">
        <f aca="false">IFERROR(RIGHT("0"&amp;E2301*10,3),UPPER(SUBSTITUTE(E2301,",","")))</f>
        <v>9I</v>
      </c>
      <c r="G2301" s="92" t="s">
        <v>3825</v>
      </c>
      <c r="H2301" s="8" t="n">
        <v>25</v>
      </c>
      <c r="I2301" s="8" t="n">
        <f aca="false">H2301</f>
        <v>25</v>
      </c>
      <c r="J2301" s="8" t="n">
        <f aca="false">H2301</f>
        <v>25</v>
      </c>
    </row>
    <row r="2302" customFormat="false" ht="15" hidden="false" customHeight="false" outlineLevel="0" collapsed="false">
      <c r="B2302" s="2" t="s">
        <v>108</v>
      </c>
      <c r="C2302" s="66" t="s">
        <v>406</v>
      </c>
      <c r="D2302" s="2" t="n">
        <f aca="false">D2301+5</f>
        <v>195</v>
      </c>
      <c r="E2302" s="38" t="s">
        <v>397</v>
      </c>
      <c r="F2302" s="2" t="str">
        <f aca="false">IFERROR(RIGHT("0"&amp;E2302*10,3),UPPER(SUBSTITUTE(E2302,",","")))</f>
        <v>95I</v>
      </c>
      <c r="G2302" s="66" t="s">
        <v>3825</v>
      </c>
      <c r="H2302" s="2" t="s">
        <v>3433</v>
      </c>
    </row>
    <row r="2303" customFormat="false" ht="15" hidden="false" customHeight="false" outlineLevel="0" collapsed="false">
      <c r="B2303" s="2" t="s">
        <v>108</v>
      </c>
      <c r="C2303" s="66" t="s">
        <v>406</v>
      </c>
      <c r="D2303" s="2" t="n">
        <f aca="false">D2302+5</f>
        <v>200</v>
      </c>
      <c r="E2303" s="38" t="s">
        <v>398</v>
      </c>
      <c r="F2303" s="2" t="str">
        <f aca="false">IFERROR(RIGHT("0"&amp;E2303*10,3),UPPER(SUBSTITUTE(E2303,",","")))</f>
        <v>10I</v>
      </c>
      <c r="G2303" s="92" t="s">
        <v>3825</v>
      </c>
      <c r="H2303" s="8" t="n">
        <v>26</v>
      </c>
      <c r="I2303" s="8" t="n">
        <f aca="false">H2303</f>
        <v>26</v>
      </c>
      <c r="J2303" s="8" t="n">
        <f aca="false">H2303</f>
        <v>26</v>
      </c>
    </row>
    <row r="2304" customFormat="false" ht="15" hidden="false" customHeight="false" outlineLevel="0" collapsed="false">
      <c r="B2304" s="2" t="s">
        <v>108</v>
      </c>
      <c r="C2304" s="66" t="s">
        <v>406</v>
      </c>
      <c r="D2304" s="2" t="n">
        <f aca="false">D2303+5</f>
        <v>205</v>
      </c>
      <c r="E2304" s="38" t="s">
        <v>399</v>
      </c>
      <c r="F2304" s="2" t="str">
        <f aca="false">IFERROR(RIGHT("0"&amp;E2304*10,3),UPPER(SUBSTITUTE(E2304,",","")))</f>
        <v>105I</v>
      </c>
      <c r="G2304" s="92" t="s">
        <v>3825</v>
      </c>
      <c r="H2304" s="8" t="n">
        <v>26.5</v>
      </c>
      <c r="I2304" s="8" t="n">
        <f aca="false">H2304</f>
        <v>26.5</v>
      </c>
      <c r="J2304" s="8" t="n">
        <f aca="false">H2304</f>
        <v>26.5</v>
      </c>
    </row>
    <row r="2305" customFormat="false" ht="15" hidden="false" customHeight="false" outlineLevel="0" collapsed="false">
      <c r="B2305" s="2" t="s">
        <v>108</v>
      </c>
      <c r="C2305" s="66" t="s">
        <v>406</v>
      </c>
      <c r="D2305" s="2" t="n">
        <f aca="false">D2304+5</f>
        <v>210</v>
      </c>
      <c r="E2305" s="38" t="s">
        <v>400</v>
      </c>
      <c r="F2305" s="2" t="str">
        <f aca="false">IFERROR(RIGHT("0"&amp;E2305*10,3),UPPER(SUBSTITUTE(E2305,",","")))</f>
        <v>11I</v>
      </c>
      <c r="G2305" s="92" t="s">
        <v>3825</v>
      </c>
      <c r="H2305" s="8" t="n">
        <v>27</v>
      </c>
      <c r="I2305" s="8" t="n">
        <f aca="false">H2305</f>
        <v>27</v>
      </c>
      <c r="J2305" s="8" t="n">
        <f aca="false">H2305</f>
        <v>27</v>
      </c>
    </row>
    <row r="2306" customFormat="false" ht="15" hidden="false" customHeight="false" outlineLevel="0" collapsed="false">
      <c r="B2306" s="2" t="s">
        <v>108</v>
      </c>
      <c r="C2306" s="66" t="s">
        <v>406</v>
      </c>
      <c r="D2306" s="2" t="n">
        <f aca="false">D2305+5</f>
        <v>215</v>
      </c>
      <c r="E2306" s="38" t="s">
        <v>401</v>
      </c>
      <c r="F2306" s="2" t="str">
        <f aca="false">IFERROR(RIGHT("0"&amp;E2306*10,3),UPPER(SUBSTITUTE(E2306,",","")))</f>
        <v>115I</v>
      </c>
      <c r="G2306" s="92" t="s">
        <v>3825</v>
      </c>
      <c r="H2306" s="8" t="n">
        <v>28</v>
      </c>
      <c r="I2306" s="8" t="n">
        <f aca="false">H2306</f>
        <v>28</v>
      </c>
      <c r="J2306" s="8" t="n">
        <f aca="false">H2306</f>
        <v>28</v>
      </c>
    </row>
    <row r="2307" customFormat="false" ht="15" hidden="false" customHeight="false" outlineLevel="0" collapsed="false">
      <c r="B2307" s="2" t="s">
        <v>108</v>
      </c>
      <c r="C2307" s="66" t="s">
        <v>406</v>
      </c>
      <c r="D2307" s="2" t="n">
        <f aca="false">D2306+5</f>
        <v>220</v>
      </c>
      <c r="E2307" s="38" t="s">
        <v>402</v>
      </c>
      <c r="F2307" s="2" t="str">
        <f aca="false">IFERROR(RIGHT("0"&amp;E2307*10,3),UPPER(SUBSTITUTE(E2307,",","")))</f>
        <v>12I</v>
      </c>
      <c r="G2307" s="92" t="s">
        <v>3825</v>
      </c>
      <c r="H2307" s="8" t="n">
        <v>28.5</v>
      </c>
      <c r="I2307" s="8" t="n">
        <f aca="false">H2307</f>
        <v>28.5</v>
      </c>
      <c r="J2307" s="8" t="n">
        <f aca="false">H2307</f>
        <v>28.5</v>
      </c>
    </row>
    <row r="2308" customFormat="false" ht="15" hidden="false" customHeight="false" outlineLevel="0" collapsed="false">
      <c r="B2308" s="2" t="s">
        <v>108</v>
      </c>
      <c r="C2308" s="66" t="s">
        <v>406</v>
      </c>
      <c r="D2308" s="2" t="n">
        <f aca="false">D2307+5</f>
        <v>225</v>
      </c>
      <c r="E2308" s="38" t="s">
        <v>403</v>
      </c>
      <c r="F2308" s="2" t="str">
        <f aca="false">IFERROR(RIGHT("0"&amp;E2308*10,3),UPPER(SUBSTITUTE(E2308,",","")))</f>
        <v>125I</v>
      </c>
      <c r="G2308" s="92" t="s">
        <v>3825</v>
      </c>
      <c r="H2308" s="8" t="n">
        <v>29</v>
      </c>
      <c r="I2308" s="8" t="n">
        <f aca="false">H2308</f>
        <v>29</v>
      </c>
      <c r="J2308" s="8" t="n">
        <f aca="false">H2308</f>
        <v>29</v>
      </c>
    </row>
    <row r="2309" customFormat="false" ht="15" hidden="false" customHeight="false" outlineLevel="0" collapsed="false">
      <c r="B2309" s="2" t="s">
        <v>108</v>
      </c>
      <c r="C2309" s="66" t="s">
        <v>406</v>
      </c>
      <c r="D2309" s="2" t="n">
        <f aca="false">D2308+5</f>
        <v>230</v>
      </c>
      <c r="E2309" s="38" t="s">
        <v>404</v>
      </c>
      <c r="F2309" s="2" t="str">
        <f aca="false">IFERROR(RIGHT("0"&amp;E2309*10,3),UPPER(SUBSTITUTE(E2309,",","")))</f>
        <v>13I</v>
      </c>
      <c r="G2309" s="92" t="s">
        <v>3825</v>
      </c>
      <c r="H2309" s="8" t="n">
        <v>30</v>
      </c>
      <c r="I2309" s="8" t="n">
        <f aca="false">H2309</f>
        <v>30</v>
      </c>
      <c r="J2309" s="8" t="n">
        <f aca="false">H2309</f>
        <v>30</v>
      </c>
    </row>
    <row r="2310" customFormat="false" ht="15" hidden="false" customHeight="false" outlineLevel="0" collapsed="false">
      <c r="B2310" s="2" t="s">
        <v>108</v>
      </c>
      <c r="C2310" s="66" t="s">
        <v>406</v>
      </c>
      <c r="D2310" s="2" t="n">
        <f aca="false">D2309+5</f>
        <v>235</v>
      </c>
      <c r="E2310" s="38" t="s">
        <v>405</v>
      </c>
      <c r="F2310" s="2" t="str">
        <f aca="false">IFERROR(RIGHT("0"&amp;E2310*10,3),UPPER(SUBSTITUTE(E2310,",","")))</f>
        <v>135I</v>
      </c>
      <c r="G2310" s="66" t="s">
        <v>3825</v>
      </c>
      <c r="H2310" s="2" t="s">
        <v>3433</v>
      </c>
    </row>
    <row r="2311" customFormat="false" ht="15" hidden="false" customHeight="false" outlineLevel="0" collapsed="false">
      <c r="B2311" s="2" t="s">
        <v>108</v>
      </c>
      <c r="C2311" s="66" t="s">
        <v>406</v>
      </c>
      <c r="D2311" s="2" t="n">
        <f aca="false">D2310+5</f>
        <v>240</v>
      </c>
      <c r="E2311" s="38" t="s">
        <v>186</v>
      </c>
      <c r="F2311" s="2" t="str">
        <f aca="false">IFERROR(RIGHT("0"&amp;E2311*10,3),UPPER(SUBSTITUTE(E2311,",","")))</f>
        <v>010</v>
      </c>
      <c r="G2311" s="92" t="s">
        <v>3825</v>
      </c>
      <c r="H2311" s="8" t="n">
        <v>31</v>
      </c>
      <c r="I2311" s="8" t="n">
        <f aca="false">H2311</f>
        <v>31</v>
      </c>
      <c r="J2311" s="8" t="n">
        <f aca="false">H2311</f>
        <v>31</v>
      </c>
    </row>
    <row r="2312" customFormat="false" ht="15" hidden="false" customHeight="false" outlineLevel="0" collapsed="false">
      <c r="B2312" s="2" t="s">
        <v>108</v>
      </c>
      <c r="C2312" s="66" t="s">
        <v>406</v>
      </c>
      <c r="D2312" s="2" t="n">
        <f aca="false">D2311+5</f>
        <v>245</v>
      </c>
      <c r="E2312" s="38" t="s">
        <v>212</v>
      </c>
      <c r="F2312" s="2" t="str">
        <f aca="false">IFERROR(RIGHT("0"&amp;E2312*10,3),UPPER(SUBSTITUTE(E2312,",","")))</f>
        <v>015</v>
      </c>
      <c r="G2312" s="92" t="s">
        <v>3825</v>
      </c>
      <c r="H2312" s="8" t="n">
        <v>32</v>
      </c>
      <c r="I2312" s="8" t="n">
        <f aca="false">H2312</f>
        <v>32</v>
      </c>
      <c r="J2312" s="8" t="n">
        <f aca="false">H2312</f>
        <v>32</v>
      </c>
    </row>
    <row r="2313" customFormat="false" ht="15" hidden="false" customHeight="false" outlineLevel="0" collapsed="false">
      <c r="B2313" s="2" t="s">
        <v>108</v>
      </c>
      <c r="C2313" s="66" t="s">
        <v>406</v>
      </c>
      <c r="D2313" s="2" t="n">
        <f aca="false">D2312+5</f>
        <v>250</v>
      </c>
      <c r="E2313" s="38" t="s">
        <v>187</v>
      </c>
      <c r="F2313" s="2" t="str">
        <f aca="false">IFERROR(RIGHT("0"&amp;E2313*10,3),UPPER(SUBSTITUTE(E2313,",","")))</f>
        <v>020</v>
      </c>
      <c r="G2313" s="92" t="s">
        <v>3825</v>
      </c>
      <c r="H2313" s="8" t="n">
        <v>32.5</v>
      </c>
      <c r="I2313" s="8" t="n">
        <f aca="false">H2313</f>
        <v>32.5</v>
      </c>
      <c r="J2313" s="8" t="n">
        <f aca="false">H2313</f>
        <v>32.5</v>
      </c>
    </row>
    <row r="2314" customFormat="false" ht="15" hidden="false" customHeight="false" outlineLevel="0" collapsed="false">
      <c r="B2314" s="2" t="s">
        <v>108</v>
      </c>
      <c r="C2314" s="66" t="s">
        <v>406</v>
      </c>
      <c r="D2314" s="2" t="n">
        <f aca="false">D2313+5</f>
        <v>255</v>
      </c>
      <c r="E2314" s="38" t="s">
        <v>213</v>
      </c>
      <c r="F2314" s="2" t="str">
        <f aca="false">IFERROR(RIGHT("0"&amp;E2314*10,3),UPPER(SUBSTITUTE(E2314,",","")))</f>
        <v>025</v>
      </c>
      <c r="G2314" s="92" t="s">
        <v>3825</v>
      </c>
      <c r="H2314" s="8" t="n">
        <v>33</v>
      </c>
      <c r="I2314" s="8" t="n">
        <f aca="false">H2314</f>
        <v>33</v>
      </c>
      <c r="J2314" s="8" t="n">
        <f aca="false">H2314</f>
        <v>33</v>
      </c>
    </row>
    <row r="2315" customFormat="false" ht="15" hidden="false" customHeight="false" outlineLevel="0" collapsed="false">
      <c r="B2315" s="2" t="s">
        <v>108</v>
      </c>
      <c r="C2315" s="66" t="s">
        <v>406</v>
      </c>
      <c r="D2315" s="2" t="n">
        <f aca="false">D2314+5</f>
        <v>260</v>
      </c>
      <c r="E2315" s="38" t="s">
        <v>188</v>
      </c>
      <c r="F2315" s="2" t="str">
        <f aca="false">IFERROR(RIGHT("0"&amp;E2315*10,3),UPPER(SUBSTITUTE(E2315,",","")))</f>
        <v>030</v>
      </c>
      <c r="G2315" s="92" t="s">
        <v>3825</v>
      </c>
      <c r="H2315" s="8" t="n">
        <v>34</v>
      </c>
      <c r="I2315" s="8" t="n">
        <f aca="false">H2315</f>
        <v>34</v>
      </c>
      <c r="J2315" s="8" t="n">
        <f aca="false">H2315</f>
        <v>34</v>
      </c>
    </row>
    <row r="2316" customFormat="false" ht="15" hidden="false" customHeight="false" outlineLevel="0" collapsed="false">
      <c r="B2316" s="2" t="s">
        <v>108</v>
      </c>
      <c r="C2316" s="66" t="s">
        <v>406</v>
      </c>
      <c r="D2316" s="2" t="n">
        <f aca="false">D2315+5</f>
        <v>265</v>
      </c>
      <c r="E2316" s="38" t="s">
        <v>214</v>
      </c>
      <c r="F2316" s="2" t="str">
        <f aca="false">IFERROR(RIGHT("0"&amp;E2316*10,3),UPPER(SUBSTITUTE(E2316,",","")))</f>
        <v>035</v>
      </c>
      <c r="G2316" s="92" t="s">
        <v>3825</v>
      </c>
      <c r="H2316" s="8" t="n">
        <v>34.5</v>
      </c>
      <c r="I2316" s="8" t="n">
        <f aca="false">H2316</f>
        <v>34.5</v>
      </c>
      <c r="J2316" s="8" t="n">
        <f aca="false">H2316</f>
        <v>34.5</v>
      </c>
    </row>
    <row r="2317" customFormat="false" ht="15" hidden="false" customHeight="false" outlineLevel="0" collapsed="false">
      <c r="B2317" s="2" t="s">
        <v>108</v>
      </c>
      <c r="C2317" s="66" t="s">
        <v>406</v>
      </c>
      <c r="D2317" s="2" t="n">
        <f aca="false">D2316+5</f>
        <v>270</v>
      </c>
      <c r="E2317" s="38" t="s">
        <v>189</v>
      </c>
      <c r="F2317" s="2" t="str">
        <f aca="false">IFERROR(RIGHT("0"&amp;E2317*10,3),UPPER(SUBSTITUTE(E2317,",","")))</f>
        <v>040</v>
      </c>
      <c r="G2317" s="92" t="s">
        <v>3825</v>
      </c>
      <c r="H2317" s="8" t="n">
        <v>35</v>
      </c>
      <c r="I2317" s="8" t="n">
        <f aca="false">H2317</f>
        <v>35</v>
      </c>
      <c r="J2317" s="8" t="n">
        <f aca="false">H2317</f>
        <v>35</v>
      </c>
    </row>
    <row r="2318" customFormat="false" ht="15" hidden="false" customHeight="false" outlineLevel="0" collapsed="false">
      <c r="B2318" s="2" t="s">
        <v>108</v>
      </c>
      <c r="C2318" s="66" t="s">
        <v>406</v>
      </c>
      <c r="D2318" s="2" t="n">
        <f aca="false">D2317+5</f>
        <v>275</v>
      </c>
      <c r="E2318" s="38" t="s">
        <v>215</v>
      </c>
      <c r="F2318" s="2" t="str">
        <f aca="false">IFERROR(RIGHT("0"&amp;E2318*10,3),UPPER(SUBSTITUTE(E2318,",","")))</f>
        <v>045</v>
      </c>
      <c r="G2318" s="92" t="s">
        <v>3825</v>
      </c>
      <c r="H2318" s="8" t="n">
        <v>35.5</v>
      </c>
      <c r="I2318" s="8" t="n">
        <f aca="false">H2318</f>
        <v>35.5</v>
      </c>
      <c r="J2318" s="8" t="n">
        <f aca="false">H2318</f>
        <v>35.5</v>
      </c>
    </row>
    <row r="2319" customFormat="false" ht="15" hidden="false" customHeight="false" outlineLevel="0" collapsed="false">
      <c r="B2319" s="2" t="s">
        <v>108</v>
      </c>
      <c r="C2319" s="66" t="s">
        <v>406</v>
      </c>
      <c r="D2319" s="2" t="n">
        <f aca="false">D2318+5</f>
        <v>280</v>
      </c>
      <c r="E2319" s="38" t="s">
        <v>190</v>
      </c>
      <c r="F2319" s="2" t="str">
        <f aca="false">IFERROR(RIGHT("0"&amp;E2319*10,3),UPPER(SUBSTITUTE(E2319,",","")))</f>
        <v>050</v>
      </c>
      <c r="G2319" s="92" t="s">
        <v>3825</v>
      </c>
      <c r="H2319" s="8" t="n">
        <v>36.5</v>
      </c>
      <c r="I2319" s="8" t="n">
        <f aca="false">H2319</f>
        <v>36.5</v>
      </c>
      <c r="J2319" s="8" t="n">
        <f aca="false">H2319</f>
        <v>36.5</v>
      </c>
    </row>
    <row r="2320" customFormat="false" ht="15" hidden="false" customHeight="false" outlineLevel="0" collapsed="false">
      <c r="B2320" s="2" t="s">
        <v>108</v>
      </c>
      <c r="C2320" s="66" t="s">
        <v>406</v>
      </c>
      <c r="D2320" s="2" t="n">
        <f aca="false">D2319+5</f>
        <v>285</v>
      </c>
      <c r="E2320" s="38" t="s">
        <v>216</v>
      </c>
      <c r="F2320" s="2" t="str">
        <f aca="false">IFERROR(RIGHT("0"&amp;E2320*10,3),UPPER(SUBSTITUTE(E2320,",","")))</f>
        <v>055</v>
      </c>
      <c r="G2320" s="92" t="s">
        <v>3825</v>
      </c>
      <c r="H2320" s="8" t="n">
        <v>37</v>
      </c>
      <c r="I2320" s="8" t="n">
        <f aca="false">H2320</f>
        <v>37</v>
      </c>
      <c r="J2320" s="8" t="n">
        <f aca="false">H2320</f>
        <v>37</v>
      </c>
    </row>
    <row r="2321" customFormat="false" ht="15" hidden="false" customHeight="false" outlineLevel="0" collapsed="false">
      <c r="B2321" s="2" t="s">
        <v>108</v>
      </c>
      <c r="C2321" s="66" t="s">
        <v>406</v>
      </c>
      <c r="D2321" s="2" t="n">
        <f aca="false">D2320+5</f>
        <v>290</v>
      </c>
      <c r="E2321" s="38" t="s">
        <v>191</v>
      </c>
      <c r="F2321" s="2" t="str">
        <f aca="false">IFERROR(RIGHT("0"&amp;E2321*10,3),UPPER(SUBSTITUTE(E2321,",","")))</f>
        <v>060</v>
      </c>
      <c r="G2321" s="92" t="s">
        <v>3825</v>
      </c>
      <c r="H2321" s="8" t="n">
        <v>37.5</v>
      </c>
      <c r="I2321" s="8" t="n">
        <f aca="false">H2321</f>
        <v>37.5</v>
      </c>
      <c r="J2321" s="8" t="n">
        <f aca="false">H2321</f>
        <v>37.5</v>
      </c>
    </row>
    <row r="2322" customFormat="false" ht="15" hidden="false" customHeight="false" outlineLevel="0" collapsed="false">
      <c r="B2322" s="2" t="s">
        <v>108</v>
      </c>
      <c r="C2322" s="66" t="s">
        <v>406</v>
      </c>
      <c r="D2322" s="2" t="n">
        <f aca="false">D2321+5</f>
        <v>295</v>
      </c>
      <c r="E2322" s="38" t="s">
        <v>217</v>
      </c>
      <c r="F2322" s="2" t="str">
        <f aca="false">IFERROR(RIGHT("0"&amp;E2322*10,3),UPPER(SUBSTITUTE(E2322,",","")))</f>
        <v>065</v>
      </c>
      <c r="G2322" s="92" t="s">
        <v>3825</v>
      </c>
      <c r="H2322" s="8" t="n">
        <v>38</v>
      </c>
      <c r="I2322" s="8" t="n">
        <f aca="false">H2322</f>
        <v>38</v>
      </c>
      <c r="J2322" s="8" t="n">
        <f aca="false">H2322</f>
        <v>38</v>
      </c>
    </row>
    <row r="2323" customFormat="false" ht="15" hidden="false" customHeight="false" outlineLevel="0" collapsed="false">
      <c r="B2323" s="2" t="s">
        <v>108</v>
      </c>
      <c r="C2323" s="66" t="s">
        <v>406</v>
      </c>
      <c r="D2323" s="2" t="n">
        <f aca="false">D2322+5</f>
        <v>300</v>
      </c>
      <c r="E2323" s="38" t="s">
        <v>218</v>
      </c>
      <c r="F2323" s="2" t="str">
        <f aca="false">IFERROR(RIGHT("0"&amp;E2323*10,3),UPPER(SUBSTITUTE(E2323,",","")))</f>
        <v>070</v>
      </c>
      <c r="G2323" s="92" t="s">
        <v>3825</v>
      </c>
      <c r="H2323" s="8" t="n">
        <v>39</v>
      </c>
      <c r="I2323" s="8" t="n">
        <f aca="false">H2323</f>
        <v>39</v>
      </c>
      <c r="J2323" s="8" t="n">
        <f aca="false">H2323</f>
        <v>39</v>
      </c>
    </row>
    <row r="2324" customFormat="false" ht="15" hidden="false" customHeight="false" outlineLevel="0" collapsed="false">
      <c r="B2324" s="2" t="s">
        <v>108</v>
      </c>
      <c r="C2324" s="66" t="s">
        <v>406</v>
      </c>
      <c r="D2324" s="2" t="n">
        <f aca="false">D2323+5</f>
        <v>305</v>
      </c>
      <c r="E2324" s="38" t="s">
        <v>219</v>
      </c>
      <c r="F2324" s="2" t="str">
        <f aca="false">IFERROR(RIGHT("0"&amp;E2324*10,3),UPPER(SUBSTITUTE(E2324,",","")))</f>
        <v>075</v>
      </c>
      <c r="G2324" s="66" t="s">
        <v>3825</v>
      </c>
      <c r="H2324" s="2" t="s">
        <v>3433</v>
      </c>
    </row>
    <row r="2325" customFormat="false" ht="15" hidden="false" customHeight="false" outlineLevel="0" collapsed="false">
      <c r="B2325" s="2" t="s">
        <v>108</v>
      </c>
      <c r="C2325" s="66" t="s">
        <v>406</v>
      </c>
      <c r="D2325" s="2" t="n">
        <f aca="false">D2324+5</f>
        <v>310</v>
      </c>
      <c r="E2325" s="38" t="s">
        <v>220</v>
      </c>
      <c r="F2325" s="2" t="str">
        <f aca="false">IFERROR(RIGHT("0"&amp;E2325*10,3),UPPER(SUBSTITUTE(E2325,",","")))</f>
        <v>080</v>
      </c>
      <c r="G2325" s="66" t="s">
        <v>3825</v>
      </c>
      <c r="H2325" s="2" t="s">
        <v>3433</v>
      </c>
    </row>
    <row r="2326" customFormat="false" ht="15" hidden="false" customHeight="false" outlineLevel="0" collapsed="false">
      <c r="B2326" s="2" t="s">
        <v>108</v>
      </c>
      <c r="C2326" s="66" t="s">
        <v>406</v>
      </c>
      <c r="D2326" s="2" t="n">
        <f aca="false">D2325+5</f>
        <v>315</v>
      </c>
      <c r="E2326" s="38" t="s">
        <v>221</v>
      </c>
      <c r="F2326" s="2" t="str">
        <f aca="false">IFERROR(RIGHT("0"&amp;E2326*10,3),UPPER(SUBSTITUTE(E2326,",","")))</f>
        <v>085</v>
      </c>
      <c r="G2326" s="66" t="s">
        <v>3825</v>
      </c>
      <c r="H2326" s="2" t="s">
        <v>3433</v>
      </c>
    </row>
    <row r="2327" customFormat="false" ht="15" hidden="false" customHeight="false" outlineLevel="0" collapsed="false">
      <c r="B2327" s="2" t="s">
        <v>108</v>
      </c>
      <c r="C2327" s="66" t="s">
        <v>406</v>
      </c>
      <c r="D2327" s="2" t="n">
        <f aca="false">D2326+5</f>
        <v>320</v>
      </c>
      <c r="E2327" s="38" t="s">
        <v>222</v>
      </c>
      <c r="F2327" s="2" t="str">
        <f aca="false">IFERROR(RIGHT("0"&amp;E2327*10,3),UPPER(SUBSTITUTE(E2327,",","")))</f>
        <v>090</v>
      </c>
      <c r="G2327" s="66" t="s">
        <v>3825</v>
      </c>
      <c r="H2327" s="2" t="s">
        <v>3433</v>
      </c>
    </row>
    <row r="2328" customFormat="false" ht="15" hidden="false" customHeight="false" outlineLevel="0" collapsed="false">
      <c r="B2328" s="2" t="s">
        <v>108</v>
      </c>
      <c r="C2328" s="66" t="s">
        <v>406</v>
      </c>
      <c r="D2328" s="2" t="n">
        <f aca="false">D2327+5</f>
        <v>325</v>
      </c>
      <c r="E2328" s="38" t="s">
        <v>223</v>
      </c>
      <c r="F2328" s="2" t="str">
        <f aca="false">IFERROR(RIGHT("0"&amp;E2328*10,3),UPPER(SUBSTITUTE(E2328,",","")))</f>
        <v>095</v>
      </c>
      <c r="G2328" s="66" t="s">
        <v>3825</v>
      </c>
      <c r="H2328" s="2" t="s">
        <v>3433</v>
      </c>
    </row>
    <row r="2329" customFormat="false" ht="15" hidden="false" customHeight="false" outlineLevel="0" collapsed="false">
      <c r="B2329" s="2" t="s">
        <v>108</v>
      </c>
      <c r="C2329" s="66" t="s">
        <v>406</v>
      </c>
      <c r="D2329" s="2" t="n">
        <f aca="false">D2328+5</f>
        <v>330</v>
      </c>
      <c r="E2329" s="38" t="s">
        <v>224</v>
      </c>
      <c r="F2329" s="2" t="str">
        <f aca="false">IFERROR(RIGHT("0"&amp;E2329*10,3),UPPER(SUBSTITUTE(E2329,",","")))</f>
        <v>100</v>
      </c>
      <c r="G2329" s="66" t="s">
        <v>3825</v>
      </c>
      <c r="H2329" s="2" t="s">
        <v>3433</v>
      </c>
    </row>
    <row r="2330" customFormat="false" ht="15" hidden="false" customHeight="false" outlineLevel="0" collapsed="false">
      <c r="B2330" s="2" t="s">
        <v>108</v>
      </c>
      <c r="C2330" s="66" t="s">
        <v>406</v>
      </c>
      <c r="D2330" s="2" t="n">
        <f aca="false">D2329+5</f>
        <v>335</v>
      </c>
      <c r="E2330" s="38" t="s">
        <v>225</v>
      </c>
      <c r="F2330" s="2" t="str">
        <f aca="false">IFERROR(RIGHT("0"&amp;E2330*10,3),UPPER(SUBSTITUTE(E2330,",","")))</f>
        <v>105</v>
      </c>
      <c r="G2330" s="66" t="s">
        <v>3825</v>
      </c>
      <c r="H2330" s="2" t="s">
        <v>3433</v>
      </c>
    </row>
    <row r="2331" customFormat="false" ht="15" hidden="false" customHeight="false" outlineLevel="0" collapsed="false">
      <c r="B2331" s="2" t="s">
        <v>108</v>
      </c>
      <c r="C2331" s="66" t="s">
        <v>406</v>
      </c>
      <c r="D2331" s="2" t="n">
        <f aca="false">D2330+5</f>
        <v>340</v>
      </c>
      <c r="E2331" s="38" t="s">
        <v>226</v>
      </c>
      <c r="F2331" s="2" t="str">
        <f aca="false">IFERROR(RIGHT("0"&amp;E2331*10,3),UPPER(SUBSTITUTE(E2331,",","")))</f>
        <v>110</v>
      </c>
      <c r="G2331" s="66" t="s">
        <v>3825</v>
      </c>
      <c r="H2331" s="2" t="s">
        <v>3433</v>
      </c>
    </row>
    <row r="2332" customFormat="false" ht="15" hidden="false" customHeight="false" outlineLevel="0" collapsed="false">
      <c r="B2332" s="2" t="s">
        <v>108</v>
      </c>
      <c r="C2332" s="66" t="s">
        <v>406</v>
      </c>
      <c r="D2332" s="2" t="n">
        <f aca="false">D2331+5</f>
        <v>345</v>
      </c>
      <c r="E2332" s="38" t="s">
        <v>231</v>
      </c>
      <c r="F2332" s="2" t="str">
        <f aca="false">IFERROR(RIGHT("0"&amp;E2332*10,3),UPPER(SUBSTITUTE(E2332,",","")))</f>
        <v>115</v>
      </c>
      <c r="G2332" s="66" t="s">
        <v>3825</v>
      </c>
      <c r="H2332" s="2" t="s">
        <v>3433</v>
      </c>
    </row>
    <row r="2333" customFormat="false" ht="15" hidden="false" customHeight="false" outlineLevel="0" collapsed="false">
      <c r="B2333" s="2" t="s">
        <v>108</v>
      </c>
      <c r="C2333" s="66" t="s">
        <v>406</v>
      </c>
      <c r="D2333" s="2" t="n">
        <f aca="false">D2332+5</f>
        <v>350</v>
      </c>
      <c r="E2333" s="38" t="s">
        <v>232</v>
      </c>
      <c r="F2333" s="2" t="str">
        <f aca="false">IFERROR(RIGHT("0"&amp;E2333*10,3),UPPER(SUBSTITUTE(E2333,",","")))</f>
        <v>120</v>
      </c>
      <c r="G2333" s="66" t="s">
        <v>3825</v>
      </c>
      <c r="H2333" s="2" t="s">
        <v>3433</v>
      </c>
    </row>
    <row r="2334" customFormat="false" ht="15" hidden="false" customHeight="false" outlineLevel="0" collapsed="false">
      <c r="B2334" s="2" t="s">
        <v>108</v>
      </c>
      <c r="C2334" s="66" t="s">
        <v>406</v>
      </c>
      <c r="D2334" s="2" t="n">
        <f aca="false">D2333+5</f>
        <v>355</v>
      </c>
      <c r="E2334" s="38" t="s">
        <v>233</v>
      </c>
      <c r="F2334" s="2" t="str">
        <f aca="false">IFERROR(RIGHT("0"&amp;E2334*10,3),UPPER(SUBSTITUTE(E2334,",","")))</f>
        <v>125</v>
      </c>
      <c r="G2334" s="66" t="s">
        <v>3825</v>
      </c>
      <c r="H2334" s="2" t="s">
        <v>3433</v>
      </c>
    </row>
    <row r="2335" customFormat="false" ht="15" hidden="false" customHeight="false" outlineLevel="0" collapsed="false">
      <c r="B2335" s="2" t="s">
        <v>108</v>
      </c>
      <c r="C2335" s="66" t="s">
        <v>406</v>
      </c>
      <c r="D2335" s="2" t="n">
        <f aca="false">D2334+5</f>
        <v>360</v>
      </c>
      <c r="E2335" s="38" t="s">
        <v>234</v>
      </c>
      <c r="F2335" s="2" t="str">
        <f aca="false">IFERROR(RIGHT("0"&amp;E2335*10,3),UPPER(SUBSTITUTE(E2335,",","")))</f>
        <v>130</v>
      </c>
      <c r="G2335" s="66" t="s">
        <v>3825</v>
      </c>
      <c r="H2335" s="2" t="s">
        <v>3433</v>
      </c>
    </row>
    <row r="2336" customFormat="false" ht="15" hidden="false" customHeight="false" outlineLevel="0" collapsed="false">
      <c r="B2336" s="2" t="s">
        <v>108</v>
      </c>
      <c r="C2336" s="66" t="s">
        <v>406</v>
      </c>
      <c r="D2336" s="2" t="n">
        <f aca="false">D2335+5</f>
        <v>365</v>
      </c>
      <c r="E2336" s="38" t="s">
        <v>276</v>
      </c>
      <c r="F2336" s="2" t="str">
        <f aca="false">IFERROR(RIGHT("0"&amp;E2336*10,3),UPPER(SUBSTITUTE(E2336,",","")))</f>
        <v>135</v>
      </c>
      <c r="G2336" s="66" t="s">
        <v>3825</v>
      </c>
      <c r="H2336" s="2" t="s">
        <v>3433</v>
      </c>
    </row>
    <row r="2337" customFormat="false" ht="15" hidden="false" customHeight="false" outlineLevel="0" collapsed="false">
      <c r="B2337" s="2" t="s">
        <v>108</v>
      </c>
      <c r="C2337" s="66" t="s">
        <v>406</v>
      </c>
      <c r="D2337" s="2" t="n">
        <f aca="false">D2336+5</f>
        <v>370</v>
      </c>
      <c r="E2337" s="38" t="s">
        <v>277</v>
      </c>
      <c r="F2337" s="2" t="str">
        <f aca="false">IFERROR(RIGHT("0"&amp;E2337*10,3),UPPER(SUBSTITUTE(E2337,",","")))</f>
        <v>140</v>
      </c>
      <c r="G2337" s="66" t="s">
        <v>3825</v>
      </c>
      <c r="H2337" s="2" t="s">
        <v>3433</v>
      </c>
    </row>
    <row r="2339" customFormat="false" ht="15" hidden="false" customHeight="false" outlineLevel="0" collapsed="false">
      <c r="B2339" s="2" t="s">
        <v>108</v>
      </c>
      <c r="C2339" s="66" t="s">
        <v>2827</v>
      </c>
      <c r="D2339" s="2" t="n">
        <v>145</v>
      </c>
      <c r="E2339" s="38" t="s">
        <v>587</v>
      </c>
      <c r="F2339" s="2" t="s">
        <v>3016</v>
      </c>
      <c r="G2339" s="66" t="s">
        <v>3825</v>
      </c>
      <c r="H2339" s="2" t="s">
        <v>3433</v>
      </c>
    </row>
    <row r="2340" customFormat="false" ht="15" hidden="false" customHeight="false" outlineLevel="0" collapsed="false">
      <c r="B2340" s="2" t="s">
        <v>108</v>
      </c>
      <c r="C2340" s="66" t="s">
        <v>2827</v>
      </c>
      <c r="D2340" s="2" t="n">
        <v>155</v>
      </c>
      <c r="E2340" s="38" t="s">
        <v>588</v>
      </c>
      <c r="F2340" s="2" t="s">
        <v>3017</v>
      </c>
      <c r="G2340" s="92" t="s">
        <v>3825</v>
      </c>
      <c r="H2340" s="8" t="s">
        <v>465</v>
      </c>
      <c r="I2340" s="8" t="s">
        <v>3836</v>
      </c>
      <c r="J2340" s="8" t="s">
        <v>3836</v>
      </c>
      <c r="M2340" s="8" t="n">
        <v>0</v>
      </c>
    </row>
    <row r="2341" customFormat="false" ht="15" hidden="false" customHeight="false" outlineLevel="0" collapsed="false">
      <c r="B2341" s="2" t="s">
        <v>108</v>
      </c>
      <c r="C2341" s="66" t="s">
        <v>2827</v>
      </c>
      <c r="D2341" s="2" t="n">
        <v>165</v>
      </c>
      <c r="E2341" s="38" t="s">
        <v>589</v>
      </c>
      <c r="F2341" s="2" t="s">
        <v>3021</v>
      </c>
      <c r="G2341" s="92" t="s">
        <v>3825</v>
      </c>
      <c r="H2341" s="8" t="s">
        <v>3828</v>
      </c>
      <c r="I2341" s="8" t="s">
        <v>3829</v>
      </c>
      <c r="J2341" s="8" t="s">
        <v>3829</v>
      </c>
      <c r="M2341" s="8" t="n">
        <v>0</v>
      </c>
    </row>
    <row r="2342" customFormat="false" ht="15" hidden="false" customHeight="false" outlineLevel="0" collapsed="false">
      <c r="B2342" s="2" t="s">
        <v>108</v>
      </c>
      <c r="C2342" s="66" t="s">
        <v>2827</v>
      </c>
      <c r="D2342" s="2" t="n">
        <v>175</v>
      </c>
      <c r="E2342" s="38" t="s">
        <v>590</v>
      </c>
      <c r="F2342" s="2" t="s">
        <v>3025</v>
      </c>
      <c r="G2342" s="66" t="s">
        <v>3825</v>
      </c>
      <c r="H2342" s="2" t="s">
        <v>3433</v>
      </c>
    </row>
    <row r="2343" customFormat="false" ht="15" hidden="false" customHeight="false" outlineLevel="0" collapsed="false">
      <c r="B2343" s="2" t="s">
        <v>108</v>
      </c>
      <c r="C2343" s="66" t="s">
        <v>2827</v>
      </c>
      <c r="D2343" s="2" t="n">
        <v>185</v>
      </c>
      <c r="E2343" s="38" t="s">
        <v>591</v>
      </c>
      <c r="F2343" s="2" t="s">
        <v>3029</v>
      </c>
      <c r="G2343" s="66" t="s">
        <v>3825</v>
      </c>
      <c r="H2343" s="2" t="s">
        <v>3433</v>
      </c>
    </row>
    <row r="2344" customFormat="false" ht="15" hidden="false" customHeight="false" outlineLevel="0" collapsed="false">
      <c r="B2344" s="2" t="s">
        <v>108</v>
      </c>
      <c r="C2344" s="66" t="s">
        <v>2827</v>
      </c>
      <c r="D2344" s="2" t="n">
        <v>195</v>
      </c>
      <c r="E2344" s="38" t="s">
        <v>592</v>
      </c>
      <c r="F2344" s="2" t="s">
        <v>3032</v>
      </c>
      <c r="G2344" s="66" t="s">
        <v>3825</v>
      </c>
      <c r="H2344" s="2" t="s">
        <v>3433</v>
      </c>
    </row>
    <row r="2346" customFormat="false" ht="15" hidden="false" customHeight="false" outlineLevel="0" collapsed="false">
      <c r="B2346" s="2" t="s">
        <v>108</v>
      </c>
      <c r="C2346" s="66" t="s">
        <v>2829</v>
      </c>
      <c r="D2346" s="2" t="n">
        <v>110</v>
      </c>
      <c r="E2346" s="38" t="s">
        <v>238</v>
      </c>
      <c r="F2346" s="38" t="s">
        <v>2913</v>
      </c>
      <c r="G2346" s="92" t="s">
        <v>3825</v>
      </c>
      <c r="H2346" s="8" t="s">
        <v>3837</v>
      </c>
      <c r="I2346" s="8" t="s">
        <v>3838</v>
      </c>
      <c r="J2346" s="8" t="s">
        <v>3838</v>
      </c>
      <c r="M2346" s="8" t="n">
        <v>0</v>
      </c>
    </row>
    <row r="2347" customFormat="false" ht="15" hidden="false" customHeight="false" outlineLevel="0" collapsed="false">
      <c r="B2347" s="13"/>
      <c r="C2347" s="99"/>
      <c r="D2347" s="13"/>
      <c r="E2347" s="100"/>
      <c r="F2347" s="13"/>
      <c r="G2347" s="99"/>
      <c r="H2347" s="13"/>
      <c r="I2347" s="101"/>
      <c r="J2347" s="13"/>
      <c r="K2347" s="13"/>
      <c r="L2347" s="13"/>
      <c r="M2347" s="13"/>
    </row>
    <row r="2349" customFormat="false" ht="15" hidden="false" customHeight="false" outlineLevel="0" collapsed="false">
      <c r="B2349" s="2" t="s">
        <v>108</v>
      </c>
      <c r="C2349" s="66" t="s">
        <v>575</v>
      </c>
      <c r="D2349" s="2" t="n">
        <v>110</v>
      </c>
      <c r="E2349" s="38" t="s">
        <v>576</v>
      </c>
      <c r="F2349" s="2" t="s">
        <v>576</v>
      </c>
      <c r="G2349" s="66" t="s">
        <v>3839</v>
      </c>
      <c r="H2349" s="2" t="s">
        <v>3433</v>
      </c>
    </row>
    <row r="2350" customFormat="false" ht="15" hidden="false" customHeight="false" outlineLevel="0" collapsed="false">
      <c r="B2350" s="2" t="s">
        <v>108</v>
      </c>
      <c r="C2350" s="66" t="s">
        <v>575</v>
      </c>
      <c r="D2350" s="2" t="n">
        <v>120</v>
      </c>
      <c r="E2350" s="38" t="s">
        <v>577</v>
      </c>
      <c r="F2350" s="2" t="s">
        <v>577</v>
      </c>
      <c r="G2350" s="66" t="s">
        <v>3839</v>
      </c>
      <c r="H2350" s="2" t="s">
        <v>3433</v>
      </c>
    </row>
    <row r="2351" customFormat="false" ht="15" hidden="false" customHeight="false" outlineLevel="0" collapsed="false">
      <c r="B2351" s="2" t="s">
        <v>108</v>
      </c>
      <c r="C2351" s="66" t="s">
        <v>575</v>
      </c>
      <c r="D2351" s="2" t="n">
        <v>130</v>
      </c>
      <c r="E2351" s="38" t="s">
        <v>578</v>
      </c>
      <c r="F2351" s="2" t="s">
        <v>578</v>
      </c>
      <c r="G2351" s="92" t="s">
        <v>3839</v>
      </c>
      <c r="H2351" s="14" t="s">
        <v>119</v>
      </c>
      <c r="I2351" s="8" t="str">
        <f aca="false">H2351</f>
        <v>36</v>
      </c>
      <c r="J2351" s="8" t="str">
        <f aca="false">H2351</f>
        <v>36</v>
      </c>
      <c r="M2351" s="8" t="n">
        <v>725</v>
      </c>
    </row>
    <row r="2352" customFormat="false" ht="15" hidden="false" customHeight="false" outlineLevel="0" collapsed="false">
      <c r="B2352" s="2" t="s">
        <v>108</v>
      </c>
      <c r="C2352" s="66" t="s">
        <v>575</v>
      </c>
      <c r="D2352" s="2" t="n">
        <v>140</v>
      </c>
      <c r="E2352" s="38" t="s">
        <v>176</v>
      </c>
      <c r="F2352" s="2" t="s">
        <v>176</v>
      </c>
      <c r="G2352" s="92" t="s">
        <v>3839</v>
      </c>
      <c r="H2352" s="14" t="s">
        <v>121</v>
      </c>
      <c r="I2352" s="8" t="str">
        <f aca="false">H2352</f>
        <v>38</v>
      </c>
      <c r="J2352" s="8" t="str">
        <f aca="false">H2352</f>
        <v>38</v>
      </c>
      <c r="M2352" s="8" t="n">
        <v>935</v>
      </c>
    </row>
    <row r="2353" customFormat="false" ht="15" hidden="false" customHeight="false" outlineLevel="0" collapsed="false">
      <c r="B2353" s="2" t="s">
        <v>108</v>
      </c>
      <c r="C2353" s="66" t="s">
        <v>575</v>
      </c>
      <c r="D2353" s="2" t="n">
        <v>150</v>
      </c>
      <c r="E2353" s="38" t="s">
        <v>177</v>
      </c>
      <c r="F2353" s="2" t="s">
        <v>177</v>
      </c>
      <c r="G2353" s="92" t="s">
        <v>3839</v>
      </c>
      <c r="H2353" s="14" t="s">
        <v>123</v>
      </c>
      <c r="I2353" s="8" t="str">
        <f aca="false">H2353</f>
        <v>40</v>
      </c>
      <c r="J2353" s="8" t="str">
        <f aca="false">H2353</f>
        <v>40</v>
      </c>
      <c r="M2353" s="8" t="n">
        <v>965</v>
      </c>
    </row>
    <row r="2354" customFormat="false" ht="15" hidden="false" customHeight="false" outlineLevel="0" collapsed="false">
      <c r="B2354" s="2" t="s">
        <v>108</v>
      </c>
      <c r="C2354" s="66" t="s">
        <v>575</v>
      </c>
      <c r="D2354" s="2" t="n">
        <v>160</v>
      </c>
      <c r="E2354" s="38" t="s">
        <v>178</v>
      </c>
      <c r="F2354" s="2" t="s">
        <v>178</v>
      </c>
      <c r="G2354" s="92" t="s">
        <v>3839</v>
      </c>
      <c r="H2354" s="14" t="s">
        <v>125</v>
      </c>
      <c r="I2354" s="8" t="str">
        <f aca="false">H2354</f>
        <v>42</v>
      </c>
      <c r="J2354" s="8" t="str">
        <f aca="false">H2354</f>
        <v>42</v>
      </c>
      <c r="M2354" s="8" t="n">
        <v>985</v>
      </c>
    </row>
    <row r="2355" customFormat="false" ht="15" hidden="false" customHeight="false" outlineLevel="0" collapsed="false">
      <c r="B2355" s="2" t="s">
        <v>108</v>
      </c>
      <c r="C2355" s="66" t="s">
        <v>575</v>
      </c>
      <c r="D2355" s="2" t="n">
        <v>170</v>
      </c>
      <c r="E2355" s="38" t="s">
        <v>179</v>
      </c>
      <c r="F2355" s="2" t="s">
        <v>179</v>
      </c>
      <c r="G2355" s="92" t="s">
        <v>3839</v>
      </c>
      <c r="H2355" s="14" t="s">
        <v>127</v>
      </c>
      <c r="I2355" s="8" t="str">
        <f aca="false">H2355</f>
        <v>44</v>
      </c>
      <c r="J2355" s="8" t="str">
        <f aca="false">H2355</f>
        <v>44</v>
      </c>
      <c r="M2355" s="8" t="n">
        <v>995</v>
      </c>
    </row>
    <row r="2356" customFormat="false" ht="15" hidden="false" customHeight="false" outlineLevel="0" collapsed="false">
      <c r="B2356" s="2" t="s">
        <v>108</v>
      </c>
      <c r="C2356" s="66" t="s">
        <v>575</v>
      </c>
      <c r="D2356" s="2" t="n">
        <v>180</v>
      </c>
      <c r="E2356" s="38" t="s">
        <v>180</v>
      </c>
      <c r="F2356" s="2" t="s">
        <v>180</v>
      </c>
      <c r="G2356" s="92" t="s">
        <v>3839</v>
      </c>
      <c r="H2356" s="14" t="s">
        <v>241</v>
      </c>
      <c r="I2356" s="8" t="str">
        <f aca="false">H2356</f>
        <v>46</v>
      </c>
      <c r="J2356" s="8" t="str">
        <f aca="false">H2356</f>
        <v>46</v>
      </c>
      <c r="M2356" s="8" t="n">
        <v>975</v>
      </c>
    </row>
    <row r="2357" customFormat="false" ht="15" hidden="false" customHeight="false" outlineLevel="0" collapsed="false">
      <c r="B2357" s="2" t="s">
        <v>108</v>
      </c>
      <c r="C2357" s="66" t="s">
        <v>575</v>
      </c>
      <c r="D2357" s="2" t="n">
        <v>190</v>
      </c>
      <c r="E2357" s="38" t="s">
        <v>181</v>
      </c>
      <c r="F2357" s="2" t="s">
        <v>181</v>
      </c>
      <c r="G2357" s="92" t="s">
        <v>3839</v>
      </c>
      <c r="H2357" s="14" t="s">
        <v>243</v>
      </c>
      <c r="I2357" s="8" t="str">
        <f aca="false">H2357</f>
        <v>48</v>
      </c>
      <c r="J2357" s="8" t="str">
        <f aca="false">H2357</f>
        <v>48</v>
      </c>
      <c r="M2357" s="8" t="n">
        <v>905</v>
      </c>
    </row>
    <row r="2358" customFormat="false" ht="15" hidden="false" customHeight="false" outlineLevel="0" collapsed="false">
      <c r="B2358" s="2" t="s">
        <v>108</v>
      </c>
      <c r="C2358" s="66" t="s">
        <v>575</v>
      </c>
      <c r="D2358" s="2" t="n">
        <v>200</v>
      </c>
      <c r="E2358" s="38" t="s">
        <v>182</v>
      </c>
      <c r="F2358" s="2" t="s">
        <v>182</v>
      </c>
      <c r="G2358" s="92" t="s">
        <v>3839</v>
      </c>
      <c r="H2358" s="14" t="s">
        <v>245</v>
      </c>
      <c r="I2358" s="8" t="str">
        <f aca="false">H2358</f>
        <v>50</v>
      </c>
      <c r="J2358" s="8" t="str">
        <f aca="false">H2358</f>
        <v>50</v>
      </c>
      <c r="M2358" s="8" t="n">
        <v>945</v>
      </c>
    </row>
    <row r="2359" customFormat="false" ht="15" hidden="false" customHeight="false" outlineLevel="0" collapsed="false">
      <c r="B2359" s="2" t="s">
        <v>108</v>
      </c>
      <c r="C2359" s="66" t="s">
        <v>575</v>
      </c>
      <c r="D2359" s="2" t="n">
        <v>210</v>
      </c>
      <c r="E2359" s="38" t="s">
        <v>579</v>
      </c>
      <c r="F2359" s="2" t="s">
        <v>579</v>
      </c>
      <c r="G2359" s="92" t="s">
        <v>3839</v>
      </c>
      <c r="H2359" s="14" t="s">
        <v>452</v>
      </c>
      <c r="I2359" s="8" t="str">
        <f aca="false">H2359</f>
        <v>52</v>
      </c>
      <c r="J2359" s="8" t="str">
        <f aca="false">H2359</f>
        <v>52</v>
      </c>
      <c r="M2359" s="8" t="n">
        <v>955</v>
      </c>
    </row>
    <row r="2360" customFormat="false" ht="15" hidden="false" customHeight="false" outlineLevel="0" collapsed="false">
      <c r="B2360" s="2" t="s">
        <v>108</v>
      </c>
      <c r="C2360" s="66" t="s">
        <v>575</v>
      </c>
      <c r="D2360" s="2" t="n">
        <v>220</v>
      </c>
      <c r="E2360" s="38" t="s">
        <v>580</v>
      </c>
      <c r="F2360" s="2" t="s">
        <v>580</v>
      </c>
      <c r="G2360" s="92" t="s">
        <v>3839</v>
      </c>
      <c r="H2360" s="14" t="s">
        <v>453</v>
      </c>
      <c r="I2360" s="8" t="str">
        <f aca="false">H2360</f>
        <v>54</v>
      </c>
      <c r="J2360" s="8" t="str">
        <f aca="false">H2360</f>
        <v>54</v>
      </c>
      <c r="M2360" s="8" t="n">
        <v>915</v>
      </c>
    </row>
    <row r="2361" customFormat="false" ht="15" hidden="false" customHeight="false" outlineLevel="0" collapsed="false">
      <c r="B2361" s="2" t="s">
        <v>108</v>
      </c>
      <c r="C2361" s="66" t="s">
        <v>575</v>
      </c>
      <c r="D2361" s="2" t="n">
        <v>230</v>
      </c>
      <c r="E2361" s="38" t="s">
        <v>581</v>
      </c>
      <c r="F2361" s="2" t="s">
        <v>581</v>
      </c>
      <c r="G2361" s="92" t="s">
        <v>3839</v>
      </c>
      <c r="H2361" s="14" t="s">
        <v>454</v>
      </c>
      <c r="I2361" s="8" t="str">
        <f aca="false">H2361</f>
        <v>56</v>
      </c>
      <c r="J2361" s="8" t="str">
        <f aca="false">H2361</f>
        <v>56</v>
      </c>
      <c r="M2361" s="8" t="n">
        <v>895</v>
      </c>
    </row>
    <row r="2362" customFormat="false" ht="15" hidden="false" customHeight="false" outlineLevel="0" collapsed="false">
      <c r="B2362" s="2" t="s">
        <v>108</v>
      </c>
      <c r="C2362" s="66" t="s">
        <v>575</v>
      </c>
      <c r="D2362" s="2" t="n">
        <v>240</v>
      </c>
      <c r="E2362" s="38" t="s">
        <v>582</v>
      </c>
      <c r="F2362" s="2" t="s">
        <v>582</v>
      </c>
      <c r="G2362" s="92" t="s">
        <v>3839</v>
      </c>
      <c r="H2362" s="14" t="s">
        <v>455</v>
      </c>
      <c r="I2362" s="8" t="str">
        <f aca="false">H2362</f>
        <v>58</v>
      </c>
      <c r="J2362" s="8" t="str">
        <f aca="false">H2362</f>
        <v>58</v>
      </c>
      <c r="M2362" s="8" t="n">
        <v>875</v>
      </c>
    </row>
    <row r="2364" customFormat="false" ht="15" hidden="false" customHeight="false" outlineLevel="0" collapsed="false">
      <c r="B2364" s="2" t="s">
        <v>108</v>
      </c>
      <c r="C2364" s="66" t="s">
        <v>585</v>
      </c>
      <c r="D2364" s="2" t="n">
        <v>120</v>
      </c>
      <c r="E2364" s="38" t="s">
        <v>577</v>
      </c>
      <c r="F2364" s="2" t="s">
        <v>577</v>
      </c>
      <c r="G2364" s="66" t="s">
        <v>3839</v>
      </c>
      <c r="H2364" s="2" t="s">
        <v>3433</v>
      </c>
    </row>
    <row r="2365" customFormat="false" ht="15" hidden="false" customHeight="false" outlineLevel="0" collapsed="false">
      <c r="B2365" s="2" t="s">
        <v>108</v>
      </c>
      <c r="C2365" s="66" t="s">
        <v>585</v>
      </c>
      <c r="D2365" s="2" t="n">
        <v>125</v>
      </c>
      <c r="E2365" s="38" t="s">
        <v>586</v>
      </c>
      <c r="F2365" s="2" t="s">
        <v>3467</v>
      </c>
      <c r="G2365" s="66" t="s">
        <v>3839</v>
      </c>
      <c r="H2365" s="2" t="s">
        <v>3433</v>
      </c>
    </row>
    <row r="2366" customFormat="false" ht="15" hidden="false" customHeight="false" outlineLevel="0" collapsed="false">
      <c r="B2366" s="2" t="s">
        <v>108</v>
      </c>
      <c r="C2366" s="66" t="s">
        <v>585</v>
      </c>
      <c r="D2366" s="2" t="n">
        <v>140</v>
      </c>
      <c r="E2366" s="38" t="s">
        <v>176</v>
      </c>
      <c r="F2366" s="2" t="s">
        <v>176</v>
      </c>
      <c r="G2366" s="92" t="s">
        <v>3839</v>
      </c>
      <c r="H2366" s="8" t="s">
        <v>121</v>
      </c>
      <c r="I2366" s="8" t="str">
        <f aca="false">SUBSTITUTE(H2366,"/",";")</f>
        <v>38</v>
      </c>
      <c r="J2366" s="8" t="str">
        <f aca="false">SUBSTITUTE(H2366,"/",";")</f>
        <v>38</v>
      </c>
      <c r="M2366" s="8" t="n">
        <v>935</v>
      </c>
    </row>
    <row r="2367" customFormat="false" ht="15" hidden="false" customHeight="false" outlineLevel="0" collapsed="false">
      <c r="B2367" s="2" t="s">
        <v>108</v>
      </c>
      <c r="C2367" s="66" t="s">
        <v>585</v>
      </c>
      <c r="D2367" s="2" t="n">
        <v>145</v>
      </c>
      <c r="E2367" s="38" t="s">
        <v>587</v>
      </c>
      <c r="F2367" s="2" t="s">
        <v>3016</v>
      </c>
      <c r="G2367" s="92" t="s">
        <v>3839</v>
      </c>
      <c r="H2367" s="8" t="s">
        <v>166</v>
      </c>
      <c r="I2367" s="8" t="str">
        <f aca="false">SUBSTITUTE(H2367,"/",";")</f>
        <v>38;40</v>
      </c>
      <c r="J2367" s="8" t="str">
        <f aca="false">SUBSTITUTE(H2367,"/",";")</f>
        <v>38;40</v>
      </c>
      <c r="M2367" s="8" t="n">
        <v>842</v>
      </c>
    </row>
    <row r="2368" customFormat="false" ht="15" hidden="false" customHeight="false" outlineLevel="0" collapsed="false">
      <c r="B2368" s="2" t="s">
        <v>108</v>
      </c>
      <c r="C2368" s="66" t="s">
        <v>585</v>
      </c>
      <c r="D2368" s="2" t="n">
        <v>150</v>
      </c>
      <c r="E2368" s="38" t="s">
        <v>177</v>
      </c>
      <c r="F2368" s="2" t="s">
        <v>177</v>
      </c>
      <c r="G2368" s="92" t="s">
        <v>3839</v>
      </c>
      <c r="H2368" s="8" t="s">
        <v>123</v>
      </c>
      <c r="I2368" s="8" t="str">
        <f aca="false">SUBSTITUTE(H2368,"/",";")</f>
        <v>40</v>
      </c>
      <c r="J2368" s="8" t="str">
        <f aca="false">SUBSTITUTE(H2368,"/",";")</f>
        <v>40</v>
      </c>
      <c r="M2368" s="8" t="n">
        <v>965</v>
      </c>
    </row>
    <row r="2369" customFormat="false" ht="15" hidden="false" customHeight="false" outlineLevel="0" collapsed="false">
      <c r="B2369" s="2" t="s">
        <v>108</v>
      </c>
      <c r="C2369" s="66" t="s">
        <v>585</v>
      </c>
      <c r="D2369" s="2" t="n">
        <v>155</v>
      </c>
      <c r="E2369" s="38" t="s">
        <v>588</v>
      </c>
      <c r="F2369" s="2" t="s">
        <v>3017</v>
      </c>
      <c r="G2369" s="92" t="s">
        <v>3839</v>
      </c>
      <c r="H2369" s="8" t="s">
        <v>169</v>
      </c>
      <c r="I2369" s="8" t="str">
        <f aca="false">SUBSTITUTE(H2369,"/",";")</f>
        <v>40;42</v>
      </c>
      <c r="J2369" s="8" t="str">
        <f aca="false">SUBSTITUTE(H2369,"/",";")</f>
        <v>40;42</v>
      </c>
      <c r="M2369" s="8" t="n">
        <v>942</v>
      </c>
    </row>
    <row r="2370" customFormat="false" ht="15" hidden="false" customHeight="false" outlineLevel="0" collapsed="false">
      <c r="B2370" s="2" t="s">
        <v>108</v>
      </c>
      <c r="C2370" s="66" t="s">
        <v>585</v>
      </c>
      <c r="D2370" s="2" t="n">
        <v>160</v>
      </c>
      <c r="E2370" s="38" t="s">
        <v>178</v>
      </c>
      <c r="F2370" s="2" t="s">
        <v>178</v>
      </c>
      <c r="G2370" s="92" t="s">
        <v>3839</v>
      </c>
      <c r="H2370" s="8" t="s">
        <v>125</v>
      </c>
      <c r="I2370" s="8" t="str">
        <f aca="false">SUBSTITUTE(H2370,"/",";")</f>
        <v>42</v>
      </c>
      <c r="J2370" s="8" t="str">
        <f aca="false">SUBSTITUTE(H2370,"/",";")</f>
        <v>42</v>
      </c>
      <c r="M2370" s="8" t="n">
        <v>985</v>
      </c>
    </row>
    <row r="2371" customFormat="false" ht="15" hidden="false" customHeight="false" outlineLevel="0" collapsed="false">
      <c r="B2371" s="2" t="s">
        <v>108</v>
      </c>
      <c r="C2371" s="66" t="s">
        <v>585</v>
      </c>
      <c r="D2371" s="2" t="n">
        <v>165</v>
      </c>
      <c r="E2371" s="38" t="s">
        <v>589</v>
      </c>
      <c r="F2371" s="2" t="s">
        <v>3021</v>
      </c>
      <c r="G2371" s="92" t="s">
        <v>3839</v>
      </c>
      <c r="H2371" s="8" t="s">
        <v>171</v>
      </c>
      <c r="I2371" s="8" t="str">
        <f aca="false">SUBSTITUTE(H2371,"/",";")</f>
        <v>42;44</v>
      </c>
      <c r="J2371" s="8" t="str">
        <f aca="false">SUBSTITUTE(H2371,"/",";")</f>
        <v>42;44</v>
      </c>
      <c r="M2371" s="8" t="n">
        <v>982</v>
      </c>
    </row>
    <row r="2372" customFormat="false" ht="15" hidden="false" customHeight="false" outlineLevel="0" collapsed="false">
      <c r="B2372" s="2" t="s">
        <v>108</v>
      </c>
      <c r="C2372" s="66" t="s">
        <v>585</v>
      </c>
      <c r="D2372" s="2" t="n">
        <v>170</v>
      </c>
      <c r="E2372" s="38" t="s">
        <v>179</v>
      </c>
      <c r="F2372" s="2" t="s">
        <v>179</v>
      </c>
      <c r="G2372" s="92" t="s">
        <v>3839</v>
      </c>
      <c r="H2372" s="8" t="s">
        <v>127</v>
      </c>
      <c r="I2372" s="8" t="str">
        <f aca="false">SUBSTITUTE(H2372,"/",";")</f>
        <v>44</v>
      </c>
      <c r="J2372" s="8" t="str">
        <f aca="false">SUBSTITUTE(H2372,"/",";")</f>
        <v>44</v>
      </c>
      <c r="M2372" s="8" t="n">
        <v>995</v>
      </c>
    </row>
    <row r="2373" customFormat="false" ht="15" hidden="false" customHeight="false" outlineLevel="0" collapsed="false">
      <c r="B2373" s="2" t="s">
        <v>108</v>
      </c>
      <c r="C2373" s="66" t="s">
        <v>585</v>
      </c>
      <c r="D2373" s="2" t="n">
        <v>175</v>
      </c>
      <c r="E2373" s="38" t="s">
        <v>590</v>
      </c>
      <c r="F2373" s="2" t="s">
        <v>3025</v>
      </c>
      <c r="G2373" s="92" t="s">
        <v>3839</v>
      </c>
      <c r="H2373" s="8" t="s">
        <v>262</v>
      </c>
      <c r="I2373" s="8" t="str">
        <f aca="false">SUBSTITUTE(H2373,"/",";")</f>
        <v>44;46</v>
      </c>
      <c r="J2373" s="8" t="str">
        <f aca="false">SUBSTITUTE(H2373,"/",";")</f>
        <v>44;46</v>
      </c>
      <c r="M2373" s="8" t="n">
        <v>972</v>
      </c>
    </row>
    <row r="2374" customFormat="false" ht="15" hidden="false" customHeight="false" outlineLevel="0" collapsed="false">
      <c r="B2374" s="2" t="s">
        <v>108</v>
      </c>
      <c r="C2374" s="66" t="s">
        <v>585</v>
      </c>
      <c r="D2374" s="2" t="n">
        <v>180</v>
      </c>
      <c r="E2374" s="38" t="s">
        <v>180</v>
      </c>
      <c r="F2374" s="2" t="s">
        <v>180</v>
      </c>
      <c r="G2374" s="92" t="s">
        <v>3839</v>
      </c>
      <c r="H2374" s="8" t="s">
        <v>241</v>
      </c>
      <c r="I2374" s="8" t="str">
        <f aca="false">SUBSTITUTE(H2374,"/",";")</f>
        <v>46</v>
      </c>
      <c r="J2374" s="8" t="str">
        <f aca="false">SUBSTITUTE(H2374,"/",";")</f>
        <v>46</v>
      </c>
      <c r="M2374" s="8" t="n">
        <v>975</v>
      </c>
    </row>
    <row r="2375" customFormat="false" ht="15" hidden="false" customHeight="false" outlineLevel="0" collapsed="false">
      <c r="B2375" s="2" t="s">
        <v>108</v>
      </c>
      <c r="C2375" s="66" t="s">
        <v>585</v>
      </c>
      <c r="D2375" s="2" t="n">
        <v>185</v>
      </c>
      <c r="E2375" s="38" t="s">
        <v>591</v>
      </c>
      <c r="F2375" s="2" t="s">
        <v>3029</v>
      </c>
      <c r="G2375" s="92" t="s">
        <v>3839</v>
      </c>
      <c r="H2375" s="8" t="s">
        <v>264</v>
      </c>
      <c r="I2375" s="8" t="str">
        <f aca="false">SUBSTITUTE(H2375,"/",";")</f>
        <v>46;48</v>
      </c>
      <c r="J2375" s="8" t="str">
        <f aca="false">SUBSTITUTE(H2375,"/",";")</f>
        <v>46;48</v>
      </c>
      <c r="M2375" s="8" t="n">
        <v>872</v>
      </c>
    </row>
    <row r="2376" customFormat="false" ht="15" hidden="false" customHeight="false" outlineLevel="0" collapsed="false">
      <c r="B2376" s="2" t="s">
        <v>108</v>
      </c>
      <c r="C2376" s="66" t="s">
        <v>585</v>
      </c>
      <c r="D2376" s="2" t="n">
        <v>190</v>
      </c>
      <c r="E2376" s="38" t="s">
        <v>181</v>
      </c>
      <c r="F2376" s="2" t="s">
        <v>181</v>
      </c>
      <c r="G2376" s="92" t="s">
        <v>3839</v>
      </c>
      <c r="H2376" s="8" t="s">
        <v>243</v>
      </c>
      <c r="I2376" s="8" t="str">
        <f aca="false">SUBSTITUTE(H2376,"/",";")</f>
        <v>48</v>
      </c>
      <c r="J2376" s="8" t="str">
        <f aca="false">SUBSTITUTE(H2376,"/",";")</f>
        <v>48</v>
      </c>
      <c r="M2376" s="8" t="n">
        <v>905</v>
      </c>
    </row>
    <row r="2377" customFormat="false" ht="15" hidden="false" customHeight="false" outlineLevel="0" collapsed="false">
      <c r="B2377" s="2" t="s">
        <v>108</v>
      </c>
      <c r="C2377" s="66" t="s">
        <v>585</v>
      </c>
      <c r="D2377" s="2" t="n">
        <v>195</v>
      </c>
      <c r="E2377" s="38" t="s">
        <v>592</v>
      </c>
      <c r="F2377" s="2" t="s">
        <v>3032</v>
      </c>
      <c r="G2377" s="92" t="s">
        <v>3839</v>
      </c>
      <c r="H2377" s="8" t="s">
        <v>266</v>
      </c>
      <c r="I2377" s="8" t="str">
        <f aca="false">SUBSTITUTE(H2377,"/",";")</f>
        <v>48;50</v>
      </c>
      <c r="J2377" s="8" t="str">
        <f aca="false">SUBSTITUTE(H2377,"/",";")</f>
        <v>48;50</v>
      </c>
      <c r="M2377" s="8" t="n">
        <v>902</v>
      </c>
    </row>
    <row r="2378" customFormat="false" ht="15" hidden="false" customHeight="false" outlineLevel="0" collapsed="false">
      <c r="B2378" s="2" t="s">
        <v>108</v>
      </c>
      <c r="C2378" s="66" t="s">
        <v>585</v>
      </c>
      <c r="D2378" s="2" t="n">
        <v>200</v>
      </c>
      <c r="E2378" s="38" t="s">
        <v>182</v>
      </c>
      <c r="F2378" s="2" t="s">
        <v>182</v>
      </c>
      <c r="G2378" s="92" t="s">
        <v>3839</v>
      </c>
      <c r="H2378" s="8" t="s">
        <v>245</v>
      </c>
      <c r="I2378" s="8" t="str">
        <f aca="false">SUBSTITUTE(H2378,"/",";")</f>
        <v>50</v>
      </c>
      <c r="J2378" s="8" t="str">
        <f aca="false">SUBSTITUTE(H2378,"/",";")</f>
        <v>50</v>
      </c>
      <c r="M2378" s="8" t="n">
        <v>945</v>
      </c>
    </row>
    <row r="2379" customFormat="false" ht="15" hidden="false" customHeight="false" outlineLevel="0" collapsed="false">
      <c r="B2379" s="2" t="s">
        <v>108</v>
      </c>
      <c r="C2379" s="66" t="s">
        <v>585</v>
      </c>
      <c r="D2379" s="2" t="n">
        <v>205</v>
      </c>
      <c r="E2379" s="38" t="s">
        <v>593</v>
      </c>
      <c r="F2379" s="2" t="s">
        <v>3261</v>
      </c>
      <c r="G2379" s="92" t="s">
        <v>3839</v>
      </c>
      <c r="H2379" s="8" t="s">
        <v>465</v>
      </c>
      <c r="I2379" s="8" t="str">
        <f aca="false">SUBSTITUTE(H2379,"/",";")</f>
        <v>50;52</v>
      </c>
      <c r="J2379" s="8" t="str">
        <f aca="false">SUBSTITUTE(H2379,"/",";")</f>
        <v>50;52</v>
      </c>
      <c r="M2379" s="8" t="n">
        <v>922</v>
      </c>
    </row>
    <row r="2380" customFormat="false" ht="15" hidden="false" customHeight="false" outlineLevel="0" collapsed="false">
      <c r="B2380" s="2" t="s">
        <v>108</v>
      </c>
      <c r="C2380" s="66" t="s">
        <v>585</v>
      </c>
      <c r="D2380" s="2" t="n">
        <v>210</v>
      </c>
      <c r="E2380" s="38" t="s">
        <v>579</v>
      </c>
      <c r="F2380" s="2" t="s">
        <v>579</v>
      </c>
      <c r="G2380" s="92" t="s">
        <v>3839</v>
      </c>
      <c r="H2380" s="8" t="s">
        <v>452</v>
      </c>
      <c r="I2380" s="8" t="str">
        <f aca="false">SUBSTITUTE(H2380,"/",";")</f>
        <v>52</v>
      </c>
      <c r="J2380" s="8" t="str">
        <f aca="false">SUBSTITUTE(H2380,"/",";")</f>
        <v>52</v>
      </c>
      <c r="M2380" s="8" t="n">
        <v>955</v>
      </c>
    </row>
    <row r="2381" customFormat="false" ht="15" hidden="false" customHeight="false" outlineLevel="0" collapsed="false">
      <c r="B2381" s="2" t="s">
        <v>108</v>
      </c>
      <c r="C2381" s="66" t="s">
        <v>585</v>
      </c>
      <c r="D2381" s="2" t="n">
        <v>215</v>
      </c>
      <c r="E2381" s="38" t="s">
        <v>594</v>
      </c>
      <c r="F2381" s="2" t="s">
        <v>3468</v>
      </c>
      <c r="G2381" s="92" t="s">
        <v>3839</v>
      </c>
      <c r="H2381" s="8" t="s">
        <v>466</v>
      </c>
      <c r="I2381" s="8" t="str">
        <f aca="false">SUBSTITUTE(H2381,"/",";")</f>
        <v>52;54</v>
      </c>
      <c r="J2381" s="8" t="str">
        <f aca="false">SUBSTITUTE(H2381,"/",";")</f>
        <v>52;54</v>
      </c>
      <c r="M2381" s="8" t="n">
        <v>892</v>
      </c>
    </row>
    <row r="2382" customFormat="false" ht="15" hidden="false" customHeight="false" outlineLevel="0" collapsed="false">
      <c r="B2382" s="2" t="s">
        <v>108</v>
      </c>
      <c r="C2382" s="66" t="s">
        <v>585</v>
      </c>
      <c r="D2382" s="2" t="n">
        <v>220</v>
      </c>
      <c r="E2382" s="38" t="s">
        <v>580</v>
      </c>
      <c r="F2382" s="2" t="s">
        <v>580</v>
      </c>
      <c r="G2382" s="92" t="s">
        <v>3839</v>
      </c>
      <c r="H2382" s="8" t="s">
        <v>453</v>
      </c>
      <c r="I2382" s="8" t="str">
        <f aca="false">SUBSTITUTE(H2382,"/",";")</f>
        <v>54</v>
      </c>
      <c r="J2382" s="8" t="str">
        <f aca="false">SUBSTITUTE(H2382,"/",";")</f>
        <v>54</v>
      </c>
      <c r="M2382" s="8" t="n">
        <v>915</v>
      </c>
    </row>
    <row r="2383" customFormat="false" ht="15" hidden="false" customHeight="false" outlineLevel="0" collapsed="false">
      <c r="B2383" s="2" t="s">
        <v>108</v>
      </c>
      <c r="C2383" s="66" t="s">
        <v>585</v>
      </c>
      <c r="D2383" s="2" t="n">
        <v>225</v>
      </c>
      <c r="E2383" s="38" t="s">
        <v>595</v>
      </c>
      <c r="F2383" s="2" t="s">
        <v>3469</v>
      </c>
      <c r="G2383" s="92" t="s">
        <v>3839</v>
      </c>
      <c r="H2383" s="8" t="s">
        <v>467</v>
      </c>
      <c r="I2383" s="8" t="str">
        <f aca="false">SUBSTITUTE(H2383,"/",";")</f>
        <v>54;56</v>
      </c>
      <c r="J2383" s="8" t="str">
        <f aca="false">SUBSTITUTE(H2383,"/",";")</f>
        <v>54;56</v>
      </c>
      <c r="M2383" s="8" t="n">
        <v>882</v>
      </c>
    </row>
    <row r="2384" customFormat="false" ht="15" hidden="false" customHeight="false" outlineLevel="0" collapsed="false">
      <c r="B2384" s="2" t="s">
        <v>108</v>
      </c>
      <c r="C2384" s="66" t="s">
        <v>585</v>
      </c>
      <c r="D2384" s="2" t="n">
        <v>230</v>
      </c>
      <c r="E2384" s="38" t="s">
        <v>581</v>
      </c>
      <c r="F2384" s="2" t="s">
        <v>581</v>
      </c>
      <c r="G2384" s="92" t="s">
        <v>3839</v>
      </c>
      <c r="H2384" s="8" t="s">
        <v>454</v>
      </c>
      <c r="I2384" s="8" t="str">
        <f aca="false">SUBSTITUTE(H2384,"/",";")</f>
        <v>56</v>
      </c>
      <c r="J2384" s="8" t="str">
        <f aca="false">SUBSTITUTE(H2384,"/",";")</f>
        <v>56</v>
      </c>
      <c r="M2384" s="8" t="n">
        <v>895</v>
      </c>
    </row>
    <row r="2385" customFormat="false" ht="15" hidden="false" customHeight="false" outlineLevel="0" collapsed="false">
      <c r="B2385" s="2" t="s">
        <v>108</v>
      </c>
      <c r="C2385" s="66" t="s">
        <v>585</v>
      </c>
      <c r="D2385" s="2" t="n">
        <v>235</v>
      </c>
      <c r="E2385" s="38" t="s">
        <v>596</v>
      </c>
      <c r="F2385" s="2" t="s">
        <v>3470</v>
      </c>
      <c r="G2385" s="92" t="s">
        <v>3839</v>
      </c>
      <c r="H2385" s="8" t="s">
        <v>468</v>
      </c>
      <c r="I2385" s="8" t="str">
        <f aca="false">SUBSTITUTE(H2385,"/",";")</f>
        <v>56;58</v>
      </c>
      <c r="J2385" s="8" t="str">
        <f aca="false">SUBSTITUTE(H2385,"/",";")</f>
        <v>56;58</v>
      </c>
      <c r="M2385" s="8" t="n">
        <v>812</v>
      </c>
    </row>
    <row r="2386" customFormat="false" ht="15" hidden="false" customHeight="false" outlineLevel="0" collapsed="false">
      <c r="B2386" s="2" t="s">
        <v>108</v>
      </c>
      <c r="C2386" s="66" t="s">
        <v>585</v>
      </c>
      <c r="D2386" s="2" t="n">
        <v>240</v>
      </c>
      <c r="E2386" s="38" t="s">
        <v>582</v>
      </c>
      <c r="F2386" s="2" t="s">
        <v>582</v>
      </c>
      <c r="G2386" s="92" t="s">
        <v>3839</v>
      </c>
      <c r="H2386" s="8" t="s">
        <v>455</v>
      </c>
      <c r="I2386" s="8" t="str">
        <f aca="false">SUBSTITUTE(H2386,"/",";")</f>
        <v>58</v>
      </c>
      <c r="J2386" s="8" t="str">
        <f aca="false">SUBSTITUTE(H2386,"/",";")</f>
        <v>58</v>
      </c>
      <c r="M2386" s="8" t="n">
        <v>875</v>
      </c>
    </row>
    <row r="2388" customFormat="false" ht="15" hidden="false" customHeight="false" outlineLevel="0" collapsed="false">
      <c r="B2388" s="2" t="s">
        <v>108</v>
      </c>
      <c r="C2388" s="76" t="s">
        <v>1204</v>
      </c>
      <c r="D2388" s="18" t="n">
        <v>110</v>
      </c>
      <c r="E2388" s="61" t="s">
        <v>238</v>
      </c>
      <c r="F2388" s="61" t="s">
        <v>2913</v>
      </c>
      <c r="G2388" s="92" t="s">
        <v>3839</v>
      </c>
      <c r="H2388" s="8" t="s">
        <v>2050</v>
      </c>
      <c r="I2388" s="8" t="s">
        <v>3840</v>
      </c>
      <c r="J2388" s="8" t="s">
        <v>3840</v>
      </c>
      <c r="M2388" s="8" t="n">
        <v>0</v>
      </c>
    </row>
    <row r="2389" customFormat="false" ht="15" hidden="false" customHeight="false" outlineLevel="0" collapsed="false">
      <c r="B2389" s="13"/>
      <c r="C2389" s="99"/>
      <c r="D2389" s="13"/>
      <c r="E2389" s="100"/>
      <c r="F2389" s="13"/>
      <c r="G2389" s="99"/>
      <c r="H2389" s="13"/>
      <c r="I2389" s="101"/>
      <c r="J2389" s="13"/>
      <c r="K2389" s="13"/>
      <c r="L2389" s="13"/>
      <c r="M2389" s="13"/>
    </row>
    <row r="2391" customFormat="false" ht="15" hidden="false" customHeight="false" outlineLevel="0" collapsed="false">
      <c r="B2391" s="2" t="s">
        <v>108</v>
      </c>
      <c r="C2391" s="66" t="s">
        <v>575</v>
      </c>
      <c r="D2391" s="2" t="n">
        <v>110</v>
      </c>
      <c r="E2391" s="38" t="s">
        <v>576</v>
      </c>
      <c r="F2391" s="2" t="s">
        <v>576</v>
      </c>
      <c r="G2391" s="66" t="s">
        <v>3841</v>
      </c>
      <c r="H2391" s="2" t="s">
        <v>3433</v>
      </c>
    </row>
    <row r="2392" customFormat="false" ht="15" hidden="false" customHeight="false" outlineLevel="0" collapsed="false">
      <c r="B2392" s="2" t="s">
        <v>108</v>
      </c>
      <c r="C2392" s="66" t="s">
        <v>575</v>
      </c>
      <c r="D2392" s="2" t="n">
        <v>120</v>
      </c>
      <c r="E2392" s="38" t="s">
        <v>577</v>
      </c>
      <c r="F2392" s="2" t="s">
        <v>577</v>
      </c>
      <c r="G2392" s="66" t="s">
        <v>3841</v>
      </c>
      <c r="H2392" s="2" t="s">
        <v>3433</v>
      </c>
    </row>
    <row r="2393" customFormat="false" ht="15" hidden="false" customHeight="false" outlineLevel="0" collapsed="false">
      <c r="B2393" s="2" t="s">
        <v>108</v>
      </c>
      <c r="C2393" s="66" t="s">
        <v>575</v>
      </c>
      <c r="D2393" s="2" t="n">
        <v>130</v>
      </c>
      <c r="E2393" s="38" t="s">
        <v>578</v>
      </c>
      <c r="F2393" s="2" t="s">
        <v>578</v>
      </c>
      <c r="G2393" s="66" t="s">
        <v>3841</v>
      </c>
      <c r="H2393" s="2" t="s">
        <v>3433</v>
      </c>
    </row>
    <row r="2394" customFormat="false" ht="15" hidden="false" customHeight="false" outlineLevel="0" collapsed="false">
      <c r="B2394" s="2" t="s">
        <v>108</v>
      </c>
      <c r="C2394" s="66" t="s">
        <v>575</v>
      </c>
      <c r="D2394" s="2" t="n">
        <v>140</v>
      </c>
      <c r="E2394" s="38" t="s">
        <v>176</v>
      </c>
      <c r="F2394" s="2" t="s">
        <v>176</v>
      </c>
      <c r="G2394" s="66" t="s">
        <v>3841</v>
      </c>
      <c r="H2394" s="2" t="s">
        <v>3433</v>
      </c>
    </row>
    <row r="2395" customFormat="false" ht="15" hidden="false" customHeight="false" outlineLevel="0" collapsed="false">
      <c r="B2395" s="2" t="s">
        <v>108</v>
      </c>
      <c r="C2395" s="66" t="s">
        <v>575</v>
      </c>
      <c r="D2395" s="2" t="n">
        <v>150</v>
      </c>
      <c r="E2395" s="38" t="s">
        <v>177</v>
      </c>
      <c r="F2395" s="2" t="s">
        <v>177</v>
      </c>
      <c r="G2395" s="92" t="s">
        <v>3841</v>
      </c>
      <c r="H2395" s="8" t="s">
        <v>266</v>
      </c>
      <c r="I2395" s="8" t="str">
        <f aca="false">SUBSTITUTE(H2395,"/",";")</f>
        <v>48;50</v>
      </c>
      <c r="J2395" s="8" t="str">
        <f aca="false">SUBSTITUTE(H2395,"/",";")</f>
        <v>48;50</v>
      </c>
      <c r="M2395" s="8" t="n">
        <v>902</v>
      </c>
    </row>
    <row r="2396" customFormat="false" ht="15" hidden="false" customHeight="false" outlineLevel="0" collapsed="false">
      <c r="B2396" s="2" t="s">
        <v>108</v>
      </c>
      <c r="C2396" s="66" t="s">
        <v>575</v>
      </c>
      <c r="D2396" s="2" t="n">
        <v>160</v>
      </c>
      <c r="E2396" s="38" t="s">
        <v>178</v>
      </c>
      <c r="F2396" s="2" t="s">
        <v>178</v>
      </c>
      <c r="G2396" s="92" t="s">
        <v>3841</v>
      </c>
      <c r="H2396" s="8" t="s">
        <v>465</v>
      </c>
      <c r="I2396" s="8" t="str">
        <f aca="false">SUBSTITUTE(H2396,"/",";")</f>
        <v>50;52</v>
      </c>
      <c r="J2396" s="8" t="str">
        <f aca="false">SUBSTITUTE(H2396,"/",";")</f>
        <v>50;52</v>
      </c>
      <c r="M2396" s="8" t="n">
        <v>922</v>
      </c>
    </row>
    <row r="2397" customFormat="false" ht="15" hidden="false" customHeight="false" outlineLevel="0" collapsed="false">
      <c r="B2397" s="2" t="s">
        <v>108</v>
      </c>
      <c r="C2397" s="66" t="s">
        <v>575</v>
      </c>
      <c r="D2397" s="2" t="n">
        <v>170</v>
      </c>
      <c r="E2397" s="38" t="s">
        <v>179</v>
      </c>
      <c r="F2397" s="2" t="s">
        <v>179</v>
      </c>
      <c r="G2397" s="92" t="s">
        <v>3841</v>
      </c>
      <c r="H2397" s="8" t="s">
        <v>466</v>
      </c>
      <c r="I2397" s="8" t="str">
        <f aca="false">SUBSTITUTE(H2397,"/",";")</f>
        <v>52;54</v>
      </c>
      <c r="J2397" s="8" t="str">
        <f aca="false">SUBSTITUTE(H2397,"/",";")</f>
        <v>52;54</v>
      </c>
      <c r="M2397" s="8" t="n">
        <v>892</v>
      </c>
    </row>
    <row r="2398" customFormat="false" ht="15" hidden="false" customHeight="false" outlineLevel="0" collapsed="false">
      <c r="B2398" s="2" t="s">
        <v>108</v>
      </c>
      <c r="C2398" s="66" t="s">
        <v>575</v>
      </c>
      <c r="D2398" s="2" t="n">
        <v>180</v>
      </c>
      <c r="E2398" s="38" t="s">
        <v>180</v>
      </c>
      <c r="F2398" s="2" t="s">
        <v>180</v>
      </c>
      <c r="G2398" s="92" t="s">
        <v>3841</v>
      </c>
      <c r="H2398" s="8" t="s">
        <v>467</v>
      </c>
      <c r="I2398" s="8" t="str">
        <f aca="false">SUBSTITUTE(H2398,"/",";")</f>
        <v>54;56</v>
      </c>
      <c r="J2398" s="8" t="str">
        <f aca="false">SUBSTITUTE(H2398,"/",";")</f>
        <v>54;56</v>
      </c>
      <c r="M2398" s="8" t="n">
        <v>882</v>
      </c>
    </row>
    <row r="2399" customFormat="false" ht="15" hidden="false" customHeight="false" outlineLevel="0" collapsed="false">
      <c r="B2399" s="2" t="s">
        <v>108</v>
      </c>
      <c r="C2399" s="66" t="s">
        <v>575</v>
      </c>
      <c r="D2399" s="2" t="n">
        <v>190</v>
      </c>
      <c r="E2399" s="38" t="s">
        <v>181</v>
      </c>
      <c r="F2399" s="2" t="s">
        <v>181</v>
      </c>
      <c r="G2399" s="92" t="s">
        <v>3841</v>
      </c>
      <c r="H2399" s="8" t="s">
        <v>469</v>
      </c>
      <c r="I2399" s="8" t="str">
        <f aca="false">SUBSTITUTE(H2399,"/",";")</f>
        <v>58;60</v>
      </c>
      <c r="J2399" s="8" t="str">
        <f aca="false">SUBSTITUTE(H2399,"/",";")</f>
        <v>58;60</v>
      </c>
      <c r="M2399" s="8" t="n">
        <v>742</v>
      </c>
    </row>
    <row r="2400" customFormat="false" ht="15" hidden="false" customHeight="false" outlineLevel="0" collapsed="false">
      <c r="B2400" s="2" t="s">
        <v>108</v>
      </c>
      <c r="C2400" s="66" t="s">
        <v>575</v>
      </c>
      <c r="D2400" s="2" t="n">
        <v>200</v>
      </c>
      <c r="E2400" s="38" t="s">
        <v>182</v>
      </c>
      <c r="F2400" s="2" t="s">
        <v>182</v>
      </c>
      <c r="G2400" s="92" t="s">
        <v>3841</v>
      </c>
      <c r="H2400" s="8" t="s">
        <v>471</v>
      </c>
      <c r="I2400" s="8" t="str">
        <f aca="false">SUBSTITUTE(H2400,"/",";")</f>
        <v>62;64</v>
      </c>
      <c r="J2400" s="8" t="str">
        <f aca="false">SUBSTITUTE(H2400,"/",";")</f>
        <v>62;64</v>
      </c>
      <c r="M2400" s="8" t="n">
        <v>722</v>
      </c>
    </row>
    <row r="2401" customFormat="false" ht="15" hidden="false" customHeight="false" outlineLevel="0" collapsed="false">
      <c r="B2401" s="2" t="s">
        <v>108</v>
      </c>
      <c r="C2401" s="66" t="s">
        <v>575</v>
      </c>
      <c r="D2401" s="2" t="n">
        <v>210</v>
      </c>
      <c r="E2401" s="38" t="s">
        <v>579</v>
      </c>
      <c r="F2401" s="2" t="s">
        <v>579</v>
      </c>
      <c r="G2401" s="92" t="s">
        <v>3841</v>
      </c>
      <c r="H2401" s="8" t="s">
        <v>473</v>
      </c>
      <c r="I2401" s="8" t="str">
        <f aca="false">SUBSTITUTE(H2401,"/",";")</f>
        <v>66;68</v>
      </c>
      <c r="J2401" s="8" t="str">
        <f aca="false">SUBSTITUTE(H2401,"/",";")</f>
        <v>66;68</v>
      </c>
      <c r="M2401" s="8" t="n">
        <v>612</v>
      </c>
    </row>
    <row r="2402" customFormat="false" ht="15" hidden="false" customHeight="false" outlineLevel="0" collapsed="false">
      <c r="B2402" s="2" t="s">
        <v>108</v>
      </c>
      <c r="C2402" s="66" t="s">
        <v>575</v>
      </c>
      <c r="D2402" s="2" t="n">
        <v>220</v>
      </c>
      <c r="E2402" s="38" t="s">
        <v>580</v>
      </c>
      <c r="F2402" s="2" t="s">
        <v>580</v>
      </c>
      <c r="G2402" s="66" t="s">
        <v>3841</v>
      </c>
      <c r="H2402" s="2" t="s">
        <v>3433</v>
      </c>
    </row>
    <row r="2403" customFormat="false" ht="15" hidden="false" customHeight="false" outlineLevel="0" collapsed="false">
      <c r="B2403" s="2" t="s">
        <v>108</v>
      </c>
      <c r="C2403" s="66" t="s">
        <v>575</v>
      </c>
      <c r="D2403" s="2" t="n">
        <v>230</v>
      </c>
      <c r="E2403" s="38" t="s">
        <v>581</v>
      </c>
      <c r="F2403" s="2" t="s">
        <v>581</v>
      </c>
      <c r="G2403" s="66" t="s">
        <v>3841</v>
      </c>
      <c r="H2403" s="2" t="s">
        <v>3433</v>
      </c>
    </row>
    <row r="2404" customFormat="false" ht="15" hidden="false" customHeight="false" outlineLevel="0" collapsed="false">
      <c r="B2404" s="2" t="s">
        <v>108</v>
      </c>
      <c r="C2404" s="66" t="s">
        <v>575</v>
      </c>
      <c r="D2404" s="2" t="n">
        <v>240</v>
      </c>
      <c r="E2404" s="38" t="s">
        <v>582</v>
      </c>
      <c r="F2404" s="2" t="s">
        <v>582</v>
      </c>
      <c r="G2404" s="66" t="s">
        <v>3841</v>
      </c>
      <c r="H2404" s="2" t="s">
        <v>3433</v>
      </c>
    </row>
    <row r="2406" customFormat="false" ht="15" hidden="false" customHeight="false" outlineLevel="0" collapsed="false">
      <c r="B2406" s="2" t="s">
        <v>108</v>
      </c>
      <c r="C2406" s="66" t="s">
        <v>687</v>
      </c>
      <c r="D2406" s="2" t="n">
        <v>110</v>
      </c>
      <c r="E2406" s="38" t="s">
        <v>576</v>
      </c>
      <c r="F2406" s="2" t="s">
        <v>576</v>
      </c>
      <c r="G2406" s="66" t="s">
        <v>3841</v>
      </c>
      <c r="H2406" s="2" t="s">
        <v>3433</v>
      </c>
    </row>
    <row r="2407" customFormat="false" ht="15" hidden="false" customHeight="false" outlineLevel="0" collapsed="false">
      <c r="B2407" s="2" t="s">
        <v>108</v>
      </c>
      <c r="C2407" s="66" t="s">
        <v>687</v>
      </c>
      <c r="D2407" s="2" t="n">
        <v>120</v>
      </c>
      <c r="E2407" s="38" t="s">
        <v>577</v>
      </c>
      <c r="F2407" s="2" t="s">
        <v>577</v>
      </c>
      <c r="G2407" s="66" t="s">
        <v>3841</v>
      </c>
      <c r="H2407" s="2" t="s">
        <v>3433</v>
      </c>
    </row>
    <row r="2408" customFormat="false" ht="15" hidden="false" customHeight="false" outlineLevel="0" collapsed="false">
      <c r="B2408" s="2" t="s">
        <v>108</v>
      </c>
      <c r="C2408" s="66" t="s">
        <v>687</v>
      </c>
      <c r="D2408" s="2" t="n">
        <v>130</v>
      </c>
      <c r="E2408" s="38" t="s">
        <v>185</v>
      </c>
      <c r="F2408" s="2" t="s">
        <v>2601</v>
      </c>
      <c r="G2408" s="92" t="s">
        <v>3841</v>
      </c>
      <c r="H2408" s="8" t="s">
        <v>264</v>
      </c>
      <c r="I2408" s="8" t="str">
        <f aca="false">SUBSTITUTE(H2408,"/",";")</f>
        <v>46;48</v>
      </c>
      <c r="J2408" s="8" t="str">
        <f aca="false">SUBSTITUTE(H2408,"/",";")</f>
        <v>46;48</v>
      </c>
      <c r="M2408" s="8" t="n">
        <v>872</v>
      </c>
    </row>
    <row r="2409" customFormat="false" ht="15" hidden="false" customHeight="false" outlineLevel="0" collapsed="false">
      <c r="B2409" s="2" t="s">
        <v>108</v>
      </c>
      <c r="C2409" s="66" t="s">
        <v>687</v>
      </c>
      <c r="D2409" s="2" t="n">
        <v>140</v>
      </c>
      <c r="E2409" s="38" t="s">
        <v>186</v>
      </c>
      <c r="F2409" s="2" t="s">
        <v>2907</v>
      </c>
      <c r="G2409" s="92" t="s">
        <v>3841</v>
      </c>
      <c r="H2409" s="8" t="s">
        <v>266</v>
      </c>
      <c r="I2409" s="8" t="str">
        <f aca="false">SUBSTITUTE(H2409,"/",";")</f>
        <v>48;50</v>
      </c>
      <c r="J2409" s="8" t="str">
        <f aca="false">SUBSTITUTE(H2409,"/",";")</f>
        <v>48;50</v>
      </c>
      <c r="M2409" s="8" t="n">
        <v>902</v>
      </c>
    </row>
    <row r="2410" customFormat="false" ht="15" hidden="false" customHeight="false" outlineLevel="0" collapsed="false">
      <c r="B2410" s="2" t="s">
        <v>108</v>
      </c>
      <c r="C2410" s="66" t="s">
        <v>687</v>
      </c>
      <c r="D2410" s="2" t="n">
        <v>150</v>
      </c>
      <c r="E2410" s="38" t="s">
        <v>187</v>
      </c>
      <c r="F2410" s="2" t="s">
        <v>2908</v>
      </c>
      <c r="G2410" s="92" t="s">
        <v>3841</v>
      </c>
      <c r="H2410" s="8" t="s">
        <v>466</v>
      </c>
      <c r="I2410" s="8" t="str">
        <f aca="false">SUBSTITUTE(H2410,"/",";")</f>
        <v>52;54</v>
      </c>
      <c r="J2410" s="8" t="str">
        <f aca="false">SUBSTITUTE(H2410,"/",";")</f>
        <v>52;54</v>
      </c>
      <c r="M2410" s="8" t="n">
        <v>892</v>
      </c>
    </row>
    <row r="2411" customFormat="false" ht="15" hidden="false" customHeight="false" outlineLevel="0" collapsed="false">
      <c r="B2411" s="2" t="s">
        <v>108</v>
      </c>
      <c r="C2411" s="66" t="s">
        <v>687</v>
      </c>
      <c r="D2411" s="2" t="n">
        <v>160</v>
      </c>
      <c r="E2411" s="38" t="s">
        <v>188</v>
      </c>
      <c r="F2411" s="2" t="s">
        <v>2909</v>
      </c>
      <c r="G2411" s="92" t="s">
        <v>3841</v>
      </c>
      <c r="H2411" s="8" t="s">
        <v>468</v>
      </c>
      <c r="I2411" s="8" t="str">
        <f aca="false">SUBSTITUTE(H2411,"/",";")</f>
        <v>56;58</v>
      </c>
      <c r="J2411" s="8" t="str">
        <f aca="false">SUBSTITUTE(H2411,"/",";")</f>
        <v>56;58</v>
      </c>
      <c r="M2411" s="8" t="n">
        <v>812</v>
      </c>
    </row>
    <row r="2412" customFormat="false" ht="15" hidden="false" customHeight="false" outlineLevel="0" collapsed="false">
      <c r="B2412" s="2" t="s">
        <v>108</v>
      </c>
      <c r="C2412" s="66" t="s">
        <v>687</v>
      </c>
      <c r="D2412" s="2" t="n">
        <v>170</v>
      </c>
      <c r="E2412" s="38" t="s">
        <v>189</v>
      </c>
      <c r="F2412" s="2" t="s">
        <v>2910</v>
      </c>
      <c r="G2412" s="92" t="s">
        <v>3841</v>
      </c>
      <c r="H2412" s="8" t="s">
        <v>470</v>
      </c>
      <c r="I2412" s="8" t="str">
        <f aca="false">SUBSTITUTE(H2412,"/",";")</f>
        <v>60;62</v>
      </c>
      <c r="J2412" s="8" t="str">
        <f aca="false">SUBSTITUTE(H2412,"/",";")</f>
        <v>60;62</v>
      </c>
      <c r="M2412" s="8" t="n">
        <v>732</v>
      </c>
    </row>
    <row r="2413" customFormat="false" ht="15" hidden="false" customHeight="false" outlineLevel="0" collapsed="false">
      <c r="B2413" s="2" t="s">
        <v>108</v>
      </c>
      <c r="C2413" s="66" t="s">
        <v>687</v>
      </c>
      <c r="D2413" s="2" t="n">
        <v>180</v>
      </c>
      <c r="E2413" s="38" t="s">
        <v>190</v>
      </c>
      <c r="F2413" s="2" t="s">
        <v>2911</v>
      </c>
      <c r="G2413" s="92" t="s">
        <v>3841</v>
      </c>
      <c r="H2413" s="8" t="s">
        <v>472</v>
      </c>
      <c r="I2413" s="8" t="str">
        <f aca="false">SUBSTITUTE(H2413,"/",";")</f>
        <v>64;66</v>
      </c>
      <c r="J2413" s="8" t="str">
        <f aca="false">SUBSTITUTE(H2413,"/",";")</f>
        <v>64;66</v>
      </c>
      <c r="M2413" s="8" t="n">
        <v>652</v>
      </c>
    </row>
    <row r="2414" customFormat="false" ht="15" hidden="false" customHeight="false" outlineLevel="0" collapsed="false">
      <c r="B2414" s="2" t="s">
        <v>108</v>
      </c>
      <c r="C2414" s="66" t="s">
        <v>687</v>
      </c>
      <c r="D2414" s="2" t="n">
        <v>190</v>
      </c>
      <c r="E2414" s="38" t="s">
        <v>191</v>
      </c>
      <c r="F2414" s="2" t="s">
        <v>2912</v>
      </c>
      <c r="G2414" s="66" t="s">
        <v>3841</v>
      </c>
      <c r="H2414" s="2" t="s">
        <v>3433</v>
      </c>
    </row>
    <row r="2415" customFormat="false" ht="15" hidden="false" customHeight="false" outlineLevel="0" collapsed="false">
      <c r="B2415" s="2" t="s">
        <v>108</v>
      </c>
      <c r="C2415" s="66" t="s">
        <v>687</v>
      </c>
      <c r="D2415" s="2" t="n">
        <v>200</v>
      </c>
      <c r="E2415" s="38" t="s">
        <v>218</v>
      </c>
      <c r="F2415" s="2" t="s">
        <v>3036</v>
      </c>
      <c r="G2415" s="66" t="s">
        <v>3841</v>
      </c>
      <c r="H2415" s="2" t="s">
        <v>3433</v>
      </c>
    </row>
    <row r="2416" customFormat="false" ht="15" hidden="false" customHeight="false" outlineLevel="0" collapsed="false">
      <c r="B2416" s="2" t="s">
        <v>108</v>
      </c>
      <c r="C2416" s="66" t="s">
        <v>687</v>
      </c>
      <c r="D2416" s="2" t="n">
        <v>210</v>
      </c>
      <c r="E2416" s="38" t="s">
        <v>220</v>
      </c>
      <c r="F2416" s="2" t="s">
        <v>3037</v>
      </c>
      <c r="G2416" s="66" t="s">
        <v>3841</v>
      </c>
      <c r="H2416" s="2" t="s">
        <v>3433</v>
      </c>
    </row>
    <row r="2417" customFormat="false" ht="15" hidden="false" customHeight="false" outlineLevel="0" collapsed="false">
      <c r="B2417" s="2" t="s">
        <v>108</v>
      </c>
      <c r="C2417" s="66" t="s">
        <v>687</v>
      </c>
      <c r="D2417" s="2" t="n">
        <v>220</v>
      </c>
      <c r="E2417" s="38" t="s">
        <v>222</v>
      </c>
      <c r="F2417" s="2" t="s">
        <v>3442</v>
      </c>
      <c r="G2417" s="66" t="s">
        <v>3841</v>
      </c>
      <c r="H2417" s="2" t="s">
        <v>3433</v>
      </c>
    </row>
    <row r="2418" customFormat="false" ht="15" hidden="false" customHeight="false" outlineLevel="0" collapsed="false">
      <c r="F2418" s="38"/>
    </row>
    <row r="2419" customFormat="false" ht="15" hidden="false" customHeight="false" outlineLevel="0" collapsed="false">
      <c r="B2419" s="2" t="s">
        <v>108</v>
      </c>
      <c r="C2419" s="66" t="s">
        <v>1674</v>
      </c>
      <c r="D2419" s="2" t="n">
        <v>110</v>
      </c>
      <c r="E2419" s="38" t="s">
        <v>238</v>
      </c>
      <c r="F2419" s="38" t="s">
        <v>2913</v>
      </c>
      <c r="G2419" s="92" t="s">
        <v>3841</v>
      </c>
      <c r="H2419" s="8" t="s">
        <v>495</v>
      </c>
      <c r="I2419" s="8" t="s">
        <v>3842</v>
      </c>
      <c r="J2419" s="8" t="s">
        <v>3842</v>
      </c>
      <c r="M2419" s="8" t="n">
        <v>0</v>
      </c>
    </row>
    <row r="2420" customFormat="false" ht="15" hidden="false" customHeight="false" outlineLevel="0" collapsed="false">
      <c r="B2420" s="13"/>
      <c r="C2420" s="99"/>
      <c r="D2420" s="13"/>
      <c r="E2420" s="100"/>
      <c r="F2420" s="13"/>
      <c r="G2420" s="99"/>
      <c r="H2420" s="13"/>
      <c r="I2420" s="101"/>
      <c r="J2420" s="13"/>
      <c r="K2420" s="13"/>
      <c r="L2420" s="13"/>
      <c r="M2420" s="13"/>
    </row>
    <row r="2422" customFormat="false" ht="15" hidden="false" customHeight="false" outlineLevel="0" collapsed="false">
      <c r="B2422" s="2" t="s">
        <v>108</v>
      </c>
      <c r="C2422" s="66" t="s">
        <v>230</v>
      </c>
      <c r="D2422" s="2" t="n">
        <v>110</v>
      </c>
      <c r="E2422" s="38" t="s">
        <v>188</v>
      </c>
      <c r="F2422" s="2" t="s">
        <v>2909</v>
      </c>
      <c r="G2422" s="66" t="s">
        <v>3843</v>
      </c>
      <c r="H2422" s="2" t="s">
        <v>3433</v>
      </c>
    </row>
    <row r="2423" customFormat="false" ht="15" hidden="false" customHeight="false" outlineLevel="0" collapsed="false">
      <c r="B2423" s="2" t="s">
        <v>108</v>
      </c>
      <c r="C2423" s="66" t="s">
        <v>230</v>
      </c>
      <c r="D2423" s="2" t="n">
        <v>115</v>
      </c>
      <c r="E2423" s="38" t="s">
        <v>214</v>
      </c>
      <c r="F2423" s="2" t="s">
        <v>3436</v>
      </c>
      <c r="G2423" s="66" t="s">
        <v>3843</v>
      </c>
      <c r="H2423" s="2" t="s">
        <v>3433</v>
      </c>
    </row>
    <row r="2424" customFormat="false" ht="15" hidden="false" customHeight="false" outlineLevel="0" collapsed="false">
      <c r="B2424" s="2" t="s">
        <v>108</v>
      </c>
      <c r="C2424" s="66" t="s">
        <v>230</v>
      </c>
      <c r="D2424" s="2" t="n">
        <v>120</v>
      </c>
      <c r="E2424" s="38" t="s">
        <v>189</v>
      </c>
      <c r="F2424" s="2" t="s">
        <v>2910</v>
      </c>
      <c r="G2424" s="92" t="s">
        <v>3843</v>
      </c>
      <c r="H2424" s="8" t="n">
        <v>33.5</v>
      </c>
      <c r="I2424" s="8" t="n">
        <f aca="false">H2424</f>
        <v>33.5</v>
      </c>
      <c r="J2424" s="8" t="n">
        <f aca="false">H2424</f>
        <v>33.5</v>
      </c>
      <c r="M2424" s="8" t="n">
        <v>825</v>
      </c>
    </row>
    <row r="2425" customFormat="false" ht="15" hidden="false" customHeight="false" outlineLevel="0" collapsed="false">
      <c r="B2425" s="2" t="s">
        <v>108</v>
      </c>
      <c r="C2425" s="66" t="s">
        <v>230</v>
      </c>
      <c r="D2425" s="2" t="n">
        <v>125</v>
      </c>
      <c r="E2425" s="38" t="s">
        <v>215</v>
      </c>
      <c r="F2425" s="2" t="s">
        <v>3437</v>
      </c>
      <c r="G2425" s="92" t="s">
        <v>3843</v>
      </c>
      <c r="H2425" s="8" t="n">
        <v>34</v>
      </c>
      <c r="I2425" s="8" t="n">
        <f aca="false">H2425</f>
        <v>34</v>
      </c>
      <c r="J2425" s="8" t="n">
        <f aca="false">H2425</f>
        <v>34</v>
      </c>
      <c r="M2425" s="8" t="n">
        <v>845</v>
      </c>
    </row>
    <row r="2426" customFormat="false" ht="15" hidden="false" customHeight="false" outlineLevel="0" collapsed="false">
      <c r="B2426" s="2" t="s">
        <v>108</v>
      </c>
      <c r="C2426" s="66" t="s">
        <v>230</v>
      </c>
      <c r="D2426" s="2" t="n">
        <v>130</v>
      </c>
      <c r="E2426" s="38" t="s">
        <v>190</v>
      </c>
      <c r="F2426" s="2" t="s">
        <v>2911</v>
      </c>
      <c r="G2426" s="92" t="s">
        <v>3843</v>
      </c>
      <c r="H2426" s="8" t="n">
        <v>34.5</v>
      </c>
      <c r="I2426" s="8" t="n">
        <f aca="false">H2426</f>
        <v>34.5</v>
      </c>
      <c r="J2426" s="8" t="n">
        <f aca="false">H2426</f>
        <v>34.5</v>
      </c>
      <c r="M2426" s="8" t="n">
        <v>865</v>
      </c>
    </row>
    <row r="2427" customFormat="false" ht="15" hidden="false" customHeight="false" outlineLevel="0" collapsed="false">
      <c r="B2427" s="2" t="s">
        <v>108</v>
      </c>
      <c r="C2427" s="66" t="s">
        <v>230</v>
      </c>
      <c r="D2427" s="2" t="n">
        <v>135</v>
      </c>
      <c r="E2427" s="38" t="s">
        <v>216</v>
      </c>
      <c r="F2427" s="2" t="s">
        <v>3438</v>
      </c>
      <c r="G2427" s="92" t="s">
        <v>3843</v>
      </c>
      <c r="H2427" s="8" t="n">
        <v>35</v>
      </c>
      <c r="I2427" s="8" t="n">
        <f aca="false">H2427</f>
        <v>35</v>
      </c>
      <c r="J2427" s="8" t="n">
        <f aca="false">H2427</f>
        <v>35</v>
      </c>
      <c r="M2427" s="8" t="n">
        <v>885</v>
      </c>
    </row>
    <row r="2428" customFormat="false" ht="15" hidden="false" customHeight="false" outlineLevel="0" collapsed="false">
      <c r="B2428" s="2" t="s">
        <v>108</v>
      </c>
      <c r="C2428" s="66" t="s">
        <v>230</v>
      </c>
      <c r="D2428" s="2" t="n">
        <v>140</v>
      </c>
      <c r="E2428" s="38" t="s">
        <v>191</v>
      </c>
      <c r="F2428" s="2" t="s">
        <v>2912</v>
      </c>
      <c r="G2428" s="92" t="s">
        <v>3843</v>
      </c>
      <c r="H2428" s="8" t="n">
        <v>36</v>
      </c>
      <c r="I2428" s="8" t="n">
        <f aca="false">H2428</f>
        <v>36</v>
      </c>
      <c r="J2428" s="8" t="n">
        <f aca="false">H2428</f>
        <v>36</v>
      </c>
      <c r="M2428" s="8" t="n">
        <v>925</v>
      </c>
    </row>
    <row r="2429" customFormat="false" ht="15" hidden="false" customHeight="false" outlineLevel="0" collapsed="false">
      <c r="B2429" s="2" t="s">
        <v>108</v>
      </c>
      <c r="C2429" s="66" t="s">
        <v>230</v>
      </c>
      <c r="D2429" s="2" t="n">
        <v>145</v>
      </c>
      <c r="E2429" s="38" t="s">
        <v>217</v>
      </c>
      <c r="F2429" s="2" t="s">
        <v>3439</v>
      </c>
      <c r="G2429" s="92" t="s">
        <v>3843</v>
      </c>
      <c r="H2429" s="8" t="n">
        <v>36.5</v>
      </c>
      <c r="I2429" s="8" t="n">
        <f aca="false">H2429</f>
        <v>36.5</v>
      </c>
      <c r="J2429" s="8" t="n">
        <f aca="false">H2429</f>
        <v>36.5</v>
      </c>
      <c r="M2429" s="8" t="n">
        <v>945</v>
      </c>
    </row>
    <row r="2430" customFormat="false" ht="15" hidden="false" customHeight="false" outlineLevel="0" collapsed="false">
      <c r="B2430" s="2" t="s">
        <v>108</v>
      </c>
      <c r="C2430" s="66" t="s">
        <v>230</v>
      </c>
      <c r="D2430" s="2" t="n">
        <v>150</v>
      </c>
      <c r="E2430" s="38" t="s">
        <v>218</v>
      </c>
      <c r="F2430" s="2" t="s">
        <v>3036</v>
      </c>
      <c r="G2430" s="92" t="s">
        <v>3843</v>
      </c>
      <c r="H2430" s="8" t="n">
        <v>37</v>
      </c>
      <c r="I2430" s="8" t="n">
        <f aca="false">H2430</f>
        <v>37</v>
      </c>
      <c r="J2430" s="8" t="n">
        <f aca="false">H2430</f>
        <v>37</v>
      </c>
      <c r="M2430" s="8" t="n">
        <v>965</v>
      </c>
    </row>
    <row r="2431" customFormat="false" ht="15" hidden="false" customHeight="false" outlineLevel="0" collapsed="false">
      <c r="B2431" s="2" t="s">
        <v>108</v>
      </c>
      <c r="C2431" s="66" t="s">
        <v>230</v>
      </c>
      <c r="D2431" s="2" t="n">
        <v>155</v>
      </c>
      <c r="E2431" s="38" t="s">
        <v>219</v>
      </c>
      <c r="F2431" s="2" t="s">
        <v>3440</v>
      </c>
      <c r="G2431" s="92" t="s">
        <v>3843</v>
      </c>
      <c r="H2431" s="8" t="n">
        <v>37.5</v>
      </c>
      <c r="I2431" s="8" t="n">
        <f aca="false">H2431</f>
        <v>37.5</v>
      </c>
      <c r="J2431" s="8" t="n">
        <f aca="false">H2431</f>
        <v>37.5</v>
      </c>
      <c r="M2431" s="8" t="n">
        <v>975</v>
      </c>
    </row>
    <row r="2432" customFormat="false" ht="15" hidden="false" customHeight="false" outlineLevel="0" collapsed="false">
      <c r="B2432" s="2" t="s">
        <v>108</v>
      </c>
      <c r="C2432" s="66" t="s">
        <v>230</v>
      </c>
      <c r="D2432" s="2" t="n">
        <v>160</v>
      </c>
      <c r="E2432" s="38" t="s">
        <v>220</v>
      </c>
      <c r="F2432" s="2" t="s">
        <v>3037</v>
      </c>
      <c r="G2432" s="92" t="s">
        <v>3843</v>
      </c>
      <c r="H2432" s="8" t="n">
        <v>38</v>
      </c>
      <c r="I2432" s="8" t="n">
        <f aca="false">H2432</f>
        <v>38</v>
      </c>
      <c r="J2432" s="8" t="n">
        <f aca="false">H2432</f>
        <v>38</v>
      </c>
      <c r="M2432" s="8" t="n">
        <v>995</v>
      </c>
    </row>
    <row r="2433" customFormat="false" ht="15" hidden="false" customHeight="false" outlineLevel="0" collapsed="false">
      <c r="B2433" s="2" t="s">
        <v>108</v>
      </c>
      <c r="C2433" s="66" t="s">
        <v>230</v>
      </c>
      <c r="D2433" s="2" t="n">
        <v>165</v>
      </c>
      <c r="E2433" s="38" t="s">
        <v>221</v>
      </c>
      <c r="F2433" s="2" t="s">
        <v>3441</v>
      </c>
      <c r="G2433" s="92" t="s">
        <v>3843</v>
      </c>
      <c r="H2433" s="8" t="n">
        <v>38.5</v>
      </c>
      <c r="I2433" s="8" t="n">
        <f aca="false">H2433</f>
        <v>38.5</v>
      </c>
      <c r="J2433" s="8" t="n">
        <f aca="false">H2433</f>
        <v>38.5</v>
      </c>
      <c r="M2433" s="8" t="n">
        <v>985</v>
      </c>
    </row>
    <row r="2434" customFormat="false" ht="15" hidden="false" customHeight="false" outlineLevel="0" collapsed="false">
      <c r="B2434" s="2" t="s">
        <v>108</v>
      </c>
      <c r="C2434" s="66" t="s">
        <v>230</v>
      </c>
      <c r="D2434" s="2" t="n">
        <v>170</v>
      </c>
      <c r="E2434" s="38" t="s">
        <v>222</v>
      </c>
      <c r="F2434" s="2" t="s">
        <v>3442</v>
      </c>
      <c r="G2434" s="92" t="s">
        <v>3843</v>
      </c>
      <c r="H2434" s="8" t="n">
        <v>39</v>
      </c>
      <c r="I2434" s="8" t="n">
        <f aca="false">H2434</f>
        <v>39</v>
      </c>
      <c r="J2434" s="8" t="n">
        <f aca="false">H2434</f>
        <v>39</v>
      </c>
      <c r="M2434" s="8" t="n">
        <v>955</v>
      </c>
    </row>
    <row r="2435" customFormat="false" ht="15" hidden="false" customHeight="false" outlineLevel="0" collapsed="false">
      <c r="B2435" s="2" t="s">
        <v>108</v>
      </c>
      <c r="C2435" s="66" t="s">
        <v>230</v>
      </c>
      <c r="D2435" s="2" t="n">
        <v>175</v>
      </c>
      <c r="E2435" s="38" t="s">
        <v>223</v>
      </c>
      <c r="F2435" s="2" t="s">
        <v>3443</v>
      </c>
      <c r="G2435" s="92" t="s">
        <v>3843</v>
      </c>
      <c r="H2435" s="8" t="n">
        <v>40</v>
      </c>
      <c r="I2435" s="8" t="n">
        <f aca="false">H2435</f>
        <v>40</v>
      </c>
      <c r="J2435" s="8" t="n">
        <f aca="false">H2435</f>
        <v>40</v>
      </c>
      <c r="M2435" s="8" t="n">
        <v>915</v>
      </c>
    </row>
    <row r="2436" customFormat="false" ht="15" hidden="false" customHeight="false" outlineLevel="0" collapsed="false">
      <c r="B2436" s="2" t="s">
        <v>108</v>
      </c>
      <c r="C2436" s="66" t="s">
        <v>230</v>
      </c>
      <c r="D2436" s="2" t="n">
        <v>180</v>
      </c>
      <c r="E2436" s="38" t="s">
        <v>224</v>
      </c>
      <c r="F2436" s="2" t="s">
        <v>1621</v>
      </c>
      <c r="G2436" s="92" t="s">
        <v>3843</v>
      </c>
      <c r="H2436" s="8" t="n">
        <v>40.5</v>
      </c>
      <c r="I2436" s="8" t="n">
        <f aca="false">H2436</f>
        <v>40.5</v>
      </c>
      <c r="J2436" s="8" t="n">
        <f aca="false">H2436</f>
        <v>40.5</v>
      </c>
      <c r="M2436" s="8" t="n">
        <v>895</v>
      </c>
    </row>
    <row r="2437" customFormat="false" ht="15" hidden="false" customHeight="false" outlineLevel="0" collapsed="false">
      <c r="B2437" s="2" t="s">
        <v>108</v>
      </c>
      <c r="C2437" s="66" t="s">
        <v>230</v>
      </c>
      <c r="D2437" s="2" t="n">
        <v>185</v>
      </c>
      <c r="E2437" s="38" t="s">
        <v>225</v>
      </c>
      <c r="F2437" s="2" t="s">
        <v>1622</v>
      </c>
      <c r="G2437" s="92" t="s">
        <v>3843</v>
      </c>
      <c r="H2437" s="8" t="n">
        <v>41</v>
      </c>
      <c r="I2437" s="8" t="n">
        <f aca="false">H2437</f>
        <v>41</v>
      </c>
      <c r="J2437" s="8" t="n">
        <f aca="false">H2437</f>
        <v>41</v>
      </c>
      <c r="M2437" s="8" t="n">
        <v>875</v>
      </c>
    </row>
    <row r="2438" customFormat="false" ht="15" hidden="false" customHeight="false" outlineLevel="0" collapsed="false">
      <c r="B2438" s="2" t="s">
        <v>108</v>
      </c>
      <c r="C2438" s="66" t="s">
        <v>230</v>
      </c>
      <c r="D2438" s="2" t="n">
        <v>190</v>
      </c>
      <c r="E2438" s="38" t="s">
        <v>226</v>
      </c>
      <c r="F2438" s="2" t="s">
        <v>1002</v>
      </c>
      <c r="G2438" s="92" t="s">
        <v>3843</v>
      </c>
      <c r="H2438" s="8" t="n">
        <v>42</v>
      </c>
      <c r="I2438" s="8" t="n">
        <f aca="false">H2438</f>
        <v>42</v>
      </c>
      <c r="J2438" s="8" t="n">
        <f aca="false">H2438</f>
        <v>42</v>
      </c>
      <c r="M2438" s="8" t="n">
        <v>835</v>
      </c>
    </row>
    <row r="2439" customFormat="false" ht="15" hidden="false" customHeight="false" outlineLevel="0" collapsed="false">
      <c r="B2439" s="2" t="s">
        <v>108</v>
      </c>
      <c r="C2439" s="66" t="s">
        <v>230</v>
      </c>
      <c r="D2439" s="2" t="n">
        <v>195</v>
      </c>
      <c r="E2439" s="38" t="s">
        <v>231</v>
      </c>
      <c r="F2439" s="2" t="s">
        <v>1623</v>
      </c>
      <c r="G2439" s="92" t="s">
        <v>3843</v>
      </c>
      <c r="H2439" s="8" t="n">
        <v>43</v>
      </c>
      <c r="I2439" s="8" t="n">
        <f aca="false">H2439</f>
        <v>43</v>
      </c>
      <c r="J2439" s="8" t="n">
        <f aca="false">H2439</f>
        <v>43</v>
      </c>
      <c r="M2439" s="8" t="n">
        <v>795</v>
      </c>
    </row>
    <row r="2440" customFormat="false" ht="15" hidden="false" customHeight="false" outlineLevel="0" collapsed="false">
      <c r="B2440" s="2" t="s">
        <v>108</v>
      </c>
      <c r="C2440" s="66" t="s">
        <v>230</v>
      </c>
      <c r="D2440" s="2" t="n">
        <v>200</v>
      </c>
      <c r="E2440" s="38" t="s">
        <v>232</v>
      </c>
      <c r="F2440" s="2" t="s">
        <v>1624</v>
      </c>
      <c r="G2440" s="92" t="s">
        <v>3843</v>
      </c>
      <c r="H2440" s="8" t="n">
        <v>43.5</v>
      </c>
      <c r="I2440" s="8" t="n">
        <f aca="false">H2440</f>
        <v>43.5</v>
      </c>
      <c r="J2440" s="8" t="n">
        <f aca="false">H2440</f>
        <v>43.5</v>
      </c>
      <c r="M2440" s="8" t="n">
        <v>775</v>
      </c>
    </row>
    <row r="2441" customFormat="false" ht="15" hidden="false" customHeight="false" outlineLevel="0" collapsed="false">
      <c r="B2441" s="2" t="s">
        <v>108</v>
      </c>
      <c r="C2441" s="66" t="s">
        <v>230</v>
      </c>
      <c r="D2441" s="2" t="n">
        <v>205</v>
      </c>
      <c r="E2441" s="38" t="s">
        <v>233</v>
      </c>
      <c r="F2441" s="2" t="s">
        <v>1630</v>
      </c>
      <c r="G2441" s="66" t="s">
        <v>3843</v>
      </c>
      <c r="H2441" s="2" t="s">
        <v>3433</v>
      </c>
    </row>
    <row r="2442" customFormat="false" ht="15" hidden="false" customHeight="false" outlineLevel="0" collapsed="false">
      <c r="B2442" s="2" t="s">
        <v>108</v>
      </c>
      <c r="C2442" s="66" t="s">
        <v>230</v>
      </c>
      <c r="D2442" s="2" t="n">
        <v>210</v>
      </c>
      <c r="E2442" s="38" t="s">
        <v>234</v>
      </c>
      <c r="F2442" s="2" t="s">
        <v>1631</v>
      </c>
      <c r="G2442" s="66" t="s">
        <v>3843</v>
      </c>
      <c r="H2442" s="2" t="s">
        <v>3433</v>
      </c>
    </row>
    <row r="2444" customFormat="false" ht="15" hidden="false" customHeight="false" outlineLevel="0" collapsed="false">
      <c r="B2444" s="2" t="s">
        <v>108</v>
      </c>
      <c r="C2444" s="66" t="s">
        <v>286</v>
      </c>
      <c r="D2444" s="2" t="n">
        <v>110</v>
      </c>
      <c r="E2444" s="38" t="s">
        <v>189</v>
      </c>
      <c r="F2444" s="2" t="s">
        <v>2910</v>
      </c>
      <c r="G2444" s="66" t="s">
        <v>3843</v>
      </c>
      <c r="H2444" s="2" t="s">
        <v>3433</v>
      </c>
    </row>
    <row r="2445" customFormat="false" ht="15" hidden="false" customHeight="false" outlineLevel="0" collapsed="false">
      <c r="B2445" s="2" t="s">
        <v>108</v>
      </c>
      <c r="C2445" s="66" t="s">
        <v>286</v>
      </c>
      <c r="D2445" s="2" t="n">
        <v>115</v>
      </c>
      <c r="E2445" s="38" t="s">
        <v>215</v>
      </c>
      <c r="F2445" s="2" t="s">
        <v>3437</v>
      </c>
      <c r="G2445" s="66" t="s">
        <v>3843</v>
      </c>
      <c r="H2445" s="2" t="s">
        <v>3433</v>
      </c>
    </row>
    <row r="2446" customFormat="false" ht="15" hidden="false" customHeight="false" outlineLevel="0" collapsed="false">
      <c r="B2446" s="2" t="s">
        <v>108</v>
      </c>
      <c r="C2446" s="66" t="s">
        <v>286</v>
      </c>
      <c r="D2446" s="2" t="n">
        <v>120</v>
      </c>
      <c r="E2446" s="38" t="s">
        <v>190</v>
      </c>
      <c r="F2446" s="2" t="s">
        <v>2911</v>
      </c>
      <c r="G2446" s="92" t="s">
        <v>3843</v>
      </c>
      <c r="H2446" s="8" t="n">
        <v>36.5</v>
      </c>
      <c r="I2446" s="8" t="n">
        <f aca="false">H2446</f>
        <v>36.5</v>
      </c>
      <c r="J2446" s="8" t="n">
        <f aca="false">H2446</f>
        <v>36.5</v>
      </c>
      <c r="M2446" s="8" t="n">
        <v>765</v>
      </c>
    </row>
    <row r="2447" customFormat="false" ht="15" hidden="false" customHeight="false" outlineLevel="0" collapsed="false">
      <c r="B2447" s="2" t="s">
        <v>108</v>
      </c>
      <c r="C2447" s="66" t="s">
        <v>286</v>
      </c>
      <c r="D2447" s="2" t="n">
        <v>125</v>
      </c>
      <c r="E2447" s="38" t="s">
        <v>216</v>
      </c>
      <c r="F2447" s="2" t="s">
        <v>3438</v>
      </c>
      <c r="G2447" s="92" t="s">
        <v>3843</v>
      </c>
      <c r="H2447" s="8" t="n">
        <v>37</v>
      </c>
      <c r="I2447" s="8" t="n">
        <f aca="false">H2447</f>
        <v>37</v>
      </c>
      <c r="J2447" s="8" t="n">
        <f aca="false">H2447</f>
        <v>37</v>
      </c>
      <c r="M2447" s="8" t="n">
        <v>785</v>
      </c>
    </row>
    <row r="2448" customFormat="false" ht="15" hidden="false" customHeight="false" outlineLevel="0" collapsed="false">
      <c r="B2448" s="2" t="s">
        <v>108</v>
      </c>
      <c r="C2448" s="66" t="s">
        <v>286</v>
      </c>
      <c r="D2448" s="2" t="n">
        <v>130</v>
      </c>
      <c r="E2448" s="38" t="s">
        <v>191</v>
      </c>
      <c r="F2448" s="2" t="s">
        <v>2912</v>
      </c>
      <c r="G2448" s="92" t="s">
        <v>3843</v>
      </c>
      <c r="H2448" s="8" t="n">
        <v>38</v>
      </c>
      <c r="I2448" s="8" t="n">
        <f aca="false">H2448</f>
        <v>38</v>
      </c>
      <c r="J2448" s="8" t="n">
        <f aca="false">H2448</f>
        <v>38</v>
      </c>
      <c r="M2448" s="8" t="n">
        <v>825</v>
      </c>
    </row>
    <row r="2449" customFormat="false" ht="15" hidden="false" customHeight="false" outlineLevel="0" collapsed="false">
      <c r="B2449" s="2" t="s">
        <v>108</v>
      </c>
      <c r="C2449" s="66" t="s">
        <v>286</v>
      </c>
      <c r="D2449" s="2" t="n">
        <v>135</v>
      </c>
      <c r="E2449" s="38" t="s">
        <v>217</v>
      </c>
      <c r="F2449" s="2" t="s">
        <v>3439</v>
      </c>
      <c r="G2449" s="92" t="s">
        <v>3843</v>
      </c>
      <c r="H2449" s="8" t="n">
        <v>38.5</v>
      </c>
      <c r="I2449" s="8" t="n">
        <f aca="false">H2449</f>
        <v>38.5</v>
      </c>
      <c r="J2449" s="8" t="n">
        <f aca="false">H2449</f>
        <v>38.5</v>
      </c>
      <c r="M2449" s="8" t="n">
        <v>845</v>
      </c>
    </row>
    <row r="2450" customFormat="false" ht="15" hidden="false" customHeight="false" outlineLevel="0" collapsed="false">
      <c r="B2450" s="2" t="s">
        <v>108</v>
      </c>
      <c r="C2450" s="66" t="s">
        <v>286</v>
      </c>
      <c r="D2450" s="2" t="n">
        <v>140</v>
      </c>
      <c r="E2450" s="38" t="s">
        <v>218</v>
      </c>
      <c r="F2450" s="2" t="s">
        <v>3036</v>
      </c>
      <c r="G2450" s="92" t="s">
        <v>3843</v>
      </c>
      <c r="H2450" s="8" t="n">
        <v>39</v>
      </c>
      <c r="I2450" s="8" t="n">
        <f aca="false">H2450</f>
        <v>39</v>
      </c>
      <c r="J2450" s="8" t="n">
        <f aca="false">H2450</f>
        <v>39</v>
      </c>
      <c r="M2450" s="8" t="n">
        <v>865</v>
      </c>
    </row>
    <row r="2451" customFormat="false" ht="15" hidden="false" customHeight="false" outlineLevel="0" collapsed="false">
      <c r="B2451" s="2" t="s">
        <v>108</v>
      </c>
      <c r="C2451" s="66" t="s">
        <v>286</v>
      </c>
      <c r="D2451" s="2" t="n">
        <v>145</v>
      </c>
      <c r="E2451" s="38" t="s">
        <v>219</v>
      </c>
      <c r="F2451" s="2" t="s">
        <v>3440</v>
      </c>
      <c r="G2451" s="92" t="s">
        <v>3843</v>
      </c>
      <c r="H2451" s="8" t="n">
        <v>40</v>
      </c>
      <c r="I2451" s="8" t="n">
        <f aca="false">H2451</f>
        <v>40</v>
      </c>
      <c r="J2451" s="8" t="n">
        <f aca="false">H2451</f>
        <v>40</v>
      </c>
      <c r="M2451" s="8" t="n">
        <v>905</v>
      </c>
    </row>
    <row r="2452" customFormat="false" ht="15" hidden="false" customHeight="false" outlineLevel="0" collapsed="false">
      <c r="B2452" s="2" t="s">
        <v>108</v>
      </c>
      <c r="C2452" s="66" t="s">
        <v>286</v>
      </c>
      <c r="D2452" s="2" t="n">
        <v>150</v>
      </c>
      <c r="E2452" s="38" t="s">
        <v>220</v>
      </c>
      <c r="F2452" s="2" t="s">
        <v>3037</v>
      </c>
      <c r="G2452" s="92" t="s">
        <v>3843</v>
      </c>
      <c r="H2452" s="8" t="n">
        <v>40.5</v>
      </c>
      <c r="I2452" s="8" t="n">
        <f aca="false">H2452</f>
        <v>40.5</v>
      </c>
      <c r="J2452" s="8" t="n">
        <f aca="false">H2452</f>
        <v>40.5</v>
      </c>
      <c r="M2452" s="8" t="n">
        <v>925</v>
      </c>
    </row>
    <row r="2453" customFormat="false" ht="15" hidden="false" customHeight="false" outlineLevel="0" collapsed="false">
      <c r="B2453" s="2" t="s">
        <v>108</v>
      </c>
      <c r="C2453" s="66" t="s">
        <v>286</v>
      </c>
      <c r="D2453" s="2" t="n">
        <v>155</v>
      </c>
      <c r="E2453" s="38" t="s">
        <v>221</v>
      </c>
      <c r="F2453" s="2" t="s">
        <v>3441</v>
      </c>
      <c r="G2453" s="92" t="s">
        <v>3843</v>
      </c>
      <c r="H2453" s="8" t="n">
        <v>41</v>
      </c>
      <c r="I2453" s="8" t="n">
        <f aca="false">H2453</f>
        <v>41</v>
      </c>
      <c r="J2453" s="8" t="n">
        <f aca="false">H2453</f>
        <v>41</v>
      </c>
      <c r="M2453" s="8" t="n">
        <v>945</v>
      </c>
    </row>
    <row r="2454" customFormat="false" ht="15" hidden="false" customHeight="false" outlineLevel="0" collapsed="false">
      <c r="B2454" s="2" t="s">
        <v>108</v>
      </c>
      <c r="C2454" s="66" t="s">
        <v>286</v>
      </c>
      <c r="D2454" s="2" t="n">
        <v>160</v>
      </c>
      <c r="E2454" s="38" t="s">
        <v>222</v>
      </c>
      <c r="F2454" s="2" t="s">
        <v>3442</v>
      </c>
      <c r="G2454" s="92" t="s">
        <v>3843</v>
      </c>
      <c r="H2454" s="8" t="n">
        <v>42</v>
      </c>
      <c r="I2454" s="8" t="n">
        <f aca="false">H2454</f>
        <v>42</v>
      </c>
      <c r="J2454" s="8" t="n">
        <f aca="false">H2454</f>
        <v>42</v>
      </c>
      <c r="M2454" s="8" t="n">
        <v>995</v>
      </c>
    </row>
    <row r="2455" customFormat="false" ht="15" hidden="false" customHeight="false" outlineLevel="0" collapsed="false">
      <c r="B2455" s="2" t="s">
        <v>108</v>
      </c>
      <c r="C2455" s="66" t="s">
        <v>286</v>
      </c>
      <c r="D2455" s="2" t="n">
        <v>165</v>
      </c>
      <c r="E2455" s="38" t="s">
        <v>223</v>
      </c>
      <c r="F2455" s="2" t="s">
        <v>3443</v>
      </c>
      <c r="G2455" s="92" t="s">
        <v>3843</v>
      </c>
      <c r="H2455" s="8" t="n">
        <v>42.5</v>
      </c>
      <c r="I2455" s="8" t="n">
        <f aca="false">H2455</f>
        <v>42.5</v>
      </c>
      <c r="J2455" s="8" t="n">
        <f aca="false">H2455</f>
        <v>42.5</v>
      </c>
      <c r="M2455" s="8" t="n">
        <v>985</v>
      </c>
    </row>
    <row r="2456" customFormat="false" ht="15" hidden="false" customHeight="false" outlineLevel="0" collapsed="false">
      <c r="B2456" s="2" t="s">
        <v>108</v>
      </c>
      <c r="C2456" s="66" t="s">
        <v>286</v>
      </c>
      <c r="D2456" s="2" t="n">
        <v>170</v>
      </c>
      <c r="E2456" s="38" t="s">
        <v>224</v>
      </c>
      <c r="F2456" s="2" t="s">
        <v>1621</v>
      </c>
      <c r="G2456" s="92" t="s">
        <v>3843</v>
      </c>
      <c r="H2456" s="8" t="n">
        <v>43</v>
      </c>
      <c r="I2456" s="8" t="n">
        <f aca="false">H2456</f>
        <v>43</v>
      </c>
      <c r="J2456" s="8" t="n">
        <f aca="false">H2456</f>
        <v>43</v>
      </c>
      <c r="M2456" s="8" t="n">
        <v>975</v>
      </c>
    </row>
    <row r="2457" customFormat="false" ht="15" hidden="false" customHeight="false" outlineLevel="0" collapsed="false">
      <c r="B2457" s="2" t="s">
        <v>108</v>
      </c>
      <c r="C2457" s="66" t="s">
        <v>286</v>
      </c>
      <c r="D2457" s="2" t="n">
        <v>175</v>
      </c>
      <c r="E2457" s="38" t="s">
        <v>225</v>
      </c>
      <c r="F2457" s="2" t="s">
        <v>1622</v>
      </c>
      <c r="G2457" s="92" t="s">
        <v>3843</v>
      </c>
      <c r="H2457" s="8" t="n">
        <v>43.5</v>
      </c>
      <c r="I2457" s="8" t="n">
        <f aca="false">H2457</f>
        <v>43.5</v>
      </c>
      <c r="J2457" s="8" t="n">
        <f aca="false">H2457</f>
        <v>43.5</v>
      </c>
      <c r="M2457" s="8" t="n">
        <v>955</v>
      </c>
    </row>
    <row r="2458" customFormat="false" ht="15" hidden="false" customHeight="false" outlineLevel="0" collapsed="false">
      <c r="B2458" s="2" t="s">
        <v>108</v>
      </c>
      <c r="C2458" s="66" t="s">
        <v>286</v>
      </c>
      <c r="D2458" s="2" t="n">
        <v>180</v>
      </c>
      <c r="E2458" s="38" t="s">
        <v>226</v>
      </c>
      <c r="F2458" s="2" t="s">
        <v>1002</v>
      </c>
      <c r="G2458" s="92" t="s">
        <v>3843</v>
      </c>
      <c r="H2458" s="8" t="n">
        <v>44</v>
      </c>
      <c r="I2458" s="8" t="n">
        <f aca="false">H2458</f>
        <v>44</v>
      </c>
      <c r="J2458" s="8" t="n">
        <f aca="false">H2458</f>
        <v>44</v>
      </c>
      <c r="M2458" s="8" t="n">
        <v>935</v>
      </c>
    </row>
    <row r="2459" customFormat="false" ht="15" hidden="false" customHeight="false" outlineLevel="0" collapsed="false">
      <c r="B2459" s="2" t="s">
        <v>108</v>
      </c>
      <c r="C2459" s="66" t="s">
        <v>286</v>
      </c>
      <c r="D2459" s="2" t="n">
        <v>185</v>
      </c>
      <c r="E2459" s="38" t="s">
        <v>231</v>
      </c>
      <c r="F2459" s="2" t="s">
        <v>1623</v>
      </c>
      <c r="G2459" s="92" t="s">
        <v>3843</v>
      </c>
      <c r="H2459" s="8" t="n">
        <v>44.5</v>
      </c>
      <c r="I2459" s="8" t="n">
        <f aca="false">H2459</f>
        <v>44.5</v>
      </c>
      <c r="J2459" s="8" t="n">
        <f aca="false">H2459</f>
        <v>44.5</v>
      </c>
      <c r="M2459" s="8" t="n">
        <v>915</v>
      </c>
    </row>
    <row r="2460" customFormat="false" ht="15" hidden="false" customHeight="false" outlineLevel="0" collapsed="false">
      <c r="B2460" s="2" t="s">
        <v>108</v>
      </c>
      <c r="C2460" s="66" t="s">
        <v>286</v>
      </c>
      <c r="D2460" s="2" t="n">
        <v>190</v>
      </c>
      <c r="E2460" s="38" t="s">
        <v>232</v>
      </c>
      <c r="F2460" s="2" t="s">
        <v>1624</v>
      </c>
      <c r="G2460" s="92" t="s">
        <v>3843</v>
      </c>
      <c r="H2460" s="8" t="n">
        <v>45</v>
      </c>
      <c r="I2460" s="8" t="n">
        <f aca="false">H2460</f>
        <v>45</v>
      </c>
      <c r="J2460" s="8" t="n">
        <f aca="false">H2460</f>
        <v>45</v>
      </c>
      <c r="M2460" s="8" t="n">
        <v>895</v>
      </c>
    </row>
    <row r="2461" customFormat="false" ht="15" hidden="false" customHeight="false" outlineLevel="0" collapsed="false">
      <c r="B2461" s="2" t="s">
        <v>108</v>
      </c>
      <c r="C2461" s="66" t="s">
        <v>286</v>
      </c>
      <c r="D2461" s="2" t="n">
        <v>195</v>
      </c>
      <c r="E2461" s="38" t="s">
        <v>233</v>
      </c>
      <c r="F2461" s="2" t="s">
        <v>1630</v>
      </c>
      <c r="G2461" s="92" t="s">
        <v>3843</v>
      </c>
      <c r="H2461" s="8" t="n">
        <v>46</v>
      </c>
      <c r="I2461" s="8" t="n">
        <f aca="false">H2461</f>
        <v>46</v>
      </c>
      <c r="J2461" s="8" t="n">
        <f aca="false">H2461</f>
        <v>46</v>
      </c>
      <c r="M2461" s="8" t="n">
        <v>855</v>
      </c>
    </row>
    <row r="2462" customFormat="false" ht="15" hidden="false" customHeight="false" outlineLevel="0" collapsed="false">
      <c r="B2462" s="2" t="s">
        <v>108</v>
      </c>
      <c r="C2462" s="66" t="s">
        <v>286</v>
      </c>
      <c r="D2462" s="2" t="n">
        <v>200</v>
      </c>
      <c r="E2462" s="38" t="s">
        <v>234</v>
      </c>
      <c r="F2462" s="2" t="s">
        <v>1631</v>
      </c>
      <c r="G2462" s="92" t="s">
        <v>3843</v>
      </c>
      <c r="H2462" s="8" t="n">
        <v>46.5</v>
      </c>
      <c r="I2462" s="8" t="n">
        <f aca="false">H2462</f>
        <v>46.5</v>
      </c>
      <c r="J2462" s="8" t="n">
        <f aca="false">H2462</f>
        <v>46.5</v>
      </c>
      <c r="M2462" s="8" t="n">
        <v>835</v>
      </c>
    </row>
    <row r="2463" customFormat="false" ht="15" hidden="false" customHeight="false" outlineLevel="0" collapsed="false">
      <c r="B2463" s="2" t="s">
        <v>108</v>
      </c>
      <c r="C2463" s="66" t="s">
        <v>286</v>
      </c>
      <c r="D2463" s="2" t="n">
        <v>205</v>
      </c>
      <c r="E2463" s="38" t="s">
        <v>276</v>
      </c>
      <c r="F2463" s="2" t="s">
        <v>1632</v>
      </c>
      <c r="G2463" s="92" t="s">
        <v>3843</v>
      </c>
      <c r="H2463" s="8" t="n">
        <v>47</v>
      </c>
      <c r="I2463" s="8" t="n">
        <f aca="false">H2463</f>
        <v>47</v>
      </c>
      <c r="J2463" s="8" t="n">
        <f aca="false">H2463</f>
        <v>47</v>
      </c>
      <c r="M2463" s="8" t="n">
        <v>815</v>
      </c>
    </row>
    <row r="2464" customFormat="false" ht="15" hidden="false" customHeight="false" outlineLevel="0" collapsed="false">
      <c r="B2464" s="2" t="s">
        <v>108</v>
      </c>
      <c r="C2464" s="66" t="s">
        <v>286</v>
      </c>
      <c r="D2464" s="2" t="n">
        <v>210</v>
      </c>
      <c r="E2464" s="38" t="s">
        <v>277</v>
      </c>
      <c r="F2464" s="2" t="s">
        <v>1633</v>
      </c>
      <c r="G2464" s="92" t="s">
        <v>3843</v>
      </c>
      <c r="H2464" s="8" t="n">
        <v>48</v>
      </c>
      <c r="I2464" s="8" t="n">
        <f aca="false">H2464</f>
        <v>48</v>
      </c>
      <c r="J2464" s="8" t="n">
        <f aca="false">H2464</f>
        <v>48</v>
      </c>
      <c r="M2464" s="8" t="n">
        <v>775</v>
      </c>
    </row>
    <row r="2465" customFormat="false" ht="15" hidden="false" customHeight="false" outlineLevel="0" collapsed="false">
      <c r="B2465" s="2" t="s">
        <v>108</v>
      </c>
      <c r="C2465" s="66" t="s">
        <v>286</v>
      </c>
      <c r="D2465" s="2" t="n">
        <v>215</v>
      </c>
      <c r="E2465" s="38" t="s">
        <v>278</v>
      </c>
      <c r="F2465" s="2" t="s">
        <v>2670</v>
      </c>
      <c r="G2465" s="92" t="s">
        <v>3843</v>
      </c>
      <c r="H2465" s="8" t="n">
        <v>48.5</v>
      </c>
      <c r="I2465" s="8" t="n">
        <f aca="false">H2465</f>
        <v>48.5</v>
      </c>
      <c r="J2465" s="8" t="n">
        <f aca="false">H2465</f>
        <v>48.5</v>
      </c>
      <c r="M2465" s="8" t="n">
        <v>755</v>
      </c>
    </row>
    <row r="2466" customFormat="false" ht="15" hidden="false" customHeight="false" outlineLevel="0" collapsed="false">
      <c r="B2466" s="2" t="s">
        <v>108</v>
      </c>
      <c r="C2466" s="66" t="s">
        <v>286</v>
      </c>
      <c r="D2466" s="2" t="n">
        <v>220</v>
      </c>
      <c r="E2466" s="38" t="s">
        <v>279</v>
      </c>
      <c r="F2466" s="2" t="s">
        <v>2099</v>
      </c>
      <c r="G2466" s="92" t="s">
        <v>3843</v>
      </c>
      <c r="H2466" s="8" t="n">
        <v>49</v>
      </c>
      <c r="I2466" s="8" t="n">
        <f aca="false">H2466</f>
        <v>49</v>
      </c>
      <c r="J2466" s="8" t="n">
        <f aca="false">H2466</f>
        <v>49</v>
      </c>
      <c r="M2466" s="8" t="n">
        <v>735</v>
      </c>
    </row>
    <row r="2467" customFormat="false" ht="15" hidden="false" customHeight="false" outlineLevel="0" collapsed="false">
      <c r="B2467" s="2" t="s">
        <v>108</v>
      </c>
      <c r="C2467" s="66" t="s">
        <v>286</v>
      </c>
      <c r="D2467" s="2" t="n">
        <v>225</v>
      </c>
      <c r="E2467" s="38" t="s">
        <v>280</v>
      </c>
      <c r="F2467" s="2" t="s">
        <v>3480</v>
      </c>
      <c r="G2467" s="66" t="s">
        <v>3843</v>
      </c>
      <c r="H2467" s="2" t="s">
        <v>3433</v>
      </c>
    </row>
    <row r="2468" customFormat="false" ht="15" hidden="false" customHeight="false" outlineLevel="0" collapsed="false">
      <c r="B2468" s="2" t="s">
        <v>108</v>
      </c>
      <c r="C2468" s="66" t="s">
        <v>286</v>
      </c>
      <c r="D2468" s="2" t="n">
        <v>230</v>
      </c>
      <c r="E2468" s="38" t="s">
        <v>281</v>
      </c>
      <c r="F2468" s="2" t="s">
        <v>2100</v>
      </c>
      <c r="G2468" s="66" t="s">
        <v>3843</v>
      </c>
      <c r="H2468" s="2" t="s">
        <v>3433</v>
      </c>
    </row>
    <row r="2469" customFormat="false" ht="15" hidden="false" customHeight="false" outlineLevel="0" collapsed="false">
      <c r="B2469" s="2" t="s">
        <v>108</v>
      </c>
      <c r="C2469" s="66" t="s">
        <v>286</v>
      </c>
      <c r="D2469" s="2" t="n">
        <v>235</v>
      </c>
      <c r="E2469" s="38" t="s">
        <v>282</v>
      </c>
      <c r="F2469" s="2" t="s">
        <v>2101</v>
      </c>
      <c r="G2469" s="66" t="s">
        <v>3843</v>
      </c>
      <c r="H2469" s="2" t="s">
        <v>3433</v>
      </c>
    </row>
    <row r="2470" customFormat="false" ht="15" hidden="false" customHeight="false" outlineLevel="0" collapsed="false">
      <c r="B2470" s="2" t="s">
        <v>108</v>
      </c>
      <c r="C2470" s="66" t="s">
        <v>286</v>
      </c>
      <c r="D2470" s="2" t="n">
        <v>240</v>
      </c>
      <c r="E2470" s="38" t="s">
        <v>283</v>
      </c>
      <c r="F2470" s="2" t="s">
        <v>2102</v>
      </c>
      <c r="G2470" s="66" t="s">
        <v>3843</v>
      </c>
      <c r="H2470" s="2" t="s">
        <v>3433</v>
      </c>
    </row>
    <row r="2471" customFormat="false" ht="15" hidden="false" customHeight="false" outlineLevel="0" collapsed="false">
      <c r="B2471" s="2" t="s">
        <v>108</v>
      </c>
      <c r="C2471" s="66" t="s">
        <v>286</v>
      </c>
      <c r="D2471" s="2" t="n">
        <v>245</v>
      </c>
      <c r="E2471" s="38" t="s">
        <v>284</v>
      </c>
      <c r="F2471" s="2" t="s">
        <v>2103</v>
      </c>
      <c r="G2471" s="66" t="s">
        <v>3843</v>
      </c>
      <c r="H2471" s="2" t="s">
        <v>3433</v>
      </c>
    </row>
    <row r="2472" customFormat="false" ht="15" hidden="false" customHeight="false" outlineLevel="0" collapsed="false">
      <c r="B2472" s="2" t="s">
        <v>108</v>
      </c>
      <c r="C2472" s="66" t="s">
        <v>286</v>
      </c>
      <c r="D2472" s="2" t="n">
        <v>250</v>
      </c>
      <c r="E2472" s="38" t="s">
        <v>285</v>
      </c>
      <c r="F2472" s="2" t="s">
        <v>2104</v>
      </c>
      <c r="G2472" s="66" t="s">
        <v>3843</v>
      </c>
      <c r="H2472" s="2" t="s">
        <v>3433</v>
      </c>
    </row>
    <row r="2474" customFormat="false" ht="15" hidden="false" customHeight="false" outlineLevel="0" collapsed="false">
      <c r="B2474" s="2" t="s">
        <v>108</v>
      </c>
      <c r="C2474" s="66" t="s">
        <v>301</v>
      </c>
      <c r="D2474" s="2" t="n">
        <v>110</v>
      </c>
      <c r="E2474" s="38" t="s">
        <v>186</v>
      </c>
      <c r="F2474" s="2" t="s">
        <v>2907</v>
      </c>
      <c r="G2474" s="66" t="s">
        <v>3843</v>
      </c>
      <c r="H2474" s="2" t="s">
        <v>3433</v>
      </c>
    </row>
    <row r="2475" customFormat="false" ht="15" hidden="false" customHeight="false" outlineLevel="0" collapsed="false">
      <c r="B2475" s="2" t="s">
        <v>108</v>
      </c>
      <c r="C2475" s="66" t="s">
        <v>301</v>
      </c>
      <c r="D2475" s="2" t="n">
        <v>115</v>
      </c>
      <c r="E2475" s="38" t="s">
        <v>212</v>
      </c>
      <c r="F2475" s="2" t="s">
        <v>3434</v>
      </c>
      <c r="G2475" s="66" t="s">
        <v>3843</v>
      </c>
      <c r="H2475" s="2" t="s">
        <v>3433</v>
      </c>
    </row>
    <row r="2476" customFormat="false" ht="15" hidden="false" customHeight="false" outlineLevel="0" collapsed="false">
      <c r="B2476" s="2" t="s">
        <v>108</v>
      </c>
      <c r="C2476" s="66" t="s">
        <v>301</v>
      </c>
      <c r="D2476" s="2" t="n">
        <v>120</v>
      </c>
      <c r="E2476" s="38" t="s">
        <v>187</v>
      </c>
      <c r="F2476" s="2" t="s">
        <v>2908</v>
      </c>
      <c r="G2476" s="66" t="s">
        <v>3843</v>
      </c>
      <c r="H2476" s="2" t="s">
        <v>3433</v>
      </c>
    </row>
    <row r="2477" customFormat="false" ht="15" hidden="false" customHeight="false" outlineLevel="0" collapsed="false">
      <c r="B2477" s="2" t="s">
        <v>108</v>
      </c>
      <c r="C2477" s="66" t="s">
        <v>301</v>
      </c>
      <c r="D2477" s="2" t="n">
        <v>125</v>
      </c>
      <c r="E2477" s="38" t="s">
        <v>213</v>
      </c>
      <c r="F2477" s="2" t="s">
        <v>3435</v>
      </c>
      <c r="G2477" s="66" t="s">
        <v>3843</v>
      </c>
      <c r="H2477" s="2" t="s">
        <v>3433</v>
      </c>
    </row>
    <row r="2478" customFormat="false" ht="15" hidden="false" customHeight="false" outlineLevel="0" collapsed="false">
      <c r="B2478" s="2" t="s">
        <v>108</v>
      </c>
      <c r="C2478" s="66" t="s">
        <v>301</v>
      </c>
      <c r="D2478" s="2" t="n">
        <v>130</v>
      </c>
      <c r="E2478" s="38" t="s">
        <v>188</v>
      </c>
      <c r="F2478" s="2" t="s">
        <v>2909</v>
      </c>
      <c r="G2478" s="66" t="s">
        <v>3843</v>
      </c>
      <c r="H2478" s="2" t="s">
        <v>3433</v>
      </c>
    </row>
    <row r="2479" customFormat="false" ht="15" hidden="false" customHeight="false" outlineLevel="0" collapsed="false">
      <c r="B2479" s="2" t="s">
        <v>108</v>
      </c>
      <c r="C2479" s="66" t="s">
        <v>301</v>
      </c>
      <c r="D2479" s="2" t="n">
        <v>135</v>
      </c>
      <c r="E2479" s="38" t="s">
        <v>214</v>
      </c>
      <c r="F2479" s="2" t="s">
        <v>3436</v>
      </c>
      <c r="G2479" s="66" t="s">
        <v>3843</v>
      </c>
      <c r="H2479" s="2" t="s">
        <v>3433</v>
      </c>
    </row>
    <row r="2480" customFormat="false" ht="15" hidden="false" customHeight="false" outlineLevel="0" collapsed="false">
      <c r="B2480" s="2" t="s">
        <v>108</v>
      </c>
      <c r="C2480" s="66" t="s">
        <v>301</v>
      </c>
      <c r="D2480" s="2" t="n">
        <v>140</v>
      </c>
      <c r="E2480" s="38" t="s">
        <v>189</v>
      </c>
      <c r="F2480" s="2" t="s">
        <v>2910</v>
      </c>
      <c r="G2480" s="66" t="s">
        <v>3843</v>
      </c>
      <c r="H2480" s="2" t="s">
        <v>3433</v>
      </c>
    </row>
    <row r="2481" customFormat="false" ht="15" hidden="false" customHeight="false" outlineLevel="0" collapsed="false">
      <c r="B2481" s="2" t="s">
        <v>108</v>
      </c>
      <c r="C2481" s="66" t="s">
        <v>301</v>
      </c>
      <c r="D2481" s="2" t="n">
        <v>145</v>
      </c>
      <c r="E2481" s="38" t="s">
        <v>215</v>
      </c>
      <c r="F2481" s="2" t="s">
        <v>3437</v>
      </c>
      <c r="G2481" s="66" t="s">
        <v>3843</v>
      </c>
      <c r="H2481" s="2" t="s">
        <v>3433</v>
      </c>
    </row>
    <row r="2482" customFormat="false" ht="15" hidden="false" customHeight="false" outlineLevel="0" collapsed="false">
      <c r="B2482" s="2" t="s">
        <v>108</v>
      </c>
      <c r="C2482" s="66" t="s">
        <v>301</v>
      </c>
      <c r="D2482" s="2" t="n">
        <v>150</v>
      </c>
      <c r="E2482" s="38" t="s">
        <v>190</v>
      </c>
      <c r="F2482" s="2" t="s">
        <v>2911</v>
      </c>
      <c r="G2482" s="92" t="s">
        <v>3843</v>
      </c>
      <c r="H2482" s="8" t="n">
        <v>36.5</v>
      </c>
      <c r="I2482" s="8" t="n">
        <f aca="false">H2482</f>
        <v>36.5</v>
      </c>
      <c r="J2482" s="8" t="n">
        <f aca="false">H2482</f>
        <v>36.5</v>
      </c>
      <c r="M2482" s="8" t="n">
        <v>865</v>
      </c>
    </row>
    <row r="2483" customFormat="false" ht="15" hidden="false" customHeight="false" outlineLevel="0" collapsed="false">
      <c r="B2483" s="2" t="s">
        <v>108</v>
      </c>
      <c r="C2483" s="66" t="s">
        <v>301</v>
      </c>
      <c r="D2483" s="2" t="n">
        <v>155</v>
      </c>
      <c r="E2483" s="38" t="s">
        <v>216</v>
      </c>
      <c r="F2483" s="2" t="s">
        <v>3438</v>
      </c>
      <c r="G2483" s="92" t="s">
        <v>3843</v>
      </c>
      <c r="H2483" s="8" t="n">
        <v>37</v>
      </c>
      <c r="I2483" s="8" t="n">
        <f aca="false">H2483</f>
        <v>37</v>
      </c>
      <c r="J2483" s="8" t="n">
        <f aca="false">H2483</f>
        <v>37</v>
      </c>
      <c r="M2483" s="8" t="n">
        <v>876</v>
      </c>
    </row>
    <row r="2484" customFormat="false" ht="15" hidden="false" customHeight="false" outlineLevel="0" collapsed="false">
      <c r="B2484" s="2" t="s">
        <v>108</v>
      </c>
      <c r="C2484" s="66" t="s">
        <v>301</v>
      </c>
      <c r="D2484" s="2" t="n">
        <v>160</v>
      </c>
      <c r="E2484" s="38" t="s">
        <v>191</v>
      </c>
      <c r="F2484" s="2" t="s">
        <v>2912</v>
      </c>
      <c r="G2484" s="92" t="s">
        <v>3843</v>
      </c>
      <c r="H2484" s="8" t="n">
        <v>38</v>
      </c>
      <c r="I2484" s="8" t="n">
        <f aca="false">H2484</f>
        <v>38</v>
      </c>
      <c r="J2484" s="8" t="n">
        <f aca="false">H2484</f>
        <v>38</v>
      </c>
      <c r="M2484" s="8" t="n">
        <v>995</v>
      </c>
    </row>
    <row r="2485" customFormat="false" ht="15" hidden="false" customHeight="false" outlineLevel="0" collapsed="false">
      <c r="B2485" s="2" t="s">
        <v>108</v>
      </c>
      <c r="C2485" s="66" t="s">
        <v>301</v>
      </c>
      <c r="D2485" s="2" t="n">
        <v>165</v>
      </c>
      <c r="E2485" s="38" t="s">
        <v>217</v>
      </c>
      <c r="F2485" s="2" t="s">
        <v>3439</v>
      </c>
      <c r="G2485" s="92" t="s">
        <v>3843</v>
      </c>
      <c r="H2485" s="8" t="n">
        <v>38.5</v>
      </c>
      <c r="I2485" s="8" t="n">
        <f aca="false">H2485</f>
        <v>38.5</v>
      </c>
      <c r="J2485" s="8" t="n">
        <f aca="false">H2485</f>
        <v>38.5</v>
      </c>
      <c r="M2485" s="8" t="n">
        <v>985</v>
      </c>
    </row>
    <row r="2486" customFormat="false" ht="15" hidden="false" customHeight="false" outlineLevel="0" collapsed="false">
      <c r="B2486" s="2" t="s">
        <v>108</v>
      </c>
      <c r="C2486" s="66" t="s">
        <v>301</v>
      </c>
      <c r="D2486" s="2" t="n">
        <v>170</v>
      </c>
      <c r="E2486" s="38" t="s">
        <v>218</v>
      </c>
      <c r="F2486" s="2" t="s">
        <v>3036</v>
      </c>
      <c r="G2486" s="92" t="s">
        <v>3843</v>
      </c>
      <c r="H2486" s="8" t="n">
        <v>39</v>
      </c>
      <c r="I2486" s="8" t="n">
        <f aca="false">H2486</f>
        <v>39</v>
      </c>
      <c r="J2486" s="8" t="n">
        <f aca="false">H2486</f>
        <v>39</v>
      </c>
      <c r="M2486" s="8" t="n">
        <v>976</v>
      </c>
    </row>
    <row r="2487" customFormat="false" ht="15" hidden="false" customHeight="false" outlineLevel="0" collapsed="false">
      <c r="B2487" s="2" t="s">
        <v>108</v>
      </c>
      <c r="C2487" s="66" t="s">
        <v>301</v>
      </c>
      <c r="D2487" s="2" t="n">
        <v>175</v>
      </c>
      <c r="E2487" s="38" t="s">
        <v>219</v>
      </c>
      <c r="F2487" s="2" t="s">
        <v>3440</v>
      </c>
      <c r="G2487" s="92" t="s">
        <v>3843</v>
      </c>
      <c r="H2487" s="8" t="n">
        <v>40</v>
      </c>
      <c r="I2487" s="8" t="n">
        <f aca="false">H2487</f>
        <v>40</v>
      </c>
      <c r="J2487" s="8" t="n">
        <f aca="false">H2487</f>
        <v>40</v>
      </c>
      <c r="M2487" s="8" t="n">
        <v>955</v>
      </c>
    </row>
    <row r="2488" customFormat="false" ht="15" hidden="false" customHeight="false" outlineLevel="0" collapsed="false">
      <c r="B2488" s="2" t="s">
        <v>108</v>
      </c>
      <c r="C2488" s="66" t="s">
        <v>301</v>
      </c>
      <c r="D2488" s="2" t="n">
        <v>180</v>
      </c>
      <c r="E2488" s="38" t="s">
        <v>220</v>
      </c>
      <c r="F2488" s="2" t="s">
        <v>3037</v>
      </c>
      <c r="G2488" s="92" t="s">
        <v>3843</v>
      </c>
      <c r="H2488" s="8" t="n">
        <v>40.5</v>
      </c>
      <c r="I2488" s="8" t="n">
        <f aca="false">H2488</f>
        <v>40.5</v>
      </c>
      <c r="J2488" s="8" t="n">
        <f aca="false">H2488</f>
        <v>40.5</v>
      </c>
      <c r="M2488" s="8" t="n">
        <v>945</v>
      </c>
    </row>
    <row r="2489" customFormat="false" ht="15" hidden="false" customHeight="false" outlineLevel="0" collapsed="false">
      <c r="B2489" s="2" t="s">
        <v>108</v>
      </c>
      <c r="C2489" s="66" t="s">
        <v>301</v>
      </c>
      <c r="D2489" s="2" t="n">
        <v>185</v>
      </c>
      <c r="E2489" s="38" t="s">
        <v>221</v>
      </c>
      <c r="F2489" s="2" t="s">
        <v>3441</v>
      </c>
      <c r="G2489" s="92" t="s">
        <v>3843</v>
      </c>
      <c r="H2489" s="8" t="n">
        <v>41</v>
      </c>
      <c r="I2489" s="8" t="n">
        <f aca="false">H2489</f>
        <v>41</v>
      </c>
      <c r="J2489" s="8" t="n">
        <f aca="false">H2489</f>
        <v>41</v>
      </c>
      <c r="M2489" s="8" t="n">
        <v>935</v>
      </c>
    </row>
    <row r="2490" customFormat="false" ht="15" hidden="false" customHeight="false" outlineLevel="0" collapsed="false">
      <c r="B2490" s="2" t="s">
        <v>108</v>
      </c>
      <c r="C2490" s="66" t="s">
        <v>301</v>
      </c>
      <c r="D2490" s="2" t="n">
        <v>190</v>
      </c>
      <c r="E2490" s="38" t="s">
        <v>222</v>
      </c>
      <c r="F2490" s="2" t="s">
        <v>3442</v>
      </c>
      <c r="G2490" s="92" t="s">
        <v>3843</v>
      </c>
      <c r="H2490" s="8" t="n">
        <v>42</v>
      </c>
      <c r="I2490" s="8" t="n">
        <f aca="false">H2490</f>
        <v>42</v>
      </c>
      <c r="J2490" s="8" t="n">
        <f aca="false">H2490</f>
        <v>42</v>
      </c>
      <c r="M2490" s="8" t="n">
        <v>915</v>
      </c>
    </row>
    <row r="2491" customFormat="false" ht="15" hidden="false" customHeight="false" outlineLevel="0" collapsed="false">
      <c r="B2491" s="2" t="s">
        <v>108</v>
      </c>
      <c r="C2491" s="66" t="s">
        <v>301</v>
      </c>
      <c r="D2491" s="2" t="n">
        <v>195</v>
      </c>
      <c r="E2491" s="38" t="s">
        <v>223</v>
      </c>
      <c r="F2491" s="2" t="s">
        <v>3443</v>
      </c>
      <c r="G2491" s="92" t="s">
        <v>3843</v>
      </c>
      <c r="H2491" s="8" t="n">
        <v>42.5</v>
      </c>
      <c r="I2491" s="8" t="n">
        <f aca="false">H2491</f>
        <v>42.5</v>
      </c>
      <c r="J2491" s="8" t="n">
        <f aca="false">H2491</f>
        <v>42.5</v>
      </c>
      <c r="M2491" s="8" t="n">
        <v>905</v>
      </c>
    </row>
    <row r="2492" customFormat="false" ht="15" hidden="false" customHeight="false" outlineLevel="0" collapsed="false">
      <c r="B2492" s="2" t="s">
        <v>108</v>
      </c>
      <c r="C2492" s="66" t="s">
        <v>301</v>
      </c>
      <c r="D2492" s="2" t="n">
        <v>200</v>
      </c>
      <c r="E2492" s="38" t="s">
        <v>224</v>
      </c>
      <c r="F2492" s="2" t="s">
        <v>1621</v>
      </c>
      <c r="G2492" s="92" t="s">
        <v>3843</v>
      </c>
      <c r="H2492" s="8" t="n">
        <v>43</v>
      </c>
      <c r="I2492" s="8" t="n">
        <f aca="false">H2492</f>
        <v>43</v>
      </c>
      <c r="J2492" s="8" t="n">
        <f aca="false">H2492</f>
        <v>43</v>
      </c>
      <c r="M2492" s="8" t="n">
        <v>895</v>
      </c>
    </row>
    <row r="2493" customFormat="false" ht="15" hidden="false" customHeight="false" outlineLevel="0" collapsed="false">
      <c r="B2493" s="2" t="s">
        <v>108</v>
      </c>
      <c r="C2493" s="66" t="s">
        <v>301</v>
      </c>
      <c r="D2493" s="2" t="n">
        <v>205</v>
      </c>
      <c r="E2493" s="38" t="s">
        <v>225</v>
      </c>
      <c r="F2493" s="2" t="s">
        <v>1622</v>
      </c>
      <c r="G2493" s="92" t="s">
        <v>3843</v>
      </c>
      <c r="H2493" s="8" t="n">
        <v>43.5</v>
      </c>
      <c r="I2493" s="8" t="n">
        <f aca="false">H2493</f>
        <v>43.5</v>
      </c>
      <c r="J2493" s="8" t="n">
        <f aca="false">H2493</f>
        <v>43.5</v>
      </c>
      <c r="M2493" s="8" t="n">
        <v>885</v>
      </c>
    </row>
    <row r="2494" customFormat="false" ht="15" hidden="false" customHeight="false" outlineLevel="0" collapsed="false">
      <c r="B2494" s="2" t="s">
        <v>108</v>
      </c>
      <c r="C2494" s="66" t="s">
        <v>301</v>
      </c>
      <c r="D2494" s="2" t="n">
        <v>210</v>
      </c>
      <c r="E2494" s="38" t="s">
        <v>226</v>
      </c>
      <c r="F2494" s="2" t="s">
        <v>1002</v>
      </c>
      <c r="G2494" s="92" t="s">
        <v>3843</v>
      </c>
      <c r="H2494" s="8" t="n">
        <v>44</v>
      </c>
      <c r="I2494" s="8" t="n">
        <f aca="false">H2494</f>
        <v>44</v>
      </c>
      <c r="J2494" s="8" t="n">
        <f aca="false">H2494</f>
        <v>44</v>
      </c>
      <c r="M2494" s="8" t="n">
        <v>875</v>
      </c>
    </row>
    <row r="2495" customFormat="false" ht="15" hidden="false" customHeight="false" outlineLevel="0" collapsed="false">
      <c r="B2495" s="2" t="s">
        <v>108</v>
      </c>
      <c r="C2495" s="66" t="s">
        <v>301</v>
      </c>
      <c r="D2495" s="2" t="n">
        <v>215</v>
      </c>
      <c r="E2495" s="38" t="s">
        <v>231</v>
      </c>
      <c r="F2495" s="2" t="s">
        <v>1623</v>
      </c>
      <c r="G2495" s="92" t="s">
        <v>3843</v>
      </c>
      <c r="H2495" s="8" t="n">
        <v>44.5</v>
      </c>
      <c r="I2495" s="8" t="n">
        <f aca="false">H2495</f>
        <v>44.5</v>
      </c>
      <c r="J2495" s="8" t="n">
        <f aca="false">H2495</f>
        <v>44.5</v>
      </c>
      <c r="M2495" s="8" t="n">
        <v>855</v>
      </c>
    </row>
    <row r="2496" customFormat="false" ht="15" hidden="false" customHeight="false" outlineLevel="0" collapsed="false">
      <c r="B2496" s="2" t="s">
        <v>108</v>
      </c>
      <c r="C2496" s="66" t="s">
        <v>301</v>
      </c>
      <c r="D2496" s="2" t="n">
        <v>220</v>
      </c>
      <c r="E2496" s="38" t="s">
        <v>232</v>
      </c>
      <c r="F2496" s="2" t="s">
        <v>1624</v>
      </c>
      <c r="G2496" s="92" t="s">
        <v>3843</v>
      </c>
      <c r="H2496" s="8" t="n">
        <v>45</v>
      </c>
      <c r="I2496" s="8" t="n">
        <f aca="false">H2496</f>
        <v>45</v>
      </c>
      <c r="J2496" s="8" t="n">
        <f aca="false">H2496</f>
        <v>45</v>
      </c>
      <c r="M2496" s="8" t="n">
        <v>775</v>
      </c>
    </row>
    <row r="2497" customFormat="false" ht="15" hidden="false" customHeight="false" outlineLevel="0" collapsed="false">
      <c r="B2497" s="2" t="s">
        <v>108</v>
      </c>
      <c r="C2497" s="66" t="s">
        <v>301</v>
      </c>
      <c r="D2497" s="2" t="n">
        <v>225</v>
      </c>
      <c r="E2497" s="38" t="s">
        <v>233</v>
      </c>
      <c r="F2497" s="2" t="s">
        <v>1630</v>
      </c>
      <c r="G2497" s="92" t="s">
        <v>3843</v>
      </c>
      <c r="H2497" s="8" t="n">
        <v>46</v>
      </c>
      <c r="I2497" s="8" t="n">
        <f aca="false">H2497</f>
        <v>46</v>
      </c>
      <c r="J2497" s="8" t="n">
        <f aca="false">H2497</f>
        <v>46</v>
      </c>
      <c r="M2497" s="8" t="n">
        <v>755</v>
      </c>
    </row>
    <row r="2498" customFormat="false" ht="15" hidden="false" customHeight="false" outlineLevel="0" collapsed="false">
      <c r="B2498" s="2" t="s">
        <v>108</v>
      </c>
      <c r="C2498" s="66" t="s">
        <v>301</v>
      </c>
      <c r="D2498" s="2" t="n">
        <v>230</v>
      </c>
      <c r="E2498" s="38" t="s">
        <v>234</v>
      </c>
      <c r="F2498" s="2" t="s">
        <v>1631</v>
      </c>
      <c r="G2498" s="92" t="s">
        <v>3843</v>
      </c>
      <c r="H2498" s="8" t="n">
        <v>46.5</v>
      </c>
      <c r="I2498" s="8" t="n">
        <f aca="false">H2498</f>
        <v>46.5</v>
      </c>
      <c r="J2498" s="8" t="n">
        <f aca="false">H2498</f>
        <v>46.5</v>
      </c>
      <c r="M2498" s="8" t="n">
        <v>745</v>
      </c>
    </row>
    <row r="2499" customFormat="false" ht="15" hidden="false" customHeight="false" outlineLevel="0" collapsed="false">
      <c r="B2499" s="2" t="s">
        <v>108</v>
      </c>
      <c r="C2499" s="66" t="s">
        <v>301</v>
      </c>
      <c r="D2499" s="2" t="n">
        <v>235</v>
      </c>
      <c r="E2499" s="38" t="s">
        <v>276</v>
      </c>
      <c r="F2499" s="2" t="s">
        <v>1632</v>
      </c>
      <c r="G2499" s="92" t="s">
        <v>3843</v>
      </c>
      <c r="H2499" s="8" t="n">
        <v>47</v>
      </c>
      <c r="I2499" s="8" t="n">
        <f aca="false">H2499</f>
        <v>47</v>
      </c>
      <c r="J2499" s="8" t="n">
        <f aca="false">H2499</f>
        <v>47</v>
      </c>
      <c r="M2499" s="8" t="n">
        <v>735</v>
      </c>
    </row>
    <row r="2500" customFormat="false" ht="15" hidden="false" customHeight="false" outlineLevel="0" collapsed="false">
      <c r="B2500" s="2" t="s">
        <v>108</v>
      </c>
      <c r="C2500" s="66" t="s">
        <v>301</v>
      </c>
      <c r="D2500" s="2" t="n">
        <v>240</v>
      </c>
      <c r="E2500" s="38" t="s">
        <v>277</v>
      </c>
      <c r="F2500" s="2" t="s">
        <v>1633</v>
      </c>
      <c r="G2500" s="92" t="s">
        <v>3843</v>
      </c>
      <c r="H2500" s="8" t="n">
        <v>48</v>
      </c>
      <c r="I2500" s="8" t="n">
        <f aca="false">H2500</f>
        <v>48</v>
      </c>
      <c r="J2500" s="8" t="n">
        <f aca="false">H2500</f>
        <v>48</v>
      </c>
      <c r="M2500" s="8" t="n">
        <v>715</v>
      </c>
    </row>
    <row r="2501" customFormat="false" ht="15" hidden="false" customHeight="false" outlineLevel="0" collapsed="false">
      <c r="B2501" s="2" t="s">
        <v>108</v>
      </c>
      <c r="C2501" s="66" t="s">
        <v>301</v>
      </c>
      <c r="D2501" s="2" t="n">
        <v>245</v>
      </c>
      <c r="E2501" s="38" t="s">
        <v>278</v>
      </c>
      <c r="F2501" s="2" t="s">
        <v>2670</v>
      </c>
      <c r="G2501" s="92" t="s">
        <v>3843</v>
      </c>
      <c r="H2501" s="8" t="n">
        <v>48.5</v>
      </c>
      <c r="I2501" s="8" t="n">
        <f aca="false">H2501</f>
        <v>48.5</v>
      </c>
      <c r="J2501" s="8" t="n">
        <f aca="false">H2501</f>
        <v>48.5</v>
      </c>
      <c r="M2501" s="8" t="n">
        <v>705</v>
      </c>
    </row>
    <row r="2502" customFormat="false" ht="15" hidden="false" customHeight="false" outlineLevel="0" collapsed="false">
      <c r="B2502" s="2" t="s">
        <v>108</v>
      </c>
      <c r="C2502" s="66" t="s">
        <v>301</v>
      </c>
      <c r="D2502" s="2" t="n">
        <v>250</v>
      </c>
      <c r="E2502" s="38" t="s">
        <v>279</v>
      </c>
      <c r="F2502" s="2" t="s">
        <v>2099</v>
      </c>
      <c r="G2502" s="92" t="s">
        <v>3843</v>
      </c>
      <c r="H2502" s="8" t="n">
        <v>49</v>
      </c>
      <c r="I2502" s="8" t="n">
        <f aca="false">H2502</f>
        <v>49</v>
      </c>
      <c r="J2502" s="8" t="n">
        <f aca="false">H2502</f>
        <v>49</v>
      </c>
      <c r="M2502" s="8" t="n">
        <v>695</v>
      </c>
    </row>
    <row r="2503" customFormat="false" ht="15" hidden="false" customHeight="false" outlineLevel="0" collapsed="false">
      <c r="B2503" s="2" t="s">
        <v>108</v>
      </c>
      <c r="C2503" s="66" t="s">
        <v>301</v>
      </c>
      <c r="D2503" s="2" t="n">
        <v>255</v>
      </c>
      <c r="E2503" s="38" t="s">
        <v>280</v>
      </c>
      <c r="F2503" s="2" t="s">
        <v>3480</v>
      </c>
      <c r="G2503" s="66" t="s">
        <v>3843</v>
      </c>
      <c r="H2503" s="2" t="s">
        <v>3433</v>
      </c>
    </row>
    <row r="2504" customFormat="false" ht="15" hidden="false" customHeight="false" outlineLevel="0" collapsed="false">
      <c r="B2504" s="2" t="s">
        <v>108</v>
      </c>
      <c r="C2504" s="66" t="s">
        <v>301</v>
      </c>
      <c r="D2504" s="2" t="n">
        <v>260</v>
      </c>
      <c r="E2504" s="38" t="s">
        <v>281</v>
      </c>
      <c r="F2504" s="2" t="s">
        <v>2100</v>
      </c>
      <c r="G2504" s="66" t="s">
        <v>3843</v>
      </c>
      <c r="H2504" s="2" t="s">
        <v>3433</v>
      </c>
    </row>
    <row r="2505" customFormat="false" ht="15" hidden="false" customHeight="false" outlineLevel="0" collapsed="false">
      <c r="B2505" s="2" t="s">
        <v>108</v>
      </c>
      <c r="C2505" s="66" t="s">
        <v>301</v>
      </c>
      <c r="D2505" s="2" t="n">
        <v>265</v>
      </c>
      <c r="E2505" s="38" t="s">
        <v>282</v>
      </c>
      <c r="F2505" s="2" t="s">
        <v>2101</v>
      </c>
      <c r="G2505" s="66" t="s">
        <v>3843</v>
      </c>
      <c r="H2505" s="2" t="s">
        <v>3433</v>
      </c>
    </row>
    <row r="2506" customFormat="false" ht="15" hidden="false" customHeight="false" outlineLevel="0" collapsed="false">
      <c r="B2506" s="2" t="s">
        <v>108</v>
      </c>
      <c r="C2506" s="66" t="s">
        <v>301</v>
      </c>
      <c r="D2506" s="2" t="n">
        <v>270</v>
      </c>
      <c r="E2506" s="38" t="s">
        <v>283</v>
      </c>
      <c r="F2506" s="2" t="s">
        <v>2102</v>
      </c>
      <c r="G2506" s="66" t="s">
        <v>3843</v>
      </c>
      <c r="H2506" s="2" t="s">
        <v>3433</v>
      </c>
    </row>
    <row r="2507" customFormat="false" ht="15" hidden="false" customHeight="false" outlineLevel="0" collapsed="false">
      <c r="B2507" s="2" t="s">
        <v>108</v>
      </c>
      <c r="C2507" s="66" t="s">
        <v>301</v>
      </c>
      <c r="D2507" s="2" t="n">
        <v>275</v>
      </c>
      <c r="E2507" s="38" t="s">
        <v>284</v>
      </c>
      <c r="F2507" s="2" t="s">
        <v>2103</v>
      </c>
      <c r="G2507" s="66" t="s">
        <v>3843</v>
      </c>
      <c r="H2507" s="2" t="s">
        <v>3433</v>
      </c>
    </row>
    <row r="2508" customFormat="false" ht="15" hidden="false" customHeight="false" outlineLevel="0" collapsed="false">
      <c r="B2508" s="2" t="s">
        <v>108</v>
      </c>
      <c r="C2508" s="66" t="s">
        <v>301</v>
      </c>
      <c r="D2508" s="2" t="n">
        <v>280</v>
      </c>
      <c r="E2508" s="38" t="s">
        <v>285</v>
      </c>
      <c r="F2508" s="2" t="s">
        <v>2104</v>
      </c>
      <c r="G2508" s="66" t="s">
        <v>3843</v>
      </c>
      <c r="H2508" s="2" t="s">
        <v>3433</v>
      </c>
    </row>
    <row r="2510" customFormat="false" ht="15" hidden="false" customHeight="false" outlineLevel="0" collapsed="false">
      <c r="B2510" s="2" t="s">
        <v>108</v>
      </c>
      <c r="C2510" s="66" t="s">
        <v>406</v>
      </c>
      <c r="D2510" s="2" t="n">
        <v>110</v>
      </c>
      <c r="E2510" s="38" t="s">
        <v>380</v>
      </c>
      <c r="F2510" s="2" t="s">
        <v>3844</v>
      </c>
      <c r="G2510" s="92" t="s">
        <v>3843</v>
      </c>
      <c r="H2510" s="8" t="n">
        <v>15</v>
      </c>
      <c r="I2510" s="8" t="n">
        <f aca="false">H2510</f>
        <v>15</v>
      </c>
      <c r="J2510" s="8" t="n">
        <f aca="false">H2510</f>
        <v>15</v>
      </c>
      <c r="M2510" s="8" t="n">
        <v>0</v>
      </c>
    </row>
    <row r="2511" customFormat="false" ht="15" hidden="false" customHeight="false" outlineLevel="0" collapsed="false">
      <c r="B2511" s="2" t="s">
        <v>108</v>
      </c>
      <c r="C2511" s="66" t="s">
        <v>406</v>
      </c>
      <c r="D2511" s="2" t="n">
        <v>115</v>
      </c>
      <c r="E2511" s="38" t="s">
        <v>381</v>
      </c>
      <c r="F2511" s="2" t="s">
        <v>3845</v>
      </c>
      <c r="G2511" s="92" t="s">
        <v>3843</v>
      </c>
      <c r="H2511" s="8" t="n">
        <v>15.5</v>
      </c>
      <c r="I2511" s="8" t="n">
        <f aca="false">H2511</f>
        <v>15.5</v>
      </c>
      <c r="J2511" s="8" t="n">
        <f aca="false">H2511</f>
        <v>15.5</v>
      </c>
      <c r="M2511" s="8" t="n">
        <v>0</v>
      </c>
    </row>
    <row r="2512" customFormat="false" ht="15" hidden="false" customHeight="false" outlineLevel="0" collapsed="false">
      <c r="B2512" s="2" t="s">
        <v>108</v>
      </c>
      <c r="C2512" s="66" t="s">
        <v>406</v>
      </c>
      <c r="D2512" s="2" t="n">
        <v>120</v>
      </c>
      <c r="E2512" s="38" t="s">
        <v>382</v>
      </c>
      <c r="F2512" s="2" t="s">
        <v>3846</v>
      </c>
      <c r="G2512" s="92" t="s">
        <v>3843</v>
      </c>
      <c r="H2512" s="8" t="n">
        <v>16</v>
      </c>
      <c r="I2512" s="8" t="n">
        <f aca="false">H2512</f>
        <v>16</v>
      </c>
      <c r="J2512" s="8" t="n">
        <f aca="false">H2512</f>
        <v>16</v>
      </c>
      <c r="M2512" s="8" t="n">
        <v>0</v>
      </c>
    </row>
    <row r="2513" customFormat="false" ht="15" hidden="false" customHeight="false" outlineLevel="0" collapsed="false">
      <c r="B2513" s="2" t="s">
        <v>108</v>
      </c>
      <c r="C2513" s="66" t="s">
        <v>406</v>
      </c>
      <c r="D2513" s="2" t="n">
        <v>125</v>
      </c>
      <c r="E2513" s="38" t="s">
        <v>383</v>
      </c>
      <c r="F2513" s="2" t="s">
        <v>3847</v>
      </c>
      <c r="G2513" s="92" t="s">
        <v>3843</v>
      </c>
      <c r="H2513" s="8" t="n">
        <v>17</v>
      </c>
      <c r="I2513" s="8" t="n">
        <f aca="false">H2513</f>
        <v>17</v>
      </c>
      <c r="J2513" s="8" t="n">
        <f aca="false">H2513</f>
        <v>17</v>
      </c>
      <c r="M2513" s="8" t="n">
        <v>0</v>
      </c>
    </row>
    <row r="2514" customFormat="false" ht="15" hidden="false" customHeight="false" outlineLevel="0" collapsed="false">
      <c r="B2514" s="2" t="s">
        <v>108</v>
      </c>
      <c r="C2514" s="66" t="s">
        <v>406</v>
      </c>
      <c r="D2514" s="2" t="n">
        <v>130</v>
      </c>
      <c r="E2514" s="38" t="s">
        <v>384</v>
      </c>
      <c r="F2514" s="2" t="s">
        <v>3848</v>
      </c>
      <c r="G2514" s="92" t="s">
        <v>3843</v>
      </c>
      <c r="H2514" s="8" t="n">
        <v>17.5</v>
      </c>
      <c r="I2514" s="8" t="n">
        <f aca="false">H2514</f>
        <v>17.5</v>
      </c>
      <c r="J2514" s="8" t="n">
        <f aca="false">H2514</f>
        <v>17.5</v>
      </c>
      <c r="M2514" s="8" t="n">
        <v>0</v>
      </c>
    </row>
    <row r="2515" customFormat="false" ht="15" hidden="false" customHeight="false" outlineLevel="0" collapsed="false">
      <c r="B2515" s="2" t="s">
        <v>108</v>
      </c>
      <c r="C2515" s="66" t="s">
        <v>406</v>
      </c>
      <c r="D2515" s="2" t="n">
        <v>135</v>
      </c>
      <c r="E2515" s="38" t="s">
        <v>385</v>
      </c>
      <c r="F2515" s="2" t="s">
        <v>3849</v>
      </c>
      <c r="G2515" s="92" t="s">
        <v>3843</v>
      </c>
      <c r="H2515" s="8" t="n">
        <v>18</v>
      </c>
      <c r="I2515" s="8" t="n">
        <f aca="false">H2515</f>
        <v>18</v>
      </c>
      <c r="J2515" s="8" t="n">
        <f aca="false">H2515</f>
        <v>18</v>
      </c>
      <c r="M2515" s="8" t="n">
        <v>0</v>
      </c>
    </row>
    <row r="2516" customFormat="false" ht="15" hidden="false" customHeight="false" outlineLevel="0" collapsed="false">
      <c r="B2516" s="2" t="s">
        <v>108</v>
      </c>
      <c r="C2516" s="66" t="s">
        <v>406</v>
      </c>
      <c r="D2516" s="2" t="n">
        <v>140</v>
      </c>
      <c r="E2516" s="38" t="s">
        <v>386</v>
      </c>
      <c r="F2516" s="2" t="s">
        <v>3850</v>
      </c>
      <c r="G2516" s="92" t="s">
        <v>3843</v>
      </c>
      <c r="H2516" s="8" t="n">
        <v>19</v>
      </c>
      <c r="I2516" s="8" t="n">
        <f aca="false">H2516</f>
        <v>19</v>
      </c>
      <c r="J2516" s="8" t="n">
        <f aca="false">H2516</f>
        <v>19</v>
      </c>
      <c r="M2516" s="8" t="n">
        <v>0</v>
      </c>
    </row>
    <row r="2517" customFormat="false" ht="15" hidden="false" customHeight="false" outlineLevel="0" collapsed="false">
      <c r="B2517" s="2" t="s">
        <v>108</v>
      </c>
      <c r="C2517" s="66" t="s">
        <v>406</v>
      </c>
      <c r="D2517" s="2" t="n">
        <v>145</v>
      </c>
      <c r="E2517" s="38" t="s">
        <v>387</v>
      </c>
      <c r="F2517" s="2" t="s">
        <v>3851</v>
      </c>
      <c r="G2517" s="92" t="s">
        <v>3843</v>
      </c>
      <c r="H2517" s="8" t="n">
        <v>19.5</v>
      </c>
      <c r="I2517" s="8" t="n">
        <f aca="false">H2517</f>
        <v>19.5</v>
      </c>
      <c r="J2517" s="8" t="n">
        <f aca="false">H2517</f>
        <v>19.5</v>
      </c>
      <c r="M2517" s="8" t="n">
        <v>0</v>
      </c>
    </row>
    <row r="2518" customFormat="false" ht="15" hidden="false" customHeight="false" outlineLevel="0" collapsed="false">
      <c r="B2518" s="2" t="s">
        <v>108</v>
      </c>
      <c r="C2518" s="66" t="s">
        <v>406</v>
      </c>
      <c r="D2518" s="2" t="n">
        <v>150</v>
      </c>
      <c r="E2518" s="38" t="s">
        <v>388</v>
      </c>
      <c r="F2518" s="2" t="s">
        <v>3852</v>
      </c>
      <c r="G2518" s="92" t="s">
        <v>3843</v>
      </c>
      <c r="H2518" s="8" t="n">
        <v>20</v>
      </c>
      <c r="I2518" s="8" t="n">
        <f aca="false">H2518</f>
        <v>20</v>
      </c>
      <c r="J2518" s="8" t="n">
        <f aca="false">H2518</f>
        <v>20</v>
      </c>
      <c r="M2518" s="8" t="n">
        <v>0</v>
      </c>
    </row>
    <row r="2519" customFormat="false" ht="15" hidden="false" customHeight="false" outlineLevel="0" collapsed="false">
      <c r="B2519" s="2" t="s">
        <v>108</v>
      </c>
      <c r="C2519" s="66" t="s">
        <v>406</v>
      </c>
      <c r="D2519" s="2" t="n">
        <v>155</v>
      </c>
      <c r="E2519" s="38" t="s">
        <v>389</v>
      </c>
      <c r="F2519" s="2" t="s">
        <v>3853</v>
      </c>
      <c r="G2519" s="92" t="s">
        <v>3843</v>
      </c>
      <c r="H2519" s="8" t="n">
        <v>21</v>
      </c>
      <c r="I2519" s="8" t="n">
        <f aca="false">H2519</f>
        <v>21</v>
      </c>
      <c r="J2519" s="8" t="n">
        <f aca="false">H2519</f>
        <v>21</v>
      </c>
      <c r="M2519" s="8" t="n">
        <v>0</v>
      </c>
    </row>
    <row r="2520" customFormat="false" ht="15" hidden="false" customHeight="false" outlineLevel="0" collapsed="false">
      <c r="B2520" s="2" t="s">
        <v>108</v>
      </c>
      <c r="C2520" s="66" t="s">
        <v>406</v>
      </c>
      <c r="D2520" s="2" t="n">
        <v>160</v>
      </c>
      <c r="E2520" s="38" t="s">
        <v>390</v>
      </c>
      <c r="F2520" s="2" t="s">
        <v>3854</v>
      </c>
      <c r="G2520" s="92" t="s">
        <v>3843</v>
      </c>
      <c r="H2520" s="8" t="n">
        <v>21.5</v>
      </c>
      <c r="I2520" s="8" t="n">
        <f aca="false">H2520</f>
        <v>21.5</v>
      </c>
      <c r="J2520" s="8" t="n">
        <f aca="false">H2520</f>
        <v>21.5</v>
      </c>
      <c r="M2520" s="8" t="n">
        <v>0</v>
      </c>
    </row>
    <row r="2521" customFormat="false" ht="15" hidden="false" customHeight="false" outlineLevel="0" collapsed="false">
      <c r="B2521" s="2" t="s">
        <v>108</v>
      </c>
      <c r="C2521" s="66" t="s">
        <v>406</v>
      </c>
      <c r="D2521" s="2" t="n">
        <v>165</v>
      </c>
      <c r="E2521" s="38" t="s">
        <v>391</v>
      </c>
      <c r="F2521" s="2" t="s">
        <v>3855</v>
      </c>
      <c r="G2521" s="92" t="s">
        <v>3843</v>
      </c>
      <c r="H2521" s="8" t="n">
        <v>22</v>
      </c>
      <c r="I2521" s="8" t="n">
        <f aca="false">H2521</f>
        <v>22</v>
      </c>
      <c r="J2521" s="8" t="n">
        <f aca="false">H2521</f>
        <v>22</v>
      </c>
      <c r="M2521" s="8" t="n">
        <v>0</v>
      </c>
    </row>
    <row r="2522" customFormat="false" ht="15" hidden="false" customHeight="false" outlineLevel="0" collapsed="false">
      <c r="B2522" s="2" t="s">
        <v>108</v>
      </c>
      <c r="C2522" s="66" t="s">
        <v>406</v>
      </c>
      <c r="D2522" s="2" t="n">
        <v>170</v>
      </c>
      <c r="E2522" s="38" t="s">
        <v>392</v>
      </c>
      <c r="F2522" s="2" t="s">
        <v>3856</v>
      </c>
      <c r="G2522" s="92" t="s">
        <v>3843</v>
      </c>
      <c r="H2522" s="8" t="n">
        <v>22.5</v>
      </c>
      <c r="I2522" s="8" t="n">
        <f aca="false">H2522</f>
        <v>22.5</v>
      </c>
      <c r="J2522" s="8" t="n">
        <f aca="false">H2522</f>
        <v>22.5</v>
      </c>
      <c r="M2522" s="8" t="n">
        <v>0</v>
      </c>
    </row>
    <row r="2523" customFormat="false" ht="15" hidden="false" customHeight="false" outlineLevel="0" collapsed="false">
      <c r="B2523" s="2" t="s">
        <v>108</v>
      </c>
      <c r="C2523" s="66" t="s">
        <v>406</v>
      </c>
      <c r="D2523" s="2" t="n">
        <v>175</v>
      </c>
      <c r="E2523" s="38" t="s">
        <v>393</v>
      </c>
      <c r="F2523" s="2" t="s">
        <v>3857</v>
      </c>
      <c r="G2523" s="92" t="s">
        <v>3843</v>
      </c>
      <c r="H2523" s="8" t="n">
        <v>23</v>
      </c>
      <c r="I2523" s="8" t="n">
        <f aca="false">H2523</f>
        <v>23</v>
      </c>
      <c r="J2523" s="8" t="n">
        <f aca="false">H2523</f>
        <v>23</v>
      </c>
      <c r="M2523" s="8" t="n">
        <v>0</v>
      </c>
    </row>
    <row r="2524" customFormat="false" ht="15" hidden="false" customHeight="false" outlineLevel="0" collapsed="false">
      <c r="B2524" s="2" t="s">
        <v>108</v>
      </c>
      <c r="C2524" s="66" t="s">
        <v>406</v>
      </c>
      <c r="D2524" s="2" t="n">
        <v>180</v>
      </c>
      <c r="E2524" s="38" t="s">
        <v>394</v>
      </c>
      <c r="F2524" s="2" t="s">
        <v>3858</v>
      </c>
      <c r="G2524" s="92" t="s">
        <v>3843</v>
      </c>
      <c r="H2524" s="8" t="n">
        <v>24</v>
      </c>
      <c r="I2524" s="8" t="n">
        <f aca="false">H2524</f>
        <v>24</v>
      </c>
      <c r="J2524" s="8" t="n">
        <f aca="false">H2524</f>
        <v>24</v>
      </c>
      <c r="M2524" s="8" t="n">
        <v>0</v>
      </c>
    </row>
    <row r="2525" customFormat="false" ht="15" hidden="false" customHeight="false" outlineLevel="0" collapsed="false">
      <c r="B2525" s="2" t="s">
        <v>108</v>
      </c>
      <c r="C2525" s="66" t="s">
        <v>406</v>
      </c>
      <c r="D2525" s="2" t="n">
        <v>185</v>
      </c>
      <c r="E2525" s="38" t="s">
        <v>395</v>
      </c>
      <c r="F2525" s="2" t="s">
        <v>3859</v>
      </c>
      <c r="G2525" s="92" t="s">
        <v>3843</v>
      </c>
      <c r="H2525" s="8" t="n">
        <v>24.5</v>
      </c>
      <c r="I2525" s="8" t="n">
        <f aca="false">H2525</f>
        <v>24.5</v>
      </c>
      <c r="J2525" s="8" t="n">
        <f aca="false">H2525</f>
        <v>24.5</v>
      </c>
      <c r="M2525" s="8" t="n">
        <v>0</v>
      </c>
    </row>
    <row r="2526" customFormat="false" ht="15" hidden="false" customHeight="false" outlineLevel="0" collapsed="false">
      <c r="B2526" s="2" t="s">
        <v>108</v>
      </c>
      <c r="C2526" s="66" t="s">
        <v>406</v>
      </c>
      <c r="D2526" s="2" t="n">
        <v>190</v>
      </c>
      <c r="E2526" s="38" t="s">
        <v>396</v>
      </c>
      <c r="F2526" s="2" t="s">
        <v>3860</v>
      </c>
      <c r="G2526" s="92" t="s">
        <v>3843</v>
      </c>
      <c r="H2526" s="8" t="n">
        <v>25</v>
      </c>
      <c r="I2526" s="8" t="n">
        <f aca="false">H2526</f>
        <v>25</v>
      </c>
      <c r="J2526" s="8" t="n">
        <f aca="false">H2526</f>
        <v>25</v>
      </c>
      <c r="M2526" s="8" t="n">
        <v>0</v>
      </c>
    </row>
    <row r="2527" customFormat="false" ht="15" hidden="false" customHeight="false" outlineLevel="0" collapsed="false">
      <c r="B2527" s="2" t="s">
        <v>108</v>
      </c>
      <c r="C2527" s="66" t="s">
        <v>406</v>
      </c>
      <c r="D2527" s="2" t="n">
        <v>195</v>
      </c>
      <c r="E2527" s="38" t="s">
        <v>397</v>
      </c>
      <c r="F2527" s="2" t="s">
        <v>3861</v>
      </c>
      <c r="G2527" s="92" t="s">
        <v>3843</v>
      </c>
      <c r="H2527" s="8" t="n">
        <v>25.5</v>
      </c>
      <c r="I2527" s="8" t="n">
        <f aca="false">H2527</f>
        <v>25.5</v>
      </c>
      <c r="J2527" s="8" t="n">
        <f aca="false">H2527</f>
        <v>25.5</v>
      </c>
      <c r="M2527" s="8" t="n">
        <v>0</v>
      </c>
    </row>
    <row r="2528" customFormat="false" ht="15" hidden="false" customHeight="false" outlineLevel="0" collapsed="false">
      <c r="B2528" s="2" t="s">
        <v>108</v>
      </c>
      <c r="C2528" s="66" t="s">
        <v>406</v>
      </c>
      <c r="D2528" s="2" t="n">
        <v>200</v>
      </c>
      <c r="E2528" s="38" t="s">
        <v>398</v>
      </c>
      <c r="F2528" s="2" t="s">
        <v>3862</v>
      </c>
      <c r="G2528" s="92" t="s">
        <v>3843</v>
      </c>
      <c r="H2528" s="8" t="n">
        <v>26</v>
      </c>
      <c r="I2528" s="8" t="n">
        <f aca="false">H2528</f>
        <v>26</v>
      </c>
      <c r="J2528" s="8" t="n">
        <f aca="false">H2528</f>
        <v>26</v>
      </c>
      <c r="M2528" s="8" t="n">
        <v>0</v>
      </c>
    </row>
    <row r="2529" customFormat="false" ht="15" hidden="false" customHeight="false" outlineLevel="0" collapsed="false">
      <c r="B2529" s="2" t="s">
        <v>108</v>
      </c>
      <c r="C2529" s="66" t="s">
        <v>406</v>
      </c>
      <c r="D2529" s="2" t="n">
        <v>205</v>
      </c>
      <c r="E2529" s="38" t="s">
        <v>399</v>
      </c>
      <c r="F2529" s="2" t="s">
        <v>3863</v>
      </c>
      <c r="G2529" s="92" t="s">
        <v>3843</v>
      </c>
      <c r="H2529" s="8" t="n">
        <v>27</v>
      </c>
      <c r="I2529" s="8" t="n">
        <f aca="false">H2529</f>
        <v>27</v>
      </c>
      <c r="J2529" s="8" t="n">
        <f aca="false">H2529</f>
        <v>27</v>
      </c>
      <c r="M2529" s="8" t="n">
        <v>0</v>
      </c>
    </row>
    <row r="2530" customFormat="false" ht="15" hidden="false" customHeight="false" outlineLevel="0" collapsed="false">
      <c r="B2530" s="2" t="s">
        <v>108</v>
      </c>
      <c r="C2530" s="66" t="s">
        <v>406</v>
      </c>
      <c r="D2530" s="2" t="n">
        <v>210</v>
      </c>
      <c r="E2530" s="38" t="s">
        <v>400</v>
      </c>
      <c r="F2530" s="2" t="s">
        <v>3864</v>
      </c>
      <c r="G2530" s="92" t="s">
        <v>3843</v>
      </c>
      <c r="H2530" s="8" t="n">
        <v>27.5</v>
      </c>
      <c r="I2530" s="8" t="n">
        <f aca="false">H2530</f>
        <v>27.5</v>
      </c>
      <c r="J2530" s="8" t="n">
        <f aca="false">H2530</f>
        <v>27.5</v>
      </c>
      <c r="M2530" s="8" t="n">
        <v>0</v>
      </c>
    </row>
    <row r="2531" customFormat="false" ht="15" hidden="false" customHeight="false" outlineLevel="0" collapsed="false">
      <c r="B2531" s="2" t="s">
        <v>108</v>
      </c>
      <c r="C2531" s="66" t="s">
        <v>406</v>
      </c>
      <c r="D2531" s="2" t="n">
        <v>215</v>
      </c>
      <c r="E2531" s="38" t="s">
        <v>401</v>
      </c>
      <c r="F2531" s="2" t="s">
        <v>3865</v>
      </c>
      <c r="G2531" s="92" t="s">
        <v>3843</v>
      </c>
      <c r="H2531" s="8" t="n">
        <v>28</v>
      </c>
      <c r="I2531" s="8" t="n">
        <f aca="false">H2531</f>
        <v>28</v>
      </c>
      <c r="J2531" s="8" t="n">
        <f aca="false">H2531</f>
        <v>28</v>
      </c>
      <c r="M2531" s="8" t="n">
        <v>0</v>
      </c>
    </row>
    <row r="2532" customFormat="false" ht="15" hidden="false" customHeight="false" outlineLevel="0" collapsed="false">
      <c r="B2532" s="2" t="s">
        <v>108</v>
      </c>
      <c r="C2532" s="66" t="s">
        <v>406</v>
      </c>
      <c r="D2532" s="2" t="n">
        <v>220</v>
      </c>
      <c r="E2532" s="38" t="s">
        <v>402</v>
      </c>
      <c r="F2532" s="2" t="s">
        <v>3866</v>
      </c>
      <c r="G2532" s="92" t="s">
        <v>3843</v>
      </c>
      <c r="H2532" s="8" t="n">
        <v>29</v>
      </c>
      <c r="I2532" s="8" t="n">
        <f aca="false">H2532</f>
        <v>29</v>
      </c>
      <c r="J2532" s="8" t="n">
        <f aca="false">H2532</f>
        <v>29</v>
      </c>
      <c r="M2532" s="8" t="n">
        <v>0</v>
      </c>
    </row>
    <row r="2533" customFormat="false" ht="15" hidden="false" customHeight="false" outlineLevel="0" collapsed="false">
      <c r="B2533" s="2" t="s">
        <v>108</v>
      </c>
      <c r="C2533" s="66" t="s">
        <v>406</v>
      </c>
      <c r="D2533" s="2" t="n">
        <v>225</v>
      </c>
      <c r="E2533" s="38" t="s">
        <v>403</v>
      </c>
      <c r="F2533" s="2" t="s">
        <v>3867</v>
      </c>
      <c r="G2533" s="92" t="s">
        <v>3843</v>
      </c>
      <c r="H2533" s="8" t="n">
        <v>29.5</v>
      </c>
      <c r="I2533" s="8" t="n">
        <f aca="false">H2533</f>
        <v>29.5</v>
      </c>
      <c r="J2533" s="8" t="n">
        <f aca="false">H2533</f>
        <v>29.5</v>
      </c>
      <c r="M2533" s="8" t="n">
        <v>0</v>
      </c>
    </row>
    <row r="2534" customFormat="false" ht="15" hidden="false" customHeight="false" outlineLevel="0" collapsed="false">
      <c r="B2534" s="2" t="s">
        <v>108</v>
      </c>
      <c r="C2534" s="66" t="s">
        <v>406</v>
      </c>
      <c r="D2534" s="2" t="n">
        <v>230</v>
      </c>
      <c r="E2534" s="38" t="s">
        <v>404</v>
      </c>
      <c r="F2534" s="2" t="s">
        <v>3868</v>
      </c>
      <c r="G2534" s="92" t="s">
        <v>3843</v>
      </c>
      <c r="H2534" s="8" t="n">
        <v>30</v>
      </c>
      <c r="I2534" s="8" t="n">
        <f aca="false">H2534</f>
        <v>30</v>
      </c>
      <c r="J2534" s="8" t="n">
        <f aca="false">H2534</f>
        <v>30</v>
      </c>
      <c r="M2534" s="8" t="n">
        <v>0</v>
      </c>
    </row>
    <row r="2535" customFormat="false" ht="15" hidden="false" customHeight="false" outlineLevel="0" collapsed="false">
      <c r="B2535" s="2" t="s">
        <v>108</v>
      </c>
      <c r="C2535" s="66" t="s">
        <v>406</v>
      </c>
      <c r="D2535" s="2" t="n">
        <v>235</v>
      </c>
      <c r="E2535" s="38" t="s">
        <v>405</v>
      </c>
      <c r="F2535" s="2" t="s">
        <v>3869</v>
      </c>
      <c r="G2535" s="92" t="s">
        <v>3843</v>
      </c>
      <c r="H2535" s="8" t="n">
        <v>31</v>
      </c>
      <c r="I2535" s="8" t="n">
        <f aca="false">H2535</f>
        <v>31</v>
      </c>
      <c r="J2535" s="8" t="n">
        <f aca="false">H2535</f>
        <v>31</v>
      </c>
      <c r="M2535" s="8" t="n">
        <v>0</v>
      </c>
    </row>
    <row r="2536" customFormat="false" ht="15" hidden="false" customHeight="false" outlineLevel="0" collapsed="false">
      <c r="B2536" s="2" t="s">
        <v>108</v>
      </c>
      <c r="C2536" s="66" t="s">
        <v>406</v>
      </c>
      <c r="D2536" s="2" t="n">
        <v>240</v>
      </c>
      <c r="E2536" s="38" t="s">
        <v>186</v>
      </c>
      <c r="F2536" s="2" t="s">
        <v>2907</v>
      </c>
      <c r="G2536" s="92" t="s">
        <v>3843</v>
      </c>
      <c r="H2536" s="8" t="n">
        <v>31.5</v>
      </c>
      <c r="I2536" s="8" t="n">
        <f aca="false">H2536</f>
        <v>31.5</v>
      </c>
      <c r="J2536" s="8" t="n">
        <f aca="false">H2536</f>
        <v>31.5</v>
      </c>
      <c r="M2536" s="8" t="n">
        <v>0</v>
      </c>
    </row>
    <row r="2537" customFormat="false" ht="15" hidden="false" customHeight="false" outlineLevel="0" collapsed="false">
      <c r="B2537" s="2" t="s">
        <v>108</v>
      </c>
      <c r="C2537" s="66" t="s">
        <v>406</v>
      </c>
      <c r="D2537" s="2" t="n">
        <v>245</v>
      </c>
      <c r="E2537" s="38" t="s">
        <v>212</v>
      </c>
      <c r="F2537" s="2" t="s">
        <v>3434</v>
      </c>
      <c r="G2537" s="92" t="s">
        <v>3843</v>
      </c>
      <c r="H2537" s="8" t="n">
        <v>32</v>
      </c>
      <c r="I2537" s="8" t="n">
        <f aca="false">H2537</f>
        <v>32</v>
      </c>
      <c r="J2537" s="8" t="n">
        <f aca="false">H2537</f>
        <v>32</v>
      </c>
      <c r="M2537" s="8" t="n">
        <v>0</v>
      </c>
    </row>
    <row r="2538" customFormat="false" ht="15" hidden="false" customHeight="false" outlineLevel="0" collapsed="false">
      <c r="B2538" s="2" t="s">
        <v>108</v>
      </c>
      <c r="C2538" s="66" t="s">
        <v>406</v>
      </c>
      <c r="D2538" s="2" t="n">
        <v>250</v>
      </c>
      <c r="E2538" s="38" t="s">
        <v>187</v>
      </c>
      <c r="F2538" s="2" t="s">
        <v>2908</v>
      </c>
      <c r="G2538" s="92" t="s">
        <v>3843</v>
      </c>
      <c r="H2538" s="8" t="n">
        <v>33</v>
      </c>
      <c r="I2538" s="8" t="n">
        <f aca="false">H2538</f>
        <v>33</v>
      </c>
      <c r="J2538" s="8" t="n">
        <f aca="false">H2538</f>
        <v>33</v>
      </c>
      <c r="M2538" s="8" t="n">
        <v>0</v>
      </c>
    </row>
    <row r="2539" customFormat="false" ht="15" hidden="false" customHeight="false" outlineLevel="0" collapsed="false">
      <c r="B2539" s="2" t="s">
        <v>108</v>
      </c>
      <c r="C2539" s="66" t="s">
        <v>406</v>
      </c>
      <c r="D2539" s="2" t="n">
        <v>255</v>
      </c>
      <c r="E2539" s="38" t="s">
        <v>213</v>
      </c>
      <c r="F2539" s="2" t="s">
        <v>3435</v>
      </c>
      <c r="G2539" s="92" t="s">
        <v>3843</v>
      </c>
      <c r="H2539" s="8" t="n">
        <v>33.5</v>
      </c>
      <c r="I2539" s="8" t="n">
        <f aca="false">H2539</f>
        <v>33.5</v>
      </c>
      <c r="J2539" s="8" t="n">
        <f aca="false">H2539</f>
        <v>33.5</v>
      </c>
      <c r="M2539" s="8" t="n">
        <v>0</v>
      </c>
    </row>
    <row r="2540" customFormat="false" ht="15" hidden="false" customHeight="false" outlineLevel="0" collapsed="false">
      <c r="B2540" s="2" t="s">
        <v>108</v>
      </c>
      <c r="C2540" s="66" t="s">
        <v>406</v>
      </c>
      <c r="D2540" s="2" t="n">
        <v>260</v>
      </c>
      <c r="E2540" s="38" t="s">
        <v>188</v>
      </c>
      <c r="F2540" s="2" t="s">
        <v>2909</v>
      </c>
      <c r="G2540" s="92" t="s">
        <v>3843</v>
      </c>
      <c r="H2540" s="8" t="n">
        <v>34</v>
      </c>
      <c r="I2540" s="8" t="n">
        <f aca="false">H2540</f>
        <v>34</v>
      </c>
      <c r="J2540" s="8" t="n">
        <f aca="false">H2540</f>
        <v>34</v>
      </c>
      <c r="M2540" s="8" t="n">
        <v>0</v>
      </c>
    </row>
    <row r="2541" customFormat="false" ht="15" hidden="false" customHeight="false" outlineLevel="0" collapsed="false">
      <c r="B2541" s="2" t="s">
        <v>108</v>
      </c>
      <c r="C2541" s="66" t="s">
        <v>406</v>
      </c>
      <c r="D2541" s="2" t="n">
        <v>265</v>
      </c>
      <c r="E2541" s="38" t="s">
        <v>214</v>
      </c>
      <c r="F2541" s="2" t="s">
        <v>3436</v>
      </c>
      <c r="G2541" s="92" t="s">
        <v>3843</v>
      </c>
      <c r="H2541" s="8" t="n">
        <v>34.5</v>
      </c>
      <c r="I2541" s="8" t="n">
        <f aca="false">H2541</f>
        <v>34.5</v>
      </c>
      <c r="J2541" s="8" t="n">
        <f aca="false">H2541</f>
        <v>34.5</v>
      </c>
      <c r="M2541" s="8" t="n">
        <v>0</v>
      </c>
    </row>
    <row r="2542" customFormat="false" ht="15" hidden="false" customHeight="false" outlineLevel="0" collapsed="false">
      <c r="B2542" s="2" t="s">
        <v>108</v>
      </c>
      <c r="C2542" s="66" t="s">
        <v>406</v>
      </c>
      <c r="D2542" s="2" t="n">
        <v>270</v>
      </c>
      <c r="E2542" s="38" t="s">
        <v>189</v>
      </c>
      <c r="F2542" s="2" t="s">
        <v>2910</v>
      </c>
      <c r="G2542" s="92" t="s">
        <v>3843</v>
      </c>
      <c r="H2542" s="8" t="n">
        <v>35</v>
      </c>
      <c r="I2542" s="8" t="n">
        <f aca="false">H2542</f>
        <v>35</v>
      </c>
      <c r="J2542" s="8" t="n">
        <f aca="false">H2542</f>
        <v>35</v>
      </c>
      <c r="M2542" s="8" t="n">
        <v>0</v>
      </c>
    </row>
    <row r="2543" customFormat="false" ht="15" hidden="false" customHeight="false" outlineLevel="0" collapsed="false">
      <c r="B2543" s="2" t="s">
        <v>108</v>
      </c>
      <c r="C2543" s="66" t="s">
        <v>406</v>
      </c>
      <c r="D2543" s="2" t="n">
        <v>275</v>
      </c>
      <c r="E2543" s="38" t="s">
        <v>215</v>
      </c>
      <c r="F2543" s="2" t="s">
        <v>3437</v>
      </c>
      <c r="G2543" s="92" t="s">
        <v>3843</v>
      </c>
      <c r="H2543" s="8" t="n">
        <v>36</v>
      </c>
      <c r="I2543" s="8" t="n">
        <f aca="false">H2543</f>
        <v>36</v>
      </c>
      <c r="J2543" s="8" t="n">
        <f aca="false">H2543</f>
        <v>36</v>
      </c>
      <c r="M2543" s="8" t="n">
        <v>0</v>
      </c>
    </row>
    <row r="2544" customFormat="false" ht="15" hidden="false" customHeight="false" outlineLevel="0" collapsed="false">
      <c r="B2544" s="2" t="s">
        <v>108</v>
      </c>
      <c r="C2544" s="66" t="s">
        <v>406</v>
      </c>
      <c r="D2544" s="2" t="n">
        <v>280</v>
      </c>
      <c r="E2544" s="38" t="s">
        <v>190</v>
      </c>
      <c r="F2544" s="2" t="s">
        <v>2911</v>
      </c>
      <c r="G2544" s="92" t="s">
        <v>3843</v>
      </c>
      <c r="H2544" s="8" t="n">
        <v>36.5</v>
      </c>
      <c r="I2544" s="8" t="n">
        <f aca="false">H2544</f>
        <v>36.5</v>
      </c>
      <c r="J2544" s="8" t="n">
        <f aca="false">H2544</f>
        <v>36.5</v>
      </c>
      <c r="M2544" s="8" t="n">
        <v>0</v>
      </c>
    </row>
    <row r="2545" customFormat="false" ht="15" hidden="false" customHeight="false" outlineLevel="0" collapsed="false">
      <c r="B2545" s="2" t="s">
        <v>108</v>
      </c>
      <c r="C2545" s="66" t="s">
        <v>406</v>
      </c>
      <c r="D2545" s="2" t="n">
        <v>285</v>
      </c>
      <c r="E2545" s="38" t="s">
        <v>216</v>
      </c>
      <c r="F2545" s="2" t="s">
        <v>3438</v>
      </c>
      <c r="G2545" s="92" t="s">
        <v>3843</v>
      </c>
      <c r="H2545" s="8" t="n">
        <v>37</v>
      </c>
      <c r="I2545" s="8" t="n">
        <f aca="false">H2545</f>
        <v>37</v>
      </c>
      <c r="J2545" s="8" t="n">
        <f aca="false">H2545</f>
        <v>37</v>
      </c>
      <c r="M2545" s="8" t="n">
        <v>0</v>
      </c>
    </row>
    <row r="2546" customFormat="false" ht="15" hidden="false" customHeight="false" outlineLevel="0" collapsed="false">
      <c r="B2546" s="2" t="s">
        <v>108</v>
      </c>
      <c r="C2546" s="66" t="s">
        <v>406</v>
      </c>
      <c r="D2546" s="2" t="n">
        <v>290</v>
      </c>
      <c r="E2546" s="38" t="s">
        <v>191</v>
      </c>
      <c r="F2546" s="2" t="s">
        <v>2912</v>
      </c>
      <c r="G2546" s="92" t="s">
        <v>3843</v>
      </c>
      <c r="H2546" s="8" t="n">
        <v>38</v>
      </c>
      <c r="I2546" s="8" t="n">
        <f aca="false">H2546</f>
        <v>38</v>
      </c>
      <c r="J2546" s="8" t="n">
        <f aca="false">H2546</f>
        <v>38</v>
      </c>
      <c r="M2546" s="8" t="n">
        <v>0</v>
      </c>
    </row>
    <row r="2547" customFormat="false" ht="15" hidden="false" customHeight="false" outlineLevel="0" collapsed="false">
      <c r="B2547" s="2" t="s">
        <v>108</v>
      </c>
      <c r="C2547" s="66" t="s">
        <v>406</v>
      </c>
      <c r="D2547" s="2" t="n">
        <v>295</v>
      </c>
      <c r="E2547" s="38" t="s">
        <v>217</v>
      </c>
      <c r="F2547" s="2" t="s">
        <v>3439</v>
      </c>
      <c r="G2547" s="92" t="s">
        <v>3843</v>
      </c>
      <c r="H2547" s="8" t="n">
        <v>38.5</v>
      </c>
      <c r="I2547" s="8" t="n">
        <f aca="false">H2547</f>
        <v>38.5</v>
      </c>
      <c r="J2547" s="8" t="n">
        <f aca="false">H2547</f>
        <v>38.5</v>
      </c>
      <c r="M2547" s="8" t="n">
        <v>0</v>
      </c>
    </row>
    <row r="2548" customFormat="false" ht="15" hidden="false" customHeight="false" outlineLevel="0" collapsed="false">
      <c r="B2548" s="2" t="s">
        <v>108</v>
      </c>
      <c r="C2548" s="66" t="s">
        <v>406</v>
      </c>
      <c r="D2548" s="2" t="n">
        <v>300</v>
      </c>
      <c r="E2548" s="38" t="s">
        <v>218</v>
      </c>
      <c r="F2548" s="2" t="s">
        <v>3036</v>
      </c>
      <c r="G2548" s="92" t="s">
        <v>3843</v>
      </c>
      <c r="H2548" s="8" t="n">
        <v>39</v>
      </c>
      <c r="I2548" s="8" t="n">
        <f aca="false">H2548</f>
        <v>39</v>
      </c>
      <c r="J2548" s="8" t="n">
        <f aca="false">H2548</f>
        <v>39</v>
      </c>
      <c r="M2548" s="8" t="n">
        <v>0</v>
      </c>
    </row>
    <row r="2549" customFormat="false" ht="15" hidden="false" customHeight="false" outlineLevel="0" collapsed="false">
      <c r="B2549" s="2" t="s">
        <v>108</v>
      </c>
      <c r="C2549" s="66" t="s">
        <v>406</v>
      </c>
      <c r="D2549" s="2" t="n">
        <v>305</v>
      </c>
      <c r="E2549" s="38" t="s">
        <v>219</v>
      </c>
      <c r="F2549" s="2" t="s">
        <v>3440</v>
      </c>
      <c r="G2549" s="66" t="s">
        <v>3843</v>
      </c>
      <c r="H2549" s="2" t="s">
        <v>3433</v>
      </c>
    </row>
    <row r="2550" customFormat="false" ht="15" hidden="false" customHeight="false" outlineLevel="0" collapsed="false">
      <c r="B2550" s="2" t="s">
        <v>108</v>
      </c>
      <c r="C2550" s="66" t="s">
        <v>406</v>
      </c>
      <c r="D2550" s="2" t="n">
        <v>310</v>
      </c>
      <c r="E2550" s="38" t="s">
        <v>220</v>
      </c>
      <c r="F2550" s="2" t="s">
        <v>3037</v>
      </c>
      <c r="G2550" s="66" t="s">
        <v>3843</v>
      </c>
      <c r="H2550" s="2" t="s">
        <v>3433</v>
      </c>
    </row>
    <row r="2551" customFormat="false" ht="15" hidden="false" customHeight="false" outlineLevel="0" collapsed="false">
      <c r="B2551" s="2" t="s">
        <v>108</v>
      </c>
      <c r="C2551" s="66" t="s">
        <v>406</v>
      </c>
      <c r="D2551" s="2" t="n">
        <v>315</v>
      </c>
      <c r="E2551" s="38" t="s">
        <v>221</v>
      </c>
      <c r="F2551" s="2" t="s">
        <v>3441</v>
      </c>
      <c r="G2551" s="66" t="s">
        <v>3843</v>
      </c>
      <c r="H2551" s="2" t="s">
        <v>3433</v>
      </c>
    </row>
    <row r="2552" customFormat="false" ht="15" hidden="false" customHeight="false" outlineLevel="0" collapsed="false">
      <c r="B2552" s="2" t="s">
        <v>108</v>
      </c>
      <c r="C2552" s="66" t="s">
        <v>406</v>
      </c>
      <c r="D2552" s="2" t="n">
        <v>320</v>
      </c>
      <c r="E2552" s="38" t="s">
        <v>222</v>
      </c>
      <c r="F2552" s="2" t="s">
        <v>3442</v>
      </c>
      <c r="G2552" s="66" t="s">
        <v>3843</v>
      </c>
      <c r="H2552" s="2" t="s">
        <v>3433</v>
      </c>
    </row>
    <row r="2553" customFormat="false" ht="15" hidden="false" customHeight="false" outlineLevel="0" collapsed="false">
      <c r="B2553" s="2" t="s">
        <v>108</v>
      </c>
      <c r="C2553" s="66" t="s">
        <v>406</v>
      </c>
      <c r="D2553" s="2" t="n">
        <v>325</v>
      </c>
      <c r="E2553" s="38" t="s">
        <v>223</v>
      </c>
      <c r="F2553" s="2" t="s">
        <v>3443</v>
      </c>
      <c r="G2553" s="66" t="s">
        <v>3843</v>
      </c>
      <c r="H2553" s="2" t="s">
        <v>3433</v>
      </c>
    </row>
    <row r="2554" customFormat="false" ht="15" hidden="false" customHeight="false" outlineLevel="0" collapsed="false">
      <c r="B2554" s="2" t="s">
        <v>108</v>
      </c>
      <c r="C2554" s="66" t="s">
        <v>406</v>
      </c>
      <c r="D2554" s="2" t="n">
        <v>330</v>
      </c>
      <c r="E2554" s="38" t="s">
        <v>224</v>
      </c>
      <c r="F2554" s="2" t="s">
        <v>1621</v>
      </c>
      <c r="G2554" s="66" t="s">
        <v>3843</v>
      </c>
      <c r="H2554" s="2" t="s">
        <v>3433</v>
      </c>
    </row>
    <row r="2555" customFormat="false" ht="15" hidden="false" customHeight="false" outlineLevel="0" collapsed="false">
      <c r="B2555" s="2" t="s">
        <v>108</v>
      </c>
      <c r="C2555" s="66" t="s">
        <v>406</v>
      </c>
      <c r="D2555" s="2" t="n">
        <v>335</v>
      </c>
      <c r="E2555" s="38" t="s">
        <v>225</v>
      </c>
      <c r="F2555" s="2" t="s">
        <v>1622</v>
      </c>
      <c r="G2555" s="66" t="s">
        <v>3843</v>
      </c>
      <c r="H2555" s="2" t="s">
        <v>3433</v>
      </c>
    </row>
    <row r="2556" customFormat="false" ht="15" hidden="false" customHeight="false" outlineLevel="0" collapsed="false">
      <c r="B2556" s="2" t="s">
        <v>108</v>
      </c>
      <c r="C2556" s="66" t="s">
        <v>406</v>
      </c>
      <c r="D2556" s="2" t="n">
        <v>340</v>
      </c>
      <c r="E2556" s="38" t="s">
        <v>226</v>
      </c>
      <c r="F2556" s="2" t="s">
        <v>1002</v>
      </c>
      <c r="G2556" s="66" t="s">
        <v>3843</v>
      </c>
      <c r="H2556" s="2" t="s">
        <v>3433</v>
      </c>
    </row>
    <row r="2557" customFormat="false" ht="15" hidden="false" customHeight="false" outlineLevel="0" collapsed="false">
      <c r="B2557" s="2" t="s">
        <v>108</v>
      </c>
      <c r="C2557" s="66" t="s">
        <v>406</v>
      </c>
      <c r="D2557" s="2" t="n">
        <v>345</v>
      </c>
      <c r="E2557" s="38" t="s">
        <v>231</v>
      </c>
      <c r="F2557" s="2" t="s">
        <v>1623</v>
      </c>
      <c r="G2557" s="66" t="s">
        <v>3843</v>
      </c>
      <c r="H2557" s="2" t="s">
        <v>3433</v>
      </c>
    </row>
    <row r="2558" customFormat="false" ht="15" hidden="false" customHeight="false" outlineLevel="0" collapsed="false">
      <c r="B2558" s="2" t="s">
        <v>108</v>
      </c>
      <c r="C2558" s="66" t="s">
        <v>406</v>
      </c>
      <c r="D2558" s="2" t="n">
        <v>350</v>
      </c>
      <c r="E2558" s="38" t="s">
        <v>232</v>
      </c>
      <c r="F2558" s="2" t="s">
        <v>1624</v>
      </c>
      <c r="G2558" s="66" t="s">
        <v>3843</v>
      </c>
      <c r="H2558" s="2" t="s">
        <v>3433</v>
      </c>
    </row>
    <row r="2559" customFormat="false" ht="15" hidden="false" customHeight="false" outlineLevel="0" collapsed="false">
      <c r="B2559" s="2" t="s">
        <v>108</v>
      </c>
      <c r="C2559" s="66" t="s">
        <v>406</v>
      </c>
      <c r="D2559" s="2" t="n">
        <v>355</v>
      </c>
      <c r="E2559" s="38" t="s">
        <v>233</v>
      </c>
      <c r="F2559" s="2" t="s">
        <v>1630</v>
      </c>
      <c r="G2559" s="66" t="s">
        <v>3843</v>
      </c>
      <c r="H2559" s="2" t="s">
        <v>3433</v>
      </c>
    </row>
    <row r="2560" customFormat="false" ht="15" hidden="false" customHeight="false" outlineLevel="0" collapsed="false">
      <c r="B2560" s="2" t="s">
        <v>108</v>
      </c>
      <c r="C2560" s="66" t="s">
        <v>406</v>
      </c>
      <c r="D2560" s="2" t="n">
        <v>360</v>
      </c>
      <c r="E2560" s="38" t="s">
        <v>234</v>
      </c>
      <c r="F2560" s="2" t="s">
        <v>1631</v>
      </c>
      <c r="G2560" s="66" t="s">
        <v>3843</v>
      </c>
      <c r="H2560" s="2" t="s">
        <v>3433</v>
      </c>
    </row>
    <row r="2561" customFormat="false" ht="15" hidden="false" customHeight="false" outlineLevel="0" collapsed="false">
      <c r="B2561" s="2" t="s">
        <v>108</v>
      </c>
      <c r="C2561" s="66" t="s">
        <v>406</v>
      </c>
      <c r="D2561" s="2" t="n">
        <v>365</v>
      </c>
      <c r="E2561" s="38" t="s">
        <v>276</v>
      </c>
      <c r="F2561" s="2" t="s">
        <v>1632</v>
      </c>
      <c r="G2561" s="66" t="s">
        <v>3843</v>
      </c>
      <c r="H2561" s="2" t="s">
        <v>3433</v>
      </c>
    </row>
    <row r="2562" customFormat="false" ht="15" hidden="false" customHeight="false" outlineLevel="0" collapsed="false">
      <c r="B2562" s="2" t="s">
        <v>108</v>
      </c>
      <c r="C2562" s="66" t="s">
        <v>406</v>
      </c>
      <c r="D2562" s="2" t="n">
        <v>370</v>
      </c>
      <c r="E2562" s="38" t="s">
        <v>277</v>
      </c>
      <c r="F2562" s="2" t="s">
        <v>1633</v>
      </c>
      <c r="G2562" s="66" t="s">
        <v>3843</v>
      </c>
      <c r="H2562" s="2" t="s">
        <v>3433</v>
      </c>
    </row>
    <row r="2563" customFormat="false" ht="15" hidden="false" customHeight="false" outlineLevel="0" collapsed="false">
      <c r="B2563" s="13"/>
      <c r="C2563" s="99"/>
      <c r="D2563" s="13"/>
      <c r="E2563" s="100"/>
      <c r="F2563" s="13"/>
      <c r="G2563" s="99"/>
      <c r="H2563" s="13"/>
      <c r="I2563" s="101"/>
      <c r="J2563" s="13"/>
      <c r="K2563" s="13"/>
      <c r="L2563" s="13"/>
      <c r="M2563" s="13"/>
    </row>
    <row r="2565" customFormat="false" ht="15" hidden="false" customHeight="false" outlineLevel="0" collapsed="false">
      <c r="B2565" s="2" t="s">
        <v>108</v>
      </c>
      <c r="C2565" s="66" t="s">
        <v>2059</v>
      </c>
      <c r="D2565" s="2" t="n">
        <v>140</v>
      </c>
      <c r="E2565" s="38" t="s">
        <v>176</v>
      </c>
      <c r="F2565" s="2" t="s">
        <v>176</v>
      </c>
      <c r="G2565" s="66" t="s">
        <v>3870</v>
      </c>
      <c r="H2565" s="2" t="s">
        <v>3433</v>
      </c>
    </row>
    <row r="2566" customFormat="false" ht="15" hidden="false" customHeight="false" outlineLevel="0" collapsed="false">
      <c r="B2566" s="2" t="s">
        <v>108</v>
      </c>
      <c r="C2566" s="66" t="s">
        <v>2059</v>
      </c>
      <c r="D2566" s="2" t="n">
        <v>150</v>
      </c>
      <c r="E2566" s="38" t="s">
        <v>177</v>
      </c>
      <c r="F2566" s="2" t="s">
        <v>177</v>
      </c>
      <c r="G2566" s="66" t="s">
        <v>3870</v>
      </c>
      <c r="H2566" s="2" t="s">
        <v>3433</v>
      </c>
    </row>
    <row r="2567" customFormat="false" ht="15" hidden="false" customHeight="false" outlineLevel="0" collapsed="false">
      <c r="B2567" s="2" t="s">
        <v>108</v>
      </c>
      <c r="C2567" s="66" t="s">
        <v>2059</v>
      </c>
      <c r="D2567" s="2" t="n">
        <v>160</v>
      </c>
      <c r="E2567" s="38" t="s">
        <v>178</v>
      </c>
      <c r="F2567" s="2" t="s">
        <v>178</v>
      </c>
      <c r="G2567" s="92" t="s">
        <v>3870</v>
      </c>
      <c r="H2567" s="8" t="s">
        <v>168</v>
      </c>
      <c r="I2567" s="8" t="s">
        <v>3256</v>
      </c>
      <c r="J2567" s="8" t="s">
        <v>3256</v>
      </c>
      <c r="M2567" s="8" t="n">
        <v>0</v>
      </c>
    </row>
    <row r="2568" customFormat="false" ht="15" hidden="false" customHeight="false" outlineLevel="0" collapsed="false">
      <c r="B2568" s="2" t="s">
        <v>108</v>
      </c>
      <c r="C2568" s="66" t="s">
        <v>2059</v>
      </c>
      <c r="D2568" s="2" t="n">
        <v>170</v>
      </c>
      <c r="E2568" s="38" t="s">
        <v>179</v>
      </c>
      <c r="F2568" s="2" t="s">
        <v>179</v>
      </c>
      <c r="G2568" s="92" t="s">
        <v>3870</v>
      </c>
      <c r="H2568" s="8" t="s">
        <v>168</v>
      </c>
      <c r="I2568" s="8" t="s">
        <v>3256</v>
      </c>
      <c r="J2568" s="8" t="s">
        <v>3256</v>
      </c>
      <c r="M2568" s="8" t="n">
        <v>0</v>
      </c>
    </row>
    <row r="2569" customFormat="false" ht="15" hidden="false" customHeight="false" outlineLevel="0" collapsed="false">
      <c r="B2569" s="2" t="s">
        <v>108</v>
      </c>
      <c r="C2569" s="66" t="s">
        <v>2059</v>
      </c>
      <c r="D2569" s="2" t="n">
        <v>180</v>
      </c>
      <c r="E2569" s="38" t="s">
        <v>180</v>
      </c>
      <c r="F2569" s="2" t="s">
        <v>180</v>
      </c>
      <c r="G2569" s="92" t="s">
        <v>3870</v>
      </c>
      <c r="H2569" s="8" t="s">
        <v>2036</v>
      </c>
      <c r="I2569" s="8" t="s">
        <v>3257</v>
      </c>
      <c r="J2569" s="8" t="s">
        <v>3257</v>
      </c>
      <c r="M2569" s="8" t="n">
        <v>0</v>
      </c>
    </row>
    <row r="2570" customFormat="false" ht="15" hidden="false" customHeight="false" outlineLevel="0" collapsed="false">
      <c r="B2570" s="2" t="s">
        <v>108</v>
      </c>
      <c r="C2570" s="66" t="s">
        <v>2059</v>
      </c>
      <c r="D2570" s="2" t="n">
        <v>190</v>
      </c>
      <c r="E2570" s="38" t="s">
        <v>181</v>
      </c>
      <c r="F2570" s="2" t="s">
        <v>181</v>
      </c>
      <c r="G2570" s="66" t="s">
        <v>3870</v>
      </c>
      <c r="H2570" s="2" t="s">
        <v>3433</v>
      </c>
    </row>
    <row r="2571" customFormat="false" ht="15" hidden="false" customHeight="false" outlineLevel="0" collapsed="false">
      <c r="B2571" s="2" t="s">
        <v>108</v>
      </c>
      <c r="C2571" s="66" t="s">
        <v>2059</v>
      </c>
      <c r="D2571" s="2" t="n">
        <v>200</v>
      </c>
      <c r="E2571" s="38" t="s">
        <v>182</v>
      </c>
      <c r="F2571" s="2" t="s">
        <v>182</v>
      </c>
      <c r="G2571" s="66" t="s">
        <v>3870</v>
      </c>
      <c r="H2571" s="2" t="s">
        <v>3433</v>
      </c>
    </row>
    <row r="2573" customFormat="false" ht="15" hidden="false" customHeight="false" outlineLevel="0" collapsed="false">
      <c r="B2573" s="2" t="s">
        <v>108</v>
      </c>
      <c r="C2573" s="66" t="s">
        <v>2060</v>
      </c>
      <c r="D2573" s="2" t="n">
        <v>145</v>
      </c>
      <c r="E2573" s="38" t="s">
        <v>587</v>
      </c>
      <c r="F2573" s="2" t="s">
        <v>3016</v>
      </c>
      <c r="G2573" s="66" t="s">
        <v>3870</v>
      </c>
      <c r="H2573" s="2" t="s">
        <v>3433</v>
      </c>
    </row>
    <row r="2574" customFormat="false" ht="15" hidden="false" customHeight="false" outlineLevel="0" collapsed="false">
      <c r="B2574" s="2" t="s">
        <v>108</v>
      </c>
      <c r="C2574" s="66" t="s">
        <v>2060</v>
      </c>
      <c r="D2574" s="2" t="n">
        <v>155</v>
      </c>
      <c r="E2574" s="38" t="s">
        <v>588</v>
      </c>
      <c r="F2574" s="2" t="s">
        <v>3017</v>
      </c>
      <c r="G2574" s="66" t="s">
        <v>3870</v>
      </c>
      <c r="H2574" s="2" t="s">
        <v>3433</v>
      </c>
    </row>
    <row r="2575" customFormat="false" ht="15" hidden="false" customHeight="false" outlineLevel="0" collapsed="false">
      <c r="B2575" s="2" t="s">
        <v>108</v>
      </c>
      <c r="C2575" s="66" t="s">
        <v>2060</v>
      </c>
      <c r="D2575" s="2" t="n">
        <v>165</v>
      </c>
      <c r="E2575" s="38" t="s">
        <v>589</v>
      </c>
      <c r="F2575" s="2" t="s">
        <v>3021</v>
      </c>
      <c r="G2575" s="92" t="s">
        <v>3870</v>
      </c>
      <c r="H2575" s="8" t="s">
        <v>168</v>
      </c>
      <c r="I2575" s="8" t="s">
        <v>3256</v>
      </c>
      <c r="J2575" s="8" t="s">
        <v>3256</v>
      </c>
      <c r="M2575" s="8" t="n">
        <v>0</v>
      </c>
    </row>
    <row r="2576" customFormat="false" ht="15" hidden="false" customHeight="false" outlineLevel="0" collapsed="false">
      <c r="B2576" s="2" t="s">
        <v>108</v>
      </c>
      <c r="C2576" s="66" t="s">
        <v>2060</v>
      </c>
      <c r="D2576" s="2" t="n">
        <v>175</v>
      </c>
      <c r="E2576" s="38" t="s">
        <v>590</v>
      </c>
      <c r="F2576" s="2" t="s">
        <v>3025</v>
      </c>
      <c r="G2576" s="92" t="s">
        <v>3870</v>
      </c>
      <c r="H2576" s="8" t="s">
        <v>2036</v>
      </c>
      <c r="I2576" s="8" t="s">
        <v>3257</v>
      </c>
      <c r="J2576" s="8" t="s">
        <v>3257</v>
      </c>
      <c r="M2576" s="8" t="n">
        <v>0</v>
      </c>
    </row>
    <row r="2577" customFormat="false" ht="15" hidden="false" customHeight="false" outlineLevel="0" collapsed="false">
      <c r="B2577" s="2" t="s">
        <v>108</v>
      </c>
      <c r="C2577" s="66" t="s">
        <v>2060</v>
      </c>
      <c r="D2577" s="2" t="n">
        <v>185</v>
      </c>
      <c r="E2577" s="38" t="s">
        <v>591</v>
      </c>
      <c r="F2577" s="2" t="s">
        <v>3029</v>
      </c>
      <c r="G2577" s="66" t="s">
        <v>3870</v>
      </c>
      <c r="H2577" s="2" t="s">
        <v>3433</v>
      </c>
    </row>
    <row r="2578" customFormat="false" ht="15" hidden="false" customHeight="false" outlineLevel="0" collapsed="false">
      <c r="B2578" s="2" t="s">
        <v>108</v>
      </c>
      <c r="C2578" s="66" t="s">
        <v>2060</v>
      </c>
      <c r="D2578" s="2" t="n">
        <v>195</v>
      </c>
      <c r="E2578" s="38" t="s">
        <v>592</v>
      </c>
      <c r="F2578" s="2" t="s">
        <v>3032</v>
      </c>
      <c r="G2578" s="66" t="s">
        <v>3870</v>
      </c>
      <c r="H2578" s="2" t="s">
        <v>3433</v>
      </c>
    </row>
    <row r="2580" customFormat="false" ht="15" hidden="false" customHeight="false" outlineLevel="0" collapsed="false">
      <c r="B2580" s="2" t="s">
        <v>108</v>
      </c>
      <c r="C2580" s="66" t="s">
        <v>2083</v>
      </c>
      <c r="D2580" s="2" t="n">
        <v>110</v>
      </c>
      <c r="E2580" s="38" t="s">
        <v>238</v>
      </c>
      <c r="F2580" s="2" t="s">
        <v>2913</v>
      </c>
      <c r="G2580" s="92" t="s">
        <v>3870</v>
      </c>
      <c r="H2580" s="8" t="s">
        <v>778</v>
      </c>
      <c r="I2580" s="8" t="s">
        <v>3871</v>
      </c>
      <c r="J2580" s="8" t="s">
        <v>3871</v>
      </c>
      <c r="M2580" s="8" t="n">
        <v>0</v>
      </c>
    </row>
    <row r="2581" customFormat="false" ht="15" hidden="false" customHeight="false" outlineLevel="0" collapsed="false">
      <c r="B2581" s="13"/>
      <c r="C2581" s="99"/>
      <c r="D2581" s="13"/>
      <c r="E2581" s="100"/>
      <c r="F2581" s="13"/>
      <c r="G2581" s="99"/>
      <c r="H2581" s="13"/>
      <c r="I2581" s="101"/>
      <c r="J2581" s="13"/>
      <c r="K2581" s="13"/>
      <c r="L2581" s="13"/>
      <c r="M2581" s="13"/>
    </row>
    <row r="2583" customFormat="false" ht="15" hidden="false" customHeight="false" outlineLevel="0" collapsed="false">
      <c r="B2583" s="2" t="s">
        <v>108</v>
      </c>
      <c r="C2583" s="66" t="s">
        <v>2327</v>
      </c>
      <c r="D2583" s="2" t="n">
        <v>130</v>
      </c>
      <c r="E2583" s="38" t="s">
        <v>578</v>
      </c>
      <c r="F2583" s="2" t="str">
        <f aca="false">SUBSTITUTE(E2583,"/","")</f>
        <v>3XS</v>
      </c>
      <c r="G2583" s="66" t="s">
        <v>3872</v>
      </c>
      <c r="H2583" s="2" t="s">
        <v>3433</v>
      </c>
    </row>
    <row r="2584" customFormat="false" ht="15" hidden="false" customHeight="false" outlineLevel="0" collapsed="false">
      <c r="B2584" s="2" t="s">
        <v>108</v>
      </c>
      <c r="C2584" s="66" t="s">
        <v>2327</v>
      </c>
      <c r="D2584" s="2" t="n">
        <v>135</v>
      </c>
      <c r="E2584" s="38" t="s">
        <v>2328</v>
      </c>
      <c r="F2584" s="2" t="str">
        <f aca="false">SUBSTITUTE(E2584,"/","")</f>
        <v>3XSXXS</v>
      </c>
      <c r="G2584" s="66" t="s">
        <v>3872</v>
      </c>
      <c r="H2584" s="2" t="s">
        <v>3433</v>
      </c>
    </row>
    <row r="2585" customFormat="false" ht="15" hidden="false" customHeight="false" outlineLevel="0" collapsed="false">
      <c r="B2585" s="2" t="s">
        <v>108</v>
      </c>
      <c r="C2585" s="66" t="s">
        <v>2327</v>
      </c>
      <c r="D2585" s="2" t="n">
        <v>140</v>
      </c>
      <c r="E2585" s="38" t="s">
        <v>176</v>
      </c>
      <c r="F2585" s="2" t="str">
        <f aca="false">SUBSTITUTE(E2585,"/","")</f>
        <v>XXS</v>
      </c>
      <c r="G2585" s="92" t="s">
        <v>3872</v>
      </c>
      <c r="H2585" s="8" t="s">
        <v>2158</v>
      </c>
      <c r="I2585" s="8" t="str">
        <f aca="false">SUBSTITUTE(H2585,"/",";")</f>
        <v>98;104</v>
      </c>
      <c r="J2585" s="8" t="str">
        <f aca="false">SUBSTITUTE(H2585,"/",";")</f>
        <v>98;104</v>
      </c>
      <c r="M2585" s="8" t="n">
        <v>0</v>
      </c>
    </row>
    <row r="2586" customFormat="false" ht="15" hidden="false" customHeight="false" outlineLevel="0" collapsed="false">
      <c r="B2586" s="2" t="s">
        <v>108</v>
      </c>
      <c r="C2586" s="66" t="s">
        <v>2327</v>
      </c>
      <c r="D2586" s="2" t="n">
        <v>145</v>
      </c>
      <c r="E2586" s="38" t="s">
        <v>587</v>
      </c>
      <c r="F2586" s="2" t="str">
        <f aca="false">SUBSTITUTE(E2586,"/","")</f>
        <v>XXSXS</v>
      </c>
      <c r="G2586" s="66" t="s">
        <v>3872</v>
      </c>
      <c r="H2586" s="2" t="s">
        <v>3433</v>
      </c>
    </row>
    <row r="2587" customFormat="false" ht="15" hidden="false" customHeight="false" outlineLevel="0" collapsed="false">
      <c r="B2587" s="2" t="s">
        <v>108</v>
      </c>
      <c r="C2587" s="66" t="s">
        <v>2327</v>
      </c>
      <c r="D2587" s="2" t="n">
        <v>150</v>
      </c>
      <c r="E2587" s="38" t="s">
        <v>177</v>
      </c>
      <c r="F2587" s="2" t="str">
        <f aca="false">SUBSTITUTE(E2587,"/","")</f>
        <v>XS</v>
      </c>
      <c r="G2587" s="92" t="s">
        <v>3872</v>
      </c>
      <c r="H2587" s="8" t="s">
        <v>2160</v>
      </c>
      <c r="I2587" s="8" t="str">
        <f aca="false">SUBSTITUTE(H2587,"/",";")</f>
        <v>110;116</v>
      </c>
      <c r="J2587" s="8" t="str">
        <f aca="false">SUBSTITUTE(H2587,"/",";")</f>
        <v>110;116</v>
      </c>
      <c r="M2587" s="8" t="n">
        <v>0</v>
      </c>
    </row>
    <row r="2588" customFormat="false" ht="15" hidden="false" customHeight="false" outlineLevel="0" collapsed="false">
      <c r="B2588" s="2" t="s">
        <v>108</v>
      </c>
      <c r="C2588" s="66" t="s">
        <v>2327</v>
      </c>
      <c r="D2588" s="2" t="n">
        <v>155</v>
      </c>
      <c r="E2588" s="38" t="s">
        <v>588</v>
      </c>
      <c r="F2588" s="2" t="str">
        <f aca="false">SUBSTITUTE(E2588,"/","")</f>
        <v>XSS</v>
      </c>
      <c r="G2588" s="66" t="s">
        <v>3872</v>
      </c>
      <c r="H2588" s="2" t="s">
        <v>3433</v>
      </c>
    </row>
    <row r="2589" customFormat="false" ht="15" hidden="false" customHeight="false" outlineLevel="0" collapsed="false">
      <c r="B2589" s="2" t="s">
        <v>108</v>
      </c>
      <c r="C2589" s="66" t="s">
        <v>2327</v>
      </c>
      <c r="D2589" s="2" t="n">
        <v>160</v>
      </c>
      <c r="E2589" s="38" t="s">
        <v>178</v>
      </c>
      <c r="F2589" s="2" t="str">
        <f aca="false">SUBSTITUTE(E2589,"/","")</f>
        <v>S</v>
      </c>
      <c r="G2589" s="92" t="s">
        <v>3872</v>
      </c>
      <c r="H2589" s="8" t="s">
        <v>2162</v>
      </c>
      <c r="I2589" s="8" t="str">
        <f aca="false">SUBSTITUTE(H2589,"/",";")</f>
        <v>122;128</v>
      </c>
      <c r="J2589" s="8" t="str">
        <f aca="false">SUBSTITUTE(H2589,"/",";")</f>
        <v>122;128</v>
      </c>
      <c r="M2589" s="8" t="n">
        <v>0</v>
      </c>
    </row>
    <row r="2590" customFormat="false" ht="15" hidden="false" customHeight="false" outlineLevel="0" collapsed="false">
      <c r="B2590" s="2" t="s">
        <v>108</v>
      </c>
      <c r="C2590" s="66" t="s">
        <v>2327</v>
      </c>
      <c r="D2590" s="2" t="n">
        <v>165</v>
      </c>
      <c r="E2590" s="38" t="s">
        <v>589</v>
      </c>
      <c r="F2590" s="2" t="str">
        <f aca="false">SUBSTITUTE(E2590,"/","")</f>
        <v>SM</v>
      </c>
      <c r="G2590" s="66" t="s">
        <v>3872</v>
      </c>
      <c r="H2590" s="2" t="s">
        <v>3433</v>
      </c>
    </row>
    <row r="2591" customFormat="false" ht="15" hidden="false" customHeight="false" outlineLevel="0" collapsed="false">
      <c r="B2591" s="2" t="s">
        <v>108</v>
      </c>
      <c r="C2591" s="66" t="s">
        <v>2327</v>
      </c>
      <c r="D2591" s="2" t="n">
        <v>170</v>
      </c>
      <c r="E2591" s="38" t="s">
        <v>179</v>
      </c>
      <c r="F2591" s="2" t="str">
        <f aca="false">SUBSTITUTE(E2591,"/","")</f>
        <v>M</v>
      </c>
      <c r="G2591" s="92" t="s">
        <v>3872</v>
      </c>
      <c r="H2591" s="8" t="s">
        <v>2164</v>
      </c>
      <c r="I2591" s="8" t="str">
        <f aca="false">SUBSTITUTE(H2591,"/",";")</f>
        <v>134;140</v>
      </c>
      <c r="J2591" s="8" t="str">
        <f aca="false">SUBSTITUTE(H2591,"/",";")</f>
        <v>134;140</v>
      </c>
      <c r="M2591" s="8" t="n">
        <v>0</v>
      </c>
    </row>
    <row r="2592" customFormat="false" ht="15" hidden="false" customHeight="false" outlineLevel="0" collapsed="false">
      <c r="B2592" s="2" t="s">
        <v>108</v>
      </c>
      <c r="C2592" s="66" t="s">
        <v>2327</v>
      </c>
      <c r="D2592" s="2" t="n">
        <v>175</v>
      </c>
      <c r="E2592" s="38" t="s">
        <v>590</v>
      </c>
      <c r="F2592" s="2" t="str">
        <f aca="false">SUBSTITUTE(E2592,"/","")</f>
        <v>ML</v>
      </c>
      <c r="G2592" s="66" t="s">
        <v>3872</v>
      </c>
      <c r="H2592" s="2" t="s">
        <v>3433</v>
      </c>
    </row>
    <row r="2593" customFormat="false" ht="15" hidden="false" customHeight="false" outlineLevel="0" collapsed="false">
      <c r="B2593" s="2" t="s">
        <v>108</v>
      </c>
      <c r="C2593" s="66" t="s">
        <v>2327</v>
      </c>
      <c r="D2593" s="2" t="n">
        <v>180</v>
      </c>
      <c r="E2593" s="38" t="s">
        <v>180</v>
      </c>
      <c r="F2593" s="2" t="str">
        <f aca="false">SUBSTITUTE(E2593,"/","")</f>
        <v>L</v>
      </c>
      <c r="G2593" s="92" t="s">
        <v>3872</v>
      </c>
      <c r="H2593" s="8" t="s">
        <v>2166</v>
      </c>
      <c r="I2593" s="8" t="str">
        <f aca="false">SUBSTITUTE(H2593,"/",";")</f>
        <v>146;152</v>
      </c>
      <c r="J2593" s="8" t="str">
        <f aca="false">SUBSTITUTE(H2593,"/",";")</f>
        <v>146;152</v>
      </c>
      <c r="M2593" s="8" t="n">
        <v>0</v>
      </c>
    </row>
    <row r="2594" customFormat="false" ht="15" hidden="false" customHeight="false" outlineLevel="0" collapsed="false">
      <c r="B2594" s="2" t="s">
        <v>108</v>
      </c>
      <c r="C2594" s="66" t="s">
        <v>2327</v>
      </c>
      <c r="D2594" s="2" t="n">
        <v>185</v>
      </c>
      <c r="E2594" s="38" t="s">
        <v>591</v>
      </c>
      <c r="F2594" s="2" t="str">
        <f aca="false">SUBSTITUTE(E2594,"/","")</f>
        <v>LXL</v>
      </c>
      <c r="G2594" s="66" t="s">
        <v>3872</v>
      </c>
      <c r="H2594" s="2" t="s">
        <v>3433</v>
      </c>
    </row>
    <row r="2595" customFormat="false" ht="15" hidden="false" customHeight="false" outlineLevel="0" collapsed="false">
      <c r="B2595" s="2" t="s">
        <v>108</v>
      </c>
      <c r="C2595" s="66" t="s">
        <v>2327</v>
      </c>
      <c r="D2595" s="2" t="n">
        <v>190</v>
      </c>
      <c r="E2595" s="38" t="s">
        <v>181</v>
      </c>
      <c r="F2595" s="2" t="str">
        <f aca="false">SUBSTITUTE(E2595,"/","")</f>
        <v>XL</v>
      </c>
      <c r="G2595" s="92" t="s">
        <v>3872</v>
      </c>
      <c r="H2595" s="8" t="s">
        <v>2168</v>
      </c>
      <c r="I2595" s="8" t="str">
        <f aca="false">SUBSTITUTE(H2595,"/",";")</f>
        <v>158;164</v>
      </c>
      <c r="J2595" s="8" t="str">
        <f aca="false">SUBSTITUTE(H2595,"/",";")</f>
        <v>158;164</v>
      </c>
      <c r="M2595" s="8" t="n">
        <v>0</v>
      </c>
    </row>
    <row r="2596" customFormat="false" ht="15" hidden="false" customHeight="false" outlineLevel="0" collapsed="false">
      <c r="B2596" s="2" t="s">
        <v>108</v>
      </c>
      <c r="C2596" s="66" t="s">
        <v>2327</v>
      </c>
      <c r="D2596" s="2" t="n">
        <v>195</v>
      </c>
      <c r="E2596" s="38" t="s">
        <v>592</v>
      </c>
      <c r="F2596" s="2" t="str">
        <f aca="false">SUBSTITUTE(E2596,"/","")</f>
        <v>XLXXL</v>
      </c>
      <c r="G2596" s="66" t="s">
        <v>3872</v>
      </c>
      <c r="H2596" s="2" t="s">
        <v>3433</v>
      </c>
    </row>
    <row r="2597" customFormat="false" ht="15" hidden="false" customHeight="false" outlineLevel="0" collapsed="false">
      <c r="B2597" s="2" t="s">
        <v>108</v>
      </c>
      <c r="C2597" s="66" t="s">
        <v>2327</v>
      </c>
      <c r="D2597" s="2" t="n">
        <v>200</v>
      </c>
      <c r="E2597" s="38" t="s">
        <v>182</v>
      </c>
      <c r="F2597" s="2" t="str">
        <f aca="false">SUBSTITUTE(E2597,"/","")</f>
        <v>XXL</v>
      </c>
      <c r="G2597" s="66" t="s">
        <v>3872</v>
      </c>
      <c r="H2597" s="2" t="s">
        <v>3433</v>
      </c>
    </row>
    <row r="2598" customFormat="false" ht="15" hidden="false" customHeight="false" outlineLevel="0" collapsed="false">
      <c r="B2598" s="2" t="s">
        <v>108</v>
      </c>
      <c r="C2598" s="66" t="s">
        <v>2327</v>
      </c>
      <c r="D2598" s="2" t="n">
        <v>205</v>
      </c>
      <c r="E2598" s="38" t="s">
        <v>593</v>
      </c>
      <c r="F2598" s="2" t="str">
        <f aca="false">SUBSTITUTE(E2598,"/","")</f>
        <v>XXL3XL</v>
      </c>
      <c r="G2598" s="66" t="s">
        <v>3872</v>
      </c>
      <c r="H2598" s="2" t="s">
        <v>3433</v>
      </c>
    </row>
    <row r="2599" customFormat="false" ht="15" hidden="false" customHeight="false" outlineLevel="0" collapsed="false">
      <c r="B2599" s="2" t="s">
        <v>108</v>
      </c>
      <c r="C2599" s="66" t="s">
        <v>2327</v>
      </c>
      <c r="D2599" s="2" t="n">
        <v>210</v>
      </c>
      <c r="E2599" s="38" t="s">
        <v>579</v>
      </c>
      <c r="F2599" s="2" t="str">
        <f aca="false">SUBSTITUTE(E2599,"/","")</f>
        <v>3XL</v>
      </c>
      <c r="G2599" s="66" t="s">
        <v>3872</v>
      </c>
      <c r="H2599" s="2" t="s">
        <v>3433</v>
      </c>
    </row>
    <row r="2600" customFormat="false" ht="15" hidden="false" customHeight="false" outlineLevel="0" collapsed="false">
      <c r="B2600" s="2" t="s">
        <v>108</v>
      </c>
      <c r="C2600" s="66" t="s">
        <v>2327</v>
      </c>
      <c r="D2600" s="2" t="n">
        <v>310</v>
      </c>
      <c r="E2600" s="38" t="s">
        <v>2329</v>
      </c>
      <c r="F2600" s="2" t="str">
        <f aca="false">SUBSTITUTE(E2600,"/","")</f>
        <v>JR</v>
      </c>
      <c r="G2600" s="66" t="s">
        <v>3872</v>
      </c>
      <c r="H2600" s="2" t="s">
        <v>3433</v>
      </c>
    </row>
    <row r="2601" customFormat="false" ht="15" hidden="false" customHeight="false" outlineLevel="0" collapsed="false">
      <c r="B2601" s="2" t="s">
        <v>108</v>
      </c>
      <c r="C2601" s="66" t="s">
        <v>2327</v>
      </c>
      <c r="D2601" s="2" t="n">
        <v>320</v>
      </c>
      <c r="E2601" s="38" t="s">
        <v>2330</v>
      </c>
      <c r="F2601" s="2" t="str">
        <f aca="false">SUBSTITUTE(E2601,"/","")</f>
        <v>TA</v>
      </c>
      <c r="G2601" s="66" t="s">
        <v>3872</v>
      </c>
      <c r="H2601" s="2" t="s">
        <v>3433</v>
      </c>
    </row>
    <row r="2603" customFormat="false" ht="15" hidden="false" customHeight="false" outlineLevel="0" collapsed="false">
      <c r="B2603" s="2" t="s">
        <v>108</v>
      </c>
      <c r="C2603" s="66" t="s">
        <v>1728</v>
      </c>
      <c r="D2603" s="2" t="n">
        <v>140</v>
      </c>
      <c r="E2603" s="38" t="s">
        <v>176</v>
      </c>
      <c r="F2603" s="2" t="s">
        <v>176</v>
      </c>
      <c r="G2603" s="66" t="s">
        <v>3872</v>
      </c>
      <c r="H2603" s="2" t="s">
        <v>3433</v>
      </c>
    </row>
    <row r="2604" customFormat="false" ht="15" hidden="false" customHeight="false" outlineLevel="0" collapsed="false">
      <c r="B2604" s="2" t="s">
        <v>108</v>
      </c>
      <c r="C2604" s="66" t="s">
        <v>1728</v>
      </c>
      <c r="D2604" s="2" t="n">
        <v>150</v>
      </c>
      <c r="E2604" s="38" t="s">
        <v>177</v>
      </c>
      <c r="F2604" s="2" t="s">
        <v>177</v>
      </c>
      <c r="G2604" s="92" t="s">
        <v>3872</v>
      </c>
      <c r="H2604" s="8" t="s">
        <v>262</v>
      </c>
      <c r="I2604" s="8" t="str">
        <f aca="false">SUBSTITUTE(H2604,"/",";")</f>
        <v>44;46</v>
      </c>
      <c r="J2604" s="8" t="str">
        <f aca="false">SUBSTITUTE(H2604,"/",";")</f>
        <v>44;46</v>
      </c>
      <c r="M2604" s="8" t="n">
        <v>966</v>
      </c>
    </row>
    <row r="2605" customFormat="false" ht="15" hidden="false" customHeight="false" outlineLevel="0" collapsed="false">
      <c r="B2605" s="2" t="s">
        <v>108</v>
      </c>
      <c r="C2605" s="66" t="s">
        <v>1728</v>
      </c>
      <c r="D2605" s="2" t="n">
        <v>160</v>
      </c>
      <c r="E2605" s="38" t="s">
        <v>178</v>
      </c>
      <c r="F2605" s="2" t="s">
        <v>178</v>
      </c>
      <c r="G2605" s="92" t="s">
        <v>3872</v>
      </c>
      <c r="H2605" s="8" t="s">
        <v>264</v>
      </c>
      <c r="I2605" s="8" t="str">
        <f aca="false">SUBSTITUTE(H2605,"/",";")</f>
        <v>46;48</v>
      </c>
      <c r="J2605" s="8" t="str">
        <f aca="false">SUBSTITUTE(H2605,"/",";")</f>
        <v>46;48</v>
      </c>
      <c r="M2605" s="8" t="n">
        <v>986</v>
      </c>
    </row>
    <row r="2606" customFormat="false" ht="15" hidden="false" customHeight="false" outlineLevel="0" collapsed="false">
      <c r="B2606" s="2" t="s">
        <v>108</v>
      </c>
      <c r="C2606" s="66" t="s">
        <v>1728</v>
      </c>
      <c r="D2606" s="2" t="n">
        <v>170</v>
      </c>
      <c r="E2606" s="38" t="s">
        <v>179</v>
      </c>
      <c r="F2606" s="2" t="s">
        <v>179</v>
      </c>
      <c r="G2606" s="92" t="s">
        <v>3872</v>
      </c>
      <c r="H2606" s="8" t="s">
        <v>266</v>
      </c>
      <c r="I2606" s="8" t="str">
        <f aca="false">SUBSTITUTE(H2606,"/",";")</f>
        <v>48;50</v>
      </c>
      <c r="J2606" s="8" t="str">
        <f aca="false">SUBSTITUTE(H2606,"/",";")</f>
        <v>48;50</v>
      </c>
      <c r="M2606" s="8" t="n">
        <v>996</v>
      </c>
    </row>
    <row r="2607" customFormat="false" ht="15" hidden="false" customHeight="false" outlineLevel="0" collapsed="false">
      <c r="B2607" s="2" t="s">
        <v>108</v>
      </c>
      <c r="C2607" s="66" t="s">
        <v>1728</v>
      </c>
      <c r="D2607" s="2" t="n">
        <v>180</v>
      </c>
      <c r="E2607" s="38" t="s">
        <v>180</v>
      </c>
      <c r="F2607" s="2" t="s">
        <v>180</v>
      </c>
      <c r="G2607" s="92" t="s">
        <v>3872</v>
      </c>
      <c r="H2607" s="8" t="s">
        <v>466</v>
      </c>
      <c r="I2607" s="8" t="str">
        <f aca="false">SUBSTITUTE(H2607,"/",";")</f>
        <v>52;54</v>
      </c>
      <c r="J2607" s="8" t="str">
        <f aca="false">SUBSTITUTE(H2607,"/",";")</f>
        <v>52;54</v>
      </c>
      <c r="M2607" s="8" t="n">
        <v>956</v>
      </c>
    </row>
    <row r="2608" customFormat="false" ht="15" hidden="false" customHeight="false" outlineLevel="0" collapsed="false">
      <c r="B2608" s="2" t="s">
        <v>108</v>
      </c>
      <c r="C2608" s="66" t="s">
        <v>1728</v>
      </c>
      <c r="D2608" s="2" t="n">
        <v>190</v>
      </c>
      <c r="E2608" s="38" t="s">
        <v>181</v>
      </c>
      <c r="F2608" s="2" t="s">
        <v>181</v>
      </c>
      <c r="G2608" s="92" t="s">
        <v>3872</v>
      </c>
      <c r="H2608" s="8" t="s">
        <v>468</v>
      </c>
      <c r="I2608" s="8" t="str">
        <f aca="false">SUBSTITUTE(H2608,"/",";")</f>
        <v>56;58</v>
      </c>
      <c r="J2608" s="8" t="str">
        <f aca="false">SUBSTITUTE(H2608,"/",";")</f>
        <v>56;58</v>
      </c>
      <c r="M2608" s="8" t="n">
        <v>916</v>
      </c>
    </row>
    <row r="2609" customFormat="false" ht="15" hidden="false" customHeight="false" outlineLevel="0" collapsed="false">
      <c r="B2609" s="2" t="s">
        <v>108</v>
      </c>
      <c r="C2609" s="66" t="s">
        <v>1728</v>
      </c>
      <c r="D2609" s="2" t="n">
        <v>200</v>
      </c>
      <c r="E2609" s="38" t="s">
        <v>182</v>
      </c>
      <c r="F2609" s="2" t="s">
        <v>182</v>
      </c>
      <c r="G2609" s="92" t="s">
        <v>3872</v>
      </c>
      <c r="H2609" s="8" t="s">
        <v>470</v>
      </c>
      <c r="I2609" s="8" t="str">
        <f aca="false">SUBSTITUTE(H2609,"/",";")</f>
        <v>60;62</v>
      </c>
      <c r="J2609" s="8" t="str">
        <f aca="false">SUBSTITUTE(H2609,"/",";")</f>
        <v>60;62</v>
      </c>
      <c r="M2609" s="8" t="n">
        <v>876</v>
      </c>
    </row>
    <row r="2610" customFormat="false" ht="15" hidden="false" customHeight="false" outlineLevel="0" collapsed="false">
      <c r="B2610" s="2" t="s">
        <v>108</v>
      </c>
      <c r="C2610" s="66" t="s">
        <v>1728</v>
      </c>
      <c r="D2610" s="2" t="n">
        <v>210</v>
      </c>
      <c r="E2610" s="38" t="s">
        <v>579</v>
      </c>
      <c r="F2610" s="2" t="s">
        <v>579</v>
      </c>
      <c r="G2610" s="66" t="s">
        <v>3872</v>
      </c>
      <c r="H2610" s="2" t="s">
        <v>3433</v>
      </c>
    </row>
    <row r="2611" customFormat="false" ht="15" hidden="false" customHeight="false" outlineLevel="0" collapsed="false">
      <c r="B2611" s="2" t="s">
        <v>108</v>
      </c>
      <c r="C2611" s="66" t="s">
        <v>1728</v>
      </c>
      <c r="D2611" s="2" t="n">
        <v>220</v>
      </c>
      <c r="E2611" s="38" t="s">
        <v>580</v>
      </c>
      <c r="F2611" s="2" t="s">
        <v>580</v>
      </c>
      <c r="G2611" s="66" t="s">
        <v>3872</v>
      </c>
      <c r="H2611" s="2" t="s">
        <v>3433</v>
      </c>
    </row>
    <row r="2612" customFormat="false" ht="15" hidden="false" customHeight="false" outlineLevel="0" collapsed="false">
      <c r="B2612" s="2" t="s">
        <v>108</v>
      </c>
      <c r="C2612" s="66" t="s">
        <v>1728</v>
      </c>
      <c r="D2612" s="2" t="n">
        <v>230</v>
      </c>
      <c r="E2612" s="38" t="s">
        <v>581</v>
      </c>
      <c r="F2612" s="2" t="s">
        <v>581</v>
      </c>
      <c r="G2612" s="66" t="s">
        <v>3872</v>
      </c>
      <c r="H2612" s="2" t="s">
        <v>3433</v>
      </c>
    </row>
    <row r="2613" customFormat="false" ht="15" hidden="false" customHeight="false" outlineLevel="0" collapsed="false">
      <c r="B2613" s="2" t="s">
        <v>108</v>
      </c>
      <c r="C2613" s="66" t="s">
        <v>1728</v>
      </c>
      <c r="D2613" s="2" t="n">
        <v>240</v>
      </c>
      <c r="E2613" s="38" t="s">
        <v>582</v>
      </c>
      <c r="F2613" s="2" t="s">
        <v>582</v>
      </c>
      <c r="G2613" s="66" t="s">
        <v>3872</v>
      </c>
      <c r="H2613" s="2" t="s">
        <v>3433</v>
      </c>
    </row>
    <row r="2615" customFormat="false" ht="15" hidden="false" customHeight="false" outlineLevel="0" collapsed="false">
      <c r="B2615" s="2" t="s">
        <v>108</v>
      </c>
      <c r="C2615" s="66" t="s">
        <v>286</v>
      </c>
      <c r="D2615" s="2" t="n">
        <v>110</v>
      </c>
      <c r="E2615" s="38" t="s">
        <v>189</v>
      </c>
      <c r="F2615" s="2" t="str">
        <f aca="false">RIGHT("0"&amp;E2615*10,3)</f>
        <v>040</v>
      </c>
      <c r="G2615" s="66" t="s">
        <v>3872</v>
      </c>
      <c r="H2615" s="2" t="s">
        <v>3433</v>
      </c>
    </row>
    <row r="2616" customFormat="false" ht="15" hidden="false" customHeight="false" outlineLevel="0" collapsed="false">
      <c r="B2616" s="2" t="s">
        <v>108</v>
      </c>
      <c r="C2616" s="66" t="s">
        <v>286</v>
      </c>
      <c r="D2616" s="2" t="n">
        <f aca="false">D2615+5</f>
        <v>115</v>
      </c>
      <c r="E2616" s="38" t="s">
        <v>215</v>
      </c>
      <c r="F2616" s="2" t="str">
        <f aca="false">RIGHT("0"&amp;E2616*10,3)</f>
        <v>045</v>
      </c>
      <c r="G2616" s="66" t="s">
        <v>3872</v>
      </c>
      <c r="H2616" s="2" t="s">
        <v>3433</v>
      </c>
    </row>
    <row r="2617" customFormat="false" ht="15" hidden="false" customHeight="false" outlineLevel="0" collapsed="false">
      <c r="B2617" s="2" t="s">
        <v>108</v>
      </c>
      <c r="C2617" s="66" t="s">
        <v>286</v>
      </c>
      <c r="D2617" s="2" t="n">
        <f aca="false">D2616+5</f>
        <v>120</v>
      </c>
      <c r="E2617" s="38" t="s">
        <v>190</v>
      </c>
      <c r="F2617" s="2" t="str">
        <f aca="false">RIGHT("0"&amp;E2617*10,3)</f>
        <v>050</v>
      </c>
      <c r="G2617" s="66" t="s">
        <v>3872</v>
      </c>
      <c r="H2617" s="2" t="s">
        <v>3433</v>
      </c>
    </row>
    <row r="2618" customFormat="false" ht="15" hidden="false" customHeight="false" outlineLevel="0" collapsed="false">
      <c r="B2618" s="2" t="s">
        <v>108</v>
      </c>
      <c r="C2618" s="66" t="s">
        <v>286</v>
      </c>
      <c r="D2618" s="2" t="n">
        <f aca="false">D2617+5</f>
        <v>125</v>
      </c>
      <c r="E2618" s="38" t="s">
        <v>216</v>
      </c>
      <c r="F2618" s="2" t="str">
        <f aca="false">RIGHT("0"&amp;E2618*10,3)</f>
        <v>055</v>
      </c>
      <c r="G2618" s="66" t="s">
        <v>3872</v>
      </c>
      <c r="H2618" s="2" t="s">
        <v>3433</v>
      </c>
    </row>
    <row r="2619" customFormat="false" ht="15" hidden="false" customHeight="false" outlineLevel="0" collapsed="false">
      <c r="B2619" s="2" t="s">
        <v>108</v>
      </c>
      <c r="C2619" s="66" t="s">
        <v>286</v>
      </c>
      <c r="D2619" s="2" t="n">
        <f aca="false">D2618+5</f>
        <v>130</v>
      </c>
      <c r="E2619" s="38" t="s">
        <v>191</v>
      </c>
      <c r="F2619" s="2" t="str">
        <f aca="false">RIGHT("0"&amp;E2619*10,3)</f>
        <v>060</v>
      </c>
      <c r="G2619" s="92" t="s">
        <v>3872</v>
      </c>
      <c r="H2619" s="8" t="n">
        <v>39</v>
      </c>
      <c r="I2619" s="8" t="n">
        <f aca="false">H2619</f>
        <v>39</v>
      </c>
      <c r="J2619" s="8" t="n">
        <f aca="false">H2619</f>
        <v>39</v>
      </c>
      <c r="M2619" s="8" t="n">
        <v>865</v>
      </c>
    </row>
    <row r="2620" customFormat="false" ht="15" hidden="false" customHeight="false" outlineLevel="0" collapsed="false">
      <c r="B2620" s="2" t="s">
        <v>108</v>
      </c>
      <c r="C2620" s="66" t="s">
        <v>286</v>
      </c>
      <c r="D2620" s="2" t="n">
        <f aca="false">D2619+5</f>
        <v>135</v>
      </c>
      <c r="E2620" s="38" t="s">
        <v>217</v>
      </c>
      <c r="F2620" s="2" t="str">
        <f aca="false">RIGHT("0"&amp;E2620*10,3)</f>
        <v>065</v>
      </c>
      <c r="G2620" s="92" t="s">
        <v>3872</v>
      </c>
      <c r="H2620" s="8" t="n">
        <v>39.5</v>
      </c>
      <c r="I2620" s="8" t="n">
        <f aca="false">H2620</f>
        <v>39.5</v>
      </c>
      <c r="J2620" s="8" t="n">
        <f aca="false">H2620</f>
        <v>39.5</v>
      </c>
      <c r="M2620" s="8" t="n">
        <v>885</v>
      </c>
    </row>
    <row r="2621" customFormat="false" ht="15" hidden="false" customHeight="false" outlineLevel="0" collapsed="false">
      <c r="B2621" s="2" t="s">
        <v>108</v>
      </c>
      <c r="C2621" s="66" t="s">
        <v>286</v>
      </c>
      <c r="D2621" s="2" t="n">
        <f aca="false">D2620+5</f>
        <v>140</v>
      </c>
      <c r="E2621" s="38" t="s">
        <v>218</v>
      </c>
      <c r="F2621" s="2" t="str">
        <f aca="false">RIGHT("0"&amp;E2621*10,3)</f>
        <v>070</v>
      </c>
      <c r="G2621" s="92" t="s">
        <v>3872</v>
      </c>
      <c r="H2621" s="8" t="n">
        <v>40</v>
      </c>
      <c r="I2621" s="8" t="n">
        <f aca="false">H2621</f>
        <v>40</v>
      </c>
      <c r="J2621" s="8" t="n">
        <f aca="false">H2621</f>
        <v>40</v>
      </c>
      <c r="M2621" s="8" t="n">
        <v>905</v>
      </c>
    </row>
    <row r="2622" customFormat="false" ht="15" hidden="false" customHeight="false" outlineLevel="0" collapsed="false">
      <c r="B2622" s="2" t="s">
        <v>108</v>
      </c>
      <c r="C2622" s="66" t="s">
        <v>286</v>
      </c>
      <c r="D2622" s="2" t="n">
        <f aca="false">D2621+5</f>
        <v>145</v>
      </c>
      <c r="E2622" s="38" t="s">
        <v>219</v>
      </c>
      <c r="F2622" s="2" t="str">
        <f aca="false">RIGHT("0"&amp;E2622*10,3)</f>
        <v>075</v>
      </c>
      <c r="G2622" s="92" t="s">
        <v>3872</v>
      </c>
      <c r="H2622" s="8" t="n">
        <v>40.5</v>
      </c>
      <c r="I2622" s="8" t="n">
        <f aca="false">H2622</f>
        <v>40.5</v>
      </c>
      <c r="J2622" s="8" t="n">
        <f aca="false">H2622</f>
        <v>40.5</v>
      </c>
      <c r="M2622" s="8" t="n">
        <v>925</v>
      </c>
    </row>
    <row r="2623" customFormat="false" ht="15" hidden="false" customHeight="false" outlineLevel="0" collapsed="false">
      <c r="B2623" s="2" t="s">
        <v>108</v>
      </c>
      <c r="C2623" s="66" t="s">
        <v>286</v>
      </c>
      <c r="D2623" s="2" t="n">
        <f aca="false">D2622+5</f>
        <v>150</v>
      </c>
      <c r="E2623" s="38" t="s">
        <v>220</v>
      </c>
      <c r="F2623" s="2" t="str">
        <f aca="false">RIGHT("0"&amp;E2623*10,3)</f>
        <v>080</v>
      </c>
      <c r="G2623" s="92" t="s">
        <v>3872</v>
      </c>
      <c r="H2623" s="8" t="n">
        <v>41</v>
      </c>
      <c r="I2623" s="8" t="n">
        <f aca="false">H2623</f>
        <v>41</v>
      </c>
      <c r="J2623" s="8" t="n">
        <f aca="false">H2623</f>
        <v>41</v>
      </c>
      <c r="M2623" s="8" t="n">
        <v>945</v>
      </c>
    </row>
    <row r="2624" customFormat="false" ht="15" hidden="false" customHeight="false" outlineLevel="0" collapsed="false">
      <c r="B2624" s="2" t="s">
        <v>108</v>
      </c>
      <c r="C2624" s="66" t="s">
        <v>286</v>
      </c>
      <c r="D2624" s="2" t="n">
        <f aca="false">D2623+5</f>
        <v>155</v>
      </c>
      <c r="E2624" s="38" t="s">
        <v>221</v>
      </c>
      <c r="F2624" s="2" t="str">
        <f aca="false">RIGHT("0"&amp;E2624*10,3)</f>
        <v>085</v>
      </c>
      <c r="G2624" s="92" t="s">
        <v>3872</v>
      </c>
      <c r="H2624" s="8" t="n">
        <v>41.5</v>
      </c>
      <c r="I2624" s="8" t="n">
        <f aca="false">H2624</f>
        <v>41.5</v>
      </c>
      <c r="J2624" s="8" t="n">
        <f aca="false">H2624</f>
        <v>41.5</v>
      </c>
      <c r="M2624" s="8" t="n">
        <v>965</v>
      </c>
    </row>
    <row r="2625" customFormat="false" ht="15" hidden="false" customHeight="false" outlineLevel="0" collapsed="false">
      <c r="B2625" s="2" t="s">
        <v>108</v>
      </c>
      <c r="C2625" s="66" t="s">
        <v>286</v>
      </c>
      <c r="D2625" s="2" t="n">
        <f aca="false">D2624+5</f>
        <v>160</v>
      </c>
      <c r="E2625" s="38" t="s">
        <v>222</v>
      </c>
      <c r="F2625" s="2" t="str">
        <f aca="false">RIGHT("0"&amp;E2625*10,3)</f>
        <v>090</v>
      </c>
      <c r="G2625" s="92" t="s">
        <v>3872</v>
      </c>
      <c r="H2625" s="8" t="n">
        <v>42</v>
      </c>
      <c r="I2625" s="8" t="n">
        <f aca="false">H2625</f>
        <v>42</v>
      </c>
      <c r="J2625" s="8" t="n">
        <f aca="false">H2625</f>
        <v>42</v>
      </c>
      <c r="M2625" s="8" t="n">
        <v>995</v>
      </c>
    </row>
    <row r="2626" customFormat="false" ht="15" hidden="false" customHeight="false" outlineLevel="0" collapsed="false">
      <c r="B2626" s="2" t="s">
        <v>108</v>
      </c>
      <c r="C2626" s="66" t="s">
        <v>286</v>
      </c>
      <c r="D2626" s="2" t="n">
        <f aca="false">D2625+5</f>
        <v>165</v>
      </c>
      <c r="E2626" s="38" t="s">
        <v>223</v>
      </c>
      <c r="F2626" s="2" t="str">
        <f aca="false">RIGHT("0"&amp;E2626*10,3)</f>
        <v>095</v>
      </c>
      <c r="G2626" s="92" t="s">
        <v>3872</v>
      </c>
      <c r="H2626" s="8" t="n">
        <v>42.5</v>
      </c>
      <c r="I2626" s="8" t="n">
        <f aca="false">H2626</f>
        <v>42.5</v>
      </c>
      <c r="J2626" s="8" t="n">
        <f aca="false">H2626</f>
        <v>42.5</v>
      </c>
      <c r="M2626" s="8" t="n">
        <v>985</v>
      </c>
    </row>
    <row r="2627" customFormat="false" ht="15" hidden="false" customHeight="false" outlineLevel="0" collapsed="false">
      <c r="B2627" s="2" t="s">
        <v>108</v>
      </c>
      <c r="C2627" s="66" t="s">
        <v>286</v>
      </c>
      <c r="D2627" s="2" t="n">
        <f aca="false">D2626+5</f>
        <v>170</v>
      </c>
      <c r="E2627" s="38" t="s">
        <v>224</v>
      </c>
      <c r="F2627" s="2" t="str">
        <f aca="false">RIGHT("0"&amp;E2627*10,3)</f>
        <v>100</v>
      </c>
      <c r="G2627" s="92" t="s">
        <v>3872</v>
      </c>
      <c r="H2627" s="8" t="n">
        <v>43</v>
      </c>
      <c r="I2627" s="8" t="n">
        <f aca="false">H2627</f>
        <v>43</v>
      </c>
      <c r="J2627" s="8" t="n">
        <f aca="false">H2627</f>
        <v>43</v>
      </c>
      <c r="M2627" s="8" t="n">
        <v>975</v>
      </c>
    </row>
    <row r="2628" customFormat="false" ht="15" hidden="false" customHeight="false" outlineLevel="0" collapsed="false">
      <c r="B2628" s="2" t="s">
        <v>108</v>
      </c>
      <c r="C2628" s="66" t="s">
        <v>286</v>
      </c>
      <c r="D2628" s="2" t="n">
        <f aca="false">D2627+5</f>
        <v>175</v>
      </c>
      <c r="E2628" s="38" t="s">
        <v>225</v>
      </c>
      <c r="F2628" s="2" t="str">
        <f aca="false">RIGHT("0"&amp;E2628*10,3)</f>
        <v>105</v>
      </c>
      <c r="G2628" s="92" t="s">
        <v>3872</v>
      </c>
      <c r="H2628" s="8" t="n">
        <v>43.5</v>
      </c>
      <c r="I2628" s="8" t="n">
        <f aca="false">H2628</f>
        <v>43.5</v>
      </c>
      <c r="J2628" s="8" t="n">
        <f aca="false">H2628</f>
        <v>43.5</v>
      </c>
      <c r="M2628" s="8" t="n">
        <v>955</v>
      </c>
    </row>
    <row r="2629" customFormat="false" ht="15" hidden="false" customHeight="false" outlineLevel="0" collapsed="false">
      <c r="B2629" s="2" t="s">
        <v>108</v>
      </c>
      <c r="C2629" s="66" t="s">
        <v>286</v>
      </c>
      <c r="D2629" s="2" t="n">
        <f aca="false">D2628+5</f>
        <v>180</v>
      </c>
      <c r="E2629" s="38" t="s">
        <v>226</v>
      </c>
      <c r="F2629" s="2" t="str">
        <f aca="false">RIGHT("0"&amp;E2629*10,3)</f>
        <v>110</v>
      </c>
      <c r="G2629" s="92" t="s">
        <v>3872</v>
      </c>
      <c r="H2629" s="8" t="n">
        <v>44</v>
      </c>
      <c r="I2629" s="8" t="n">
        <f aca="false">H2629</f>
        <v>44</v>
      </c>
      <c r="J2629" s="8" t="n">
        <f aca="false">H2629</f>
        <v>44</v>
      </c>
      <c r="M2629" s="8" t="n">
        <v>935</v>
      </c>
    </row>
    <row r="2630" customFormat="false" ht="15" hidden="false" customHeight="false" outlineLevel="0" collapsed="false">
      <c r="B2630" s="2" t="s">
        <v>108</v>
      </c>
      <c r="C2630" s="66" t="s">
        <v>286</v>
      </c>
      <c r="D2630" s="2" t="n">
        <f aca="false">D2629+5</f>
        <v>185</v>
      </c>
      <c r="E2630" s="38" t="s">
        <v>231</v>
      </c>
      <c r="F2630" s="2" t="str">
        <f aca="false">RIGHT("0"&amp;E2630*10,3)</f>
        <v>115</v>
      </c>
      <c r="G2630" s="92" t="s">
        <v>3872</v>
      </c>
      <c r="H2630" s="8" t="n">
        <v>44.5</v>
      </c>
      <c r="I2630" s="8" t="n">
        <f aca="false">H2630</f>
        <v>44.5</v>
      </c>
      <c r="J2630" s="8" t="n">
        <f aca="false">H2630</f>
        <v>44.5</v>
      </c>
      <c r="M2630" s="8" t="n">
        <v>915</v>
      </c>
    </row>
    <row r="2631" customFormat="false" ht="15" hidden="false" customHeight="false" outlineLevel="0" collapsed="false">
      <c r="B2631" s="2" t="s">
        <v>108</v>
      </c>
      <c r="C2631" s="66" t="s">
        <v>286</v>
      </c>
      <c r="D2631" s="2" t="n">
        <f aca="false">D2630+5</f>
        <v>190</v>
      </c>
      <c r="E2631" s="38" t="s">
        <v>232</v>
      </c>
      <c r="F2631" s="2" t="str">
        <f aca="false">RIGHT("0"&amp;E2631*10,3)</f>
        <v>120</v>
      </c>
      <c r="G2631" s="92" t="s">
        <v>3872</v>
      </c>
      <c r="H2631" s="8" t="n">
        <v>45</v>
      </c>
      <c r="I2631" s="8" t="n">
        <f aca="false">H2631</f>
        <v>45</v>
      </c>
      <c r="J2631" s="8" t="n">
        <f aca="false">H2631</f>
        <v>45</v>
      </c>
      <c r="M2631" s="8" t="n">
        <v>895</v>
      </c>
    </row>
    <row r="2632" customFormat="false" ht="15" hidden="false" customHeight="false" outlineLevel="0" collapsed="false">
      <c r="B2632" s="2" t="s">
        <v>108</v>
      </c>
      <c r="C2632" s="66" t="s">
        <v>286</v>
      </c>
      <c r="D2632" s="2" t="n">
        <f aca="false">D2631+5</f>
        <v>195</v>
      </c>
      <c r="E2632" s="38" t="s">
        <v>233</v>
      </c>
      <c r="F2632" s="2" t="str">
        <f aca="false">RIGHT("0"&amp;E2632*10,3)</f>
        <v>125</v>
      </c>
      <c r="G2632" s="92" t="s">
        <v>3872</v>
      </c>
      <c r="H2632" s="8" t="n">
        <v>45.5</v>
      </c>
      <c r="I2632" s="8" t="n">
        <f aca="false">H2632</f>
        <v>45.5</v>
      </c>
      <c r="J2632" s="8" t="n">
        <f aca="false">H2632</f>
        <v>45.5</v>
      </c>
      <c r="M2632" s="8" t="n">
        <v>875</v>
      </c>
    </row>
    <row r="2633" customFormat="false" ht="15" hidden="false" customHeight="false" outlineLevel="0" collapsed="false">
      <c r="B2633" s="2" t="s">
        <v>108</v>
      </c>
      <c r="C2633" s="66" t="s">
        <v>286</v>
      </c>
      <c r="D2633" s="2" t="n">
        <f aca="false">D2632+5</f>
        <v>200</v>
      </c>
      <c r="E2633" s="38" t="s">
        <v>234</v>
      </c>
      <c r="F2633" s="2" t="str">
        <f aca="false">RIGHT("0"&amp;E2633*10,3)</f>
        <v>130</v>
      </c>
      <c r="G2633" s="92" t="s">
        <v>3872</v>
      </c>
      <c r="H2633" s="8" t="n">
        <v>46</v>
      </c>
      <c r="I2633" s="8" t="n">
        <f aca="false">H2633</f>
        <v>46</v>
      </c>
      <c r="J2633" s="8" t="n">
        <f aca="false">H2633</f>
        <v>46</v>
      </c>
      <c r="M2633" s="8" t="n">
        <v>855</v>
      </c>
    </row>
    <row r="2634" customFormat="false" ht="15" hidden="false" customHeight="false" outlineLevel="0" collapsed="false">
      <c r="B2634" s="2" t="s">
        <v>108</v>
      </c>
      <c r="C2634" s="66" t="s">
        <v>286</v>
      </c>
      <c r="D2634" s="2" t="n">
        <f aca="false">D2633+5</f>
        <v>205</v>
      </c>
      <c r="E2634" s="38" t="s">
        <v>276</v>
      </c>
      <c r="F2634" s="2" t="str">
        <f aca="false">RIGHT("0"&amp;E2634*10,3)</f>
        <v>135</v>
      </c>
      <c r="G2634" s="92" t="s">
        <v>3872</v>
      </c>
      <c r="H2634" s="8" t="n">
        <v>46.5</v>
      </c>
      <c r="I2634" s="8" t="n">
        <f aca="false">H2634</f>
        <v>46.5</v>
      </c>
      <c r="J2634" s="8" t="n">
        <f aca="false">H2634</f>
        <v>46.5</v>
      </c>
      <c r="M2634" s="8" t="n">
        <v>835</v>
      </c>
    </row>
    <row r="2635" customFormat="false" ht="15" hidden="false" customHeight="false" outlineLevel="0" collapsed="false">
      <c r="B2635" s="2" t="s">
        <v>108</v>
      </c>
      <c r="C2635" s="66" t="s">
        <v>286</v>
      </c>
      <c r="D2635" s="2" t="n">
        <f aca="false">D2634+5</f>
        <v>210</v>
      </c>
      <c r="E2635" s="38" t="s">
        <v>277</v>
      </c>
      <c r="F2635" s="2" t="str">
        <f aca="false">RIGHT("0"&amp;E2635*10,3)</f>
        <v>140</v>
      </c>
      <c r="G2635" s="92" t="s">
        <v>3872</v>
      </c>
      <c r="H2635" s="8" t="n">
        <v>47</v>
      </c>
      <c r="I2635" s="8" t="n">
        <f aca="false">H2635</f>
        <v>47</v>
      </c>
      <c r="J2635" s="8" t="n">
        <f aca="false">H2635</f>
        <v>47</v>
      </c>
      <c r="M2635" s="8" t="n">
        <v>815</v>
      </c>
    </row>
    <row r="2636" customFormat="false" ht="15" hidden="false" customHeight="false" outlineLevel="0" collapsed="false">
      <c r="B2636" s="2" t="s">
        <v>108</v>
      </c>
      <c r="C2636" s="66" t="s">
        <v>286</v>
      </c>
      <c r="D2636" s="2" t="n">
        <f aca="false">D2635+5</f>
        <v>215</v>
      </c>
      <c r="E2636" s="38" t="s">
        <v>278</v>
      </c>
      <c r="F2636" s="2" t="str">
        <f aca="false">RIGHT("0"&amp;E2636*10,3)</f>
        <v>145</v>
      </c>
      <c r="G2636" s="92" t="s">
        <v>3872</v>
      </c>
      <c r="H2636" s="8" t="n">
        <v>47.5</v>
      </c>
      <c r="I2636" s="8" t="n">
        <f aca="false">H2636</f>
        <v>47.5</v>
      </c>
      <c r="J2636" s="8" t="n">
        <f aca="false">H2636</f>
        <v>47.5</v>
      </c>
      <c r="M2636" s="8" t="n">
        <v>795</v>
      </c>
    </row>
    <row r="2637" customFormat="false" ht="15" hidden="false" customHeight="false" outlineLevel="0" collapsed="false">
      <c r="B2637" s="2" t="s">
        <v>108</v>
      </c>
      <c r="C2637" s="66" t="s">
        <v>286</v>
      </c>
      <c r="D2637" s="2" t="n">
        <f aca="false">D2636+5</f>
        <v>220</v>
      </c>
      <c r="E2637" s="38" t="s">
        <v>279</v>
      </c>
      <c r="F2637" s="2" t="str">
        <f aca="false">RIGHT("0"&amp;E2637*10,3)</f>
        <v>150</v>
      </c>
      <c r="G2637" s="92" t="s">
        <v>3872</v>
      </c>
      <c r="H2637" s="8" t="n">
        <v>48</v>
      </c>
      <c r="I2637" s="8" t="n">
        <f aca="false">H2637</f>
        <v>48</v>
      </c>
      <c r="J2637" s="8" t="n">
        <f aca="false">H2637</f>
        <v>48</v>
      </c>
      <c r="M2637" s="8" t="n">
        <v>775</v>
      </c>
    </row>
    <row r="2638" customFormat="false" ht="15" hidden="false" customHeight="false" outlineLevel="0" collapsed="false">
      <c r="B2638" s="2" t="s">
        <v>108</v>
      </c>
      <c r="C2638" s="66" t="s">
        <v>286</v>
      </c>
      <c r="D2638" s="2" t="n">
        <f aca="false">D2637+5</f>
        <v>225</v>
      </c>
      <c r="E2638" s="38" t="s">
        <v>280</v>
      </c>
      <c r="F2638" s="2" t="str">
        <f aca="false">RIGHT("0"&amp;E2638*10,3)</f>
        <v>155</v>
      </c>
      <c r="G2638" s="92" t="s">
        <v>3872</v>
      </c>
      <c r="H2638" s="8" t="n">
        <v>48.5</v>
      </c>
      <c r="I2638" s="8" t="n">
        <f aca="false">H2638</f>
        <v>48.5</v>
      </c>
      <c r="J2638" s="8" t="n">
        <f aca="false">H2638</f>
        <v>48.5</v>
      </c>
      <c r="M2638" s="8" t="n">
        <v>755</v>
      </c>
    </row>
    <row r="2639" customFormat="false" ht="15" hidden="false" customHeight="false" outlineLevel="0" collapsed="false">
      <c r="B2639" s="2" t="s">
        <v>108</v>
      </c>
      <c r="C2639" s="66" t="s">
        <v>286</v>
      </c>
      <c r="D2639" s="2" t="n">
        <f aca="false">D2638+5</f>
        <v>230</v>
      </c>
      <c r="E2639" s="38" t="s">
        <v>281</v>
      </c>
      <c r="F2639" s="2" t="str">
        <f aca="false">RIGHT("0"&amp;E2639*10,3)</f>
        <v>160</v>
      </c>
      <c r="G2639" s="92" t="s">
        <v>3872</v>
      </c>
      <c r="H2639" s="8" t="n">
        <v>49</v>
      </c>
      <c r="I2639" s="8" t="n">
        <f aca="false">H2639</f>
        <v>49</v>
      </c>
      <c r="J2639" s="8" t="n">
        <f aca="false">H2639</f>
        <v>49</v>
      </c>
      <c r="M2639" s="8" t="n">
        <v>735</v>
      </c>
    </row>
    <row r="2640" customFormat="false" ht="15" hidden="false" customHeight="false" outlineLevel="0" collapsed="false">
      <c r="B2640" s="2" t="s">
        <v>108</v>
      </c>
      <c r="C2640" s="66" t="s">
        <v>286</v>
      </c>
      <c r="D2640" s="2" t="n">
        <f aca="false">D2639+5</f>
        <v>235</v>
      </c>
      <c r="E2640" s="38" t="s">
        <v>282</v>
      </c>
      <c r="F2640" s="2" t="str">
        <f aca="false">RIGHT("0"&amp;E2640*10,3)</f>
        <v>165</v>
      </c>
      <c r="G2640" s="92" t="s">
        <v>3872</v>
      </c>
      <c r="H2640" s="8" t="n">
        <v>49.5</v>
      </c>
      <c r="I2640" s="8" t="n">
        <f aca="false">H2640</f>
        <v>49.5</v>
      </c>
      <c r="J2640" s="8" t="n">
        <f aca="false">H2640</f>
        <v>49.5</v>
      </c>
      <c r="M2640" s="8" t="n">
        <v>715</v>
      </c>
    </row>
    <row r="2641" customFormat="false" ht="15" hidden="false" customHeight="false" outlineLevel="0" collapsed="false">
      <c r="B2641" s="2" t="s">
        <v>108</v>
      </c>
      <c r="C2641" s="66" t="s">
        <v>286</v>
      </c>
      <c r="D2641" s="2" t="n">
        <f aca="false">D2640+5</f>
        <v>240</v>
      </c>
      <c r="E2641" s="38" t="s">
        <v>283</v>
      </c>
      <c r="F2641" s="2" t="str">
        <f aca="false">RIGHT("0"&amp;E2641*10,3)</f>
        <v>170</v>
      </c>
      <c r="G2641" s="92" t="s">
        <v>3872</v>
      </c>
      <c r="H2641" s="8" t="n">
        <v>50</v>
      </c>
      <c r="I2641" s="8" t="n">
        <f aca="false">H2641</f>
        <v>50</v>
      </c>
      <c r="J2641" s="8" t="n">
        <f aca="false">H2641</f>
        <v>50</v>
      </c>
      <c r="M2641" s="8" t="n">
        <v>695</v>
      </c>
    </row>
    <row r="2642" customFormat="false" ht="15" hidden="false" customHeight="false" outlineLevel="0" collapsed="false">
      <c r="B2642" s="2" t="s">
        <v>108</v>
      </c>
      <c r="C2642" s="66" t="s">
        <v>286</v>
      </c>
      <c r="D2642" s="2" t="n">
        <f aca="false">D2641+5</f>
        <v>245</v>
      </c>
      <c r="E2642" s="38" t="s">
        <v>284</v>
      </c>
      <c r="F2642" s="2" t="str">
        <f aca="false">RIGHT("0"&amp;E2642*10,3)</f>
        <v>175</v>
      </c>
      <c r="G2642" s="66" t="s">
        <v>3872</v>
      </c>
      <c r="H2642" s="2" t="s">
        <v>3433</v>
      </c>
    </row>
    <row r="2643" customFormat="false" ht="15" hidden="false" customHeight="false" outlineLevel="0" collapsed="false">
      <c r="B2643" s="2" t="s">
        <v>108</v>
      </c>
      <c r="C2643" s="66" t="s">
        <v>286</v>
      </c>
      <c r="D2643" s="2" t="n">
        <f aca="false">D2642+5</f>
        <v>250</v>
      </c>
      <c r="E2643" s="38" t="s">
        <v>285</v>
      </c>
      <c r="F2643" s="2" t="str">
        <f aca="false">RIGHT("0"&amp;E2643*10,3)</f>
        <v>180</v>
      </c>
      <c r="G2643" s="66" t="s">
        <v>3872</v>
      </c>
      <c r="H2643" s="2" t="s">
        <v>3433</v>
      </c>
    </row>
    <row r="2645" customFormat="false" ht="15" hidden="false" customHeight="false" outlineLevel="0" collapsed="false">
      <c r="B2645" s="2" t="s">
        <v>108</v>
      </c>
      <c r="C2645" s="66" t="s">
        <v>230</v>
      </c>
      <c r="D2645" s="2" t="n">
        <v>110</v>
      </c>
      <c r="E2645" s="38" t="s">
        <v>188</v>
      </c>
      <c r="F2645" s="2" t="s">
        <v>2909</v>
      </c>
      <c r="G2645" s="66" t="s">
        <v>3872</v>
      </c>
      <c r="H2645" s="2" t="s">
        <v>3433</v>
      </c>
    </row>
    <row r="2646" customFormat="false" ht="15" hidden="false" customHeight="false" outlineLevel="0" collapsed="false">
      <c r="B2646" s="2" t="s">
        <v>108</v>
      </c>
      <c r="C2646" s="66" t="s">
        <v>230</v>
      </c>
      <c r="D2646" s="2" t="n">
        <v>115</v>
      </c>
      <c r="E2646" s="38" t="s">
        <v>214</v>
      </c>
      <c r="F2646" s="2" t="s">
        <v>3436</v>
      </c>
      <c r="G2646" s="66" t="s">
        <v>3872</v>
      </c>
      <c r="H2646" s="2" t="s">
        <v>3433</v>
      </c>
    </row>
    <row r="2647" customFormat="false" ht="15" hidden="false" customHeight="false" outlineLevel="0" collapsed="false">
      <c r="B2647" s="2" t="s">
        <v>108</v>
      </c>
      <c r="C2647" s="66" t="s">
        <v>230</v>
      </c>
      <c r="D2647" s="2" t="n">
        <v>120</v>
      </c>
      <c r="E2647" s="38" t="s">
        <v>189</v>
      </c>
      <c r="F2647" s="2" t="s">
        <v>2910</v>
      </c>
      <c r="G2647" s="92" t="s">
        <v>3872</v>
      </c>
      <c r="H2647" s="8" t="n">
        <v>34</v>
      </c>
      <c r="I2647" s="8" t="n">
        <f aca="false">H2647</f>
        <v>34</v>
      </c>
      <c r="J2647" s="8" t="n">
        <f aca="false">H2647</f>
        <v>34</v>
      </c>
      <c r="M2647" s="8" t="n">
        <v>845</v>
      </c>
    </row>
    <row r="2648" customFormat="false" ht="15" hidden="false" customHeight="false" outlineLevel="0" collapsed="false">
      <c r="B2648" s="2" t="s">
        <v>108</v>
      </c>
      <c r="C2648" s="66" t="s">
        <v>230</v>
      </c>
      <c r="D2648" s="2" t="n">
        <v>125</v>
      </c>
      <c r="E2648" s="38" t="s">
        <v>215</v>
      </c>
      <c r="F2648" s="2" t="s">
        <v>3437</v>
      </c>
      <c r="G2648" s="92" t="s">
        <v>3872</v>
      </c>
      <c r="H2648" s="8" t="n">
        <v>34.5</v>
      </c>
      <c r="I2648" s="8" t="n">
        <f aca="false">H2648</f>
        <v>34.5</v>
      </c>
      <c r="J2648" s="8" t="n">
        <f aca="false">H2648</f>
        <v>34.5</v>
      </c>
      <c r="M2648" s="8" t="n">
        <v>865</v>
      </c>
    </row>
    <row r="2649" customFormat="false" ht="15" hidden="false" customHeight="false" outlineLevel="0" collapsed="false">
      <c r="B2649" s="2" t="s">
        <v>108</v>
      </c>
      <c r="C2649" s="66" t="s">
        <v>230</v>
      </c>
      <c r="D2649" s="2" t="n">
        <v>130</v>
      </c>
      <c r="E2649" s="38" t="s">
        <v>190</v>
      </c>
      <c r="F2649" s="2" t="s">
        <v>2911</v>
      </c>
      <c r="G2649" s="92" t="s">
        <v>3872</v>
      </c>
      <c r="H2649" s="8" t="n">
        <v>35</v>
      </c>
      <c r="I2649" s="8" t="n">
        <f aca="false">H2649</f>
        <v>35</v>
      </c>
      <c r="J2649" s="8" t="n">
        <f aca="false">H2649</f>
        <v>35</v>
      </c>
      <c r="M2649" s="8" t="n">
        <v>885</v>
      </c>
    </row>
    <row r="2650" customFormat="false" ht="15" hidden="false" customHeight="false" outlineLevel="0" collapsed="false">
      <c r="B2650" s="2" t="s">
        <v>108</v>
      </c>
      <c r="C2650" s="66" t="s">
        <v>230</v>
      </c>
      <c r="D2650" s="2" t="n">
        <v>135</v>
      </c>
      <c r="E2650" s="38" t="s">
        <v>216</v>
      </c>
      <c r="F2650" s="2" t="s">
        <v>3438</v>
      </c>
      <c r="G2650" s="92" t="s">
        <v>3872</v>
      </c>
      <c r="H2650" s="8" t="n">
        <v>35.5</v>
      </c>
      <c r="I2650" s="8" t="n">
        <f aca="false">H2650</f>
        <v>35.5</v>
      </c>
      <c r="J2650" s="8" t="n">
        <f aca="false">H2650</f>
        <v>35.5</v>
      </c>
      <c r="M2650" s="8" t="n">
        <v>905</v>
      </c>
    </row>
    <row r="2651" customFormat="false" ht="15" hidden="false" customHeight="false" outlineLevel="0" collapsed="false">
      <c r="B2651" s="2" t="s">
        <v>108</v>
      </c>
      <c r="C2651" s="66" t="s">
        <v>230</v>
      </c>
      <c r="D2651" s="2" t="n">
        <v>140</v>
      </c>
      <c r="E2651" s="38" t="s">
        <v>191</v>
      </c>
      <c r="F2651" s="2" t="s">
        <v>2912</v>
      </c>
      <c r="G2651" s="92" t="s">
        <v>3872</v>
      </c>
      <c r="H2651" s="8" t="n">
        <v>36</v>
      </c>
      <c r="I2651" s="8" t="n">
        <f aca="false">H2651</f>
        <v>36</v>
      </c>
      <c r="J2651" s="8" t="n">
        <f aca="false">H2651</f>
        <v>36</v>
      </c>
      <c r="M2651" s="8" t="n">
        <v>925</v>
      </c>
    </row>
    <row r="2652" customFormat="false" ht="15" hidden="false" customHeight="false" outlineLevel="0" collapsed="false">
      <c r="B2652" s="2" t="s">
        <v>108</v>
      </c>
      <c r="C2652" s="66" t="s">
        <v>230</v>
      </c>
      <c r="D2652" s="2" t="n">
        <v>145</v>
      </c>
      <c r="E2652" s="38" t="s">
        <v>217</v>
      </c>
      <c r="F2652" s="2" t="s">
        <v>3439</v>
      </c>
      <c r="G2652" s="92" t="s">
        <v>3872</v>
      </c>
      <c r="H2652" s="8" t="n">
        <v>36.5</v>
      </c>
      <c r="I2652" s="8" t="n">
        <f aca="false">H2652</f>
        <v>36.5</v>
      </c>
      <c r="J2652" s="8" t="n">
        <f aca="false">H2652</f>
        <v>36.5</v>
      </c>
      <c r="M2652" s="8" t="n">
        <v>945</v>
      </c>
    </row>
    <row r="2653" customFormat="false" ht="15" hidden="false" customHeight="false" outlineLevel="0" collapsed="false">
      <c r="B2653" s="2" t="s">
        <v>108</v>
      </c>
      <c r="C2653" s="66" t="s">
        <v>230</v>
      </c>
      <c r="D2653" s="2" t="n">
        <v>150</v>
      </c>
      <c r="E2653" s="38" t="s">
        <v>218</v>
      </c>
      <c r="F2653" s="2" t="s">
        <v>3036</v>
      </c>
      <c r="G2653" s="92" t="s">
        <v>3872</v>
      </c>
      <c r="H2653" s="8" t="n">
        <v>37</v>
      </c>
      <c r="I2653" s="8" t="n">
        <f aca="false">H2653</f>
        <v>37</v>
      </c>
      <c r="J2653" s="8" t="n">
        <f aca="false">H2653</f>
        <v>37</v>
      </c>
      <c r="M2653" s="8" t="n">
        <v>965</v>
      </c>
    </row>
    <row r="2654" customFormat="false" ht="15" hidden="false" customHeight="false" outlineLevel="0" collapsed="false">
      <c r="B2654" s="2" t="s">
        <v>108</v>
      </c>
      <c r="C2654" s="66" t="s">
        <v>230</v>
      </c>
      <c r="D2654" s="2" t="n">
        <v>155</v>
      </c>
      <c r="E2654" s="38" t="s">
        <v>219</v>
      </c>
      <c r="F2654" s="2" t="s">
        <v>3440</v>
      </c>
      <c r="G2654" s="92" t="s">
        <v>3872</v>
      </c>
      <c r="H2654" s="8" t="n">
        <v>37.5</v>
      </c>
      <c r="I2654" s="8" t="n">
        <f aca="false">H2654</f>
        <v>37.5</v>
      </c>
      <c r="J2654" s="8" t="n">
        <f aca="false">H2654</f>
        <v>37.5</v>
      </c>
      <c r="M2654" s="8" t="n">
        <v>975</v>
      </c>
    </row>
    <row r="2655" customFormat="false" ht="15" hidden="false" customHeight="false" outlineLevel="0" collapsed="false">
      <c r="B2655" s="2" t="s">
        <v>108</v>
      </c>
      <c r="C2655" s="66" t="s">
        <v>230</v>
      </c>
      <c r="D2655" s="2" t="n">
        <v>160</v>
      </c>
      <c r="E2655" s="38" t="s">
        <v>220</v>
      </c>
      <c r="F2655" s="2" t="s">
        <v>3037</v>
      </c>
      <c r="G2655" s="92" t="s">
        <v>3872</v>
      </c>
      <c r="H2655" s="8" t="n">
        <v>38</v>
      </c>
      <c r="I2655" s="8" t="n">
        <f aca="false">H2655</f>
        <v>38</v>
      </c>
      <c r="J2655" s="8" t="n">
        <f aca="false">H2655</f>
        <v>38</v>
      </c>
      <c r="M2655" s="8" t="n">
        <v>995</v>
      </c>
    </row>
    <row r="2656" customFormat="false" ht="15" hidden="false" customHeight="false" outlineLevel="0" collapsed="false">
      <c r="B2656" s="2" t="s">
        <v>108</v>
      </c>
      <c r="C2656" s="66" t="s">
        <v>230</v>
      </c>
      <c r="D2656" s="2" t="n">
        <v>165</v>
      </c>
      <c r="E2656" s="38" t="s">
        <v>221</v>
      </c>
      <c r="F2656" s="2" t="s">
        <v>3441</v>
      </c>
      <c r="G2656" s="92" t="s">
        <v>3872</v>
      </c>
      <c r="H2656" s="8" t="n">
        <v>38.5</v>
      </c>
      <c r="I2656" s="8" t="n">
        <f aca="false">H2656</f>
        <v>38.5</v>
      </c>
      <c r="J2656" s="8" t="n">
        <f aca="false">H2656</f>
        <v>38.5</v>
      </c>
      <c r="M2656" s="8" t="n">
        <v>985</v>
      </c>
    </row>
    <row r="2657" customFormat="false" ht="15" hidden="false" customHeight="false" outlineLevel="0" collapsed="false">
      <c r="B2657" s="2" t="s">
        <v>108</v>
      </c>
      <c r="C2657" s="66" t="s">
        <v>230</v>
      </c>
      <c r="D2657" s="2" t="n">
        <v>170</v>
      </c>
      <c r="E2657" s="38" t="s">
        <v>222</v>
      </c>
      <c r="F2657" s="2" t="s">
        <v>3442</v>
      </c>
      <c r="G2657" s="92" t="s">
        <v>3872</v>
      </c>
      <c r="H2657" s="8" t="n">
        <v>39</v>
      </c>
      <c r="I2657" s="8" t="n">
        <f aca="false">H2657</f>
        <v>39</v>
      </c>
      <c r="J2657" s="8" t="n">
        <f aca="false">H2657</f>
        <v>39</v>
      </c>
      <c r="M2657" s="8" t="n">
        <v>955</v>
      </c>
    </row>
    <row r="2658" customFormat="false" ht="15" hidden="false" customHeight="false" outlineLevel="0" collapsed="false">
      <c r="B2658" s="2" t="s">
        <v>108</v>
      </c>
      <c r="C2658" s="66" t="s">
        <v>230</v>
      </c>
      <c r="D2658" s="2" t="n">
        <v>175</v>
      </c>
      <c r="E2658" s="38" t="s">
        <v>223</v>
      </c>
      <c r="F2658" s="2" t="s">
        <v>3443</v>
      </c>
      <c r="G2658" s="92" t="s">
        <v>3872</v>
      </c>
      <c r="H2658" s="8" t="n">
        <v>39.5</v>
      </c>
      <c r="I2658" s="8" t="n">
        <f aca="false">H2658</f>
        <v>39.5</v>
      </c>
      <c r="J2658" s="8" t="n">
        <f aca="false">H2658</f>
        <v>39.5</v>
      </c>
      <c r="M2658" s="8" t="n">
        <v>935</v>
      </c>
    </row>
    <row r="2659" customFormat="false" ht="15" hidden="false" customHeight="false" outlineLevel="0" collapsed="false">
      <c r="B2659" s="2" t="s">
        <v>108</v>
      </c>
      <c r="C2659" s="66" t="s">
        <v>230</v>
      </c>
      <c r="D2659" s="2" t="n">
        <v>180</v>
      </c>
      <c r="E2659" s="38" t="s">
        <v>224</v>
      </c>
      <c r="F2659" s="2" t="s">
        <v>1621</v>
      </c>
      <c r="G2659" s="92" t="s">
        <v>3872</v>
      </c>
      <c r="H2659" s="8" t="n">
        <v>40</v>
      </c>
      <c r="I2659" s="8" t="n">
        <f aca="false">H2659</f>
        <v>40</v>
      </c>
      <c r="J2659" s="8" t="n">
        <f aca="false">H2659</f>
        <v>40</v>
      </c>
      <c r="M2659" s="8" t="n">
        <v>915</v>
      </c>
    </row>
    <row r="2660" customFormat="false" ht="15" hidden="false" customHeight="false" outlineLevel="0" collapsed="false">
      <c r="B2660" s="2" t="s">
        <v>108</v>
      </c>
      <c r="C2660" s="66" t="s">
        <v>230</v>
      </c>
      <c r="D2660" s="2" t="n">
        <v>185</v>
      </c>
      <c r="E2660" s="38" t="s">
        <v>225</v>
      </c>
      <c r="F2660" s="2" t="s">
        <v>1622</v>
      </c>
      <c r="G2660" s="92" t="s">
        <v>3872</v>
      </c>
      <c r="H2660" s="8" t="n">
        <v>40.5</v>
      </c>
      <c r="I2660" s="8" t="n">
        <f aca="false">H2660</f>
        <v>40.5</v>
      </c>
      <c r="J2660" s="8" t="n">
        <f aca="false">H2660</f>
        <v>40.5</v>
      </c>
      <c r="M2660" s="8" t="n">
        <v>895</v>
      </c>
    </row>
    <row r="2661" customFormat="false" ht="15" hidden="false" customHeight="false" outlineLevel="0" collapsed="false">
      <c r="B2661" s="2" t="s">
        <v>108</v>
      </c>
      <c r="C2661" s="66" t="s">
        <v>230</v>
      </c>
      <c r="D2661" s="2" t="n">
        <v>190</v>
      </c>
      <c r="E2661" s="38" t="s">
        <v>226</v>
      </c>
      <c r="F2661" s="2" t="s">
        <v>1002</v>
      </c>
      <c r="G2661" s="92" t="s">
        <v>3872</v>
      </c>
      <c r="H2661" s="8" t="n">
        <v>41</v>
      </c>
      <c r="I2661" s="8" t="n">
        <f aca="false">H2661</f>
        <v>41</v>
      </c>
      <c r="J2661" s="8" t="n">
        <f aca="false">H2661</f>
        <v>41</v>
      </c>
      <c r="M2661" s="8" t="n">
        <v>875</v>
      </c>
    </row>
    <row r="2662" customFormat="false" ht="15" hidden="false" customHeight="false" outlineLevel="0" collapsed="false">
      <c r="B2662" s="2" t="s">
        <v>108</v>
      </c>
      <c r="C2662" s="66" t="s">
        <v>230</v>
      </c>
      <c r="D2662" s="2" t="n">
        <v>195</v>
      </c>
      <c r="E2662" s="38" t="s">
        <v>231</v>
      </c>
      <c r="F2662" s="2" t="s">
        <v>1623</v>
      </c>
      <c r="G2662" s="92" t="s">
        <v>3872</v>
      </c>
      <c r="H2662" s="8" t="n">
        <v>41.5</v>
      </c>
      <c r="I2662" s="8" t="n">
        <f aca="false">H2662</f>
        <v>41.5</v>
      </c>
      <c r="J2662" s="8" t="n">
        <f aca="false">H2662</f>
        <v>41.5</v>
      </c>
      <c r="M2662" s="8" t="n">
        <v>855</v>
      </c>
    </row>
    <row r="2663" customFormat="false" ht="15" hidden="false" customHeight="false" outlineLevel="0" collapsed="false">
      <c r="B2663" s="2" t="s">
        <v>108</v>
      </c>
      <c r="C2663" s="66" t="s">
        <v>230</v>
      </c>
      <c r="D2663" s="2" t="n">
        <v>200</v>
      </c>
      <c r="E2663" s="38" t="s">
        <v>232</v>
      </c>
      <c r="F2663" s="2" t="s">
        <v>1624</v>
      </c>
      <c r="G2663" s="92" t="s">
        <v>3872</v>
      </c>
      <c r="H2663" s="8" t="n">
        <v>42</v>
      </c>
      <c r="I2663" s="8" t="n">
        <f aca="false">H2663</f>
        <v>42</v>
      </c>
      <c r="J2663" s="8" t="n">
        <f aca="false">H2663</f>
        <v>42</v>
      </c>
      <c r="M2663" s="8" t="n">
        <v>835</v>
      </c>
    </row>
    <row r="2664" customFormat="false" ht="15" hidden="false" customHeight="false" outlineLevel="0" collapsed="false">
      <c r="B2664" s="2" t="s">
        <v>108</v>
      </c>
      <c r="C2664" s="66" t="s">
        <v>230</v>
      </c>
      <c r="D2664" s="2" t="n">
        <v>205</v>
      </c>
      <c r="E2664" s="38" t="s">
        <v>233</v>
      </c>
      <c r="F2664" s="2" t="s">
        <v>1630</v>
      </c>
      <c r="G2664" s="66" t="s">
        <v>3872</v>
      </c>
      <c r="H2664" s="2" t="s">
        <v>3433</v>
      </c>
    </row>
    <row r="2665" customFormat="false" ht="15" hidden="false" customHeight="false" outlineLevel="0" collapsed="false">
      <c r="B2665" s="2" t="s">
        <v>108</v>
      </c>
      <c r="C2665" s="66" t="s">
        <v>230</v>
      </c>
      <c r="D2665" s="2" t="n">
        <v>210</v>
      </c>
      <c r="E2665" s="38" t="s">
        <v>234</v>
      </c>
      <c r="F2665" s="2" t="s">
        <v>1631</v>
      </c>
      <c r="G2665" s="66" t="s">
        <v>3872</v>
      </c>
      <c r="H2665" s="2" t="s">
        <v>3433</v>
      </c>
    </row>
    <row r="2667" customFormat="false" ht="15" hidden="false" customHeight="false" outlineLevel="0" collapsed="false">
      <c r="B2667" s="2" t="s">
        <v>108</v>
      </c>
      <c r="C2667" s="66" t="s">
        <v>2741</v>
      </c>
      <c r="D2667" s="2" t="n">
        <v>145</v>
      </c>
      <c r="E2667" s="38" t="s">
        <v>587</v>
      </c>
      <c r="F2667" s="2" t="s">
        <v>3016</v>
      </c>
      <c r="G2667" s="66" t="s">
        <v>3872</v>
      </c>
      <c r="H2667" s="2" t="s">
        <v>3433</v>
      </c>
      <c r="K2667" s="18"/>
      <c r="L2667" s="18"/>
    </row>
    <row r="2668" customFormat="false" ht="15" hidden="false" customHeight="false" outlineLevel="0" collapsed="false">
      <c r="B2668" s="2" t="s">
        <v>108</v>
      </c>
      <c r="C2668" s="66" t="s">
        <v>2741</v>
      </c>
      <c r="D2668" s="2" t="n">
        <v>155</v>
      </c>
      <c r="E2668" s="38" t="s">
        <v>588</v>
      </c>
      <c r="F2668" s="2" t="s">
        <v>3017</v>
      </c>
      <c r="G2668" s="66" t="s">
        <v>3872</v>
      </c>
      <c r="H2668" s="2" t="s">
        <v>3433</v>
      </c>
      <c r="K2668" s="18"/>
      <c r="L2668" s="18"/>
    </row>
    <row r="2669" customFormat="false" ht="15" hidden="false" customHeight="false" outlineLevel="0" collapsed="false">
      <c r="B2669" s="2" t="s">
        <v>108</v>
      </c>
      <c r="C2669" s="66" t="s">
        <v>2741</v>
      </c>
      <c r="D2669" s="2" t="n">
        <v>165</v>
      </c>
      <c r="E2669" s="38" t="s">
        <v>589</v>
      </c>
      <c r="F2669" s="2" t="s">
        <v>3021</v>
      </c>
      <c r="G2669" s="92" t="s">
        <v>3872</v>
      </c>
      <c r="H2669" s="8" t="s">
        <v>3873</v>
      </c>
      <c r="I2669" s="8" t="s">
        <v>3874</v>
      </c>
      <c r="J2669" s="8" t="s">
        <v>3874</v>
      </c>
      <c r="K2669" s="18"/>
      <c r="L2669" s="18"/>
      <c r="M2669" s="8" t="n">
        <v>0</v>
      </c>
    </row>
    <row r="2670" customFormat="false" ht="15" hidden="false" customHeight="false" outlineLevel="0" collapsed="false">
      <c r="B2670" s="2" t="s">
        <v>108</v>
      </c>
      <c r="C2670" s="66" t="s">
        <v>2741</v>
      </c>
      <c r="D2670" s="2" t="n">
        <v>175</v>
      </c>
      <c r="E2670" s="38" t="s">
        <v>590</v>
      </c>
      <c r="F2670" s="2" t="s">
        <v>3025</v>
      </c>
      <c r="G2670" s="66" t="s">
        <v>3872</v>
      </c>
      <c r="H2670" s="2" t="s">
        <v>3433</v>
      </c>
      <c r="J2670" s="18"/>
      <c r="K2670" s="18"/>
      <c r="L2670" s="18"/>
    </row>
    <row r="2671" customFormat="false" ht="15" hidden="false" customHeight="false" outlineLevel="0" collapsed="false">
      <c r="B2671" s="2" t="s">
        <v>108</v>
      </c>
      <c r="C2671" s="66" t="s">
        <v>2741</v>
      </c>
      <c r="D2671" s="2" t="n">
        <v>185</v>
      </c>
      <c r="E2671" s="38" t="s">
        <v>591</v>
      </c>
      <c r="F2671" s="2" t="s">
        <v>3029</v>
      </c>
      <c r="G2671" s="92" t="s">
        <v>3872</v>
      </c>
      <c r="H2671" s="8" t="s">
        <v>2151</v>
      </c>
      <c r="I2671" s="8" t="s">
        <v>3875</v>
      </c>
      <c r="J2671" s="8" t="s">
        <v>3875</v>
      </c>
      <c r="K2671" s="18"/>
      <c r="L2671" s="18"/>
      <c r="M2671" s="8" t="n">
        <v>0</v>
      </c>
    </row>
    <row r="2672" customFormat="false" ht="15" hidden="false" customHeight="false" outlineLevel="0" collapsed="false">
      <c r="B2672" s="2" t="s">
        <v>108</v>
      </c>
      <c r="C2672" s="66" t="s">
        <v>2741</v>
      </c>
      <c r="D2672" s="2" t="n">
        <v>195</v>
      </c>
      <c r="E2672" s="38" t="s">
        <v>592</v>
      </c>
      <c r="F2672" s="2" t="s">
        <v>3032</v>
      </c>
      <c r="G2672" s="66" t="s">
        <v>3872</v>
      </c>
      <c r="H2672" s="2" t="s">
        <v>3433</v>
      </c>
      <c r="J2672" s="18"/>
      <c r="K2672" s="18"/>
      <c r="L2672" s="18"/>
    </row>
    <row r="2673" customFormat="false" ht="15" hidden="false" customHeight="false" outlineLevel="0" collapsed="false">
      <c r="J2673" s="18"/>
      <c r="K2673" s="18"/>
      <c r="L2673" s="18"/>
    </row>
    <row r="2674" customFormat="false" ht="15" hidden="false" customHeight="false" outlineLevel="0" collapsed="false">
      <c r="B2674" s="2" t="s">
        <v>108</v>
      </c>
      <c r="C2674" s="66" t="s">
        <v>2744</v>
      </c>
      <c r="D2674" s="2" t="n">
        <v>110</v>
      </c>
      <c r="E2674" s="38" t="s">
        <v>238</v>
      </c>
      <c r="F2674" s="2" t="s">
        <v>2913</v>
      </c>
      <c r="G2674" s="92" t="s">
        <v>3872</v>
      </c>
      <c r="H2674" s="8" t="s">
        <v>3876</v>
      </c>
      <c r="I2674" s="8" t="s">
        <v>3877</v>
      </c>
      <c r="J2674" s="8" t="s">
        <v>3877</v>
      </c>
      <c r="K2674" s="18"/>
      <c r="L2674" s="18"/>
      <c r="M2674" s="8" t="n">
        <v>0</v>
      </c>
    </row>
    <row r="2675" customFormat="false" ht="15" hidden="false" customHeight="false" outlineLevel="0" collapsed="false">
      <c r="K2675" s="18"/>
      <c r="L2675" s="18"/>
    </row>
    <row r="2676" customFormat="false" ht="15" hidden="false" customHeight="false" outlineLevel="0" collapsed="false">
      <c r="B2676" s="2" t="s">
        <v>108</v>
      </c>
      <c r="C2676" s="66" t="s">
        <v>406</v>
      </c>
      <c r="D2676" s="2" t="n">
        <v>110</v>
      </c>
      <c r="E2676" s="38" t="s">
        <v>380</v>
      </c>
      <c r="F2676" s="2" t="str">
        <f aca="false">IFERROR(RIGHT("0"&amp;E2676*10,3),UPPER(SUBSTITUTE(E2676,",","")))</f>
        <v>1I</v>
      </c>
      <c r="G2676" s="66" t="s">
        <v>3872</v>
      </c>
      <c r="H2676" s="2" t="s">
        <v>3433</v>
      </c>
      <c r="K2676" s="18"/>
      <c r="L2676" s="18"/>
    </row>
    <row r="2677" customFormat="false" ht="15" hidden="false" customHeight="false" outlineLevel="0" collapsed="false">
      <c r="B2677" s="2" t="s">
        <v>108</v>
      </c>
      <c r="C2677" s="66" t="s">
        <v>406</v>
      </c>
      <c r="D2677" s="2" t="n">
        <f aca="false">D2676+5</f>
        <v>115</v>
      </c>
      <c r="E2677" s="38" t="s">
        <v>381</v>
      </c>
      <c r="F2677" s="2" t="str">
        <f aca="false">IFERROR(RIGHT("0"&amp;E2677*10,3),UPPER(SUBSTITUTE(E2677,",","")))</f>
        <v>15I</v>
      </c>
      <c r="G2677" s="66" t="s">
        <v>3872</v>
      </c>
      <c r="H2677" s="2" t="s">
        <v>3433</v>
      </c>
      <c r="K2677" s="18"/>
      <c r="L2677" s="18"/>
    </row>
    <row r="2678" customFormat="false" ht="15" hidden="false" customHeight="false" outlineLevel="0" collapsed="false">
      <c r="B2678" s="2" t="s">
        <v>108</v>
      </c>
      <c r="C2678" s="66" t="s">
        <v>406</v>
      </c>
      <c r="D2678" s="2" t="n">
        <f aca="false">D2677+5</f>
        <v>120</v>
      </c>
      <c r="E2678" s="38" t="s">
        <v>382</v>
      </c>
      <c r="F2678" s="2" t="str">
        <f aca="false">IFERROR(RIGHT("0"&amp;E2678*10,3),UPPER(SUBSTITUTE(E2678,",","")))</f>
        <v>2I</v>
      </c>
      <c r="G2678" s="66" t="s">
        <v>3872</v>
      </c>
      <c r="H2678" s="2" t="s">
        <v>3433</v>
      </c>
      <c r="K2678" s="18"/>
      <c r="L2678" s="18"/>
    </row>
    <row r="2679" customFormat="false" ht="15" hidden="false" customHeight="false" outlineLevel="0" collapsed="false">
      <c r="B2679" s="2" t="s">
        <v>108</v>
      </c>
      <c r="C2679" s="66" t="s">
        <v>406</v>
      </c>
      <c r="D2679" s="2" t="n">
        <f aca="false">D2678+5</f>
        <v>125</v>
      </c>
      <c r="E2679" s="38" t="s">
        <v>383</v>
      </c>
      <c r="F2679" s="2" t="str">
        <f aca="false">IFERROR(RIGHT("0"&amp;E2679*10,3),UPPER(SUBSTITUTE(E2679,",","")))</f>
        <v>25I</v>
      </c>
      <c r="G2679" s="66" t="s">
        <v>3872</v>
      </c>
      <c r="H2679" s="2" t="s">
        <v>3433</v>
      </c>
      <c r="K2679" s="18"/>
      <c r="L2679" s="18"/>
    </row>
    <row r="2680" customFormat="false" ht="15" hidden="false" customHeight="false" outlineLevel="0" collapsed="false">
      <c r="B2680" s="2" t="s">
        <v>108</v>
      </c>
      <c r="C2680" s="66" t="s">
        <v>406</v>
      </c>
      <c r="D2680" s="2" t="n">
        <f aca="false">D2679+5</f>
        <v>130</v>
      </c>
      <c r="E2680" s="38" t="s">
        <v>384</v>
      </c>
      <c r="F2680" s="2" t="str">
        <f aca="false">IFERROR(RIGHT("0"&amp;E2680*10,3),UPPER(SUBSTITUTE(E2680,",","")))</f>
        <v>3I</v>
      </c>
      <c r="G2680" s="66" t="s">
        <v>3872</v>
      </c>
      <c r="H2680" s="2" t="s">
        <v>3433</v>
      </c>
    </row>
    <row r="2681" customFormat="false" ht="15" hidden="false" customHeight="false" outlineLevel="0" collapsed="false">
      <c r="B2681" s="2" t="s">
        <v>108</v>
      </c>
      <c r="C2681" s="66" t="s">
        <v>406</v>
      </c>
      <c r="D2681" s="2" t="n">
        <f aca="false">D2680+5</f>
        <v>135</v>
      </c>
      <c r="E2681" s="38" t="s">
        <v>385</v>
      </c>
      <c r="F2681" s="2" t="str">
        <f aca="false">IFERROR(RIGHT("0"&amp;E2681*10,3),UPPER(SUBSTITUTE(E2681,",","")))</f>
        <v>35I</v>
      </c>
      <c r="G2681" s="66" t="s">
        <v>3872</v>
      </c>
      <c r="H2681" s="2" t="s">
        <v>3433</v>
      </c>
    </row>
    <row r="2682" customFormat="false" ht="15" hidden="false" customHeight="false" outlineLevel="0" collapsed="false">
      <c r="B2682" s="2" t="s">
        <v>108</v>
      </c>
      <c r="C2682" s="66" t="s">
        <v>406</v>
      </c>
      <c r="D2682" s="2" t="n">
        <f aca="false">D2681+5</f>
        <v>140</v>
      </c>
      <c r="E2682" s="38" t="s">
        <v>386</v>
      </c>
      <c r="F2682" s="2" t="str">
        <f aca="false">IFERROR(RIGHT("0"&amp;E2682*10,3),UPPER(SUBSTITUTE(E2682,",","")))</f>
        <v>4I</v>
      </c>
      <c r="G2682" s="92" t="s">
        <v>3872</v>
      </c>
      <c r="H2682" s="8" t="n">
        <v>21</v>
      </c>
      <c r="I2682" s="8" t="n">
        <f aca="false">H2682</f>
        <v>21</v>
      </c>
      <c r="J2682" s="8" t="n">
        <f aca="false">H2682</f>
        <v>21</v>
      </c>
      <c r="M2682" s="8" t="n">
        <v>0</v>
      </c>
    </row>
    <row r="2683" customFormat="false" ht="15" hidden="false" customHeight="false" outlineLevel="0" collapsed="false">
      <c r="B2683" s="2" t="s">
        <v>108</v>
      </c>
      <c r="C2683" s="66" t="s">
        <v>406</v>
      </c>
      <c r="D2683" s="2" t="n">
        <f aca="false">D2682+5</f>
        <v>145</v>
      </c>
      <c r="E2683" s="38" t="s">
        <v>387</v>
      </c>
      <c r="F2683" s="2" t="str">
        <f aca="false">IFERROR(RIGHT("0"&amp;E2683*10,3),UPPER(SUBSTITUTE(E2683,",","")))</f>
        <v>45I</v>
      </c>
      <c r="G2683" s="92" t="s">
        <v>3872</v>
      </c>
      <c r="H2683" s="8" t="n">
        <v>21.5</v>
      </c>
      <c r="I2683" s="8" t="n">
        <f aca="false">H2683</f>
        <v>21.5</v>
      </c>
      <c r="J2683" s="8" t="n">
        <f aca="false">H2683</f>
        <v>21.5</v>
      </c>
      <c r="M2683" s="8" t="n">
        <v>0</v>
      </c>
    </row>
    <row r="2684" customFormat="false" ht="15" hidden="false" customHeight="false" outlineLevel="0" collapsed="false">
      <c r="B2684" s="2" t="s">
        <v>108</v>
      </c>
      <c r="C2684" s="66" t="s">
        <v>406</v>
      </c>
      <c r="D2684" s="2" t="n">
        <f aca="false">D2683+5</f>
        <v>150</v>
      </c>
      <c r="E2684" s="38" t="s">
        <v>388</v>
      </c>
      <c r="F2684" s="2" t="str">
        <f aca="false">IFERROR(RIGHT("0"&amp;E2684*10,3),UPPER(SUBSTITUTE(E2684,",","")))</f>
        <v>5I</v>
      </c>
      <c r="G2684" s="92" t="s">
        <v>3872</v>
      </c>
      <c r="H2684" s="8" t="n">
        <v>22</v>
      </c>
      <c r="I2684" s="8" t="n">
        <f aca="false">H2684</f>
        <v>22</v>
      </c>
      <c r="J2684" s="8" t="n">
        <f aca="false">H2684</f>
        <v>22</v>
      </c>
      <c r="M2684" s="8" t="n">
        <v>0</v>
      </c>
    </row>
    <row r="2685" customFormat="false" ht="15" hidden="false" customHeight="false" outlineLevel="0" collapsed="false">
      <c r="B2685" s="2" t="s">
        <v>108</v>
      </c>
      <c r="C2685" s="66" t="s">
        <v>406</v>
      </c>
      <c r="D2685" s="2" t="n">
        <f aca="false">D2684+5</f>
        <v>155</v>
      </c>
      <c r="E2685" s="38" t="s">
        <v>389</v>
      </c>
      <c r="F2685" s="2" t="str">
        <f aca="false">IFERROR(RIGHT("0"&amp;E2685*10,3),UPPER(SUBSTITUTE(E2685,",","")))</f>
        <v>55I</v>
      </c>
      <c r="G2685" s="92" t="s">
        <v>3872</v>
      </c>
      <c r="H2685" s="8" t="n">
        <v>22.5</v>
      </c>
      <c r="I2685" s="8" t="n">
        <f aca="false">H2685</f>
        <v>22.5</v>
      </c>
      <c r="J2685" s="8" t="n">
        <f aca="false">H2685</f>
        <v>22.5</v>
      </c>
      <c r="M2685" s="8" t="n">
        <v>0</v>
      </c>
    </row>
    <row r="2686" customFormat="false" ht="15" hidden="false" customHeight="false" outlineLevel="0" collapsed="false">
      <c r="B2686" s="2" t="s">
        <v>108</v>
      </c>
      <c r="C2686" s="66" t="s">
        <v>406</v>
      </c>
      <c r="D2686" s="2" t="n">
        <f aca="false">D2685+5</f>
        <v>160</v>
      </c>
      <c r="E2686" s="38" t="s">
        <v>390</v>
      </c>
      <c r="F2686" s="2" t="str">
        <f aca="false">IFERROR(RIGHT("0"&amp;E2686*10,3),UPPER(SUBSTITUTE(E2686,",","")))</f>
        <v>6I</v>
      </c>
      <c r="G2686" s="92" t="s">
        <v>3872</v>
      </c>
      <c r="H2686" s="8" t="n">
        <v>23</v>
      </c>
      <c r="I2686" s="8" t="n">
        <f aca="false">H2686</f>
        <v>23</v>
      </c>
      <c r="J2686" s="8" t="n">
        <f aca="false">H2686</f>
        <v>23</v>
      </c>
      <c r="M2686" s="8" t="n">
        <v>0</v>
      </c>
    </row>
    <row r="2687" customFormat="false" ht="15" hidden="false" customHeight="false" outlineLevel="0" collapsed="false">
      <c r="B2687" s="2" t="s">
        <v>108</v>
      </c>
      <c r="C2687" s="66" t="s">
        <v>406</v>
      </c>
      <c r="D2687" s="2" t="n">
        <f aca="false">D2686+5</f>
        <v>165</v>
      </c>
      <c r="E2687" s="38" t="s">
        <v>391</v>
      </c>
      <c r="F2687" s="2" t="str">
        <f aca="false">IFERROR(RIGHT("0"&amp;E2687*10,3),UPPER(SUBSTITUTE(E2687,",","")))</f>
        <v>65I</v>
      </c>
      <c r="G2687" s="92" t="s">
        <v>3872</v>
      </c>
      <c r="H2687" s="8" t="n">
        <v>23.5</v>
      </c>
      <c r="I2687" s="8" t="n">
        <f aca="false">H2687</f>
        <v>23.5</v>
      </c>
      <c r="J2687" s="8" t="n">
        <f aca="false">H2687</f>
        <v>23.5</v>
      </c>
      <c r="M2687" s="8" t="n">
        <v>0</v>
      </c>
    </row>
    <row r="2688" customFormat="false" ht="15" hidden="false" customHeight="false" outlineLevel="0" collapsed="false">
      <c r="B2688" s="2" t="s">
        <v>108</v>
      </c>
      <c r="C2688" s="66" t="s">
        <v>406</v>
      </c>
      <c r="D2688" s="2" t="n">
        <f aca="false">D2687+5</f>
        <v>170</v>
      </c>
      <c r="E2688" s="38" t="s">
        <v>392</v>
      </c>
      <c r="F2688" s="2" t="str">
        <f aca="false">IFERROR(RIGHT("0"&amp;E2688*10,3),UPPER(SUBSTITUTE(E2688,",","")))</f>
        <v>7I</v>
      </c>
      <c r="G2688" s="92" t="s">
        <v>3872</v>
      </c>
      <c r="H2688" s="8" t="n">
        <v>24</v>
      </c>
      <c r="I2688" s="8" t="n">
        <f aca="false">H2688</f>
        <v>24</v>
      </c>
      <c r="J2688" s="8" t="n">
        <f aca="false">H2688</f>
        <v>24</v>
      </c>
      <c r="M2688" s="8" t="n">
        <v>0</v>
      </c>
    </row>
    <row r="2689" customFormat="false" ht="15" hidden="false" customHeight="false" outlineLevel="0" collapsed="false">
      <c r="B2689" s="2" t="s">
        <v>108</v>
      </c>
      <c r="C2689" s="66" t="s">
        <v>406</v>
      </c>
      <c r="D2689" s="2" t="n">
        <f aca="false">D2688+5</f>
        <v>175</v>
      </c>
      <c r="E2689" s="38" t="s">
        <v>393</v>
      </c>
      <c r="F2689" s="2" t="str">
        <f aca="false">IFERROR(RIGHT("0"&amp;E2689*10,3),UPPER(SUBSTITUTE(E2689,",","")))</f>
        <v>75I</v>
      </c>
      <c r="G2689" s="92" t="s">
        <v>3872</v>
      </c>
      <c r="H2689" s="8" t="n">
        <v>24.5</v>
      </c>
      <c r="I2689" s="8" t="n">
        <f aca="false">H2689</f>
        <v>24.5</v>
      </c>
      <c r="J2689" s="8" t="n">
        <f aca="false">H2689</f>
        <v>24.5</v>
      </c>
      <c r="M2689" s="8" t="n">
        <v>0</v>
      </c>
    </row>
    <row r="2690" customFormat="false" ht="15" hidden="false" customHeight="false" outlineLevel="0" collapsed="false">
      <c r="B2690" s="2" t="s">
        <v>108</v>
      </c>
      <c r="C2690" s="66" t="s">
        <v>406</v>
      </c>
      <c r="D2690" s="2" t="n">
        <f aca="false">D2689+5</f>
        <v>180</v>
      </c>
      <c r="E2690" s="38" t="s">
        <v>394</v>
      </c>
      <c r="F2690" s="2" t="str">
        <f aca="false">IFERROR(RIGHT("0"&amp;E2690*10,3),UPPER(SUBSTITUTE(E2690,",","")))</f>
        <v>8I</v>
      </c>
      <c r="G2690" s="92" t="s">
        <v>3872</v>
      </c>
      <c r="H2690" s="8" t="n">
        <v>25</v>
      </c>
      <c r="I2690" s="8" t="n">
        <f aca="false">H2690</f>
        <v>25</v>
      </c>
      <c r="J2690" s="8" t="n">
        <f aca="false">H2690</f>
        <v>25</v>
      </c>
      <c r="M2690" s="8" t="n">
        <v>0</v>
      </c>
    </row>
    <row r="2691" customFormat="false" ht="15" hidden="false" customHeight="false" outlineLevel="0" collapsed="false">
      <c r="B2691" s="2" t="s">
        <v>108</v>
      </c>
      <c r="C2691" s="66" t="s">
        <v>406</v>
      </c>
      <c r="D2691" s="2" t="n">
        <f aca="false">D2690+5</f>
        <v>185</v>
      </c>
      <c r="E2691" s="38" t="s">
        <v>395</v>
      </c>
      <c r="F2691" s="2" t="str">
        <f aca="false">IFERROR(RIGHT("0"&amp;E2691*10,3),UPPER(SUBSTITUTE(E2691,",","")))</f>
        <v>85I</v>
      </c>
      <c r="G2691" s="92" t="s">
        <v>3872</v>
      </c>
      <c r="H2691" s="8" t="n">
        <v>25.5</v>
      </c>
      <c r="I2691" s="8" t="n">
        <f aca="false">H2691</f>
        <v>25.5</v>
      </c>
      <c r="J2691" s="8" t="n">
        <f aca="false">H2691</f>
        <v>25.5</v>
      </c>
      <c r="M2691" s="8" t="n">
        <v>0</v>
      </c>
    </row>
    <row r="2692" customFormat="false" ht="15" hidden="false" customHeight="false" outlineLevel="0" collapsed="false">
      <c r="B2692" s="2" t="s">
        <v>108</v>
      </c>
      <c r="C2692" s="66" t="s">
        <v>406</v>
      </c>
      <c r="D2692" s="2" t="n">
        <f aca="false">D2691+5</f>
        <v>190</v>
      </c>
      <c r="E2692" s="38" t="s">
        <v>396</v>
      </c>
      <c r="F2692" s="2" t="str">
        <f aca="false">IFERROR(RIGHT("0"&amp;E2692*10,3),UPPER(SUBSTITUTE(E2692,",","")))</f>
        <v>9I</v>
      </c>
      <c r="G2692" s="92" t="s">
        <v>3872</v>
      </c>
      <c r="H2692" s="8" t="n">
        <v>26</v>
      </c>
      <c r="I2692" s="8" t="n">
        <f aca="false">H2692</f>
        <v>26</v>
      </c>
      <c r="J2692" s="8" t="n">
        <f aca="false">H2692</f>
        <v>26</v>
      </c>
      <c r="M2692" s="8" t="n">
        <v>0</v>
      </c>
    </row>
    <row r="2693" customFormat="false" ht="15" hidden="false" customHeight="false" outlineLevel="0" collapsed="false">
      <c r="B2693" s="2" t="s">
        <v>108</v>
      </c>
      <c r="C2693" s="66" t="s">
        <v>406</v>
      </c>
      <c r="D2693" s="2" t="n">
        <f aca="false">D2692+5</f>
        <v>195</v>
      </c>
      <c r="E2693" s="38" t="s">
        <v>397</v>
      </c>
      <c r="F2693" s="2" t="str">
        <f aca="false">IFERROR(RIGHT("0"&amp;E2693*10,3),UPPER(SUBSTITUTE(E2693,",","")))</f>
        <v>95I</v>
      </c>
      <c r="G2693" s="92" t="s">
        <v>3872</v>
      </c>
      <c r="H2693" s="8" t="n">
        <v>26.5</v>
      </c>
      <c r="I2693" s="8" t="n">
        <f aca="false">H2693</f>
        <v>26.5</v>
      </c>
      <c r="J2693" s="8" t="n">
        <f aca="false">H2693</f>
        <v>26.5</v>
      </c>
      <c r="M2693" s="8" t="n">
        <v>0</v>
      </c>
    </row>
    <row r="2694" customFormat="false" ht="15" hidden="false" customHeight="false" outlineLevel="0" collapsed="false">
      <c r="B2694" s="2" t="s">
        <v>108</v>
      </c>
      <c r="C2694" s="66" t="s">
        <v>406</v>
      </c>
      <c r="D2694" s="2" t="n">
        <f aca="false">D2693+5</f>
        <v>200</v>
      </c>
      <c r="E2694" s="38" t="s">
        <v>398</v>
      </c>
      <c r="F2694" s="2" t="str">
        <f aca="false">IFERROR(RIGHT("0"&amp;E2694*10,3),UPPER(SUBSTITUTE(E2694,",","")))</f>
        <v>10I</v>
      </c>
      <c r="G2694" s="92" t="s">
        <v>3872</v>
      </c>
      <c r="H2694" s="8" t="n">
        <v>27</v>
      </c>
      <c r="I2694" s="8" t="n">
        <f aca="false">H2694</f>
        <v>27</v>
      </c>
      <c r="J2694" s="8" t="n">
        <f aca="false">H2694</f>
        <v>27</v>
      </c>
      <c r="M2694" s="8" t="n">
        <v>0</v>
      </c>
    </row>
    <row r="2695" customFormat="false" ht="15" hidden="false" customHeight="false" outlineLevel="0" collapsed="false">
      <c r="B2695" s="2" t="s">
        <v>108</v>
      </c>
      <c r="C2695" s="66" t="s">
        <v>406</v>
      </c>
      <c r="D2695" s="2" t="n">
        <f aca="false">D2694+5</f>
        <v>205</v>
      </c>
      <c r="E2695" s="38" t="s">
        <v>399</v>
      </c>
      <c r="F2695" s="2" t="str">
        <f aca="false">IFERROR(RIGHT("0"&amp;E2695*10,3),UPPER(SUBSTITUTE(E2695,",","")))</f>
        <v>105I</v>
      </c>
      <c r="G2695" s="92" t="s">
        <v>3872</v>
      </c>
      <c r="H2695" s="8" t="n">
        <v>27.5</v>
      </c>
      <c r="I2695" s="8" t="n">
        <f aca="false">H2695</f>
        <v>27.5</v>
      </c>
      <c r="J2695" s="8" t="n">
        <f aca="false">H2695</f>
        <v>27.5</v>
      </c>
      <c r="M2695" s="8" t="n">
        <v>0</v>
      </c>
    </row>
    <row r="2696" customFormat="false" ht="15" hidden="false" customHeight="false" outlineLevel="0" collapsed="false">
      <c r="B2696" s="2" t="s">
        <v>108</v>
      </c>
      <c r="C2696" s="66" t="s">
        <v>406</v>
      </c>
      <c r="D2696" s="2" t="n">
        <f aca="false">D2695+5</f>
        <v>210</v>
      </c>
      <c r="E2696" s="38" t="s">
        <v>400</v>
      </c>
      <c r="F2696" s="2" t="str">
        <f aca="false">IFERROR(RIGHT("0"&amp;E2696*10,3),UPPER(SUBSTITUTE(E2696,",","")))</f>
        <v>11I</v>
      </c>
      <c r="G2696" s="92" t="s">
        <v>3872</v>
      </c>
      <c r="H2696" s="8" t="n">
        <v>28</v>
      </c>
      <c r="I2696" s="8" t="n">
        <f aca="false">H2696</f>
        <v>28</v>
      </c>
      <c r="J2696" s="8" t="n">
        <f aca="false">H2696</f>
        <v>28</v>
      </c>
      <c r="M2696" s="8" t="n">
        <v>0</v>
      </c>
    </row>
    <row r="2697" customFormat="false" ht="15" hidden="false" customHeight="false" outlineLevel="0" collapsed="false">
      <c r="B2697" s="2" t="s">
        <v>108</v>
      </c>
      <c r="C2697" s="66" t="s">
        <v>406</v>
      </c>
      <c r="D2697" s="2" t="n">
        <f aca="false">D2696+5</f>
        <v>215</v>
      </c>
      <c r="E2697" s="38" t="s">
        <v>401</v>
      </c>
      <c r="F2697" s="2" t="str">
        <f aca="false">IFERROR(RIGHT("0"&amp;E2697*10,3),UPPER(SUBSTITUTE(E2697,",","")))</f>
        <v>115I</v>
      </c>
      <c r="G2697" s="92" t="s">
        <v>3872</v>
      </c>
      <c r="H2697" s="8" t="n">
        <v>28.5</v>
      </c>
      <c r="I2697" s="8" t="n">
        <f aca="false">H2697</f>
        <v>28.5</v>
      </c>
      <c r="J2697" s="8" t="n">
        <f aca="false">H2697</f>
        <v>28.5</v>
      </c>
      <c r="M2697" s="8" t="n">
        <v>0</v>
      </c>
    </row>
    <row r="2698" customFormat="false" ht="15" hidden="false" customHeight="false" outlineLevel="0" collapsed="false">
      <c r="B2698" s="2" t="s">
        <v>108</v>
      </c>
      <c r="C2698" s="66" t="s">
        <v>406</v>
      </c>
      <c r="D2698" s="2" t="n">
        <f aca="false">D2697+5</f>
        <v>220</v>
      </c>
      <c r="E2698" s="38" t="s">
        <v>402</v>
      </c>
      <c r="F2698" s="2" t="str">
        <f aca="false">IFERROR(RIGHT("0"&amp;E2698*10,3),UPPER(SUBSTITUTE(E2698,",","")))</f>
        <v>12I</v>
      </c>
      <c r="G2698" s="92" t="s">
        <v>3872</v>
      </c>
      <c r="H2698" s="8" t="n">
        <v>29</v>
      </c>
      <c r="I2698" s="8" t="n">
        <f aca="false">H2698</f>
        <v>29</v>
      </c>
      <c r="J2698" s="8" t="n">
        <f aca="false">H2698</f>
        <v>29</v>
      </c>
      <c r="M2698" s="8" t="n">
        <v>0</v>
      </c>
    </row>
    <row r="2699" customFormat="false" ht="15" hidden="false" customHeight="false" outlineLevel="0" collapsed="false">
      <c r="B2699" s="2" t="s">
        <v>108</v>
      </c>
      <c r="C2699" s="66" t="s">
        <v>406</v>
      </c>
      <c r="D2699" s="2" t="n">
        <f aca="false">D2698+5</f>
        <v>225</v>
      </c>
      <c r="E2699" s="38" t="s">
        <v>403</v>
      </c>
      <c r="F2699" s="2" t="str">
        <f aca="false">IFERROR(RIGHT("0"&amp;E2699*10,3),UPPER(SUBSTITUTE(E2699,",","")))</f>
        <v>125I</v>
      </c>
      <c r="G2699" s="92" t="s">
        <v>3872</v>
      </c>
      <c r="H2699" s="8" t="n">
        <v>30</v>
      </c>
      <c r="I2699" s="8" t="n">
        <f aca="false">H2699</f>
        <v>30</v>
      </c>
      <c r="J2699" s="8" t="n">
        <f aca="false">H2699</f>
        <v>30</v>
      </c>
      <c r="M2699" s="8" t="n">
        <v>0</v>
      </c>
    </row>
    <row r="2700" customFormat="false" ht="15" hidden="false" customHeight="false" outlineLevel="0" collapsed="false">
      <c r="B2700" s="2" t="s">
        <v>108</v>
      </c>
      <c r="C2700" s="66" t="s">
        <v>406</v>
      </c>
      <c r="D2700" s="2" t="n">
        <f aca="false">D2699+5</f>
        <v>230</v>
      </c>
      <c r="E2700" s="38" t="s">
        <v>404</v>
      </c>
      <c r="F2700" s="2" t="str">
        <f aca="false">IFERROR(RIGHT("0"&amp;E2700*10,3),UPPER(SUBSTITUTE(E2700,",","")))</f>
        <v>13I</v>
      </c>
      <c r="G2700" s="92" t="s">
        <v>3872</v>
      </c>
      <c r="H2700" s="8" t="n">
        <v>31</v>
      </c>
      <c r="I2700" s="8" t="n">
        <f aca="false">H2700</f>
        <v>31</v>
      </c>
      <c r="J2700" s="8" t="n">
        <f aca="false">H2700</f>
        <v>31</v>
      </c>
      <c r="M2700" s="8" t="n">
        <v>0</v>
      </c>
    </row>
    <row r="2701" customFormat="false" ht="15" hidden="false" customHeight="false" outlineLevel="0" collapsed="false">
      <c r="B2701" s="2" t="s">
        <v>108</v>
      </c>
      <c r="C2701" s="66" t="s">
        <v>406</v>
      </c>
      <c r="D2701" s="2" t="n">
        <f aca="false">D2700+5</f>
        <v>235</v>
      </c>
      <c r="E2701" s="38" t="s">
        <v>405</v>
      </c>
      <c r="F2701" s="2" t="str">
        <f aca="false">IFERROR(RIGHT("0"&amp;E2701*10,3),UPPER(SUBSTITUTE(E2701,",","")))</f>
        <v>135I</v>
      </c>
      <c r="G2701" s="92" t="s">
        <v>3872</v>
      </c>
      <c r="H2701" s="8" t="n">
        <v>31.5</v>
      </c>
      <c r="I2701" s="8" t="n">
        <f aca="false">H2701</f>
        <v>31.5</v>
      </c>
      <c r="J2701" s="8" t="n">
        <f aca="false">H2701</f>
        <v>31.5</v>
      </c>
      <c r="M2701" s="8" t="n">
        <v>0</v>
      </c>
    </row>
    <row r="2702" customFormat="false" ht="15" hidden="false" customHeight="false" outlineLevel="0" collapsed="false">
      <c r="B2702" s="2" t="s">
        <v>108</v>
      </c>
      <c r="C2702" s="66" t="s">
        <v>406</v>
      </c>
      <c r="D2702" s="2" t="n">
        <f aca="false">D2701+5</f>
        <v>240</v>
      </c>
      <c r="E2702" s="38" t="s">
        <v>186</v>
      </c>
      <c r="F2702" s="2" t="str">
        <f aca="false">IFERROR(RIGHT("0"&amp;E2702*10,3),UPPER(SUBSTITUTE(E2702,",","")))</f>
        <v>010</v>
      </c>
      <c r="G2702" s="92" t="s">
        <v>3872</v>
      </c>
      <c r="H2702" s="8" t="n">
        <v>32</v>
      </c>
      <c r="I2702" s="8" t="n">
        <f aca="false">H2702</f>
        <v>32</v>
      </c>
      <c r="J2702" s="8" t="n">
        <f aca="false">H2702</f>
        <v>32</v>
      </c>
      <c r="M2702" s="8" t="n">
        <v>0</v>
      </c>
    </row>
    <row r="2703" customFormat="false" ht="15" hidden="false" customHeight="false" outlineLevel="0" collapsed="false">
      <c r="B2703" s="2" t="s">
        <v>108</v>
      </c>
      <c r="C2703" s="66" t="s">
        <v>406</v>
      </c>
      <c r="D2703" s="2" t="n">
        <f aca="false">D2702+5</f>
        <v>245</v>
      </c>
      <c r="E2703" s="38" t="s">
        <v>212</v>
      </c>
      <c r="F2703" s="2" t="str">
        <f aca="false">IFERROR(RIGHT("0"&amp;E2703*10,3),UPPER(SUBSTITUTE(E2703,",","")))</f>
        <v>015</v>
      </c>
      <c r="G2703" s="92" t="s">
        <v>3872</v>
      </c>
      <c r="H2703" s="8" t="n">
        <v>32.5</v>
      </c>
      <c r="I2703" s="8" t="n">
        <f aca="false">H2703</f>
        <v>32.5</v>
      </c>
      <c r="J2703" s="8" t="n">
        <f aca="false">H2703</f>
        <v>32.5</v>
      </c>
      <c r="M2703" s="8" t="n">
        <v>0</v>
      </c>
    </row>
    <row r="2704" customFormat="false" ht="15" hidden="false" customHeight="false" outlineLevel="0" collapsed="false">
      <c r="B2704" s="2" t="s">
        <v>108</v>
      </c>
      <c r="C2704" s="66" t="s">
        <v>406</v>
      </c>
      <c r="D2704" s="2" t="n">
        <f aca="false">D2703+5</f>
        <v>250</v>
      </c>
      <c r="E2704" s="38" t="s">
        <v>187</v>
      </c>
      <c r="F2704" s="2" t="str">
        <f aca="false">IFERROR(RIGHT("0"&amp;E2704*10,3),UPPER(SUBSTITUTE(E2704,",","")))</f>
        <v>020</v>
      </c>
      <c r="G2704" s="92" t="s">
        <v>3872</v>
      </c>
      <c r="H2704" s="8" t="n">
        <v>33</v>
      </c>
      <c r="I2704" s="8" t="n">
        <f aca="false">H2704</f>
        <v>33</v>
      </c>
      <c r="J2704" s="8" t="n">
        <f aca="false">H2704</f>
        <v>33</v>
      </c>
      <c r="M2704" s="8" t="n">
        <v>0</v>
      </c>
    </row>
    <row r="2705" customFormat="false" ht="15" hidden="false" customHeight="false" outlineLevel="0" collapsed="false">
      <c r="B2705" s="2" t="s">
        <v>108</v>
      </c>
      <c r="C2705" s="66" t="s">
        <v>406</v>
      </c>
      <c r="D2705" s="2" t="n">
        <f aca="false">D2704+5</f>
        <v>255</v>
      </c>
      <c r="E2705" s="38" t="s">
        <v>213</v>
      </c>
      <c r="F2705" s="2" t="str">
        <f aca="false">IFERROR(RIGHT("0"&amp;E2705*10,3),UPPER(SUBSTITUTE(E2705,",","")))</f>
        <v>025</v>
      </c>
      <c r="G2705" s="92" t="s">
        <v>3872</v>
      </c>
      <c r="H2705" s="8" t="n">
        <v>33.5</v>
      </c>
      <c r="I2705" s="8" t="n">
        <f aca="false">H2705</f>
        <v>33.5</v>
      </c>
      <c r="J2705" s="8" t="n">
        <f aca="false">H2705</f>
        <v>33.5</v>
      </c>
      <c r="M2705" s="8" t="n">
        <v>0</v>
      </c>
    </row>
    <row r="2706" customFormat="false" ht="15" hidden="false" customHeight="false" outlineLevel="0" collapsed="false">
      <c r="B2706" s="2" t="s">
        <v>108</v>
      </c>
      <c r="C2706" s="66" t="s">
        <v>406</v>
      </c>
      <c r="D2706" s="2" t="n">
        <f aca="false">D2705+5</f>
        <v>260</v>
      </c>
      <c r="E2706" s="38" t="s">
        <v>188</v>
      </c>
      <c r="F2706" s="2" t="str">
        <f aca="false">IFERROR(RIGHT("0"&amp;E2706*10,3),UPPER(SUBSTITUTE(E2706,",","")))</f>
        <v>030</v>
      </c>
      <c r="G2706" s="92" t="s">
        <v>3872</v>
      </c>
      <c r="H2706" s="8" t="n">
        <v>34</v>
      </c>
      <c r="I2706" s="8" t="n">
        <f aca="false">H2706</f>
        <v>34</v>
      </c>
      <c r="J2706" s="8" t="n">
        <f aca="false">H2706</f>
        <v>34</v>
      </c>
      <c r="M2706" s="8" t="n">
        <v>0</v>
      </c>
    </row>
    <row r="2707" customFormat="false" ht="15" hidden="false" customHeight="false" outlineLevel="0" collapsed="false">
      <c r="B2707" s="2" t="s">
        <v>108</v>
      </c>
      <c r="C2707" s="66" t="s">
        <v>406</v>
      </c>
      <c r="D2707" s="2" t="n">
        <f aca="false">D2706+5</f>
        <v>265</v>
      </c>
      <c r="E2707" s="38" t="s">
        <v>214</v>
      </c>
      <c r="F2707" s="2" t="str">
        <f aca="false">IFERROR(RIGHT("0"&amp;E2707*10,3),UPPER(SUBSTITUTE(E2707,",","")))</f>
        <v>035</v>
      </c>
      <c r="G2707" s="92" t="s">
        <v>3872</v>
      </c>
      <c r="H2707" s="8" t="n">
        <v>34.5</v>
      </c>
      <c r="I2707" s="8" t="n">
        <f aca="false">H2707</f>
        <v>34.5</v>
      </c>
      <c r="J2707" s="8" t="n">
        <f aca="false">H2707</f>
        <v>34.5</v>
      </c>
      <c r="M2707" s="8" t="n">
        <v>0</v>
      </c>
    </row>
    <row r="2708" customFormat="false" ht="15" hidden="false" customHeight="false" outlineLevel="0" collapsed="false">
      <c r="B2708" s="2" t="s">
        <v>108</v>
      </c>
      <c r="C2708" s="66" t="s">
        <v>406</v>
      </c>
      <c r="D2708" s="2" t="n">
        <f aca="false">D2707+5</f>
        <v>270</v>
      </c>
      <c r="E2708" s="38" t="s">
        <v>189</v>
      </c>
      <c r="F2708" s="2" t="str">
        <f aca="false">IFERROR(RIGHT("0"&amp;E2708*10,3),UPPER(SUBSTITUTE(E2708,",","")))</f>
        <v>040</v>
      </c>
      <c r="G2708" s="92" t="s">
        <v>3872</v>
      </c>
      <c r="H2708" s="8" t="n">
        <v>35</v>
      </c>
      <c r="I2708" s="8" t="n">
        <f aca="false">H2708</f>
        <v>35</v>
      </c>
      <c r="J2708" s="8" t="n">
        <f aca="false">H2708</f>
        <v>35</v>
      </c>
      <c r="M2708" s="8" t="n">
        <v>0</v>
      </c>
    </row>
    <row r="2709" customFormat="false" ht="15" hidden="false" customHeight="false" outlineLevel="0" collapsed="false">
      <c r="B2709" s="2" t="s">
        <v>108</v>
      </c>
      <c r="C2709" s="66" t="s">
        <v>406</v>
      </c>
      <c r="D2709" s="2" t="n">
        <f aca="false">D2708+5</f>
        <v>275</v>
      </c>
      <c r="E2709" s="38" t="s">
        <v>215</v>
      </c>
      <c r="F2709" s="2" t="str">
        <f aca="false">IFERROR(RIGHT("0"&amp;E2709*10,3),UPPER(SUBSTITUTE(E2709,",","")))</f>
        <v>045</v>
      </c>
      <c r="G2709" s="92" t="s">
        <v>3872</v>
      </c>
      <c r="H2709" s="8" t="n">
        <v>36</v>
      </c>
      <c r="I2709" s="8" t="n">
        <f aca="false">H2709</f>
        <v>36</v>
      </c>
      <c r="J2709" s="8" t="n">
        <f aca="false">H2709</f>
        <v>36</v>
      </c>
      <c r="M2709" s="8" t="n">
        <v>0</v>
      </c>
    </row>
    <row r="2710" customFormat="false" ht="15" hidden="false" customHeight="false" outlineLevel="0" collapsed="false">
      <c r="B2710" s="2" t="s">
        <v>108</v>
      </c>
      <c r="C2710" s="66" t="s">
        <v>406</v>
      </c>
      <c r="D2710" s="2" t="n">
        <f aca="false">D2709+5</f>
        <v>280</v>
      </c>
      <c r="E2710" s="38" t="s">
        <v>190</v>
      </c>
      <c r="F2710" s="2" t="str">
        <f aca="false">IFERROR(RIGHT("0"&amp;E2710*10,3),UPPER(SUBSTITUTE(E2710,",","")))</f>
        <v>050</v>
      </c>
      <c r="G2710" s="92" t="s">
        <v>3872</v>
      </c>
      <c r="H2710" s="8" t="n">
        <v>37</v>
      </c>
      <c r="I2710" s="8" t="n">
        <f aca="false">H2710</f>
        <v>37</v>
      </c>
      <c r="J2710" s="8" t="n">
        <f aca="false">H2710</f>
        <v>37</v>
      </c>
      <c r="M2710" s="8" t="n">
        <v>0</v>
      </c>
    </row>
    <row r="2711" customFormat="false" ht="15" hidden="false" customHeight="false" outlineLevel="0" collapsed="false">
      <c r="B2711" s="2" t="s">
        <v>108</v>
      </c>
      <c r="C2711" s="66" t="s">
        <v>406</v>
      </c>
      <c r="D2711" s="2" t="n">
        <f aca="false">D2710+5</f>
        <v>285</v>
      </c>
      <c r="E2711" s="38" t="s">
        <v>216</v>
      </c>
      <c r="F2711" s="2" t="str">
        <f aca="false">IFERROR(RIGHT("0"&amp;E2711*10,3),UPPER(SUBSTITUTE(E2711,",","")))</f>
        <v>055</v>
      </c>
      <c r="G2711" s="92" t="s">
        <v>3872</v>
      </c>
      <c r="H2711" s="8" t="n">
        <v>37.5</v>
      </c>
      <c r="I2711" s="8" t="n">
        <f aca="false">H2711</f>
        <v>37.5</v>
      </c>
      <c r="J2711" s="8" t="n">
        <f aca="false">H2711</f>
        <v>37.5</v>
      </c>
      <c r="M2711" s="8" t="n">
        <v>0</v>
      </c>
    </row>
    <row r="2712" customFormat="false" ht="15" hidden="false" customHeight="false" outlineLevel="0" collapsed="false">
      <c r="B2712" s="2" t="s">
        <v>108</v>
      </c>
      <c r="C2712" s="66" t="s">
        <v>406</v>
      </c>
      <c r="D2712" s="2" t="n">
        <f aca="false">D2711+5</f>
        <v>290</v>
      </c>
      <c r="E2712" s="38" t="s">
        <v>191</v>
      </c>
      <c r="F2712" s="2" t="str">
        <f aca="false">IFERROR(RIGHT("0"&amp;E2712*10,3),UPPER(SUBSTITUTE(E2712,",","")))</f>
        <v>060</v>
      </c>
      <c r="G2712" s="92" t="s">
        <v>3872</v>
      </c>
      <c r="H2712" s="8" t="n">
        <v>38</v>
      </c>
      <c r="I2712" s="8" t="n">
        <f aca="false">H2712</f>
        <v>38</v>
      </c>
      <c r="J2712" s="8" t="n">
        <f aca="false">H2712</f>
        <v>38</v>
      </c>
      <c r="M2712" s="8" t="n">
        <v>0</v>
      </c>
    </row>
    <row r="2713" customFormat="false" ht="15" hidden="false" customHeight="false" outlineLevel="0" collapsed="false">
      <c r="B2713" s="2" t="s">
        <v>108</v>
      </c>
      <c r="C2713" s="66" t="s">
        <v>406</v>
      </c>
      <c r="D2713" s="2" t="n">
        <f aca="false">D2712+5</f>
        <v>295</v>
      </c>
      <c r="E2713" s="38" t="s">
        <v>217</v>
      </c>
      <c r="F2713" s="2" t="str">
        <f aca="false">IFERROR(RIGHT("0"&amp;E2713*10,3),UPPER(SUBSTITUTE(E2713,",","")))</f>
        <v>065</v>
      </c>
      <c r="G2713" s="92" t="s">
        <v>3872</v>
      </c>
      <c r="H2713" s="8" t="n">
        <v>38.5</v>
      </c>
      <c r="I2713" s="8" t="n">
        <f aca="false">H2713</f>
        <v>38.5</v>
      </c>
      <c r="J2713" s="8" t="n">
        <f aca="false">H2713</f>
        <v>38.5</v>
      </c>
      <c r="M2713" s="8" t="n">
        <v>0</v>
      </c>
    </row>
    <row r="2714" customFormat="false" ht="15" hidden="false" customHeight="false" outlineLevel="0" collapsed="false">
      <c r="B2714" s="2" t="s">
        <v>108</v>
      </c>
      <c r="C2714" s="66" t="s">
        <v>406</v>
      </c>
      <c r="D2714" s="2" t="n">
        <f aca="false">D2713+5</f>
        <v>300</v>
      </c>
      <c r="E2714" s="38" t="s">
        <v>218</v>
      </c>
      <c r="F2714" s="2" t="str">
        <f aca="false">IFERROR(RIGHT("0"&amp;E2714*10,3),UPPER(SUBSTITUTE(E2714,",","")))</f>
        <v>070</v>
      </c>
      <c r="G2714" s="92" t="s">
        <v>3872</v>
      </c>
      <c r="H2714" s="8" t="n">
        <v>39</v>
      </c>
      <c r="I2714" s="8" t="n">
        <f aca="false">H2714</f>
        <v>39</v>
      </c>
      <c r="J2714" s="8" t="n">
        <f aca="false">H2714</f>
        <v>39</v>
      </c>
      <c r="M2714" s="8" t="n">
        <v>0</v>
      </c>
    </row>
    <row r="2715" customFormat="false" ht="15" hidden="false" customHeight="false" outlineLevel="0" collapsed="false">
      <c r="B2715" s="2" t="s">
        <v>108</v>
      </c>
      <c r="C2715" s="66" t="s">
        <v>406</v>
      </c>
      <c r="D2715" s="2" t="n">
        <f aca="false">D2714+5</f>
        <v>305</v>
      </c>
      <c r="E2715" s="38" t="s">
        <v>219</v>
      </c>
      <c r="F2715" s="2" t="str">
        <f aca="false">IFERROR(RIGHT("0"&amp;E2715*10,3),UPPER(SUBSTITUTE(E2715,",","")))</f>
        <v>075</v>
      </c>
      <c r="G2715" s="66" t="s">
        <v>3872</v>
      </c>
      <c r="H2715" s="2" t="s">
        <v>3433</v>
      </c>
    </row>
    <row r="2716" customFormat="false" ht="15" hidden="false" customHeight="false" outlineLevel="0" collapsed="false">
      <c r="B2716" s="2" t="s">
        <v>108</v>
      </c>
      <c r="C2716" s="66" t="s">
        <v>406</v>
      </c>
      <c r="D2716" s="2" t="n">
        <f aca="false">D2715+5</f>
        <v>310</v>
      </c>
      <c r="E2716" s="38" t="s">
        <v>220</v>
      </c>
      <c r="F2716" s="2" t="str">
        <f aca="false">IFERROR(RIGHT("0"&amp;E2716*10,3),UPPER(SUBSTITUTE(E2716,",","")))</f>
        <v>080</v>
      </c>
      <c r="G2716" s="66" t="s">
        <v>3872</v>
      </c>
      <c r="H2716" s="2" t="s">
        <v>3433</v>
      </c>
    </row>
    <row r="2717" customFormat="false" ht="15" hidden="false" customHeight="false" outlineLevel="0" collapsed="false">
      <c r="B2717" s="2" t="s">
        <v>108</v>
      </c>
      <c r="C2717" s="66" t="s">
        <v>406</v>
      </c>
      <c r="D2717" s="2" t="n">
        <f aca="false">D2716+5</f>
        <v>315</v>
      </c>
      <c r="E2717" s="38" t="s">
        <v>221</v>
      </c>
      <c r="F2717" s="2" t="str">
        <f aca="false">IFERROR(RIGHT("0"&amp;E2717*10,3),UPPER(SUBSTITUTE(E2717,",","")))</f>
        <v>085</v>
      </c>
      <c r="G2717" s="66" t="s">
        <v>3872</v>
      </c>
      <c r="H2717" s="2" t="s">
        <v>3433</v>
      </c>
    </row>
    <row r="2718" customFormat="false" ht="15" hidden="false" customHeight="false" outlineLevel="0" collapsed="false">
      <c r="B2718" s="2" t="s">
        <v>108</v>
      </c>
      <c r="C2718" s="66" t="s">
        <v>406</v>
      </c>
      <c r="D2718" s="2" t="n">
        <f aca="false">D2717+5</f>
        <v>320</v>
      </c>
      <c r="E2718" s="38" t="s">
        <v>222</v>
      </c>
      <c r="F2718" s="2" t="str">
        <f aca="false">IFERROR(RIGHT("0"&amp;E2718*10,3),UPPER(SUBSTITUTE(E2718,",","")))</f>
        <v>090</v>
      </c>
      <c r="G2718" s="66" t="s">
        <v>3872</v>
      </c>
      <c r="H2718" s="2" t="s">
        <v>3433</v>
      </c>
    </row>
    <row r="2719" customFormat="false" ht="15" hidden="false" customHeight="false" outlineLevel="0" collapsed="false">
      <c r="B2719" s="2" t="s">
        <v>108</v>
      </c>
      <c r="C2719" s="66" t="s">
        <v>406</v>
      </c>
      <c r="D2719" s="2" t="n">
        <f aca="false">D2718+5</f>
        <v>325</v>
      </c>
      <c r="E2719" s="38" t="s">
        <v>223</v>
      </c>
      <c r="F2719" s="2" t="str">
        <f aca="false">IFERROR(RIGHT("0"&amp;E2719*10,3),UPPER(SUBSTITUTE(E2719,",","")))</f>
        <v>095</v>
      </c>
      <c r="G2719" s="66" t="s">
        <v>3872</v>
      </c>
      <c r="H2719" s="2" t="s">
        <v>3433</v>
      </c>
    </row>
    <row r="2720" customFormat="false" ht="15" hidden="false" customHeight="false" outlineLevel="0" collapsed="false">
      <c r="B2720" s="2" t="s">
        <v>108</v>
      </c>
      <c r="C2720" s="66" t="s">
        <v>406</v>
      </c>
      <c r="D2720" s="2" t="n">
        <f aca="false">D2719+5</f>
        <v>330</v>
      </c>
      <c r="E2720" s="38" t="s">
        <v>224</v>
      </c>
      <c r="F2720" s="2" t="str">
        <f aca="false">IFERROR(RIGHT("0"&amp;E2720*10,3),UPPER(SUBSTITUTE(E2720,",","")))</f>
        <v>100</v>
      </c>
      <c r="G2720" s="66" t="s">
        <v>3872</v>
      </c>
      <c r="H2720" s="2" t="s">
        <v>3433</v>
      </c>
    </row>
    <row r="2721" customFormat="false" ht="15" hidden="false" customHeight="false" outlineLevel="0" collapsed="false">
      <c r="B2721" s="2" t="s">
        <v>108</v>
      </c>
      <c r="C2721" s="66" t="s">
        <v>406</v>
      </c>
      <c r="D2721" s="2" t="n">
        <f aca="false">D2720+5</f>
        <v>335</v>
      </c>
      <c r="E2721" s="38" t="s">
        <v>225</v>
      </c>
      <c r="F2721" s="2" t="str">
        <f aca="false">IFERROR(RIGHT("0"&amp;E2721*10,3),UPPER(SUBSTITUTE(E2721,",","")))</f>
        <v>105</v>
      </c>
      <c r="G2721" s="66" t="s">
        <v>3872</v>
      </c>
      <c r="H2721" s="2" t="s">
        <v>3433</v>
      </c>
    </row>
    <row r="2722" customFormat="false" ht="15" hidden="false" customHeight="false" outlineLevel="0" collapsed="false">
      <c r="B2722" s="2" t="s">
        <v>108</v>
      </c>
      <c r="C2722" s="66" t="s">
        <v>406</v>
      </c>
      <c r="D2722" s="2" t="n">
        <f aca="false">D2721+5</f>
        <v>340</v>
      </c>
      <c r="E2722" s="38" t="s">
        <v>226</v>
      </c>
      <c r="F2722" s="2" t="str">
        <f aca="false">IFERROR(RIGHT("0"&amp;E2722*10,3),UPPER(SUBSTITUTE(E2722,",","")))</f>
        <v>110</v>
      </c>
      <c r="G2722" s="66" t="s">
        <v>3872</v>
      </c>
      <c r="H2722" s="2" t="s">
        <v>3433</v>
      </c>
    </row>
    <row r="2723" customFormat="false" ht="15" hidden="false" customHeight="false" outlineLevel="0" collapsed="false">
      <c r="B2723" s="2" t="s">
        <v>108</v>
      </c>
      <c r="C2723" s="66" t="s">
        <v>406</v>
      </c>
      <c r="D2723" s="2" t="n">
        <f aca="false">D2722+5</f>
        <v>345</v>
      </c>
      <c r="E2723" s="38" t="s">
        <v>231</v>
      </c>
      <c r="F2723" s="2" t="str">
        <f aca="false">IFERROR(RIGHT("0"&amp;E2723*10,3),UPPER(SUBSTITUTE(E2723,",","")))</f>
        <v>115</v>
      </c>
      <c r="G2723" s="66" t="s">
        <v>3872</v>
      </c>
      <c r="H2723" s="2" t="s">
        <v>3433</v>
      </c>
    </row>
    <row r="2724" customFormat="false" ht="15" hidden="false" customHeight="false" outlineLevel="0" collapsed="false">
      <c r="B2724" s="2" t="s">
        <v>108</v>
      </c>
      <c r="C2724" s="66" t="s">
        <v>406</v>
      </c>
      <c r="D2724" s="2" t="n">
        <f aca="false">D2723+5</f>
        <v>350</v>
      </c>
      <c r="E2724" s="38" t="s">
        <v>232</v>
      </c>
      <c r="F2724" s="2" t="str">
        <f aca="false">IFERROR(RIGHT("0"&amp;E2724*10,3),UPPER(SUBSTITUTE(E2724,",","")))</f>
        <v>120</v>
      </c>
      <c r="G2724" s="66" t="s">
        <v>3872</v>
      </c>
      <c r="H2724" s="2" t="s">
        <v>3433</v>
      </c>
    </row>
    <row r="2725" customFormat="false" ht="15" hidden="false" customHeight="false" outlineLevel="0" collapsed="false">
      <c r="B2725" s="2" t="s">
        <v>108</v>
      </c>
      <c r="C2725" s="66" t="s">
        <v>406</v>
      </c>
      <c r="D2725" s="2" t="n">
        <f aca="false">D2724+5</f>
        <v>355</v>
      </c>
      <c r="E2725" s="38" t="s">
        <v>233</v>
      </c>
      <c r="F2725" s="2" t="str">
        <f aca="false">IFERROR(RIGHT("0"&amp;E2725*10,3),UPPER(SUBSTITUTE(E2725,",","")))</f>
        <v>125</v>
      </c>
      <c r="G2725" s="66" t="s">
        <v>3872</v>
      </c>
      <c r="H2725" s="2" t="s">
        <v>3433</v>
      </c>
    </row>
    <row r="2726" customFormat="false" ht="15" hidden="false" customHeight="false" outlineLevel="0" collapsed="false">
      <c r="B2726" s="2" t="s">
        <v>108</v>
      </c>
      <c r="C2726" s="66" t="s">
        <v>406</v>
      </c>
      <c r="D2726" s="2" t="n">
        <f aca="false">D2725+5</f>
        <v>360</v>
      </c>
      <c r="E2726" s="38" t="s">
        <v>234</v>
      </c>
      <c r="F2726" s="2" t="str">
        <f aca="false">IFERROR(RIGHT("0"&amp;E2726*10,3),UPPER(SUBSTITUTE(E2726,",","")))</f>
        <v>130</v>
      </c>
      <c r="G2726" s="66" t="s">
        <v>3872</v>
      </c>
      <c r="H2726" s="2" t="s">
        <v>3433</v>
      </c>
    </row>
    <row r="2727" customFormat="false" ht="15" hidden="false" customHeight="false" outlineLevel="0" collapsed="false">
      <c r="B2727" s="2" t="s">
        <v>108</v>
      </c>
      <c r="C2727" s="66" t="s">
        <v>406</v>
      </c>
      <c r="D2727" s="2" t="n">
        <f aca="false">D2726+5</f>
        <v>365</v>
      </c>
      <c r="E2727" s="38" t="s">
        <v>276</v>
      </c>
      <c r="F2727" s="2" t="str">
        <f aca="false">IFERROR(RIGHT("0"&amp;E2727*10,3),UPPER(SUBSTITUTE(E2727,",","")))</f>
        <v>135</v>
      </c>
      <c r="G2727" s="66" t="s">
        <v>3872</v>
      </c>
      <c r="H2727" s="2" t="s">
        <v>3433</v>
      </c>
    </row>
    <row r="2728" customFormat="false" ht="15" hidden="false" customHeight="false" outlineLevel="0" collapsed="false">
      <c r="B2728" s="2" t="s">
        <v>108</v>
      </c>
      <c r="C2728" s="66" t="s">
        <v>406</v>
      </c>
      <c r="D2728" s="2" t="n">
        <f aca="false">D2727+5</f>
        <v>370</v>
      </c>
      <c r="E2728" s="38" t="s">
        <v>277</v>
      </c>
      <c r="F2728" s="2" t="str">
        <f aca="false">IFERROR(RIGHT("0"&amp;E2728*10,3),UPPER(SUBSTITUTE(E2728,",","")))</f>
        <v>140</v>
      </c>
      <c r="G2728" s="66" t="s">
        <v>3872</v>
      </c>
      <c r="H2728" s="2" t="s">
        <v>3433</v>
      </c>
    </row>
    <row r="2729" customFormat="false" ht="15" hidden="false" customHeight="false" outlineLevel="0" collapsed="false">
      <c r="B2729" s="13"/>
      <c r="C2729" s="99"/>
      <c r="D2729" s="13"/>
      <c r="E2729" s="100"/>
      <c r="F2729" s="13"/>
      <c r="G2729" s="99"/>
      <c r="H2729" s="13"/>
      <c r="I2729" s="101"/>
      <c r="J2729" s="13"/>
      <c r="K2729" s="13"/>
      <c r="L2729" s="13"/>
      <c r="M2729" s="13"/>
    </row>
    <row r="2731" customFormat="false" ht="15" hidden="false" customHeight="false" outlineLevel="0" collapsed="false">
      <c r="B2731" s="2" t="s">
        <v>108</v>
      </c>
      <c r="C2731" s="66" t="s">
        <v>1728</v>
      </c>
      <c r="D2731" s="2" t="n">
        <v>140</v>
      </c>
      <c r="E2731" s="38" t="s">
        <v>176</v>
      </c>
      <c r="F2731" s="2" t="s">
        <v>176</v>
      </c>
      <c r="G2731" s="66" t="s">
        <v>3878</v>
      </c>
      <c r="H2731" s="2" t="s">
        <v>3433</v>
      </c>
    </row>
    <row r="2732" customFormat="false" ht="15" hidden="false" customHeight="false" outlineLevel="0" collapsed="false">
      <c r="B2732" s="2" t="s">
        <v>108</v>
      </c>
      <c r="C2732" s="66" t="s">
        <v>1728</v>
      </c>
      <c r="D2732" s="2" t="n">
        <v>150</v>
      </c>
      <c r="E2732" s="38" t="s">
        <v>177</v>
      </c>
      <c r="F2732" s="2" t="s">
        <v>177</v>
      </c>
      <c r="G2732" s="92" t="s">
        <v>3878</v>
      </c>
      <c r="H2732" s="8" t="n">
        <v>42</v>
      </c>
      <c r="I2732" s="8" t="n">
        <f aca="false">H2732</f>
        <v>42</v>
      </c>
      <c r="J2732" s="8" t="n">
        <f aca="false">H2732</f>
        <v>42</v>
      </c>
      <c r="M2732" s="8" t="n">
        <v>937</v>
      </c>
    </row>
    <row r="2733" customFormat="false" ht="15" hidden="false" customHeight="false" outlineLevel="0" collapsed="false">
      <c r="B2733" s="2" t="s">
        <v>108</v>
      </c>
      <c r="C2733" s="66" t="s">
        <v>1728</v>
      </c>
      <c r="D2733" s="2" t="n">
        <v>160</v>
      </c>
      <c r="E2733" s="38" t="s">
        <v>178</v>
      </c>
      <c r="F2733" s="2" t="s">
        <v>178</v>
      </c>
      <c r="G2733" s="92" t="s">
        <v>3878</v>
      </c>
      <c r="H2733" s="8" t="n">
        <v>44</v>
      </c>
      <c r="I2733" s="8" t="n">
        <f aca="false">H2733</f>
        <v>44</v>
      </c>
      <c r="J2733" s="8" t="n">
        <f aca="false">H2733</f>
        <v>44</v>
      </c>
      <c r="M2733" s="8" t="n">
        <v>957</v>
      </c>
    </row>
    <row r="2734" customFormat="false" ht="15" hidden="false" customHeight="false" outlineLevel="0" collapsed="false">
      <c r="B2734" s="2" t="s">
        <v>108</v>
      </c>
      <c r="C2734" s="66" t="s">
        <v>1728</v>
      </c>
      <c r="D2734" s="2" t="n">
        <v>170</v>
      </c>
      <c r="E2734" s="38" t="s">
        <v>179</v>
      </c>
      <c r="F2734" s="2" t="s">
        <v>179</v>
      </c>
      <c r="G2734" s="92" t="s">
        <v>3878</v>
      </c>
      <c r="H2734" s="8" t="n">
        <v>46</v>
      </c>
      <c r="I2734" s="8" t="n">
        <f aca="false">H2734</f>
        <v>46</v>
      </c>
      <c r="J2734" s="8" t="n">
        <f aca="false">H2734</f>
        <v>46</v>
      </c>
      <c r="M2734" s="8" t="n">
        <v>977</v>
      </c>
    </row>
    <row r="2735" customFormat="false" ht="15" hidden="false" customHeight="false" outlineLevel="0" collapsed="false">
      <c r="B2735" s="2" t="s">
        <v>108</v>
      </c>
      <c r="C2735" s="66" t="s">
        <v>1728</v>
      </c>
      <c r="D2735" s="2" t="n">
        <v>180</v>
      </c>
      <c r="E2735" s="38" t="s">
        <v>180</v>
      </c>
      <c r="F2735" s="2" t="s">
        <v>180</v>
      </c>
      <c r="G2735" s="92" t="s">
        <v>3878</v>
      </c>
      <c r="H2735" s="8" t="n">
        <v>48</v>
      </c>
      <c r="I2735" s="8" t="n">
        <f aca="false">H2735</f>
        <v>48</v>
      </c>
      <c r="J2735" s="8" t="n">
        <f aca="false">H2735</f>
        <v>48</v>
      </c>
      <c r="M2735" s="8" t="n">
        <v>997</v>
      </c>
    </row>
    <row r="2736" customFormat="false" ht="15" hidden="false" customHeight="false" outlineLevel="0" collapsed="false">
      <c r="B2736" s="2" t="s">
        <v>108</v>
      </c>
      <c r="C2736" s="66" t="s">
        <v>1728</v>
      </c>
      <c r="D2736" s="2" t="n">
        <v>190</v>
      </c>
      <c r="E2736" s="38" t="s">
        <v>181</v>
      </c>
      <c r="F2736" s="2" t="s">
        <v>181</v>
      </c>
      <c r="G2736" s="92" t="s">
        <v>3878</v>
      </c>
      <c r="H2736" s="8" t="n">
        <v>50</v>
      </c>
      <c r="I2736" s="8" t="n">
        <f aca="false">H2736</f>
        <v>50</v>
      </c>
      <c r="J2736" s="8" t="n">
        <f aca="false">H2736</f>
        <v>50</v>
      </c>
      <c r="M2736" s="8" t="n">
        <v>987</v>
      </c>
    </row>
    <row r="2737" customFormat="false" ht="15" hidden="false" customHeight="false" outlineLevel="0" collapsed="false">
      <c r="B2737" s="2" t="s">
        <v>108</v>
      </c>
      <c r="C2737" s="66" t="s">
        <v>1728</v>
      </c>
      <c r="D2737" s="2" t="n">
        <v>200</v>
      </c>
      <c r="E2737" s="38" t="s">
        <v>182</v>
      </c>
      <c r="F2737" s="2" t="s">
        <v>182</v>
      </c>
      <c r="G2737" s="92" t="s">
        <v>3878</v>
      </c>
      <c r="H2737" s="8" t="n">
        <v>52</v>
      </c>
      <c r="I2737" s="8" t="n">
        <f aca="false">H2737</f>
        <v>52</v>
      </c>
      <c r="J2737" s="8" t="n">
        <f aca="false">H2737</f>
        <v>52</v>
      </c>
      <c r="M2737" s="8" t="n">
        <v>967</v>
      </c>
    </row>
    <row r="2738" customFormat="false" ht="15" hidden="false" customHeight="false" outlineLevel="0" collapsed="false">
      <c r="B2738" s="2" t="s">
        <v>108</v>
      </c>
      <c r="C2738" s="66" t="s">
        <v>1728</v>
      </c>
      <c r="D2738" s="2" t="n">
        <v>210</v>
      </c>
      <c r="E2738" s="38" t="s">
        <v>579</v>
      </c>
      <c r="F2738" s="2" t="s">
        <v>579</v>
      </c>
      <c r="G2738" s="66" t="s">
        <v>3878</v>
      </c>
      <c r="H2738" s="2" t="s">
        <v>3433</v>
      </c>
    </row>
    <row r="2739" customFormat="false" ht="15" hidden="false" customHeight="false" outlineLevel="0" collapsed="false">
      <c r="B2739" s="2" t="s">
        <v>108</v>
      </c>
      <c r="C2739" s="66" t="s">
        <v>1728</v>
      </c>
      <c r="D2739" s="2" t="n">
        <v>220</v>
      </c>
      <c r="E2739" s="38" t="s">
        <v>580</v>
      </c>
      <c r="F2739" s="2" t="s">
        <v>580</v>
      </c>
      <c r="G2739" s="66" t="s">
        <v>3878</v>
      </c>
      <c r="H2739" s="2" t="s">
        <v>3433</v>
      </c>
    </row>
    <row r="2740" customFormat="false" ht="15" hidden="false" customHeight="false" outlineLevel="0" collapsed="false">
      <c r="B2740" s="2" t="s">
        <v>108</v>
      </c>
      <c r="C2740" s="66" t="s">
        <v>1728</v>
      </c>
      <c r="D2740" s="2" t="n">
        <v>230</v>
      </c>
      <c r="E2740" s="38" t="s">
        <v>581</v>
      </c>
      <c r="F2740" s="2" t="s">
        <v>581</v>
      </c>
      <c r="G2740" s="66" t="s">
        <v>3878</v>
      </c>
      <c r="H2740" s="2" t="s">
        <v>3433</v>
      </c>
    </row>
    <row r="2741" customFormat="false" ht="15" hidden="false" customHeight="false" outlineLevel="0" collapsed="false">
      <c r="B2741" s="2" t="s">
        <v>108</v>
      </c>
      <c r="C2741" s="66" t="s">
        <v>1728</v>
      </c>
      <c r="D2741" s="2" t="n">
        <v>240</v>
      </c>
      <c r="E2741" s="38" t="s">
        <v>582</v>
      </c>
      <c r="F2741" s="2" t="s">
        <v>582</v>
      </c>
      <c r="G2741" s="66" t="s">
        <v>3878</v>
      </c>
      <c r="H2741" s="2" t="s">
        <v>3433</v>
      </c>
    </row>
    <row r="2742" customFormat="false" ht="15" hidden="false" customHeight="false" outlineLevel="0" collapsed="false">
      <c r="B2742" s="13"/>
      <c r="C2742" s="99"/>
      <c r="D2742" s="13"/>
      <c r="E2742" s="100"/>
      <c r="F2742" s="13"/>
      <c r="G2742" s="99"/>
      <c r="H2742" s="13"/>
      <c r="I2742" s="101"/>
      <c r="J2742" s="13"/>
      <c r="K2742" s="13"/>
      <c r="L2742" s="13"/>
      <c r="M2742" s="13"/>
    </row>
    <row r="2744" customFormat="false" ht="15" hidden="false" customHeight="false" outlineLevel="0" collapsed="false">
      <c r="B2744" s="2" t="s">
        <v>108</v>
      </c>
      <c r="C2744" s="66" t="s">
        <v>175</v>
      </c>
      <c r="D2744" s="2" t="n">
        <v>110</v>
      </c>
      <c r="E2744" s="38" t="s">
        <v>176</v>
      </c>
      <c r="F2744" s="2" t="s">
        <v>176</v>
      </c>
      <c r="G2744" s="66" t="s">
        <v>3879</v>
      </c>
      <c r="H2744" s="2" t="s">
        <v>3433</v>
      </c>
    </row>
    <row r="2745" customFormat="false" ht="15" hidden="false" customHeight="false" outlineLevel="0" collapsed="false">
      <c r="B2745" s="2" t="s">
        <v>108</v>
      </c>
      <c r="C2745" s="66" t="s">
        <v>175</v>
      </c>
      <c r="D2745" s="2" t="n">
        <v>120</v>
      </c>
      <c r="E2745" s="38" t="s">
        <v>177</v>
      </c>
      <c r="F2745" s="2" t="s">
        <v>177</v>
      </c>
      <c r="G2745" s="66" t="s">
        <v>3879</v>
      </c>
      <c r="H2745" s="2" t="s">
        <v>3433</v>
      </c>
    </row>
    <row r="2746" customFormat="false" ht="15" hidden="false" customHeight="false" outlineLevel="0" collapsed="false">
      <c r="B2746" s="2" t="s">
        <v>108</v>
      </c>
      <c r="C2746" s="66" t="s">
        <v>175</v>
      </c>
      <c r="D2746" s="2" t="n">
        <v>130</v>
      </c>
      <c r="E2746" s="38" t="s">
        <v>178</v>
      </c>
      <c r="F2746" s="2" t="s">
        <v>178</v>
      </c>
      <c r="G2746" s="92" t="s">
        <v>3879</v>
      </c>
      <c r="H2746" s="8" t="s">
        <v>148</v>
      </c>
      <c r="I2746" s="8" t="s">
        <v>3880</v>
      </c>
      <c r="J2746" s="8" t="s">
        <v>3880</v>
      </c>
    </row>
    <row r="2747" customFormat="false" ht="15" hidden="false" customHeight="false" outlineLevel="0" collapsed="false">
      <c r="B2747" s="2" t="s">
        <v>108</v>
      </c>
      <c r="C2747" s="66" t="s">
        <v>175</v>
      </c>
      <c r="D2747" s="2" t="n">
        <v>140</v>
      </c>
      <c r="E2747" s="38" t="s">
        <v>179</v>
      </c>
      <c r="F2747" s="2" t="s">
        <v>179</v>
      </c>
      <c r="G2747" s="92" t="s">
        <v>3879</v>
      </c>
      <c r="H2747" s="8" t="s">
        <v>150</v>
      </c>
      <c r="I2747" s="8" t="s">
        <v>3881</v>
      </c>
      <c r="J2747" s="8" t="s">
        <v>3881</v>
      </c>
    </row>
    <row r="2748" customFormat="false" ht="15" hidden="false" customHeight="false" outlineLevel="0" collapsed="false">
      <c r="B2748" s="2" t="s">
        <v>108</v>
      </c>
      <c r="C2748" s="66" t="s">
        <v>175</v>
      </c>
      <c r="D2748" s="2" t="n">
        <v>150</v>
      </c>
      <c r="E2748" s="38" t="s">
        <v>180</v>
      </c>
      <c r="F2748" s="2" t="s">
        <v>180</v>
      </c>
      <c r="G2748" s="92" t="s">
        <v>3879</v>
      </c>
      <c r="H2748" s="8" t="s">
        <v>152</v>
      </c>
      <c r="I2748" s="8" t="s">
        <v>3882</v>
      </c>
      <c r="J2748" s="8" t="s">
        <v>3882</v>
      </c>
    </row>
    <row r="2749" customFormat="false" ht="15" hidden="false" customHeight="false" outlineLevel="0" collapsed="false">
      <c r="B2749" s="2" t="s">
        <v>108</v>
      </c>
      <c r="C2749" s="66" t="s">
        <v>175</v>
      </c>
      <c r="D2749" s="2" t="n">
        <v>160</v>
      </c>
      <c r="E2749" s="38" t="s">
        <v>181</v>
      </c>
      <c r="F2749" s="2" t="s">
        <v>181</v>
      </c>
      <c r="G2749" s="66" t="s">
        <v>3879</v>
      </c>
      <c r="H2749" s="2" t="s">
        <v>3433</v>
      </c>
    </row>
    <row r="2750" customFormat="false" ht="15" hidden="false" customHeight="false" outlineLevel="0" collapsed="false">
      <c r="B2750" s="2" t="s">
        <v>108</v>
      </c>
      <c r="C2750" s="66" t="s">
        <v>175</v>
      </c>
      <c r="D2750" s="2" t="n">
        <v>170</v>
      </c>
      <c r="E2750" s="38" t="s">
        <v>182</v>
      </c>
      <c r="F2750" s="2" t="s">
        <v>182</v>
      </c>
      <c r="G2750" s="66" t="s">
        <v>3879</v>
      </c>
      <c r="H2750" s="2" t="s">
        <v>3433</v>
      </c>
    </row>
    <row r="2752" customFormat="false" ht="15" hidden="false" customHeight="false" outlineLevel="0" collapsed="false">
      <c r="B2752" s="2" t="s">
        <v>108</v>
      </c>
      <c r="C2752" s="66" t="s">
        <v>195</v>
      </c>
      <c r="D2752" s="2" t="n">
        <v>110</v>
      </c>
      <c r="E2752" s="38" t="s">
        <v>115</v>
      </c>
      <c r="F2752" s="2" t="n">
        <v>320</v>
      </c>
      <c r="G2752" s="92" t="s">
        <v>3879</v>
      </c>
      <c r="H2752" s="14" t="str">
        <f aca="false">E2752</f>
        <v>32</v>
      </c>
      <c r="I2752" s="14" t="str">
        <f aca="false">H2752</f>
        <v>32</v>
      </c>
      <c r="J2752" s="14" t="str">
        <f aca="false">H2752</f>
        <v>32</v>
      </c>
    </row>
    <row r="2753" customFormat="false" ht="15" hidden="false" customHeight="false" outlineLevel="0" collapsed="false">
      <c r="B2753" s="2" t="s">
        <v>108</v>
      </c>
      <c r="C2753" s="66" t="s">
        <v>195</v>
      </c>
      <c r="D2753" s="2" t="n">
        <v>120</v>
      </c>
      <c r="E2753" s="38" t="s">
        <v>116</v>
      </c>
      <c r="F2753" s="2" t="n">
        <v>330</v>
      </c>
      <c r="G2753" s="92" t="s">
        <v>3879</v>
      </c>
      <c r="H2753" s="14" t="str">
        <f aca="false">E2753</f>
        <v>33</v>
      </c>
      <c r="I2753" s="14" t="str">
        <f aca="false">H2753</f>
        <v>33</v>
      </c>
      <c r="J2753" s="14" t="str">
        <f aca="false">H2753</f>
        <v>33</v>
      </c>
    </row>
    <row r="2754" customFormat="false" ht="15" hidden="false" customHeight="false" outlineLevel="0" collapsed="false">
      <c r="B2754" s="2" t="s">
        <v>108</v>
      </c>
      <c r="C2754" s="66" t="s">
        <v>195</v>
      </c>
      <c r="D2754" s="2" t="n">
        <v>130</v>
      </c>
      <c r="E2754" s="38" t="s">
        <v>117</v>
      </c>
      <c r="F2754" s="2" t="n">
        <v>340</v>
      </c>
      <c r="G2754" s="92" t="s">
        <v>3879</v>
      </c>
      <c r="H2754" s="14" t="str">
        <f aca="false">E2754</f>
        <v>34</v>
      </c>
      <c r="I2754" s="14" t="str">
        <f aca="false">H2754</f>
        <v>34</v>
      </c>
      <c r="J2754" s="14" t="str">
        <f aca="false">H2754</f>
        <v>34</v>
      </c>
    </row>
    <row r="2755" customFormat="false" ht="15" hidden="false" customHeight="false" outlineLevel="0" collapsed="false">
      <c r="B2755" s="2" t="s">
        <v>108</v>
      </c>
      <c r="C2755" s="66" t="s">
        <v>195</v>
      </c>
      <c r="D2755" s="2" t="n">
        <v>140</v>
      </c>
      <c r="E2755" s="38" t="s">
        <v>118</v>
      </c>
      <c r="F2755" s="2" t="n">
        <v>350</v>
      </c>
      <c r="G2755" s="92" t="s">
        <v>3879</v>
      </c>
      <c r="H2755" s="14" t="str">
        <f aca="false">E2755</f>
        <v>35</v>
      </c>
      <c r="I2755" s="14" t="str">
        <f aca="false">H2755</f>
        <v>35</v>
      </c>
      <c r="J2755" s="14" t="str">
        <f aca="false">H2755</f>
        <v>35</v>
      </c>
    </row>
    <row r="2756" customFormat="false" ht="15" hidden="false" customHeight="false" outlineLevel="0" collapsed="false">
      <c r="B2756" s="2" t="s">
        <v>108</v>
      </c>
      <c r="C2756" s="66" t="s">
        <v>195</v>
      </c>
      <c r="D2756" s="2" t="n">
        <v>150</v>
      </c>
      <c r="E2756" s="38" t="s">
        <v>119</v>
      </c>
      <c r="F2756" s="2" t="n">
        <v>360</v>
      </c>
      <c r="G2756" s="92" t="s">
        <v>3879</v>
      </c>
      <c r="H2756" s="14" t="str">
        <f aca="false">E2756</f>
        <v>36</v>
      </c>
      <c r="I2756" s="14" t="str">
        <f aca="false">H2756</f>
        <v>36</v>
      </c>
      <c r="J2756" s="14" t="str">
        <f aca="false">H2756</f>
        <v>36</v>
      </c>
    </row>
    <row r="2757" customFormat="false" ht="15" hidden="false" customHeight="false" outlineLevel="0" collapsed="false">
      <c r="B2757" s="2" t="s">
        <v>108</v>
      </c>
      <c r="C2757" s="66" t="s">
        <v>195</v>
      </c>
      <c r="D2757" s="2" t="n">
        <v>160</v>
      </c>
      <c r="E2757" s="38" t="s">
        <v>120</v>
      </c>
      <c r="F2757" s="2" t="n">
        <v>370</v>
      </c>
      <c r="G2757" s="92" t="s">
        <v>3879</v>
      </c>
      <c r="H2757" s="14" t="str">
        <f aca="false">E2757</f>
        <v>37</v>
      </c>
      <c r="I2757" s="14" t="str">
        <f aca="false">H2757</f>
        <v>37</v>
      </c>
      <c r="J2757" s="14" t="str">
        <f aca="false">H2757</f>
        <v>37</v>
      </c>
    </row>
    <row r="2758" customFormat="false" ht="15" hidden="false" customHeight="false" outlineLevel="0" collapsed="false">
      <c r="B2758" s="2" t="s">
        <v>108</v>
      </c>
      <c r="C2758" s="66" t="s">
        <v>195</v>
      </c>
      <c r="D2758" s="2" t="n">
        <v>170</v>
      </c>
      <c r="E2758" s="38" t="s">
        <v>121</v>
      </c>
      <c r="F2758" s="2" t="n">
        <v>380</v>
      </c>
      <c r="G2758" s="92" t="s">
        <v>3879</v>
      </c>
      <c r="H2758" s="14" t="str">
        <f aca="false">E2758</f>
        <v>38</v>
      </c>
      <c r="I2758" s="14" t="str">
        <f aca="false">H2758</f>
        <v>38</v>
      </c>
      <c r="J2758" s="14" t="str">
        <f aca="false">H2758</f>
        <v>38</v>
      </c>
    </row>
    <row r="2759" customFormat="false" ht="15" hidden="false" customHeight="false" outlineLevel="0" collapsed="false">
      <c r="B2759" s="2" t="s">
        <v>108</v>
      </c>
      <c r="C2759" s="66" t="s">
        <v>195</v>
      </c>
      <c r="D2759" s="2" t="n">
        <v>180</v>
      </c>
      <c r="E2759" s="38" t="s">
        <v>122</v>
      </c>
      <c r="F2759" s="2" t="n">
        <v>390</v>
      </c>
      <c r="G2759" s="92" t="s">
        <v>3879</v>
      </c>
      <c r="H2759" s="14" t="str">
        <f aca="false">E2759</f>
        <v>39</v>
      </c>
      <c r="I2759" s="14" t="str">
        <f aca="false">H2759</f>
        <v>39</v>
      </c>
      <c r="J2759" s="14" t="str">
        <f aca="false">H2759</f>
        <v>39</v>
      </c>
    </row>
    <row r="2760" customFormat="false" ht="15" hidden="false" customHeight="false" outlineLevel="0" collapsed="false">
      <c r="B2760" s="2" t="s">
        <v>108</v>
      </c>
      <c r="C2760" s="66" t="s">
        <v>195</v>
      </c>
      <c r="D2760" s="2" t="n">
        <v>190</v>
      </c>
      <c r="E2760" s="38" t="s">
        <v>123</v>
      </c>
      <c r="F2760" s="2" t="n">
        <v>400</v>
      </c>
      <c r="G2760" s="92" t="s">
        <v>3879</v>
      </c>
      <c r="H2760" s="14" t="str">
        <f aca="false">E2760</f>
        <v>40</v>
      </c>
      <c r="I2760" s="14" t="str">
        <f aca="false">H2760</f>
        <v>40</v>
      </c>
      <c r="J2760" s="14" t="str">
        <f aca="false">H2760</f>
        <v>40</v>
      </c>
    </row>
    <row r="2761" customFormat="false" ht="15" hidden="false" customHeight="false" outlineLevel="0" collapsed="false">
      <c r="B2761" s="2" t="s">
        <v>108</v>
      </c>
      <c r="C2761" s="66" t="s">
        <v>195</v>
      </c>
      <c r="D2761" s="2" t="n">
        <v>200</v>
      </c>
      <c r="E2761" s="38" t="s">
        <v>124</v>
      </c>
      <c r="F2761" s="2" t="n">
        <v>410</v>
      </c>
      <c r="G2761" s="92" t="s">
        <v>3879</v>
      </c>
      <c r="H2761" s="14" t="str">
        <f aca="false">E2761</f>
        <v>41</v>
      </c>
      <c r="I2761" s="14" t="str">
        <f aca="false">H2761</f>
        <v>41</v>
      </c>
      <c r="J2761" s="14" t="str">
        <f aca="false">H2761</f>
        <v>41</v>
      </c>
    </row>
    <row r="2762" customFormat="false" ht="15" hidden="false" customHeight="false" outlineLevel="0" collapsed="false">
      <c r="B2762" s="2" t="s">
        <v>108</v>
      </c>
      <c r="C2762" s="66" t="s">
        <v>195</v>
      </c>
      <c r="D2762" s="2" t="n">
        <v>210</v>
      </c>
      <c r="E2762" s="38" t="s">
        <v>125</v>
      </c>
      <c r="F2762" s="2" t="n">
        <v>420</v>
      </c>
      <c r="G2762" s="92" t="s">
        <v>3879</v>
      </c>
      <c r="H2762" s="14" t="str">
        <f aca="false">E2762</f>
        <v>42</v>
      </c>
      <c r="I2762" s="14" t="str">
        <f aca="false">H2762</f>
        <v>42</v>
      </c>
      <c r="J2762" s="14" t="str">
        <f aca="false">H2762</f>
        <v>42</v>
      </c>
    </row>
    <row r="2763" customFormat="false" ht="15" hidden="false" customHeight="false" outlineLevel="0" collapsed="false">
      <c r="B2763" s="2" t="s">
        <v>108</v>
      </c>
      <c r="C2763" s="66" t="s">
        <v>195</v>
      </c>
      <c r="D2763" s="2" t="n">
        <v>220</v>
      </c>
      <c r="E2763" s="38" t="s">
        <v>126</v>
      </c>
      <c r="F2763" s="2" t="n">
        <v>430</v>
      </c>
      <c r="G2763" s="92" t="s">
        <v>3879</v>
      </c>
      <c r="H2763" s="14" t="str">
        <f aca="false">E2763</f>
        <v>43</v>
      </c>
      <c r="I2763" s="14" t="str">
        <f aca="false">H2763</f>
        <v>43</v>
      </c>
      <c r="J2763" s="14" t="str">
        <f aca="false">H2763</f>
        <v>43</v>
      </c>
    </row>
    <row r="2764" customFormat="false" ht="15" hidden="false" customHeight="false" outlineLevel="0" collapsed="false">
      <c r="B2764" s="2" t="s">
        <v>108</v>
      </c>
      <c r="C2764" s="66" t="s">
        <v>195</v>
      </c>
      <c r="D2764" s="2" t="n">
        <v>230</v>
      </c>
      <c r="E2764" s="38" t="s">
        <v>127</v>
      </c>
      <c r="F2764" s="2" t="n">
        <v>440</v>
      </c>
      <c r="G2764" s="92" t="s">
        <v>3879</v>
      </c>
      <c r="H2764" s="14" t="str">
        <f aca="false">E2764</f>
        <v>44</v>
      </c>
      <c r="I2764" s="14" t="str">
        <f aca="false">H2764</f>
        <v>44</v>
      </c>
      <c r="J2764" s="14" t="str">
        <f aca="false">H2764</f>
        <v>44</v>
      </c>
    </row>
    <row r="2765" customFormat="false" ht="15" hidden="false" customHeight="false" outlineLevel="0" collapsed="false">
      <c r="B2765" s="13"/>
      <c r="C2765" s="99"/>
      <c r="D2765" s="13"/>
      <c r="E2765" s="100"/>
      <c r="F2765" s="13"/>
      <c r="G2765" s="99"/>
      <c r="H2765" s="13"/>
      <c r="I2765" s="101"/>
      <c r="J2765" s="13"/>
      <c r="K2765" s="13"/>
      <c r="L2765" s="13"/>
      <c r="M2765" s="13"/>
    </row>
    <row r="2767" customFormat="false" ht="15" hidden="false" customHeight="false" outlineLevel="0" collapsed="false">
      <c r="B2767" s="2" t="s">
        <v>108</v>
      </c>
      <c r="C2767" s="66" t="s">
        <v>268</v>
      </c>
      <c r="D2767" s="2" t="n">
        <v>110</v>
      </c>
      <c r="E2767" s="38" t="s">
        <v>119</v>
      </c>
      <c r="F2767" s="2" t="n">
        <v>360</v>
      </c>
      <c r="G2767" s="92" t="s">
        <v>3883</v>
      </c>
      <c r="H2767" s="14" t="str">
        <f aca="false">E2767</f>
        <v>36</v>
      </c>
      <c r="I2767" s="14" t="str">
        <f aca="false">H2767</f>
        <v>36</v>
      </c>
      <c r="J2767" s="14" t="str">
        <f aca="false">H2767</f>
        <v>36</v>
      </c>
    </row>
    <row r="2768" customFormat="false" ht="15" hidden="false" customHeight="false" outlineLevel="0" collapsed="false">
      <c r="B2768" s="2" t="s">
        <v>108</v>
      </c>
      <c r="C2768" s="66" t="s">
        <v>268</v>
      </c>
      <c r="D2768" s="2" t="n">
        <v>120</v>
      </c>
      <c r="E2768" s="38" t="s">
        <v>120</v>
      </c>
      <c r="F2768" s="2" t="n">
        <v>370</v>
      </c>
      <c r="G2768" s="92" t="s">
        <v>3883</v>
      </c>
      <c r="H2768" s="14" t="str">
        <f aca="false">E2768</f>
        <v>37</v>
      </c>
      <c r="I2768" s="14" t="str">
        <f aca="false">H2768</f>
        <v>37</v>
      </c>
      <c r="J2768" s="14" t="str">
        <f aca="false">H2768</f>
        <v>37</v>
      </c>
    </row>
    <row r="2769" customFormat="false" ht="15" hidden="false" customHeight="false" outlineLevel="0" collapsed="false">
      <c r="B2769" s="2" t="s">
        <v>108</v>
      </c>
      <c r="C2769" s="66" t="s">
        <v>268</v>
      </c>
      <c r="D2769" s="2" t="n">
        <v>130</v>
      </c>
      <c r="E2769" s="38" t="s">
        <v>121</v>
      </c>
      <c r="F2769" s="2" t="n">
        <v>380</v>
      </c>
      <c r="G2769" s="92" t="s">
        <v>3883</v>
      </c>
      <c r="H2769" s="14" t="str">
        <f aca="false">E2769</f>
        <v>38</v>
      </c>
      <c r="I2769" s="14" t="str">
        <f aca="false">H2769</f>
        <v>38</v>
      </c>
      <c r="J2769" s="14" t="str">
        <f aca="false">H2769</f>
        <v>38</v>
      </c>
    </row>
    <row r="2770" customFormat="false" ht="15" hidden="false" customHeight="false" outlineLevel="0" collapsed="false">
      <c r="B2770" s="2" t="s">
        <v>108</v>
      </c>
      <c r="C2770" s="66" t="s">
        <v>268</v>
      </c>
      <c r="D2770" s="2" t="n">
        <v>140</v>
      </c>
      <c r="E2770" s="38" t="s">
        <v>122</v>
      </c>
      <c r="F2770" s="2" t="n">
        <v>390</v>
      </c>
      <c r="G2770" s="92" t="s">
        <v>3883</v>
      </c>
      <c r="H2770" s="14" t="str">
        <f aca="false">E2770</f>
        <v>39</v>
      </c>
      <c r="I2770" s="14" t="str">
        <f aca="false">H2770</f>
        <v>39</v>
      </c>
      <c r="J2770" s="14" t="str">
        <f aca="false">H2770</f>
        <v>39</v>
      </c>
    </row>
    <row r="2771" customFormat="false" ht="15" hidden="false" customHeight="false" outlineLevel="0" collapsed="false">
      <c r="B2771" s="2" t="s">
        <v>108</v>
      </c>
      <c r="C2771" s="66" t="s">
        <v>268</v>
      </c>
      <c r="D2771" s="2" t="n">
        <v>150</v>
      </c>
      <c r="E2771" s="38" t="s">
        <v>123</v>
      </c>
      <c r="F2771" s="2" t="n">
        <v>400</v>
      </c>
      <c r="G2771" s="92" t="s">
        <v>3883</v>
      </c>
      <c r="H2771" s="14" t="str">
        <f aca="false">E2771</f>
        <v>40</v>
      </c>
      <c r="I2771" s="14" t="str">
        <f aca="false">H2771</f>
        <v>40</v>
      </c>
      <c r="J2771" s="14" t="str">
        <f aca="false">H2771</f>
        <v>40</v>
      </c>
    </row>
    <row r="2772" customFormat="false" ht="15" hidden="false" customHeight="false" outlineLevel="0" collapsed="false">
      <c r="B2772" s="2" t="s">
        <v>108</v>
      </c>
      <c r="C2772" s="66" t="s">
        <v>268</v>
      </c>
      <c r="D2772" s="2" t="n">
        <v>160</v>
      </c>
      <c r="E2772" s="38" t="s">
        <v>124</v>
      </c>
      <c r="F2772" s="2" t="n">
        <v>410</v>
      </c>
      <c r="G2772" s="92" t="s">
        <v>3883</v>
      </c>
      <c r="H2772" s="14" t="str">
        <f aca="false">E2772</f>
        <v>41</v>
      </c>
      <c r="I2772" s="14" t="str">
        <f aca="false">H2772</f>
        <v>41</v>
      </c>
      <c r="J2772" s="14" t="str">
        <f aca="false">H2772</f>
        <v>41</v>
      </c>
    </row>
    <row r="2773" customFormat="false" ht="15" hidden="false" customHeight="false" outlineLevel="0" collapsed="false">
      <c r="B2773" s="2" t="s">
        <v>108</v>
      </c>
      <c r="C2773" s="66" t="s">
        <v>268</v>
      </c>
      <c r="D2773" s="2" t="n">
        <v>170</v>
      </c>
      <c r="E2773" s="38" t="s">
        <v>125</v>
      </c>
      <c r="F2773" s="2" t="n">
        <v>420</v>
      </c>
      <c r="G2773" s="92" t="s">
        <v>3883</v>
      </c>
      <c r="H2773" s="14" t="str">
        <f aca="false">E2773</f>
        <v>42</v>
      </c>
      <c r="I2773" s="14" t="str">
        <f aca="false">H2773</f>
        <v>42</v>
      </c>
      <c r="J2773" s="14" t="str">
        <f aca="false">H2773</f>
        <v>42</v>
      </c>
    </row>
    <row r="2774" customFormat="false" ht="15" hidden="false" customHeight="false" outlineLevel="0" collapsed="false">
      <c r="B2774" s="2" t="s">
        <v>108</v>
      </c>
      <c r="C2774" s="66" t="s">
        <v>268</v>
      </c>
      <c r="D2774" s="2" t="n">
        <v>180</v>
      </c>
      <c r="E2774" s="38" t="s">
        <v>126</v>
      </c>
      <c r="F2774" s="2" t="n">
        <v>430</v>
      </c>
      <c r="G2774" s="92" t="s">
        <v>3883</v>
      </c>
      <c r="H2774" s="14" t="str">
        <f aca="false">E2774</f>
        <v>43</v>
      </c>
      <c r="I2774" s="14" t="str">
        <f aca="false">H2774</f>
        <v>43</v>
      </c>
      <c r="J2774" s="14" t="str">
        <f aca="false">H2774</f>
        <v>43</v>
      </c>
    </row>
    <row r="2775" customFormat="false" ht="15" hidden="false" customHeight="false" outlineLevel="0" collapsed="false">
      <c r="B2775" s="2" t="s">
        <v>108</v>
      </c>
      <c r="C2775" s="66" t="s">
        <v>268</v>
      </c>
      <c r="D2775" s="2" t="n">
        <v>190</v>
      </c>
      <c r="E2775" s="38" t="s">
        <v>127</v>
      </c>
      <c r="F2775" s="2" t="n">
        <v>440</v>
      </c>
      <c r="G2775" s="92" t="s">
        <v>3883</v>
      </c>
      <c r="H2775" s="14" t="str">
        <f aca="false">E2775</f>
        <v>44</v>
      </c>
      <c r="I2775" s="14" t="str">
        <f aca="false">H2775</f>
        <v>44</v>
      </c>
      <c r="J2775" s="14" t="str">
        <f aca="false">H2775</f>
        <v>44</v>
      </c>
    </row>
    <row r="2776" customFormat="false" ht="15" hidden="false" customHeight="false" outlineLevel="0" collapsed="false">
      <c r="B2776" s="2" t="s">
        <v>108</v>
      </c>
      <c r="C2776" s="66" t="s">
        <v>268</v>
      </c>
      <c r="D2776" s="2" t="n">
        <v>200</v>
      </c>
      <c r="E2776" s="38" t="s">
        <v>196</v>
      </c>
      <c r="F2776" s="2" t="n">
        <v>450</v>
      </c>
      <c r="G2776" s="92" t="s">
        <v>3883</v>
      </c>
      <c r="H2776" s="14" t="str">
        <f aca="false">E2776</f>
        <v>45</v>
      </c>
      <c r="I2776" s="14" t="str">
        <f aca="false">H2776</f>
        <v>45</v>
      </c>
      <c r="J2776" s="14" t="str">
        <f aca="false">H2776</f>
        <v>45</v>
      </c>
    </row>
    <row r="2777" customFormat="false" ht="15" hidden="false" customHeight="false" outlineLevel="0" collapsed="false">
      <c r="B2777" s="2" t="s">
        <v>108</v>
      </c>
      <c r="C2777" s="66" t="s">
        <v>268</v>
      </c>
      <c r="D2777" s="2" t="n">
        <v>210</v>
      </c>
      <c r="E2777" s="38" t="s">
        <v>241</v>
      </c>
      <c r="F2777" s="2" t="n">
        <v>460</v>
      </c>
      <c r="G2777" s="92" t="s">
        <v>3883</v>
      </c>
      <c r="H2777" s="14" t="str">
        <f aca="false">E2777</f>
        <v>46</v>
      </c>
      <c r="I2777" s="14" t="str">
        <f aca="false">H2777</f>
        <v>46</v>
      </c>
      <c r="J2777" s="14" t="str">
        <f aca="false">H2777</f>
        <v>46</v>
      </c>
    </row>
    <row r="2778" customFormat="false" ht="15" hidden="false" customHeight="false" outlineLevel="0" collapsed="false">
      <c r="B2778" s="2" t="s">
        <v>108</v>
      </c>
      <c r="C2778" s="66" t="s">
        <v>268</v>
      </c>
      <c r="D2778" s="2" t="n">
        <v>220</v>
      </c>
      <c r="E2778" s="38" t="s">
        <v>242</v>
      </c>
      <c r="F2778" s="2" t="n">
        <v>470</v>
      </c>
      <c r="G2778" s="92" t="s">
        <v>3883</v>
      </c>
      <c r="H2778" s="14" t="str">
        <f aca="false">E2778</f>
        <v>47</v>
      </c>
      <c r="I2778" s="14" t="str">
        <f aca="false">H2778</f>
        <v>47</v>
      </c>
      <c r="J2778" s="14" t="str">
        <f aca="false">H2778</f>
        <v>47</v>
      </c>
    </row>
    <row r="2779" customFormat="false" ht="15" hidden="false" customHeight="false" outlineLevel="0" collapsed="false">
      <c r="B2779" s="2" t="s">
        <v>108</v>
      </c>
      <c r="C2779" s="66" t="s">
        <v>268</v>
      </c>
      <c r="D2779" s="2" t="n">
        <v>230</v>
      </c>
      <c r="E2779" s="38" t="s">
        <v>243</v>
      </c>
      <c r="F2779" s="2" t="n">
        <v>480</v>
      </c>
      <c r="G2779" s="92" t="s">
        <v>3883</v>
      </c>
      <c r="H2779" s="14" t="str">
        <f aca="false">E2779</f>
        <v>48</v>
      </c>
      <c r="I2779" s="14" t="str">
        <f aca="false">H2779</f>
        <v>48</v>
      </c>
      <c r="J2779" s="14" t="str">
        <f aca="false">H2779</f>
        <v>48</v>
      </c>
    </row>
    <row r="2780" customFormat="false" ht="15" hidden="false" customHeight="false" outlineLevel="0" collapsed="false">
      <c r="B2780" s="2" t="s">
        <v>108</v>
      </c>
      <c r="C2780" s="66" t="s">
        <v>268</v>
      </c>
      <c r="D2780" s="2" t="n">
        <v>240</v>
      </c>
      <c r="E2780" s="38" t="s">
        <v>244</v>
      </c>
      <c r="F2780" s="2" t="n">
        <v>490</v>
      </c>
      <c r="G2780" s="92" t="s">
        <v>3883</v>
      </c>
      <c r="H2780" s="14" t="str">
        <f aca="false">E2780</f>
        <v>49</v>
      </c>
      <c r="I2780" s="14" t="str">
        <f aca="false">H2780</f>
        <v>49</v>
      </c>
      <c r="J2780" s="14" t="str">
        <f aca="false">H2780</f>
        <v>49</v>
      </c>
    </row>
    <row r="2781" customFormat="false" ht="15" hidden="false" customHeight="false" outlineLevel="0" collapsed="false">
      <c r="B2781" s="2" t="s">
        <v>108</v>
      </c>
      <c r="C2781" s="66" t="s">
        <v>268</v>
      </c>
      <c r="D2781" s="2" t="n">
        <v>250</v>
      </c>
      <c r="E2781" s="38" t="s">
        <v>245</v>
      </c>
      <c r="F2781" s="2" t="n">
        <v>500</v>
      </c>
      <c r="G2781" s="92" t="s">
        <v>3883</v>
      </c>
      <c r="H2781" s="14" t="str">
        <f aca="false">E2781</f>
        <v>50</v>
      </c>
      <c r="I2781" s="14" t="str">
        <f aca="false">H2781</f>
        <v>50</v>
      </c>
      <c r="J2781" s="14" t="str">
        <f aca="false">H2781</f>
        <v>50</v>
      </c>
    </row>
    <row r="2782" customFormat="false" ht="15" hidden="false" customHeight="false" outlineLevel="0" collapsed="false">
      <c r="B2782" s="13"/>
      <c r="C2782" s="99"/>
      <c r="D2782" s="13"/>
      <c r="E2782" s="100"/>
      <c r="F2782" s="13"/>
      <c r="G2782" s="99"/>
      <c r="H2782" s="13"/>
      <c r="I2782" s="101"/>
      <c r="J2782" s="13"/>
      <c r="K2782" s="13"/>
      <c r="L2782" s="13"/>
      <c r="M2782" s="13"/>
    </row>
    <row r="2795" customFormat="false" ht="15" hidden="false" customHeight="false" outlineLevel="0" collapsed="false">
      <c r="B2795" s="2" t="s">
        <v>108</v>
      </c>
      <c r="C2795" s="66" t="s">
        <v>2327</v>
      </c>
      <c r="D2795" s="2" t="n">
        <v>130</v>
      </c>
      <c r="E2795" s="38" t="s">
        <v>578</v>
      </c>
      <c r="F2795" s="2" t="s">
        <v>578</v>
      </c>
      <c r="G2795" s="66" t="s">
        <v>3884</v>
      </c>
      <c r="H2795" s="2" t="s">
        <v>3433</v>
      </c>
    </row>
    <row r="2796" customFormat="false" ht="15" hidden="false" customHeight="false" outlineLevel="0" collapsed="false">
      <c r="B2796" s="2" t="s">
        <v>108</v>
      </c>
      <c r="C2796" s="66" t="s">
        <v>2327</v>
      </c>
      <c r="D2796" s="2" t="n">
        <v>135</v>
      </c>
      <c r="E2796" s="38" t="s">
        <v>2328</v>
      </c>
      <c r="F2796" s="2" t="s">
        <v>3464</v>
      </c>
      <c r="G2796" s="66" t="s">
        <v>3884</v>
      </c>
      <c r="H2796" s="2" t="s">
        <v>3433</v>
      </c>
    </row>
    <row r="2797" customFormat="false" ht="15" hidden="false" customHeight="false" outlineLevel="0" collapsed="false">
      <c r="B2797" s="2" t="s">
        <v>108</v>
      </c>
      <c r="C2797" s="66" t="s">
        <v>2327</v>
      </c>
      <c r="D2797" s="2" t="n">
        <v>140</v>
      </c>
      <c r="E2797" s="38" t="s">
        <v>176</v>
      </c>
      <c r="F2797" s="2" t="s">
        <v>176</v>
      </c>
      <c r="G2797" s="66" t="s">
        <v>3884</v>
      </c>
      <c r="H2797" s="2" t="s">
        <v>3433</v>
      </c>
    </row>
    <row r="2798" customFormat="false" ht="15" hidden="false" customHeight="false" outlineLevel="0" collapsed="false">
      <c r="B2798" s="2" t="s">
        <v>108</v>
      </c>
      <c r="C2798" s="66" t="s">
        <v>2327</v>
      </c>
      <c r="D2798" s="2" t="n">
        <v>145</v>
      </c>
      <c r="E2798" s="38" t="s">
        <v>587</v>
      </c>
      <c r="F2798" s="2" t="s">
        <v>3016</v>
      </c>
      <c r="G2798" s="66" t="s">
        <v>3884</v>
      </c>
      <c r="H2798" s="2" t="s">
        <v>3433</v>
      </c>
    </row>
    <row r="2799" customFormat="false" ht="15" hidden="false" customHeight="false" outlineLevel="0" collapsed="false">
      <c r="B2799" s="2" t="s">
        <v>108</v>
      </c>
      <c r="C2799" s="66" t="s">
        <v>2327</v>
      </c>
      <c r="D2799" s="2" t="n">
        <v>150</v>
      </c>
      <c r="E2799" s="38" t="s">
        <v>177</v>
      </c>
      <c r="F2799" s="2" t="s">
        <v>177</v>
      </c>
      <c r="G2799" s="92" t="s">
        <v>3884</v>
      </c>
      <c r="H2799" s="8" t="s">
        <v>2158</v>
      </c>
      <c r="I2799" s="8" t="str">
        <f aca="false">SUBSTITUTE(H2799,"/",";")</f>
        <v>98;104</v>
      </c>
      <c r="J2799" s="8" t="str">
        <f aca="false">I2799</f>
        <v>98;104</v>
      </c>
      <c r="M2799" s="8" t="n">
        <v>0</v>
      </c>
    </row>
    <row r="2800" customFormat="false" ht="15" hidden="false" customHeight="false" outlineLevel="0" collapsed="false">
      <c r="B2800" s="2" t="s">
        <v>108</v>
      </c>
      <c r="C2800" s="66" t="s">
        <v>2327</v>
      </c>
      <c r="D2800" s="2" t="n">
        <v>155</v>
      </c>
      <c r="E2800" s="38" t="s">
        <v>588</v>
      </c>
      <c r="F2800" s="2" t="s">
        <v>3017</v>
      </c>
      <c r="G2800" s="66" t="s">
        <v>3884</v>
      </c>
      <c r="H2800" s="2" t="s">
        <v>3433</v>
      </c>
    </row>
    <row r="2801" customFormat="false" ht="15" hidden="false" customHeight="false" outlineLevel="0" collapsed="false">
      <c r="B2801" s="2" t="s">
        <v>108</v>
      </c>
      <c r="C2801" s="66" t="s">
        <v>2327</v>
      </c>
      <c r="D2801" s="2" t="n">
        <v>160</v>
      </c>
      <c r="E2801" s="38" t="s">
        <v>178</v>
      </c>
      <c r="F2801" s="2" t="s">
        <v>178</v>
      </c>
      <c r="G2801" s="92" t="s">
        <v>3884</v>
      </c>
      <c r="H2801" s="8" t="s">
        <v>2160</v>
      </c>
      <c r="I2801" s="8" t="str">
        <f aca="false">SUBSTITUTE(H2801,"/",";")</f>
        <v>110;116</v>
      </c>
      <c r="J2801" s="8" t="str">
        <f aca="false">I2801</f>
        <v>110;116</v>
      </c>
      <c r="M2801" s="8" t="n">
        <v>0</v>
      </c>
    </row>
    <row r="2802" customFormat="false" ht="15" hidden="false" customHeight="false" outlineLevel="0" collapsed="false">
      <c r="B2802" s="2" t="s">
        <v>108</v>
      </c>
      <c r="C2802" s="66" t="s">
        <v>2327</v>
      </c>
      <c r="D2802" s="2" t="n">
        <v>165</v>
      </c>
      <c r="E2802" s="38" t="s">
        <v>589</v>
      </c>
      <c r="F2802" s="2" t="s">
        <v>3021</v>
      </c>
      <c r="G2802" s="66" t="s">
        <v>3884</v>
      </c>
      <c r="H2802" s="2" t="s">
        <v>3433</v>
      </c>
    </row>
    <row r="2803" customFormat="false" ht="15" hidden="false" customHeight="false" outlineLevel="0" collapsed="false">
      <c r="B2803" s="2" t="s">
        <v>108</v>
      </c>
      <c r="C2803" s="66" t="s">
        <v>2327</v>
      </c>
      <c r="D2803" s="2" t="n">
        <v>170</v>
      </c>
      <c r="E2803" s="38" t="s">
        <v>179</v>
      </c>
      <c r="F2803" s="2" t="s">
        <v>179</v>
      </c>
      <c r="G2803" s="92" t="s">
        <v>3884</v>
      </c>
      <c r="H2803" s="8" t="s">
        <v>2162</v>
      </c>
      <c r="I2803" s="8" t="str">
        <f aca="false">SUBSTITUTE(H2803,"/",";")</f>
        <v>122;128</v>
      </c>
      <c r="J2803" s="8" t="str">
        <f aca="false">I2803</f>
        <v>122;128</v>
      </c>
      <c r="M2803" s="8" t="n">
        <v>0</v>
      </c>
    </row>
    <row r="2804" customFormat="false" ht="15" hidden="false" customHeight="false" outlineLevel="0" collapsed="false">
      <c r="B2804" s="2" t="s">
        <v>108</v>
      </c>
      <c r="C2804" s="66" t="s">
        <v>2327</v>
      </c>
      <c r="D2804" s="2" t="n">
        <v>175</v>
      </c>
      <c r="E2804" s="38" t="s">
        <v>590</v>
      </c>
      <c r="F2804" s="2" t="s">
        <v>3025</v>
      </c>
      <c r="G2804" s="66" t="s">
        <v>3884</v>
      </c>
      <c r="H2804" s="2" t="s">
        <v>3433</v>
      </c>
    </row>
    <row r="2805" customFormat="false" ht="15" hidden="false" customHeight="false" outlineLevel="0" collapsed="false">
      <c r="B2805" s="2" t="s">
        <v>108</v>
      </c>
      <c r="C2805" s="66" t="s">
        <v>2327</v>
      </c>
      <c r="D2805" s="2" t="n">
        <v>180</v>
      </c>
      <c r="E2805" s="38" t="s">
        <v>180</v>
      </c>
      <c r="F2805" s="2" t="s">
        <v>180</v>
      </c>
      <c r="G2805" s="92" t="s">
        <v>3884</v>
      </c>
      <c r="H2805" s="8" t="s">
        <v>2164</v>
      </c>
      <c r="I2805" s="8" t="str">
        <f aca="false">SUBSTITUTE(H2805,"/",";")</f>
        <v>134;140</v>
      </c>
      <c r="J2805" s="8" t="str">
        <f aca="false">I2805</f>
        <v>134;140</v>
      </c>
      <c r="M2805" s="8" t="n">
        <v>0</v>
      </c>
    </row>
    <row r="2806" customFormat="false" ht="15" hidden="false" customHeight="false" outlineLevel="0" collapsed="false">
      <c r="B2806" s="2" t="s">
        <v>108</v>
      </c>
      <c r="C2806" s="66" t="s">
        <v>2327</v>
      </c>
      <c r="D2806" s="2" t="n">
        <v>185</v>
      </c>
      <c r="E2806" s="38" t="s">
        <v>591</v>
      </c>
      <c r="F2806" s="2" t="s">
        <v>3029</v>
      </c>
      <c r="G2806" s="66" t="s">
        <v>3884</v>
      </c>
      <c r="H2806" s="2" t="s">
        <v>3433</v>
      </c>
    </row>
    <row r="2807" customFormat="false" ht="15" hidden="false" customHeight="false" outlineLevel="0" collapsed="false">
      <c r="B2807" s="2" t="s">
        <v>108</v>
      </c>
      <c r="C2807" s="66" t="s">
        <v>2327</v>
      </c>
      <c r="D2807" s="2" t="n">
        <v>190</v>
      </c>
      <c r="E2807" s="38" t="s">
        <v>181</v>
      </c>
      <c r="F2807" s="2" t="s">
        <v>181</v>
      </c>
      <c r="G2807" s="92" t="s">
        <v>3884</v>
      </c>
      <c r="H2807" s="8" t="s">
        <v>2166</v>
      </c>
      <c r="I2807" s="8" t="str">
        <f aca="false">SUBSTITUTE(H2807,"/",";")</f>
        <v>146;152</v>
      </c>
      <c r="J2807" s="8" t="str">
        <f aca="false">I2807</f>
        <v>146;152</v>
      </c>
      <c r="M2807" s="8" t="n">
        <v>0</v>
      </c>
    </row>
    <row r="2808" customFormat="false" ht="15" hidden="false" customHeight="false" outlineLevel="0" collapsed="false">
      <c r="B2808" s="2" t="s">
        <v>108</v>
      </c>
      <c r="C2808" s="66" t="s">
        <v>2327</v>
      </c>
      <c r="D2808" s="2" t="n">
        <v>195</v>
      </c>
      <c r="E2808" s="38" t="s">
        <v>592</v>
      </c>
      <c r="F2808" s="2" t="s">
        <v>3032</v>
      </c>
      <c r="G2808" s="66" t="s">
        <v>3884</v>
      </c>
      <c r="H2808" s="2" t="s">
        <v>3433</v>
      </c>
    </row>
    <row r="2809" customFormat="false" ht="15" hidden="false" customHeight="false" outlineLevel="0" collapsed="false">
      <c r="B2809" s="2" t="s">
        <v>108</v>
      </c>
      <c r="C2809" s="66" t="s">
        <v>2327</v>
      </c>
      <c r="D2809" s="2" t="n">
        <v>200</v>
      </c>
      <c r="E2809" s="38" t="s">
        <v>182</v>
      </c>
      <c r="F2809" s="2" t="s">
        <v>182</v>
      </c>
      <c r="G2809" s="92" t="s">
        <v>3884</v>
      </c>
      <c r="H2809" s="8" t="s">
        <v>2168</v>
      </c>
      <c r="I2809" s="8" t="str">
        <f aca="false">SUBSTITUTE(H2809,"/",";")</f>
        <v>158;164</v>
      </c>
      <c r="J2809" s="8" t="str">
        <f aca="false">I2809</f>
        <v>158;164</v>
      </c>
      <c r="M2809" s="8" t="n">
        <v>0</v>
      </c>
    </row>
    <row r="2810" customFormat="false" ht="15" hidden="false" customHeight="false" outlineLevel="0" collapsed="false">
      <c r="B2810" s="2" t="s">
        <v>108</v>
      </c>
      <c r="C2810" s="66" t="s">
        <v>2327</v>
      </c>
      <c r="D2810" s="2" t="n">
        <v>205</v>
      </c>
      <c r="E2810" s="38" t="s">
        <v>593</v>
      </c>
      <c r="F2810" s="2" t="s">
        <v>3261</v>
      </c>
      <c r="G2810" s="66" t="s">
        <v>3884</v>
      </c>
      <c r="H2810" s="2" t="s">
        <v>3433</v>
      </c>
    </row>
    <row r="2811" customFormat="false" ht="15" hidden="false" customHeight="false" outlineLevel="0" collapsed="false">
      <c r="B2811" s="2" t="s">
        <v>108</v>
      </c>
      <c r="C2811" s="66" t="s">
        <v>2327</v>
      </c>
      <c r="D2811" s="2" t="n">
        <v>210</v>
      </c>
      <c r="E2811" s="38" t="s">
        <v>579</v>
      </c>
      <c r="F2811" s="2" t="s">
        <v>579</v>
      </c>
      <c r="G2811" s="66" t="s">
        <v>3884</v>
      </c>
      <c r="H2811" s="2" t="s">
        <v>3433</v>
      </c>
    </row>
    <row r="2812" customFormat="false" ht="15" hidden="false" customHeight="false" outlineLevel="0" collapsed="false">
      <c r="B2812" s="2" t="s">
        <v>108</v>
      </c>
      <c r="C2812" s="66" t="s">
        <v>2327</v>
      </c>
      <c r="D2812" s="2" t="n">
        <v>310</v>
      </c>
      <c r="E2812" s="38" t="s">
        <v>2329</v>
      </c>
      <c r="F2812" s="2" t="s">
        <v>2329</v>
      </c>
      <c r="G2812" s="92" t="s">
        <v>3884</v>
      </c>
      <c r="H2812" s="8" t="s">
        <v>2102</v>
      </c>
      <c r="I2812" s="8" t="str">
        <f aca="false">SUBSTITUTE(H2812,"/",";")</f>
        <v>170</v>
      </c>
      <c r="J2812" s="8" t="str">
        <f aca="false">I2812</f>
        <v>170</v>
      </c>
      <c r="M2812" s="8" t="n">
        <v>0</v>
      </c>
    </row>
    <row r="2813" customFormat="false" ht="15" hidden="false" customHeight="false" outlineLevel="0" collapsed="false">
      <c r="B2813" s="2" t="s">
        <v>108</v>
      </c>
      <c r="C2813" s="66" t="s">
        <v>2327</v>
      </c>
      <c r="D2813" s="2" t="n">
        <v>320</v>
      </c>
      <c r="E2813" s="38" t="s">
        <v>2330</v>
      </c>
      <c r="F2813" s="2" t="s">
        <v>2330</v>
      </c>
      <c r="G2813" s="92" t="s">
        <v>3884</v>
      </c>
      <c r="H2813" s="8" t="s">
        <v>2147</v>
      </c>
      <c r="I2813" s="8" t="str">
        <f aca="false">SUBSTITUTE(H2813,"/",";")</f>
        <v>176</v>
      </c>
      <c r="J2813" s="8" t="str">
        <f aca="false">I2813</f>
        <v>176</v>
      </c>
      <c r="M2813" s="8" t="n">
        <v>0</v>
      </c>
    </row>
    <row r="2815" customFormat="false" ht="15" hidden="false" customHeight="false" outlineLevel="0" collapsed="false">
      <c r="B2815" s="2" t="s">
        <v>108</v>
      </c>
      <c r="C2815" s="66" t="s">
        <v>2569</v>
      </c>
      <c r="D2815" s="2" t="n">
        <v>140</v>
      </c>
      <c r="E2815" s="38" t="s">
        <v>176</v>
      </c>
      <c r="F2815" s="2" t="s">
        <v>176</v>
      </c>
      <c r="G2815" s="102" t="s">
        <v>3884</v>
      </c>
      <c r="H2815" s="27" t="n">
        <v>54</v>
      </c>
      <c r="I2815" s="27" t="n">
        <f aca="false">H2815</f>
        <v>54</v>
      </c>
      <c r="J2815" s="27" t="n">
        <f aca="false">H2815</f>
        <v>54</v>
      </c>
      <c r="M2815" s="8" t="n">
        <v>0</v>
      </c>
    </row>
    <row r="2816" customFormat="false" ht="15" hidden="false" customHeight="false" outlineLevel="0" collapsed="false">
      <c r="B2816" s="2" t="s">
        <v>108</v>
      </c>
      <c r="C2816" s="66" t="s">
        <v>2569</v>
      </c>
      <c r="D2816" s="2" t="n">
        <v>150</v>
      </c>
      <c r="E2816" s="38" t="s">
        <v>177</v>
      </c>
      <c r="F2816" s="2" t="s">
        <v>177</v>
      </c>
      <c r="G2816" s="102" t="s">
        <v>3884</v>
      </c>
      <c r="H2816" s="27" t="n">
        <v>55</v>
      </c>
      <c r="I2816" s="27" t="n">
        <f aca="false">H2816</f>
        <v>55</v>
      </c>
      <c r="J2816" s="27" t="n">
        <f aca="false">H2816</f>
        <v>55</v>
      </c>
      <c r="M2816" s="8" t="n">
        <v>0</v>
      </c>
    </row>
    <row r="2817" customFormat="false" ht="15" hidden="false" customHeight="false" outlineLevel="0" collapsed="false">
      <c r="B2817" s="2" t="s">
        <v>108</v>
      </c>
      <c r="C2817" s="66" t="s">
        <v>2569</v>
      </c>
      <c r="D2817" s="2" t="n">
        <v>160</v>
      </c>
      <c r="E2817" s="38" t="s">
        <v>178</v>
      </c>
      <c r="F2817" s="2" t="s">
        <v>178</v>
      </c>
      <c r="G2817" s="102" t="s">
        <v>3884</v>
      </c>
      <c r="H2817" s="27" t="n">
        <v>56</v>
      </c>
      <c r="I2817" s="27" t="n">
        <f aca="false">H2817</f>
        <v>56</v>
      </c>
      <c r="J2817" s="27" t="n">
        <f aca="false">H2817</f>
        <v>56</v>
      </c>
      <c r="M2817" s="8" t="n">
        <v>0</v>
      </c>
    </row>
    <row r="2818" customFormat="false" ht="15" hidden="false" customHeight="false" outlineLevel="0" collapsed="false">
      <c r="B2818" s="2" t="s">
        <v>108</v>
      </c>
      <c r="C2818" s="66" t="s">
        <v>2569</v>
      </c>
      <c r="D2818" s="2" t="n">
        <v>170</v>
      </c>
      <c r="E2818" s="38" t="s">
        <v>179</v>
      </c>
      <c r="F2818" s="2" t="s">
        <v>179</v>
      </c>
      <c r="G2818" s="102" t="s">
        <v>3884</v>
      </c>
      <c r="H2818" s="27" t="n">
        <v>57</v>
      </c>
      <c r="I2818" s="27" t="n">
        <f aca="false">H2818</f>
        <v>57</v>
      </c>
      <c r="J2818" s="27" t="n">
        <f aca="false">H2818</f>
        <v>57</v>
      </c>
      <c r="M2818" s="8" t="n">
        <v>0</v>
      </c>
    </row>
    <row r="2819" customFormat="false" ht="15" hidden="false" customHeight="false" outlineLevel="0" collapsed="false">
      <c r="B2819" s="2" t="s">
        <v>108</v>
      </c>
      <c r="C2819" s="66" t="s">
        <v>2569</v>
      </c>
      <c r="D2819" s="2" t="n">
        <v>180</v>
      </c>
      <c r="E2819" s="38" t="s">
        <v>180</v>
      </c>
      <c r="F2819" s="2" t="s">
        <v>180</v>
      </c>
      <c r="G2819" s="102" t="s">
        <v>3884</v>
      </c>
      <c r="H2819" s="27" t="n">
        <v>58</v>
      </c>
      <c r="I2819" s="27" t="n">
        <f aca="false">H2819</f>
        <v>58</v>
      </c>
      <c r="J2819" s="27" t="n">
        <f aca="false">H2819</f>
        <v>58</v>
      </c>
      <c r="M2819" s="8" t="n">
        <v>0</v>
      </c>
    </row>
    <row r="2820" customFormat="false" ht="15" hidden="false" customHeight="false" outlineLevel="0" collapsed="false">
      <c r="B2820" s="2" t="s">
        <v>108</v>
      </c>
      <c r="C2820" s="66" t="s">
        <v>2569</v>
      </c>
      <c r="D2820" s="2" t="n">
        <v>190</v>
      </c>
      <c r="E2820" s="38" t="s">
        <v>181</v>
      </c>
      <c r="F2820" s="2" t="s">
        <v>181</v>
      </c>
      <c r="G2820" s="102" t="s">
        <v>3884</v>
      </c>
      <c r="H2820" s="27" t="n">
        <v>59</v>
      </c>
      <c r="I2820" s="27" t="n">
        <f aca="false">H2820</f>
        <v>59</v>
      </c>
      <c r="J2820" s="27" t="n">
        <f aca="false">H2820</f>
        <v>59</v>
      </c>
      <c r="M2820" s="8" t="n">
        <v>0</v>
      </c>
    </row>
    <row r="2821" customFormat="false" ht="15" hidden="false" customHeight="false" outlineLevel="0" collapsed="false">
      <c r="B2821" s="2" t="s">
        <v>108</v>
      </c>
      <c r="C2821" s="66" t="s">
        <v>2569</v>
      </c>
      <c r="D2821" s="2" t="n">
        <v>200</v>
      </c>
      <c r="E2821" s="38" t="s">
        <v>182</v>
      </c>
      <c r="F2821" s="2" t="s">
        <v>182</v>
      </c>
      <c r="G2821" s="102" t="s">
        <v>3884</v>
      </c>
      <c r="H2821" s="27" t="n">
        <v>60</v>
      </c>
      <c r="I2821" s="27" t="n">
        <f aca="false">H2821</f>
        <v>60</v>
      </c>
      <c r="J2821" s="27" t="n">
        <f aca="false">H2821</f>
        <v>60</v>
      </c>
      <c r="M2821" s="8" t="n">
        <v>0</v>
      </c>
    </row>
    <row r="2823" customFormat="false" ht="15" hidden="false" customHeight="false" outlineLevel="0" collapsed="false">
      <c r="B2823" s="2" t="s">
        <v>108</v>
      </c>
      <c r="C2823" s="66" t="s">
        <v>2588</v>
      </c>
      <c r="D2823" s="2" t="n">
        <v>110</v>
      </c>
      <c r="E2823" s="38" t="s">
        <v>238</v>
      </c>
      <c r="F2823" s="2" t="s">
        <v>2913</v>
      </c>
      <c r="G2823" s="102" t="s">
        <v>3884</v>
      </c>
      <c r="H2823" s="27" t="s">
        <v>3885</v>
      </c>
      <c r="I2823" s="27" t="s">
        <v>3886</v>
      </c>
      <c r="J2823" s="27" t="s">
        <v>3886</v>
      </c>
      <c r="M2823" s="8" t="n">
        <v>0</v>
      </c>
    </row>
    <row r="2825" customFormat="false" ht="15" hidden="false" customHeight="false" outlineLevel="0" collapsed="false">
      <c r="A2825" s="0" t="s">
        <v>3887</v>
      </c>
      <c r="B2825" s="2" t="s">
        <v>108</v>
      </c>
      <c r="C2825" s="66" t="s">
        <v>2609</v>
      </c>
      <c r="D2825" s="2" t="n">
        <v>110</v>
      </c>
      <c r="E2825" s="38" t="s">
        <v>238</v>
      </c>
      <c r="F2825" s="2" t="s">
        <v>2913</v>
      </c>
      <c r="G2825" s="102" t="s">
        <v>3884</v>
      </c>
      <c r="H2825" s="27" t="s">
        <v>3888</v>
      </c>
      <c r="I2825" s="27" t="s">
        <v>3889</v>
      </c>
      <c r="J2825" s="27" t="s">
        <v>3889</v>
      </c>
      <c r="M2825" s="8" t="n">
        <v>0</v>
      </c>
    </row>
    <row r="2869" customFormat="false" ht="15" hidden="false" customHeight="false" outlineLevel="0" collapsed="false">
      <c r="B2869" s="13"/>
      <c r="C2869" s="99"/>
      <c r="D2869" s="13"/>
      <c r="E2869" s="100"/>
      <c r="F2869" s="13"/>
      <c r="G2869" s="99"/>
      <c r="H2869" s="13"/>
      <c r="I2869" s="101"/>
      <c r="J2869" s="13"/>
      <c r="K2869" s="13"/>
      <c r="L2869" s="13"/>
      <c r="M2869" s="13"/>
    </row>
    <row r="2871" customFormat="false" ht="15" hidden="false" customHeight="false" outlineLevel="0" collapsed="false">
      <c r="B2871" s="2" t="s">
        <v>108</v>
      </c>
      <c r="C2871" s="66" t="s">
        <v>1184</v>
      </c>
      <c r="D2871" s="2" t="n">
        <v>140</v>
      </c>
      <c r="E2871" s="38" t="s">
        <v>176</v>
      </c>
      <c r="F2871" s="2" t="s">
        <v>176</v>
      </c>
      <c r="G2871" s="66" t="s">
        <v>3890</v>
      </c>
      <c r="H2871" s="2" t="s">
        <v>3433</v>
      </c>
    </row>
    <row r="2872" customFormat="false" ht="15" hidden="false" customHeight="false" outlineLevel="0" collapsed="false">
      <c r="B2872" s="2" t="s">
        <v>108</v>
      </c>
      <c r="C2872" s="66" t="s">
        <v>1184</v>
      </c>
      <c r="D2872" s="2" t="n">
        <v>150</v>
      </c>
      <c r="E2872" s="38" t="s">
        <v>177</v>
      </c>
      <c r="F2872" s="2" t="s">
        <v>177</v>
      </c>
      <c r="G2872" s="66" t="s">
        <v>3890</v>
      </c>
      <c r="H2872" s="2" t="s">
        <v>3433</v>
      </c>
    </row>
    <row r="2873" customFormat="false" ht="15" hidden="false" customHeight="false" outlineLevel="0" collapsed="false">
      <c r="B2873" s="2" t="s">
        <v>108</v>
      </c>
      <c r="C2873" s="66" t="s">
        <v>1184</v>
      </c>
      <c r="D2873" s="2" t="n">
        <v>160</v>
      </c>
      <c r="E2873" s="38" t="s">
        <v>178</v>
      </c>
      <c r="F2873" s="2" t="s">
        <v>178</v>
      </c>
      <c r="G2873" s="92" t="s">
        <v>3890</v>
      </c>
      <c r="H2873" s="8" t="s">
        <v>1177</v>
      </c>
      <c r="I2873" s="8" t="str">
        <f aca="false">IF(LEN(H2873)&gt;2,LEFT(H2873,2)&amp;";"&amp;(LEFT(H2873,2)+1)&amp;";"&amp;(LEFT(H2873,2)+2)&amp;";"&amp;(LEFT(H2873,2)+3)&amp;";"&amp;RIGHT(H2873,2),H2873)</f>
        <v>33;34;35;36;37</v>
      </c>
      <c r="J2873" s="8" t="str">
        <f aca="false">IF(LEN(H2873)&gt;2,LEFT(H2873,2)&amp;";"&amp;(LEFT(H2873,2)+1)&amp;";"&amp;(LEFT(H2873,2)+2)&amp;";"&amp;(LEFT(H2873,2)+3)&amp;";"&amp;RIGHT(H2873,2),H2873)</f>
        <v>33;34;35;36;37</v>
      </c>
    </row>
    <row r="2874" customFormat="false" ht="15" hidden="false" customHeight="false" outlineLevel="0" collapsed="false">
      <c r="B2874" s="2" t="s">
        <v>108</v>
      </c>
      <c r="C2874" s="66" t="s">
        <v>1184</v>
      </c>
      <c r="D2874" s="2" t="n">
        <v>170</v>
      </c>
      <c r="E2874" s="38" t="s">
        <v>179</v>
      </c>
      <c r="F2874" s="2" t="s">
        <v>179</v>
      </c>
      <c r="G2874" s="92" t="s">
        <v>3890</v>
      </c>
      <c r="H2874" s="8" t="s">
        <v>1181</v>
      </c>
      <c r="I2874" s="8" t="str">
        <f aca="false">IF(LEN(H2874)&gt;2,LEFT(H2874,2)&amp;";"&amp;(LEFT(H2874,2)+1)&amp;";"&amp;(LEFT(H2874,2)+2)&amp;";"&amp;(LEFT(H2874,2)+3)&amp;";"&amp;RIGHT(H2874,2),H2874)</f>
        <v>37;38;39;40;41</v>
      </c>
      <c r="J2874" s="8" t="str">
        <f aca="false">IF(LEN(H2874)&gt;2,LEFT(H2874,2)&amp;";"&amp;(LEFT(H2874,2)+1)&amp;";"&amp;(LEFT(H2874,2)+2)&amp;";"&amp;(LEFT(H2874,2)+3)&amp;";"&amp;RIGHT(H2874,2),H2874)</f>
        <v>37;38;39;40;41</v>
      </c>
    </row>
    <row r="2875" customFormat="false" ht="15" hidden="false" customHeight="false" outlineLevel="0" collapsed="false">
      <c r="B2875" s="2" t="s">
        <v>108</v>
      </c>
      <c r="C2875" s="66" t="s">
        <v>1184</v>
      </c>
      <c r="D2875" s="2" t="n">
        <v>180</v>
      </c>
      <c r="E2875" s="38" t="s">
        <v>180</v>
      </c>
      <c r="F2875" s="2" t="s">
        <v>180</v>
      </c>
      <c r="G2875" s="92" t="s">
        <v>3890</v>
      </c>
      <c r="H2875" s="8" t="s">
        <v>2045</v>
      </c>
      <c r="I2875" s="8" t="str">
        <f aca="false">IF(LEN(H2875)&gt;2,LEFT(H2875,2)&amp;";"&amp;(LEFT(H2875,2)+1)&amp;";"&amp;(LEFT(H2875,2)+2)&amp;";"&amp;(LEFT(H2875,2)+3)&amp;";"&amp;RIGHT(H2875,2),H2875)</f>
        <v>41;42;43;44;45</v>
      </c>
      <c r="J2875" s="8" t="str">
        <f aca="false">IF(LEN(H2875)&gt;2,LEFT(H2875,2)&amp;";"&amp;(LEFT(H2875,2)+1)&amp;";"&amp;(LEFT(H2875,2)+2)&amp;";"&amp;(LEFT(H2875,2)+3)&amp;";"&amp;RIGHT(H2875,2),H2875)</f>
        <v>41;42;43;44;45</v>
      </c>
    </row>
    <row r="2876" customFormat="false" ht="15" hidden="false" customHeight="false" outlineLevel="0" collapsed="false">
      <c r="B2876" s="2" t="s">
        <v>108</v>
      </c>
      <c r="C2876" s="66" t="s">
        <v>1184</v>
      </c>
      <c r="D2876" s="2" t="n">
        <v>190</v>
      </c>
      <c r="E2876" s="38" t="s">
        <v>181</v>
      </c>
      <c r="F2876" s="2" t="s">
        <v>181</v>
      </c>
      <c r="G2876" s="92" t="s">
        <v>3890</v>
      </c>
      <c r="H2876" s="8" t="s">
        <v>2047</v>
      </c>
      <c r="I2876" s="8" t="str">
        <f aca="false">IF(LEN(H2876)&gt;2,LEFT(H2876,2)&amp;";"&amp;(LEFT(H2876,2)+1)&amp;";"&amp;(LEFT(H2876,2)+2)&amp;";"&amp;(LEFT(H2876,2)+3)&amp;";"&amp;RIGHT(H2876,2),H2876)</f>
        <v>45;46;47;48;49</v>
      </c>
      <c r="J2876" s="8" t="str">
        <f aca="false">IF(LEN(H2876)&gt;2,LEFT(H2876,2)&amp;";"&amp;(LEFT(H2876,2)+1)&amp;";"&amp;(LEFT(H2876,2)+2)&amp;";"&amp;(LEFT(H2876,2)+3)&amp;";"&amp;RIGHT(H2876,2),H2876)</f>
        <v>45;46;47;48;49</v>
      </c>
    </row>
    <row r="2877" customFormat="false" ht="15" hidden="false" customHeight="false" outlineLevel="0" collapsed="false">
      <c r="B2877" s="2" t="s">
        <v>108</v>
      </c>
      <c r="C2877" s="66" t="s">
        <v>1184</v>
      </c>
      <c r="D2877" s="2" t="n">
        <v>200</v>
      </c>
      <c r="E2877" s="38" t="s">
        <v>182</v>
      </c>
      <c r="F2877" s="2" t="s">
        <v>182</v>
      </c>
      <c r="G2877" s="76" t="s">
        <v>3890</v>
      </c>
      <c r="H2877" s="18" t="s">
        <v>3433</v>
      </c>
      <c r="J2877" s="18"/>
    </row>
    <row r="2878" customFormat="false" ht="15" hidden="false" customHeight="false" outlineLevel="0" collapsed="false">
      <c r="G2878" s="76"/>
      <c r="H2878" s="18"/>
      <c r="J2878" s="18"/>
    </row>
    <row r="2879" customFormat="false" ht="15" hidden="false" customHeight="false" outlineLevel="0" collapsed="false">
      <c r="B2879" s="2" t="s">
        <v>108</v>
      </c>
      <c r="C2879" s="66" t="s">
        <v>2059</v>
      </c>
      <c r="D2879" s="2" t="n">
        <v>140</v>
      </c>
      <c r="E2879" s="38" t="s">
        <v>176</v>
      </c>
      <c r="F2879" s="2" t="s">
        <v>176</v>
      </c>
      <c r="G2879" s="76" t="s">
        <v>3890</v>
      </c>
      <c r="H2879" s="18" t="s">
        <v>3433</v>
      </c>
      <c r="J2879" s="18"/>
    </row>
    <row r="2880" customFormat="false" ht="15" hidden="false" customHeight="false" outlineLevel="0" collapsed="false">
      <c r="B2880" s="2" t="s">
        <v>108</v>
      </c>
      <c r="C2880" s="66" t="s">
        <v>2059</v>
      </c>
      <c r="D2880" s="2" t="n">
        <v>150</v>
      </c>
      <c r="E2880" s="38" t="s">
        <v>177</v>
      </c>
      <c r="F2880" s="2" t="s">
        <v>177</v>
      </c>
      <c r="G2880" s="76" t="s">
        <v>3890</v>
      </c>
      <c r="H2880" s="18" t="s">
        <v>3433</v>
      </c>
      <c r="J2880" s="18"/>
    </row>
    <row r="2881" customFormat="false" ht="15" hidden="false" customHeight="false" outlineLevel="0" collapsed="false">
      <c r="B2881" s="2" t="s">
        <v>108</v>
      </c>
      <c r="C2881" s="66" t="s">
        <v>2059</v>
      </c>
      <c r="D2881" s="2" t="n">
        <v>160</v>
      </c>
      <c r="E2881" s="38" t="s">
        <v>178</v>
      </c>
      <c r="F2881" s="2" t="s">
        <v>178</v>
      </c>
      <c r="G2881" s="92" t="s">
        <v>3890</v>
      </c>
      <c r="H2881" s="8" t="s">
        <v>1177</v>
      </c>
      <c r="I2881" s="8" t="str">
        <f aca="false">IF(LEN(H2881)&gt;2,LEFT(H2881,2)&amp;";"&amp;(LEFT(H2881,2)+1)&amp;";"&amp;(LEFT(H2881,2)+2)&amp;";"&amp;(LEFT(H2881,2)+3)&amp;";"&amp;RIGHT(H2881,2),H2881)</f>
        <v>33;34;35;36;37</v>
      </c>
      <c r="J2881" s="8" t="str">
        <f aca="false">IF(LEN(H2881)&gt;2,LEFT(H2881,2)&amp;";"&amp;(LEFT(H2881,2)+1)&amp;";"&amp;(LEFT(H2881,2)+2)&amp;";"&amp;(LEFT(H2881,2)+3)&amp;";"&amp;RIGHT(H2881,2),H2881)</f>
        <v>33;34;35;36;37</v>
      </c>
    </row>
    <row r="2882" customFormat="false" ht="15" hidden="false" customHeight="false" outlineLevel="0" collapsed="false">
      <c r="B2882" s="2" t="s">
        <v>108</v>
      </c>
      <c r="C2882" s="66" t="s">
        <v>2059</v>
      </c>
      <c r="D2882" s="2" t="n">
        <v>170</v>
      </c>
      <c r="E2882" s="38" t="s">
        <v>179</v>
      </c>
      <c r="F2882" s="2" t="s">
        <v>179</v>
      </c>
      <c r="G2882" s="92" t="s">
        <v>3890</v>
      </c>
      <c r="H2882" s="8" t="s">
        <v>1181</v>
      </c>
      <c r="I2882" s="8" t="str">
        <f aca="false">IF(LEN(H2882)&gt;2,LEFT(H2882,2)&amp;";"&amp;(LEFT(H2882,2)+1)&amp;";"&amp;(LEFT(H2882,2)+2)&amp;";"&amp;(LEFT(H2882,2)+3)&amp;";"&amp;RIGHT(H2882,2),H2882)</f>
        <v>37;38;39;40;41</v>
      </c>
      <c r="J2882" s="8" t="str">
        <f aca="false">IF(LEN(H2882)&gt;2,LEFT(H2882,2)&amp;";"&amp;(LEFT(H2882,2)+1)&amp;";"&amp;(LEFT(H2882,2)+2)&amp;";"&amp;(LEFT(H2882,2)+3)&amp;";"&amp;RIGHT(H2882,2),H2882)</f>
        <v>37;38;39;40;41</v>
      </c>
    </row>
    <row r="2883" customFormat="false" ht="15" hidden="false" customHeight="false" outlineLevel="0" collapsed="false">
      <c r="B2883" s="2" t="s">
        <v>108</v>
      </c>
      <c r="C2883" s="66" t="s">
        <v>2059</v>
      </c>
      <c r="D2883" s="2" t="n">
        <v>180</v>
      </c>
      <c r="E2883" s="38" t="s">
        <v>180</v>
      </c>
      <c r="F2883" s="2" t="s">
        <v>180</v>
      </c>
      <c r="G2883" s="92" t="s">
        <v>3890</v>
      </c>
      <c r="H2883" s="8" t="s">
        <v>2045</v>
      </c>
      <c r="I2883" s="8" t="str">
        <f aca="false">IF(LEN(H2883)&gt;2,LEFT(H2883,2)&amp;";"&amp;(LEFT(H2883,2)+1)&amp;";"&amp;(LEFT(H2883,2)+2)&amp;";"&amp;(LEFT(H2883,2)+3)&amp;";"&amp;RIGHT(H2883,2),H2883)</f>
        <v>41;42;43;44;45</v>
      </c>
      <c r="J2883" s="8" t="str">
        <f aca="false">IF(LEN(H2883)&gt;2,LEFT(H2883,2)&amp;";"&amp;(LEFT(H2883,2)+1)&amp;";"&amp;(LEFT(H2883,2)+2)&amp;";"&amp;(LEFT(H2883,2)+3)&amp;";"&amp;RIGHT(H2883,2),H2883)</f>
        <v>41;42;43;44;45</v>
      </c>
    </row>
    <row r="2884" customFormat="false" ht="15" hidden="false" customHeight="false" outlineLevel="0" collapsed="false">
      <c r="B2884" s="2" t="s">
        <v>108</v>
      </c>
      <c r="C2884" s="66" t="s">
        <v>2059</v>
      </c>
      <c r="D2884" s="2" t="n">
        <v>190</v>
      </c>
      <c r="E2884" s="38" t="s">
        <v>181</v>
      </c>
      <c r="F2884" s="2" t="s">
        <v>181</v>
      </c>
      <c r="G2884" s="92" t="s">
        <v>3890</v>
      </c>
      <c r="H2884" s="8" t="s">
        <v>2047</v>
      </c>
      <c r="I2884" s="8" t="str">
        <f aca="false">IF(LEN(H2884)&gt;2,LEFT(H2884,2)&amp;";"&amp;(LEFT(H2884,2)+1)&amp;";"&amp;(LEFT(H2884,2)+2)&amp;";"&amp;(LEFT(H2884,2)+3)&amp;";"&amp;RIGHT(H2884,2),H2884)</f>
        <v>45;46;47;48;49</v>
      </c>
      <c r="J2884" s="8" t="str">
        <f aca="false">IF(LEN(H2884)&gt;2,LEFT(H2884,2)&amp;";"&amp;(LEFT(H2884,2)+1)&amp;";"&amp;(LEFT(H2884,2)+2)&amp;";"&amp;(LEFT(H2884,2)+3)&amp;";"&amp;RIGHT(H2884,2),H2884)</f>
        <v>45;46;47;48;49</v>
      </c>
    </row>
    <row r="2885" customFormat="false" ht="15" hidden="false" customHeight="false" outlineLevel="0" collapsed="false">
      <c r="B2885" s="2" t="s">
        <v>108</v>
      </c>
      <c r="C2885" s="66" t="s">
        <v>2059</v>
      </c>
      <c r="D2885" s="2" t="n">
        <v>200</v>
      </c>
      <c r="E2885" s="38" t="s">
        <v>182</v>
      </c>
      <c r="F2885" s="2" t="s">
        <v>182</v>
      </c>
      <c r="G2885" s="76" t="s">
        <v>3890</v>
      </c>
      <c r="H2885" s="18" t="s">
        <v>3433</v>
      </c>
      <c r="J2885" s="18"/>
    </row>
    <row r="2886" customFormat="false" ht="15" hidden="false" customHeight="false" outlineLevel="0" collapsed="false">
      <c r="G2886" s="76"/>
      <c r="H2886" s="18"/>
      <c r="J2886" s="18"/>
    </row>
    <row r="2887" customFormat="false" ht="15" hidden="false" customHeight="false" outlineLevel="0" collapsed="false">
      <c r="B2887" s="2" t="s">
        <v>108</v>
      </c>
      <c r="C2887" s="66" t="s">
        <v>2116</v>
      </c>
      <c r="D2887" s="2" t="n">
        <v>140</v>
      </c>
      <c r="E2887" s="38" t="s">
        <v>176</v>
      </c>
      <c r="F2887" s="2" t="s">
        <v>176</v>
      </c>
      <c r="G2887" s="76" t="s">
        <v>3890</v>
      </c>
      <c r="H2887" s="18" t="s">
        <v>3433</v>
      </c>
      <c r="J2887" s="18"/>
    </row>
    <row r="2888" customFormat="false" ht="15" hidden="false" customHeight="false" outlineLevel="0" collapsed="false">
      <c r="B2888" s="2" t="s">
        <v>108</v>
      </c>
      <c r="C2888" s="66" t="s">
        <v>2116</v>
      </c>
      <c r="D2888" s="2" t="n">
        <v>150</v>
      </c>
      <c r="E2888" s="38" t="s">
        <v>177</v>
      </c>
      <c r="F2888" s="2" t="s">
        <v>177</v>
      </c>
      <c r="G2888" s="76" t="s">
        <v>3890</v>
      </c>
      <c r="H2888" s="18" t="s">
        <v>3433</v>
      </c>
      <c r="J2888" s="18"/>
    </row>
    <row r="2889" customFormat="false" ht="15" hidden="false" customHeight="false" outlineLevel="0" collapsed="false">
      <c r="B2889" s="2" t="s">
        <v>108</v>
      </c>
      <c r="C2889" s="66" t="s">
        <v>2116</v>
      </c>
      <c r="D2889" s="2" t="n">
        <v>160</v>
      </c>
      <c r="E2889" s="38" t="s">
        <v>178</v>
      </c>
      <c r="F2889" s="2" t="s">
        <v>178</v>
      </c>
      <c r="G2889" s="92" t="s">
        <v>3890</v>
      </c>
      <c r="H2889" s="8" t="s">
        <v>1177</v>
      </c>
      <c r="I2889" s="8" t="str">
        <f aca="false">IF(LEN(H2889)&gt;2,LEFT(H2889,2)&amp;";"&amp;(LEFT(H2889,2)+1)&amp;";"&amp;(LEFT(H2889,2)+2)&amp;";"&amp;(LEFT(H2889,2)+3)&amp;";"&amp;RIGHT(H2889,2),H2889)</f>
        <v>33;34;35;36;37</v>
      </c>
      <c r="J2889" s="8" t="str">
        <f aca="false">IF(LEN(H2889)&gt;2,LEFT(H2889,2)&amp;";"&amp;(LEFT(H2889,2)+1)&amp;";"&amp;(LEFT(H2889,2)+2)&amp;";"&amp;(LEFT(H2889,2)+3)&amp;";"&amp;RIGHT(H2889,2),H2889)</f>
        <v>33;34;35;36;37</v>
      </c>
    </row>
    <row r="2890" customFormat="false" ht="15" hidden="false" customHeight="false" outlineLevel="0" collapsed="false">
      <c r="B2890" s="2" t="s">
        <v>108</v>
      </c>
      <c r="C2890" s="66" t="s">
        <v>2116</v>
      </c>
      <c r="D2890" s="2" t="n">
        <v>170</v>
      </c>
      <c r="E2890" s="38" t="s">
        <v>179</v>
      </c>
      <c r="F2890" s="2" t="s">
        <v>179</v>
      </c>
      <c r="G2890" s="92" t="s">
        <v>3890</v>
      </c>
      <c r="H2890" s="8" t="s">
        <v>1181</v>
      </c>
      <c r="I2890" s="8" t="str">
        <f aca="false">IF(LEN(H2890)&gt;2,LEFT(H2890,2)&amp;";"&amp;(LEFT(H2890,2)+1)&amp;";"&amp;(LEFT(H2890,2)+2)&amp;";"&amp;(LEFT(H2890,2)+3)&amp;";"&amp;RIGHT(H2890,2),H2890)</f>
        <v>37;38;39;40;41</v>
      </c>
      <c r="J2890" s="8" t="str">
        <f aca="false">IF(LEN(H2890)&gt;2,LEFT(H2890,2)&amp;";"&amp;(LEFT(H2890,2)+1)&amp;";"&amp;(LEFT(H2890,2)+2)&amp;";"&amp;(LEFT(H2890,2)+3)&amp;";"&amp;RIGHT(H2890,2),H2890)</f>
        <v>37;38;39;40;41</v>
      </c>
    </row>
    <row r="2891" customFormat="false" ht="15" hidden="false" customHeight="false" outlineLevel="0" collapsed="false">
      <c r="B2891" s="2" t="s">
        <v>108</v>
      </c>
      <c r="C2891" s="66" t="s">
        <v>2116</v>
      </c>
      <c r="D2891" s="2" t="n">
        <v>180</v>
      </c>
      <c r="E2891" s="38" t="s">
        <v>180</v>
      </c>
      <c r="F2891" s="2" t="s">
        <v>180</v>
      </c>
      <c r="G2891" s="92" t="s">
        <v>3890</v>
      </c>
      <c r="H2891" s="8" t="s">
        <v>2045</v>
      </c>
      <c r="I2891" s="8" t="str">
        <f aca="false">IF(LEN(H2891)&gt;2,LEFT(H2891,2)&amp;";"&amp;(LEFT(H2891,2)+1)&amp;";"&amp;(LEFT(H2891,2)+2)&amp;";"&amp;(LEFT(H2891,2)+3)&amp;";"&amp;RIGHT(H2891,2),H2891)</f>
        <v>41;42;43;44;45</v>
      </c>
      <c r="J2891" s="8" t="str">
        <f aca="false">IF(LEN(H2891)&gt;2,LEFT(H2891,2)&amp;";"&amp;(LEFT(H2891,2)+1)&amp;";"&amp;(LEFT(H2891,2)+2)&amp;";"&amp;(LEFT(H2891,2)+3)&amp;";"&amp;RIGHT(H2891,2),H2891)</f>
        <v>41;42;43;44;45</v>
      </c>
    </row>
    <row r="2892" customFormat="false" ht="15" hidden="false" customHeight="false" outlineLevel="0" collapsed="false">
      <c r="B2892" s="2" t="s">
        <v>108</v>
      </c>
      <c r="C2892" s="66" t="s">
        <v>2116</v>
      </c>
      <c r="D2892" s="2" t="n">
        <v>190</v>
      </c>
      <c r="E2892" s="38" t="s">
        <v>181</v>
      </c>
      <c r="F2892" s="2" t="s">
        <v>181</v>
      </c>
      <c r="G2892" s="92" t="s">
        <v>3890</v>
      </c>
      <c r="H2892" s="8" t="s">
        <v>2047</v>
      </c>
      <c r="I2892" s="8" t="str">
        <f aca="false">IF(LEN(H2892)&gt;2,LEFT(H2892,2)&amp;";"&amp;(LEFT(H2892,2)+1)&amp;";"&amp;(LEFT(H2892,2)+2)&amp;";"&amp;(LEFT(H2892,2)+3)&amp;";"&amp;RIGHT(H2892,2),H2892)</f>
        <v>45;46;47;48;49</v>
      </c>
      <c r="J2892" s="8" t="str">
        <f aca="false">IF(LEN(H2892)&gt;2,LEFT(H2892,2)&amp;";"&amp;(LEFT(H2892,2)+1)&amp;";"&amp;(LEFT(H2892,2)+2)&amp;";"&amp;(LEFT(H2892,2)+3)&amp;";"&amp;RIGHT(H2892,2),H2892)</f>
        <v>45;46;47;48;49</v>
      </c>
    </row>
    <row r="2893" customFormat="false" ht="15" hidden="false" customHeight="false" outlineLevel="0" collapsed="false">
      <c r="B2893" s="2" t="s">
        <v>108</v>
      </c>
      <c r="C2893" s="66" t="s">
        <v>2116</v>
      </c>
      <c r="D2893" s="2" t="n">
        <v>200</v>
      </c>
      <c r="E2893" s="38" t="s">
        <v>182</v>
      </c>
      <c r="F2893" s="2" t="s">
        <v>182</v>
      </c>
      <c r="G2893" s="76" t="s">
        <v>3890</v>
      </c>
      <c r="H2893" s="18" t="s">
        <v>3433</v>
      </c>
      <c r="J2893" s="18"/>
    </row>
    <row r="2895" customFormat="false" ht="15" hidden="false" customHeight="false" outlineLevel="0" collapsed="false">
      <c r="B2895" s="2" t="s">
        <v>108</v>
      </c>
      <c r="C2895" s="66" t="s">
        <v>2348</v>
      </c>
      <c r="D2895" s="2" t="n">
        <v>140</v>
      </c>
      <c r="E2895" s="38" t="s">
        <v>176</v>
      </c>
      <c r="F2895" s="2" t="s">
        <v>176</v>
      </c>
      <c r="G2895" s="92" t="s">
        <v>3890</v>
      </c>
      <c r="H2895" s="8" t="s">
        <v>3891</v>
      </c>
      <c r="I2895" s="8" t="str">
        <f aca="false">IF(LEN(H2895)&gt;2,LEFT(H2895,2)&amp;";"&amp;(LEFT(H2895,2)+1)&amp;";"&amp;(LEFT(H2895,2)+2)&amp;";"&amp;(LEFT(H2895,2)+3)&amp;";"&amp;RIGHT(H2895,2),H2895)</f>
        <v>21;22;23;24;25</v>
      </c>
      <c r="J2895" s="8" t="str">
        <f aca="false">IF(LEN(H2895)&gt;2,LEFT(H2895,2)&amp;";"&amp;(LEFT(H2895,2)+1)&amp;";"&amp;(LEFT(H2895,2)+2)&amp;";"&amp;(LEFT(H2895,2)+3)&amp;";"&amp;RIGHT(H2895,2),H2895)</f>
        <v>21;22;23;24;25</v>
      </c>
    </row>
    <row r="2896" customFormat="false" ht="15" hidden="false" customHeight="false" outlineLevel="0" collapsed="false">
      <c r="B2896" s="2" t="s">
        <v>108</v>
      </c>
      <c r="C2896" s="66" t="s">
        <v>2348</v>
      </c>
      <c r="D2896" s="2" t="n">
        <v>150</v>
      </c>
      <c r="E2896" s="38" t="s">
        <v>177</v>
      </c>
      <c r="F2896" s="2" t="s">
        <v>177</v>
      </c>
      <c r="G2896" s="92" t="s">
        <v>3890</v>
      </c>
      <c r="H2896" s="8" t="s">
        <v>1097</v>
      </c>
      <c r="I2896" s="8" t="str">
        <f aca="false">IF(LEN(H2896)&gt;2,LEFT(H2896,2)&amp;";"&amp;(LEFT(H2896,2)+1)&amp;";"&amp;(LEFT(H2896,2)+2)&amp;";"&amp;(LEFT(H2896,2)+3)&amp;";"&amp;RIGHT(H2896,2),H2896)</f>
        <v>25;26;27;28;29</v>
      </c>
      <c r="J2896" s="8" t="str">
        <f aca="false">IF(LEN(H2896)&gt;2,LEFT(H2896,2)&amp;";"&amp;(LEFT(H2896,2)+1)&amp;";"&amp;(LEFT(H2896,2)+2)&amp;";"&amp;(LEFT(H2896,2)+3)&amp;";"&amp;RIGHT(H2896,2),H2896)</f>
        <v>25;26;27;28;29</v>
      </c>
    </row>
    <row r="2897" customFormat="false" ht="15" hidden="false" customHeight="false" outlineLevel="0" collapsed="false">
      <c r="B2897" s="2" t="s">
        <v>108</v>
      </c>
      <c r="C2897" s="66" t="s">
        <v>2348</v>
      </c>
      <c r="D2897" s="2" t="n">
        <v>160</v>
      </c>
      <c r="E2897" s="38" t="s">
        <v>178</v>
      </c>
      <c r="F2897" s="2" t="s">
        <v>178</v>
      </c>
      <c r="G2897" s="92" t="s">
        <v>3890</v>
      </c>
      <c r="H2897" s="8" t="s">
        <v>1126</v>
      </c>
      <c r="I2897" s="8" t="str">
        <f aca="false">IF(LEN(H2897)&gt;2,LEFT(H2897,2)&amp;";"&amp;(LEFT(H2897,2)+1)&amp;";"&amp;(LEFT(H2897,2)+2)&amp;";"&amp;(LEFT(H2897,2)+3)&amp;";"&amp;RIGHT(H2897,2),H2897)</f>
        <v>29;30;31;32;33</v>
      </c>
      <c r="J2897" s="8" t="str">
        <f aca="false">IF(LEN(H2897)&gt;2,LEFT(H2897,2)&amp;";"&amp;(LEFT(H2897,2)+1)&amp;";"&amp;(LEFT(H2897,2)+2)&amp;";"&amp;(LEFT(H2897,2)+3)&amp;";"&amp;RIGHT(H2897,2),H2897)</f>
        <v>29;30;31;32;33</v>
      </c>
    </row>
    <row r="2898" customFormat="false" ht="15" hidden="false" customHeight="false" outlineLevel="0" collapsed="false">
      <c r="B2898" s="2" t="s">
        <v>108</v>
      </c>
      <c r="C2898" s="66" t="s">
        <v>2348</v>
      </c>
      <c r="D2898" s="2" t="n">
        <v>170</v>
      </c>
      <c r="E2898" s="38" t="s">
        <v>179</v>
      </c>
      <c r="F2898" s="2" t="s">
        <v>179</v>
      </c>
      <c r="G2898" s="92" t="s">
        <v>3890</v>
      </c>
      <c r="H2898" s="8" t="s">
        <v>1177</v>
      </c>
      <c r="I2898" s="8" t="str">
        <f aca="false">IF(LEN(H2898)&gt;2,LEFT(H2898,2)&amp;";"&amp;(LEFT(H2898,2)+1)&amp;";"&amp;(LEFT(H2898,2)+2)&amp;";"&amp;(LEFT(H2898,2)+3)&amp;";"&amp;RIGHT(H2898,2),H2898)</f>
        <v>33;34;35;36;37</v>
      </c>
      <c r="J2898" s="8" t="str">
        <f aca="false">IF(LEN(H2898)&gt;2,LEFT(H2898,2)&amp;";"&amp;(LEFT(H2898,2)+1)&amp;";"&amp;(LEFT(H2898,2)+2)&amp;";"&amp;(LEFT(H2898,2)+3)&amp;";"&amp;RIGHT(H2898,2),H2898)</f>
        <v>33;34;35;36;37</v>
      </c>
    </row>
    <row r="2899" customFormat="false" ht="15" hidden="false" customHeight="false" outlineLevel="0" collapsed="false">
      <c r="B2899" s="2" t="s">
        <v>108</v>
      </c>
      <c r="C2899" s="66" t="s">
        <v>2348</v>
      </c>
      <c r="D2899" s="2" t="n">
        <v>180</v>
      </c>
      <c r="E2899" s="38" t="s">
        <v>180</v>
      </c>
      <c r="F2899" s="2" t="s">
        <v>180</v>
      </c>
      <c r="G2899" s="92" t="s">
        <v>3890</v>
      </c>
      <c r="H2899" s="8" t="s">
        <v>1181</v>
      </c>
      <c r="I2899" s="8" t="str">
        <f aca="false">IF(LEN(H2899)&gt;2,LEFT(H2899,2)&amp;";"&amp;(LEFT(H2899,2)+1)&amp;";"&amp;(LEFT(H2899,2)+2)&amp;";"&amp;(LEFT(H2899,2)+3)&amp;";"&amp;RIGHT(H2899,2),H2899)</f>
        <v>37;38;39;40;41</v>
      </c>
      <c r="J2899" s="8" t="str">
        <f aca="false">IF(LEN(H2899)&gt;2,LEFT(H2899,2)&amp;";"&amp;(LEFT(H2899,2)+1)&amp;";"&amp;(LEFT(H2899,2)+2)&amp;";"&amp;(LEFT(H2899,2)+3)&amp;";"&amp;RIGHT(H2899,2),H2899)</f>
        <v>37;38;39;40;41</v>
      </c>
    </row>
    <row r="2900" customFormat="false" ht="15" hidden="false" customHeight="false" outlineLevel="0" collapsed="false">
      <c r="B2900" s="2" t="s">
        <v>108</v>
      </c>
      <c r="C2900" s="66" t="s">
        <v>2348</v>
      </c>
      <c r="D2900" s="2" t="n">
        <v>190</v>
      </c>
      <c r="E2900" s="38" t="s">
        <v>181</v>
      </c>
      <c r="F2900" s="2" t="s">
        <v>181</v>
      </c>
      <c r="G2900" s="66" t="s">
        <v>3890</v>
      </c>
      <c r="H2900" s="2" t="s">
        <v>3433</v>
      </c>
    </row>
    <row r="2901" customFormat="false" ht="15" hidden="false" customHeight="false" outlineLevel="0" collapsed="false">
      <c r="B2901" s="2" t="s">
        <v>108</v>
      </c>
      <c r="C2901" s="66" t="s">
        <v>2348</v>
      </c>
      <c r="D2901" s="2" t="n">
        <v>200</v>
      </c>
      <c r="E2901" s="38" t="s">
        <v>182</v>
      </c>
      <c r="F2901" s="2" t="s">
        <v>182</v>
      </c>
      <c r="G2901" s="66" t="s">
        <v>3890</v>
      </c>
      <c r="H2901" s="2" t="s">
        <v>3433</v>
      </c>
    </row>
    <row r="2903" customFormat="false" ht="15" hidden="false" customHeight="false" outlineLevel="0" collapsed="false">
      <c r="B2903" s="2" t="s">
        <v>108</v>
      </c>
      <c r="C2903" s="66" t="s">
        <v>2773</v>
      </c>
      <c r="D2903" s="2" t="n">
        <v>140</v>
      </c>
      <c r="E2903" s="38" t="s">
        <v>176</v>
      </c>
      <c r="F2903" s="2" t="str">
        <f aca="false">E2903</f>
        <v>XXS</v>
      </c>
      <c r="G2903" s="66" t="s">
        <v>3890</v>
      </c>
      <c r="H2903" s="2" t="s">
        <v>3433</v>
      </c>
    </row>
    <row r="2904" customFormat="false" ht="15" hidden="false" customHeight="false" outlineLevel="0" collapsed="false">
      <c r="B2904" s="2" t="s">
        <v>108</v>
      </c>
      <c r="C2904" s="66" t="s">
        <v>2773</v>
      </c>
      <c r="D2904" s="2" t="n">
        <v>150</v>
      </c>
      <c r="E2904" s="38" t="s">
        <v>177</v>
      </c>
      <c r="F2904" s="2" t="str">
        <f aca="false">E2904</f>
        <v>XS</v>
      </c>
      <c r="G2904" s="92" t="s">
        <v>3890</v>
      </c>
      <c r="H2904" s="8" t="s">
        <v>2186</v>
      </c>
      <c r="I2904" s="8" t="str">
        <f aca="false">SUBSTITUTE(H2904,"/",";")</f>
        <v>140;150</v>
      </c>
      <c r="J2904" s="8" t="str">
        <f aca="false">SUBSTITUTE(H2904,"/",";")</f>
        <v>140;150</v>
      </c>
      <c r="T2904" s="2" t="str">
        <f aca="false">SUBSTITUTE(H2904,"/"," - ")</f>
        <v>140 - 150</v>
      </c>
    </row>
    <row r="2905" customFormat="false" ht="15" hidden="false" customHeight="false" outlineLevel="0" collapsed="false">
      <c r="B2905" s="2" t="s">
        <v>108</v>
      </c>
      <c r="C2905" s="66" t="s">
        <v>2773</v>
      </c>
      <c r="D2905" s="2" t="n">
        <v>160</v>
      </c>
      <c r="E2905" s="38" t="s">
        <v>178</v>
      </c>
      <c r="F2905" s="2" t="str">
        <f aca="false">E2905</f>
        <v>S</v>
      </c>
      <c r="G2905" s="92" t="s">
        <v>3890</v>
      </c>
      <c r="H2905" s="8" t="s">
        <v>2187</v>
      </c>
      <c r="I2905" s="8" t="str">
        <f aca="false">SUBSTITUTE(H2905,"/",";")</f>
        <v>150;160</v>
      </c>
      <c r="J2905" s="8" t="str">
        <f aca="false">SUBSTITUTE(H2905,"/",";")</f>
        <v>150;160</v>
      </c>
      <c r="T2905" s="2" t="str">
        <f aca="false">SUBSTITUTE(H2905,"/"," - ")</f>
        <v>150 - 160</v>
      </c>
    </row>
    <row r="2906" customFormat="false" ht="15" hidden="false" customHeight="false" outlineLevel="0" collapsed="false">
      <c r="B2906" s="2" t="s">
        <v>108</v>
      </c>
      <c r="C2906" s="66" t="s">
        <v>2773</v>
      </c>
      <c r="D2906" s="2" t="n">
        <v>170</v>
      </c>
      <c r="E2906" s="38" t="s">
        <v>179</v>
      </c>
      <c r="F2906" s="2" t="str">
        <f aca="false">E2906</f>
        <v>M</v>
      </c>
      <c r="G2906" s="92" t="s">
        <v>3890</v>
      </c>
      <c r="H2906" s="8" t="s">
        <v>2188</v>
      </c>
      <c r="I2906" s="8" t="str">
        <f aca="false">SUBSTITUTE(H2906,"/",";")</f>
        <v>160;170</v>
      </c>
      <c r="J2906" s="8" t="str">
        <f aca="false">SUBSTITUTE(H2906,"/",";")</f>
        <v>160;170</v>
      </c>
      <c r="T2906" s="2" t="str">
        <f aca="false">SUBSTITUTE(H2906,"/"," - ")</f>
        <v>160 - 170</v>
      </c>
    </row>
    <row r="2907" customFormat="false" ht="15" hidden="false" customHeight="false" outlineLevel="0" collapsed="false">
      <c r="B2907" s="2" t="s">
        <v>108</v>
      </c>
      <c r="C2907" s="66" t="s">
        <v>2773</v>
      </c>
      <c r="D2907" s="2" t="n">
        <v>180</v>
      </c>
      <c r="E2907" s="38" t="s">
        <v>180</v>
      </c>
      <c r="F2907" s="2" t="str">
        <f aca="false">E2907</f>
        <v>L</v>
      </c>
      <c r="G2907" s="92" t="s">
        <v>3890</v>
      </c>
      <c r="H2907" s="8" t="s">
        <v>2189</v>
      </c>
      <c r="I2907" s="8" t="str">
        <f aca="false">SUBSTITUTE(H2907,"/",";")</f>
        <v>170;180</v>
      </c>
      <c r="J2907" s="8" t="str">
        <f aca="false">SUBSTITUTE(H2907,"/",";")</f>
        <v>170;180</v>
      </c>
      <c r="T2907" s="2" t="str">
        <f aca="false">SUBSTITUTE(H2907,"/"," - ")</f>
        <v>170 - 180</v>
      </c>
    </row>
    <row r="2908" customFormat="false" ht="15" hidden="false" customHeight="false" outlineLevel="0" collapsed="false">
      <c r="B2908" s="2" t="s">
        <v>108</v>
      </c>
      <c r="C2908" s="66" t="s">
        <v>2773</v>
      </c>
      <c r="D2908" s="2" t="n">
        <v>190</v>
      </c>
      <c r="E2908" s="38" t="s">
        <v>181</v>
      </c>
      <c r="F2908" s="2" t="str">
        <f aca="false">E2908</f>
        <v>XL</v>
      </c>
      <c r="G2908" s="92" t="s">
        <v>3890</v>
      </c>
      <c r="H2908" s="8" t="s">
        <v>3892</v>
      </c>
      <c r="I2908" s="8" t="str">
        <f aca="false">SUBSTITUTE(H2908,"/",";")</f>
        <v>180;200</v>
      </c>
      <c r="J2908" s="8" t="str">
        <f aca="false">SUBSTITUTE(H2908,"/",";")</f>
        <v>180;200</v>
      </c>
      <c r="T2908" s="2" t="str">
        <f aca="false">SUBSTITUTE(H2908,"/"," - ")</f>
        <v>180 - 200</v>
      </c>
    </row>
    <row r="2909" customFormat="false" ht="15" hidden="false" customHeight="false" outlineLevel="0" collapsed="false">
      <c r="B2909" s="2" t="s">
        <v>108</v>
      </c>
      <c r="C2909" s="66" t="s">
        <v>2773</v>
      </c>
      <c r="D2909" s="2" t="n">
        <v>200</v>
      </c>
      <c r="E2909" s="38" t="s">
        <v>182</v>
      </c>
      <c r="F2909" s="2" t="str">
        <f aca="false">E2909</f>
        <v>XXL</v>
      </c>
      <c r="G2909" s="66" t="s">
        <v>3890</v>
      </c>
      <c r="H2909" s="2" t="s">
        <v>3433</v>
      </c>
    </row>
    <row r="2911" customFormat="false" ht="15" hidden="false" customHeight="false" outlineLevel="0" collapsed="false">
      <c r="B2911" s="2" t="s">
        <v>108</v>
      </c>
      <c r="C2911" s="66" t="s">
        <v>2746</v>
      </c>
      <c r="D2911" s="2" t="n">
        <v>140</v>
      </c>
      <c r="E2911" s="38" t="s">
        <v>176</v>
      </c>
      <c r="F2911" s="2" t="str">
        <f aca="false">E2911</f>
        <v>XXS</v>
      </c>
      <c r="G2911" s="66" t="s">
        <v>3890</v>
      </c>
      <c r="H2911" s="2" t="s">
        <v>3433</v>
      </c>
    </row>
    <row r="2912" customFormat="false" ht="15" hidden="false" customHeight="false" outlineLevel="0" collapsed="false">
      <c r="B2912" s="2" t="s">
        <v>108</v>
      </c>
      <c r="C2912" s="66" t="s">
        <v>2746</v>
      </c>
      <c r="D2912" s="2" t="n">
        <v>150</v>
      </c>
      <c r="E2912" s="38" t="s">
        <v>177</v>
      </c>
      <c r="F2912" s="2" t="str">
        <f aca="false">E2912</f>
        <v>XS</v>
      </c>
      <c r="G2912" s="92" t="s">
        <v>3890</v>
      </c>
      <c r="H2912" s="8" t="n">
        <v>19</v>
      </c>
      <c r="I2912" s="8" t="n">
        <f aca="false">H2912</f>
        <v>19</v>
      </c>
      <c r="J2912" s="8" t="n">
        <f aca="false">H2912</f>
        <v>19</v>
      </c>
      <c r="AA2912" s="2" t="n">
        <f aca="false">H2912</f>
        <v>19</v>
      </c>
    </row>
    <row r="2913" customFormat="false" ht="15" hidden="false" customHeight="false" outlineLevel="0" collapsed="false">
      <c r="B2913" s="2" t="s">
        <v>108</v>
      </c>
      <c r="C2913" s="66" t="s">
        <v>2746</v>
      </c>
      <c r="D2913" s="2" t="n">
        <v>160</v>
      </c>
      <c r="E2913" s="38" t="s">
        <v>178</v>
      </c>
      <c r="F2913" s="2" t="str">
        <f aca="false">E2913</f>
        <v>S</v>
      </c>
      <c r="G2913" s="92" t="s">
        <v>3890</v>
      </c>
      <c r="H2913" s="8" t="n">
        <v>22</v>
      </c>
      <c r="I2913" s="8" t="n">
        <f aca="false">H2913</f>
        <v>22</v>
      </c>
      <c r="J2913" s="8" t="n">
        <f aca="false">H2913</f>
        <v>22</v>
      </c>
      <c r="AA2913" s="2" t="n">
        <f aca="false">H2913</f>
        <v>22</v>
      </c>
    </row>
    <row r="2914" customFormat="false" ht="15" hidden="false" customHeight="false" outlineLevel="0" collapsed="false">
      <c r="B2914" s="2" t="s">
        <v>108</v>
      </c>
      <c r="C2914" s="66" t="s">
        <v>2746</v>
      </c>
      <c r="D2914" s="2" t="n">
        <v>170</v>
      </c>
      <c r="E2914" s="38" t="s">
        <v>179</v>
      </c>
      <c r="F2914" s="2" t="str">
        <f aca="false">E2914</f>
        <v>M</v>
      </c>
      <c r="G2914" s="92" t="s">
        <v>3890</v>
      </c>
      <c r="H2914" s="8" t="n">
        <v>24</v>
      </c>
      <c r="I2914" s="8" t="n">
        <f aca="false">H2914</f>
        <v>24</v>
      </c>
      <c r="J2914" s="8" t="n">
        <f aca="false">H2914</f>
        <v>24</v>
      </c>
      <c r="AA2914" s="2" t="n">
        <f aca="false">H2914</f>
        <v>24</v>
      </c>
    </row>
    <row r="2915" customFormat="false" ht="15" hidden="false" customHeight="false" outlineLevel="0" collapsed="false">
      <c r="B2915" s="2" t="s">
        <v>108</v>
      </c>
      <c r="C2915" s="66" t="s">
        <v>2746</v>
      </c>
      <c r="D2915" s="2" t="n">
        <v>180</v>
      </c>
      <c r="E2915" s="38" t="s">
        <v>180</v>
      </c>
      <c r="F2915" s="2" t="str">
        <f aca="false">E2915</f>
        <v>L</v>
      </c>
      <c r="G2915" s="92" t="s">
        <v>3890</v>
      </c>
      <c r="H2915" s="8" t="n">
        <v>27</v>
      </c>
      <c r="I2915" s="8" t="n">
        <f aca="false">H2915</f>
        <v>27</v>
      </c>
      <c r="J2915" s="8" t="n">
        <f aca="false">H2915</f>
        <v>27</v>
      </c>
      <c r="AA2915" s="2" t="n">
        <f aca="false">H2915</f>
        <v>27</v>
      </c>
    </row>
    <row r="2916" customFormat="false" ht="15" hidden="false" customHeight="false" outlineLevel="0" collapsed="false">
      <c r="B2916" s="2" t="s">
        <v>108</v>
      </c>
      <c r="C2916" s="66" t="s">
        <v>2746</v>
      </c>
      <c r="D2916" s="2" t="n">
        <v>190</v>
      </c>
      <c r="E2916" s="38" t="s">
        <v>181</v>
      </c>
      <c r="F2916" s="2" t="str">
        <f aca="false">E2916</f>
        <v>XL</v>
      </c>
      <c r="G2916" s="92" t="s">
        <v>3890</v>
      </c>
      <c r="H2916" s="8" t="n">
        <v>30</v>
      </c>
      <c r="I2916" s="8" t="n">
        <f aca="false">H2916</f>
        <v>30</v>
      </c>
      <c r="J2916" s="8" t="n">
        <f aca="false">H2916</f>
        <v>30</v>
      </c>
      <c r="AA2916" s="2" t="n">
        <f aca="false">H2916</f>
        <v>30</v>
      </c>
    </row>
    <row r="2917" customFormat="false" ht="15" hidden="false" customHeight="false" outlineLevel="0" collapsed="false">
      <c r="B2917" s="2" t="s">
        <v>108</v>
      </c>
      <c r="C2917" s="66" t="s">
        <v>2746</v>
      </c>
      <c r="D2917" s="2" t="n">
        <v>200</v>
      </c>
      <c r="E2917" s="38" t="s">
        <v>182</v>
      </c>
      <c r="F2917" s="2" t="str">
        <f aca="false">E2917</f>
        <v>XXL</v>
      </c>
      <c r="G2917" s="92" t="s">
        <v>3890</v>
      </c>
      <c r="H2917" s="8" t="n">
        <v>32</v>
      </c>
      <c r="I2917" s="8" t="n">
        <f aca="false">H2917</f>
        <v>32</v>
      </c>
      <c r="J2917" s="8" t="n">
        <f aca="false">H2917</f>
        <v>32</v>
      </c>
      <c r="AA2917" s="2" t="n">
        <f aca="false">H2917</f>
        <v>32</v>
      </c>
    </row>
    <row r="2919" customFormat="false" ht="15" hidden="false" customHeight="false" outlineLevel="0" collapsed="false">
      <c r="B2919" s="2" t="s">
        <v>108</v>
      </c>
      <c r="C2919" s="66" t="s">
        <v>2702</v>
      </c>
      <c r="D2919" s="2" t="n">
        <v>140</v>
      </c>
      <c r="E2919" s="38" t="s">
        <v>176</v>
      </c>
      <c r="F2919" s="2" t="str">
        <f aca="false">E2919</f>
        <v>XXS</v>
      </c>
      <c r="G2919" s="66" t="s">
        <v>3890</v>
      </c>
      <c r="H2919" s="2" t="s">
        <v>3433</v>
      </c>
    </row>
    <row r="2920" customFormat="false" ht="15" hidden="false" customHeight="false" outlineLevel="0" collapsed="false">
      <c r="B2920" s="2" t="s">
        <v>108</v>
      </c>
      <c r="C2920" s="66" t="s">
        <v>2702</v>
      </c>
      <c r="D2920" s="2" t="n">
        <v>150</v>
      </c>
      <c r="E2920" s="38" t="s">
        <v>177</v>
      </c>
      <c r="F2920" s="2" t="str">
        <f aca="false">E2920</f>
        <v>XS</v>
      </c>
      <c r="G2920" s="92" t="s">
        <v>3890</v>
      </c>
      <c r="H2920" s="8" t="n">
        <v>19</v>
      </c>
      <c r="I2920" s="8" t="n">
        <f aca="false">H2920</f>
        <v>19</v>
      </c>
      <c r="J2920" s="8" t="n">
        <f aca="false">H2920</f>
        <v>19</v>
      </c>
    </row>
    <row r="2921" customFormat="false" ht="15" hidden="false" customHeight="false" outlineLevel="0" collapsed="false">
      <c r="B2921" s="2" t="s">
        <v>108</v>
      </c>
      <c r="C2921" s="66" t="s">
        <v>2702</v>
      </c>
      <c r="D2921" s="2" t="n">
        <v>160</v>
      </c>
      <c r="E2921" s="38" t="s">
        <v>178</v>
      </c>
      <c r="F2921" s="2" t="str">
        <f aca="false">E2921</f>
        <v>S</v>
      </c>
      <c r="G2921" s="92" t="s">
        <v>3890</v>
      </c>
      <c r="H2921" s="8" t="n">
        <v>22</v>
      </c>
      <c r="I2921" s="8" t="n">
        <f aca="false">H2921</f>
        <v>22</v>
      </c>
      <c r="J2921" s="8" t="n">
        <f aca="false">H2921</f>
        <v>22</v>
      </c>
    </row>
    <row r="2922" customFormat="false" ht="15" hidden="false" customHeight="false" outlineLevel="0" collapsed="false">
      <c r="B2922" s="2" t="s">
        <v>108</v>
      </c>
      <c r="C2922" s="66" t="s">
        <v>2702</v>
      </c>
      <c r="D2922" s="2" t="n">
        <v>170</v>
      </c>
      <c r="E2922" s="38" t="s">
        <v>179</v>
      </c>
      <c r="F2922" s="2" t="str">
        <f aca="false">E2922</f>
        <v>M</v>
      </c>
      <c r="G2922" s="92" t="s">
        <v>3890</v>
      </c>
      <c r="H2922" s="8" t="n">
        <v>24</v>
      </c>
      <c r="I2922" s="8" t="n">
        <f aca="false">H2922</f>
        <v>24</v>
      </c>
      <c r="J2922" s="8" t="n">
        <f aca="false">H2922</f>
        <v>24</v>
      </c>
    </row>
    <row r="2923" customFormat="false" ht="15" hidden="false" customHeight="false" outlineLevel="0" collapsed="false">
      <c r="B2923" s="2" t="s">
        <v>108</v>
      </c>
      <c r="C2923" s="66" t="s">
        <v>2702</v>
      </c>
      <c r="D2923" s="2" t="n">
        <v>180</v>
      </c>
      <c r="E2923" s="38" t="s">
        <v>180</v>
      </c>
      <c r="F2923" s="2" t="str">
        <f aca="false">E2923</f>
        <v>L</v>
      </c>
      <c r="G2923" s="92" t="s">
        <v>3890</v>
      </c>
      <c r="H2923" s="8" t="n">
        <v>27</v>
      </c>
      <c r="I2923" s="8" t="n">
        <f aca="false">H2923</f>
        <v>27</v>
      </c>
      <c r="J2923" s="8" t="n">
        <f aca="false">H2923</f>
        <v>27</v>
      </c>
    </row>
    <row r="2924" customFormat="false" ht="15" hidden="false" customHeight="false" outlineLevel="0" collapsed="false">
      <c r="B2924" s="2" t="s">
        <v>108</v>
      </c>
      <c r="C2924" s="66" t="s">
        <v>2702</v>
      </c>
      <c r="D2924" s="2" t="n">
        <v>190</v>
      </c>
      <c r="E2924" s="38" t="s">
        <v>181</v>
      </c>
      <c r="F2924" s="2" t="str">
        <f aca="false">E2924</f>
        <v>XL</v>
      </c>
      <c r="G2924" s="92" t="s">
        <v>3890</v>
      </c>
      <c r="H2924" s="8" t="n">
        <v>30</v>
      </c>
      <c r="I2924" s="8" t="n">
        <f aca="false">H2924</f>
        <v>30</v>
      </c>
      <c r="J2924" s="8" t="n">
        <f aca="false">H2924</f>
        <v>30</v>
      </c>
    </row>
    <row r="2925" customFormat="false" ht="15" hidden="false" customHeight="false" outlineLevel="0" collapsed="false">
      <c r="B2925" s="2" t="s">
        <v>108</v>
      </c>
      <c r="C2925" s="66" t="s">
        <v>2702</v>
      </c>
      <c r="D2925" s="2" t="n">
        <v>200</v>
      </c>
      <c r="E2925" s="38" t="s">
        <v>182</v>
      </c>
      <c r="F2925" s="2" t="str">
        <f aca="false">E2925</f>
        <v>XXL</v>
      </c>
      <c r="G2925" s="92" t="s">
        <v>3890</v>
      </c>
      <c r="H2925" s="8" t="n">
        <v>32</v>
      </c>
      <c r="I2925" s="8" t="n">
        <f aca="false">H2925</f>
        <v>32</v>
      </c>
      <c r="J2925" s="8" t="n">
        <f aca="false">H2925</f>
        <v>32</v>
      </c>
    </row>
    <row r="2927" customFormat="false" ht="15" hidden="false" customHeight="false" outlineLevel="0" collapsed="false">
      <c r="B2927" s="2" t="s">
        <v>108</v>
      </c>
      <c r="C2927" s="66" t="s">
        <v>2600</v>
      </c>
      <c r="D2927" s="2" t="n">
        <v>140</v>
      </c>
      <c r="E2927" s="38" t="s">
        <v>176</v>
      </c>
      <c r="F2927" s="2" t="str">
        <f aca="false">E2927</f>
        <v>XXS</v>
      </c>
      <c r="G2927" s="66" t="s">
        <v>3890</v>
      </c>
      <c r="H2927" s="2" t="s">
        <v>3433</v>
      </c>
    </row>
    <row r="2928" customFormat="false" ht="15" hidden="false" customHeight="false" outlineLevel="0" collapsed="false">
      <c r="B2928" s="2" t="s">
        <v>108</v>
      </c>
      <c r="C2928" s="66" t="s">
        <v>2600</v>
      </c>
      <c r="D2928" s="2" t="n">
        <v>150</v>
      </c>
      <c r="E2928" s="38" t="s">
        <v>177</v>
      </c>
      <c r="F2928" s="2" t="str">
        <f aca="false">E2928</f>
        <v>XS</v>
      </c>
      <c r="G2928" s="92" t="s">
        <v>3890</v>
      </c>
      <c r="H2928" s="8" t="n">
        <v>19</v>
      </c>
      <c r="I2928" s="8" t="n">
        <f aca="false">H2928</f>
        <v>19</v>
      </c>
      <c r="J2928" s="8" t="n">
        <f aca="false">H2928</f>
        <v>19</v>
      </c>
    </row>
    <row r="2929" customFormat="false" ht="15" hidden="false" customHeight="false" outlineLevel="0" collapsed="false">
      <c r="B2929" s="2" t="s">
        <v>108</v>
      </c>
      <c r="C2929" s="66" t="s">
        <v>2600</v>
      </c>
      <c r="D2929" s="2" t="n">
        <v>160</v>
      </c>
      <c r="E2929" s="38" t="s">
        <v>178</v>
      </c>
      <c r="F2929" s="2" t="str">
        <f aca="false">E2929</f>
        <v>S</v>
      </c>
      <c r="G2929" s="92" t="s">
        <v>3890</v>
      </c>
      <c r="H2929" s="8" t="n">
        <v>22</v>
      </c>
      <c r="I2929" s="8" t="n">
        <f aca="false">H2929</f>
        <v>22</v>
      </c>
      <c r="J2929" s="8" t="n">
        <f aca="false">H2929</f>
        <v>22</v>
      </c>
    </row>
    <row r="2930" customFormat="false" ht="15" hidden="false" customHeight="false" outlineLevel="0" collapsed="false">
      <c r="B2930" s="2" t="s">
        <v>108</v>
      </c>
      <c r="C2930" s="66" t="s">
        <v>2600</v>
      </c>
      <c r="D2930" s="2" t="n">
        <v>170</v>
      </c>
      <c r="E2930" s="38" t="s">
        <v>179</v>
      </c>
      <c r="F2930" s="2" t="str">
        <f aca="false">E2930</f>
        <v>M</v>
      </c>
      <c r="G2930" s="92" t="s">
        <v>3890</v>
      </c>
      <c r="H2930" s="8" t="n">
        <v>24</v>
      </c>
      <c r="I2930" s="8" t="n">
        <f aca="false">H2930</f>
        <v>24</v>
      </c>
      <c r="J2930" s="8" t="n">
        <f aca="false">H2930</f>
        <v>24</v>
      </c>
    </row>
    <row r="2931" customFormat="false" ht="15" hidden="false" customHeight="false" outlineLevel="0" collapsed="false">
      <c r="B2931" s="2" t="s">
        <v>108</v>
      </c>
      <c r="C2931" s="66" t="s">
        <v>2600</v>
      </c>
      <c r="D2931" s="2" t="n">
        <v>180</v>
      </c>
      <c r="E2931" s="38" t="s">
        <v>180</v>
      </c>
      <c r="F2931" s="2" t="str">
        <f aca="false">E2931</f>
        <v>L</v>
      </c>
      <c r="G2931" s="92" t="s">
        <v>3890</v>
      </c>
      <c r="H2931" s="8" t="n">
        <v>27</v>
      </c>
      <c r="I2931" s="8" t="n">
        <f aca="false">H2931</f>
        <v>27</v>
      </c>
      <c r="J2931" s="8" t="n">
        <f aca="false">H2931</f>
        <v>27</v>
      </c>
    </row>
    <row r="2932" customFormat="false" ht="15" hidden="false" customHeight="false" outlineLevel="0" collapsed="false">
      <c r="B2932" s="2" t="s">
        <v>108</v>
      </c>
      <c r="C2932" s="66" t="s">
        <v>2600</v>
      </c>
      <c r="D2932" s="2" t="n">
        <v>190</v>
      </c>
      <c r="E2932" s="38" t="s">
        <v>181</v>
      </c>
      <c r="F2932" s="2" t="str">
        <f aca="false">E2932</f>
        <v>XL</v>
      </c>
      <c r="G2932" s="92" t="s">
        <v>3890</v>
      </c>
      <c r="H2932" s="8" t="n">
        <v>30</v>
      </c>
      <c r="I2932" s="8" t="n">
        <f aca="false">H2932</f>
        <v>30</v>
      </c>
      <c r="J2932" s="8" t="n">
        <f aca="false">H2932</f>
        <v>30</v>
      </c>
    </row>
    <row r="2933" customFormat="false" ht="15" hidden="false" customHeight="false" outlineLevel="0" collapsed="false">
      <c r="B2933" s="2" t="s">
        <v>108</v>
      </c>
      <c r="C2933" s="66" t="s">
        <v>2600</v>
      </c>
      <c r="D2933" s="2" t="n">
        <v>200</v>
      </c>
      <c r="E2933" s="38" t="s">
        <v>182</v>
      </c>
      <c r="F2933" s="2" t="str">
        <f aca="false">E2933</f>
        <v>XXL</v>
      </c>
      <c r="G2933" s="92" t="s">
        <v>3890</v>
      </c>
      <c r="H2933" s="8" t="n">
        <v>32</v>
      </c>
      <c r="I2933" s="8" t="n">
        <f aca="false">H2933</f>
        <v>32</v>
      </c>
      <c r="J2933" s="8" t="n">
        <f aca="false">H2933</f>
        <v>32</v>
      </c>
    </row>
  </sheetData>
  <autoFilter ref="B2:AK2933"/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FF00"/>
    <pageSetUpPr fitToPage="false"/>
  </sheetPr>
  <dimension ref="B2:J2241"/>
  <sheetViews>
    <sheetView showFormulas="false" showGridLines="true" showRowColHeaders="true" showZeros="true" rightToLeft="false" tabSelected="false" showOutlineSymbols="true" defaultGridColor="true" view="normal" topLeftCell="A1" colorId="64" zoomScale="70" zoomScaleNormal="70" zoomScalePageLayoutView="100" workbookViewId="0">
      <selection pane="topLeft" activeCell="F2241" activeCellId="0" sqref="F2241"/>
    </sheetView>
  </sheetViews>
  <sheetFormatPr defaultColWidth="8.453125" defaultRowHeight="15" customHeight="true" zeroHeight="false" outlineLevelRow="0" outlineLevelCol="0"/>
  <sheetData>
    <row r="2" customFormat="false" ht="15" hidden="false" customHeight="false" outlineLevel="0" collapsed="false">
      <c r="B2" s="5" t="s">
        <v>1</v>
      </c>
      <c r="C2" s="5" t="s">
        <v>2</v>
      </c>
      <c r="D2" s="5" t="s">
        <v>2877</v>
      </c>
      <c r="E2" s="5" t="s">
        <v>3893</v>
      </c>
      <c r="F2" s="27" t="s">
        <v>3894</v>
      </c>
      <c r="G2" s="27" t="s">
        <v>3895</v>
      </c>
      <c r="H2" s="27" t="s">
        <v>3896</v>
      </c>
      <c r="I2" s="5" t="s">
        <v>3897</v>
      </c>
      <c r="J2" s="5" t="s">
        <v>3898</v>
      </c>
    </row>
    <row r="3" customFormat="false" ht="15" hidden="false" customHeight="false" outlineLevel="0" collapsed="false">
      <c r="B3" s="18" t="s">
        <v>109</v>
      </c>
      <c r="C3" s="18" t="s">
        <v>449</v>
      </c>
      <c r="D3" s="2" t="n">
        <v>34</v>
      </c>
      <c r="E3" s="2" t="n">
        <v>715</v>
      </c>
      <c r="F3" s="2" t="n">
        <v>715</v>
      </c>
      <c r="G3" s="2"/>
      <c r="H3" s="18"/>
      <c r="I3" s="0" t="str">
        <f aca="false">B3&amp;C3&amp;D3</f>
        <v>WOMENCLOTHES34</v>
      </c>
      <c r="J3" s="2" t="n">
        <f aca="false">COUNTIFS(I:I,I3)</f>
        <v>1</v>
      </c>
    </row>
    <row r="4" customFormat="false" ht="15" hidden="false" customHeight="false" outlineLevel="0" collapsed="false">
      <c r="B4" s="18" t="s">
        <v>109</v>
      </c>
      <c r="C4" s="18" t="s">
        <v>449</v>
      </c>
      <c r="D4" s="75" t="n">
        <v>36</v>
      </c>
      <c r="E4" s="2" t="n">
        <v>725</v>
      </c>
      <c r="F4" s="2" t="n">
        <v>725</v>
      </c>
      <c r="G4" s="2"/>
      <c r="H4" s="18"/>
      <c r="I4" s="0" t="str">
        <f aca="false">B4&amp;C4&amp;D4</f>
        <v>WOMENCLOTHES36</v>
      </c>
      <c r="J4" s="2" t="n">
        <f aca="false">COUNTIFS(I:I,I4)</f>
        <v>1</v>
      </c>
    </row>
    <row r="5" customFormat="false" ht="15" hidden="false" customHeight="false" outlineLevel="0" collapsed="false">
      <c r="B5" s="18" t="s">
        <v>109</v>
      </c>
      <c r="C5" s="18" t="s">
        <v>449</v>
      </c>
      <c r="D5" s="75" t="n">
        <v>38</v>
      </c>
      <c r="E5" s="2" t="n">
        <v>935</v>
      </c>
      <c r="F5" s="2" t="n">
        <v>935</v>
      </c>
      <c r="G5" s="2"/>
      <c r="H5" s="18" t="n">
        <v>915</v>
      </c>
      <c r="I5" s="0" t="str">
        <f aca="false">B5&amp;C5&amp;D5</f>
        <v>WOMENCLOTHES38</v>
      </c>
      <c r="J5" s="2" t="n">
        <f aca="false">COUNTIFS(I:I,I5)</f>
        <v>1</v>
      </c>
    </row>
    <row r="6" customFormat="false" ht="15" hidden="false" customHeight="false" outlineLevel="0" collapsed="false">
      <c r="B6" s="18" t="s">
        <v>109</v>
      </c>
      <c r="C6" s="18" t="s">
        <v>449</v>
      </c>
      <c r="D6" s="75" t="n">
        <v>40</v>
      </c>
      <c r="E6" s="2" t="n">
        <v>965</v>
      </c>
      <c r="F6" s="2" t="n">
        <v>965</v>
      </c>
      <c r="G6" s="2"/>
      <c r="H6" s="18" t="n">
        <v>925</v>
      </c>
      <c r="I6" s="0" t="str">
        <f aca="false">B6&amp;C6&amp;D6</f>
        <v>WOMENCLOTHES40</v>
      </c>
      <c r="J6" s="2" t="n">
        <f aca="false">COUNTIFS(I:I,I6)</f>
        <v>1</v>
      </c>
    </row>
    <row r="7" customFormat="false" ht="15" hidden="false" customHeight="false" outlineLevel="0" collapsed="false">
      <c r="B7" s="18" t="s">
        <v>109</v>
      </c>
      <c r="C7" s="18" t="s">
        <v>449</v>
      </c>
      <c r="D7" s="75" t="n">
        <v>42</v>
      </c>
      <c r="E7" s="2" t="n">
        <v>985</v>
      </c>
      <c r="F7" s="2" t="n">
        <v>995</v>
      </c>
      <c r="G7" s="8" t="n">
        <v>985</v>
      </c>
      <c r="H7" s="18" t="n">
        <v>935</v>
      </c>
      <c r="I7" s="0" t="str">
        <f aca="false">B7&amp;C7&amp;D7</f>
        <v>WOMENCLOTHES42</v>
      </c>
      <c r="J7" s="2" t="n">
        <f aca="false">COUNTIFS(I:I,I7)</f>
        <v>1</v>
      </c>
    </row>
    <row r="8" customFormat="false" ht="15" hidden="false" customHeight="false" outlineLevel="0" collapsed="false">
      <c r="B8" s="18" t="s">
        <v>109</v>
      </c>
      <c r="C8" s="18" t="s">
        <v>449</v>
      </c>
      <c r="D8" s="75" t="n">
        <v>44</v>
      </c>
      <c r="E8" s="2" t="n">
        <v>995</v>
      </c>
      <c r="F8" s="2" t="n">
        <v>985</v>
      </c>
      <c r="G8" s="8" t="n">
        <v>995</v>
      </c>
      <c r="H8" s="18" t="n">
        <v>945</v>
      </c>
      <c r="I8" s="0" t="str">
        <f aca="false">B8&amp;C8&amp;D8</f>
        <v>WOMENCLOTHES44</v>
      </c>
      <c r="J8" s="2" t="n">
        <f aca="false">COUNTIFS(I:I,I8)</f>
        <v>1</v>
      </c>
    </row>
    <row r="9" customFormat="false" ht="15" hidden="false" customHeight="false" outlineLevel="0" collapsed="false">
      <c r="B9" s="18" t="s">
        <v>109</v>
      </c>
      <c r="C9" s="18" t="s">
        <v>449</v>
      </c>
      <c r="D9" s="75" t="n">
        <v>46</v>
      </c>
      <c r="E9" s="2" t="n">
        <v>975</v>
      </c>
      <c r="F9" s="2" t="n">
        <v>975</v>
      </c>
      <c r="G9" s="2"/>
      <c r="H9" s="18" t="n">
        <v>955</v>
      </c>
      <c r="I9" s="0" t="str">
        <f aca="false">B9&amp;C9&amp;D9</f>
        <v>WOMENCLOTHES46</v>
      </c>
      <c r="J9" s="2" t="n">
        <f aca="false">COUNTIFS(I:I,I9)</f>
        <v>1</v>
      </c>
    </row>
    <row r="10" customFormat="false" ht="15" hidden="false" customHeight="false" outlineLevel="0" collapsed="false">
      <c r="B10" s="18" t="s">
        <v>109</v>
      </c>
      <c r="C10" s="18" t="s">
        <v>449</v>
      </c>
      <c r="D10" s="75" t="n">
        <v>48</v>
      </c>
      <c r="E10" s="2" t="n">
        <v>905</v>
      </c>
      <c r="F10" s="2" t="n">
        <v>905</v>
      </c>
      <c r="G10" s="2"/>
      <c r="H10" s="18" t="n">
        <v>965</v>
      </c>
      <c r="I10" s="0" t="str">
        <f aca="false">B10&amp;C10&amp;D10</f>
        <v>WOMENCLOTHES48</v>
      </c>
      <c r="J10" s="2" t="n">
        <f aca="false">COUNTIFS(I:I,I10)</f>
        <v>1</v>
      </c>
    </row>
    <row r="11" customFormat="false" ht="15" hidden="false" customHeight="false" outlineLevel="0" collapsed="false">
      <c r="B11" s="18" t="s">
        <v>109</v>
      </c>
      <c r="C11" s="18" t="s">
        <v>449</v>
      </c>
      <c r="D11" s="75" t="n">
        <v>50</v>
      </c>
      <c r="E11" s="2" t="n">
        <v>945</v>
      </c>
      <c r="F11" s="2" t="n">
        <v>945</v>
      </c>
      <c r="G11" s="2"/>
      <c r="H11" s="18" t="n">
        <v>985</v>
      </c>
      <c r="I11" s="0" t="str">
        <f aca="false">B11&amp;C11&amp;D11</f>
        <v>WOMENCLOTHES50</v>
      </c>
      <c r="J11" s="2" t="n">
        <f aca="false">COUNTIFS(I:I,I11)</f>
        <v>1</v>
      </c>
    </row>
    <row r="12" customFormat="false" ht="15" hidden="false" customHeight="false" outlineLevel="0" collapsed="false">
      <c r="B12" s="18" t="s">
        <v>109</v>
      </c>
      <c r="C12" s="18" t="s">
        <v>449</v>
      </c>
      <c r="D12" s="75" t="n">
        <v>52</v>
      </c>
      <c r="E12" s="2" t="n">
        <v>955</v>
      </c>
      <c r="F12" s="2" t="n">
        <v>955</v>
      </c>
      <c r="G12" s="2"/>
      <c r="H12" s="18" t="n">
        <v>995</v>
      </c>
      <c r="I12" s="0" t="str">
        <f aca="false">B12&amp;C12&amp;D12</f>
        <v>WOMENCLOTHES52</v>
      </c>
      <c r="J12" s="2" t="n">
        <f aca="false">COUNTIFS(I:I,I12)</f>
        <v>1</v>
      </c>
    </row>
    <row r="13" customFormat="false" ht="15" hidden="false" customHeight="false" outlineLevel="0" collapsed="false">
      <c r="B13" s="18" t="s">
        <v>109</v>
      </c>
      <c r="C13" s="18" t="s">
        <v>449</v>
      </c>
      <c r="D13" s="75" t="n">
        <v>54</v>
      </c>
      <c r="E13" s="2" t="n">
        <v>915</v>
      </c>
      <c r="F13" s="2" t="n">
        <v>915</v>
      </c>
      <c r="G13" s="2"/>
      <c r="H13" s="18" t="n">
        <v>975</v>
      </c>
      <c r="I13" s="0" t="str">
        <f aca="false">B13&amp;C13&amp;D13</f>
        <v>WOMENCLOTHES54</v>
      </c>
      <c r="J13" s="2" t="n">
        <f aca="false">COUNTIFS(I:I,I13)</f>
        <v>1</v>
      </c>
    </row>
    <row r="14" customFormat="false" ht="15" hidden="false" customHeight="false" outlineLevel="0" collapsed="false">
      <c r="B14" s="18" t="s">
        <v>109</v>
      </c>
      <c r="C14" s="18" t="s">
        <v>449</v>
      </c>
      <c r="D14" s="75" t="n">
        <v>56</v>
      </c>
      <c r="E14" s="2" t="n">
        <v>895</v>
      </c>
      <c r="F14" s="2" t="n">
        <v>895</v>
      </c>
      <c r="G14" s="2"/>
      <c r="H14" s="18"/>
      <c r="I14" s="0" t="str">
        <f aca="false">B14&amp;C14&amp;D14</f>
        <v>WOMENCLOTHES56</v>
      </c>
      <c r="J14" s="2" t="n">
        <f aca="false">COUNTIFS(I:I,I14)</f>
        <v>1</v>
      </c>
    </row>
    <row r="15" customFormat="false" ht="15" hidden="false" customHeight="false" outlineLevel="0" collapsed="false">
      <c r="B15" s="18" t="s">
        <v>109</v>
      </c>
      <c r="C15" s="18" t="s">
        <v>449</v>
      </c>
      <c r="D15" s="75" t="n">
        <v>58</v>
      </c>
      <c r="E15" s="2" t="n">
        <v>875</v>
      </c>
      <c r="F15" s="2" t="n">
        <v>875</v>
      </c>
      <c r="G15" s="2"/>
      <c r="H15" s="18"/>
      <c r="I15" s="0" t="str">
        <f aca="false">B15&amp;C15&amp;D15</f>
        <v>WOMENCLOTHES58</v>
      </c>
      <c r="J15" s="2" t="n">
        <f aca="false">COUNTIFS(I:I,I15)</f>
        <v>1</v>
      </c>
    </row>
    <row r="16" customFormat="false" ht="15" hidden="false" customHeight="false" outlineLevel="0" collapsed="false">
      <c r="B16" s="18" t="s">
        <v>109</v>
      </c>
      <c r="C16" s="18" t="s">
        <v>449</v>
      </c>
      <c r="D16" s="75" t="n">
        <v>60</v>
      </c>
      <c r="E16" s="2" t="n">
        <v>855</v>
      </c>
      <c r="F16" s="2" t="n">
        <v>855</v>
      </c>
      <c r="G16" s="2"/>
      <c r="H16" s="18"/>
      <c r="I16" s="0" t="str">
        <f aca="false">B16&amp;C16&amp;D16</f>
        <v>WOMENCLOTHES60</v>
      </c>
      <c r="J16" s="2" t="n">
        <f aca="false">COUNTIFS(I:I,I16)</f>
        <v>1</v>
      </c>
    </row>
    <row r="17" customFormat="false" ht="15" hidden="false" customHeight="false" outlineLevel="0" collapsed="false">
      <c r="B17" s="18" t="s">
        <v>109</v>
      </c>
      <c r="C17" s="18" t="s">
        <v>449</v>
      </c>
      <c r="D17" s="75" t="n">
        <v>62</v>
      </c>
      <c r="E17" s="2" t="n">
        <v>835</v>
      </c>
      <c r="F17" s="2" t="n">
        <v>835</v>
      </c>
      <c r="G17" s="2"/>
      <c r="H17" s="18"/>
      <c r="I17" s="0" t="str">
        <f aca="false">B17&amp;C17&amp;D17</f>
        <v>WOMENCLOTHES62</v>
      </c>
      <c r="J17" s="2" t="n">
        <f aca="false">COUNTIFS(I:I,I17)</f>
        <v>1</v>
      </c>
    </row>
    <row r="18" customFormat="false" ht="15" hidden="false" customHeight="false" outlineLevel="0" collapsed="false">
      <c r="B18" s="18" t="s">
        <v>109</v>
      </c>
      <c r="C18" s="18" t="s">
        <v>449</v>
      </c>
      <c r="D18" s="75" t="n">
        <v>64</v>
      </c>
      <c r="E18" s="2" t="n">
        <v>815</v>
      </c>
      <c r="F18" s="2" t="n">
        <v>815</v>
      </c>
      <c r="G18" s="2"/>
      <c r="H18" s="18"/>
      <c r="I18" s="0" t="str">
        <f aca="false">B18&amp;C18&amp;D18</f>
        <v>WOMENCLOTHES64</v>
      </c>
      <c r="J18" s="2" t="n">
        <f aca="false">COUNTIFS(I:I,I18)</f>
        <v>1</v>
      </c>
    </row>
    <row r="19" customFormat="false" ht="15" hidden="false" customHeight="false" outlineLevel="0" collapsed="false">
      <c r="B19" s="18" t="s">
        <v>109</v>
      </c>
      <c r="C19" s="18" t="s">
        <v>449</v>
      </c>
      <c r="D19" s="75" t="n">
        <v>66</v>
      </c>
      <c r="E19" s="2" t="n">
        <v>795</v>
      </c>
      <c r="F19" s="2" t="n">
        <v>795</v>
      </c>
      <c r="G19" s="2"/>
      <c r="H19" s="18"/>
      <c r="I19" s="0" t="str">
        <f aca="false">B19&amp;C19&amp;D19</f>
        <v>WOMENCLOTHES66</v>
      </c>
      <c r="J19" s="2" t="n">
        <f aca="false">COUNTIFS(I:I,I19)</f>
        <v>1</v>
      </c>
    </row>
    <row r="20" customFormat="false" ht="15" hidden="false" customHeight="false" outlineLevel="0" collapsed="false">
      <c r="B20" s="18" t="s">
        <v>109</v>
      </c>
      <c r="C20" s="18" t="s">
        <v>449</v>
      </c>
      <c r="D20" s="75" t="n">
        <v>68</v>
      </c>
      <c r="E20" s="2" t="n">
        <v>775</v>
      </c>
      <c r="F20" s="2" t="n">
        <v>775</v>
      </c>
      <c r="G20" s="2"/>
      <c r="H20" s="18"/>
      <c r="I20" s="0" t="str">
        <f aca="false">B20&amp;C20&amp;D20</f>
        <v>WOMENCLOTHES68</v>
      </c>
      <c r="J20" s="2" t="n">
        <f aca="false">COUNTIFS(I:I,I20)</f>
        <v>1</v>
      </c>
    </row>
    <row r="21" customFormat="false" ht="15" hidden="false" customHeight="false" outlineLevel="0" collapsed="false">
      <c r="B21" s="18" t="s">
        <v>109</v>
      </c>
      <c r="C21" s="18" t="s">
        <v>449</v>
      </c>
      <c r="D21" s="75" t="n">
        <v>70</v>
      </c>
      <c r="E21" s="2" t="n">
        <v>755</v>
      </c>
      <c r="F21" s="2" t="n">
        <v>755</v>
      </c>
      <c r="G21" s="2"/>
      <c r="H21" s="18"/>
      <c r="I21" s="0" t="str">
        <f aca="false">B21&amp;C21&amp;D21</f>
        <v>WOMENCLOTHES70</v>
      </c>
      <c r="J21" s="2" t="n">
        <f aca="false">COUNTIFS(I:I,I21)</f>
        <v>1</v>
      </c>
    </row>
    <row r="22" customFormat="false" ht="15" hidden="false" customHeight="false" outlineLevel="0" collapsed="false">
      <c r="B22" s="18" t="s">
        <v>109</v>
      </c>
      <c r="C22" s="18" t="s">
        <v>449</v>
      </c>
      <c r="D22" s="75" t="n">
        <v>72</v>
      </c>
      <c r="E22" s="2" t="n">
        <v>735</v>
      </c>
      <c r="F22" s="2" t="n">
        <v>735</v>
      </c>
      <c r="G22" s="2"/>
      <c r="H22" s="18"/>
      <c r="I22" s="0" t="str">
        <f aca="false">B22&amp;C22&amp;D22</f>
        <v>WOMENCLOTHES72</v>
      </c>
      <c r="J22" s="2" t="n">
        <f aca="false">COUNTIFS(I:I,I22)</f>
        <v>1</v>
      </c>
    </row>
    <row r="23" customFormat="false" ht="15" hidden="false" customHeight="false" outlineLevel="0" collapsed="false">
      <c r="B23" s="18" t="s">
        <v>109</v>
      </c>
      <c r="C23" s="18" t="s">
        <v>449</v>
      </c>
      <c r="D23" s="2" t="s">
        <v>709</v>
      </c>
      <c r="E23" s="2" t="n">
        <v>614</v>
      </c>
      <c r="F23" s="2" t="n">
        <v>614</v>
      </c>
      <c r="G23" s="2"/>
      <c r="H23" s="18" t="n">
        <v>294</v>
      </c>
      <c r="I23" s="0" t="str">
        <f aca="false">B23&amp;C23&amp;D23</f>
        <v>WOMENCLOTHES34/164</v>
      </c>
      <c r="J23" s="2" t="n">
        <f aca="false">COUNTIFS(I:I,I23)</f>
        <v>1</v>
      </c>
    </row>
    <row r="24" customFormat="false" ht="15" hidden="false" customHeight="false" outlineLevel="0" collapsed="false">
      <c r="B24" s="18" t="s">
        <v>109</v>
      </c>
      <c r="C24" s="18" t="s">
        <v>449</v>
      </c>
      <c r="D24" s="2" t="s">
        <v>160</v>
      </c>
      <c r="E24" s="2" t="n">
        <v>622</v>
      </c>
      <c r="F24" s="2" t="n">
        <v>622</v>
      </c>
      <c r="G24" s="2"/>
      <c r="H24" s="18"/>
      <c r="I24" s="0" t="str">
        <f aca="false">B24&amp;C24&amp;D24</f>
        <v>WOMENCLOTHES34/36</v>
      </c>
      <c r="J24" s="2" t="n">
        <f aca="false">COUNTIFS(I:I,I24)</f>
        <v>1</v>
      </c>
    </row>
    <row r="25" customFormat="false" ht="15" hidden="false" customHeight="false" outlineLevel="0" collapsed="false">
      <c r="B25" s="18" t="s">
        <v>109</v>
      </c>
      <c r="C25" s="18" t="s">
        <v>449</v>
      </c>
      <c r="D25" s="2" t="s">
        <v>710</v>
      </c>
      <c r="E25" s="2" t="n">
        <v>624</v>
      </c>
      <c r="F25" s="2" t="n">
        <v>624</v>
      </c>
      <c r="G25" s="2"/>
      <c r="H25" s="18" t="n">
        <v>324</v>
      </c>
      <c r="I25" s="0" t="str">
        <f aca="false">B25&amp;C25&amp;D25</f>
        <v>WOMENCLOTHES36/164</v>
      </c>
      <c r="J25" s="2" t="n">
        <f aca="false">COUNTIFS(I:I,I25)</f>
        <v>1</v>
      </c>
    </row>
    <row r="26" customFormat="false" ht="15" hidden="false" customHeight="false" outlineLevel="0" collapsed="false">
      <c r="B26" s="18" t="s">
        <v>109</v>
      </c>
      <c r="C26" s="18" t="s">
        <v>449</v>
      </c>
      <c r="D26" s="2" t="s">
        <v>713</v>
      </c>
      <c r="E26" s="2" t="n">
        <v>634</v>
      </c>
      <c r="F26" s="2" t="n">
        <v>634</v>
      </c>
      <c r="G26" s="2"/>
      <c r="H26" s="18" t="n">
        <v>404</v>
      </c>
      <c r="I26" s="0" t="str">
        <f aca="false">B26&amp;C26&amp;D26</f>
        <v>WOMENCLOTHES36/170</v>
      </c>
      <c r="J26" s="2" t="n">
        <f aca="false">COUNTIFS(I:I,I26)</f>
        <v>1</v>
      </c>
    </row>
    <row r="27" customFormat="false" ht="15" hidden="false" customHeight="false" outlineLevel="0" collapsed="false">
      <c r="B27" s="18" t="s">
        <v>109</v>
      </c>
      <c r="C27" s="18" t="s">
        <v>449</v>
      </c>
      <c r="D27" s="2" t="s">
        <v>1790</v>
      </c>
      <c r="E27" s="2" t="n">
        <v>644</v>
      </c>
      <c r="F27" s="2" t="n">
        <v>644</v>
      </c>
      <c r="G27" s="2"/>
      <c r="H27" s="18" t="n">
        <v>534</v>
      </c>
      <c r="I27" s="0" t="str">
        <f aca="false">B27&amp;C27&amp;D27</f>
        <v>WOMENCLOTHES36/176</v>
      </c>
      <c r="J27" s="2" t="n">
        <f aca="false">COUNTIFS(I:I,I27)</f>
        <v>1</v>
      </c>
    </row>
    <row r="28" customFormat="false" ht="15" hidden="false" customHeight="false" outlineLevel="0" collapsed="false">
      <c r="B28" s="18" t="s">
        <v>109</v>
      </c>
      <c r="C28" s="18" t="s">
        <v>449</v>
      </c>
      <c r="D28" s="2" t="s">
        <v>163</v>
      </c>
      <c r="E28" s="2" t="n">
        <v>632</v>
      </c>
      <c r="F28" s="2" t="n">
        <v>632</v>
      </c>
      <c r="G28" s="2"/>
      <c r="H28" s="18"/>
      <c r="I28" s="0" t="str">
        <f aca="false">B28&amp;C28&amp;D28</f>
        <v>WOMENCLOTHES36/38</v>
      </c>
      <c r="J28" s="2" t="n">
        <f aca="false">COUNTIFS(I:I,I28)</f>
        <v>1</v>
      </c>
    </row>
    <row r="29" customFormat="false" ht="15" hidden="false" customHeight="false" outlineLevel="0" collapsed="false">
      <c r="B29" s="18" t="s">
        <v>109</v>
      </c>
      <c r="C29" s="18" t="s">
        <v>449</v>
      </c>
      <c r="D29" s="2" t="s">
        <v>711</v>
      </c>
      <c r="E29" s="2" t="n">
        <v>984</v>
      </c>
      <c r="F29" s="2" t="n">
        <v>684</v>
      </c>
      <c r="G29" s="2"/>
      <c r="H29" s="18" t="n">
        <v>354</v>
      </c>
      <c r="I29" s="0" t="str">
        <f aca="false">B29&amp;C29&amp;D29</f>
        <v>WOMENCLOTHES38/164</v>
      </c>
      <c r="J29" s="2" t="n">
        <f aca="false">COUNTIFS(I:I,I29)</f>
        <v>1</v>
      </c>
    </row>
    <row r="30" customFormat="false" ht="15" hidden="false" customHeight="false" outlineLevel="0" collapsed="false">
      <c r="B30" s="18" t="s">
        <v>109</v>
      </c>
      <c r="C30" s="18" t="s">
        <v>449</v>
      </c>
      <c r="D30" s="2" t="s">
        <v>714</v>
      </c>
      <c r="E30" s="2" t="n">
        <v>694</v>
      </c>
      <c r="F30" s="2" t="n">
        <v>694</v>
      </c>
      <c r="G30" s="2"/>
      <c r="H30" s="18" t="n">
        <v>464</v>
      </c>
      <c r="I30" s="0" t="str">
        <f aca="false">B30&amp;C30&amp;D30</f>
        <v>WOMENCLOTHES38/170</v>
      </c>
      <c r="J30" s="2" t="n">
        <f aca="false">COUNTIFS(I:I,I30)</f>
        <v>1</v>
      </c>
    </row>
    <row r="31" customFormat="false" ht="15" hidden="false" customHeight="false" outlineLevel="0" collapsed="false">
      <c r="B31" s="18" t="s">
        <v>109</v>
      </c>
      <c r="C31" s="18" t="s">
        <v>449</v>
      </c>
      <c r="D31" s="2" t="s">
        <v>1791</v>
      </c>
      <c r="E31" s="2" t="n">
        <v>704</v>
      </c>
      <c r="F31" s="2" t="n">
        <v>704</v>
      </c>
      <c r="G31" s="2"/>
      <c r="H31" s="18" t="n">
        <v>624</v>
      </c>
      <c r="I31" s="0" t="str">
        <f aca="false">B31&amp;C31&amp;D31</f>
        <v>WOMENCLOTHES38/176</v>
      </c>
      <c r="J31" s="2" t="n">
        <f aca="false">COUNTIFS(I:I,I31)</f>
        <v>1</v>
      </c>
    </row>
    <row r="32" customFormat="false" ht="15" hidden="false" customHeight="false" outlineLevel="0" collapsed="false">
      <c r="B32" s="18" t="s">
        <v>109</v>
      </c>
      <c r="C32" s="18" t="s">
        <v>449</v>
      </c>
      <c r="D32" s="2" t="s">
        <v>166</v>
      </c>
      <c r="E32" s="2" t="n">
        <v>842</v>
      </c>
      <c r="F32" s="2" t="n">
        <v>842</v>
      </c>
      <c r="G32" s="2"/>
      <c r="H32" s="18"/>
      <c r="I32" s="0" t="str">
        <f aca="false">B32&amp;C32&amp;D32</f>
        <v>WOMENCLOTHES38/40</v>
      </c>
      <c r="J32" s="2" t="n">
        <f aca="false">COUNTIFS(I:I,I32)</f>
        <v>1</v>
      </c>
    </row>
    <row r="33" customFormat="false" ht="15" hidden="false" customHeight="false" outlineLevel="0" collapsed="false">
      <c r="B33" s="18" t="s">
        <v>109</v>
      </c>
      <c r="C33" s="18" t="s">
        <v>449</v>
      </c>
      <c r="D33" s="2" t="s">
        <v>479</v>
      </c>
      <c r="E33" s="2" t="n">
        <v>953</v>
      </c>
      <c r="F33" s="2" t="n">
        <v>953</v>
      </c>
      <c r="G33" s="2"/>
      <c r="H33" s="18" t="n">
        <v>923</v>
      </c>
      <c r="I33" s="0" t="str">
        <f aca="false">B33&amp;C33&amp;D33</f>
        <v>WOMENCLOTHES38/42</v>
      </c>
      <c r="J33" s="2" t="n">
        <f aca="false">COUNTIFS(I:I,I33)</f>
        <v>1</v>
      </c>
    </row>
    <row r="34" customFormat="false" ht="15" hidden="false" customHeight="false" outlineLevel="0" collapsed="false">
      <c r="B34" s="18" t="s">
        <v>109</v>
      </c>
      <c r="C34" s="18" t="s">
        <v>449</v>
      </c>
      <c r="D34" s="2" t="s">
        <v>2074</v>
      </c>
      <c r="E34" s="2" t="n">
        <v>951</v>
      </c>
      <c r="F34" s="2" t="n">
        <v>951</v>
      </c>
      <c r="G34" s="2"/>
      <c r="H34" s="18" t="n">
        <v>931</v>
      </c>
      <c r="I34" s="0" t="str">
        <f aca="false">B34&amp;C34&amp;D34</f>
        <v>WOMENCLOTHES38/44</v>
      </c>
      <c r="J34" s="2" t="n">
        <f aca="false">COUNTIFS(I:I,I34)</f>
        <v>1</v>
      </c>
    </row>
    <row r="35" customFormat="false" ht="15" hidden="false" customHeight="false" outlineLevel="0" collapsed="false">
      <c r="B35" s="18" t="s">
        <v>109</v>
      </c>
      <c r="C35" s="18" t="s">
        <v>449</v>
      </c>
      <c r="D35" s="2" t="s">
        <v>2497</v>
      </c>
      <c r="E35" s="2" t="s">
        <v>3358</v>
      </c>
      <c r="F35" s="2" t="n">
        <v>414</v>
      </c>
      <c r="G35" s="2"/>
      <c r="H35" s="18" t="n">
        <v>314</v>
      </c>
      <c r="I35" s="0" t="str">
        <f aca="false">B35&amp;C35&amp;D35</f>
        <v>WOMENCLOTHES40/158</v>
      </c>
      <c r="J35" s="2" t="n">
        <f aca="false">COUNTIFS(I:I,I35)</f>
        <v>1</v>
      </c>
    </row>
    <row r="36" customFormat="false" ht="15" hidden="false" customHeight="false" outlineLevel="0" collapsed="false">
      <c r="B36" s="18" t="s">
        <v>109</v>
      </c>
      <c r="C36" s="18" t="s">
        <v>449</v>
      </c>
      <c r="D36" s="2" t="s">
        <v>499</v>
      </c>
      <c r="E36" s="2" t="n">
        <v>774</v>
      </c>
      <c r="F36" s="2" t="n">
        <v>774</v>
      </c>
      <c r="G36" s="2"/>
      <c r="H36" s="18" t="n">
        <v>394</v>
      </c>
      <c r="I36" s="0" t="str">
        <f aca="false">B36&amp;C36&amp;D36</f>
        <v>WOMENCLOTHES40/164</v>
      </c>
      <c r="J36" s="2" t="n">
        <f aca="false">COUNTIFS(I:I,I36)</f>
        <v>1</v>
      </c>
    </row>
    <row r="37" customFormat="false" ht="15" hidden="false" customHeight="false" outlineLevel="0" collapsed="false">
      <c r="B37" s="18" t="s">
        <v>109</v>
      </c>
      <c r="C37" s="18" t="s">
        <v>449</v>
      </c>
      <c r="D37" s="2" t="s">
        <v>2935</v>
      </c>
      <c r="E37" s="2" t="s">
        <v>3358</v>
      </c>
      <c r="F37" s="2" t="n">
        <v>810</v>
      </c>
      <c r="G37" s="2"/>
      <c r="H37" s="18" t="n">
        <v>454</v>
      </c>
      <c r="I37" s="0" t="str">
        <f aca="false">B37&amp;C37&amp;D37</f>
        <v>WOMENCLOTHES40/167</v>
      </c>
      <c r="J37" s="2" t="n">
        <f aca="false">COUNTIFS(I:I,I37)</f>
        <v>1</v>
      </c>
    </row>
    <row r="38" customFormat="false" ht="15" hidden="false" customHeight="false" outlineLevel="0" collapsed="false">
      <c r="B38" s="18" t="s">
        <v>109</v>
      </c>
      <c r="C38" s="18" t="s">
        <v>449</v>
      </c>
      <c r="D38" s="2" t="s">
        <v>511</v>
      </c>
      <c r="E38" s="2" t="n">
        <v>784</v>
      </c>
      <c r="F38" s="2" t="n">
        <v>784</v>
      </c>
      <c r="G38" s="2"/>
      <c r="H38" s="18" t="n">
        <v>524</v>
      </c>
      <c r="I38" s="0" t="str">
        <f aca="false">B38&amp;C38&amp;D38</f>
        <v>WOMENCLOTHES40/170</v>
      </c>
      <c r="J38" s="2" t="n">
        <f aca="false">COUNTIFS(I:I,I38)</f>
        <v>1</v>
      </c>
    </row>
    <row r="39" customFormat="false" ht="15" hidden="false" customHeight="false" outlineLevel="0" collapsed="false">
      <c r="B39" s="18" t="s">
        <v>109</v>
      </c>
      <c r="C39" s="18" t="s">
        <v>449</v>
      </c>
      <c r="D39" s="2" t="s">
        <v>2922</v>
      </c>
      <c r="E39" s="2" t="n">
        <v>800</v>
      </c>
      <c r="F39" s="2" t="n">
        <v>800</v>
      </c>
      <c r="G39" s="2"/>
      <c r="H39" s="18" t="n">
        <v>614</v>
      </c>
      <c r="I39" s="0" t="str">
        <f aca="false">B39&amp;C39&amp;D39</f>
        <v>WOMENCLOTHES40/173</v>
      </c>
      <c r="J39" s="2" t="n">
        <f aca="false">COUNTIFS(I:I,I39)</f>
        <v>1</v>
      </c>
    </row>
    <row r="40" customFormat="false" ht="15" hidden="false" customHeight="false" outlineLevel="0" collapsed="false">
      <c r="B40" s="18" t="s">
        <v>109</v>
      </c>
      <c r="C40" s="18" t="s">
        <v>449</v>
      </c>
      <c r="D40" s="2" t="s">
        <v>523</v>
      </c>
      <c r="E40" s="2" t="n">
        <v>804</v>
      </c>
      <c r="F40" s="2" t="n">
        <v>804</v>
      </c>
      <c r="G40" s="2"/>
      <c r="H40" s="18" t="n">
        <v>704</v>
      </c>
      <c r="I40" s="0" t="str">
        <f aca="false">B40&amp;C40&amp;D40</f>
        <v>WOMENCLOTHES40/176</v>
      </c>
      <c r="J40" s="2" t="n">
        <f aca="false">COUNTIFS(I:I,I40)</f>
        <v>1</v>
      </c>
    </row>
    <row r="41" customFormat="false" ht="15" hidden="false" customHeight="false" outlineLevel="0" collapsed="false">
      <c r="B41" s="18" t="s">
        <v>109</v>
      </c>
      <c r="C41" s="18" t="s">
        <v>449</v>
      </c>
      <c r="D41" s="2" t="s">
        <v>169</v>
      </c>
      <c r="E41" s="2" t="n">
        <v>942</v>
      </c>
      <c r="F41" s="2" t="n">
        <v>942</v>
      </c>
      <c r="G41" s="2"/>
      <c r="H41" s="18" t="n">
        <v>922</v>
      </c>
      <c r="I41" s="0" t="str">
        <f aca="false">B41&amp;C41&amp;D41</f>
        <v>WOMENCLOTHES40/42</v>
      </c>
      <c r="J41" s="2" t="n">
        <f aca="false">COUNTIFS(I:I,I41)</f>
        <v>1</v>
      </c>
    </row>
    <row r="42" customFormat="false" ht="15" hidden="false" customHeight="false" outlineLevel="0" collapsed="false">
      <c r="B42" s="18" t="s">
        <v>109</v>
      </c>
      <c r="C42" s="18" t="s">
        <v>449</v>
      </c>
      <c r="D42" s="2" t="s">
        <v>480</v>
      </c>
      <c r="E42" s="2" t="n">
        <v>973</v>
      </c>
      <c r="F42" s="2" t="n">
        <v>973</v>
      </c>
      <c r="G42" s="2"/>
      <c r="H42" s="18" t="n">
        <v>933</v>
      </c>
      <c r="I42" s="0" t="str">
        <f aca="false">B42&amp;C42&amp;D42</f>
        <v>WOMENCLOTHES40/44</v>
      </c>
      <c r="J42" s="2" t="n">
        <f aca="false">COUNTIFS(I:I,I42)</f>
        <v>1</v>
      </c>
    </row>
    <row r="43" customFormat="false" ht="15" hidden="false" customHeight="false" outlineLevel="0" collapsed="false">
      <c r="B43" s="18" t="s">
        <v>109</v>
      </c>
      <c r="C43" s="18" t="s">
        <v>449</v>
      </c>
      <c r="D43" s="2" t="s">
        <v>2498</v>
      </c>
      <c r="E43" s="2" t="s">
        <v>3358</v>
      </c>
      <c r="F43" s="2" t="n">
        <v>464</v>
      </c>
      <c r="G43" s="2" t="n">
        <v>424</v>
      </c>
      <c r="H43" s="18" t="n">
        <v>344</v>
      </c>
      <c r="I43" s="0" t="str">
        <f aca="false">B43&amp;C43&amp;D43</f>
        <v>WOMENCLOTHES42/158</v>
      </c>
      <c r="J43" s="2" t="n">
        <f aca="false">COUNTIFS(I:I,I43)</f>
        <v>1</v>
      </c>
    </row>
    <row r="44" customFormat="false" ht="15" hidden="false" customHeight="false" outlineLevel="0" collapsed="false">
      <c r="B44" s="18" t="s">
        <v>109</v>
      </c>
      <c r="C44" s="18" t="s">
        <v>449</v>
      </c>
      <c r="D44" s="2" t="s">
        <v>500</v>
      </c>
      <c r="E44" s="2" t="n">
        <v>924</v>
      </c>
      <c r="F44" s="2" t="n">
        <v>854</v>
      </c>
      <c r="G44" s="2" t="n">
        <v>924</v>
      </c>
      <c r="H44" s="18" t="n">
        <v>444</v>
      </c>
      <c r="I44" s="0" t="str">
        <f aca="false">B44&amp;C44&amp;D44</f>
        <v>WOMENCLOTHES42/164</v>
      </c>
      <c r="J44" s="2" t="n">
        <f aca="false">COUNTIFS(I:I,I44)</f>
        <v>1</v>
      </c>
    </row>
    <row r="45" customFormat="false" ht="15" hidden="false" customHeight="false" outlineLevel="0" collapsed="false">
      <c r="B45" s="18" t="s">
        <v>109</v>
      </c>
      <c r="C45" s="18" t="s">
        <v>449</v>
      </c>
      <c r="D45" s="2" t="s">
        <v>2936</v>
      </c>
      <c r="E45" s="2" t="s">
        <v>3358</v>
      </c>
      <c r="F45" s="2" t="n">
        <v>860</v>
      </c>
      <c r="G45" s="2" t="n">
        <v>830</v>
      </c>
      <c r="H45" s="18" t="n">
        <v>514</v>
      </c>
      <c r="I45" s="0" t="str">
        <f aca="false">B45&amp;C45&amp;D45</f>
        <v>WOMENCLOTHES42/167</v>
      </c>
      <c r="J45" s="2" t="n">
        <f aca="false">COUNTIFS(I:I,I45)</f>
        <v>1</v>
      </c>
    </row>
    <row r="46" customFormat="false" ht="15" hidden="false" customHeight="false" outlineLevel="0" collapsed="false">
      <c r="B46" s="18" t="s">
        <v>109</v>
      </c>
      <c r="C46" s="18" t="s">
        <v>449</v>
      </c>
      <c r="D46" s="2" t="s">
        <v>512</v>
      </c>
      <c r="E46" s="2" t="n">
        <v>954</v>
      </c>
      <c r="F46" s="2" t="n">
        <v>864</v>
      </c>
      <c r="G46" s="2" t="n">
        <v>954</v>
      </c>
      <c r="H46" s="18" t="n">
        <v>604</v>
      </c>
      <c r="I46" s="0" t="str">
        <f aca="false">B46&amp;C46&amp;D46</f>
        <v>WOMENCLOTHES42/170</v>
      </c>
      <c r="J46" s="2" t="n">
        <f aca="false">COUNTIFS(I:I,I46)</f>
        <v>1</v>
      </c>
    </row>
    <row r="47" customFormat="false" ht="15" hidden="false" customHeight="false" outlineLevel="0" collapsed="false">
      <c r="B47" s="18" t="s">
        <v>109</v>
      </c>
      <c r="C47" s="18" t="s">
        <v>449</v>
      </c>
      <c r="D47" s="2" t="s">
        <v>2924</v>
      </c>
      <c r="E47" s="2" t="n">
        <v>980</v>
      </c>
      <c r="F47" s="2" t="n">
        <v>900</v>
      </c>
      <c r="G47" s="2" t="n">
        <v>980</v>
      </c>
      <c r="H47" s="18" t="n">
        <v>694</v>
      </c>
      <c r="I47" s="0" t="str">
        <f aca="false">B47&amp;C47&amp;D47</f>
        <v>WOMENCLOTHES42/173</v>
      </c>
      <c r="J47" s="2" t="n">
        <f aca="false">COUNTIFS(I:I,I47)</f>
        <v>1</v>
      </c>
    </row>
    <row r="48" customFormat="false" ht="15" hidden="false" customHeight="false" outlineLevel="0" collapsed="false">
      <c r="B48" s="18" t="s">
        <v>109</v>
      </c>
      <c r="C48" s="18" t="s">
        <v>449</v>
      </c>
      <c r="D48" s="2" t="s">
        <v>524</v>
      </c>
      <c r="E48" s="2" t="n">
        <v>984</v>
      </c>
      <c r="F48" s="2" t="n">
        <v>904</v>
      </c>
      <c r="G48" s="2" t="n">
        <v>984</v>
      </c>
      <c r="H48" s="18" t="n">
        <v>784</v>
      </c>
      <c r="I48" s="0" t="str">
        <f aca="false">B48&amp;C48&amp;D48</f>
        <v>WOMENCLOTHES42/176</v>
      </c>
      <c r="J48" s="2" t="n">
        <f aca="false">COUNTIFS(I:I,I48)</f>
        <v>1</v>
      </c>
    </row>
    <row r="49" customFormat="false" ht="15" hidden="false" customHeight="false" outlineLevel="0" collapsed="false">
      <c r="B49" s="18" t="s">
        <v>109</v>
      </c>
      <c r="C49" s="18" t="s">
        <v>449</v>
      </c>
      <c r="D49" s="2" t="s">
        <v>171</v>
      </c>
      <c r="E49" s="2" t="n">
        <v>982</v>
      </c>
      <c r="F49" s="2" t="n">
        <v>982</v>
      </c>
      <c r="G49" s="2"/>
      <c r="H49" s="18" t="n">
        <v>932</v>
      </c>
      <c r="I49" s="0" t="str">
        <f aca="false">B49&amp;C49&amp;D49</f>
        <v>WOMENCLOTHES42/44</v>
      </c>
      <c r="J49" s="2" t="n">
        <f aca="false">COUNTIFS(I:I,I49)</f>
        <v>1</v>
      </c>
    </row>
    <row r="50" customFormat="false" ht="15" hidden="false" customHeight="false" outlineLevel="0" collapsed="false">
      <c r="B50" s="18" t="s">
        <v>109</v>
      </c>
      <c r="C50" s="18" t="s">
        <v>449</v>
      </c>
      <c r="D50" s="2" t="s">
        <v>476</v>
      </c>
      <c r="E50" s="2" t="n">
        <v>993</v>
      </c>
      <c r="F50" s="2" t="n">
        <v>993</v>
      </c>
      <c r="G50" s="2"/>
      <c r="H50" s="18" t="n">
        <v>943</v>
      </c>
      <c r="I50" s="0" t="str">
        <f aca="false">B50&amp;C50&amp;D50</f>
        <v>WOMENCLOTHES42/46</v>
      </c>
      <c r="J50" s="2" t="n">
        <f aca="false">COUNTIFS(I:I,I50)</f>
        <v>1</v>
      </c>
    </row>
    <row r="51" customFormat="false" ht="15" hidden="false" customHeight="false" outlineLevel="0" collapsed="false">
      <c r="B51" s="18" t="s">
        <v>109</v>
      </c>
      <c r="C51" s="18" t="s">
        <v>449</v>
      </c>
      <c r="D51" s="2" t="s">
        <v>494</v>
      </c>
      <c r="E51" s="2" t="n">
        <v>991</v>
      </c>
      <c r="F51" s="2" t="n">
        <v>991</v>
      </c>
      <c r="G51" s="2"/>
      <c r="H51" s="18" t="n">
        <v>941</v>
      </c>
      <c r="I51" s="0" t="str">
        <f aca="false">B51&amp;C51&amp;D51</f>
        <v>WOMENCLOTHES42/48</v>
      </c>
      <c r="J51" s="2" t="n">
        <f aca="false">COUNTIFS(I:I,I51)</f>
        <v>1</v>
      </c>
    </row>
    <row r="52" customFormat="false" ht="15" hidden="false" customHeight="false" outlineLevel="0" collapsed="false">
      <c r="B52" s="18" t="s">
        <v>109</v>
      </c>
      <c r="C52" s="18" t="s">
        <v>449</v>
      </c>
      <c r="D52" s="2" t="s">
        <v>2499</v>
      </c>
      <c r="E52" s="2" t="s">
        <v>3358</v>
      </c>
      <c r="F52" s="2" t="n">
        <v>424</v>
      </c>
      <c r="G52" s="2" t="n">
        <v>484</v>
      </c>
      <c r="H52" s="18" t="n">
        <v>384</v>
      </c>
      <c r="I52" s="0" t="str">
        <f aca="false">B52&amp;C52&amp;D52</f>
        <v>WOMENCLOTHES44/158</v>
      </c>
      <c r="J52" s="2" t="n">
        <f aca="false">COUNTIFS(I:I,I52)</f>
        <v>1</v>
      </c>
    </row>
    <row r="53" customFormat="false" ht="15" hidden="false" customHeight="false" outlineLevel="0" collapsed="false">
      <c r="B53" s="18" t="s">
        <v>109</v>
      </c>
      <c r="C53" s="18" t="s">
        <v>449</v>
      </c>
      <c r="D53" s="2" t="s">
        <v>501</v>
      </c>
      <c r="E53" s="2" t="n">
        <v>934</v>
      </c>
      <c r="F53" s="2" t="n">
        <v>924</v>
      </c>
      <c r="G53" s="2" t="n">
        <v>934</v>
      </c>
      <c r="H53" s="18" t="n">
        <v>504</v>
      </c>
      <c r="I53" s="0" t="str">
        <f aca="false">B53&amp;C53&amp;D53</f>
        <v>WOMENCLOTHES44/164</v>
      </c>
      <c r="J53" s="2" t="n">
        <f aca="false">COUNTIFS(I:I,I53)</f>
        <v>1</v>
      </c>
    </row>
    <row r="54" customFormat="false" ht="15" hidden="false" customHeight="false" outlineLevel="0" collapsed="false">
      <c r="B54" s="18" t="s">
        <v>109</v>
      </c>
      <c r="C54" s="18" t="s">
        <v>449</v>
      </c>
      <c r="D54" s="2" t="s">
        <v>2937</v>
      </c>
      <c r="E54" s="2" t="s">
        <v>3358</v>
      </c>
      <c r="F54" s="2" t="n">
        <v>830</v>
      </c>
      <c r="G54" s="2" t="n">
        <v>880</v>
      </c>
      <c r="H54" s="18" t="n">
        <v>594</v>
      </c>
      <c r="I54" s="0" t="str">
        <f aca="false">B54&amp;C54&amp;D54</f>
        <v>WOMENCLOTHES44/167</v>
      </c>
      <c r="J54" s="2" t="n">
        <f aca="false">COUNTIFS(I:I,I54)</f>
        <v>1</v>
      </c>
    </row>
    <row r="55" customFormat="false" ht="15" hidden="false" customHeight="false" outlineLevel="0" collapsed="false">
      <c r="B55" s="18" t="s">
        <v>109</v>
      </c>
      <c r="C55" s="18" t="s">
        <v>449</v>
      </c>
      <c r="D55" s="2" t="s">
        <v>513</v>
      </c>
      <c r="E55" s="2" t="n">
        <v>964</v>
      </c>
      <c r="F55" s="2" t="n">
        <v>954</v>
      </c>
      <c r="G55" s="2" t="n">
        <v>964</v>
      </c>
      <c r="H55" s="18" t="n">
        <v>684</v>
      </c>
      <c r="I55" s="0" t="str">
        <f aca="false">B55&amp;C55&amp;D55</f>
        <v>WOMENCLOTHES44/170</v>
      </c>
      <c r="J55" s="2" t="n">
        <f aca="false">COUNTIFS(I:I,I55)</f>
        <v>1</v>
      </c>
    </row>
    <row r="56" customFormat="false" ht="15" hidden="false" customHeight="false" outlineLevel="0" collapsed="false">
      <c r="B56" s="18" t="s">
        <v>109</v>
      </c>
      <c r="C56" s="18" t="s">
        <v>449</v>
      </c>
      <c r="D56" s="2" t="s">
        <v>2925</v>
      </c>
      <c r="E56" s="2" t="n">
        <v>990</v>
      </c>
      <c r="F56" s="2" t="n">
        <v>980</v>
      </c>
      <c r="G56" s="2" t="n">
        <v>990</v>
      </c>
      <c r="H56" s="18" t="n">
        <v>774</v>
      </c>
      <c r="I56" s="0" t="str">
        <f aca="false">B56&amp;C56&amp;D56</f>
        <v>WOMENCLOTHES44/173</v>
      </c>
      <c r="J56" s="2" t="n">
        <f aca="false">COUNTIFS(I:I,I56)</f>
        <v>1</v>
      </c>
    </row>
    <row r="57" customFormat="false" ht="15" hidden="false" customHeight="false" outlineLevel="0" collapsed="false">
      <c r="B57" s="18" t="s">
        <v>109</v>
      </c>
      <c r="C57" s="18" t="s">
        <v>449</v>
      </c>
      <c r="D57" s="2" t="s">
        <v>525</v>
      </c>
      <c r="E57" s="2" t="n">
        <v>994</v>
      </c>
      <c r="F57" s="2" t="n">
        <v>984</v>
      </c>
      <c r="G57" s="2" t="n">
        <v>994</v>
      </c>
      <c r="H57" s="18" t="n">
        <v>854</v>
      </c>
      <c r="I57" s="0" t="str">
        <f aca="false">B57&amp;C57&amp;D57</f>
        <v>WOMENCLOTHES44/176</v>
      </c>
      <c r="J57" s="2" t="n">
        <f aca="false">COUNTIFS(I:I,I57)</f>
        <v>1</v>
      </c>
    </row>
    <row r="58" customFormat="false" ht="15" hidden="false" customHeight="false" outlineLevel="0" collapsed="false">
      <c r="B58" s="18" t="s">
        <v>109</v>
      </c>
      <c r="C58" s="18" t="s">
        <v>449</v>
      </c>
      <c r="D58" s="2" t="s">
        <v>262</v>
      </c>
      <c r="E58" s="2" t="n">
        <v>972</v>
      </c>
      <c r="F58" s="2" t="n">
        <v>972</v>
      </c>
      <c r="G58" s="2"/>
      <c r="H58" s="18" t="n">
        <v>942</v>
      </c>
      <c r="I58" s="0" t="str">
        <f aca="false">B58&amp;C58&amp;D58</f>
        <v>WOMENCLOTHES44/46</v>
      </c>
      <c r="J58" s="2" t="n">
        <f aca="false">COUNTIFS(I:I,I58)</f>
        <v>1</v>
      </c>
    </row>
    <row r="59" customFormat="false" ht="15" hidden="false" customHeight="false" outlineLevel="0" collapsed="false">
      <c r="B59" s="18" t="s">
        <v>109</v>
      </c>
      <c r="C59" s="18" t="s">
        <v>449</v>
      </c>
      <c r="D59" s="2" t="s">
        <v>481</v>
      </c>
      <c r="E59" s="2" t="n">
        <v>983</v>
      </c>
      <c r="F59" s="2" t="n">
        <v>983</v>
      </c>
      <c r="G59" s="2"/>
      <c r="H59" s="18" t="n">
        <v>953</v>
      </c>
      <c r="I59" s="0" t="str">
        <f aca="false">B59&amp;C59&amp;D59</f>
        <v>WOMENCLOTHES44/48</v>
      </c>
      <c r="J59" s="2" t="n">
        <f aca="false">COUNTIFS(I:I,I59)</f>
        <v>1</v>
      </c>
    </row>
    <row r="60" customFormat="false" ht="15" hidden="false" customHeight="false" outlineLevel="0" collapsed="false">
      <c r="B60" s="18" t="s">
        <v>109</v>
      </c>
      <c r="C60" s="18" t="s">
        <v>449</v>
      </c>
      <c r="D60" s="2" t="s">
        <v>2500</v>
      </c>
      <c r="E60" s="2" t="s">
        <v>3358</v>
      </c>
      <c r="F60" s="2" t="n">
        <v>474</v>
      </c>
      <c r="G60" s="2"/>
      <c r="H60" s="18" t="n">
        <v>434</v>
      </c>
      <c r="I60" s="0" t="str">
        <f aca="false">B60&amp;C60&amp;D60</f>
        <v>WOMENCLOTHES46/158</v>
      </c>
      <c r="J60" s="2" t="n">
        <f aca="false">COUNTIFS(I:I,I60)</f>
        <v>1</v>
      </c>
    </row>
    <row r="61" customFormat="false" ht="15" hidden="false" customHeight="false" outlineLevel="0" collapsed="false">
      <c r="B61" s="18" t="s">
        <v>109</v>
      </c>
      <c r="C61" s="18" t="s">
        <v>449</v>
      </c>
      <c r="D61" s="2" t="s">
        <v>502</v>
      </c>
      <c r="E61" s="2" t="n">
        <v>914</v>
      </c>
      <c r="F61" s="2" t="n">
        <v>914</v>
      </c>
      <c r="G61" s="2"/>
      <c r="H61" s="18" t="n">
        <v>584</v>
      </c>
      <c r="I61" s="0" t="str">
        <f aca="false">B61&amp;C61&amp;D61</f>
        <v>WOMENCLOTHES46/164</v>
      </c>
      <c r="J61" s="2" t="n">
        <f aca="false">COUNTIFS(I:I,I61)</f>
        <v>1</v>
      </c>
    </row>
    <row r="62" customFormat="false" ht="15" hidden="false" customHeight="false" outlineLevel="0" collapsed="false">
      <c r="B62" s="18" t="s">
        <v>109</v>
      </c>
      <c r="C62" s="18" t="s">
        <v>449</v>
      </c>
      <c r="D62" s="2" t="s">
        <v>2938</v>
      </c>
      <c r="E62" s="2" t="s">
        <v>3358</v>
      </c>
      <c r="F62" s="2" t="n">
        <v>870</v>
      </c>
      <c r="G62" s="2"/>
      <c r="H62" s="18" t="n">
        <v>674</v>
      </c>
      <c r="I62" s="0" t="str">
        <f aca="false">B62&amp;C62&amp;D62</f>
        <v>WOMENCLOTHES46/167</v>
      </c>
      <c r="J62" s="2" t="n">
        <f aca="false">COUNTIFS(I:I,I62)</f>
        <v>1</v>
      </c>
    </row>
    <row r="63" customFormat="false" ht="15" hidden="false" customHeight="false" outlineLevel="0" collapsed="false">
      <c r="B63" s="18" t="s">
        <v>109</v>
      </c>
      <c r="C63" s="18" t="s">
        <v>449</v>
      </c>
      <c r="D63" s="2" t="s">
        <v>514</v>
      </c>
      <c r="E63" s="2" t="n">
        <v>944</v>
      </c>
      <c r="F63" s="2" t="n">
        <v>944</v>
      </c>
      <c r="G63" s="2"/>
      <c r="H63" s="18" t="n">
        <v>764</v>
      </c>
      <c r="I63" s="0" t="str">
        <f aca="false">B63&amp;C63&amp;D63</f>
        <v>WOMENCLOTHES46/170</v>
      </c>
      <c r="J63" s="2" t="n">
        <f aca="false">COUNTIFS(I:I,I63)</f>
        <v>1</v>
      </c>
    </row>
    <row r="64" customFormat="false" ht="15" hidden="false" customHeight="false" outlineLevel="0" collapsed="false">
      <c r="B64" s="18" t="s">
        <v>109</v>
      </c>
      <c r="C64" s="18" t="s">
        <v>449</v>
      </c>
      <c r="D64" s="2" t="s">
        <v>2926</v>
      </c>
      <c r="E64" s="2" t="n">
        <v>970</v>
      </c>
      <c r="F64" s="2" t="n">
        <v>970</v>
      </c>
      <c r="G64" s="2"/>
      <c r="H64" s="18" t="n">
        <v>844</v>
      </c>
      <c r="I64" s="0" t="str">
        <f aca="false">B64&amp;C64&amp;D64</f>
        <v>WOMENCLOTHES46/173</v>
      </c>
      <c r="J64" s="2" t="n">
        <f aca="false">COUNTIFS(I:I,I64)</f>
        <v>1</v>
      </c>
    </row>
    <row r="65" customFormat="false" ht="15" hidden="false" customHeight="false" outlineLevel="0" collapsed="false">
      <c r="B65" s="18" t="s">
        <v>109</v>
      </c>
      <c r="C65" s="18" t="s">
        <v>449</v>
      </c>
      <c r="D65" s="2" t="s">
        <v>526</v>
      </c>
      <c r="E65" s="2" t="n">
        <v>974</v>
      </c>
      <c r="F65" s="2" t="n">
        <v>974</v>
      </c>
      <c r="G65" s="2"/>
      <c r="H65" s="18" t="n">
        <v>914</v>
      </c>
      <c r="I65" s="0" t="str">
        <f aca="false">B65&amp;C65&amp;D65</f>
        <v>WOMENCLOTHES46/176</v>
      </c>
      <c r="J65" s="2" t="n">
        <f aca="false">COUNTIFS(I:I,I65)</f>
        <v>1</v>
      </c>
    </row>
    <row r="66" customFormat="false" ht="15" hidden="false" customHeight="false" outlineLevel="0" collapsed="false">
      <c r="B66" s="18" t="s">
        <v>109</v>
      </c>
      <c r="C66" s="18" t="s">
        <v>449</v>
      </c>
      <c r="D66" s="2" t="s">
        <v>264</v>
      </c>
      <c r="E66" s="2" t="n">
        <v>872</v>
      </c>
      <c r="F66" s="2" t="n">
        <v>872</v>
      </c>
      <c r="G66" s="2"/>
      <c r="H66" s="18" t="n">
        <v>952</v>
      </c>
      <c r="I66" s="0" t="str">
        <f aca="false">B66&amp;C66&amp;D66</f>
        <v>WOMENCLOTHES46/48</v>
      </c>
      <c r="J66" s="2" t="n">
        <f aca="false">COUNTIFS(I:I,I66)</f>
        <v>1</v>
      </c>
    </row>
    <row r="67" customFormat="false" ht="15" hidden="false" customHeight="false" outlineLevel="0" collapsed="false">
      <c r="B67" s="18" t="s">
        <v>109</v>
      </c>
      <c r="C67" s="18" t="s">
        <v>449</v>
      </c>
      <c r="D67" s="2" t="s">
        <v>482</v>
      </c>
      <c r="E67" s="2" t="n">
        <v>963</v>
      </c>
      <c r="F67" s="2" t="n">
        <v>963</v>
      </c>
      <c r="G67" s="2"/>
      <c r="H67" s="18"/>
      <c r="I67" s="0" t="str">
        <f aca="false">B67&amp;C67&amp;D67</f>
        <v>WOMENCLOTHES46/50</v>
      </c>
      <c r="J67" s="2" t="n">
        <f aca="false">COUNTIFS(I:I,I67)</f>
        <v>1</v>
      </c>
    </row>
    <row r="68" customFormat="false" ht="15" hidden="false" customHeight="false" outlineLevel="0" collapsed="false">
      <c r="B68" s="18" t="s">
        <v>109</v>
      </c>
      <c r="C68" s="18" t="s">
        <v>449</v>
      </c>
      <c r="D68" s="2" t="s">
        <v>3899</v>
      </c>
      <c r="E68" s="2" t="n">
        <v>971</v>
      </c>
      <c r="F68" s="2" t="n">
        <v>971</v>
      </c>
      <c r="G68" s="2"/>
      <c r="H68" s="18"/>
      <c r="I68" s="0" t="str">
        <f aca="false">B68&amp;C68&amp;D68</f>
        <v>WOMENCLOTHES46/52</v>
      </c>
      <c r="J68" s="2" t="n">
        <f aca="false">COUNTIFS(I:I,I68)</f>
        <v>1</v>
      </c>
    </row>
    <row r="69" customFormat="false" ht="15" hidden="false" customHeight="false" outlineLevel="0" collapsed="false">
      <c r="B69" s="18" t="s">
        <v>109</v>
      </c>
      <c r="C69" s="18" t="s">
        <v>449</v>
      </c>
      <c r="D69" s="2" t="s">
        <v>2501</v>
      </c>
      <c r="E69" s="2" t="s">
        <v>3358</v>
      </c>
      <c r="F69" s="2" t="n">
        <v>444</v>
      </c>
      <c r="G69" s="2"/>
      <c r="H69" s="18" t="n">
        <v>494</v>
      </c>
      <c r="I69" s="0" t="str">
        <f aca="false">B69&amp;C69&amp;D69</f>
        <v>WOMENCLOTHES48/158</v>
      </c>
      <c r="J69" s="2" t="n">
        <f aca="false">COUNTIFS(I:I,I69)</f>
        <v>1</v>
      </c>
    </row>
    <row r="70" customFormat="false" ht="15" hidden="false" customHeight="false" outlineLevel="0" collapsed="false">
      <c r="B70" s="18" t="s">
        <v>109</v>
      </c>
      <c r="C70" s="18" t="s">
        <v>449</v>
      </c>
      <c r="D70" s="2" t="s">
        <v>503</v>
      </c>
      <c r="E70" s="2" t="n">
        <v>794</v>
      </c>
      <c r="F70" s="2" t="n">
        <v>794</v>
      </c>
      <c r="G70" s="2"/>
      <c r="H70" s="18" t="n">
        <v>664</v>
      </c>
      <c r="I70" s="0" t="str">
        <f aca="false">B70&amp;C70&amp;D70</f>
        <v>WOMENCLOTHES48/164</v>
      </c>
      <c r="J70" s="2" t="n">
        <f aca="false">COUNTIFS(I:I,I70)</f>
        <v>1</v>
      </c>
    </row>
    <row r="71" customFormat="false" ht="15" hidden="false" customHeight="false" outlineLevel="0" collapsed="false">
      <c r="B71" s="18" t="s">
        <v>109</v>
      </c>
      <c r="C71" s="18" t="s">
        <v>449</v>
      </c>
      <c r="D71" s="2" t="s">
        <v>2939</v>
      </c>
      <c r="E71" s="2" t="s">
        <v>3358</v>
      </c>
      <c r="F71" s="2" t="n">
        <v>840</v>
      </c>
      <c r="G71" s="2"/>
      <c r="H71" s="18" t="n">
        <v>754</v>
      </c>
      <c r="I71" s="0" t="str">
        <f aca="false">B71&amp;C71&amp;D71</f>
        <v>WOMENCLOTHES48/167</v>
      </c>
      <c r="J71" s="2" t="n">
        <f aca="false">COUNTIFS(I:I,I71)</f>
        <v>1</v>
      </c>
    </row>
    <row r="72" customFormat="false" ht="15" hidden="false" customHeight="false" outlineLevel="0" collapsed="false">
      <c r="B72" s="18" t="s">
        <v>109</v>
      </c>
      <c r="C72" s="18" t="s">
        <v>449</v>
      </c>
      <c r="D72" s="2" t="s">
        <v>515</v>
      </c>
      <c r="E72" s="2" t="n">
        <v>814</v>
      </c>
      <c r="F72" s="2" t="n">
        <v>814</v>
      </c>
      <c r="G72" s="2"/>
      <c r="H72" s="18" t="n">
        <v>834</v>
      </c>
      <c r="I72" s="0" t="str">
        <f aca="false">B72&amp;C72&amp;D72</f>
        <v>WOMENCLOTHES48/170</v>
      </c>
      <c r="J72" s="2" t="n">
        <f aca="false">COUNTIFS(I:I,I72)</f>
        <v>1</v>
      </c>
    </row>
    <row r="73" customFormat="false" ht="15" hidden="false" customHeight="false" outlineLevel="0" collapsed="false">
      <c r="B73" s="18" t="s">
        <v>109</v>
      </c>
      <c r="C73" s="18" t="s">
        <v>449</v>
      </c>
      <c r="D73" s="2" t="s">
        <v>2927</v>
      </c>
      <c r="E73" s="2" t="n">
        <v>820</v>
      </c>
      <c r="F73" s="2" t="n">
        <v>820</v>
      </c>
      <c r="G73" s="2"/>
      <c r="H73" s="18" t="n">
        <v>904</v>
      </c>
      <c r="I73" s="0" t="str">
        <f aca="false">B73&amp;C73&amp;D73</f>
        <v>WOMENCLOTHES48/173</v>
      </c>
      <c r="J73" s="2" t="n">
        <f aca="false">COUNTIFS(I:I,I73)</f>
        <v>1</v>
      </c>
    </row>
    <row r="74" customFormat="false" ht="15" hidden="false" customHeight="false" outlineLevel="0" collapsed="false">
      <c r="B74" s="18" t="s">
        <v>109</v>
      </c>
      <c r="C74" s="18" t="s">
        <v>449</v>
      </c>
      <c r="D74" s="2" t="s">
        <v>527</v>
      </c>
      <c r="E74" s="2" t="n">
        <v>824</v>
      </c>
      <c r="F74" s="2" t="n">
        <v>824</v>
      </c>
      <c r="G74" s="2"/>
      <c r="H74" s="18" t="n">
        <v>954</v>
      </c>
      <c r="I74" s="0" t="str">
        <f aca="false">B74&amp;C74&amp;D74</f>
        <v>WOMENCLOTHES48/176</v>
      </c>
      <c r="J74" s="2" t="n">
        <f aca="false">COUNTIFS(I:I,I74)</f>
        <v>1</v>
      </c>
    </row>
    <row r="75" customFormat="false" ht="15" hidden="false" customHeight="false" outlineLevel="0" collapsed="false">
      <c r="B75" s="18" t="s">
        <v>109</v>
      </c>
      <c r="C75" s="18" t="s">
        <v>449</v>
      </c>
      <c r="D75" s="2" t="s">
        <v>266</v>
      </c>
      <c r="E75" s="2" t="n">
        <v>902</v>
      </c>
      <c r="F75" s="2" t="n">
        <v>902</v>
      </c>
      <c r="G75" s="2"/>
      <c r="H75" s="18" t="n">
        <v>972</v>
      </c>
      <c r="I75" s="0" t="str">
        <f aca="false">B75&amp;C75&amp;D75</f>
        <v>WOMENCLOTHES48/50</v>
      </c>
      <c r="J75" s="2" t="n">
        <f aca="false">COUNTIFS(I:I,I75)</f>
        <v>1</v>
      </c>
    </row>
    <row r="76" customFormat="false" ht="15" hidden="false" customHeight="false" outlineLevel="0" collapsed="false">
      <c r="B76" s="18" t="s">
        <v>109</v>
      </c>
      <c r="C76" s="18" t="s">
        <v>449</v>
      </c>
      <c r="D76" s="2" t="s">
        <v>483</v>
      </c>
      <c r="E76" s="2" t="n">
        <v>903</v>
      </c>
      <c r="F76" s="2" t="n">
        <v>903</v>
      </c>
      <c r="G76" s="2"/>
      <c r="H76" s="18" t="n">
        <v>973</v>
      </c>
      <c r="I76" s="0" t="str">
        <f aca="false">B76&amp;C76&amp;D76</f>
        <v>WOMENCLOTHES48/52</v>
      </c>
      <c r="J76" s="2" t="n">
        <f aca="false">COUNTIFS(I:I,I76)</f>
        <v>1</v>
      </c>
    </row>
    <row r="77" customFormat="false" ht="15" hidden="false" customHeight="false" outlineLevel="0" collapsed="false">
      <c r="B77" s="18" t="s">
        <v>109</v>
      </c>
      <c r="C77" s="18" t="s">
        <v>449</v>
      </c>
      <c r="D77" s="2" t="s">
        <v>2502</v>
      </c>
      <c r="E77" s="2" t="s">
        <v>3358</v>
      </c>
      <c r="F77" s="2" t="n">
        <v>454</v>
      </c>
      <c r="G77" s="2"/>
      <c r="H77" s="18" t="n">
        <v>574</v>
      </c>
      <c r="I77" s="0" t="str">
        <f aca="false">B77&amp;C77&amp;D77</f>
        <v>WOMENCLOTHES50/158</v>
      </c>
      <c r="J77" s="2" t="n">
        <f aca="false">COUNTIFS(I:I,I77)</f>
        <v>1</v>
      </c>
    </row>
    <row r="78" customFormat="false" ht="15" hidden="false" customHeight="false" outlineLevel="0" collapsed="false">
      <c r="B78" s="18" t="s">
        <v>109</v>
      </c>
      <c r="C78" s="18" t="s">
        <v>449</v>
      </c>
      <c r="D78" s="2" t="s">
        <v>504</v>
      </c>
      <c r="E78" s="2" t="n">
        <v>834</v>
      </c>
      <c r="F78" s="2" t="n">
        <v>834</v>
      </c>
      <c r="G78" s="2"/>
      <c r="H78" s="18" t="n">
        <v>744</v>
      </c>
      <c r="I78" s="0" t="str">
        <f aca="false">B78&amp;C78&amp;D78</f>
        <v>WOMENCLOTHES50/164</v>
      </c>
      <c r="J78" s="2" t="n">
        <f aca="false">COUNTIFS(I:I,I78)</f>
        <v>1</v>
      </c>
    </row>
    <row r="79" customFormat="false" ht="15" hidden="false" customHeight="false" outlineLevel="0" collapsed="false">
      <c r="B79" s="18" t="s">
        <v>109</v>
      </c>
      <c r="C79" s="18" t="s">
        <v>449</v>
      </c>
      <c r="D79" s="2" t="s">
        <v>2940</v>
      </c>
      <c r="E79" s="2" t="s">
        <v>3358</v>
      </c>
      <c r="F79" s="2" t="n">
        <v>850</v>
      </c>
      <c r="G79" s="2"/>
      <c r="H79" s="18" t="n">
        <v>824</v>
      </c>
      <c r="I79" s="0" t="str">
        <f aca="false">B79&amp;C79&amp;D79</f>
        <v>WOMENCLOTHES50/167</v>
      </c>
      <c r="J79" s="2" t="n">
        <f aca="false">COUNTIFS(I:I,I79)</f>
        <v>1</v>
      </c>
    </row>
    <row r="80" customFormat="false" ht="15" hidden="false" customHeight="false" outlineLevel="0" collapsed="false">
      <c r="B80" s="18" t="s">
        <v>109</v>
      </c>
      <c r="C80" s="18" t="s">
        <v>449</v>
      </c>
      <c r="D80" s="2" t="s">
        <v>516</v>
      </c>
      <c r="E80" s="2" t="n">
        <v>844</v>
      </c>
      <c r="F80" s="2" t="n">
        <v>844</v>
      </c>
      <c r="G80" s="2"/>
      <c r="H80" s="18" t="n">
        <v>894</v>
      </c>
      <c r="I80" s="0" t="str">
        <f aca="false">B80&amp;C80&amp;D80</f>
        <v>WOMENCLOTHES50/170</v>
      </c>
      <c r="J80" s="2" t="n">
        <f aca="false">COUNTIFS(I:I,I80)</f>
        <v>1</v>
      </c>
    </row>
    <row r="81" customFormat="false" ht="15" hidden="false" customHeight="false" outlineLevel="0" collapsed="false">
      <c r="B81" s="18" t="s">
        <v>109</v>
      </c>
      <c r="C81" s="18" t="s">
        <v>449</v>
      </c>
      <c r="D81" s="2" t="s">
        <v>2928</v>
      </c>
      <c r="E81" s="2" t="n">
        <v>890</v>
      </c>
      <c r="F81" s="2" t="n">
        <v>890</v>
      </c>
      <c r="G81" s="2"/>
      <c r="H81" s="18" t="n">
        <v>944</v>
      </c>
      <c r="I81" s="0" t="str">
        <f aca="false">B81&amp;C81&amp;D81</f>
        <v>WOMENCLOTHES50/173</v>
      </c>
      <c r="J81" s="2" t="n">
        <f aca="false">COUNTIFS(I:I,I81)</f>
        <v>1</v>
      </c>
    </row>
    <row r="82" customFormat="false" ht="15" hidden="false" customHeight="false" outlineLevel="0" collapsed="false">
      <c r="B82" s="18" t="s">
        <v>109</v>
      </c>
      <c r="C82" s="18" t="s">
        <v>449</v>
      </c>
      <c r="D82" s="2" t="s">
        <v>528</v>
      </c>
      <c r="E82" s="2" t="n">
        <v>894</v>
      </c>
      <c r="F82" s="2" t="n">
        <v>894</v>
      </c>
      <c r="G82" s="2"/>
      <c r="H82" s="18" t="n">
        <v>984</v>
      </c>
      <c r="I82" s="0" t="str">
        <f aca="false">B82&amp;C82&amp;D82</f>
        <v>WOMENCLOTHES50/176</v>
      </c>
      <c r="J82" s="2" t="n">
        <f aca="false">COUNTIFS(I:I,I82)</f>
        <v>1</v>
      </c>
    </row>
    <row r="83" customFormat="false" ht="15" hidden="false" customHeight="false" outlineLevel="0" collapsed="false">
      <c r="B83" s="18" t="s">
        <v>109</v>
      </c>
      <c r="C83" s="18" t="s">
        <v>449</v>
      </c>
      <c r="D83" s="2" t="s">
        <v>465</v>
      </c>
      <c r="E83" s="2" t="n">
        <v>922</v>
      </c>
      <c r="F83" s="2" t="n">
        <v>922</v>
      </c>
      <c r="G83" s="2"/>
      <c r="H83" s="18" t="n">
        <v>982</v>
      </c>
      <c r="I83" s="0" t="str">
        <f aca="false">B83&amp;C83&amp;D83</f>
        <v>WOMENCLOTHES50/52</v>
      </c>
      <c r="J83" s="2" t="n">
        <f aca="false">COUNTIFS(I:I,I83)</f>
        <v>1</v>
      </c>
    </row>
    <row r="84" customFormat="false" ht="15" hidden="false" customHeight="false" outlineLevel="0" collapsed="false">
      <c r="B84" s="18" t="s">
        <v>109</v>
      </c>
      <c r="C84" s="18" t="s">
        <v>449</v>
      </c>
      <c r="D84" s="2" t="s">
        <v>484</v>
      </c>
      <c r="E84" s="2" t="n">
        <v>933</v>
      </c>
      <c r="F84" s="2" t="n">
        <v>933</v>
      </c>
      <c r="G84" s="2"/>
      <c r="H84" s="18" t="n">
        <v>993</v>
      </c>
      <c r="I84" s="0" t="str">
        <f aca="false">B84&amp;C84&amp;D84</f>
        <v>WOMENCLOTHES50/54</v>
      </c>
      <c r="J84" s="2" t="n">
        <f aca="false">COUNTIFS(I:I,I84)</f>
        <v>1</v>
      </c>
    </row>
    <row r="85" customFormat="false" ht="15" hidden="false" customHeight="false" outlineLevel="0" collapsed="false">
      <c r="B85" s="18" t="s">
        <v>109</v>
      </c>
      <c r="C85" s="18" t="s">
        <v>449</v>
      </c>
      <c r="D85" s="2" t="s">
        <v>495</v>
      </c>
      <c r="E85" s="2" t="s">
        <v>3358</v>
      </c>
      <c r="F85" s="2" t="n">
        <v>941</v>
      </c>
      <c r="G85" s="2"/>
      <c r="H85" s="18" t="n">
        <v>991</v>
      </c>
      <c r="I85" s="0" t="str">
        <f aca="false">B85&amp;C85&amp;D85</f>
        <v>WOMENCLOTHES50/56</v>
      </c>
      <c r="J85" s="2" t="n">
        <f aca="false">COUNTIFS(I:I,I85)</f>
        <v>1</v>
      </c>
    </row>
    <row r="86" customFormat="false" ht="15" hidden="false" customHeight="false" outlineLevel="0" collapsed="false">
      <c r="B86" s="18" t="s">
        <v>109</v>
      </c>
      <c r="C86" s="18" t="s">
        <v>449</v>
      </c>
      <c r="D86" s="2" t="s">
        <v>2942</v>
      </c>
      <c r="E86" s="2" t="n">
        <v>951</v>
      </c>
      <c r="F86" s="2" t="n">
        <v>931</v>
      </c>
      <c r="G86" s="2"/>
      <c r="H86" s="18" t="n">
        <v>951</v>
      </c>
      <c r="I86" s="0" t="str">
        <f aca="false">B86&amp;C86&amp;D86</f>
        <v>WOMENCLOTHES50/58</v>
      </c>
      <c r="J86" s="2" t="n">
        <f aca="false">COUNTIFS(I:I,I86)</f>
        <v>1</v>
      </c>
    </row>
    <row r="87" customFormat="false" ht="15" hidden="false" customHeight="false" outlineLevel="0" collapsed="false">
      <c r="B87" s="18" t="s">
        <v>109</v>
      </c>
      <c r="C87" s="18" t="s">
        <v>449</v>
      </c>
      <c r="D87" s="2" t="s">
        <v>2503</v>
      </c>
      <c r="E87" s="2" t="s">
        <v>3358</v>
      </c>
      <c r="F87" s="2" t="n">
        <v>484</v>
      </c>
      <c r="G87" s="2"/>
      <c r="H87" s="18" t="n">
        <v>654</v>
      </c>
      <c r="I87" s="0" t="str">
        <f aca="false">B87&amp;C87&amp;D87</f>
        <v>WOMENCLOTHES52/158</v>
      </c>
      <c r="J87" s="2" t="n">
        <f aca="false">COUNTIFS(I:I,I87)</f>
        <v>1</v>
      </c>
    </row>
    <row r="88" customFormat="false" ht="15" hidden="false" customHeight="false" outlineLevel="0" collapsed="false">
      <c r="B88" s="18" t="s">
        <v>109</v>
      </c>
      <c r="C88" s="18" t="s">
        <v>449</v>
      </c>
      <c r="D88" s="2" t="s">
        <v>505</v>
      </c>
      <c r="E88" s="2" t="n">
        <v>854</v>
      </c>
      <c r="F88" s="2" t="n">
        <v>934</v>
      </c>
      <c r="G88" s="2"/>
      <c r="H88" s="18" t="n">
        <v>814</v>
      </c>
      <c r="I88" s="0" t="str">
        <f aca="false">B88&amp;C88&amp;D88</f>
        <v>WOMENCLOTHES52/164</v>
      </c>
      <c r="J88" s="2" t="n">
        <f aca="false">COUNTIFS(I:I,I88)</f>
        <v>1</v>
      </c>
    </row>
    <row r="89" customFormat="false" ht="15" hidden="false" customHeight="false" outlineLevel="0" collapsed="false">
      <c r="B89" s="18" t="s">
        <v>109</v>
      </c>
      <c r="C89" s="18" t="s">
        <v>449</v>
      </c>
      <c r="D89" s="2" t="s">
        <v>2941</v>
      </c>
      <c r="E89" s="2" t="s">
        <v>3358</v>
      </c>
      <c r="F89" s="2" t="n">
        <v>880</v>
      </c>
      <c r="G89" s="2"/>
      <c r="H89" s="18" t="n">
        <v>884</v>
      </c>
      <c r="I89" s="0" t="str">
        <f aca="false">B89&amp;C89&amp;D89</f>
        <v>WOMENCLOTHES52/167</v>
      </c>
      <c r="J89" s="2" t="n">
        <f aca="false">COUNTIFS(I:I,I89)</f>
        <v>1</v>
      </c>
    </row>
    <row r="90" customFormat="false" ht="15" hidden="false" customHeight="false" outlineLevel="0" collapsed="false">
      <c r="B90" s="18" t="s">
        <v>109</v>
      </c>
      <c r="C90" s="18" t="s">
        <v>449</v>
      </c>
      <c r="D90" s="2" t="s">
        <v>517</v>
      </c>
      <c r="E90" s="2" t="n">
        <v>864</v>
      </c>
      <c r="F90" s="2" t="n">
        <v>964</v>
      </c>
      <c r="G90" s="2"/>
      <c r="H90" s="18" t="n">
        <v>934</v>
      </c>
      <c r="I90" s="0" t="str">
        <f aca="false">B90&amp;C90&amp;D90</f>
        <v>WOMENCLOTHES52/170</v>
      </c>
      <c r="J90" s="2" t="n">
        <f aca="false">COUNTIFS(I:I,I90)</f>
        <v>1</v>
      </c>
    </row>
    <row r="91" customFormat="false" ht="15" hidden="false" customHeight="false" outlineLevel="0" collapsed="false">
      <c r="B91" s="18" t="s">
        <v>109</v>
      </c>
      <c r="C91" s="18" t="s">
        <v>449</v>
      </c>
      <c r="D91" s="2" t="s">
        <v>2929</v>
      </c>
      <c r="E91" s="2" t="n">
        <v>900</v>
      </c>
      <c r="F91" s="2" t="n">
        <v>990</v>
      </c>
      <c r="G91" s="2"/>
      <c r="H91" s="18" t="n">
        <v>974</v>
      </c>
      <c r="I91" s="0" t="str">
        <f aca="false">B91&amp;C91&amp;D91</f>
        <v>WOMENCLOTHES52/173</v>
      </c>
      <c r="J91" s="2" t="n">
        <f aca="false">COUNTIFS(I:I,I91)</f>
        <v>1</v>
      </c>
    </row>
    <row r="92" customFormat="false" ht="15" hidden="false" customHeight="false" outlineLevel="0" collapsed="false">
      <c r="B92" s="18" t="s">
        <v>109</v>
      </c>
      <c r="C92" s="18" t="s">
        <v>449</v>
      </c>
      <c r="D92" s="2" t="s">
        <v>529</v>
      </c>
      <c r="E92" s="2" t="n">
        <v>904</v>
      </c>
      <c r="F92" s="2" t="n">
        <v>994</v>
      </c>
      <c r="G92" s="2"/>
      <c r="H92" s="18"/>
      <c r="I92" s="0" t="str">
        <f aca="false">B92&amp;C92&amp;D92</f>
        <v>WOMENCLOTHES52/176</v>
      </c>
      <c r="J92" s="2" t="n">
        <f aca="false">COUNTIFS(I:I,I92)</f>
        <v>1</v>
      </c>
    </row>
    <row r="93" customFormat="false" ht="15" hidden="false" customHeight="false" outlineLevel="0" collapsed="false">
      <c r="B93" s="18" t="s">
        <v>109</v>
      </c>
      <c r="C93" s="18" t="s">
        <v>449</v>
      </c>
      <c r="D93" s="2" t="s">
        <v>466</v>
      </c>
      <c r="E93" s="2" t="n">
        <v>892</v>
      </c>
      <c r="F93" s="2" t="n">
        <v>892</v>
      </c>
      <c r="G93" s="2"/>
      <c r="H93" s="18" t="n">
        <v>962</v>
      </c>
      <c r="I93" s="0" t="str">
        <f aca="false">B93&amp;C93&amp;D93</f>
        <v>WOMENCLOTHES52/54</v>
      </c>
      <c r="J93" s="2" t="n">
        <f aca="false">COUNTIFS(I:I,I93)</f>
        <v>1</v>
      </c>
    </row>
    <row r="94" customFormat="false" ht="15" hidden="false" customHeight="false" outlineLevel="0" collapsed="false">
      <c r="B94" s="18" t="s">
        <v>109</v>
      </c>
      <c r="C94" s="18" t="s">
        <v>449</v>
      </c>
      <c r="D94" s="2" t="s">
        <v>485</v>
      </c>
      <c r="E94" s="2" t="n">
        <v>923</v>
      </c>
      <c r="F94" s="2" t="n">
        <v>923</v>
      </c>
      <c r="G94" s="2"/>
      <c r="H94" s="18" t="n">
        <v>983</v>
      </c>
      <c r="I94" s="0" t="str">
        <f aca="false">B94&amp;C94&amp;D94</f>
        <v>WOMENCLOTHES52/56</v>
      </c>
      <c r="J94" s="2" t="n">
        <f aca="false">COUNTIFS(I:I,I94)</f>
        <v>1</v>
      </c>
    </row>
    <row r="95" customFormat="false" ht="15" hidden="false" customHeight="false" outlineLevel="0" collapsed="false">
      <c r="B95" s="18" t="s">
        <v>109</v>
      </c>
      <c r="C95" s="18" t="s">
        <v>449</v>
      </c>
      <c r="D95" s="2" t="s">
        <v>2918</v>
      </c>
      <c r="E95" s="2" t="s">
        <v>3358</v>
      </c>
      <c r="F95" s="2" t="n">
        <v>434</v>
      </c>
      <c r="G95" s="2"/>
      <c r="H95" s="18" t="n">
        <v>564</v>
      </c>
      <c r="I95" s="0" t="str">
        <f aca="false">B95&amp;C95&amp;D95</f>
        <v>WOMENCLOTHES54/158</v>
      </c>
      <c r="J95" s="2" t="n">
        <f aca="false">COUNTIFS(I:I,I95)</f>
        <v>1</v>
      </c>
    </row>
    <row r="96" customFormat="false" ht="15" hidden="false" customHeight="false" outlineLevel="0" collapsed="false">
      <c r="B96" s="18" t="s">
        <v>109</v>
      </c>
      <c r="C96" s="18" t="s">
        <v>449</v>
      </c>
      <c r="D96" s="2" t="s">
        <v>506</v>
      </c>
      <c r="E96" s="2" t="n">
        <v>744</v>
      </c>
      <c r="F96" s="2" t="n">
        <v>744</v>
      </c>
      <c r="G96" s="2"/>
      <c r="H96" s="18" t="n">
        <v>734</v>
      </c>
      <c r="I96" s="0" t="str">
        <f aca="false">B96&amp;C96&amp;D96</f>
        <v>WOMENCLOTHES54/164</v>
      </c>
      <c r="J96" s="2" t="n">
        <f aca="false">COUNTIFS(I:I,I96)</f>
        <v>1</v>
      </c>
    </row>
    <row r="97" customFormat="false" ht="15" hidden="false" customHeight="false" outlineLevel="0" collapsed="false">
      <c r="B97" s="18" t="s">
        <v>109</v>
      </c>
      <c r="C97" s="18" t="s">
        <v>449</v>
      </c>
      <c r="D97" s="2" t="s">
        <v>518</v>
      </c>
      <c r="E97" s="2" t="n">
        <v>754</v>
      </c>
      <c r="F97" s="2" t="n">
        <v>754</v>
      </c>
      <c r="G97" s="2"/>
      <c r="H97" s="18" t="n">
        <v>874</v>
      </c>
      <c r="I97" s="0" t="str">
        <f aca="false">B97&amp;C97&amp;D97</f>
        <v>WOMENCLOTHES54/170</v>
      </c>
      <c r="J97" s="2" t="n">
        <f aca="false">COUNTIFS(I:I,I97)</f>
        <v>1</v>
      </c>
    </row>
    <row r="98" customFormat="false" ht="15" hidden="false" customHeight="false" outlineLevel="0" collapsed="false">
      <c r="B98" s="18" t="s">
        <v>109</v>
      </c>
      <c r="C98" s="18" t="s">
        <v>449</v>
      </c>
      <c r="D98" s="2" t="s">
        <v>530</v>
      </c>
      <c r="E98" s="2" t="n">
        <v>764</v>
      </c>
      <c r="F98" s="2" t="n">
        <v>764</v>
      </c>
      <c r="G98" s="2"/>
      <c r="H98" s="18" t="n">
        <v>964</v>
      </c>
      <c r="I98" s="0" t="str">
        <f aca="false">B98&amp;C98&amp;D98</f>
        <v>WOMENCLOTHES54/176</v>
      </c>
      <c r="J98" s="2" t="n">
        <f aca="false">COUNTIFS(I:I,I98)</f>
        <v>1</v>
      </c>
    </row>
    <row r="99" customFormat="false" ht="15" hidden="false" customHeight="false" outlineLevel="0" collapsed="false">
      <c r="B99" s="18" t="s">
        <v>109</v>
      </c>
      <c r="C99" s="18" t="s">
        <v>449</v>
      </c>
      <c r="D99" s="2" t="s">
        <v>467</v>
      </c>
      <c r="E99" s="2" t="n">
        <v>882</v>
      </c>
      <c r="F99" s="2" t="n">
        <v>882</v>
      </c>
      <c r="G99" s="2"/>
      <c r="H99" s="18"/>
      <c r="I99" s="0" t="str">
        <f aca="false">B99&amp;C99&amp;D99</f>
        <v>WOMENCLOTHES54/56</v>
      </c>
      <c r="J99" s="2" t="n">
        <f aca="false">COUNTIFS(I:I,I99)</f>
        <v>1</v>
      </c>
    </row>
    <row r="100" customFormat="false" ht="15" hidden="false" customHeight="false" outlineLevel="0" collapsed="false">
      <c r="B100" s="18" t="s">
        <v>109</v>
      </c>
      <c r="C100" s="18" t="s">
        <v>449</v>
      </c>
      <c r="D100" s="2" t="s">
        <v>486</v>
      </c>
      <c r="E100" s="2" t="n">
        <v>913</v>
      </c>
      <c r="F100" s="2" t="n">
        <v>913</v>
      </c>
      <c r="G100" s="2"/>
      <c r="H100" s="18"/>
      <c r="I100" s="0" t="str">
        <f aca="false">B100&amp;C100&amp;D100</f>
        <v>WOMENCLOTHES54/58</v>
      </c>
      <c r="J100" s="2" t="n">
        <f aca="false">COUNTIFS(I:I,I100)</f>
        <v>1</v>
      </c>
    </row>
    <row r="101" customFormat="false" ht="15" hidden="false" customHeight="false" outlineLevel="0" collapsed="false">
      <c r="B101" s="18" t="s">
        <v>109</v>
      </c>
      <c r="C101" s="18" t="s">
        <v>449</v>
      </c>
      <c r="D101" s="2" t="s">
        <v>2919</v>
      </c>
      <c r="E101" s="2" t="s">
        <v>3358</v>
      </c>
      <c r="F101" s="2" t="n">
        <v>404</v>
      </c>
      <c r="G101" s="2"/>
      <c r="H101" s="18" t="n">
        <v>484</v>
      </c>
      <c r="I101" s="0" t="str">
        <f aca="false">B101&amp;C101&amp;D101</f>
        <v>WOMENCLOTHES56/158</v>
      </c>
      <c r="J101" s="2" t="n">
        <f aca="false">COUNTIFS(I:I,I101)</f>
        <v>1</v>
      </c>
    </row>
    <row r="102" customFormat="false" ht="15" hidden="false" customHeight="false" outlineLevel="0" collapsed="false">
      <c r="B102" s="18" t="s">
        <v>109</v>
      </c>
      <c r="C102" s="18" t="s">
        <v>449</v>
      </c>
      <c r="D102" s="2" t="s">
        <v>507</v>
      </c>
      <c r="E102" s="2" t="n">
        <v>714</v>
      </c>
      <c r="F102" s="2" t="n">
        <v>714</v>
      </c>
      <c r="G102" s="2"/>
      <c r="H102" s="18" t="n">
        <v>644</v>
      </c>
      <c r="I102" s="0" t="str">
        <f aca="false">B102&amp;C102&amp;D102</f>
        <v>WOMENCLOTHES56/164</v>
      </c>
      <c r="J102" s="2" t="n">
        <f aca="false">COUNTIFS(I:I,I102)</f>
        <v>1</v>
      </c>
    </row>
    <row r="103" customFormat="false" ht="15" hidden="false" customHeight="false" outlineLevel="0" collapsed="false">
      <c r="B103" s="18" t="s">
        <v>109</v>
      </c>
      <c r="C103" s="18" t="s">
        <v>449</v>
      </c>
      <c r="D103" s="2" t="s">
        <v>519</v>
      </c>
      <c r="E103" s="2" t="n">
        <v>724</v>
      </c>
      <c r="F103" s="2" t="n">
        <v>724</v>
      </c>
      <c r="G103" s="2"/>
      <c r="H103" s="18" t="n">
        <v>804</v>
      </c>
      <c r="I103" s="0" t="str">
        <f aca="false">B103&amp;C103&amp;D103</f>
        <v>WOMENCLOTHES56/170</v>
      </c>
      <c r="J103" s="2" t="n">
        <f aca="false">COUNTIFS(I:I,I103)</f>
        <v>1</v>
      </c>
    </row>
    <row r="104" customFormat="false" ht="15" hidden="false" customHeight="false" outlineLevel="0" collapsed="false">
      <c r="B104" s="18" t="s">
        <v>109</v>
      </c>
      <c r="C104" s="18" t="s">
        <v>449</v>
      </c>
      <c r="D104" s="2" t="s">
        <v>531</v>
      </c>
      <c r="E104" s="2" t="n">
        <v>734</v>
      </c>
      <c r="F104" s="2" t="n">
        <v>734</v>
      </c>
      <c r="G104" s="2"/>
      <c r="H104" s="18" t="n">
        <v>924</v>
      </c>
      <c r="I104" s="0" t="str">
        <f aca="false">B104&amp;C104&amp;D104</f>
        <v>WOMENCLOTHES56/176</v>
      </c>
      <c r="J104" s="2" t="n">
        <f aca="false">COUNTIFS(I:I,I104)</f>
        <v>1</v>
      </c>
    </row>
    <row r="105" customFormat="false" ht="15" hidden="false" customHeight="false" outlineLevel="0" collapsed="false">
      <c r="B105" s="18" t="s">
        <v>109</v>
      </c>
      <c r="C105" s="18" t="s">
        <v>449</v>
      </c>
      <c r="D105" s="2" t="s">
        <v>468</v>
      </c>
      <c r="E105" s="2" t="n">
        <v>812</v>
      </c>
      <c r="F105" s="2" t="n">
        <v>812</v>
      </c>
      <c r="G105" s="2"/>
      <c r="H105" s="18"/>
      <c r="I105" s="0" t="str">
        <f aca="false">B105&amp;C105&amp;D105</f>
        <v>WOMENCLOTHES56/58</v>
      </c>
      <c r="J105" s="2" t="n">
        <f aca="false">COUNTIFS(I:I,I105)</f>
        <v>1</v>
      </c>
    </row>
    <row r="106" customFormat="false" ht="15" hidden="false" customHeight="false" outlineLevel="0" collapsed="false">
      <c r="B106" s="18" t="s">
        <v>109</v>
      </c>
      <c r="C106" s="18" t="s">
        <v>449</v>
      </c>
      <c r="D106" s="2" t="s">
        <v>487</v>
      </c>
      <c r="E106" s="2" t="n">
        <v>893</v>
      </c>
      <c r="F106" s="2" t="n">
        <v>893</v>
      </c>
      <c r="G106" s="2"/>
      <c r="H106" s="18"/>
      <c r="I106" s="0" t="str">
        <f aca="false">B106&amp;C106&amp;D106</f>
        <v>WOMENCLOTHES56/60</v>
      </c>
      <c r="J106" s="2" t="n">
        <f aca="false">COUNTIFS(I:I,I106)</f>
        <v>1</v>
      </c>
    </row>
    <row r="107" customFormat="false" ht="15" hidden="false" customHeight="false" outlineLevel="0" collapsed="false">
      <c r="B107" s="18" t="s">
        <v>109</v>
      </c>
      <c r="C107" s="18" t="s">
        <v>449</v>
      </c>
      <c r="D107" s="2" t="s">
        <v>2920</v>
      </c>
      <c r="E107" s="2" t="s">
        <v>3358</v>
      </c>
      <c r="F107" s="2" t="n">
        <v>394</v>
      </c>
      <c r="G107" s="2"/>
      <c r="H107" s="18" t="n">
        <v>424</v>
      </c>
      <c r="I107" s="0" t="str">
        <f aca="false">B107&amp;C107&amp;D107</f>
        <v>WOMENCLOTHES58/158</v>
      </c>
      <c r="J107" s="2" t="n">
        <f aca="false">COUNTIFS(I:I,I107)</f>
        <v>1</v>
      </c>
    </row>
    <row r="108" customFormat="false" ht="15" hidden="false" customHeight="false" outlineLevel="0" collapsed="false">
      <c r="B108" s="18" t="s">
        <v>109</v>
      </c>
      <c r="C108" s="18" t="s">
        <v>449</v>
      </c>
      <c r="D108" s="2" t="s">
        <v>508</v>
      </c>
      <c r="E108" s="2" t="n">
        <v>654</v>
      </c>
      <c r="F108" s="2" t="n">
        <v>654</v>
      </c>
      <c r="G108" s="2"/>
      <c r="H108" s="18" t="n">
        <v>554</v>
      </c>
      <c r="I108" s="0" t="str">
        <f aca="false">B108&amp;C108&amp;D108</f>
        <v>WOMENCLOTHES58/164</v>
      </c>
      <c r="J108" s="2" t="n">
        <f aca="false">COUNTIFS(I:I,I108)</f>
        <v>1</v>
      </c>
    </row>
    <row r="109" customFormat="false" ht="15" hidden="false" customHeight="false" outlineLevel="0" collapsed="false">
      <c r="B109" s="18" t="s">
        <v>109</v>
      </c>
      <c r="C109" s="18" t="s">
        <v>449</v>
      </c>
      <c r="D109" s="2" t="s">
        <v>520</v>
      </c>
      <c r="E109" s="2" t="n">
        <v>664</v>
      </c>
      <c r="F109" s="2" t="n">
        <v>664</v>
      </c>
      <c r="G109" s="2"/>
      <c r="H109" s="18" t="n">
        <v>724</v>
      </c>
      <c r="I109" s="0" t="str">
        <f aca="false">B109&amp;C109&amp;D109</f>
        <v>WOMENCLOTHES58/170</v>
      </c>
      <c r="J109" s="2" t="n">
        <f aca="false">COUNTIFS(I:I,I109)</f>
        <v>1</v>
      </c>
    </row>
    <row r="110" customFormat="false" ht="15" hidden="false" customHeight="false" outlineLevel="0" collapsed="false">
      <c r="B110" s="18" t="s">
        <v>109</v>
      </c>
      <c r="C110" s="18" t="s">
        <v>449</v>
      </c>
      <c r="D110" s="2" t="s">
        <v>532</v>
      </c>
      <c r="E110" s="2" t="n">
        <v>674</v>
      </c>
      <c r="F110" s="2" t="n">
        <v>674</v>
      </c>
      <c r="G110" s="2"/>
      <c r="H110" s="18" t="n">
        <v>864</v>
      </c>
      <c r="I110" s="0" t="str">
        <f aca="false">B110&amp;C110&amp;D110</f>
        <v>WOMENCLOTHES58/176</v>
      </c>
      <c r="J110" s="2" t="n">
        <f aca="false">COUNTIFS(I:I,I110)</f>
        <v>1</v>
      </c>
    </row>
    <row r="111" customFormat="false" ht="15" hidden="false" customHeight="false" outlineLevel="0" collapsed="false">
      <c r="B111" s="18" t="s">
        <v>109</v>
      </c>
      <c r="C111" s="18" t="s">
        <v>449</v>
      </c>
      <c r="D111" s="2" t="s">
        <v>469</v>
      </c>
      <c r="E111" s="2" t="n">
        <v>742</v>
      </c>
      <c r="F111" s="2" t="n">
        <v>742</v>
      </c>
      <c r="G111" s="2"/>
      <c r="H111" s="18"/>
      <c r="I111" s="0" t="str">
        <f aca="false">B111&amp;C111&amp;D111</f>
        <v>WOMENCLOTHES58/60</v>
      </c>
      <c r="J111" s="2" t="n">
        <f aca="false">COUNTIFS(I:I,I111)</f>
        <v>1</v>
      </c>
    </row>
    <row r="112" customFormat="false" ht="15" hidden="false" customHeight="false" outlineLevel="0" collapsed="false">
      <c r="B112" s="18" t="s">
        <v>109</v>
      </c>
      <c r="C112" s="18" t="s">
        <v>449</v>
      </c>
      <c r="D112" s="2" t="s">
        <v>488</v>
      </c>
      <c r="E112" s="2" t="n">
        <v>883</v>
      </c>
      <c r="F112" s="2" t="n">
        <v>883</v>
      </c>
      <c r="G112" s="2"/>
      <c r="H112" s="18"/>
      <c r="I112" s="0" t="str">
        <f aca="false">B112&amp;C112&amp;D112</f>
        <v>WOMENCLOTHES58/62</v>
      </c>
      <c r="J112" s="2" t="n">
        <f aca="false">COUNTIFS(I:I,I112)</f>
        <v>1</v>
      </c>
    </row>
    <row r="113" customFormat="false" ht="15" hidden="false" customHeight="false" outlineLevel="0" collapsed="false">
      <c r="B113" s="18" t="s">
        <v>109</v>
      </c>
      <c r="C113" s="18" t="s">
        <v>449</v>
      </c>
      <c r="D113" s="2" t="s">
        <v>2921</v>
      </c>
      <c r="E113" s="2" t="s">
        <v>3358</v>
      </c>
      <c r="F113" s="2" t="n">
        <v>384</v>
      </c>
      <c r="G113" s="2"/>
      <c r="H113" s="18" t="n">
        <v>374</v>
      </c>
      <c r="I113" s="0" t="str">
        <f aca="false">B113&amp;C113&amp;D113</f>
        <v>WOMENCLOTHES60/158</v>
      </c>
      <c r="J113" s="2" t="n">
        <f aca="false">COUNTIFS(I:I,I113)</f>
        <v>1</v>
      </c>
    </row>
    <row r="114" customFormat="false" ht="15" hidden="false" customHeight="false" outlineLevel="0" collapsed="false">
      <c r="B114" s="18" t="s">
        <v>109</v>
      </c>
      <c r="C114" s="18" t="s">
        <v>449</v>
      </c>
      <c r="D114" s="2" t="s">
        <v>509</v>
      </c>
      <c r="E114" s="2" t="n">
        <v>584</v>
      </c>
      <c r="F114" s="2" t="n">
        <v>584</v>
      </c>
      <c r="G114" s="2"/>
      <c r="H114" s="18" t="n">
        <v>474</v>
      </c>
      <c r="I114" s="0" t="str">
        <f aca="false">B114&amp;C114&amp;D114</f>
        <v>WOMENCLOTHES60/164</v>
      </c>
      <c r="J114" s="2" t="n">
        <f aca="false">COUNTIFS(I:I,I114)</f>
        <v>1</v>
      </c>
    </row>
    <row r="115" customFormat="false" ht="15" hidden="false" customHeight="false" outlineLevel="0" collapsed="false">
      <c r="B115" s="18" t="s">
        <v>109</v>
      </c>
      <c r="C115" s="18" t="s">
        <v>449</v>
      </c>
      <c r="D115" s="2" t="s">
        <v>521</v>
      </c>
      <c r="E115" s="2" t="n">
        <v>594</v>
      </c>
      <c r="F115" s="2" t="n">
        <v>594</v>
      </c>
      <c r="G115" s="2"/>
      <c r="H115" s="18" t="n">
        <v>634</v>
      </c>
      <c r="I115" s="0" t="str">
        <f aca="false">B115&amp;C115&amp;D115</f>
        <v>WOMENCLOTHES60/170</v>
      </c>
      <c r="J115" s="2" t="n">
        <f aca="false">COUNTIFS(I:I,I115)</f>
        <v>1</v>
      </c>
    </row>
    <row r="116" customFormat="false" ht="15" hidden="false" customHeight="false" outlineLevel="0" collapsed="false">
      <c r="B116" s="18" t="s">
        <v>109</v>
      </c>
      <c r="C116" s="18" t="s">
        <v>449</v>
      </c>
      <c r="D116" s="2" t="s">
        <v>533</v>
      </c>
      <c r="E116" s="2" t="n">
        <v>604</v>
      </c>
      <c r="F116" s="2" t="n">
        <v>604</v>
      </c>
      <c r="G116" s="2"/>
      <c r="H116" s="18" t="n">
        <v>794</v>
      </c>
      <c r="I116" s="0" t="str">
        <f aca="false">B116&amp;C116&amp;D116</f>
        <v>WOMENCLOTHES60/176</v>
      </c>
      <c r="J116" s="2" t="n">
        <f aca="false">COUNTIFS(I:I,I116)</f>
        <v>1</v>
      </c>
    </row>
    <row r="117" customFormat="false" ht="15" hidden="false" customHeight="false" outlineLevel="0" collapsed="false">
      <c r="B117" s="18" t="s">
        <v>109</v>
      </c>
      <c r="C117" s="18" t="s">
        <v>449</v>
      </c>
      <c r="D117" s="2" t="s">
        <v>470</v>
      </c>
      <c r="E117" s="2" t="n">
        <v>732</v>
      </c>
      <c r="F117" s="2" t="n">
        <v>732</v>
      </c>
      <c r="G117" s="2"/>
      <c r="H117" s="18"/>
      <c r="I117" s="0" t="str">
        <f aca="false">B117&amp;C117&amp;D117</f>
        <v>WOMENCLOTHES60/62</v>
      </c>
      <c r="J117" s="2" t="n">
        <f aca="false">COUNTIFS(I:I,I117)</f>
        <v>1</v>
      </c>
    </row>
    <row r="118" customFormat="false" ht="15" hidden="false" customHeight="false" outlineLevel="0" collapsed="false">
      <c r="B118" s="18" t="s">
        <v>109</v>
      </c>
      <c r="C118" s="18" t="s">
        <v>449</v>
      </c>
      <c r="D118" s="2" t="s">
        <v>489</v>
      </c>
      <c r="E118" s="2" t="n">
        <v>873</v>
      </c>
      <c r="F118" s="2" t="n">
        <v>873</v>
      </c>
      <c r="G118" s="2"/>
      <c r="H118" s="18"/>
      <c r="I118" s="0" t="str">
        <f aca="false">B118&amp;C118&amp;D118</f>
        <v>WOMENCLOTHES60/64</v>
      </c>
      <c r="J118" s="2" t="n">
        <f aca="false">COUNTIFS(I:I,I118)</f>
        <v>1</v>
      </c>
    </row>
    <row r="119" customFormat="false" ht="15" hidden="false" customHeight="false" outlineLevel="0" collapsed="false">
      <c r="B119" s="18" t="s">
        <v>109</v>
      </c>
      <c r="C119" s="18" t="s">
        <v>449</v>
      </c>
      <c r="D119" s="2" t="s">
        <v>2944</v>
      </c>
      <c r="E119" s="2" t="n">
        <v>731</v>
      </c>
      <c r="F119" s="2" t="n">
        <v>731</v>
      </c>
      <c r="G119" s="2"/>
      <c r="H119" s="18"/>
      <c r="I119" s="0" t="str">
        <f aca="false">B119&amp;C119&amp;D119</f>
        <v>WOMENCLOTHES60/68</v>
      </c>
      <c r="J119" s="2" t="n">
        <f aca="false">COUNTIFS(I:I,I119)</f>
        <v>1</v>
      </c>
    </row>
    <row r="120" customFormat="false" ht="15" hidden="false" customHeight="false" outlineLevel="0" collapsed="false">
      <c r="B120" s="18" t="s">
        <v>109</v>
      </c>
      <c r="C120" s="18" t="s">
        <v>449</v>
      </c>
      <c r="D120" s="2" t="s">
        <v>510</v>
      </c>
      <c r="E120" s="2" t="n">
        <v>554</v>
      </c>
      <c r="F120" s="2" t="n">
        <v>554</v>
      </c>
      <c r="G120" s="2"/>
      <c r="H120" s="18" t="n">
        <v>414</v>
      </c>
      <c r="I120" s="0" t="str">
        <f aca="false">B120&amp;C120&amp;D120</f>
        <v>WOMENCLOTHES62/164</v>
      </c>
      <c r="J120" s="2" t="n">
        <f aca="false">COUNTIFS(I:I,I120)</f>
        <v>1</v>
      </c>
    </row>
    <row r="121" customFormat="false" ht="15" hidden="false" customHeight="false" outlineLevel="0" collapsed="false">
      <c r="B121" s="18" t="s">
        <v>109</v>
      </c>
      <c r="C121" s="18" t="s">
        <v>449</v>
      </c>
      <c r="D121" s="2" t="s">
        <v>522</v>
      </c>
      <c r="E121" s="2" t="n">
        <v>564</v>
      </c>
      <c r="F121" s="2" t="n">
        <v>564</v>
      </c>
      <c r="G121" s="2"/>
      <c r="H121" s="18" t="n">
        <v>544</v>
      </c>
      <c r="I121" s="0" t="str">
        <f aca="false">B121&amp;C121&amp;D121</f>
        <v>WOMENCLOTHES62/170</v>
      </c>
      <c r="J121" s="2" t="n">
        <f aca="false">COUNTIFS(I:I,I121)</f>
        <v>1</v>
      </c>
    </row>
    <row r="122" customFormat="false" ht="15" hidden="false" customHeight="false" outlineLevel="0" collapsed="false">
      <c r="B122" s="18" t="s">
        <v>109</v>
      </c>
      <c r="C122" s="18" t="s">
        <v>449</v>
      </c>
      <c r="D122" s="2" t="s">
        <v>534</v>
      </c>
      <c r="E122" s="2" t="n">
        <v>574</v>
      </c>
      <c r="F122" s="2" t="n">
        <v>574</v>
      </c>
      <c r="G122" s="2"/>
      <c r="H122" s="18" t="n">
        <v>714</v>
      </c>
      <c r="I122" s="0" t="str">
        <f aca="false">B122&amp;C122&amp;D122</f>
        <v>WOMENCLOTHES62/176</v>
      </c>
      <c r="J122" s="2" t="n">
        <f aca="false">COUNTIFS(I:I,I122)</f>
        <v>1</v>
      </c>
    </row>
    <row r="123" customFormat="false" ht="15" hidden="false" customHeight="false" outlineLevel="0" collapsed="false">
      <c r="B123" s="18" t="s">
        <v>109</v>
      </c>
      <c r="C123" s="18" t="s">
        <v>449</v>
      </c>
      <c r="D123" s="2" t="s">
        <v>471</v>
      </c>
      <c r="E123" s="2" t="n">
        <v>722</v>
      </c>
      <c r="F123" s="2" t="n">
        <v>722</v>
      </c>
      <c r="G123" s="2"/>
      <c r="H123" s="18"/>
      <c r="I123" s="0" t="str">
        <f aca="false">B123&amp;C123&amp;D123</f>
        <v>WOMENCLOTHES62/64</v>
      </c>
      <c r="J123" s="2" t="n">
        <f aca="false">COUNTIFS(I:I,I123)</f>
        <v>1</v>
      </c>
    </row>
    <row r="124" customFormat="false" ht="15" hidden="false" customHeight="false" outlineLevel="0" collapsed="false">
      <c r="B124" s="18" t="s">
        <v>109</v>
      </c>
      <c r="C124" s="18" t="s">
        <v>449</v>
      </c>
      <c r="D124" s="2" t="s">
        <v>490</v>
      </c>
      <c r="E124" s="2" t="n">
        <v>863</v>
      </c>
      <c r="F124" s="2" t="n">
        <v>863</v>
      </c>
      <c r="G124" s="2"/>
      <c r="H124" s="18"/>
      <c r="I124" s="0" t="str">
        <f aca="false">B124&amp;C124&amp;D124</f>
        <v>WOMENCLOTHES62/66</v>
      </c>
      <c r="J124" s="2" t="n">
        <f aca="false">COUNTIFS(I:I,I124)</f>
        <v>1</v>
      </c>
    </row>
    <row r="125" customFormat="false" ht="15" hidden="false" customHeight="false" outlineLevel="0" collapsed="false">
      <c r="B125" s="18" t="s">
        <v>109</v>
      </c>
      <c r="C125" s="18" t="s">
        <v>449</v>
      </c>
      <c r="D125" s="2" t="s">
        <v>1679</v>
      </c>
      <c r="E125" s="2" t="n">
        <v>544</v>
      </c>
      <c r="F125" s="2" t="n">
        <v>544</v>
      </c>
      <c r="G125" s="2"/>
      <c r="H125" s="18" t="n">
        <v>364</v>
      </c>
      <c r="I125" s="0" t="str">
        <f aca="false">B125&amp;C125&amp;D125</f>
        <v>WOMENCLOTHES64/164</v>
      </c>
      <c r="J125" s="2" t="n">
        <f aca="false">COUNTIFS(I:I,I125)</f>
        <v>1</v>
      </c>
    </row>
    <row r="126" customFormat="false" ht="15" hidden="false" customHeight="false" outlineLevel="0" collapsed="false">
      <c r="B126" s="18" t="s">
        <v>109</v>
      </c>
      <c r="C126" s="18" t="s">
        <v>449</v>
      </c>
      <c r="D126" s="2" t="s">
        <v>472</v>
      </c>
      <c r="E126" s="2" t="n">
        <v>652</v>
      </c>
      <c r="F126" s="2" t="n">
        <v>652</v>
      </c>
      <c r="G126" s="2"/>
      <c r="H126" s="18"/>
      <c r="I126" s="0" t="str">
        <f aca="false">B126&amp;C126&amp;D126</f>
        <v>WOMENCLOTHES64/66</v>
      </c>
      <c r="J126" s="2" t="n">
        <f aca="false">COUNTIFS(I:I,I126)</f>
        <v>1</v>
      </c>
    </row>
    <row r="127" customFormat="false" ht="15" hidden="false" customHeight="false" outlineLevel="0" collapsed="false">
      <c r="B127" s="18" t="s">
        <v>109</v>
      </c>
      <c r="C127" s="18" t="s">
        <v>449</v>
      </c>
      <c r="D127" s="2" t="s">
        <v>491</v>
      </c>
      <c r="E127" s="2" t="n">
        <v>853</v>
      </c>
      <c r="F127" s="2" t="n">
        <v>853</v>
      </c>
      <c r="G127" s="2"/>
      <c r="H127" s="18"/>
      <c r="I127" s="0" t="str">
        <f aca="false">B127&amp;C127&amp;D127</f>
        <v>WOMENCLOTHES64/68</v>
      </c>
      <c r="J127" s="2" t="n">
        <f aca="false">COUNTIFS(I:I,I127)</f>
        <v>1</v>
      </c>
    </row>
    <row r="128" customFormat="false" ht="15" hidden="false" customHeight="false" outlineLevel="0" collapsed="false">
      <c r="B128" s="18" t="s">
        <v>109</v>
      </c>
      <c r="C128" s="18" t="s">
        <v>449</v>
      </c>
      <c r="D128" s="2" t="s">
        <v>3900</v>
      </c>
      <c r="E128" s="2" t="n">
        <v>534</v>
      </c>
      <c r="F128" s="2" t="n">
        <v>534</v>
      </c>
      <c r="G128" s="2"/>
      <c r="H128" s="18" t="n">
        <v>334</v>
      </c>
      <c r="I128" s="0" t="str">
        <f aca="false">B128&amp;C128&amp;D128</f>
        <v>WOMENCLOTHES66/164</v>
      </c>
      <c r="J128" s="2" t="n">
        <f aca="false">COUNTIFS(I:I,I128)</f>
        <v>1</v>
      </c>
    </row>
    <row r="129" customFormat="false" ht="15" hidden="false" customHeight="false" outlineLevel="0" collapsed="false">
      <c r="B129" s="18" t="s">
        <v>109</v>
      </c>
      <c r="C129" s="18" t="s">
        <v>449</v>
      </c>
      <c r="D129" s="2" t="s">
        <v>473</v>
      </c>
      <c r="E129" s="2" t="n">
        <v>612</v>
      </c>
      <c r="F129" s="2" t="n">
        <v>612</v>
      </c>
      <c r="G129" s="2"/>
      <c r="H129" s="18"/>
      <c r="I129" s="0" t="str">
        <f aca="false">B129&amp;C129&amp;D129</f>
        <v>WOMENCLOTHES66/68</v>
      </c>
      <c r="J129" s="2" t="n">
        <f aca="false">COUNTIFS(I:I,I129)</f>
        <v>1</v>
      </c>
    </row>
    <row r="130" customFormat="false" ht="15" hidden="false" customHeight="false" outlineLevel="0" collapsed="false">
      <c r="B130" s="18" t="s">
        <v>109</v>
      </c>
      <c r="C130" s="18" t="s">
        <v>449</v>
      </c>
      <c r="D130" s="2" t="s">
        <v>492</v>
      </c>
      <c r="E130" s="2" t="n">
        <v>843</v>
      </c>
      <c r="F130" s="2" t="n">
        <v>843</v>
      </c>
      <c r="G130" s="2"/>
      <c r="H130" s="18"/>
      <c r="I130" s="0" t="str">
        <f aca="false">B130&amp;C130&amp;D130</f>
        <v>WOMENCLOTHES66/70</v>
      </c>
      <c r="J130" s="2" t="n">
        <f aca="false">COUNTIFS(I:I,I130)</f>
        <v>1</v>
      </c>
    </row>
    <row r="131" customFormat="false" ht="15" hidden="false" customHeight="false" outlineLevel="0" collapsed="false">
      <c r="B131" s="18" t="s">
        <v>109</v>
      </c>
      <c r="C131" s="18" t="s">
        <v>449</v>
      </c>
      <c r="D131" s="2" t="s">
        <v>3901</v>
      </c>
      <c r="E131" s="2" t="n">
        <v>524</v>
      </c>
      <c r="F131" s="2" t="n">
        <v>524</v>
      </c>
      <c r="G131" s="2"/>
      <c r="H131" s="18" t="n">
        <v>304</v>
      </c>
      <c r="I131" s="0" t="str">
        <f aca="false">B131&amp;C131&amp;D131</f>
        <v>WOMENCLOTHES68/164</v>
      </c>
      <c r="J131" s="2" t="n">
        <f aca="false">COUNTIFS(I:I,I131)</f>
        <v>1</v>
      </c>
    </row>
    <row r="132" customFormat="false" ht="15" hidden="false" customHeight="false" outlineLevel="0" collapsed="false">
      <c r="B132" s="18" t="s">
        <v>109</v>
      </c>
      <c r="C132" s="18" t="s">
        <v>449</v>
      </c>
      <c r="D132" s="2" t="s">
        <v>474</v>
      </c>
      <c r="E132" s="2" t="n">
        <v>592</v>
      </c>
      <c r="F132" s="2" t="n">
        <v>592</v>
      </c>
      <c r="G132" s="2"/>
      <c r="H132" s="18"/>
      <c r="I132" s="0" t="str">
        <f aca="false">B132&amp;C132&amp;D132</f>
        <v>WOMENCLOTHES68/70</v>
      </c>
      <c r="J132" s="2" t="n">
        <f aca="false">COUNTIFS(I:I,I132)</f>
        <v>1</v>
      </c>
    </row>
    <row r="133" customFormat="false" ht="15" hidden="false" customHeight="false" outlineLevel="0" collapsed="false">
      <c r="B133" s="18" t="s">
        <v>109</v>
      </c>
      <c r="C133" s="18" t="s">
        <v>449</v>
      </c>
      <c r="D133" s="2" t="s">
        <v>493</v>
      </c>
      <c r="E133" s="2" t="n">
        <v>833</v>
      </c>
      <c r="F133" s="2" t="n">
        <v>833</v>
      </c>
      <c r="G133" s="2"/>
      <c r="H133" s="18"/>
      <c r="I133" s="0" t="str">
        <f aca="false">B133&amp;C133&amp;D133</f>
        <v>WOMENCLOTHES68/72</v>
      </c>
      <c r="J133" s="2" t="n">
        <f aca="false">COUNTIFS(I:I,I133)</f>
        <v>1</v>
      </c>
    </row>
    <row r="134" customFormat="false" ht="15" hidden="false" customHeight="false" outlineLevel="0" collapsed="false">
      <c r="B134" s="18" t="s">
        <v>109</v>
      </c>
      <c r="C134" s="18" t="s">
        <v>449</v>
      </c>
      <c r="D134" s="2" t="s">
        <v>3902</v>
      </c>
      <c r="E134" s="2" t="n">
        <v>514</v>
      </c>
      <c r="F134" s="2" t="n">
        <v>514</v>
      </c>
      <c r="G134" s="2"/>
      <c r="H134" s="18" t="n">
        <v>284</v>
      </c>
      <c r="I134" s="0" t="str">
        <f aca="false">B134&amp;C134&amp;D134</f>
        <v>WOMENCLOTHES70/164</v>
      </c>
      <c r="J134" s="2" t="n">
        <f aca="false">COUNTIFS(I:I,I134)</f>
        <v>1</v>
      </c>
    </row>
    <row r="135" customFormat="false" ht="15" hidden="false" customHeight="false" outlineLevel="0" collapsed="false">
      <c r="B135" s="18" t="s">
        <v>109</v>
      </c>
      <c r="C135" s="18" t="s">
        <v>449</v>
      </c>
      <c r="D135" s="2" t="s">
        <v>475</v>
      </c>
      <c r="E135" s="2" t="n">
        <v>582</v>
      </c>
      <c r="F135" s="2" t="n">
        <v>582</v>
      </c>
      <c r="G135" s="2"/>
      <c r="H135" s="18"/>
      <c r="I135" s="0" t="str">
        <f aca="false">B135&amp;C135&amp;D135</f>
        <v>WOMENCLOTHES70/72</v>
      </c>
      <c r="J135" s="2" t="n">
        <f aca="false">COUNTIFS(I:I,I135)</f>
        <v>1</v>
      </c>
    </row>
    <row r="136" customFormat="false" ht="15" hidden="false" customHeight="false" outlineLevel="0" collapsed="false">
      <c r="B136" s="18" t="s">
        <v>109</v>
      </c>
      <c r="C136" s="18" t="s">
        <v>449</v>
      </c>
      <c r="D136" s="2" t="s">
        <v>3903</v>
      </c>
      <c r="E136" s="2" t="n">
        <v>504</v>
      </c>
      <c r="F136" s="2" t="n">
        <v>504</v>
      </c>
      <c r="G136" s="2"/>
      <c r="H136" s="18" t="n">
        <v>274</v>
      </c>
      <c r="I136" s="0" t="str">
        <f aca="false">B136&amp;C136&amp;D136</f>
        <v>WOMENCLOTHES72/164</v>
      </c>
      <c r="J136" s="2" t="n">
        <f aca="false">COUNTIFS(I:I,I136)</f>
        <v>1</v>
      </c>
    </row>
    <row r="137" customFormat="false" ht="15" hidden="false" customHeight="false" outlineLevel="0" collapsed="false">
      <c r="B137" s="18" t="s">
        <v>109</v>
      </c>
      <c r="C137" s="18" t="s">
        <v>449</v>
      </c>
      <c r="D137" s="2" t="s">
        <v>3904</v>
      </c>
      <c r="E137" s="2" t="n">
        <v>572</v>
      </c>
      <c r="F137" s="2" t="n">
        <v>572</v>
      </c>
      <c r="G137" s="2"/>
      <c r="H137" s="18"/>
      <c r="I137" s="0" t="str">
        <f aca="false">B137&amp;C137&amp;D137</f>
        <v>WOMENCLOTHES72/74</v>
      </c>
      <c r="J137" s="2" t="n">
        <f aca="false">COUNTIFS(I:I,I137)</f>
        <v>1</v>
      </c>
    </row>
    <row r="138" customFormat="false" ht="15" hidden="false" customHeight="false" outlineLevel="0" collapsed="false">
      <c r="B138" s="18" t="s">
        <v>109</v>
      </c>
      <c r="C138" s="18" t="s">
        <v>449</v>
      </c>
      <c r="D138" s="2" t="s">
        <v>3905</v>
      </c>
      <c r="E138" s="2" t="n">
        <v>494</v>
      </c>
      <c r="F138" s="2" t="n">
        <v>494</v>
      </c>
      <c r="G138" s="2"/>
      <c r="H138" s="18" t="n">
        <v>264</v>
      </c>
      <c r="I138" s="0" t="str">
        <f aca="false">B138&amp;C138&amp;D138</f>
        <v>WOMENCLOTHES74/164</v>
      </c>
      <c r="J138" s="2" t="n">
        <f aca="false">COUNTIFS(I:I,I138)</f>
        <v>1</v>
      </c>
    </row>
    <row r="139" customFormat="false" ht="15" hidden="false" customHeight="false" outlineLevel="0" collapsed="false">
      <c r="B139" s="18" t="s">
        <v>109</v>
      </c>
      <c r="C139" s="18" t="s">
        <v>110</v>
      </c>
      <c r="D139" s="2" t="n">
        <v>30</v>
      </c>
      <c r="E139" s="2" t="s">
        <v>3358</v>
      </c>
      <c r="F139" s="2" t="n">
        <v>705</v>
      </c>
      <c r="G139" s="2"/>
      <c r="H139" s="18"/>
      <c r="I139" s="0" t="str">
        <f aca="false">B139&amp;C139&amp;D139</f>
        <v>WOMENFOOTWEAR30</v>
      </c>
      <c r="J139" s="2" t="n">
        <f aca="false">COUNTIFS(I:I,I139)</f>
        <v>1</v>
      </c>
    </row>
    <row r="140" customFormat="false" ht="15" hidden="false" customHeight="false" outlineLevel="0" collapsed="false">
      <c r="B140" s="18" t="s">
        <v>109</v>
      </c>
      <c r="C140" s="18" t="s">
        <v>110</v>
      </c>
      <c r="D140" s="2" t="n">
        <v>31</v>
      </c>
      <c r="E140" s="2" t="n">
        <v>715</v>
      </c>
      <c r="F140" s="2" t="n">
        <v>715</v>
      </c>
      <c r="G140" s="2"/>
      <c r="H140" s="18"/>
      <c r="I140" s="0" t="str">
        <f aca="false">B140&amp;C140&amp;D140</f>
        <v>WOMENFOOTWEAR31</v>
      </c>
      <c r="J140" s="2" t="n">
        <f aca="false">COUNTIFS(I:I,I140)</f>
        <v>1</v>
      </c>
    </row>
    <row r="141" customFormat="false" ht="15" hidden="false" customHeight="false" outlineLevel="0" collapsed="false">
      <c r="B141" s="18" t="s">
        <v>109</v>
      </c>
      <c r="C141" s="18" t="s">
        <v>110</v>
      </c>
      <c r="D141" s="2" t="n">
        <v>31.5</v>
      </c>
      <c r="E141" s="2" t="n">
        <v>725</v>
      </c>
      <c r="F141" s="2" t="n">
        <v>725</v>
      </c>
      <c r="G141" s="2"/>
      <c r="H141" s="18"/>
      <c r="I141" s="0" t="str">
        <f aca="false">B141&amp;C141&amp;D141</f>
        <v>WOMENFOOTWEAR31,5</v>
      </c>
      <c r="J141" s="2" t="n">
        <f aca="false">COUNTIFS(I:I,I141)</f>
        <v>1</v>
      </c>
    </row>
    <row r="142" customFormat="false" ht="15" hidden="false" customHeight="false" outlineLevel="0" collapsed="false">
      <c r="B142" s="18" t="s">
        <v>109</v>
      </c>
      <c r="C142" s="18" t="s">
        <v>110</v>
      </c>
      <c r="D142" s="75" t="n">
        <v>32</v>
      </c>
      <c r="E142" s="2" t="n">
        <v>765</v>
      </c>
      <c r="F142" s="2" t="n">
        <v>765</v>
      </c>
      <c r="G142" s="2"/>
      <c r="H142" s="18"/>
      <c r="I142" s="0" t="str">
        <f aca="false">B142&amp;C142&amp;D142</f>
        <v>WOMENFOOTWEAR32</v>
      </c>
      <c r="J142" s="2" t="n">
        <f aca="false">COUNTIFS(I:I,I142)</f>
        <v>1</v>
      </c>
    </row>
    <row r="143" customFormat="false" ht="15" hidden="false" customHeight="false" outlineLevel="0" collapsed="false">
      <c r="B143" s="18" t="s">
        <v>109</v>
      </c>
      <c r="C143" s="18" t="s">
        <v>110</v>
      </c>
      <c r="D143" s="75" t="n">
        <v>32.5</v>
      </c>
      <c r="E143" s="2" t="n">
        <v>785</v>
      </c>
      <c r="F143" s="2" t="n">
        <v>785</v>
      </c>
      <c r="G143" s="2"/>
      <c r="H143" s="18"/>
      <c r="I143" s="0" t="str">
        <f aca="false">B143&amp;C143&amp;D143</f>
        <v>WOMENFOOTWEAR32,5</v>
      </c>
      <c r="J143" s="2" t="n">
        <f aca="false">COUNTIFS(I:I,I143)</f>
        <v>1</v>
      </c>
    </row>
    <row r="144" customFormat="false" ht="15" hidden="false" customHeight="false" outlineLevel="0" collapsed="false">
      <c r="B144" s="18" t="s">
        <v>109</v>
      </c>
      <c r="C144" s="18" t="s">
        <v>110</v>
      </c>
      <c r="D144" s="75" t="n">
        <v>33</v>
      </c>
      <c r="E144" s="2" t="n">
        <v>805</v>
      </c>
      <c r="F144" s="2" t="n">
        <v>805</v>
      </c>
      <c r="G144" s="2"/>
      <c r="H144" s="18"/>
      <c r="I144" s="0" t="str">
        <f aca="false">B144&amp;C144&amp;D144</f>
        <v>WOMENFOOTWEAR33</v>
      </c>
      <c r="J144" s="2" t="n">
        <f aca="false">COUNTIFS(I:I,I144)</f>
        <v>1</v>
      </c>
    </row>
    <row r="145" customFormat="false" ht="15" hidden="false" customHeight="false" outlineLevel="0" collapsed="false">
      <c r="B145" s="18" t="s">
        <v>109</v>
      </c>
      <c r="C145" s="18" t="s">
        <v>110</v>
      </c>
      <c r="D145" s="75" t="n">
        <v>33.5</v>
      </c>
      <c r="E145" s="2" t="n">
        <v>825</v>
      </c>
      <c r="F145" s="2" t="n">
        <v>825</v>
      </c>
      <c r="G145" s="2"/>
      <c r="H145" s="18"/>
      <c r="I145" s="0" t="str">
        <f aca="false">B145&amp;C145&amp;D145</f>
        <v>WOMENFOOTWEAR33,5</v>
      </c>
      <c r="J145" s="2" t="n">
        <f aca="false">COUNTIFS(I:I,I145)</f>
        <v>1</v>
      </c>
    </row>
    <row r="146" customFormat="false" ht="15" hidden="false" customHeight="false" outlineLevel="0" collapsed="false">
      <c r="B146" s="18" t="s">
        <v>109</v>
      </c>
      <c r="C146" s="18" t="s">
        <v>110</v>
      </c>
      <c r="D146" s="75" t="n">
        <v>34</v>
      </c>
      <c r="E146" s="2" t="n">
        <v>845</v>
      </c>
      <c r="F146" s="2" t="n">
        <v>845</v>
      </c>
      <c r="G146" s="2"/>
      <c r="H146" s="18"/>
      <c r="I146" s="0" t="str">
        <f aca="false">B146&amp;C146&amp;D146</f>
        <v>WOMENFOOTWEAR34</v>
      </c>
      <c r="J146" s="2" t="n">
        <f aca="false">COUNTIFS(I:I,I146)</f>
        <v>1</v>
      </c>
    </row>
    <row r="147" customFormat="false" ht="15" hidden="false" customHeight="false" outlineLevel="0" collapsed="false">
      <c r="B147" s="18" t="s">
        <v>109</v>
      </c>
      <c r="C147" s="18" t="s">
        <v>110</v>
      </c>
      <c r="D147" s="75" t="n">
        <v>34.5</v>
      </c>
      <c r="E147" s="2" t="n">
        <v>865</v>
      </c>
      <c r="F147" s="2" t="n">
        <v>865</v>
      </c>
      <c r="G147" s="2"/>
      <c r="H147" s="18"/>
      <c r="I147" s="0" t="str">
        <f aca="false">B147&amp;C147&amp;D147</f>
        <v>WOMENFOOTWEAR34,5</v>
      </c>
      <c r="J147" s="2" t="n">
        <f aca="false">COUNTIFS(I:I,I147)</f>
        <v>1</v>
      </c>
    </row>
    <row r="148" customFormat="false" ht="15" hidden="false" customHeight="false" outlineLevel="0" collapsed="false">
      <c r="B148" s="18" t="s">
        <v>109</v>
      </c>
      <c r="C148" s="18" t="s">
        <v>110</v>
      </c>
      <c r="D148" s="75" t="n">
        <v>35</v>
      </c>
      <c r="E148" s="2" t="n">
        <v>885</v>
      </c>
      <c r="F148" s="2" t="n">
        <v>885</v>
      </c>
      <c r="G148" s="2"/>
      <c r="H148" s="18"/>
      <c r="I148" s="0" t="str">
        <f aca="false">B148&amp;C148&amp;D148</f>
        <v>WOMENFOOTWEAR35</v>
      </c>
      <c r="J148" s="2" t="n">
        <f aca="false">COUNTIFS(I:I,I148)</f>
        <v>1</v>
      </c>
    </row>
    <row r="149" customFormat="false" ht="15" hidden="false" customHeight="false" outlineLevel="0" collapsed="false">
      <c r="B149" s="18" t="s">
        <v>109</v>
      </c>
      <c r="C149" s="18" t="s">
        <v>110</v>
      </c>
      <c r="D149" s="75" t="n">
        <v>35.5</v>
      </c>
      <c r="E149" s="2" t="n">
        <v>905</v>
      </c>
      <c r="F149" s="2" t="n">
        <v>905</v>
      </c>
      <c r="G149" s="2"/>
      <c r="H149" s="18"/>
      <c r="I149" s="0" t="str">
        <f aca="false">B149&amp;C149&amp;D149</f>
        <v>WOMENFOOTWEAR35,5</v>
      </c>
      <c r="J149" s="2" t="n">
        <f aca="false">COUNTIFS(I:I,I149)</f>
        <v>1</v>
      </c>
    </row>
    <row r="150" customFormat="false" ht="15" hidden="false" customHeight="false" outlineLevel="0" collapsed="false">
      <c r="B150" s="18" t="s">
        <v>109</v>
      </c>
      <c r="C150" s="18" t="s">
        <v>110</v>
      </c>
      <c r="D150" s="75" t="n">
        <v>36</v>
      </c>
      <c r="E150" s="2" t="n">
        <v>925</v>
      </c>
      <c r="F150" s="2" t="n">
        <v>915</v>
      </c>
      <c r="G150" s="2"/>
      <c r="H150" s="18"/>
      <c r="I150" s="0" t="str">
        <f aca="false">B150&amp;C150&amp;D150</f>
        <v>WOMENFOOTWEAR36</v>
      </c>
      <c r="J150" s="2" t="n">
        <f aca="false">COUNTIFS(I:I,I150)</f>
        <v>1</v>
      </c>
    </row>
    <row r="151" customFormat="false" ht="15" hidden="false" customHeight="false" outlineLevel="0" collapsed="false">
      <c r="B151" s="18" t="s">
        <v>109</v>
      </c>
      <c r="C151" s="18" t="s">
        <v>110</v>
      </c>
      <c r="D151" s="75" t="n">
        <v>36.5</v>
      </c>
      <c r="E151" s="2" t="n">
        <v>945</v>
      </c>
      <c r="F151" s="2" t="n">
        <v>925</v>
      </c>
      <c r="G151" s="2"/>
      <c r="H151" s="18"/>
      <c r="I151" s="0" t="str">
        <f aca="false">B151&amp;C151&amp;D151</f>
        <v>WOMENFOOTWEAR36,5</v>
      </c>
      <c r="J151" s="2" t="n">
        <f aca="false">COUNTIFS(I:I,I151)</f>
        <v>1</v>
      </c>
    </row>
    <row r="152" customFormat="false" ht="15" hidden="false" customHeight="false" outlineLevel="0" collapsed="false">
      <c r="B152" s="18" t="s">
        <v>109</v>
      </c>
      <c r="C152" s="18" t="s">
        <v>110</v>
      </c>
      <c r="D152" s="75" t="n">
        <v>37</v>
      </c>
      <c r="E152" s="2" t="n">
        <v>965</v>
      </c>
      <c r="F152" s="2" t="n">
        <v>935</v>
      </c>
      <c r="G152" s="2"/>
      <c r="H152" s="18"/>
      <c r="I152" s="0" t="str">
        <f aca="false">B152&amp;C152&amp;D152</f>
        <v>WOMENFOOTWEAR37</v>
      </c>
      <c r="J152" s="2" t="n">
        <f aca="false">COUNTIFS(I:I,I152)</f>
        <v>1</v>
      </c>
    </row>
    <row r="153" customFormat="false" ht="15" hidden="false" customHeight="false" outlineLevel="0" collapsed="false">
      <c r="B153" s="18" t="s">
        <v>109</v>
      </c>
      <c r="C153" s="18" t="s">
        <v>110</v>
      </c>
      <c r="D153" s="75" t="n">
        <v>37.5</v>
      </c>
      <c r="E153" s="2" t="n">
        <v>975</v>
      </c>
      <c r="F153" s="2" t="n">
        <v>945</v>
      </c>
      <c r="G153" s="2"/>
      <c r="H153" s="18"/>
      <c r="I153" s="0" t="str">
        <f aca="false">B153&amp;C153&amp;D153</f>
        <v>WOMENFOOTWEAR37,5</v>
      </c>
      <c r="J153" s="2" t="n">
        <f aca="false">COUNTIFS(I:I,I153)</f>
        <v>1</v>
      </c>
    </row>
    <row r="154" customFormat="false" ht="15" hidden="false" customHeight="false" outlineLevel="0" collapsed="false">
      <c r="B154" s="18" t="s">
        <v>109</v>
      </c>
      <c r="C154" s="18" t="s">
        <v>110</v>
      </c>
      <c r="D154" s="75" t="n">
        <v>38</v>
      </c>
      <c r="E154" s="2" t="n">
        <v>995</v>
      </c>
      <c r="F154" s="2" t="n">
        <v>975</v>
      </c>
      <c r="G154" s="2"/>
      <c r="H154" s="18"/>
      <c r="I154" s="0" t="str">
        <f aca="false">B154&amp;C154&amp;D154</f>
        <v>WOMENFOOTWEAR38</v>
      </c>
      <c r="J154" s="2" t="n">
        <f aca="false">COUNTIFS(I:I,I154)</f>
        <v>1</v>
      </c>
    </row>
    <row r="155" customFormat="false" ht="15" hidden="false" customHeight="false" outlineLevel="0" collapsed="false">
      <c r="B155" s="18" t="s">
        <v>109</v>
      </c>
      <c r="C155" s="18" t="s">
        <v>110</v>
      </c>
      <c r="D155" s="75" t="n">
        <v>38.5</v>
      </c>
      <c r="E155" s="2" t="n">
        <v>985</v>
      </c>
      <c r="F155" s="2" t="n">
        <v>995</v>
      </c>
      <c r="G155" s="2"/>
      <c r="H155" s="18"/>
      <c r="I155" s="0" t="str">
        <f aca="false">B155&amp;C155&amp;D155</f>
        <v>WOMENFOOTWEAR38,5</v>
      </c>
      <c r="J155" s="2" t="n">
        <f aca="false">COUNTIFS(I:I,I155)</f>
        <v>1</v>
      </c>
    </row>
    <row r="156" customFormat="false" ht="15" hidden="false" customHeight="false" outlineLevel="0" collapsed="false">
      <c r="B156" s="18" t="s">
        <v>109</v>
      </c>
      <c r="C156" s="18" t="s">
        <v>110</v>
      </c>
      <c r="D156" s="75" t="n">
        <v>39</v>
      </c>
      <c r="E156" s="2" t="n">
        <v>955</v>
      </c>
      <c r="F156" s="2" t="n">
        <v>985</v>
      </c>
      <c r="G156" s="2"/>
      <c r="H156" s="18"/>
      <c r="I156" s="0" t="str">
        <f aca="false">B156&amp;C156&amp;D156</f>
        <v>WOMENFOOTWEAR39</v>
      </c>
      <c r="J156" s="2" t="n">
        <f aca="false">COUNTIFS(I:I,I156)</f>
        <v>1</v>
      </c>
    </row>
    <row r="157" customFormat="false" ht="15" hidden="false" customHeight="false" outlineLevel="0" collapsed="false">
      <c r="B157" s="18" t="s">
        <v>109</v>
      </c>
      <c r="C157" s="18" t="s">
        <v>110</v>
      </c>
      <c r="D157" s="75" t="n">
        <v>39.5</v>
      </c>
      <c r="E157" s="2" t="n">
        <v>935</v>
      </c>
      <c r="F157" s="2" t="n">
        <v>965</v>
      </c>
      <c r="G157" s="2"/>
      <c r="H157" s="18"/>
      <c r="I157" s="0" t="str">
        <f aca="false">B157&amp;C157&amp;D157</f>
        <v>WOMENFOOTWEAR39,5</v>
      </c>
      <c r="J157" s="2" t="n">
        <f aca="false">COUNTIFS(I:I,I157)</f>
        <v>1</v>
      </c>
    </row>
    <row r="158" customFormat="false" ht="15" hidden="false" customHeight="false" outlineLevel="0" collapsed="false">
      <c r="B158" s="18" t="s">
        <v>109</v>
      </c>
      <c r="C158" s="18" t="s">
        <v>110</v>
      </c>
      <c r="D158" s="75" t="n">
        <v>40</v>
      </c>
      <c r="E158" s="2" t="n">
        <v>915</v>
      </c>
      <c r="F158" s="2" t="n">
        <v>955</v>
      </c>
      <c r="G158" s="2"/>
      <c r="H158" s="18"/>
      <c r="I158" s="0" t="str">
        <f aca="false">B158&amp;C158&amp;D158</f>
        <v>WOMENFOOTWEAR40</v>
      </c>
      <c r="J158" s="2" t="n">
        <f aca="false">COUNTIFS(I:I,I158)</f>
        <v>1</v>
      </c>
    </row>
    <row r="159" customFormat="false" ht="15" hidden="false" customHeight="false" outlineLevel="0" collapsed="false">
      <c r="B159" s="18" t="s">
        <v>109</v>
      </c>
      <c r="C159" s="18" t="s">
        <v>110</v>
      </c>
      <c r="D159" s="75" t="n">
        <v>40.5</v>
      </c>
      <c r="E159" s="2" t="n">
        <v>895</v>
      </c>
      <c r="F159" s="2" t="n">
        <v>895</v>
      </c>
      <c r="G159" s="2"/>
      <c r="H159" s="18"/>
      <c r="I159" s="0" t="str">
        <f aca="false">B159&amp;C159&amp;D159</f>
        <v>WOMENFOOTWEAR40,5</v>
      </c>
      <c r="J159" s="2" t="n">
        <f aca="false">COUNTIFS(I:I,I159)</f>
        <v>1</v>
      </c>
    </row>
    <row r="160" customFormat="false" ht="15" hidden="false" customHeight="false" outlineLevel="0" collapsed="false">
      <c r="B160" s="18" t="s">
        <v>109</v>
      </c>
      <c r="C160" s="18" t="s">
        <v>110</v>
      </c>
      <c r="D160" s="75" t="n">
        <v>41</v>
      </c>
      <c r="E160" s="2" t="n">
        <v>875</v>
      </c>
      <c r="F160" s="2" t="n">
        <v>875</v>
      </c>
      <c r="G160" s="2"/>
      <c r="H160" s="18"/>
      <c r="I160" s="0" t="str">
        <f aca="false">B160&amp;C160&amp;D160</f>
        <v>WOMENFOOTWEAR41</v>
      </c>
      <c r="J160" s="2" t="n">
        <f aca="false">COUNTIFS(I:I,I160)</f>
        <v>1</v>
      </c>
    </row>
    <row r="161" customFormat="false" ht="15" hidden="false" customHeight="false" outlineLevel="0" collapsed="false">
      <c r="B161" s="18" t="s">
        <v>109</v>
      </c>
      <c r="C161" s="18" t="s">
        <v>110</v>
      </c>
      <c r="D161" s="75" t="n">
        <v>41.5</v>
      </c>
      <c r="E161" s="2" t="n">
        <v>855</v>
      </c>
      <c r="F161" s="2" t="n">
        <v>855</v>
      </c>
      <c r="G161" s="2"/>
      <c r="H161" s="18"/>
      <c r="I161" s="0" t="str">
        <f aca="false">B161&amp;C161&amp;D161</f>
        <v>WOMENFOOTWEAR41,5</v>
      </c>
      <c r="J161" s="2" t="n">
        <f aca="false">COUNTIFS(I:I,I161)</f>
        <v>1</v>
      </c>
    </row>
    <row r="162" customFormat="false" ht="15" hidden="false" customHeight="false" outlineLevel="0" collapsed="false">
      <c r="B162" s="18" t="s">
        <v>109</v>
      </c>
      <c r="C162" s="18" t="s">
        <v>110</v>
      </c>
      <c r="D162" s="75" t="n">
        <v>42</v>
      </c>
      <c r="E162" s="2" t="n">
        <v>835</v>
      </c>
      <c r="F162" s="2" t="n">
        <v>835</v>
      </c>
      <c r="G162" s="2"/>
      <c r="H162" s="18"/>
      <c r="I162" s="0" t="str">
        <f aca="false">B162&amp;C162&amp;D162</f>
        <v>WOMENFOOTWEAR42</v>
      </c>
      <c r="J162" s="2" t="n">
        <f aca="false">COUNTIFS(I:I,I162)</f>
        <v>1</v>
      </c>
    </row>
    <row r="163" customFormat="false" ht="15" hidden="false" customHeight="false" outlineLevel="0" collapsed="false">
      <c r="B163" s="18" t="s">
        <v>109</v>
      </c>
      <c r="C163" s="18" t="s">
        <v>110</v>
      </c>
      <c r="D163" s="75" t="n">
        <v>42.5</v>
      </c>
      <c r="E163" s="2" t="n">
        <v>815</v>
      </c>
      <c r="F163" s="2" t="n">
        <v>815</v>
      </c>
      <c r="G163" s="2"/>
      <c r="H163" s="18"/>
      <c r="I163" s="0" t="str">
        <f aca="false">B163&amp;C163&amp;D163</f>
        <v>WOMENFOOTWEAR42,5</v>
      </c>
      <c r="J163" s="2" t="n">
        <f aca="false">COUNTIFS(I:I,I163)</f>
        <v>1</v>
      </c>
    </row>
    <row r="164" customFormat="false" ht="15" hidden="false" customHeight="false" outlineLevel="0" collapsed="false">
      <c r="B164" s="18" t="s">
        <v>109</v>
      </c>
      <c r="C164" s="18" t="s">
        <v>110</v>
      </c>
      <c r="D164" s="75" t="n">
        <v>43</v>
      </c>
      <c r="E164" s="2" t="n">
        <v>795</v>
      </c>
      <c r="F164" s="2" t="n">
        <v>795</v>
      </c>
      <c r="G164" s="2"/>
      <c r="H164" s="18"/>
      <c r="I164" s="0" t="str">
        <f aca="false">B164&amp;C164&amp;D164</f>
        <v>WOMENFOOTWEAR43</v>
      </c>
      <c r="J164" s="2" t="n">
        <f aca="false">COUNTIFS(I:I,I164)</f>
        <v>1</v>
      </c>
    </row>
    <row r="165" customFormat="false" ht="15" hidden="false" customHeight="false" outlineLevel="0" collapsed="false">
      <c r="B165" s="18" t="s">
        <v>109</v>
      </c>
      <c r="C165" s="18" t="s">
        <v>110</v>
      </c>
      <c r="D165" s="75" t="n">
        <v>43.5</v>
      </c>
      <c r="E165" s="2" t="n">
        <v>775</v>
      </c>
      <c r="F165" s="2" t="n">
        <v>775</v>
      </c>
      <c r="G165" s="2"/>
      <c r="H165" s="18"/>
      <c r="I165" s="0" t="str">
        <f aca="false">B165&amp;C165&amp;D165</f>
        <v>WOMENFOOTWEAR43,5</v>
      </c>
      <c r="J165" s="2" t="n">
        <f aca="false">COUNTIFS(I:I,I165)</f>
        <v>1</v>
      </c>
    </row>
    <row r="166" customFormat="false" ht="15" hidden="false" customHeight="false" outlineLevel="0" collapsed="false">
      <c r="B166" s="18" t="s">
        <v>109</v>
      </c>
      <c r="C166" s="18" t="s">
        <v>110</v>
      </c>
      <c r="D166" s="75" t="n">
        <v>44</v>
      </c>
      <c r="E166" s="2" t="n">
        <v>755</v>
      </c>
      <c r="F166" s="2" t="n">
        <v>755</v>
      </c>
      <c r="G166" s="2"/>
      <c r="H166" s="18"/>
      <c r="I166" s="0" t="str">
        <f aca="false">B166&amp;C166&amp;D166</f>
        <v>WOMENFOOTWEAR44</v>
      </c>
      <c r="J166" s="2" t="n">
        <f aca="false">COUNTIFS(I:I,I166)</f>
        <v>1</v>
      </c>
    </row>
    <row r="167" customFormat="false" ht="15" hidden="false" customHeight="false" outlineLevel="0" collapsed="false">
      <c r="B167" s="18" t="s">
        <v>109</v>
      </c>
      <c r="C167" s="18" t="s">
        <v>110</v>
      </c>
      <c r="D167" s="2" t="n">
        <v>44.5</v>
      </c>
      <c r="E167" s="2" t="n">
        <v>745</v>
      </c>
      <c r="F167" s="2" t="n">
        <v>745</v>
      </c>
      <c r="G167" s="2"/>
      <c r="H167" s="18"/>
      <c r="I167" s="0" t="str">
        <f aca="false">B167&amp;C167&amp;D167</f>
        <v>WOMENFOOTWEAR44,5</v>
      </c>
      <c r="J167" s="2" t="n">
        <f aca="false">COUNTIFS(I:I,I167)</f>
        <v>1</v>
      </c>
    </row>
    <row r="168" customFormat="false" ht="15" hidden="false" customHeight="false" outlineLevel="0" collapsed="false">
      <c r="B168" s="18" t="s">
        <v>109</v>
      </c>
      <c r="C168" s="18" t="s">
        <v>110</v>
      </c>
      <c r="D168" s="2" t="n">
        <v>45</v>
      </c>
      <c r="E168" s="2" t="n">
        <v>735</v>
      </c>
      <c r="F168" s="2" t="n">
        <v>735</v>
      </c>
      <c r="G168" s="2"/>
      <c r="H168" s="18"/>
      <c r="I168" s="0" t="str">
        <f aca="false">B168&amp;C168&amp;D168</f>
        <v>WOMENFOOTWEAR45</v>
      </c>
      <c r="J168" s="2" t="n">
        <f aca="false">COUNTIFS(I:I,I168)</f>
        <v>1</v>
      </c>
    </row>
    <row r="169" customFormat="false" ht="15" hidden="false" customHeight="false" outlineLevel="0" collapsed="false">
      <c r="B169" s="18" t="s">
        <v>109</v>
      </c>
      <c r="C169" s="18" t="s">
        <v>110</v>
      </c>
      <c r="D169" s="2" t="n">
        <v>45.5</v>
      </c>
      <c r="E169" s="2" t="s">
        <v>3358</v>
      </c>
      <c r="F169" s="2" t="n">
        <v>695</v>
      </c>
      <c r="G169" s="2"/>
      <c r="H169" s="18"/>
      <c r="I169" s="0" t="str">
        <f aca="false">B169&amp;C169&amp;D169</f>
        <v>WOMENFOOTWEAR45,5</v>
      </c>
      <c r="J169" s="2" t="n">
        <f aca="false">COUNTIFS(I:I,I169)</f>
        <v>1</v>
      </c>
    </row>
    <row r="170" customFormat="false" ht="15" hidden="false" customHeight="false" outlineLevel="0" collapsed="false">
      <c r="B170" s="18" t="s">
        <v>109</v>
      </c>
      <c r="C170" s="18" t="s">
        <v>110</v>
      </c>
      <c r="D170" s="2" t="s">
        <v>349</v>
      </c>
      <c r="E170" s="2" t="n">
        <v>744</v>
      </c>
      <c r="F170" s="2" t="n">
        <v>744</v>
      </c>
      <c r="G170" s="2"/>
      <c r="H170" s="18"/>
      <c r="I170" s="0" t="str">
        <f aca="false">B170&amp;C170&amp;D170</f>
        <v>WOMENFOOTWEAR31/32</v>
      </c>
      <c r="J170" s="2" t="n">
        <f aca="false">COUNTIFS(I:I,I170)</f>
        <v>1</v>
      </c>
    </row>
    <row r="171" customFormat="false" ht="15" hidden="false" customHeight="false" outlineLevel="0" collapsed="false">
      <c r="B171" s="18" t="s">
        <v>109</v>
      </c>
      <c r="C171" s="18" t="s">
        <v>110</v>
      </c>
      <c r="D171" s="2" t="s">
        <v>366</v>
      </c>
      <c r="E171" s="2" t="n">
        <v>793</v>
      </c>
      <c r="F171" s="2" t="n">
        <v>793</v>
      </c>
      <c r="G171" s="2"/>
      <c r="H171" s="18"/>
      <c r="I171" s="0" t="str">
        <f aca="false">B171&amp;C171&amp;D171</f>
        <v>WOMENFOOTWEAR31/33</v>
      </c>
      <c r="J171" s="2" t="n">
        <f aca="false">COUNTIFS(I:I,I171)</f>
        <v>1</v>
      </c>
    </row>
    <row r="172" customFormat="false" ht="15" hidden="false" customHeight="false" outlineLevel="0" collapsed="false">
      <c r="B172" s="18" t="s">
        <v>109</v>
      </c>
      <c r="C172" s="18" t="s">
        <v>110</v>
      </c>
      <c r="D172" s="2" t="s">
        <v>144</v>
      </c>
      <c r="E172" s="2" t="n">
        <v>794</v>
      </c>
      <c r="F172" s="2" t="n">
        <v>794</v>
      </c>
      <c r="G172" s="2"/>
      <c r="H172" s="18"/>
      <c r="I172" s="0" t="str">
        <f aca="false">B172&amp;C172&amp;D172</f>
        <v>WOMENFOOTWEAR32/33</v>
      </c>
      <c r="J172" s="2" t="n">
        <f aca="false">COUNTIFS(I:I,I172)</f>
        <v>1</v>
      </c>
    </row>
    <row r="173" customFormat="false" ht="15" hidden="false" customHeight="false" outlineLevel="0" collapsed="false">
      <c r="B173" s="18" t="s">
        <v>109</v>
      </c>
      <c r="C173" s="18" t="s">
        <v>110</v>
      </c>
      <c r="D173" s="2" t="s">
        <v>158</v>
      </c>
      <c r="E173" s="2" t="n">
        <v>873</v>
      </c>
      <c r="F173" s="2" t="n">
        <v>873</v>
      </c>
      <c r="G173" s="2"/>
      <c r="H173" s="18"/>
      <c r="I173" s="0" t="str">
        <f aca="false">B173&amp;C173&amp;D173</f>
        <v>WOMENFOOTWEAR32/34</v>
      </c>
      <c r="J173" s="2" t="n">
        <f aca="false">COUNTIFS(I:I,I173)</f>
        <v>1</v>
      </c>
    </row>
    <row r="174" customFormat="false" ht="15" hidden="false" customHeight="false" outlineLevel="0" collapsed="false">
      <c r="B174" s="18" t="s">
        <v>109</v>
      </c>
      <c r="C174" s="18" t="s">
        <v>110</v>
      </c>
      <c r="D174" s="2" t="s">
        <v>145</v>
      </c>
      <c r="E174" s="2" t="n">
        <v>834</v>
      </c>
      <c r="F174" s="2" t="n">
        <v>834</v>
      </c>
      <c r="G174" s="2"/>
      <c r="H174" s="18"/>
      <c r="I174" s="0" t="str">
        <f aca="false">B174&amp;C174&amp;D174</f>
        <v>WOMENFOOTWEAR33/34</v>
      </c>
      <c r="J174" s="2" t="n">
        <f aca="false">COUNTIFS(I:I,I174)</f>
        <v>1</v>
      </c>
    </row>
    <row r="175" customFormat="false" ht="15" hidden="false" customHeight="false" outlineLevel="0" collapsed="false">
      <c r="B175" s="18" t="s">
        <v>109</v>
      </c>
      <c r="C175" s="18" t="s">
        <v>110</v>
      </c>
      <c r="D175" s="2" t="s">
        <v>159</v>
      </c>
      <c r="E175" s="2" t="n">
        <v>893</v>
      </c>
      <c r="F175" s="2" t="n">
        <v>883</v>
      </c>
      <c r="G175" s="2"/>
      <c r="H175" s="18"/>
      <c r="I175" s="0" t="str">
        <f aca="false">B175&amp;C175&amp;D175</f>
        <v>WOMENFOOTWEAR33/35</v>
      </c>
      <c r="J175" s="2" t="n">
        <f aca="false">COUNTIFS(I:I,I175)</f>
        <v>1</v>
      </c>
    </row>
    <row r="176" customFormat="false" ht="15" hidden="false" customHeight="false" outlineLevel="0" collapsed="false">
      <c r="B176" s="18" t="s">
        <v>109</v>
      </c>
      <c r="C176" s="18" t="s">
        <v>110</v>
      </c>
      <c r="D176" s="2" t="s">
        <v>146</v>
      </c>
      <c r="E176" s="2" t="n">
        <v>874</v>
      </c>
      <c r="F176" s="2" t="n">
        <v>874</v>
      </c>
      <c r="G176" s="2"/>
      <c r="H176" s="18"/>
      <c r="I176" s="0" t="str">
        <f aca="false">B176&amp;C176&amp;D176</f>
        <v>WOMENFOOTWEAR34/35</v>
      </c>
      <c r="J176" s="2" t="n">
        <f aca="false">COUNTIFS(I:I,I176)</f>
        <v>1</v>
      </c>
    </row>
    <row r="177" customFormat="false" ht="15" hidden="false" customHeight="false" outlineLevel="0" collapsed="false">
      <c r="B177" s="18" t="s">
        <v>109</v>
      </c>
      <c r="C177" s="18" t="s">
        <v>110</v>
      </c>
      <c r="D177" s="2" t="s">
        <v>160</v>
      </c>
      <c r="E177" s="2" t="n">
        <v>913</v>
      </c>
      <c r="F177" s="2" t="n">
        <v>893</v>
      </c>
      <c r="G177" s="2"/>
      <c r="H177" s="18"/>
      <c r="I177" s="0" t="str">
        <f aca="false">B177&amp;C177&amp;D177</f>
        <v>WOMENFOOTWEAR34/36</v>
      </c>
      <c r="J177" s="2" t="n">
        <f aca="false">COUNTIFS(I:I,I177)</f>
        <v>1</v>
      </c>
    </row>
    <row r="178" customFormat="false" ht="15" hidden="false" customHeight="false" outlineLevel="0" collapsed="false">
      <c r="B178" s="18" t="s">
        <v>109</v>
      </c>
      <c r="C178" s="18" t="s">
        <v>110</v>
      </c>
      <c r="D178" s="2" t="s">
        <v>147</v>
      </c>
      <c r="E178" s="2" t="n">
        <v>914</v>
      </c>
      <c r="F178" s="2" t="n">
        <v>914</v>
      </c>
      <c r="G178" s="2"/>
      <c r="H178" s="18"/>
      <c r="I178" s="0" t="str">
        <f aca="false">B178&amp;C178&amp;D178</f>
        <v>WOMENFOOTWEAR35/36</v>
      </c>
      <c r="J178" s="2" t="n">
        <f aca="false">COUNTIFS(I:I,I178)</f>
        <v>1</v>
      </c>
    </row>
    <row r="179" customFormat="false" ht="15" hidden="false" customHeight="false" outlineLevel="0" collapsed="false">
      <c r="B179" s="18" t="s">
        <v>109</v>
      </c>
      <c r="C179" s="18" t="s">
        <v>110</v>
      </c>
      <c r="D179" s="2" t="s">
        <v>161</v>
      </c>
      <c r="E179" s="2" t="n">
        <v>933</v>
      </c>
      <c r="F179" s="2" t="n">
        <v>913</v>
      </c>
      <c r="G179" s="2"/>
      <c r="H179" s="18"/>
      <c r="I179" s="0" t="str">
        <f aca="false">B179&amp;C179&amp;D179</f>
        <v>WOMENFOOTWEAR35/37</v>
      </c>
      <c r="J179" s="2" t="n">
        <f aca="false">COUNTIFS(I:I,I179)</f>
        <v>1</v>
      </c>
    </row>
    <row r="180" customFormat="false" ht="15" hidden="false" customHeight="false" outlineLevel="0" collapsed="false">
      <c r="B180" s="18" t="s">
        <v>109</v>
      </c>
      <c r="C180" s="18" t="s">
        <v>110</v>
      </c>
      <c r="D180" s="2" t="s">
        <v>162</v>
      </c>
      <c r="E180" s="2" t="s">
        <v>3358</v>
      </c>
      <c r="F180" s="2" t="n">
        <v>933</v>
      </c>
      <c r="G180" s="2"/>
      <c r="H180" s="18"/>
      <c r="I180" s="0" t="str">
        <f aca="false">B180&amp;C180&amp;D180</f>
        <v>WOMENFOOTWEAR35/38</v>
      </c>
      <c r="J180" s="2" t="n">
        <f aca="false">COUNTIFS(I:I,I180)</f>
        <v>1</v>
      </c>
    </row>
    <row r="181" customFormat="false" ht="15" hidden="false" customHeight="false" outlineLevel="0" collapsed="false">
      <c r="B181" s="18" t="s">
        <v>109</v>
      </c>
      <c r="C181" s="18" t="s">
        <v>110</v>
      </c>
      <c r="D181" s="2" t="s">
        <v>148</v>
      </c>
      <c r="E181" s="2" t="n">
        <v>954</v>
      </c>
      <c r="F181" s="2" t="n">
        <v>934</v>
      </c>
      <c r="G181" s="2"/>
      <c r="H181" s="18"/>
      <c r="I181" s="0" t="str">
        <f aca="false">B181&amp;C181&amp;D181</f>
        <v>WOMENFOOTWEAR36/37</v>
      </c>
      <c r="J181" s="2" t="n">
        <f aca="false">COUNTIFS(I:I,I181)</f>
        <v>1</v>
      </c>
    </row>
    <row r="182" customFormat="false" ht="15" hidden="false" customHeight="false" outlineLevel="0" collapsed="false">
      <c r="B182" s="18" t="s">
        <v>109</v>
      </c>
      <c r="C182" s="18" t="s">
        <v>110</v>
      </c>
      <c r="D182" s="2" t="s">
        <v>163</v>
      </c>
      <c r="E182" s="2" t="n">
        <v>953</v>
      </c>
      <c r="F182" s="2" t="n">
        <v>953</v>
      </c>
      <c r="G182" s="2"/>
      <c r="H182" s="18"/>
      <c r="I182" s="0" t="str">
        <f aca="false">B182&amp;C182&amp;D182</f>
        <v>WOMENFOOTWEAR36/38</v>
      </c>
      <c r="J182" s="2" t="n">
        <f aca="false">COUNTIFS(I:I,I182)</f>
        <v>1</v>
      </c>
    </row>
    <row r="183" customFormat="false" ht="15" hidden="false" customHeight="false" outlineLevel="0" collapsed="false">
      <c r="B183" s="18" t="s">
        <v>109</v>
      </c>
      <c r="C183" s="18" t="s">
        <v>110</v>
      </c>
      <c r="D183" s="2" t="s">
        <v>164</v>
      </c>
      <c r="E183" s="2" t="n">
        <v>973</v>
      </c>
      <c r="F183" s="2" t="n">
        <v>973</v>
      </c>
      <c r="G183" s="2"/>
      <c r="H183" s="18"/>
      <c r="I183" s="0" t="str">
        <f aca="false">B183&amp;C183&amp;D183</f>
        <v>WOMENFOOTWEAR36/39</v>
      </c>
      <c r="J183" s="2" t="n">
        <f aca="false">COUNTIFS(I:I,I183)</f>
        <v>1</v>
      </c>
    </row>
    <row r="184" customFormat="false" ht="15" hidden="false" customHeight="false" outlineLevel="0" collapsed="false">
      <c r="B184" s="18" t="s">
        <v>109</v>
      </c>
      <c r="C184" s="18" t="s">
        <v>110</v>
      </c>
      <c r="D184" s="2" t="s">
        <v>149</v>
      </c>
      <c r="E184" s="2" t="n">
        <v>994</v>
      </c>
      <c r="F184" s="2" t="n">
        <v>944</v>
      </c>
      <c r="G184" s="2"/>
      <c r="H184" s="18"/>
      <c r="I184" s="0" t="str">
        <f aca="false">B184&amp;C184&amp;D184</f>
        <v>WOMENFOOTWEAR37/38</v>
      </c>
      <c r="J184" s="2" t="n">
        <f aca="false">COUNTIFS(I:I,I184)</f>
        <v>1</v>
      </c>
    </row>
    <row r="185" customFormat="false" ht="15" hidden="false" customHeight="false" outlineLevel="0" collapsed="false">
      <c r="B185" s="18" t="s">
        <v>109</v>
      </c>
      <c r="C185" s="18" t="s">
        <v>110</v>
      </c>
      <c r="D185" s="2" t="s">
        <v>165</v>
      </c>
      <c r="E185" s="2" t="n">
        <v>993</v>
      </c>
      <c r="F185" s="2" t="n">
        <v>983</v>
      </c>
      <c r="G185" s="2"/>
      <c r="H185" s="18"/>
      <c r="I185" s="0" t="str">
        <f aca="false">B185&amp;C185&amp;D185</f>
        <v>WOMENFOOTWEAR37/39</v>
      </c>
      <c r="J185" s="2" t="n">
        <f aca="false">COUNTIFS(I:I,I185)</f>
        <v>1</v>
      </c>
    </row>
    <row r="186" customFormat="false" ht="15" hidden="false" customHeight="false" outlineLevel="0" collapsed="false">
      <c r="B186" s="18" t="s">
        <v>109</v>
      </c>
      <c r="C186" s="18" t="s">
        <v>110</v>
      </c>
      <c r="D186" s="2" t="s">
        <v>150</v>
      </c>
      <c r="E186" s="2" t="n">
        <v>964</v>
      </c>
      <c r="F186" s="2" t="n">
        <v>994</v>
      </c>
      <c r="G186" s="2"/>
      <c r="H186" s="18"/>
      <c r="I186" s="0" t="str">
        <f aca="false">B186&amp;C186&amp;D186</f>
        <v>WOMENFOOTWEAR38/39</v>
      </c>
      <c r="J186" s="2" t="n">
        <f aca="false">COUNTIFS(I:I,I186)</f>
        <v>1</v>
      </c>
    </row>
    <row r="187" customFormat="false" ht="15" hidden="false" customHeight="false" outlineLevel="0" collapsed="false">
      <c r="B187" s="18" t="s">
        <v>109</v>
      </c>
      <c r="C187" s="18" t="s">
        <v>110</v>
      </c>
      <c r="D187" s="2" t="s">
        <v>166</v>
      </c>
      <c r="E187" s="2" t="n">
        <v>983</v>
      </c>
      <c r="F187" s="2" t="n">
        <v>993</v>
      </c>
      <c r="G187" s="2"/>
      <c r="H187" s="18"/>
      <c r="I187" s="0" t="str">
        <f aca="false">B187&amp;C187&amp;D187</f>
        <v>WOMENFOOTWEAR38/40</v>
      </c>
      <c r="J187" s="2" t="n">
        <f aca="false">COUNTIFS(I:I,I187)</f>
        <v>1</v>
      </c>
    </row>
    <row r="188" customFormat="false" ht="15" hidden="false" customHeight="false" outlineLevel="0" collapsed="false">
      <c r="B188" s="18" t="s">
        <v>109</v>
      </c>
      <c r="C188" s="18" t="s">
        <v>110</v>
      </c>
      <c r="D188" s="2" t="s">
        <v>151</v>
      </c>
      <c r="E188" s="2" t="n">
        <v>924</v>
      </c>
      <c r="F188" s="2" t="n">
        <v>974</v>
      </c>
      <c r="G188" s="2"/>
      <c r="H188" s="18"/>
      <c r="I188" s="0" t="str">
        <f aca="false">B188&amp;C188&amp;D188</f>
        <v>WOMENFOOTWEAR39/40</v>
      </c>
      <c r="J188" s="2" t="n">
        <f aca="false">COUNTIFS(I:I,I188)</f>
        <v>1</v>
      </c>
    </row>
    <row r="189" customFormat="false" ht="15" hidden="false" customHeight="false" outlineLevel="0" collapsed="false">
      <c r="B189" s="18" t="s">
        <v>109</v>
      </c>
      <c r="C189" s="18" t="s">
        <v>110</v>
      </c>
      <c r="D189" s="2" t="s">
        <v>167</v>
      </c>
      <c r="E189" s="2" t="n">
        <v>963</v>
      </c>
      <c r="F189" s="2" t="n">
        <v>964</v>
      </c>
      <c r="G189" s="2"/>
      <c r="H189" s="18"/>
      <c r="I189" s="0" t="str">
        <f aca="false">B189&amp;C189&amp;D189</f>
        <v>WOMENFOOTWEAR39/41</v>
      </c>
      <c r="J189" s="2" t="n">
        <f aca="false">COUNTIFS(I:I,I189)</f>
        <v>1</v>
      </c>
    </row>
    <row r="190" customFormat="false" ht="15" hidden="false" customHeight="false" outlineLevel="0" collapsed="false">
      <c r="B190" s="18" t="s">
        <v>109</v>
      </c>
      <c r="C190" s="18" t="s">
        <v>110</v>
      </c>
      <c r="D190" s="2" t="s">
        <v>168</v>
      </c>
      <c r="E190" s="2" t="s">
        <v>3358</v>
      </c>
      <c r="F190" s="2" t="n">
        <v>963</v>
      </c>
      <c r="G190" s="2"/>
      <c r="H190" s="18"/>
      <c r="I190" s="0" t="str">
        <f aca="false">B190&amp;C190&amp;D190</f>
        <v>WOMENFOOTWEAR39/42</v>
      </c>
      <c r="J190" s="2" t="n">
        <f aca="false">COUNTIFS(I:I,I190)</f>
        <v>1</v>
      </c>
    </row>
    <row r="191" customFormat="false" ht="15" hidden="false" customHeight="false" outlineLevel="0" collapsed="false">
      <c r="B191" s="18" t="s">
        <v>109</v>
      </c>
      <c r="C191" s="18" t="s">
        <v>110</v>
      </c>
      <c r="D191" s="2" t="s">
        <v>152</v>
      </c>
      <c r="E191" s="2" t="n">
        <v>884</v>
      </c>
      <c r="F191" s="2" t="n">
        <v>884</v>
      </c>
      <c r="G191" s="2"/>
      <c r="H191" s="18"/>
      <c r="I191" s="0" t="str">
        <f aca="false">B191&amp;C191&amp;D191</f>
        <v>WOMENFOOTWEAR40/41</v>
      </c>
      <c r="J191" s="2" t="n">
        <f aca="false">COUNTIFS(I:I,I191)</f>
        <v>1</v>
      </c>
    </row>
    <row r="192" customFormat="false" ht="15" hidden="false" customHeight="false" outlineLevel="0" collapsed="false">
      <c r="B192" s="18" t="s">
        <v>109</v>
      </c>
      <c r="C192" s="18" t="s">
        <v>110</v>
      </c>
      <c r="D192" s="2" t="s">
        <v>169</v>
      </c>
      <c r="E192" s="2" t="n">
        <v>943</v>
      </c>
      <c r="F192" s="2" t="n">
        <v>943</v>
      </c>
      <c r="G192" s="2"/>
      <c r="H192" s="18"/>
      <c r="I192" s="0" t="str">
        <f aca="false">B192&amp;C192&amp;D192</f>
        <v>WOMENFOOTWEAR40/42</v>
      </c>
      <c r="J192" s="2" t="n">
        <f aca="false">COUNTIFS(I:I,I192)</f>
        <v>1</v>
      </c>
    </row>
    <row r="193" customFormat="false" ht="15" hidden="false" customHeight="false" outlineLevel="0" collapsed="false">
      <c r="B193" s="18" t="s">
        <v>109</v>
      </c>
      <c r="C193" s="18" t="s">
        <v>110</v>
      </c>
      <c r="D193" s="2" t="s">
        <v>153</v>
      </c>
      <c r="E193" s="2" t="n">
        <v>844</v>
      </c>
      <c r="F193" s="2" t="n">
        <v>844</v>
      </c>
      <c r="G193" s="2"/>
      <c r="H193" s="18"/>
      <c r="I193" s="0" t="str">
        <f aca="false">B193&amp;C193&amp;D193</f>
        <v>WOMENFOOTWEAR41/42</v>
      </c>
      <c r="J193" s="2" t="n">
        <f aca="false">COUNTIFS(I:I,I193)</f>
        <v>1</v>
      </c>
    </row>
    <row r="194" customFormat="false" ht="15" hidden="false" customHeight="false" outlineLevel="0" collapsed="false">
      <c r="B194" s="18" t="s">
        <v>109</v>
      </c>
      <c r="C194" s="18" t="s">
        <v>110</v>
      </c>
      <c r="D194" s="2" t="s">
        <v>170</v>
      </c>
      <c r="E194" s="2" t="n">
        <v>923</v>
      </c>
      <c r="F194" s="2" t="n">
        <v>923</v>
      </c>
      <c r="G194" s="2"/>
      <c r="H194" s="18"/>
      <c r="I194" s="0" t="str">
        <f aca="false">B194&amp;C194&amp;D194</f>
        <v>WOMENFOOTWEAR41/43</v>
      </c>
      <c r="J194" s="2" t="n">
        <f aca="false">COUNTIFS(I:I,I194)</f>
        <v>1</v>
      </c>
    </row>
    <row r="195" customFormat="false" ht="15" hidden="false" customHeight="false" outlineLevel="0" collapsed="false">
      <c r="B195" s="18" t="s">
        <v>109</v>
      </c>
      <c r="C195" s="18" t="s">
        <v>110</v>
      </c>
      <c r="D195" s="2" t="s">
        <v>154</v>
      </c>
      <c r="E195" s="2" t="n">
        <v>804</v>
      </c>
      <c r="F195" s="2" t="n">
        <v>804</v>
      </c>
      <c r="G195" s="2"/>
      <c r="H195" s="18"/>
      <c r="I195" s="0" t="str">
        <f aca="false">B195&amp;C195&amp;D195</f>
        <v>WOMENFOOTWEAR42/43</v>
      </c>
      <c r="J195" s="2" t="n">
        <f aca="false">COUNTIFS(I:I,I195)</f>
        <v>1</v>
      </c>
    </row>
    <row r="196" customFormat="false" ht="15" hidden="false" customHeight="false" outlineLevel="0" collapsed="false">
      <c r="B196" s="18" t="s">
        <v>109</v>
      </c>
      <c r="C196" s="18" t="s">
        <v>110</v>
      </c>
      <c r="D196" s="2" t="s">
        <v>171</v>
      </c>
      <c r="E196" s="2" t="n">
        <v>903</v>
      </c>
      <c r="F196" s="2" t="n">
        <v>903</v>
      </c>
      <c r="G196" s="2"/>
      <c r="H196" s="18"/>
      <c r="I196" s="0" t="str">
        <f aca="false">B196&amp;C196&amp;D196</f>
        <v>WOMENFOOTWEAR42/44</v>
      </c>
      <c r="J196" s="2" t="n">
        <f aca="false">COUNTIFS(I:I,I196)</f>
        <v>1</v>
      </c>
    </row>
    <row r="197" customFormat="false" ht="15" hidden="false" customHeight="false" outlineLevel="0" collapsed="false">
      <c r="B197" s="18" t="s">
        <v>109</v>
      </c>
      <c r="C197" s="18" t="s">
        <v>110</v>
      </c>
      <c r="D197" s="2" t="s">
        <v>155</v>
      </c>
      <c r="E197" s="2" t="n">
        <v>764</v>
      </c>
      <c r="F197" s="2" t="n">
        <v>764</v>
      </c>
      <c r="G197" s="2"/>
      <c r="H197" s="18"/>
      <c r="I197" s="0" t="str">
        <f aca="false">B197&amp;C197&amp;D197</f>
        <v>WOMENFOOTWEAR43/44</v>
      </c>
      <c r="J197" s="2" t="n">
        <f aca="false">COUNTIFS(I:I,I197)</f>
        <v>1</v>
      </c>
    </row>
    <row r="198" customFormat="false" ht="15" hidden="false" customHeight="false" outlineLevel="0" collapsed="false">
      <c r="B198" s="18" t="s">
        <v>109</v>
      </c>
      <c r="C198" s="18" t="s">
        <v>110</v>
      </c>
      <c r="D198" s="2" t="s">
        <v>254</v>
      </c>
      <c r="E198" s="2" t="n">
        <v>754</v>
      </c>
      <c r="F198" s="2" t="n">
        <v>754</v>
      </c>
      <c r="G198" s="2"/>
      <c r="H198" s="18"/>
      <c r="I198" s="0" t="str">
        <f aca="false">B198&amp;C198&amp;D198</f>
        <v>WOMENFOOTWEAR44/45</v>
      </c>
      <c r="J198" s="2" t="n">
        <f aca="false">COUNTIFS(I:I,I198)</f>
        <v>1</v>
      </c>
    </row>
    <row r="199" customFormat="false" ht="15" hidden="false" customHeight="false" outlineLevel="0" collapsed="false">
      <c r="B199" s="18" t="s">
        <v>109</v>
      </c>
      <c r="C199" s="18" t="s">
        <v>2517</v>
      </c>
      <c r="D199" s="75" t="n">
        <v>50</v>
      </c>
      <c r="E199" s="2" t="s">
        <v>3358</v>
      </c>
      <c r="F199" s="2" t="n">
        <v>859</v>
      </c>
      <c r="G199" s="2"/>
      <c r="H199" s="18"/>
      <c r="I199" s="0" t="str">
        <f aca="false">B199&amp;C199&amp;D199</f>
        <v>WOMENBELTS50</v>
      </c>
      <c r="J199" s="2" t="n">
        <f aca="false">COUNTIFS(I:I,I199)</f>
        <v>1</v>
      </c>
    </row>
    <row r="200" customFormat="false" ht="15" hidden="false" customHeight="false" outlineLevel="0" collapsed="false">
      <c r="B200" s="18" t="s">
        <v>109</v>
      </c>
      <c r="C200" s="18" t="s">
        <v>2517</v>
      </c>
      <c r="D200" s="75" t="n">
        <v>55</v>
      </c>
      <c r="E200" s="2" t="s">
        <v>3358</v>
      </c>
      <c r="F200" s="2" t="n">
        <v>869</v>
      </c>
      <c r="G200" s="2"/>
      <c r="H200" s="18"/>
      <c r="I200" s="0" t="str">
        <f aca="false">B200&amp;C200&amp;D200</f>
        <v>WOMENBELTS55</v>
      </c>
      <c r="J200" s="2" t="n">
        <f aca="false">COUNTIFS(I:I,I200)</f>
        <v>1</v>
      </c>
    </row>
    <row r="201" customFormat="false" ht="15" hidden="false" customHeight="false" outlineLevel="0" collapsed="false">
      <c r="B201" s="18" t="s">
        <v>109</v>
      </c>
      <c r="C201" s="18" t="s">
        <v>2517</v>
      </c>
      <c r="D201" s="75" t="n">
        <v>60</v>
      </c>
      <c r="E201" s="2" t="s">
        <v>3358</v>
      </c>
      <c r="F201" s="2" t="n">
        <v>969</v>
      </c>
      <c r="G201" s="2"/>
      <c r="H201" s="18"/>
      <c r="I201" s="0" t="str">
        <f aca="false">B201&amp;C201&amp;D201</f>
        <v>WOMENBELTS60</v>
      </c>
      <c r="J201" s="2" t="n">
        <f aca="false">COUNTIFS(I:I,I201)</f>
        <v>1</v>
      </c>
    </row>
    <row r="202" customFormat="false" ht="15" hidden="false" customHeight="false" outlineLevel="0" collapsed="false">
      <c r="B202" s="18" t="s">
        <v>109</v>
      </c>
      <c r="C202" s="18" t="s">
        <v>2517</v>
      </c>
      <c r="D202" s="75" t="n">
        <v>65</v>
      </c>
      <c r="E202" s="2" t="s">
        <v>3358</v>
      </c>
      <c r="F202" s="2" t="n">
        <v>999</v>
      </c>
      <c r="G202" s="2"/>
      <c r="H202" s="18"/>
      <c r="I202" s="0" t="str">
        <f aca="false">B202&amp;C202&amp;D202</f>
        <v>WOMENBELTS65</v>
      </c>
      <c r="J202" s="2" t="n">
        <f aca="false">COUNTIFS(I:I,I202)</f>
        <v>1</v>
      </c>
    </row>
    <row r="203" customFormat="false" ht="15" hidden="false" customHeight="false" outlineLevel="0" collapsed="false">
      <c r="B203" s="18" t="s">
        <v>109</v>
      </c>
      <c r="C203" s="18" t="s">
        <v>2517</v>
      </c>
      <c r="D203" s="75" t="n">
        <v>70</v>
      </c>
      <c r="E203" s="2" t="s">
        <v>3358</v>
      </c>
      <c r="F203" s="2" t="n">
        <v>989</v>
      </c>
      <c r="G203" s="2"/>
      <c r="H203" s="18"/>
      <c r="I203" s="0" t="str">
        <f aca="false">B203&amp;C203&amp;D203</f>
        <v>WOMENBELTS70</v>
      </c>
      <c r="J203" s="2" t="n">
        <f aca="false">COUNTIFS(I:I,I203)</f>
        <v>1</v>
      </c>
    </row>
    <row r="204" customFormat="false" ht="15" hidden="false" customHeight="false" outlineLevel="0" collapsed="false">
      <c r="B204" s="18" t="s">
        <v>109</v>
      </c>
      <c r="C204" s="18" t="s">
        <v>2517</v>
      </c>
      <c r="D204" s="75" t="n">
        <v>75</v>
      </c>
      <c r="E204" s="2" t="s">
        <v>3358</v>
      </c>
      <c r="F204" s="2" t="n">
        <v>979</v>
      </c>
      <c r="G204" s="2"/>
      <c r="H204" s="18"/>
      <c r="I204" s="0" t="str">
        <f aca="false">B204&amp;C204&amp;D204</f>
        <v>WOMENBELTS75</v>
      </c>
      <c r="J204" s="2" t="n">
        <f aca="false">COUNTIFS(I:I,I204)</f>
        <v>1</v>
      </c>
    </row>
    <row r="205" customFormat="false" ht="15" hidden="false" customHeight="false" outlineLevel="0" collapsed="false">
      <c r="B205" s="18" t="s">
        <v>109</v>
      </c>
      <c r="C205" s="18" t="s">
        <v>2517</v>
      </c>
      <c r="D205" s="75" t="n">
        <v>80</v>
      </c>
      <c r="E205" s="2" t="s">
        <v>3358</v>
      </c>
      <c r="F205" s="2" t="n">
        <v>959</v>
      </c>
      <c r="G205" s="2"/>
      <c r="H205" s="18"/>
      <c r="I205" s="0" t="str">
        <f aca="false">B205&amp;C205&amp;D205</f>
        <v>WOMENBELTS80</v>
      </c>
      <c r="J205" s="2" t="n">
        <f aca="false">COUNTIFS(I:I,I205)</f>
        <v>1</v>
      </c>
    </row>
    <row r="206" customFormat="false" ht="15" hidden="false" customHeight="false" outlineLevel="0" collapsed="false">
      <c r="B206" s="18" t="s">
        <v>109</v>
      </c>
      <c r="C206" s="18" t="s">
        <v>2517</v>
      </c>
      <c r="D206" s="75" t="n">
        <v>85</v>
      </c>
      <c r="E206" s="2" t="s">
        <v>3358</v>
      </c>
      <c r="F206" s="2" t="n">
        <v>949</v>
      </c>
      <c r="G206" s="2"/>
      <c r="H206" s="18"/>
      <c r="I206" s="0" t="str">
        <f aca="false">B206&amp;C206&amp;D206</f>
        <v>WOMENBELTS85</v>
      </c>
      <c r="J206" s="2" t="n">
        <f aca="false">COUNTIFS(I:I,I206)</f>
        <v>1</v>
      </c>
    </row>
    <row r="207" customFormat="false" ht="15" hidden="false" customHeight="false" outlineLevel="0" collapsed="false">
      <c r="B207" s="18" t="s">
        <v>109</v>
      </c>
      <c r="C207" s="18" t="s">
        <v>2517</v>
      </c>
      <c r="D207" s="75" t="n">
        <v>90</v>
      </c>
      <c r="E207" s="2" t="s">
        <v>3358</v>
      </c>
      <c r="F207" s="2" t="n">
        <v>939</v>
      </c>
      <c r="G207" s="2"/>
      <c r="H207" s="18"/>
      <c r="I207" s="0" t="str">
        <f aca="false">B207&amp;C207&amp;D207</f>
        <v>WOMENBELTS90</v>
      </c>
      <c r="J207" s="2" t="n">
        <f aca="false">COUNTIFS(I:I,I207)</f>
        <v>1</v>
      </c>
    </row>
    <row r="208" customFormat="false" ht="15" hidden="false" customHeight="false" outlineLevel="0" collapsed="false">
      <c r="B208" s="18" t="s">
        <v>109</v>
      </c>
      <c r="C208" s="18" t="s">
        <v>2517</v>
      </c>
      <c r="D208" s="75" t="n">
        <v>95</v>
      </c>
      <c r="E208" s="2" t="s">
        <v>3358</v>
      </c>
      <c r="F208" s="2" t="n">
        <v>929</v>
      </c>
      <c r="G208" s="2"/>
      <c r="H208" s="18"/>
      <c r="I208" s="0" t="str">
        <f aca="false">B208&amp;C208&amp;D208</f>
        <v>WOMENBELTS95</v>
      </c>
      <c r="J208" s="2" t="n">
        <f aca="false">COUNTIFS(I:I,I208)</f>
        <v>1</v>
      </c>
    </row>
    <row r="209" customFormat="false" ht="15" hidden="false" customHeight="false" outlineLevel="0" collapsed="false">
      <c r="B209" s="18" t="s">
        <v>109</v>
      </c>
      <c r="C209" s="18" t="s">
        <v>2517</v>
      </c>
      <c r="D209" s="75" t="n">
        <v>100</v>
      </c>
      <c r="E209" s="2" t="s">
        <v>3358</v>
      </c>
      <c r="F209" s="2" t="n">
        <v>919</v>
      </c>
      <c r="G209" s="2"/>
      <c r="H209" s="18"/>
      <c r="I209" s="0" t="str">
        <f aca="false">B209&amp;C209&amp;D209</f>
        <v>WOMENBELTS100</v>
      </c>
      <c r="J209" s="2" t="n">
        <f aca="false">COUNTIFS(I:I,I209)</f>
        <v>1</v>
      </c>
    </row>
    <row r="210" customFormat="false" ht="15" hidden="false" customHeight="false" outlineLevel="0" collapsed="false">
      <c r="B210" s="18" t="s">
        <v>109</v>
      </c>
      <c r="C210" s="18" t="s">
        <v>2517</v>
      </c>
      <c r="D210" s="75" t="n">
        <v>105</v>
      </c>
      <c r="E210" s="2" t="s">
        <v>3358</v>
      </c>
      <c r="F210" s="2" t="n">
        <v>909</v>
      </c>
      <c r="G210" s="2"/>
      <c r="H210" s="18"/>
      <c r="I210" s="0" t="str">
        <f aca="false">B210&amp;C210&amp;D210</f>
        <v>WOMENBELTS105</v>
      </c>
      <c r="J210" s="2" t="n">
        <f aca="false">COUNTIFS(I:I,I210)</f>
        <v>1</v>
      </c>
    </row>
    <row r="211" customFormat="false" ht="15" hidden="false" customHeight="false" outlineLevel="0" collapsed="false">
      <c r="B211" s="18" t="s">
        <v>109</v>
      </c>
      <c r="C211" s="18" t="s">
        <v>2517</v>
      </c>
      <c r="D211" s="75" t="n">
        <v>110</v>
      </c>
      <c r="E211" s="2" t="s">
        <v>3358</v>
      </c>
      <c r="F211" s="2" t="n">
        <v>899</v>
      </c>
      <c r="G211" s="2"/>
      <c r="H211" s="18"/>
      <c r="I211" s="0" t="str">
        <f aca="false">B211&amp;C211&amp;D211</f>
        <v>WOMENBELTS110</v>
      </c>
      <c r="J211" s="2" t="n">
        <f aca="false">COUNTIFS(I:I,I211)</f>
        <v>1</v>
      </c>
    </row>
    <row r="212" customFormat="false" ht="15" hidden="false" customHeight="false" outlineLevel="0" collapsed="false">
      <c r="B212" s="18" t="s">
        <v>109</v>
      </c>
      <c r="C212" s="18" t="s">
        <v>2517</v>
      </c>
      <c r="D212" s="75" t="n">
        <v>115</v>
      </c>
      <c r="E212" s="2" t="s">
        <v>3358</v>
      </c>
      <c r="F212" s="2" t="n">
        <v>889</v>
      </c>
      <c r="G212" s="2"/>
      <c r="H212" s="18"/>
      <c r="I212" s="0" t="str">
        <f aca="false">B212&amp;C212&amp;D212</f>
        <v>WOMENBELTS115</v>
      </c>
      <c r="J212" s="2" t="n">
        <f aca="false">COUNTIFS(I:I,I212)</f>
        <v>1</v>
      </c>
    </row>
    <row r="213" customFormat="false" ht="15" hidden="false" customHeight="false" outlineLevel="0" collapsed="false">
      <c r="B213" s="18" t="s">
        <v>109</v>
      </c>
      <c r="C213" s="18" t="s">
        <v>2517</v>
      </c>
      <c r="D213" s="75" t="n">
        <v>120</v>
      </c>
      <c r="E213" s="2" t="s">
        <v>3358</v>
      </c>
      <c r="F213" s="2" t="n">
        <v>879</v>
      </c>
      <c r="G213" s="2"/>
      <c r="H213" s="18"/>
      <c r="I213" s="0" t="str">
        <f aca="false">B213&amp;C213&amp;D213</f>
        <v>WOMENBELTS120</v>
      </c>
      <c r="J213" s="2" t="n">
        <f aca="false">COUNTIFS(I:I,I213)</f>
        <v>1</v>
      </c>
    </row>
    <row r="214" customFormat="false" ht="15" hidden="false" customHeight="false" outlineLevel="0" collapsed="false">
      <c r="B214" s="18" t="s">
        <v>109</v>
      </c>
      <c r="C214" s="18" t="s">
        <v>2517</v>
      </c>
      <c r="D214" s="2" t="s">
        <v>2525</v>
      </c>
      <c r="E214" s="2" t="s">
        <v>3358</v>
      </c>
      <c r="F214" s="2" t="n">
        <v>918</v>
      </c>
      <c r="G214" s="2"/>
      <c r="H214" s="18"/>
      <c r="I214" s="0" t="str">
        <f aca="false">B214&amp;C214&amp;D214</f>
        <v>WOMENBELTS100/115</v>
      </c>
      <c r="J214" s="2" t="n">
        <f aca="false">COUNTIFS(I:I,I214)</f>
        <v>1</v>
      </c>
    </row>
    <row r="215" customFormat="false" ht="15" hidden="false" customHeight="false" outlineLevel="0" collapsed="false">
      <c r="B215" s="18" t="s">
        <v>109</v>
      </c>
      <c r="C215" s="18" t="s">
        <v>2517</v>
      </c>
      <c r="D215" s="2" t="s">
        <v>2526</v>
      </c>
      <c r="E215" s="2" t="s">
        <v>3358</v>
      </c>
      <c r="F215" s="2" t="n">
        <v>908</v>
      </c>
      <c r="G215" s="2"/>
      <c r="H215" s="18"/>
      <c r="I215" s="0" t="str">
        <f aca="false">B215&amp;C215&amp;D215</f>
        <v>WOMENBELTS105/120</v>
      </c>
      <c r="J215" s="2" t="n">
        <f aca="false">COUNTIFS(I:I,I215)</f>
        <v>1</v>
      </c>
    </row>
    <row r="216" customFormat="false" ht="15" hidden="false" customHeight="false" outlineLevel="0" collapsed="false">
      <c r="B216" s="18" t="s">
        <v>109</v>
      </c>
      <c r="C216" s="18" t="s">
        <v>2517</v>
      </c>
      <c r="D216" s="2" t="s">
        <v>2527</v>
      </c>
      <c r="E216" s="2" t="s">
        <v>3358</v>
      </c>
      <c r="F216" s="2" t="n">
        <v>898</v>
      </c>
      <c r="G216" s="2"/>
      <c r="H216" s="18"/>
      <c r="I216" s="0" t="str">
        <f aca="false">B216&amp;C216&amp;D216</f>
        <v>WOMENBELTS110/125</v>
      </c>
      <c r="J216" s="2" t="n">
        <f aca="false">COUNTIFS(I:I,I216)</f>
        <v>1</v>
      </c>
    </row>
    <row r="217" customFormat="false" ht="15" hidden="false" customHeight="false" outlineLevel="0" collapsed="false">
      <c r="B217" s="18" t="s">
        <v>109</v>
      </c>
      <c r="C217" s="18" t="s">
        <v>2517</v>
      </c>
      <c r="D217" s="2" t="s">
        <v>2522</v>
      </c>
      <c r="E217" s="2" t="s">
        <v>3358</v>
      </c>
      <c r="F217" s="2" t="n">
        <v>948</v>
      </c>
      <c r="G217" s="2"/>
      <c r="H217" s="18"/>
      <c r="I217" s="0" t="str">
        <f aca="false">B217&amp;C217&amp;D217</f>
        <v>WOMENBELTS85/100</v>
      </c>
      <c r="J217" s="2" t="n">
        <f aca="false">COUNTIFS(I:I,I217)</f>
        <v>1</v>
      </c>
    </row>
    <row r="218" customFormat="false" ht="15" hidden="false" customHeight="false" outlineLevel="0" collapsed="false">
      <c r="B218" s="18" t="s">
        <v>109</v>
      </c>
      <c r="C218" s="18" t="s">
        <v>2517</v>
      </c>
      <c r="D218" s="2" t="s">
        <v>2523</v>
      </c>
      <c r="E218" s="2" t="s">
        <v>3358</v>
      </c>
      <c r="F218" s="2" t="n">
        <v>938</v>
      </c>
      <c r="G218" s="2"/>
      <c r="H218" s="18"/>
      <c r="I218" s="0" t="str">
        <f aca="false">B218&amp;C218&amp;D218</f>
        <v>WOMENBELTS90/105</v>
      </c>
      <c r="J218" s="2" t="n">
        <f aca="false">COUNTIFS(I:I,I218)</f>
        <v>1</v>
      </c>
    </row>
    <row r="219" customFormat="false" ht="15" hidden="false" customHeight="false" outlineLevel="0" collapsed="false">
      <c r="B219" s="18" t="s">
        <v>109</v>
      </c>
      <c r="C219" s="18" t="s">
        <v>2517</v>
      </c>
      <c r="D219" s="2" t="s">
        <v>2524</v>
      </c>
      <c r="E219" s="2" t="s">
        <v>3358</v>
      </c>
      <c r="F219" s="2" t="n">
        <v>928</v>
      </c>
      <c r="G219" s="2"/>
      <c r="H219" s="18"/>
      <c r="I219" s="0" t="str">
        <f aca="false">B219&amp;C219&amp;D219</f>
        <v>WOMENBELTS95/110</v>
      </c>
      <c r="J219" s="2" t="n">
        <f aca="false">COUNTIFS(I:I,I219)</f>
        <v>1</v>
      </c>
    </row>
    <row r="220" customFormat="false" ht="15" hidden="false" customHeight="false" outlineLevel="0" collapsed="false">
      <c r="B220" s="18" t="s">
        <v>109</v>
      </c>
      <c r="C220" s="18" t="s">
        <v>1222</v>
      </c>
      <c r="D220" s="75" t="n">
        <v>65</v>
      </c>
      <c r="E220" s="2" t="s">
        <v>3358</v>
      </c>
      <c r="F220" s="2" t="n">
        <v>952</v>
      </c>
      <c r="G220" s="2"/>
      <c r="H220" s="18"/>
      <c r="I220" s="0" t="str">
        <f aca="false">B220&amp;C220&amp;D220</f>
        <v>WOMENBRASSIERE65</v>
      </c>
      <c r="J220" s="2" t="n">
        <f aca="false">COUNTIFS(I:I,I220)</f>
        <v>1</v>
      </c>
    </row>
    <row r="221" customFormat="false" ht="15" hidden="false" customHeight="false" outlineLevel="0" collapsed="false">
      <c r="B221" s="18" t="s">
        <v>109</v>
      </c>
      <c r="C221" s="18" t="s">
        <v>1222</v>
      </c>
      <c r="D221" s="75" t="n">
        <v>70</v>
      </c>
      <c r="E221" s="2" t="s">
        <v>3358</v>
      </c>
      <c r="F221" s="2" t="n">
        <v>972</v>
      </c>
      <c r="G221" s="2"/>
      <c r="H221" s="18"/>
      <c r="I221" s="0" t="str">
        <f aca="false">B221&amp;C221&amp;D221</f>
        <v>WOMENBRASSIERE70</v>
      </c>
      <c r="J221" s="2" t="n">
        <f aca="false">COUNTIFS(I:I,I221)</f>
        <v>1</v>
      </c>
    </row>
    <row r="222" customFormat="false" ht="15" hidden="false" customHeight="false" outlineLevel="0" collapsed="false">
      <c r="B222" s="18" t="s">
        <v>109</v>
      </c>
      <c r="C222" s="18" t="s">
        <v>1222</v>
      </c>
      <c r="D222" s="75" t="n">
        <v>75</v>
      </c>
      <c r="E222" s="2" t="s">
        <v>3358</v>
      </c>
      <c r="F222" s="2" t="n">
        <v>992</v>
      </c>
      <c r="G222" s="2"/>
      <c r="H222" s="18"/>
      <c r="I222" s="0" t="str">
        <f aca="false">B222&amp;C222&amp;D222</f>
        <v>WOMENBRASSIERE75</v>
      </c>
      <c r="J222" s="2" t="n">
        <f aca="false">COUNTIFS(I:I,I222)</f>
        <v>1</v>
      </c>
    </row>
    <row r="223" customFormat="false" ht="15" hidden="false" customHeight="false" outlineLevel="0" collapsed="false">
      <c r="B223" s="18" t="s">
        <v>109</v>
      </c>
      <c r="C223" s="18" t="s">
        <v>1222</v>
      </c>
      <c r="D223" s="75" t="n">
        <v>80</v>
      </c>
      <c r="E223" s="2" t="s">
        <v>3358</v>
      </c>
      <c r="F223" s="2" t="n">
        <v>982</v>
      </c>
      <c r="G223" s="2"/>
      <c r="H223" s="18"/>
      <c r="I223" s="0" t="str">
        <f aca="false">B223&amp;C223&amp;D223</f>
        <v>WOMENBRASSIERE80</v>
      </c>
      <c r="J223" s="2" t="n">
        <f aca="false">COUNTIFS(I:I,I223)</f>
        <v>1</v>
      </c>
    </row>
    <row r="224" customFormat="false" ht="15" hidden="false" customHeight="false" outlineLevel="0" collapsed="false">
      <c r="B224" s="18" t="s">
        <v>109</v>
      </c>
      <c r="C224" s="18" t="s">
        <v>1222</v>
      </c>
      <c r="D224" s="75" t="n">
        <v>85</v>
      </c>
      <c r="E224" s="2" t="s">
        <v>3358</v>
      </c>
      <c r="F224" s="2" t="n">
        <v>962</v>
      </c>
      <c r="G224" s="2"/>
      <c r="H224" s="18"/>
      <c r="I224" s="0" t="str">
        <f aca="false">B224&amp;C224&amp;D224</f>
        <v>WOMENBRASSIERE85</v>
      </c>
      <c r="J224" s="2" t="n">
        <f aca="false">COUNTIFS(I:I,I224)</f>
        <v>1</v>
      </c>
    </row>
    <row r="225" customFormat="false" ht="15" hidden="false" customHeight="false" outlineLevel="0" collapsed="false">
      <c r="B225" s="18" t="s">
        <v>109</v>
      </c>
      <c r="C225" s="18" t="s">
        <v>1222</v>
      </c>
      <c r="D225" s="75" t="n">
        <v>90</v>
      </c>
      <c r="E225" s="2" t="s">
        <v>3358</v>
      </c>
      <c r="F225" s="2" t="n">
        <v>942</v>
      </c>
      <c r="G225" s="2"/>
      <c r="H225" s="18"/>
      <c r="I225" s="0" t="str">
        <f aca="false">B225&amp;C225&amp;D225</f>
        <v>WOMENBRASSIERE90</v>
      </c>
      <c r="J225" s="2" t="n">
        <f aca="false">COUNTIFS(I:I,I225)</f>
        <v>1</v>
      </c>
    </row>
    <row r="226" customFormat="false" ht="15" hidden="false" customHeight="false" outlineLevel="0" collapsed="false">
      <c r="B226" s="18" t="s">
        <v>109</v>
      </c>
      <c r="C226" s="18" t="s">
        <v>1222</v>
      </c>
      <c r="D226" s="75" t="n">
        <v>95</v>
      </c>
      <c r="E226" s="2" t="s">
        <v>3358</v>
      </c>
      <c r="F226" s="2" t="n">
        <v>932</v>
      </c>
      <c r="G226" s="2"/>
      <c r="H226" s="18"/>
      <c r="I226" s="0" t="str">
        <f aca="false">B226&amp;C226&amp;D226</f>
        <v>WOMENBRASSIERE95</v>
      </c>
      <c r="J226" s="2" t="n">
        <f aca="false">COUNTIFS(I:I,I226)</f>
        <v>1</v>
      </c>
    </row>
    <row r="227" customFormat="false" ht="15" hidden="false" customHeight="false" outlineLevel="0" collapsed="false">
      <c r="B227" s="18" t="s">
        <v>109</v>
      </c>
      <c r="C227" s="18" t="s">
        <v>1222</v>
      </c>
      <c r="D227" s="2" t="s">
        <v>1234</v>
      </c>
      <c r="E227" s="2" t="s">
        <v>3358</v>
      </c>
      <c r="F227" s="2" t="n">
        <v>630</v>
      </c>
      <c r="G227" s="2"/>
      <c r="H227" s="18"/>
      <c r="I227" s="0" t="str">
        <f aca="false">B227&amp;C227&amp;D227</f>
        <v>WOMENBRASSIERE100A</v>
      </c>
      <c r="J227" s="2" t="n">
        <f aca="false">COUNTIFS(I:I,I227)</f>
        <v>1</v>
      </c>
    </row>
    <row r="228" customFormat="false" ht="15" hidden="false" customHeight="false" outlineLevel="0" collapsed="false">
      <c r="B228" s="18" t="s">
        <v>109</v>
      </c>
      <c r="C228" s="18" t="s">
        <v>1222</v>
      </c>
      <c r="D228" s="2" t="s">
        <v>1246</v>
      </c>
      <c r="E228" s="2" t="s">
        <v>3358</v>
      </c>
      <c r="F228" s="2" t="n">
        <v>690</v>
      </c>
      <c r="G228" s="2"/>
      <c r="H228" s="18"/>
      <c r="I228" s="0" t="str">
        <f aca="false">B228&amp;C228&amp;D228</f>
        <v>WOMENBRASSIERE100B</v>
      </c>
      <c r="J228" s="2" t="n">
        <f aca="false">COUNTIFS(I:I,I228)</f>
        <v>1</v>
      </c>
    </row>
    <row r="229" customFormat="false" ht="15" hidden="false" customHeight="false" outlineLevel="0" collapsed="false">
      <c r="B229" s="18" t="s">
        <v>109</v>
      </c>
      <c r="C229" s="18" t="s">
        <v>1222</v>
      </c>
      <c r="D229" s="2" t="s">
        <v>1255</v>
      </c>
      <c r="E229" s="2" t="s">
        <v>3358</v>
      </c>
      <c r="F229" s="2" t="n">
        <v>740</v>
      </c>
      <c r="G229" s="2"/>
      <c r="H229" s="18"/>
      <c r="I229" s="0" t="str">
        <f aca="false">B229&amp;C229&amp;D229</f>
        <v>WOMENBRASSIERE100C</v>
      </c>
      <c r="J229" s="2" t="n">
        <f aca="false">COUNTIFS(I:I,I229)</f>
        <v>1</v>
      </c>
    </row>
    <row r="230" customFormat="false" ht="15" hidden="false" customHeight="false" outlineLevel="0" collapsed="false">
      <c r="B230" s="18" t="s">
        <v>109</v>
      </c>
      <c r="C230" s="18" t="s">
        <v>1222</v>
      </c>
      <c r="D230" s="2" t="s">
        <v>1264</v>
      </c>
      <c r="E230" s="2" t="s">
        <v>3358</v>
      </c>
      <c r="F230" s="2" t="n">
        <v>685</v>
      </c>
      <c r="G230" s="2"/>
      <c r="H230" s="18"/>
      <c r="I230" s="0" t="str">
        <f aca="false">B230&amp;C230&amp;D230</f>
        <v>WOMENBRASSIERE100D</v>
      </c>
      <c r="J230" s="2" t="n">
        <f aca="false">COUNTIFS(I:I,I230)</f>
        <v>1</v>
      </c>
    </row>
    <row r="231" customFormat="false" ht="15" hidden="false" customHeight="false" outlineLevel="0" collapsed="false">
      <c r="B231" s="18" t="s">
        <v>109</v>
      </c>
      <c r="C231" s="18" t="s">
        <v>1222</v>
      </c>
      <c r="D231" s="2" t="s">
        <v>3116</v>
      </c>
      <c r="E231" s="2" t="s">
        <v>3358</v>
      </c>
      <c r="F231" s="2" t="n">
        <v>625</v>
      </c>
      <c r="G231" s="2"/>
      <c r="H231" s="18"/>
      <c r="I231" s="0" t="str">
        <f aca="false">B231&amp;C231&amp;D231</f>
        <v>WOMENBRASSIERE100DD</v>
      </c>
      <c r="J231" s="2" t="n">
        <f aca="false">COUNTIFS(I:I,I231)</f>
        <v>1</v>
      </c>
    </row>
    <row r="232" customFormat="false" ht="15" hidden="false" customHeight="false" outlineLevel="0" collapsed="false">
      <c r="B232" s="18" t="s">
        <v>109</v>
      </c>
      <c r="C232" s="18" t="s">
        <v>1222</v>
      </c>
      <c r="D232" s="2" t="s">
        <v>1273</v>
      </c>
      <c r="E232" s="2" t="s">
        <v>3358</v>
      </c>
      <c r="F232" s="2" t="n">
        <v>565</v>
      </c>
      <c r="G232" s="2"/>
      <c r="H232" s="18"/>
      <c r="I232" s="0" t="str">
        <f aca="false">B232&amp;C232&amp;D232</f>
        <v>WOMENBRASSIERE100E</v>
      </c>
      <c r="J232" s="2" t="n">
        <f aca="false">COUNTIFS(I:I,I232)</f>
        <v>1</v>
      </c>
    </row>
    <row r="233" customFormat="false" ht="15" hidden="false" customHeight="false" outlineLevel="0" collapsed="false">
      <c r="B233" s="18" t="s">
        <v>109</v>
      </c>
      <c r="C233" s="18" t="s">
        <v>1222</v>
      </c>
      <c r="D233" s="2" t="s">
        <v>1282</v>
      </c>
      <c r="E233" s="2" t="s">
        <v>3358</v>
      </c>
      <c r="F233" s="2" t="n">
        <v>495</v>
      </c>
      <c r="G233" s="2"/>
      <c r="H233" s="18"/>
      <c r="I233" s="0" t="str">
        <f aca="false">B233&amp;C233&amp;D233</f>
        <v>WOMENBRASSIERE100F</v>
      </c>
      <c r="J233" s="2" t="n">
        <f aca="false">COUNTIFS(I:I,I233)</f>
        <v>1</v>
      </c>
    </row>
    <row r="234" customFormat="false" ht="15" hidden="false" customHeight="false" outlineLevel="0" collapsed="false">
      <c r="B234" s="18" t="s">
        <v>109</v>
      </c>
      <c r="C234" s="18" t="s">
        <v>1222</v>
      </c>
      <c r="D234" s="2" t="s">
        <v>3129</v>
      </c>
      <c r="E234" s="2" t="s">
        <v>3358</v>
      </c>
      <c r="F234" s="2" t="n">
        <v>425</v>
      </c>
      <c r="G234" s="2"/>
      <c r="H234" s="18"/>
      <c r="I234" s="0" t="str">
        <f aca="false">B234&amp;C234&amp;D234</f>
        <v>WOMENBRASSIERE100FF</v>
      </c>
      <c r="J234" s="2" t="n">
        <f aca="false">COUNTIFS(I:I,I234)</f>
        <v>1</v>
      </c>
    </row>
    <row r="235" customFormat="false" ht="15" hidden="false" customHeight="false" outlineLevel="0" collapsed="false">
      <c r="B235" s="18" t="s">
        <v>109</v>
      </c>
      <c r="C235" s="18" t="s">
        <v>1222</v>
      </c>
      <c r="D235" s="2" t="s">
        <v>1291</v>
      </c>
      <c r="E235" s="2" t="s">
        <v>3358</v>
      </c>
      <c r="F235" s="2" t="n">
        <v>365</v>
      </c>
      <c r="G235" s="2"/>
      <c r="H235" s="18"/>
      <c r="I235" s="0" t="str">
        <f aca="false">B235&amp;C235&amp;D235</f>
        <v>WOMENBRASSIERE100G</v>
      </c>
      <c r="J235" s="2" t="n">
        <f aca="false">COUNTIFS(I:I,I235)</f>
        <v>1</v>
      </c>
    </row>
    <row r="236" customFormat="false" ht="15" hidden="false" customHeight="false" outlineLevel="0" collapsed="false">
      <c r="B236" s="18" t="s">
        <v>109</v>
      </c>
      <c r="C236" s="18" t="s">
        <v>1222</v>
      </c>
      <c r="D236" s="2" t="s">
        <v>3162</v>
      </c>
      <c r="E236" s="2" t="s">
        <v>3358</v>
      </c>
      <c r="F236" s="2" t="n">
        <v>305</v>
      </c>
      <c r="G236" s="2"/>
      <c r="H236" s="18"/>
      <c r="I236" s="0" t="str">
        <f aca="false">B236&amp;C236&amp;D236</f>
        <v>WOMENBRASSIERE100GG</v>
      </c>
      <c r="J236" s="2" t="n">
        <f aca="false">COUNTIFS(I:I,I236)</f>
        <v>1</v>
      </c>
    </row>
    <row r="237" customFormat="false" ht="15" hidden="false" customHeight="false" outlineLevel="0" collapsed="false">
      <c r="B237" s="18" t="s">
        <v>109</v>
      </c>
      <c r="C237" s="18" t="s">
        <v>1222</v>
      </c>
      <c r="D237" s="2" t="s">
        <v>1300</v>
      </c>
      <c r="E237" s="2" t="s">
        <v>3358</v>
      </c>
      <c r="F237" s="2" t="n">
        <v>245</v>
      </c>
      <c r="G237" s="2"/>
      <c r="H237" s="18"/>
      <c r="I237" s="0" t="str">
        <f aca="false">B237&amp;C237&amp;D237</f>
        <v>WOMENBRASSIERE100H</v>
      </c>
      <c r="J237" s="2" t="n">
        <f aca="false">COUNTIFS(I:I,I237)</f>
        <v>1</v>
      </c>
    </row>
    <row r="238" customFormat="false" ht="15" hidden="false" customHeight="false" outlineLevel="0" collapsed="false">
      <c r="B238" s="18" t="s">
        <v>109</v>
      </c>
      <c r="C238" s="18" t="s">
        <v>1222</v>
      </c>
      <c r="D238" s="2" t="s">
        <v>3166</v>
      </c>
      <c r="E238" s="2" t="s">
        <v>3358</v>
      </c>
      <c r="F238" s="2" t="n">
        <v>200</v>
      </c>
      <c r="G238" s="2"/>
      <c r="H238" s="18"/>
      <c r="I238" s="0" t="str">
        <f aca="false">B238&amp;C238&amp;D238</f>
        <v>WOMENBRASSIERE100HH</v>
      </c>
      <c r="J238" s="2" t="n">
        <f aca="false">COUNTIFS(I:I,I238)</f>
        <v>1</v>
      </c>
    </row>
    <row r="239" customFormat="false" ht="15" hidden="false" customHeight="false" outlineLevel="0" collapsed="false">
      <c r="B239" s="18" t="s">
        <v>109</v>
      </c>
      <c r="C239" s="18" t="s">
        <v>1222</v>
      </c>
      <c r="D239" s="2" t="s">
        <v>3169</v>
      </c>
      <c r="E239" s="2" t="s">
        <v>3358</v>
      </c>
      <c r="F239" s="2" t="n">
        <v>170</v>
      </c>
      <c r="G239" s="2"/>
      <c r="H239" s="18"/>
      <c r="I239" s="0" t="str">
        <f aca="false">B239&amp;C239&amp;D239</f>
        <v>WOMENBRASSIERE100J</v>
      </c>
      <c r="J239" s="2" t="n">
        <f aca="false">COUNTIFS(I:I,I239)</f>
        <v>1</v>
      </c>
    </row>
    <row r="240" customFormat="false" ht="15" hidden="false" customHeight="false" outlineLevel="0" collapsed="false">
      <c r="B240" s="18" t="s">
        <v>109</v>
      </c>
      <c r="C240" s="18" t="s">
        <v>1222</v>
      </c>
      <c r="D240" s="2" t="s">
        <v>3181</v>
      </c>
      <c r="E240" s="2" t="s">
        <v>3358</v>
      </c>
      <c r="F240" s="2" t="n">
        <v>150</v>
      </c>
      <c r="G240" s="2"/>
      <c r="H240" s="18"/>
      <c r="I240" s="0" t="str">
        <f aca="false">B240&amp;C240&amp;D240</f>
        <v>WOMENBRASSIERE100JJ</v>
      </c>
      <c r="J240" s="2" t="n">
        <f aca="false">COUNTIFS(I:I,I240)</f>
        <v>1</v>
      </c>
    </row>
    <row r="241" customFormat="false" ht="15" hidden="false" customHeight="false" outlineLevel="0" collapsed="false">
      <c r="B241" s="18" t="s">
        <v>109</v>
      </c>
      <c r="C241" s="18" t="s">
        <v>1222</v>
      </c>
      <c r="D241" s="2" t="s">
        <v>3192</v>
      </c>
      <c r="E241" s="2" t="s">
        <v>3358</v>
      </c>
      <c r="F241" s="2" t="n">
        <v>135</v>
      </c>
      <c r="G241" s="2"/>
      <c r="H241" s="18"/>
      <c r="I241" s="0" t="str">
        <f aca="false">B241&amp;C241&amp;D241</f>
        <v>WOMENBRASSIERE100K</v>
      </c>
      <c r="J241" s="2" t="n">
        <f aca="false">COUNTIFS(I:I,I241)</f>
        <v>1</v>
      </c>
    </row>
    <row r="242" customFormat="false" ht="15" hidden="false" customHeight="false" outlineLevel="0" collapsed="false">
      <c r="B242" s="18" t="s">
        <v>109</v>
      </c>
      <c r="C242" s="18" t="s">
        <v>1222</v>
      </c>
      <c r="D242" s="2" t="s">
        <v>1235</v>
      </c>
      <c r="E242" s="2" t="s">
        <v>3358</v>
      </c>
      <c r="F242" s="2" t="n">
        <v>560</v>
      </c>
      <c r="G242" s="2"/>
      <c r="H242" s="18"/>
      <c r="I242" s="0" t="str">
        <f aca="false">B242&amp;C242&amp;D242</f>
        <v>WOMENBRASSIERE105A</v>
      </c>
      <c r="J242" s="2" t="n">
        <f aca="false">COUNTIFS(I:I,I242)</f>
        <v>1</v>
      </c>
    </row>
    <row r="243" customFormat="false" ht="15" hidden="false" customHeight="false" outlineLevel="0" collapsed="false">
      <c r="B243" s="18" t="s">
        <v>109</v>
      </c>
      <c r="C243" s="18" t="s">
        <v>1222</v>
      </c>
      <c r="D243" s="2" t="s">
        <v>1247</v>
      </c>
      <c r="E243" s="2" t="s">
        <v>3358</v>
      </c>
      <c r="F243" s="2" t="n">
        <v>620</v>
      </c>
      <c r="G243" s="2"/>
      <c r="H243" s="18"/>
      <c r="I243" s="0" t="str">
        <f aca="false">B243&amp;C243&amp;D243</f>
        <v>WOMENBRASSIERE105B</v>
      </c>
      <c r="J243" s="2" t="n">
        <f aca="false">COUNTIFS(I:I,I243)</f>
        <v>1</v>
      </c>
    </row>
    <row r="244" customFormat="false" ht="15" hidden="false" customHeight="false" outlineLevel="0" collapsed="false">
      <c r="B244" s="18" t="s">
        <v>109</v>
      </c>
      <c r="C244" s="18" t="s">
        <v>1222</v>
      </c>
      <c r="D244" s="2" t="s">
        <v>1256</v>
      </c>
      <c r="E244" s="2" t="s">
        <v>3358</v>
      </c>
      <c r="F244" s="2" t="n">
        <v>680</v>
      </c>
      <c r="G244" s="2"/>
      <c r="H244" s="18"/>
      <c r="I244" s="0" t="str">
        <f aca="false">B244&amp;C244&amp;D244</f>
        <v>WOMENBRASSIERE105C</v>
      </c>
      <c r="J244" s="2" t="n">
        <f aca="false">COUNTIFS(I:I,I244)</f>
        <v>1</v>
      </c>
    </row>
    <row r="245" customFormat="false" ht="15" hidden="false" customHeight="false" outlineLevel="0" collapsed="false">
      <c r="B245" s="18" t="s">
        <v>109</v>
      </c>
      <c r="C245" s="18" t="s">
        <v>1222</v>
      </c>
      <c r="D245" s="2" t="s">
        <v>1265</v>
      </c>
      <c r="E245" s="2" t="s">
        <v>3358</v>
      </c>
      <c r="F245" s="2" t="n">
        <v>615</v>
      </c>
      <c r="G245" s="2"/>
      <c r="H245" s="18"/>
      <c r="I245" s="0" t="str">
        <f aca="false">B245&amp;C245&amp;D245</f>
        <v>WOMENBRASSIERE105D</v>
      </c>
      <c r="J245" s="2" t="n">
        <f aca="false">COUNTIFS(I:I,I245)</f>
        <v>1</v>
      </c>
    </row>
    <row r="246" customFormat="false" ht="15" hidden="false" customHeight="false" outlineLevel="0" collapsed="false">
      <c r="B246" s="18" t="s">
        <v>109</v>
      </c>
      <c r="C246" s="18" t="s">
        <v>1222</v>
      </c>
      <c r="D246" s="2" t="s">
        <v>3117</v>
      </c>
      <c r="E246" s="2" t="s">
        <v>3358</v>
      </c>
      <c r="F246" s="2" t="n">
        <v>555</v>
      </c>
      <c r="G246" s="2"/>
      <c r="H246" s="18"/>
      <c r="I246" s="0" t="str">
        <f aca="false">B246&amp;C246&amp;D246</f>
        <v>WOMENBRASSIERE105DD</v>
      </c>
      <c r="J246" s="2" t="n">
        <f aca="false">COUNTIFS(I:I,I246)</f>
        <v>1</v>
      </c>
    </row>
    <row r="247" customFormat="false" ht="15" hidden="false" customHeight="false" outlineLevel="0" collapsed="false">
      <c r="B247" s="18" t="s">
        <v>109</v>
      </c>
      <c r="C247" s="18" t="s">
        <v>1222</v>
      </c>
      <c r="D247" s="2" t="s">
        <v>1274</v>
      </c>
      <c r="E247" s="2" t="s">
        <v>3358</v>
      </c>
      <c r="F247" s="2" t="n">
        <v>490</v>
      </c>
      <c r="G247" s="2"/>
      <c r="H247" s="18"/>
      <c r="I247" s="0" t="str">
        <f aca="false">B247&amp;C247&amp;D247</f>
        <v>WOMENBRASSIERE105E</v>
      </c>
      <c r="J247" s="2" t="n">
        <f aca="false">COUNTIFS(I:I,I247)</f>
        <v>1</v>
      </c>
    </row>
    <row r="248" customFormat="false" ht="15" hidden="false" customHeight="false" outlineLevel="0" collapsed="false">
      <c r="B248" s="18" t="s">
        <v>109</v>
      </c>
      <c r="C248" s="18" t="s">
        <v>1222</v>
      </c>
      <c r="D248" s="2" t="s">
        <v>1283</v>
      </c>
      <c r="E248" s="2" t="s">
        <v>3358</v>
      </c>
      <c r="F248" s="2" t="n">
        <v>420</v>
      </c>
      <c r="G248" s="2"/>
      <c r="H248" s="18"/>
      <c r="I248" s="0" t="str">
        <f aca="false">B248&amp;C248&amp;D248</f>
        <v>WOMENBRASSIERE105F</v>
      </c>
      <c r="J248" s="2" t="n">
        <f aca="false">COUNTIFS(I:I,I248)</f>
        <v>1</v>
      </c>
    </row>
    <row r="249" customFormat="false" ht="15" hidden="false" customHeight="false" outlineLevel="0" collapsed="false">
      <c r="B249" s="18" t="s">
        <v>109</v>
      </c>
      <c r="C249" s="18" t="s">
        <v>1222</v>
      </c>
      <c r="D249" s="2" t="s">
        <v>3130</v>
      </c>
      <c r="E249" s="2" t="s">
        <v>3358</v>
      </c>
      <c r="F249" s="2" t="n">
        <v>360</v>
      </c>
      <c r="G249" s="2"/>
      <c r="H249" s="18"/>
      <c r="I249" s="0" t="str">
        <f aca="false">B249&amp;C249&amp;D249</f>
        <v>WOMENBRASSIERE105FF</v>
      </c>
      <c r="J249" s="2" t="n">
        <f aca="false">COUNTIFS(I:I,I249)</f>
        <v>1</v>
      </c>
    </row>
    <row r="250" customFormat="false" ht="15" hidden="false" customHeight="false" outlineLevel="0" collapsed="false">
      <c r="B250" s="18" t="s">
        <v>109</v>
      </c>
      <c r="C250" s="18" t="s">
        <v>1222</v>
      </c>
      <c r="D250" s="2" t="s">
        <v>1292</v>
      </c>
      <c r="E250" s="2" t="s">
        <v>3358</v>
      </c>
      <c r="F250" s="2" t="n">
        <v>300</v>
      </c>
      <c r="G250" s="2"/>
      <c r="H250" s="18"/>
      <c r="I250" s="0" t="str">
        <f aca="false">B250&amp;C250&amp;D250</f>
        <v>WOMENBRASSIERE105G</v>
      </c>
      <c r="J250" s="2" t="n">
        <f aca="false">COUNTIFS(I:I,I250)</f>
        <v>1</v>
      </c>
    </row>
    <row r="251" customFormat="false" ht="15" hidden="false" customHeight="false" outlineLevel="0" collapsed="false">
      <c r="B251" s="18" t="s">
        <v>109</v>
      </c>
      <c r="C251" s="18" t="s">
        <v>1222</v>
      </c>
      <c r="D251" s="2" t="s">
        <v>3163</v>
      </c>
      <c r="E251" s="2" t="s">
        <v>3358</v>
      </c>
      <c r="F251" s="2" t="n">
        <v>240</v>
      </c>
      <c r="G251" s="2"/>
      <c r="H251" s="18"/>
      <c r="I251" s="0" t="str">
        <f aca="false">B251&amp;C251&amp;D251</f>
        <v>WOMENBRASSIERE105GG</v>
      </c>
      <c r="J251" s="2" t="n">
        <f aca="false">COUNTIFS(I:I,I251)</f>
        <v>1</v>
      </c>
    </row>
    <row r="252" customFormat="false" ht="15" hidden="false" customHeight="false" outlineLevel="0" collapsed="false">
      <c r="B252" s="18" t="s">
        <v>109</v>
      </c>
      <c r="C252" s="18" t="s">
        <v>1222</v>
      </c>
      <c r="D252" s="2" t="s">
        <v>1301</v>
      </c>
      <c r="E252" s="2" t="s">
        <v>3358</v>
      </c>
      <c r="F252" s="2" t="n">
        <v>195</v>
      </c>
      <c r="G252" s="2"/>
      <c r="H252" s="18"/>
      <c r="I252" s="0" t="str">
        <f aca="false">B252&amp;C252&amp;D252</f>
        <v>WOMENBRASSIERE105H</v>
      </c>
      <c r="J252" s="2" t="n">
        <f aca="false">COUNTIFS(I:I,I252)</f>
        <v>1</v>
      </c>
    </row>
    <row r="253" customFormat="false" ht="15" hidden="false" customHeight="false" outlineLevel="0" collapsed="false">
      <c r="B253" s="18" t="s">
        <v>109</v>
      </c>
      <c r="C253" s="18" t="s">
        <v>1222</v>
      </c>
      <c r="D253" s="2" t="s">
        <v>3167</v>
      </c>
      <c r="E253" s="2" t="s">
        <v>3358</v>
      </c>
      <c r="F253" s="2" t="n">
        <v>165</v>
      </c>
      <c r="G253" s="2"/>
      <c r="H253" s="18"/>
      <c r="I253" s="0" t="str">
        <f aca="false">B253&amp;C253&amp;D253</f>
        <v>WOMENBRASSIERE105HH</v>
      </c>
      <c r="J253" s="2" t="n">
        <f aca="false">COUNTIFS(I:I,I253)</f>
        <v>1</v>
      </c>
    </row>
    <row r="254" customFormat="false" ht="15" hidden="false" customHeight="false" outlineLevel="0" collapsed="false">
      <c r="B254" s="18" t="s">
        <v>109</v>
      </c>
      <c r="C254" s="18" t="s">
        <v>1222</v>
      </c>
      <c r="D254" s="2" t="s">
        <v>3170</v>
      </c>
      <c r="E254" s="2" t="s">
        <v>3358</v>
      </c>
      <c r="F254" s="2" t="n">
        <v>145</v>
      </c>
      <c r="G254" s="2"/>
      <c r="H254" s="18"/>
      <c r="I254" s="0" t="str">
        <f aca="false">B254&amp;C254&amp;D254</f>
        <v>WOMENBRASSIERE105J</v>
      </c>
      <c r="J254" s="2" t="n">
        <f aca="false">COUNTIFS(I:I,I254)</f>
        <v>1</v>
      </c>
    </row>
    <row r="255" customFormat="false" ht="15" hidden="false" customHeight="false" outlineLevel="0" collapsed="false">
      <c r="B255" s="18" t="s">
        <v>109</v>
      </c>
      <c r="C255" s="18" t="s">
        <v>1222</v>
      </c>
      <c r="D255" s="2" t="s">
        <v>3182</v>
      </c>
      <c r="E255" s="2" t="s">
        <v>3358</v>
      </c>
      <c r="F255" s="2" t="n">
        <v>130</v>
      </c>
      <c r="G255" s="2"/>
      <c r="H255" s="18"/>
      <c r="I255" s="0" t="str">
        <f aca="false">B255&amp;C255&amp;D255</f>
        <v>WOMENBRASSIERE105JJ</v>
      </c>
      <c r="J255" s="2" t="n">
        <f aca="false">COUNTIFS(I:I,I255)</f>
        <v>1</v>
      </c>
    </row>
    <row r="256" customFormat="false" ht="15" hidden="false" customHeight="false" outlineLevel="0" collapsed="false">
      <c r="B256" s="18" t="s">
        <v>109</v>
      </c>
      <c r="C256" s="18" t="s">
        <v>1222</v>
      </c>
      <c r="D256" s="2" t="s">
        <v>3193</v>
      </c>
      <c r="E256" s="2" t="s">
        <v>3358</v>
      </c>
      <c r="F256" s="2" t="n">
        <v>120</v>
      </c>
      <c r="G256" s="2"/>
      <c r="H256" s="18"/>
      <c r="I256" s="0" t="str">
        <f aca="false">B256&amp;C256&amp;D256</f>
        <v>WOMENBRASSIERE105K</v>
      </c>
      <c r="J256" s="2" t="n">
        <f aca="false">COUNTIFS(I:I,I256)</f>
        <v>1</v>
      </c>
    </row>
    <row r="257" customFormat="false" ht="15" hidden="false" customHeight="false" outlineLevel="0" collapsed="false">
      <c r="B257" s="18" t="s">
        <v>109</v>
      </c>
      <c r="C257" s="18" t="s">
        <v>1222</v>
      </c>
      <c r="D257" s="2" t="s">
        <v>3103</v>
      </c>
      <c r="E257" s="2" t="s">
        <v>3358</v>
      </c>
      <c r="F257" s="2" t="n">
        <v>485</v>
      </c>
      <c r="G257" s="2"/>
      <c r="H257" s="18"/>
      <c r="I257" s="0" t="str">
        <f aca="false">B257&amp;C257&amp;D257</f>
        <v>WOMENBRASSIERE110A</v>
      </c>
      <c r="J257" s="2" t="n">
        <f aca="false">COUNTIFS(I:I,I257)</f>
        <v>1</v>
      </c>
    </row>
    <row r="258" customFormat="false" ht="15" hidden="false" customHeight="false" outlineLevel="0" collapsed="false">
      <c r="B258" s="18" t="s">
        <v>109</v>
      </c>
      <c r="C258" s="18" t="s">
        <v>1222</v>
      </c>
      <c r="D258" s="2" t="s">
        <v>3105</v>
      </c>
      <c r="E258" s="2" t="s">
        <v>3358</v>
      </c>
      <c r="F258" s="2" t="n">
        <v>550</v>
      </c>
      <c r="G258" s="2"/>
      <c r="H258" s="18"/>
      <c r="I258" s="0" t="str">
        <f aca="false">B258&amp;C258&amp;D258</f>
        <v>WOMENBRASSIERE110B</v>
      </c>
      <c r="J258" s="2" t="n">
        <f aca="false">COUNTIFS(I:I,I258)</f>
        <v>1</v>
      </c>
    </row>
    <row r="259" customFormat="false" ht="15" hidden="false" customHeight="false" outlineLevel="0" collapsed="false">
      <c r="B259" s="18" t="s">
        <v>109</v>
      </c>
      <c r="C259" s="18" t="s">
        <v>1222</v>
      </c>
      <c r="D259" s="2" t="s">
        <v>1652</v>
      </c>
      <c r="E259" s="2" t="s">
        <v>3358</v>
      </c>
      <c r="F259" s="2" t="n">
        <v>610</v>
      </c>
      <c r="G259" s="2"/>
      <c r="H259" s="18"/>
      <c r="I259" s="0" t="str">
        <f aca="false">B259&amp;C259&amp;D259</f>
        <v>WOMENBRASSIERE110C</v>
      </c>
      <c r="J259" s="2" t="n">
        <f aca="false">COUNTIFS(I:I,I259)</f>
        <v>1</v>
      </c>
    </row>
    <row r="260" customFormat="false" ht="15" hidden="false" customHeight="false" outlineLevel="0" collapsed="false">
      <c r="B260" s="18" t="s">
        <v>109</v>
      </c>
      <c r="C260" s="18" t="s">
        <v>1222</v>
      </c>
      <c r="D260" s="2" t="s">
        <v>1654</v>
      </c>
      <c r="E260" s="2" t="s">
        <v>3358</v>
      </c>
      <c r="F260" s="2" t="n">
        <v>545</v>
      </c>
      <c r="G260" s="2"/>
      <c r="H260" s="18"/>
      <c r="I260" s="0" t="str">
        <f aca="false">B260&amp;C260&amp;D260</f>
        <v>WOMENBRASSIERE110D</v>
      </c>
      <c r="J260" s="2" t="n">
        <f aca="false">COUNTIFS(I:I,I260)</f>
        <v>1</v>
      </c>
    </row>
    <row r="261" customFormat="false" ht="15" hidden="false" customHeight="false" outlineLevel="0" collapsed="false">
      <c r="B261" s="18" t="s">
        <v>109</v>
      </c>
      <c r="C261" s="18" t="s">
        <v>1222</v>
      </c>
      <c r="D261" s="2" t="s">
        <v>3118</v>
      </c>
      <c r="E261" s="2" t="s">
        <v>3358</v>
      </c>
      <c r="F261" s="2" t="n">
        <v>480</v>
      </c>
      <c r="G261" s="2"/>
      <c r="H261" s="18"/>
      <c r="I261" s="0" t="str">
        <f aca="false">B261&amp;C261&amp;D261</f>
        <v>WOMENBRASSIERE110DD</v>
      </c>
      <c r="J261" s="2" t="n">
        <f aca="false">COUNTIFS(I:I,I261)</f>
        <v>1</v>
      </c>
    </row>
    <row r="262" customFormat="false" ht="15" hidden="false" customHeight="false" outlineLevel="0" collapsed="false">
      <c r="B262" s="18" t="s">
        <v>109</v>
      </c>
      <c r="C262" s="18" t="s">
        <v>1222</v>
      </c>
      <c r="D262" s="2" t="s">
        <v>1658</v>
      </c>
      <c r="E262" s="2" t="s">
        <v>3358</v>
      </c>
      <c r="F262" s="2" t="n">
        <v>415</v>
      </c>
      <c r="G262" s="2"/>
      <c r="H262" s="18"/>
      <c r="I262" s="0" t="str">
        <f aca="false">B262&amp;C262&amp;D262</f>
        <v>WOMENBRASSIERE110E</v>
      </c>
      <c r="J262" s="2" t="n">
        <f aca="false">COUNTIFS(I:I,I262)</f>
        <v>1</v>
      </c>
    </row>
    <row r="263" customFormat="false" ht="15" hidden="false" customHeight="false" outlineLevel="0" collapsed="false">
      <c r="B263" s="18" t="s">
        <v>109</v>
      </c>
      <c r="C263" s="18" t="s">
        <v>1222</v>
      </c>
      <c r="D263" s="2" t="s">
        <v>1662</v>
      </c>
      <c r="E263" s="2" t="s">
        <v>3358</v>
      </c>
      <c r="F263" s="2" t="n">
        <v>355</v>
      </c>
      <c r="G263" s="2"/>
      <c r="H263" s="18"/>
      <c r="I263" s="0" t="str">
        <f aca="false">B263&amp;C263&amp;D263</f>
        <v>WOMENBRASSIERE110F</v>
      </c>
      <c r="J263" s="2" t="n">
        <f aca="false">COUNTIFS(I:I,I263)</f>
        <v>1</v>
      </c>
    </row>
    <row r="264" customFormat="false" ht="15" hidden="false" customHeight="false" outlineLevel="0" collapsed="false">
      <c r="B264" s="18" t="s">
        <v>109</v>
      </c>
      <c r="C264" s="18" t="s">
        <v>1222</v>
      </c>
      <c r="D264" s="2" t="s">
        <v>3131</v>
      </c>
      <c r="E264" s="2" t="s">
        <v>3358</v>
      </c>
      <c r="F264" s="2" t="n">
        <v>295</v>
      </c>
      <c r="G264" s="2"/>
      <c r="H264" s="18"/>
      <c r="I264" s="0" t="str">
        <f aca="false">B264&amp;C264&amp;D264</f>
        <v>WOMENBRASSIERE110FF</v>
      </c>
      <c r="J264" s="2" t="n">
        <f aca="false">COUNTIFS(I:I,I264)</f>
        <v>1</v>
      </c>
    </row>
    <row r="265" customFormat="false" ht="15" hidden="false" customHeight="false" outlineLevel="0" collapsed="false">
      <c r="B265" s="18" t="s">
        <v>109</v>
      </c>
      <c r="C265" s="18" t="s">
        <v>1222</v>
      </c>
      <c r="D265" s="2" t="s">
        <v>3133</v>
      </c>
      <c r="E265" s="2" t="s">
        <v>3358</v>
      </c>
      <c r="F265" s="2" t="n">
        <v>235</v>
      </c>
      <c r="G265" s="2"/>
      <c r="H265" s="18"/>
      <c r="I265" s="0" t="str">
        <f aca="false">B265&amp;C265&amp;D265</f>
        <v>WOMENBRASSIERE110G</v>
      </c>
      <c r="J265" s="2" t="n">
        <f aca="false">COUNTIFS(I:I,I265)</f>
        <v>1</v>
      </c>
    </row>
    <row r="266" customFormat="false" ht="15" hidden="false" customHeight="false" outlineLevel="0" collapsed="false">
      <c r="B266" s="18" t="s">
        <v>109</v>
      </c>
      <c r="C266" s="18" t="s">
        <v>1222</v>
      </c>
      <c r="D266" s="2" t="s">
        <v>3164</v>
      </c>
      <c r="E266" s="2" t="s">
        <v>3358</v>
      </c>
      <c r="F266" s="2" t="n">
        <v>190</v>
      </c>
      <c r="G266" s="2"/>
      <c r="H266" s="18"/>
      <c r="I266" s="0" t="str">
        <f aca="false">B266&amp;C266&amp;D266</f>
        <v>WOMENBRASSIERE110GG</v>
      </c>
      <c r="J266" s="2" t="n">
        <f aca="false">COUNTIFS(I:I,I266)</f>
        <v>1</v>
      </c>
    </row>
    <row r="267" customFormat="false" ht="15" hidden="false" customHeight="false" outlineLevel="0" collapsed="false">
      <c r="B267" s="18" t="s">
        <v>109</v>
      </c>
      <c r="C267" s="18" t="s">
        <v>1222</v>
      </c>
      <c r="D267" s="2" t="s">
        <v>3165</v>
      </c>
      <c r="E267" s="2" t="s">
        <v>3358</v>
      </c>
      <c r="F267" s="2" t="n">
        <v>160</v>
      </c>
      <c r="G267" s="2"/>
      <c r="H267" s="18"/>
      <c r="I267" s="0" t="str">
        <f aca="false">B267&amp;C267&amp;D267</f>
        <v>WOMENBRASSIERE110H</v>
      </c>
      <c r="J267" s="2" t="n">
        <f aca="false">COUNTIFS(I:I,I267)</f>
        <v>1</v>
      </c>
    </row>
    <row r="268" customFormat="false" ht="15" hidden="false" customHeight="false" outlineLevel="0" collapsed="false">
      <c r="B268" s="18" t="s">
        <v>109</v>
      </c>
      <c r="C268" s="18" t="s">
        <v>1222</v>
      </c>
      <c r="D268" s="2" t="s">
        <v>3168</v>
      </c>
      <c r="E268" s="2" t="s">
        <v>3358</v>
      </c>
      <c r="F268" s="2" t="n">
        <v>140</v>
      </c>
      <c r="G268" s="2"/>
      <c r="H268" s="18"/>
      <c r="I268" s="0" t="str">
        <f aca="false">B268&amp;C268&amp;D268</f>
        <v>WOMENBRASSIERE110HH</v>
      </c>
      <c r="J268" s="2" t="n">
        <f aca="false">COUNTIFS(I:I,I268)</f>
        <v>1</v>
      </c>
    </row>
    <row r="269" customFormat="false" ht="15" hidden="false" customHeight="false" outlineLevel="0" collapsed="false">
      <c r="B269" s="18" t="s">
        <v>109</v>
      </c>
      <c r="C269" s="18" t="s">
        <v>1222</v>
      </c>
      <c r="D269" s="2" t="s">
        <v>3171</v>
      </c>
      <c r="E269" s="2" t="s">
        <v>3358</v>
      </c>
      <c r="F269" s="2" t="n">
        <v>125</v>
      </c>
      <c r="G269" s="2"/>
      <c r="H269" s="18"/>
      <c r="I269" s="0" t="str">
        <f aca="false">B269&amp;C269&amp;D269</f>
        <v>WOMENBRASSIERE110J</v>
      </c>
      <c r="J269" s="2" t="n">
        <f aca="false">COUNTIFS(I:I,I269)</f>
        <v>1</v>
      </c>
    </row>
    <row r="270" customFormat="false" ht="15" hidden="false" customHeight="false" outlineLevel="0" collapsed="false">
      <c r="B270" s="18" t="s">
        <v>109</v>
      </c>
      <c r="C270" s="18" t="s">
        <v>1222</v>
      </c>
      <c r="D270" s="2" t="s">
        <v>3183</v>
      </c>
      <c r="E270" s="2" t="s">
        <v>3358</v>
      </c>
      <c r="F270" s="2" t="n">
        <v>115</v>
      </c>
      <c r="G270" s="2"/>
      <c r="H270" s="18"/>
      <c r="I270" s="0" t="str">
        <f aca="false">B270&amp;C270&amp;D270</f>
        <v>WOMENBRASSIERE110JJ</v>
      </c>
      <c r="J270" s="2" t="n">
        <f aca="false">COUNTIFS(I:I,I270)</f>
        <v>1</v>
      </c>
    </row>
    <row r="271" customFormat="false" ht="15" hidden="false" customHeight="false" outlineLevel="0" collapsed="false">
      <c r="B271" s="18" t="s">
        <v>109</v>
      </c>
      <c r="C271" s="18" t="s">
        <v>1222</v>
      </c>
      <c r="D271" s="2" t="s">
        <v>3194</v>
      </c>
      <c r="E271" s="2" t="s">
        <v>3358</v>
      </c>
      <c r="F271" s="2" t="n">
        <v>110</v>
      </c>
      <c r="G271" s="2"/>
      <c r="H271" s="18"/>
      <c r="I271" s="0" t="str">
        <f aca="false">B271&amp;C271&amp;D271</f>
        <v>WOMENBRASSIERE110K</v>
      </c>
      <c r="J271" s="2" t="n">
        <f aca="false">COUNTIFS(I:I,I271)</f>
        <v>1</v>
      </c>
    </row>
    <row r="272" customFormat="false" ht="15" hidden="false" customHeight="false" outlineLevel="0" collapsed="false">
      <c r="B272" s="18" t="s">
        <v>109</v>
      </c>
      <c r="C272" s="18" t="s">
        <v>1222</v>
      </c>
      <c r="D272" s="2" t="s">
        <v>1653</v>
      </c>
      <c r="E272" s="2" t="s">
        <v>3358</v>
      </c>
      <c r="F272" s="2" t="n">
        <v>540</v>
      </c>
      <c r="G272" s="2"/>
      <c r="H272" s="18"/>
      <c r="I272" s="0" t="str">
        <f aca="false">B272&amp;C272&amp;D272</f>
        <v>WOMENBRASSIERE115C</v>
      </c>
      <c r="J272" s="2" t="n">
        <f aca="false">COUNTIFS(I:I,I272)</f>
        <v>1</v>
      </c>
    </row>
    <row r="273" customFormat="false" ht="15" hidden="false" customHeight="false" outlineLevel="0" collapsed="false">
      <c r="B273" s="18" t="s">
        <v>109</v>
      </c>
      <c r="C273" s="18" t="s">
        <v>1222</v>
      </c>
      <c r="D273" s="2" t="s">
        <v>1655</v>
      </c>
      <c r="E273" s="2" t="s">
        <v>3358</v>
      </c>
      <c r="F273" s="2" t="n">
        <v>475</v>
      </c>
      <c r="G273" s="2"/>
      <c r="H273" s="18"/>
      <c r="I273" s="0" t="str">
        <f aca="false">B273&amp;C273&amp;D273</f>
        <v>WOMENBRASSIERE115D</v>
      </c>
      <c r="J273" s="2" t="n">
        <f aca="false">COUNTIFS(I:I,I273)</f>
        <v>1</v>
      </c>
    </row>
    <row r="274" customFormat="false" ht="15" hidden="false" customHeight="false" outlineLevel="0" collapsed="false">
      <c r="B274" s="18" t="s">
        <v>109</v>
      </c>
      <c r="C274" s="18" t="s">
        <v>1222</v>
      </c>
      <c r="D274" s="2" t="s">
        <v>1659</v>
      </c>
      <c r="E274" s="2" t="s">
        <v>3358</v>
      </c>
      <c r="F274" s="2" t="n">
        <v>350</v>
      </c>
      <c r="G274" s="2"/>
      <c r="H274" s="18"/>
      <c r="I274" s="0" t="str">
        <f aca="false">B274&amp;C274&amp;D274</f>
        <v>WOMENBRASSIERE115E</v>
      </c>
      <c r="J274" s="2" t="n">
        <f aca="false">COUNTIFS(I:I,I274)</f>
        <v>1</v>
      </c>
    </row>
    <row r="275" customFormat="false" ht="15" hidden="false" customHeight="false" outlineLevel="0" collapsed="false">
      <c r="B275" s="18" t="s">
        <v>109</v>
      </c>
      <c r="C275" s="18" t="s">
        <v>1222</v>
      </c>
      <c r="D275" s="2" t="s">
        <v>1663</v>
      </c>
      <c r="E275" s="2" t="s">
        <v>3358</v>
      </c>
      <c r="F275" s="2" t="n">
        <v>290</v>
      </c>
      <c r="G275" s="2"/>
      <c r="H275" s="18"/>
      <c r="I275" s="0" t="str">
        <f aca="false">B275&amp;C275&amp;D275</f>
        <v>WOMENBRASSIERE115F</v>
      </c>
      <c r="J275" s="2" t="n">
        <f aca="false">COUNTIFS(I:I,I275)</f>
        <v>1</v>
      </c>
    </row>
    <row r="276" customFormat="false" ht="15" hidden="false" customHeight="false" outlineLevel="0" collapsed="false">
      <c r="B276" s="18" t="s">
        <v>109</v>
      </c>
      <c r="C276" s="18" t="s">
        <v>1222</v>
      </c>
      <c r="D276" s="2" t="s">
        <v>1880</v>
      </c>
      <c r="E276" s="2" t="s">
        <v>3358</v>
      </c>
      <c r="F276" s="2" t="n">
        <v>470</v>
      </c>
      <c r="G276" s="2"/>
      <c r="H276" s="18"/>
      <c r="I276" s="0" t="str">
        <f aca="false">B276&amp;C276&amp;D276</f>
        <v>WOMENBRASSIERE120C</v>
      </c>
      <c r="J276" s="2" t="n">
        <f aca="false">COUNTIFS(I:I,I276)</f>
        <v>1</v>
      </c>
    </row>
    <row r="277" customFormat="false" ht="15" hidden="false" customHeight="false" outlineLevel="0" collapsed="false">
      <c r="B277" s="18" t="s">
        <v>109</v>
      </c>
      <c r="C277" s="18" t="s">
        <v>1222</v>
      </c>
      <c r="D277" s="2" t="s">
        <v>1656</v>
      </c>
      <c r="E277" s="2" t="s">
        <v>3358</v>
      </c>
      <c r="F277" s="2" t="n">
        <v>410</v>
      </c>
      <c r="G277" s="2"/>
      <c r="H277" s="18"/>
      <c r="I277" s="0" t="str">
        <f aca="false">B277&amp;C277&amp;D277</f>
        <v>WOMENBRASSIERE120D</v>
      </c>
      <c r="J277" s="2" t="n">
        <f aca="false">COUNTIFS(I:I,I277)</f>
        <v>1</v>
      </c>
    </row>
    <row r="278" customFormat="false" ht="15" hidden="false" customHeight="false" outlineLevel="0" collapsed="false">
      <c r="B278" s="18" t="s">
        <v>109</v>
      </c>
      <c r="C278" s="18" t="s">
        <v>1222</v>
      </c>
      <c r="D278" s="2" t="s">
        <v>1660</v>
      </c>
      <c r="E278" s="2" t="s">
        <v>3358</v>
      </c>
      <c r="F278" s="2" t="n">
        <v>285</v>
      </c>
      <c r="G278" s="2"/>
      <c r="H278" s="18"/>
      <c r="I278" s="0" t="str">
        <f aca="false">B278&amp;C278&amp;D278</f>
        <v>WOMENBRASSIERE120E</v>
      </c>
      <c r="J278" s="2" t="n">
        <f aca="false">COUNTIFS(I:I,I278)</f>
        <v>1</v>
      </c>
    </row>
    <row r="279" customFormat="false" ht="15" hidden="false" customHeight="false" outlineLevel="0" collapsed="false">
      <c r="B279" s="18" t="s">
        <v>109</v>
      </c>
      <c r="C279" s="18" t="s">
        <v>1222</v>
      </c>
      <c r="D279" s="2" t="s">
        <v>1664</v>
      </c>
      <c r="E279" s="2" t="s">
        <v>3358</v>
      </c>
      <c r="F279" s="2" t="n">
        <v>230</v>
      </c>
      <c r="G279" s="2"/>
      <c r="H279" s="18"/>
      <c r="I279" s="0" t="str">
        <f aca="false">B279&amp;C279&amp;D279</f>
        <v>WOMENBRASSIERE120F</v>
      </c>
      <c r="J279" s="2" t="n">
        <f aca="false">COUNTIFS(I:I,I279)</f>
        <v>1</v>
      </c>
    </row>
    <row r="280" customFormat="false" ht="15" hidden="false" customHeight="false" outlineLevel="0" collapsed="false">
      <c r="B280" s="18" t="s">
        <v>109</v>
      </c>
      <c r="C280" s="18" t="s">
        <v>1222</v>
      </c>
      <c r="D280" s="2" t="s">
        <v>3044</v>
      </c>
      <c r="E280" s="2" t="s">
        <v>3358</v>
      </c>
      <c r="F280" s="2" t="n">
        <v>755</v>
      </c>
      <c r="G280" s="2"/>
      <c r="H280" s="18"/>
      <c r="I280" s="0" t="str">
        <f aca="false">B280&amp;C280&amp;D280</f>
        <v>WOMENBRASSIERE55D</v>
      </c>
      <c r="J280" s="2" t="n">
        <f aca="false">COUNTIFS(I:I,I280)</f>
        <v>1</v>
      </c>
    </row>
    <row r="281" customFormat="false" ht="15" hidden="false" customHeight="false" outlineLevel="0" collapsed="false">
      <c r="B281" s="18" t="s">
        <v>109</v>
      </c>
      <c r="C281" s="18" t="s">
        <v>1222</v>
      </c>
      <c r="D281" s="2" t="s">
        <v>3046</v>
      </c>
      <c r="E281" s="2" t="s">
        <v>3358</v>
      </c>
      <c r="F281" s="2" t="n">
        <v>640</v>
      </c>
      <c r="G281" s="2"/>
      <c r="H281" s="18"/>
      <c r="I281" s="0" t="str">
        <f aca="false">B281&amp;C281&amp;D281</f>
        <v>WOMENBRASSIERE55E</v>
      </c>
      <c r="J281" s="2" t="n">
        <f aca="false">COUNTIFS(I:I,I281)</f>
        <v>1</v>
      </c>
    </row>
    <row r="282" customFormat="false" ht="15" hidden="false" customHeight="false" outlineLevel="0" collapsed="false">
      <c r="B282" s="18" t="s">
        <v>109</v>
      </c>
      <c r="C282" s="18" t="s">
        <v>1222</v>
      </c>
      <c r="D282" s="2" t="s">
        <v>2360</v>
      </c>
      <c r="E282" s="2" t="s">
        <v>3358</v>
      </c>
      <c r="F282" s="2" t="n">
        <v>775</v>
      </c>
      <c r="G282" s="2"/>
      <c r="H282" s="18"/>
      <c r="I282" s="0" t="str">
        <f aca="false">B282&amp;C282&amp;D282</f>
        <v>WOMENBRASSIERE60A</v>
      </c>
      <c r="J282" s="2" t="n">
        <f aca="false">COUNTIFS(I:I,I282)</f>
        <v>1</v>
      </c>
    </row>
    <row r="283" customFormat="false" ht="15" hidden="false" customHeight="false" outlineLevel="0" collapsed="false">
      <c r="B283" s="18" t="s">
        <v>109</v>
      </c>
      <c r="C283" s="18" t="s">
        <v>1222</v>
      </c>
      <c r="D283" s="2" t="s">
        <v>3104</v>
      </c>
      <c r="E283" s="2" t="s">
        <v>3358</v>
      </c>
      <c r="F283" s="2" t="n">
        <v>830</v>
      </c>
      <c r="G283" s="2"/>
      <c r="H283" s="18"/>
      <c r="I283" s="0" t="str">
        <f aca="false">B283&amp;C283&amp;D283</f>
        <v>WOMENBRASSIERE60B</v>
      </c>
      <c r="J283" s="2" t="n">
        <f aca="false">COUNTIFS(I:I,I283)</f>
        <v>1</v>
      </c>
    </row>
    <row r="284" customFormat="false" ht="15" hidden="false" customHeight="false" outlineLevel="0" collapsed="false">
      <c r="B284" s="18" t="s">
        <v>109</v>
      </c>
      <c r="C284" s="18" t="s">
        <v>1222</v>
      </c>
      <c r="D284" s="2" t="s">
        <v>3106</v>
      </c>
      <c r="E284" s="2" t="s">
        <v>3358</v>
      </c>
      <c r="F284" s="2" t="n">
        <v>880</v>
      </c>
      <c r="G284" s="2"/>
      <c r="H284" s="18"/>
      <c r="I284" s="0" t="str">
        <f aca="false">B284&amp;C284&amp;D284</f>
        <v>WOMENBRASSIERE60C</v>
      </c>
      <c r="J284" s="2" t="n">
        <f aca="false">COUNTIFS(I:I,I284)</f>
        <v>1</v>
      </c>
    </row>
    <row r="285" customFormat="false" ht="15" hidden="false" customHeight="false" outlineLevel="0" collapsed="false">
      <c r="B285" s="18" t="s">
        <v>109</v>
      </c>
      <c r="C285" s="18" t="s">
        <v>1222</v>
      </c>
      <c r="D285" s="2" t="s">
        <v>3045</v>
      </c>
      <c r="E285" s="2" t="s">
        <v>3358</v>
      </c>
      <c r="F285" s="2" t="n">
        <v>825</v>
      </c>
      <c r="G285" s="2"/>
      <c r="H285" s="18"/>
      <c r="I285" s="0" t="str">
        <f aca="false">B285&amp;C285&amp;D285</f>
        <v>WOMENBRASSIERE60D</v>
      </c>
      <c r="J285" s="2" t="n">
        <f aca="false">COUNTIFS(I:I,I285)</f>
        <v>1</v>
      </c>
    </row>
    <row r="286" customFormat="false" ht="15" hidden="false" customHeight="false" outlineLevel="0" collapsed="false">
      <c r="B286" s="18" t="s">
        <v>109</v>
      </c>
      <c r="C286" s="18" t="s">
        <v>1222</v>
      </c>
      <c r="D286" s="2" t="s">
        <v>3107</v>
      </c>
      <c r="E286" s="2" t="s">
        <v>3358</v>
      </c>
      <c r="F286" s="2" t="n">
        <v>770</v>
      </c>
      <c r="G286" s="2"/>
      <c r="H286" s="18"/>
      <c r="I286" s="0" t="str">
        <f aca="false">B286&amp;C286&amp;D286</f>
        <v>WOMENBRASSIERE60DD</v>
      </c>
      <c r="J286" s="2" t="n">
        <f aca="false">COUNTIFS(I:I,I286)</f>
        <v>1</v>
      </c>
    </row>
    <row r="287" customFormat="false" ht="15" hidden="false" customHeight="false" outlineLevel="0" collapsed="false">
      <c r="B287" s="18" t="s">
        <v>109</v>
      </c>
      <c r="C287" s="18" t="s">
        <v>1222</v>
      </c>
      <c r="D287" s="2" t="s">
        <v>3047</v>
      </c>
      <c r="E287" s="2" t="s">
        <v>3358</v>
      </c>
      <c r="F287" s="2" t="n">
        <v>710</v>
      </c>
      <c r="G287" s="2"/>
      <c r="H287" s="18"/>
      <c r="I287" s="0" t="str">
        <f aca="false">B287&amp;C287&amp;D287</f>
        <v>WOMENBRASSIERE60E</v>
      </c>
      <c r="J287" s="2" t="n">
        <f aca="false">COUNTIFS(I:I,I287)</f>
        <v>1</v>
      </c>
    </row>
    <row r="288" customFormat="false" ht="15" hidden="false" customHeight="false" outlineLevel="0" collapsed="false">
      <c r="B288" s="18" t="s">
        <v>109</v>
      </c>
      <c r="C288" s="18" t="s">
        <v>1222</v>
      </c>
      <c r="D288" s="2" t="s">
        <v>3119</v>
      </c>
      <c r="E288" s="2" t="s">
        <v>3358</v>
      </c>
      <c r="F288" s="2" t="n">
        <v>650</v>
      </c>
      <c r="G288" s="2"/>
      <c r="H288" s="18"/>
      <c r="I288" s="0" t="str">
        <f aca="false">B288&amp;C288&amp;D288</f>
        <v>WOMENBRASSIERE60F</v>
      </c>
      <c r="J288" s="2" t="n">
        <f aca="false">COUNTIFS(I:I,I288)</f>
        <v>1</v>
      </c>
    </row>
    <row r="289" customFormat="false" ht="15" hidden="false" customHeight="false" outlineLevel="0" collapsed="false">
      <c r="B289" s="18" t="s">
        <v>109</v>
      </c>
      <c r="C289" s="18" t="s">
        <v>1222</v>
      </c>
      <c r="D289" s="2" t="s">
        <v>3120</v>
      </c>
      <c r="E289" s="2" t="s">
        <v>3358</v>
      </c>
      <c r="F289" s="2" t="n">
        <v>580</v>
      </c>
      <c r="G289" s="2"/>
      <c r="H289" s="18"/>
      <c r="I289" s="0" t="str">
        <f aca="false">B289&amp;C289&amp;D289</f>
        <v>WOMENBRASSIERE60FF</v>
      </c>
      <c r="J289" s="2" t="n">
        <f aca="false">COUNTIFS(I:I,I289)</f>
        <v>1</v>
      </c>
    </row>
    <row r="290" customFormat="false" ht="15" hidden="false" customHeight="false" outlineLevel="0" collapsed="false">
      <c r="B290" s="18" t="s">
        <v>109</v>
      </c>
      <c r="C290" s="18" t="s">
        <v>1222</v>
      </c>
      <c r="D290" s="2" t="s">
        <v>3132</v>
      </c>
      <c r="E290" s="2" t="s">
        <v>3358</v>
      </c>
      <c r="F290" s="2" t="n">
        <v>510</v>
      </c>
      <c r="G290" s="2"/>
      <c r="H290" s="18"/>
      <c r="I290" s="0" t="str">
        <f aca="false">B290&amp;C290&amp;D290</f>
        <v>WOMENBRASSIERE60G</v>
      </c>
      <c r="J290" s="2" t="n">
        <f aca="false">COUNTIFS(I:I,I290)</f>
        <v>1</v>
      </c>
    </row>
    <row r="291" customFormat="false" ht="15" hidden="false" customHeight="false" outlineLevel="0" collapsed="false">
      <c r="B291" s="18" t="s">
        <v>109</v>
      </c>
      <c r="C291" s="18" t="s">
        <v>1222</v>
      </c>
      <c r="D291" s="2" t="s">
        <v>3134</v>
      </c>
      <c r="E291" s="2" t="s">
        <v>3358</v>
      </c>
      <c r="F291" s="2" t="n">
        <v>440</v>
      </c>
      <c r="G291" s="2"/>
      <c r="H291" s="18"/>
      <c r="I291" s="0" t="str">
        <f aca="false">B291&amp;C291&amp;D291</f>
        <v>WOMENBRASSIERE60GG</v>
      </c>
      <c r="J291" s="2" t="n">
        <f aca="false">COUNTIFS(I:I,I291)</f>
        <v>1</v>
      </c>
    </row>
    <row r="292" customFormat="false" ht="15" hidden="false" customHeight="false" outlineLevel="0" collapsed="false">
      <c r="B292" s="18" t="s">
        <v>109</v>
      </c>
      <c r="C292" s="18" t="s">
        <v>1222</v>
      </c>
      <c r="D292" s="2" t="s">
        <v>3143</v>
      </c>
      <c r="E292" s="2" t="s">
        <v>3358</v>
      </c>
      <c r="F292" s="2" t="n">
        <v>380</v>
      </c>
      <c r="G292" s="2"/>
      <c r="H292" s="18"/>
      <c r="I292" s="0" t="str">
        <f aca="false">B292&amp;C292&amp;D292</f>
        <v>WOMENBRASSIERE60H</v>
      </c>
      <c r="J292" s="2" t="n">
        <f aca="false">COUNTIFS(I:I,I292)</f>
        <v>1</v>
      </c>
    </row>
    <row r="293" customFormat="false" ht="15" hidden="false" customHeight="false" outlineLevel="0" collapsed="false">
      <c r="B293" s="18" t="s">
        <v>109</v>
      </c>
      <c r="C293" s="18" t="s">
        <v>1222</v>
      </c>
      <c r="D293" s="2" t="s">
        <v>3144</v>
      </c>
      <c r="E293" s="2" t="s">
        <v>3358</v>
      </c>
      <c r="F293" s="2" t="n">
        <v>320</v>
      </c>
      <c r="G293" s="2"/>
      <c r="H293" s="18"/>
      <c r="I293" s="0" t="str">
        <f aca="false">B293&amp;C293&amp;D293</f>
        <v>WOMENBRASSIERE60HH</v>
      </c>
      <c r="J293" s="2" t="n">
        <f aca="false">COUNTIFS(I:I,I293)</f>
        <v>1</v>
      </c>
    </row>
    <row r="294" customFormat="false" ht="15" hidden="false" customHeight="false" outlineLevel="0" collapsed="false">
      <c r="B294" s="18" t="s">
        <v>109</v>
      </c>
      <c r="C294" s="18" t="s">
        <v>1222</v>
      </c>
      <c r="D294" s="2" t="s">
        <v>3153</v>
      </c>
      <c r="E294" s="2" t="s">
        <v>3358</v>
      </c>
      <c r="F294" s="2" t="n">
        <v>260</v>
      </c>
      <c r="G294" s="2"/>
      <c r="H294" s="18"/>
      <c r="I294" s="0" t="str">
        <f aca="false">B294&amp;C294&amp;D294</f>
        <v>WOMENBRASSIERE60J</v>
      </c>
      <c r="J294" s="2" t="n">
        <f aca="false">COUNTIFS(I:I,I294)</f>
        <v>1</v>
      </c>
    </row>
    <row r="295" customFormat="false" ht="15" hidden="false" customHeight="false" outlineLevel="0" collapsed="false">
      <c r="B295" s="18" t="s">
        <v>109</v>
      </c>
      <c r="C295" s="18" t="s">
        <v>1222</v>
      </c>
      <c r="D295" s="2" t="s">
        <v>3172</v>
      </c>
      <c r="E295" s="2" t="s">
        <v>3358</v>
      </c>
      <c r="F295" s="2" t="n">
        <v>215</v>
      </c>
      <c r="G295" s="2"/>
      <c r="H295" s="18"/>
      <c r="I295" s="0" t="str">
        <f aca="false">B295&amp;C295&amp;D295</f>
        <v>WOMENBRASSIERE60JJ</v>
      </c>
      <c r="J295" s="2" t="n">
        <f aca="false">COUNTIFS(I:I,I295)</f>
        <v>1</v>
      </c>
    </row>
    <row r="296" customFormat="false" ht="15" hidden="false" customHeight="false" outlineLevel="0" collapsed="false">
      <c r="B296" s="18" t="s">
        <v>109</v>
      </c>
      <c r="C296" s="18" t="s">
        <v>1222</v>
      </c>
      <c r="D296" s="2" t="s">
        <v>3184</v>
      </c>
      <c r="E296" s="2" t="s">
        <v>3358</v>
      </c>
      <c r="F296" s="2" t="n">
        <v>185</v>
      </c>
      <c r="G296" s="2"/>
      <c r="H296" s="18"/>
      <c r="I296" s="0" t="str">
        <f aca="false">B296&amp;C296&amp;D296</f>
        <v>WOMENBRASSIERE60K</v>
      </c>
      <c r="J296" s="2" t="n">
        <f aca="false">COUNTIFS(I:I,I296)</f>
        <v>1</v>
      </c>
    </row>
    <row r="297" customFormat="false" ht="15" hidden="false" customHeight="false" outlineLevel="0" collapsed="false">
      <c r="B297" s="18" t="s">
        <v>109</v>
      </c>
      <c r="C297" s="18" t="s">
        <v>1222</v>
      </c>
      <c r="D297" s="2" t="s">
        <v>1227</v>
      </c>
      <c r="E297" s="2" t="s">
        <v>3358</v>
      </c>
      <c r="F297" s="2" t="n">
        <v>850</v>
      </c>
      <c r="G297" s="2"/>
      <c r="H297" s="18"/>
      <c r="I297" s="0" t="str">
        <f aca="false">B297&amp;C297&amp;D297</f>
        <v>WOMENBRASSIERE65A</v>
      </c>
      <c r="J297" s="2" t="n">
        <f aca="false">COUNTIFS(I:I,I297)</f>
        <v>1</v>
      </c>
    </row>
    <row r="298" customFormat="false" ht="15" hidden="false" customHeight="false" outlineLevel="0" collapsed="false">
      <c r="B298" s="18" t="s">
        <v>109</v>
      </c>
      <c r="C298" s="18" t="s">
        <v>1222</v>
      </c>
      <c r="D298" s="2" t="s">
        <v>3048</v>
      </c>
      <c r="E298" s="2" t="s">
        <v>3358</v>
      </c>
      <c r="F298" s="2" t="n">
        <v>583</v>
      </c>
      <c r="G298" s="2"/>
      <c r="H298" s="18"/>
      <c r="I298" s="0" t="str">
        <f aca="false">B298&amp;C298&amp;D298</f>
        <v>WOMENBRASSIERE65A/70A</v>
      </c>
      <c r="J298" s="2" t="n">
        <f aca="false">COUNTIFS(I:I,I298)</f>
        <v>1</v>
      </c>
    </row>
    <row r="299" customFormat="false" ht="15" hidden="false" customHeight="false" outlineLevel="0" collapsed="false">
      <c r="B299" s="18" t="s">
        <v>109</v>
      </c>
      <c r="C299" s="18" t="s">
        <v>1222</v>
      </c>
      <c r="D299" s="2" t="s">
        <v>1236</v>
      </c>
      <c r="E299" s="2" t="s">
        <v>3358</v>
      </c>
      <c r="F299" s="2" t="n">
        <v>790</v>
      </c>
      <c r="G299" s="2"/>
      <c r="H299" s="18"/>
      <c r="I299" s="0" t="str">
        <f aca="false">B299&amp;C299&amp;D299</f>
        <v>WOMENBRASSIERE65AA</v>
      </c>
      <c r="J299" s="2" t="n">
        <f aca="false">COUNTIFS(I:I,I299)</f>
        <v>1</v>
      </c>
    </row>
    <row r="300" customFormat="false" ht="15" hidden="false" customHeight="false" outlineLevel="0" collapsed="false">
      <c r="B300" s="18" t="s">
        <v>109</v>
      </c>
      <c r="C300" s="18" t="s">
        <v>1222</v>
      </c>
      <c r="D300" s="2" t="s">
        <v>1239</v>
      </c>
      <c r="E300" s="2" t="s">
        <v>3358</v>
      </c>
      <c r="F300" s="2" t="n">
        <v>900</v>
      </c>
      <c r="G300" s="2"/>
      <c r="H300" s="18"/>
      <c r="I300" s="0" t="str">
        <f aca="false">B300&amp;C300&amp;D300</f>
        <v>WOMENBRASSIERE65B</v>
      </c>
      <c r="J300" s="2" t="n">
        <f aca="false">COUNTIFS(I:I,I300)</f>
        <v>1</v>
      </c>
    </row>
    <row r="301" customFormat="false" ht="15" hidden="false" customHeight="false" outlineLevel="0" collapsed="false">
      <c r="B301" s="18" t="s">
        <v>109</v>
      </c>
      <c r="C301" s="18" t="s">
        <v>1222</v>
      </c>
      <c r="D301" s="2" t="s">
        <v>3075</v>
      </c>
      <c r="E301" s="2" t="s">
        <v>3358</v>
      </c>
      <c r="F301" s="2" t="n">
        <v>593</v>
      </c>
      <c r="G301" s="2"/>
      <c r="H301" s="18"/>
      <c r="I301" s="0" t="str">
        <f aca="false">B301&amp;C301&amp;D301</f>
        <v>WOMENBRASSIERE65B/70B</v>
      </c>
      <c r="J301" s="2" t="n">
        <f aca="false">COUNTIFS(I:I,I301)</f>
        <v>1</v>
      </c>
    </row>
    <row r="302" customFormat="false" ht="15" hidden="false" customHeight="false" outlineLevel="0" collapsed="false">
      <c r="B302" s="18" t="s">
        <v>109</v>
      </c>
      <c r="C302" s="18" t="s">
        <v>1222</v>
      </c>
      <c r="D302" s="2" t="s">
        <v>1248</v>
      </c>
      <c r="E302" s="2" t="s">
        <v>3358</v>
      </c>
      <c r="F302" s="2" t="n">
        <v>940</v>
      </c>
      <c r="G302" s="2"/>
      <c r="H302" s="18"/>
      <c r="I302" s="0" t="str">
        <f aca="false">B302&amp;C302&amp;D302</f>
        <v>WOMENBRASSIERE65C</v>
      </c>
      <c r="J302" s="2" t="n">
        <f aca="false">COUNTIFS(I:I,I302)</f>
        <v>1</v>
      </c>
    </row>
    <row r="303" customFormat="false" ht="15" hidden="false" customHeight="false" outlineLevel="0" collapsed="false">
      <c r="B303" s="18" t="s">
        <v>109</v>
      </c>
      <c r="C303" s="18" t="s">
        <v>1222</v>
      </c>
      <c r="D303" s="2" t="s">
        <v>3080</v>
      </c>
      <c r="E303" s="2" t="s">
        <v>3358</v>
      </c>
      <c r="F303" s="2" t="n">
        <v>603</v>
      </c>
      <c r="G303" s="2"/>
      <c r="H303" s="18"/>
      <c r="I303" s="0" t="str">
        <f aca="false">B303&amp;C303&amp;D303</f>
        <v>WOMENBRASSIERE65C/70C</v>
      </c>
      <c r="J303" s="2" t="n">
        <f aca="false">COUNTIFS(I:I,I303)</f>
        <v>1</v>
      </c>
    </row>
    <row r="304" customFormat="false" ht="15" hidden="false" customHeight="false" outlineLevel="0" collapsed="false">
      <c r="B304" s="18" t="s">
        <v>109</v>
      </c>
      <c r="C304" s="18" t="s">
        <v>1222</v>
      </c>
      <c r="D304" s="2" t="s">
        <v>1257</v>
      </c>
      <c r="E304" s="2" t="s">
        <v>3358</v>
      </c>
      <c r="F304" s="2" t="n">
        <v>895</v>
      </c>
      <c r="G304" s="2"/>
      <c r="H304" s="18"/>
      <c r="I304" s="0" t="str">
        <f aca="false">B304&amp;C304&amp;D304</f>
        <v>WOMENBRASSIERE65D</v>
      </c>
      <c r="J304" s="2" t="n">
        <f aca="false">COUNTIFS(I:I,I304)</f>
        <v>1</v>
      </c>
    </row>
    <row r="305" customFormat="false" ht="15" hidden="false" customHeight="false" outlineLevel="0" collapsed="false">
      <c r="B305" s="18" t="s">
        <v>109</v>
      </c>
      <c r="C305" s="18" t="s">
        <v>1222</v>
      </c>
      <c r="D305" s="2" t="s">
        <v>3091</v>
      </c>
      <c r="E305" s="2" t="s">
        <v>3358</v>
      </c>
      <c r="F305" s="2" t="n">
        <v>613</v>
      </c>
      <c r="G305" s="2"/>
      <c r="H305" s="18"/>
      <c r="I305" s="0" t="str">
        <f aca="false">B305&amp;C305&amp;D305</f>
        <v>WOMENBRASSIERE65D/70D</v>
      </c>
      <c r="J305" s="2" t="n">
        <f aca="false">COUNTIFS(I:I,I305)</f>
        <v>1</v>
      </c>
    </row>
    <row r="306" customFormat="false" ht="15" hidden="false" customHeight="false" outlineLevel="0" collapsed="false">
      <c r="B306" s="18" t="s">
        <v>109</v>
      </c>
      <c r="C306" s="18" t="s">
        <v>1222</v>
      </c>
      <c r="D306" s="2" t="s">
        <v>3109</v>
      </c>
      <c r="E306" s="2" t="s">
        <v>3358</v>
      </c>
      <c r="F306" s="2" t="n">
        <v>845</v>
      </c>
      <c r="G306" s="2"/>
      <c r="H306" s="18"/>
      <c r="I306" s="0" t="str">
        <f aca="false">B306&amp;C306&amp;D306</f>
        <v>WOMENBRASSIERE65DD</v>
      </c>
      <c r="J306" s="2" t="n">
        <f aca="false">COUNTIFS(I:I,I306)</f>
        <v>1</v>
      </c>
    </row>
    <row r="307" customFormat="false" ht="15" hidden="false" customHeight="false" outlineLevel="0" collapsed="false">
      <c r="B307" s="18" t="s">
        <v>109</v>
      </c>
      <c r="C307" s="18" t="s">
        <v>1222</v>
      </c>
      <c r="D307" s="2" t="s">
        <v>1266</v>
      </c>
      <c r="E307" s="2" t="s">
        <v>3358</v>
      </c>
      <c r="F307" s="2" t="n">
        <v>785</v>
      </c>
      <c r="G307" s="2"/>
      <c r="H307" s="18"/>
      <c r="I307" s="0" t="str">
        <f aca="false">B307&amp;C307&amp;D307</f>
        <v>WOMENBRASSIERE65E</v>
      </c>
      <c r="J307" s="2" t="n">
        <f aca="false">COUNTIFS(I:I,I307)</f>
        <v>1</v>
      </c>
    </row>
    <row r="308" customFormat="false" ht="15" hidden="false" customHeight="false" outlineLevel="0" collapsed="false">
      <c r="B308" s="18" t="s">
        <v>109</v>
      </c>
      <c r="C308" s="18" t="s">
        <v>1222</v>
      </c>
      <c r="D308" s="2" t="s">
        <v>1275</v>
      </c>
      <c r="E308" s="2" t="s">
        <v>3358</v>
      </c>
      <c r="F308" s="2" t="n">
        <v>720</v>
      </c>
      <c r="G308" s="2"/>
      <c r="H308" s="18"/>
      <c r="I308" s="0" t="str">
        <f aca="false">B308&amp;C308&amp;D308</f>
        <v>WOMENBRASSIERE65F</v>
      </c>
      <c r="J308" s="2" t="n">
        <f aca="false">COUNTIFS(I:I,I308)</f>
        <v>1</v>
      </c>
    </row>
    <row r="309" customFormat="false" ht="15" hidden="false" customHeight="false" outlineLevel="0" collapsed="false">
      <c r="B309" s="18" t="s">
        <v>109</v>
      </c>
      <c r="C309" s="18" t="s">
        <v>1222</v>
      </c>
      <c r="D309" s="2" t="s">
        <v>3122</v>
      </c>
      <c r="E309" s="2" t="s">
        <v>3358</v>
      </c>
      <c r="F309" s="2" t="n">
        <v>660</v>
      </c>
      <c r="G309" s="2"/>
      <c r="H309" s="18"/>
      <c r="I309" s="0" t="str">
        <f aca="false">B309&amp;C309&amp;D309</f>
        <v>WOMENBRASSIERE65FF</v>
      </c>
      <c r="J309" s="2" t="n">
        <f aca="false">COUNTIFS(I:I,I309)</f>
        <v>1</v>
      </c>
    </row>
    <row r="310" customFormat="false" ht="15" hidden="false" customHeight="false" outlineLevel="0" collapsed="false">
      <c r="B310" s="18" t="s">
        <v>109</v>
      </c>
      <c r="C310" s="18" t="s">
        <v>1222</v>
      </c>
      <c r="D310" s="2" t="s">
        <v>1284</v>
      </c>
      <c r="E310" s="2" t="s">
        <v>3358</v>
      </c>
      <c r="F310" s="2" t="n">
        <v>590</v>
      </c>
      <c r="G310" s="2"/>
      <c r="H310" s="18"/>
      <c r="I310" s="0" t="str">
        <f aca="false">B310&amp;C310&amp;D310</f>
        <v>WOMENBRASSIERE65G</v>
      </c>
      <c r="J310" s="2" t="n">
        <f aca="false">COUNTIFS(I:I,I310)</f>
        <v>1</v>
      </c>
    </row>
    <row r="311" customFormat="false" ht="15" hidden="false" customHeight="false" outlineLevel="0" collapsed="false">
      <c r="B311" s="18" t="s">
        <v>109</v>
      </c>
      <c r="C311" s="18" t="s">
        <v>1222</v>
      </c>
      <c r="D311" s="2" t="s">
        <v>3136</v>
      </c>
      <c r="E311" s="2" t="s">
        <v>3358</v>
      </c>
      <c r="F311" s="2" t="n">
        <v>520</v>
      </c>
      <c r="G311" s="2"/>
      <c r="H311" s="18"/>
      <c r="I311" s="0" t="str">
        <f aca="false">B311&amp;C311&amp;D311</f>
        <v>WOMENBRASSIERE65GG</v>
      </c>
      <c r="J311" s="2" t="n">
        <f aca="false">COUNTIFS(I:I,I311)</f>
        <v>1</v>
      </c>
    </row>
    <row r="312" customFormat="false" ht="15" hidden="false" customHeight="false" outlineLevel="0" collapsed="false">
      <c r="B312" s="18" t="s">
        <v>109</v>
      </c>
      <c r="C312" s="18" t="s">
        <v>1222</v>
      </c>
      <c r="D312" s="2" t="s">
        <v>1293</v>
      </c>
      <c r="E312" s="2" t="s">
        <v>3358</v>
      </c>
      <c r="F312" s="2" t="n">
        <v>450</v>
      </c>
      <c r="G312" s="2"/>
      <c r="H312" s="18"/>
      <c r="I312" s="0" t="str">
        <f aca="false">B312&amp;C312&amp;D312</f>
        <v>WOMENBRASSIERE65H</v>
      </c>
      <c r="J312" s="2" t="n">
        <f aca="false">COUNTIFS(I:I,I312)</f>
        <v>1</v>
      </c>
    </row>
    <row r="313" customFormat="false" ht="15" hidden="false" customHeight="false" outlineLevel="0" collapsed="false">
      <c r="B313" s="18" t="s">
        <v>109</v>
      </c>
      <c r="C313" s="18" t="s">
        <v>1222</v>
      </c>
      <c r="D313" s="2" t="s">
        <v>3146</v>
      </c>
      <c r="E313" s="2" t="s">
        <v>3358</v>
      </c>
      <c r="F313" s="2" t="n">
        <v>390</v>
      </c>
      <c r="G313" s="2"/>
      <c r="H313" s="18"/>
      <c r="I313" s="0" t="str">
        <f aca="false">B313&amp;C313&amp;D313</f>
        <v>WOMENBRASSIERE65HH</v>
      </c>
      <c r="J313" s="2" t="n">
        <f aca="false">COUNTIFS(I:I,I313)</f>
        <v>1</v>
      </c>
    </row>
    <row r="314" customFormat="false" ht="15" hidden="false" customHeight="false" outlineLevel="0" collapsed="false">
      <c r="B314" s="18" t="s">
        <v>109</v>
      </c>
      <c r="C314" s="18" t="s">
        <v>1222</v>
      </c>
      <c r="D314" s="2" t="s">
        <v>3155</v>
      </c>
      <c r="E314" s="2" t="s">
        <v>3358</v>
      </c>
      <c r="F314" s="2" t="n">
        <v>330</v>
      </c>
      <c r="G314" s="2"/>
      <c r="H314" s="18"/>
      <c r="I314" s="0" t="str">
        <f aca="false">B314&amp;C314&amp;D314</f>
        <v>WOMENBRASSIERE65J</v>
      </c>
      <c r="J314" s="2" t="n">
        <f aca="false">COUNTIFS(I:I,I314)</f>
        <v>1</v>
      </c>
    </row>
    <row r="315" customFormat="false" ht="15" hidden="false" customHeight="false" outlineLevel="0" collapsed="false">
      <c r="B315" s="18" t="s">
        <v>109</v>
      </c>
      <c r="C315" s="18" t="s">
        <v>1222</v>
      </c>
      <c r="D315" s="2" t="s">
        <v>3174</v>
      </c>
      <c r="E315" s="2" t="s">
        <v>3358</v>
      </c>
      <c r="F315" s="2" t="n">
        <v>270</v>
      </c>
      <c r="G315" s="2"/>
      <c r="H315" s="18"/>
      <c r="I315" s="0" t="str">
        <f aca="false">B315&amp;C315&amp;D315</f>
        <v>WOMENBRASSIERE65JJ</v>
      </c>
      <c r="J315" s="2" t="n">
        <f aca="false">COUNTIFS(I:I,I315)</f>
        <v>1</v>
      </c>
    </row>
    <row r="316" customFormat="false" ht="15" hidden="false" customHeight="false" outlineLevel="0" collapsed="false">
      <c r="B316" s="18" t="s">
        <v>109</v>
      </c>
      <c r="C316" s="18" t="s">
        <v>1222</v>
      </c>
      <c r="D316" s="2" t="s">
        <v>3185</v>
      </c>
      <c r="E316" s="2" t="s">
        <v>3358</v>
      </c>
      <c r="F316" s="2" t="n">
        <v>225</v>
      </c>
      <c r="G316" s="2"/>
      <c r="H316" s="18"/>
      <c r="I316" s="0" t="str">
        <f aca="false">B316&amp;C316&amp;D316</f>
        <v>WOMENBRASSIERE65K</v>
      </c>
      <c r="J316" s="2" t="n">
        <f aca="false">COUNTIFS(I:I,I316)</f>
        <v>1</v>
      </c>
    </row>
    <row r="317" customFormat="false" ht="15" hidden="false" customHeight="false" outlineLevel="0" collapsed="false">
      <c r="B317" s="18" t="s">
        <v>109</v>
      </c>
      <c r="C317" s="18" t="s">
        <v>1222</v>
      </c>
      <c r="D317" s="2" t="s">
        <v>1228</v>
      </c>
      <c r="E317" s="2" t="s">
        <v>3358</v>
      </c>
      <c r="F317" s="2" t="n">
        <v>920</v>
      </c>
      <c r="G317" s="2"/>
      <c r="H317" s="18"/>
      <c r="I317" s="0" t="str">
        <f aca="false">B317&amp;C317&amp;D317</f>
        <v>WOMENBRASSIERE70A</v>
      </c>
      <c r="J317" s="2" t="n">
        <f aca="false">COUNTIFS(I:I,I317)</f>
        <v>1</v>
      </c>
    </row>
    <row r="318" customFormat="false" ht="15" hidden="false" customHeight="false" outlineLevel="0" collapsed="false">
      <c r="B318" s="18" t="s">
        <v>109</v>
      </c>
      <c r="C318" s="18" t="s">
        <v>1222</v>
      </c>
      <c r="D318" s="2" t="s">
        <v>3058</v>
      </c>
      <c r="E318" s="2" t="s">
        <v>3358</v>
      </c>
      <c r="F318" s="2" t="n">
        <v>623</v>
      </c>
      <c r="G318" s="2"/>
      <c r="H318" s="18"/>
      <c r="I318" s="0" t="str">
        <f aca="false">B318&amp;C318&amp;D318</f>
        <v>WOMENBRASSIERE70A/70B</v>
      </c>
      <c r="J318" s="2" t="n">
        <f aca="false">COUNTIFS(I:I,I318)</f>
        <v>1</v>
      </c>
    </row>
    <row r="319" customFormat="false" ht="15" hidden="false" customHeight="false" outlineLevel="0" collapsed="false">
      <c r="B319" s="18" t="s">
        <v>109</v>
      </c>
      <c r="C319" s="18" t="s">
        <v>1222</v>
      </c>
      <c r="D319" s="2" t="s">
        <v>3064</v>
      </c>
      <c r="E319" s="2" t="s">
        <v>3358</v>
      </c>
      <c r="F319" s="2" t="n">
        <v>633</v>
      </c>
      <c r="G319" s="2"/>
      <c r="H319" s="18"/>
      <c r="I319" s="0" t="str">
        <f aca="false">B319&amp;C319&amp;D319</f>
        <v>WOMENBRASSIERE70A/70C</v>
      </c>
      <c r="J319" s="2" t="n">
        <f aca="false">COUNTIFS(I:I,I319)</f>
        <v>1</v>
      </c>
    </row>
    <row r="320" customFormat="false" ht="15" hidden="false" customHeight="false" outlineLevel="0" collapsed="false">
      <c r="B320" s="18" t="s">
        <v>109</v>
      </c>
      <c r="C320" s="18" t="s">
        <v>1222</v>
      </c>
      <c r="D320" s="2" t="s">
        <v>1237</v>
      </c>
      <c r="E320" s="2" t="s">
        <v>3358</v>
      </c>
      <c r="F320" s="2" t="n">
        <v>865</v>
      </c>
      <c r="G320" s="2"/>
      <c r="H320" s="18"/>
      <c r="I320" s="0" t="str">
        <f aca="false">B320&amp;C320&amp;D320</f>
        <v>WOMENBRASSIERE70AA</v>
      </c>
      <c r="J320" s="2" t="n">
        <f aca="false">COUNTIFS(I:I,I320)</f>
        <v>1</v>
      </c>
    </row>
    <row r="321" customFormat="false" ht="15" hidden="false" customHeight="false" outlineLevel="0" collapsed="false">
      <c r="B321" s="18" t="s">
        <v>109</v>
      </c>
      <c r="C321" s="18" t="s">
        <v>1222</v>
      </c>
      <c r="D321" s="2" t="s">
        <v>1240</v>
      </c>
      <c r="E321" s="2" t="s">
        <v>3358</v>
      </c>
      <c r="F321" s="2" t="n">
        <v>960</v>
      </c>
      <c r="G321" s="2"/>
      <c r="H321" s="18"/>
      <c r="I321" s="0" t="str">
        <f aca="false">B321&amp;C321&amp;D321</f>
        <v>WOMENBRASSIERE70B</v>
      </c>
      <c r="J321" s="2" t="n">
        <f aca="false">COUNTIFS(I:I,I321)</f>
        <v>1</v>
      </c>
    </row>
    <row r="322" customFormat="false" ht="15" hidden="false" customHeight="false" outlineLevel="0" collapsed="false">
      <c r="B322" s="18" t="s">
        <v>109</v>
      </c>
      <c r="C322" s="18" t="s">
        <v>1222</v>
      </c>
      <c r="D322" s="2" t="s">
        <v>1249</v>
      </c>
      <c r="E322" s="2" t="s">
        <v>3358</v>
      </c>
      <c r="F322" s="2" t="n">
        <v>980</v>
      </c>
      <c r="G322" s="2"/>
      <c r="H322" s="18"/>
      <c r="I322" s="0" t="str">
        <f aca="false">B322&amp;C322&amp;D322</f>
        <v>WOMENBRASSIERE70C</v>
      </c>
      <c r="J322" s="2" t="n">
        <f aca="false">COUNTIFS(I:I,I322)</f>
        <v>1</v>
      </c>
    </row>
    <row r="323" customFormat="false" ht="15" hidden="false" customHeight="false" outlineLevel="0" collapsed="false">
      <c r="B323" s="18" t="s">
        <v>109</v>
      </c>
      <c r="C323" s="18" t="s">
        <v>1222</v>
      </c>
      <c r="D323" s="2" t="s">
        <v>3085</v>
      </c>
      <c r="E323" s="2" t="s">
        <v>3358</v>
      </c>
      <c r="F323" s="2" t="n">
        <v>643</v>
      </c>
      <c r="G323" s="2"/>
      <c r="H323" s="18"/>
      <c r="I323" s="0" t="str">
        <f aca="false">B323&amp;C323&amp;D323</f>
        <v>WOMENBRASSIERE70C/70D</v>
      </c>
      <c r="J323" s="2" t="n">
        <f aca="false">COUNTIFS(I:I,I323)</f>
        <v>1</v>
      </c>
    </row>
    <row r="324" customFormat="false" ht="15" hidden="false" customHeight="false" outlineLevel="0" collapsed="false">
      <c r="B324" s="18" t="s">
        <v>109</v>
      </c>
      <c r="C324" s="18" t="s">
        <v>1222</v>
      </c>
      <c r="D324" s="2" t="s">
        <v>1258</v>
      </c>
      <c r="E324" s="2" t="s">
        <v>3358</v>
      </c>
      <c r="F324" s="2" t="n">
        <v>955</v>
      </c>
      <c r="G324" s="2"/>
      <c r="H324" s="18"/>
      <c r="I324" s="0" t="str">
        <f aca="false">B324&amp;C324&amp;D324</f>
        <v>WOMENBRASSIERE70D</v>
      </c>
      <c r="J324" s="2" t="n">
        <f aca="false">COUNTIFS(I:I,I324)</f>
        <v>1</v>
      </c>
    </row>
    <row r="325" customFormat="false" ht="15" hidden="false" customHeight="false" outlineLevel="0" collapsed="false">
      <c r="B325" s="18" t="s">
        <v>109</v>
      </c>
      <c r="C325" s="18" t="s">
        <v>1222</v>
      </c>
      <c r="D325" s="2" t="s">
        <v>3096</v>
      </c>
      <c r="E325" s="2" t="s">
        <v>3358</v>
      </c>
      <c r="F325" s="2" t="n">
        <v>653</v>
      </c>
      <c r="G325" s="2"/>
      <c r="H325" s="18"/>
      <c r="I325" s="0" t="str">
        <f aca="false">B325&amp;C325&amp;D325</f>
        <v>WOMENBRASSIERE70D/70E</v>
      </c>
      <c r="J325" s="2" t="n">
        <f aca="false">COUNTIFS(I:I,I325)</f>
        <v>1</v>
      </c>
    </row>
    <row r="326" customFormat="false" ht="15" hidden="false" customHeight="false" outlineLevel="0" collapsed="false">
      <c r="B326" s="18" t="s">
        <v>109</v>
      </c>
      <c r="C326" s="18" t="s">
        <v>1222</v>
      </c>
      <c r="D326" s="2" t="s">
        <v>3110</v>
      </c>
      <c r="E326" s="2" t="s">
        <v>3358</v>
      </c>
      <c r="F326" s="2" t="n">
        <v>915</v>
      </c>
      <c r="G326" s="2"/>
      <c r="H326" s="18"/>
      <c r="I326" s="0" t="str">
        <f aca="false">B326&amp;C326&amp;D326</f>
        <v>WOMENBRASSIERE70DD</v>
      </c>
      <c r="J326" s="2" t="n">
        <f aca="false">COUNTIFS(I:I,I326)</f>
        <v>1</v>
      </c>
    </row>
    <row r="327" customFormat="false" ht="15" hidden="false" customHeight="false" outlineLevel="0" collapsed="false">
      <c r="B327" s="18" t="s">
        <v>109</v>
      </c>
      <c r="C327" s="18" t="s">
        <v>1222</v>
      </c>
      <c r="D327" s="2" t="s">
        <v>1267</v>
      </c>
      <c r="E327" s="2" t="s">
        <v>3358</v>
      </c>
      <c r="F327" s="2" t="n">
        <v>860</v>
      </c>
      <c r="G327" s="2"/>
      <c r="H327" s="18"/>
      <c r="I327" s="0" t="str">
        <f aca="false">B327&amp;C327&amp;D327</f>
        <v>WOMENBRASSIERE70E</v>
      </c>
      <c r="J327" s="2" t="n">
        <f aca="false">COUNTIFS(I:I,I327)</f>
        <v>1</v>
      </c>
    </row>
    <row r="328" customFormat="false" ht="15" hidden="false" customHeight="false" outlineLevel="0" collapsed="false">
      <c r="B328" s="18" t="s">
        <v>109</v>
      </c>
      <c r="C328" s="18" t="s">
        <v>1222</v>
      </c>
      <c r="D328" s="2" t="s">
        <v>1276</v>
      </c>
      <c r="E328" s="2" t="s">
        <v>3358</v>
      </c>
      <c r="F328" s="2" t="n">
        <v>800</v>
      </c>
      <c r="G328" s="2"/>
      <c r="H328" s="18"/>
      <c r="I328" s="0" t="str">
        <f aca="false">B328&amp;C328&amp;D328</f>
        <v>WOMENBRASSIERE70F</v>
      </c>
      <c r="J328" s="2" t="n">
        <f aca="false">COUNTIFS(I:I,I328)</f>
        <v>1</v>
      </c>
    </row>
    <row r="329" customFormat="false" ht="15" hidden="false" customHeight="false" outlineLevel="0" collapsed="false">
      <c r="B329" s="18" t="s">
        <v>109</v>
      </c>
      <c r="C329" s="18" t="s">
        <v>1222</v>
      </c>
      <c r="D329" s="2" t="s">
        <v>3123</v>
      </c>
      <c r="E329" s="2" t="s">
        <v>3358</v>
      </c>
      <c r="F329" s="2" t="n">
        <v>730</v>
      </c>
      <c r="G329" s="2"/>
      <c r="H329" s="18"/>
      <c r="I329" s="0" t="str">
        <f aca="false">B329&amp;C329&amp;D329</f>
        <v>WOMENBRASSIERE70FF</v>
      </c>
      <c r="J329" s="2" t="n">
        <f aca="false">COUNTIFS(I:I,I329)</f>
        <v>1</v>
      </c>
    </row>
    <row r="330" customFormat="false" ht="15" hidden="false" customHeight="false" outlineLevel="0" collapsed="false">
      <c r="B330" s="18" t="s">
        <v>109</v>
      </c>
      <c r="C330" s="18" t="s">
        <v>1222</v>
      </c>
      <c r="D330" s="2" t="s">
        <v>1285</v>
      </c>
      <c r="E330" s="2" t="s">
        <v>3358</v>
      </c>
      <c r="F330" s="2" t="n">
        <v>670</v>
      </c>
      <c r="G330" s="2"/>
      <c r="H330" s="18"/>
      <c r="I330" s="0" t="str">
        <f aca="false">B330&amp;C330&amp;D330</f>
        <v>WOMENBRASSIERE70G</v>
      </c>
      <c r="J330" s="2" t="n">
        <f aca="false">COUNTIFS(I:I,I330)</f>
        <v>1</v>
      </c>
    </row>
    <row r="331" customFormat="false" ht="15" hidden="false" customHeight="false" outlineLevel="0" collapsed="false">
      <c r="B331" s="18" t="s">
        <v>109</v>
      </c>
      <c r="C331" s="18" t="s">
        <v>1222</v>
      </c>
      <c r="D331" s="2" t="s">
        <v>3137</v>
      </c>
      <c r="E331" s="2" t="s">
        <v>3358</v>
      </c>
      <c r="F331" s="2" t="n">
        <v>600</v>
      </c>
      <c r="G331" s="2"/>
      <c r="H331" s="18"/>
      <c r="I331" s="0" t="str">
        <f aca="false">B331&amp;C331&amp;D331</f>
        <v>WOMENBRASSIERE70GG</v>
      </c>
      <c r="J331" s="2" t="n">
        <f aca="false">COUNTIFS(I:I,I331)</f>
        <v>1</v>
      </c>
    </row>
    <row r="332" customFormat="false" ht="15" hidden="false" customHeight="false" outlineLevel="0" collapsed="false">
      <c r="B332" s="18" t="s">
        <v>109</v>
      </c>
      <c r="C332" s="18" t="s">
        <v>1222</v>
      </c>
      <c r="D332" s="2" t="s">
        <v>1294</v>
      </c>
      <c r="E332" s="2" t="s">
        <v>3358</v>
      </c>
      <c r="F332" s="2" t="n">
        <v>530</v>
      </c>
      <c r="G332" s="2"/>
      <c r="H332" s="18"/>
      <c r="I332" s="0" t="str">
        <f aca="false">B332&amp;C332&amp;D332</f>
        <v>WOMENBRASSIERE70H</v>
      </c>
      <c r="J332" s="2" t="n">
        <f aca="false">COUNTIFS(I:I,I332)</f>
        <v>1</v>
      </c>
    </row>
    <row r="333" customFormat="false" ht="15" hidden="false" customHeight="false" outlineLevel="0" collapsed="false">
      <c r="B333" s="18" t="s">
        <v>109</v>
      </c>
      <c r="C333" s="18" t="s">
        <v>1222</v>
      </c>
      <c r="D333" s="2" t="s">
        <v>3147</v>
      </c>
      <c r="E333" s="2" t="s">
        <v>3358</v>
      </c>
      <c r="F333" s="2" t="n">
        <v>460</v>
      </c>
      <c r="G333" s="2"/>
      <c r="H333" s="18"/>
      <c r="I333" s="0" t="str">
        <f aca="false">B333&amp;C333&amp;D333</f>
        <v>WOMENBRASSIERE70HH</v>
      </c>
      <c r="J333" s="2" t="n">
        <f aca="false">COUNTIFS(I:I,I333)</f>
        <v>1</v>
      </c>
    </row>
    <row r="334" customFormat="false" ht="15" hidden="false" customHeight="false" outlineLevel="0" collapsed="false">
      <c r="B334" s="18" t="s">
        <v>109</v>
      </c>
      <c r="C334" s="18" t="s">
        <v>1222</v>
      </c>
      <c r="D334" s="2" t="s">
        <v>3156</v>
      </c>
      <c r="E334" s="2" t="s">
        <v>3358</v>
      </c>
      <c r="F334" s="2" t="n">
        <v>400</v>
      </c>
      <c r="G334" s="2"/>
      <c r="H334" s="18"/>
      <c r="I334" s="0" t="str">
        <f aca="false">B334&amp;C334&amp;D334</f>
        <v>WOMENBRASSIERE70J</v>
      </c>
      <c r="J334" s="2" t="n">
        <f aca="false">COUNTIFS(I:I,I334)</f>
        <v>1</v>
      </c>
    </row>
    <row r="335" customFormat="false" ht="15" hidden="false" customHeight="false" outlineLevel="0" collapsed="false">
      <c r="B335" s="18" t="s">
        <v>109</v>
      </c>
      <c r="C335" s="18" t="s">
        <v>1222</v>
      </c>
      <c r="D335" s="2" t="s">
        <v>3175</v>
      </c>
      <c r="E335" s="2" t="s">
        <v>3358</v>
      </c>
      <c r="F335" s="2" t="n">
        <v>340</v>
      </c>
      <c r="G335" s="2"/>
      <c r="H335" s="18"/>
      <c r="I335" s="0" t="str">
        <f aca="false">B335&amp;C335&amp;D335</f>
        <v>WOMENBRASSIERE70JJ</v>
      </c>
      <c r="J335" s="2" t="n">
        <f aca="false">COUNTIFS(I:I,I335)</f>
        <v>1</v>
      </c>
    </row>
    <row r="336" customFormat="false" ht="15" hidden="false" customHeight="false" outlineLevel="0" collapsed="false">
      <c r="B336" s="18" t="s">
        <v>109</v>
      </c>
      <c r="C336" s="18" t="s">
        <v>1222</v>
      </c>
      <c r="D336" s="2" t="s">
        <v>3186</v>
      </c>
      <c r="E336" s="2" t="s">
        <v>3358</v>
      </c>
      <c r="F336" s="2" t="n">
        <v>280</v>
      </c>
      <c r="G336" s="2"/>
      <c r="H336" s="18"/>
      <c r="I336" s="0" t="str">
        <f aca="false">B336&amp;C336&amp;D336</f>
        <v>WOMENBRASSIERE70K</v>
      </c>
      <c r="J336" s="2" t="n">
        <f aca="false">COUNTIFS(I:I,I336)</f>
        <v>1</v>
      </c>
    </row>
    <row r="337" customFormat="false" ht="15" hidden="false" customHeight="false" outlineLevel="0" collapsed="false">
      <c r="B337" s="18" t="s">
        <v>109</v>
      </c>
      <c r="C337" s="18" t="s">
        <v>1222</v>
      </c>
      <c r="D337" s="2" t="s">
        <v>1229</v>
      </c>
      <c r="E337" s="2" t="s">
        <v>3358</v>
      </c>
      <c r="F337" s="2" t="n">
        <v>970</v>
      </c>
      <c r="G337" s="2"/>
      <c r="H337" s="18"/>
      <c r="I337" s="0" t="str">
        <f aca="false">B337&amp;C337&amp;D337</f>
        <v>WOMENBRASSIERE75A</v>
      </c>
      <c r="J337" s="2" t="n">
        <f aca="false">COUNTIFS(I:I,I337)</f>
        <v>1</v>
      </c>
    </row>
    <row r="338" customFormat="false" ht="15" hidden="false" customHeight="false" outlineLevel="0" collapsed="false">
      <c r="B338" s="18" t="s">
        <v>109</v>
      </c>
      <c r="C338" s="18" t="s">
        <v>1222</v>
      </c>
      <c r="D338" s="2" t="s">
        <v>3060</v>
      </c>
      <c r="E338" s="2" t="s">
        <v>3358</v>
      </c>
      <c r="F338" s="2" t="n">
        <v>823</v>
      </c>
      <c r="G338" s="2"/>
      <c r="H338" s="18"/>
      <c r="I338" s="0" t="str">
        <f aca="false">B338&amp;C338&amp;D338</f>
        <v>WOMENBRASSIERE75A/75B</v>
      </c>
      <c r="J338" s="2" t="n">
        <f aca="false">COUNTIFS(I:I,I338)</f>
        <v>1</v>
      </c>
    </row>
    <row r="339" customFormat="false" ht="15" hidden="false" customHeight="false" outlineLevel="0" collapsed="false">
      <c r="B339" s="18" t="s">
        <v>109</v>
      </c>
      <c r="C339" s="18" t="s">
        <v>1222</v>
      </c>
      <c r="D339" s="2" t="s">
        <v>3067</v>
      </c>
      <c r="E339" s="2" t="s">
        <v>3358</v>
      </c>
      <c r="F339" s="2" t="n">
        <v>833</v>
      </c>
      <c r="G339" s="2"/>
      <c r="H339" s="18"/>
      <c r="I339" s="0" t="str">
        <f aca="false">B339&amp;C339&amp;D339</f>
        <v>WOMENBRASSIERE75A/75C</v>
      </c>
      <c r="J339" s="2" t="n">
        <f aca="false">COUNTIFS(I:I,I339)</f>
        <v>1</v>
      </c>
    </row>
    <row r="340" customFormat="false" ht="15" hidden="false" customHeight="false" outlineLevel="0" collapsed="false">
      <c r="B340" s="18" t="s">
        <v>109</v>
      </c>
      <c r="C340" s="18" t="s">
        <v>1222</v>
      </c>
      <c r="D340" s="2" t="s">
        <v>3050</v>
      </c>
      <c r="E340" s="2" t="s">
        <v>3358</v>
      </c>
      <c r="F340" s="2" t="n">
        <v>863</v>
      </c>
      <c r="G340" s="2"/>
      <c r="H340" s="18"/>
      <c r="I340" s="0" t="str">
        <f aca="false">B340&amp;C340&amp;D340</f>
        <v>WOMENBRASSIERE75A/80A</v>
      </c>
      <c r="J340" s="2" t="n">
        <f aca="false">COUNTIFS(I:I,I340)</f>
        <v>1</v>
      </c>
    </row>
    <row r="341" customFormat="false" ht="15" hidden="false" customHeight="false" outlineLevel="0" collapsed="false">
      <c r="B341" s="18" t="s">
        <v>109</v>
      </c>
      <c r="C341" s="18" t="s">
        <v>1222</v>
      </c>
      <c r="D341" s="2" t="s">
        <v>1238</v>
      </c>
      <c r="E341" s="2" t="s">
        <v>3358</v>
      </c>
      <c r="F341" s="2" t="n">
        <v>930</v>
      </c>
      <c r="G341" s="2"/>
      <c r="H341" s="18"/>
      <c r="I341" s="0" t="str">
        <f aca="false">B341&amp;C341&amp;D341</f>
        <v>WOMENBRASSIERE75AA</v>
      </c>
      <c r="J341" s="2" t="n">
        <f aca="false">COUNTIFS(I:I,I341)</f>
        <v>1</v>
      </c>
    </row>
    <row r="342" customFormat="false" ht="15" hidden="false" customHeight="false" outlineLevel="0" collapsed="false">
      <c r="B342" s="18" t="s">
        <v>109</v>
      </c>
      <c r="C342" s="18" t="s">
        <v>1222</v>
      </c>
      <c r="D342" s="2" t="s">
        <v>1241</v>
      </c>
      <c r="E342" s="2" t="s">
        <v>3358</v>
      </c>
      <c r="F342" s="2" t="n">
        <v>990</v>
      </c>
      <c r="G342" s="2"/>
      <c r="H342" s="18"/>
      <c r="I342" s="0" t="str">
        <f aca="false">B342&amp;C342&amp;D342</f>
        <v>WOMENBRASSIERE75B</v>
      </c>
      <c r="J342" s="2" t="n">
        <f aca="false">COUNTIFS(I:I,I342)</f>
        <v>1</v>
      </c>
    </row>
    <row r="343" customFormat="false" ht="15" hidden="false" customHeight="false" outlineLevel="0" collapsed="false">
      <c r="B343" s="18" t="s">
        <v>109</v>
      </c>
      <c r="C343" s="18" t="s">
        <v>1222</v>
      </c>
      <c r="D343" s="2" t="s">
        <v>3076</v>
      </c>
      <c r="E343" s="2" t="s">
        <v>3358</v>
      </c>
      <c r="F343" s="2" t="n">
        <v>983</v>
      </c>
      <c r="G343" s="2"/>
      <c r="H343" s="18"/>
      <c r="I343" s="0" t="str">
        <f aca="false">B343&amp;C343&amp;D343</f>
        <v>WOMENBRASSIERE75B/80B</v>
      </c>
      <c r="J343" s="2" t="n">
        <f aca="false">COUNTIFS(I:I,I343)</f>
        <v>1</v>
      </c>
    </row>
    <row r="344" customFormat="false" ht="15" hidden="false" customHeight="false" outlineLevel="0" collapsed="false">
      <c r="B344" s="18" t="s">
        <v>109</v>
      </c>
      <c r="C344" s="18" t="s">
        <v>1222</v>
      </c>
      <c r="D344" s="2" t="s">
        <v>1250</v>
      </c>
      <c r="E344" s="2" t="s">
        <v>3358</v>
      </c>
      <c r="F344" s="2" t="n">
        <v>995</v>
      </c>
      <c r="G344" s="2"/>
      <c r="H344" s="18"/>
      <c r="I344" s="0" t="str">
        <f aca="false">B344&amp;C344&amp;D344</f>
        <v>WOMENBRASSIERE75C</v>
      </c>
      <c r="J344" s="2" t="n">
        <f aca="false">COUNTIFS(I:I,I344)</f>
        <v>1</v>
      </c>
    </row>
    <row r="345" customFormat="false" ht="15" hidden="false" customHeight="false" outlineLevel="0" collapsed="false">
      <c r="B345" s="18" t="s">
        <v>109</v>
      </c>
      <c r="C345" s="18" t="s">
        <v>1222</v>
      </c>
      <c r="D345" s="2" t="s">
        <v>3087</v>
      </c>
      <c r="E345" s="2" t="s">
        <v>3358</v>
      </c>
      <c r="F345" s="2" t="n">
        <v>853</v>
      </c>
      <c r="G345" s="2"/>
      <c r="H345" s="18"/>
      <c r="I345" s="0" t="str">
        <f aca="false">B345&amp;C345&amp;D345</f>
        <v>WOMENBRASSIERE75C/75D</v>
      </c>
      <c r="J345" s="2" t="n">
        <f aca="false">COUNTIFS(I:I,I345)</f>
        <v>1</v>
      </c>
    </row>
    <row r="346" customFormat="false" ht="15" hidden="false" customHeight="false" outlineLevel="0" collapsed="false">
      <c r="B346" s="18" t="s">
        <v>109</v>
      </c>
      <c r="C346" s="18" t="s">
        <v>1222</v>
      </c>
      <c r="D346" s="2" t="s">
        <v>3081</v>
      </c>
      <c r="E346" s="2" t="s">
        <v>3358</v>
      </c>
      <c r="F346" s="2" t="n">
        <v>993</v>
      </c>
      <c r="G346" s="2"/>
      <c r="H346" s="18"/>
      <c r="I346" s="0" t="str">
        <f aca="false">B346&amp;C346&amp;D346</f>
        <v>WOMENBRASSIERE75C/80C</v>
      </c>
      <c r="J346" s="2" t="n">
        <f aca="false">COUNTIFS(I:I,I346)</f>
        <v>1</v>
      </c>
    </row>
    <row r="347" customFormat="false" ht="15" hidden="false" customHeight="false" outlineLevel="0" collapsed="false">
      <c r="B347" s="18" t="s">
        <v>109</v>
      </c>
      <c r="C347" s="18" t="s">
        <v>1222</v>
      </c>
      <c r="D347" s="2" t="s">
        <v>1259</v>
      </c>
      <c r="E347" s="2" t="s">
        <v>3358</v>
      </c>
      <c r="F347" s="2" t="n">
        <v>985</v>
      </c>
      <c r="G347" s="2"/>
      <c r="H347" s="18"/>
      <c r="I347" s="0" t="str">
        <f aca="false">B347&amp;C347&amp;D347</f>
        <v>WOMENBRASSIERE75D</v>
      </c>
      <c r="J347" s="2" t="n">
        <f aca="false">COUNTIFS(I:I,I347)</f>
        <v>1</v>
      </c>
    </row>
    <row r="348" customFormat="false" ht="15" hidden="false" customHeight="false" outlineLevel="0" collapsed="false">
      <c r="B348" s="18" t="s">
        <v>109</v>
      </c>
      <c r="C348" s="18" t="s">
        <v>1222</v>
      </c>
      <c r="D348" s="2" t="s">
        <v>3098</v>
      </c>
      <c r="E348" s="2" t="s">
        <v>3358</v>
      </c>
      <c r="F348" s="2" t="n">
        <v>843</v>
      </c>
      <c r="G348" s="2"/>
      <c r="H348" s="18"/>
      <c r="I348" s="0" t="str">
        <f aca="false">B348&amp;C348&amp;D348</f>
        <v>WOMENBRASSIERE75D/75E</v>
      </c>
      <c r="J348" s="2" t="n">
        <f aca="false">COUNTIFS(I:I,I348)</f>
        <v>1</v>
      </c>
    </row>
    <row r="349" customFormat="false" ht="15" hidden="false" customHeight="false" outlineLevel="0" collapsed="false">
      <c r="B349" s="18" t="s">
        <v>109</v>
      </c>
      <c r="C349" s="18" t="s">
        <v>1222</v>
      </c>
      <c r="D349" s="2" t="s">
        <v>3092</v>
      </c>
      <c r="E349" s="2" t="s">
        <v>3358</v>
      </c>
      <c r="F349" s="2" t="n">
        <v>873</v>
      </c>
      <c r="G349" s="2"/>
      <c r="H349" s="18"/>
      <c r="I349" s="0" t="str">
        <f aca="false">B349&amp;C349&amp;D349</f>
        <v>WOMENBRASSIERE75D/80D</v>
      </c>
      <c r="J349" s="2" t="n">
        <f aca="false">COUNTIFS(I:I,I349)</f>
        <v>1</v>
      </c>
    </row>
    <row r="350" customFormat="false" ht="15" hidden="false" customHeight="false" outlineLevel="0" collapsed="false">
      <c r="B350" s="18" t="s">
        <v>109</v>
      </c>
      <c r="C350" s="18" t="s">
        <v>1222</v>
      </c>
      <c r="D350" s="2" t="s">
        <v>3111</v>
      </c>
      <c r="E350" s="2" t="s">
        <v>3358</v>
      </c>
      <c r="F350" s="2" t="n">
        <v>965</v>
      </c>
      <c r="G350" s="2"/>
      <c r="H350" s="18"/>
      <c r="I350" s="0" t="str">
        <f aca="false">B350&amp;C350&amp;D350</f>
        <v>WOMENBRASSIERE75DD</v>
      </c>
      <c r="J350" s="2" t="n">
        <f aca="false">COUNTIFS(I:I,I350)</f>
        <v>1</v>
      </c>
    </row>
    <row r="351" customFormat="false" ht="15" hidden="false" customHeight="false" outlineLevel="0" collapsed="false">
      <c r="B351" s="18" t="s">
        <v>109</v>
      </c>
      <c r="C351" s="18" t="s">
        <v>1222</v>
      </c>
      <c r="D351" s="2" t="s">
        <v>1268</v>
      </c>
      <c r="E351" s="2" t="s">
        <v>3358</v>
      </c>
      <c r="F351" s="2" t="n">
        <v>925</v>
      </c>
      <c r="G351" s="2"/>
      <c r="H351" s="18"/>
      <c r="I351" s="0" t="str">
        <f aca="false">B351&amp;C351&amp;D351</f>
        <v>WOMENBRASSIERE75E</v>
      </c>
      <c r="J351" s="2" t="n">
        <f aca="false">COUNTIFS(I:I,I351)</f>
        <v>1</v>
      </c>
    </row>
    <row r="352" customFormat="false" ht="15" hidden="false" customHeight="false" outlineLevel="0" collapsed="false">
      <c r="B352" s="18" t="s">
        <v>109</v>
      </c>
      <c r="C352" s="18" t="s">
        <v>1222</v>
      </c>
      <c r="D352" s="2" t="s">
        <v>1277</v>
      </c>
      <c r="E352" s="2" t="s">
        <v>3358</v>
      </c>
      <c r="F352" s="2" t="n">
        <v>870</v>
      </c>
      <c r="G352" s="2"/>
      <c r="H352" s="18"/>
      <c r="I352" s="0" t="str">
        <f aca="false">B352&amp;C352&amp;D352</f>
        <v>WOMENBRASSIERE75F</v>
      </c>
      <c r="J352" s="2" t="n">
        <f aca="false">COUNTIFS(I:I,I352)</f>
        <v>1</v>
      </c>
    </row>
    <row r="353" customFormat="false" ht="15" hidden="false" customHeight="false" outlineLevel="0" collapsed="false">
      <c r="B353" s="18" t="s">
        <v>109</v>
      </c>
      <c r="C353" s="18" t="s">
        <v>1222</v>
      </c>
      <c r="D353" s="2" t="s">
        <v>3124</v>
      </c>
      <c r="E353" s="2" t="s">
        <v>3358</v>
      </c>
      <c r="F353" s="2" t="n">
        <v>805</v>
      </c>
      <c r="G353" s="2"/>
      <c r="H353" s="18"/>
      <c r="I353" s="0" t="str">
        <f aca="false">B353&amp;C353&amp;D353</f>
        <v>WOMENBRASSIERE75FF</v>
      </c>
      <c r="J353" s="2" t="n">
        <f aca="false">COUNTIFS(I:I,I353)</f>
        <v>1</v>
      </c>
    </row>
    <row r="354" customFormat="false" ht="15" hidden="false" customHeight="false" outlineLevel="0" collapsed="false">
      <c r="B354" s="18" t="s">
        <v>109</v>
      </c>
      <c r="C354" s="18" t="s">
        <v>1222</v>
      </c>
      <c r="D354" s="2" t="s">
        <v>1286</v>
      </c>
      <c r="E354" s="2" t="s">
        <v>3358</v>
      </c>
      <c r="F354" s="2" t="n">
        <v>735</v>
      </c>
      <c r="G354" s="2"/>
      <c r="H354" s="18"/>
      <c r="I354" s="0" t="str">
        <f aca="false">B354&amp;C354&amp;D354</f>
        <v>WOMENBRASSIERE75G</v>
      </c>
      <c r="J354" s="2" t="n">
        <f aca="false">COUNTIFS(I:I,I354)</f>
        <v>1</v>
      </c>
    </row>
    <row r="355" customFormat="false" ht="15" hidden="false" customHeight="false" outlineLevel="0" collapsed="false">
      <c r="B355" s="18" t="s">
        <v>109</v>
      </c>
      <c r="C355" s="18" t="s">
        <v>1222</v>
      </c>
      <c r="D355" s="2" t="s">
        <v>3138</v>
      </c>
      <c r="E355" s="2" t="s">
        <v>3358</v>
      </c>
      <c r="F355" s="2" t="n">
        <v>675</v>
      </c>
      <c r="G355" s="2"/>
      <c r="H355" s="18"/>
      <c r="I355" s="0" t="str">
        <f aca="false">B355&amp;C355&amp;D355</f>
        <v>WOMENBRASSIERE75GG</v>
      </c>
      <c r="J355" s="2" t="n">
        <f aca="false">COUNTIFS(I:I,I355)</f>
        <v>1</v>
      </c>
    </row>
    <row r="356" customFormat="false" ht="15" hidden="false" customHeight="false" outlineLevel="0" collapsed="false">
      <c r="B356" s="18" t="s">
        <v>109</v>
      </c>
      <c r="C356" s="18" t="s">
        <v>1222</v>
      </c>
      <c r="D356" s="2" t="s">
        <v>1295</v>
      </c>
      <c r="E356" s="2" t="s">
        <v>3358</v>
      </c>
      <c r="F356" s="2" t="n">
        <v>605</v>
      </c>
      <c r="G356" s="2"/>
      <c r="H356" s="18"/>
      <c r="I356" s="0" t="str">
        <f aca="false">B356&amp;C356&amp;D356</f>
        <v>WOMENBRASSIERE75H</v>
      </c>
      <c r="J356" s="2" t="n">
        <f aca="false">COUNTIFS(I:I,I356)</f>
        <v>1</v>
      </c>
    </row>
    <row r="357" customFormat="false" ht="15" hidden="false" customHeight="false" outlineLevel="0" collapsed="false">
      <c r="B357" s="18" t="s">
        <v>109</v>
      </c>
      <c r="C357" s="18" t="s">
        <v>1222</v>
      </c>
      <c r="D357" s="2" t="s">
        <v>3148</v>
      </c>
      <c r="E357" s="2" t="s">
        <v>3358</v>
      </c>
      <c r="F357" s="2" t="n">
        <v>535</v>
      </c>
      <c r="G357" s="2"/>
      <c r="H357" s="18"/>
      <c r="I357" s="0" t="str">
        <f aca="false">B357&amp;C357&amp;D357</f>
        <v>WOMENBRASSIERE75HH</v>
      </c>
      <c r="J357" s="2" t="n">
        <f aca="false">COUNTIFS(I:I,I357)</f>
        <v>1</v>
      </c>
    </row>
    <row r="358" customFormat="false" ht="15" hidden="false" customHeight="false" outlineLevel="0" collapsed="false">
      <c r="B358" s="18" t="s">
        <v>109</v>
      </c>
      <c r="C358" s="18" t="s">
        <v>1222</v>
      </c>
      <c r="D358" s="2" t="s">
        <v>3157</v>
      </c>
      <c r="E358" s="2" t="s">
        <v>3358</v>
      </c>
      <c r="F358" s="2" t="n">
        <v>465</v>
      </c>
      <c r="G358" s="2"/>
      <c r="H358" s="18"/>
      <c r="I358" s="0" t="str">
        <f aca="false">B358&amp;C358&amp;D358</f>
        <v>WOMENBRASSIERE75J</v>
      </c>
      <c r="J358" s="2" t="n">
        <f aca="false">COUNTIFS(I:I,I358)</f>
        <v>1</v>
      </c>
    </row>
    <row r="359" customFormat="false" ht="15" hidden="false" customHeight="false" outlineLevel="0" collapsed="false">
      <c r="B359" s="18" t="s">
        <v>109</v>
      </c>
      <c r="C359" s="18" t="s">
        <v>1222</v>
      </c>
      <c r="D359" s="2" t="s">
        <v>3176</v>
      </c>
      <c r="E359" s="2" t="s">
        <v>3358</v>
      </c>
      <c r="F359" s="2" t="n">
        <v>405</v>
      </c>
      <c r="G359" s="2"/>
      <c r="H359" s="18"/>
      <c r="I359" s="0" t="str">
        <f aca="false">B359&amp;C359&amp;D359</f>
        <v>WOMENBRASSIERE75JJ</v>
      </c>
      <c r="J359" s="2" t="n">
        <f aca="false">COUNTIFS(I:I,I359)</f>
        <v>1</v>
      </c>
    </row>
    <row r="360" customFormat="false" ht="15" hidden="false" customHeight="false" outlineLevel="0" collapsed="false">
      <c r="B360" s="18" t="s">
        <v>109</v>
      </c>
      <c r="C360" s="18" t="s">
        <v>1222</v>
      </c>
      <c r="D360" s="2" t="s">
        <v>3187</v>
      </c>
      <c r="E360" s="2" t="s">
        <v>3358</v>
      </c>
      <c r="F360" s="2" t="n">
        <v>345</v>
      </c>
      <c r="G360" s="2"/>
      <c r="H360" s="18"/>
      <c r="I360" s="0" t="str">
        <f aca="false">B360&amp;C360&amp;D360</f>
        <v>WOMENBRASSIERE75K</v>
      </c>
      <c r="J360" s="2" t="n">
        <f aca="false">COUNTIFS(I:I,I360)</f>
        <v>1</v>
      </c>
    </row>
    <row r="361" customFormat="false" ht="15" hidden="false" customHeight="false" outlineLevel="0" collapsed="false">
      <c r="B361" s="18" t="s">
        <v>109</v>
      </c>
      <c r="C361" s="18" t="s">
        <v>1222</v>
      </c>
      <c r="D361" s="2" t="s">
        <v>1230</v>
      </c>
      <c r="E361" s="2" t="s">
        <v>3358</v>
      </c>
      <c r="F361" s="2" t="n">
        <v>910</v>
      </c>
      <c r="G361" s="2"/>
      <c r="H361" s="18"/>
      <c r="I361" s="0" t="str">
        <f aca="false">B361&amp;C361&amp;D361</f>
        <v>WOMENBRASSIERE80A</v>
      </c>
      <c r="J361" s="2" t="n">
        <f aca="false">COUNTIFS(I:I,I361)</f>
        <v>1</v>
      </c>
    </row>
    <row r="362" customFormat="false" ht="15" hidden="false" customHeight="false" outlineLevel="0" collapsed="false">
      <c r="B362" s="18" t="s">
        <v>109</v>
      </c>
      <c r="C362" s="18" t="s">
        <v>1222</v>
      </c>
      <c r="D362" s="2" t="s">
        <v>3061</v>
      </c>
      <c r="E362" s="2" t="s">
        <v>3358</v>
      </c>
      <c r="F362" s="2" t="n">
        <v>923</v>
      </c>
      <c r="G362" s="2"/>
      <c r="H362" s="18"/>
      <c r="I362" s="0" t="str">
        <f aca="false">B362&amp;C362&amp;D362</f>
        <v>WOMENBRASSIERE80A/80B</v>
      </c>
      <c r="J362" s="2" t="n">
        <f aca="false">COUNTIFS(I:I,I362)</f>
        <v>1</v>
      </c>
    </row>
    <row r="363" customFormat="false" ht="15" hidden="false" customHeight="false" outlineLevel="0" collapsed="false">
      <c r="B363" s="18" t="s">
        <v>109</v>
      </c>
      <c r="C363" s="18" t="s">
        <v>1222</v>
      </c>
      <c r="D363" s="2" t="s">
        <v>3069</v>
      </c>
      <c r="E363" s="2" t="s">
        <v>3358</v>
      </c>
      <c r="F363" s="2" t="n">
        <v>933</v>
      </c>
      <c r="G363" s="2"/>
      <c r="H363" s="18"/>
      <c r="I363" s="0" t="str">
        <f aca="false">B363&amp;C363&amp;D363</f>
        <v>WOMENBRASSIERE80A/80C</v>
      </c>
      <c r="J363" s="2" t="n">
        <f aca="false">COUNTIFS(I:I,I363)</f>
        <v>1</v>
      </c>
    </row>
    <row r="364" customFormat="false" ht="15" hidden="false" customHeight="false" outlineLevel="0" collapsed="false">
      <c r="B364" s="18" t="s">
        <v>109</v>
      </c>
      <c r="C364" s="18" t="s">
        <v>1222</v>
      </c>
      <c r="D364" s="2" t="s">
        <v>1242</v>
      </c>
      <c r="E364" s="2" t="s">
        <v>3358</v>
      </c>
      <c r="F364" s="2" t="n">
        <v>950</v>
      </c>
      <c r="G364" s="2"/>
      <c r="H364" s="18"/>
      <c r="I364" s="0" t="str">
        <f aca="false">B364&amp;C364&amp;D364</f>
        <v>WOMENBRASSIERE80B</v>
      </c>
      <c r="J364" s="2" t="n">
        <f aca="false">COUNTIFS(I:I,I364)</f>
        <v>1</v>
      </c>
    </row>
    <row r="365" customFormat="false" ht="15" hidden="false" customHeight="false" outlineLevel="0" collapsed="false">
      <c r="B365" s="18" t="s">
        <v>109</v>
      </c>
      <c r="C365" s="18" t="s">
        <v>1222</v>
      </c>
      <c r="D365" s="2" t="s">
        <v>1251</v>
      </c>
      <c r="E365" s="2" t="s">
        <v>3358</v>
      </c>
      <c r="F365" s="2" t="n">
        <v>975</v>
      </c>
      <c r="G365" s="2"/>
      <c r="H365" s="18"/>
      <c r="I365" s="0" t="str">
        <f aca="false">B365&amp;C365&amp;D365</f>
        <v>WOMENBRASSIERE80C</v>
      </c>
      <c r="J365" s="2" t="n">
        <f aca="false">COUNTIFS(I:I,I365)</f>
        <v>1</v>
      </c>
    </row>
    <row r="366" customFormat="false" ht="15" hidden="false" customHeight="false" outlineLevel="0" collapsed="false">
      <c r="B366" s="18" t="s">
        <v>109</v>
      </c>
      <c r="C366" s="18" t="s">
        <v>1222</v>
      </c>
      <c r="D366" s="2" t="s">
        <v>3088</v>
      </c>
      <c r="E366" s="2" t="s">
        <v>3358</v>
      </c>
      <c r="F366" s="2" t="n">
        <v>953</v>
      </c>
      <c r="G366" s="2"/>
      <c r="H366" s="18"/>
      <c r="I366" s="0" t="str">
        <f aca="false">B366&amp;C366&amp;D366</f>
        <v>WOMENBRASSIERE80C/80D</v>
      </c>
      <c r="J366" s="2" t="n">
        <f aca="false">COUNTIFS(I:I,I366)</f>
        <v>1</v>
      </c>
    </row>
    <row r="367" customFormat="false" ht="15" hidden="false" customHeight="false" outlineLevel="0" collapsed="false">
      <c r="B367" s="18" t="s">
        <v>109</v>
      </c>
      <c r="C367" s="18" t="s">
        <v>1222</v>
      </c>
      <c r="D367" s="2" t="s">
        <v>1260</v>
      </c>
      <c r="E367" s="2" t="s">
        <v>3358</v>
      </c>
      <c r="F367" s="2" t="n">
        <v>945</v>
      </c>
      <c r="G367" s="2"/>
      <c r="H367" s="18"/>
      <c r="I367" s="0" t="str">
        <f aca="false">B367&amp;C367&amp;D367</f>
        <v>WOMENBRASSIERE80D</v>
      </c>
      <c r="J367" s="2" t="n">
        <f aca="false">COUNTIFS(I:I,I367)</f>
        <v>1</v>
      </c>
    </row>
    <row r="368" customFormat="false" ht="15" hidden="false" customHeight="false" outlineLevel="0" collapsed="false">
      <c r="B368" s="18" t="s">
        <v>109</v>
      </c>
      <c r="C368" s="18" t="s">
        <v>1222</v>
      </c>
      <c r="D368" s="2" t="s">
        <v>3099</v>
      </c>
      <c r="E368" s="2" t="s">
        <v>3358</v>
      </c>
      <c r="F368" s="2" t="n">
        <v>973</v>
      </c>
      <c r="G368" s="2"/>
      <c r="H368" s="18"/>
      <c r="I368" s="0" t="str">
        <f aca="false">B368&amp;C368&amp;D368</f>
        <v>WOMENBRASSIERE80D/80E</v>
      </c>
      <c r="J368" s="2" t="n">
        <f aca="false">COUNTIFS(I:I,I368)</f>
        <v>1</v>
      </c>
    </row>
    <row r="369" customFormat="false" ht="15" hidden="false" customHeight="false" outlineLevel="0" collapsed="false">
      <c r="B369" s="18" t="s">
        <v>109</v>
      </c>
      <c r="C369" s="18" t="s">
        <v>1222</v>
      </c>
      <c r="D369" s="2" t="s">
        <v>3112</v>
      </c>
      <c r="E369" s="2" t="s">
        <v>3358</v>
      </c>
      <c r="F369" s="2" t="n">
        <v>905</v>
      </c>
      <c r="G369" s="2"/>
      <c r="H369" s="18"/>
      <c r="I369" s="0" t="str">
        <f aca="false">B369&amp;C369&amp;D369</f>
        <v>WOMENBRASSIERE80DD</v>
      </c>
      <c r="J369" s="2" t="n">
        <f aca="false">COUNTIFS(I:I,I369)</f>
        <v>1</v>
      </c>
    </row>
    <row r="370" customFormat="false" ht="15" hidden="false" customHeight="false" outlineLevel="0" collapsed="false">
      <c r="B370" s="18" t="s">
        <v>109</v>
      </c>
      <c r="C370" s="18" t="s">
        <v>1222</v>
      </c>
      <c r="D370" s="2" t="s">
        <v>1269</v>
      </c>
      <c r="E370" s="2" t="s">
        <v>3358</v>
      </c>
      <c r="F370" s="2" t="n">
        <v>967</v>
      </c>
      <c r="G370" s="2"/>
      <c r="H370" s="18"/>
      <c r="I370" s="0" t="str">
        <f aca="false">B370&amp;C370&amp;D370</f>
        <v>WOMENBRASSIERE80E</v>
      </c>
      <c r="J370" s="2" t="n">
        <f aca="false">COUNTIFS(I:I,I370)</f>
        <v>1</v>
      </c>
    </row>
    <row r="371" customFormat="false" ht="15" hidden="false" customHeight="false" outlineLevel="0" collapsed="false">
      <c r="B371" s="18" t="s">
        <v>109</v>
      </c>
      <c r="C371" s="18" t="s">
        <v>1222</v>
      </c>
      <c r="D371" s="2" t="s">
        <v>1278</v>
      </c>
      <c r="E371" s="2" t="s">
        <v>3358</v>
      </c>
      <c r="F371" s="2" t="n">
        <v>947</v>
      </c>
      <c r="G371" s="2"/>
      <c r="H371" s="18"/>
      <c r="I371" s="0" t="str">
        <f aca="false">B371&amp;C371&amp;D371</f>
        <v>WOMENBRASSIERE80F</v>
      </c>
      <c r="J371" s="2" t="n">
        <f aca="false">COUNTIFS(I:I,I371)</f>
        <v>1</v>
      </c>
    </row>
    <row r="372" customFormat="false" ht="15" hidden="false" customHeight="false" outlineLevel="0" collapsed="false">
      <c r="B372" s="18" t="s">
        <v>109</v>
      </c>
      <c r="C372" s="18" t="s">
        <v>1222</v>
      </c>
      <c r="D372" s="2" t="s">
        <v>3125</v>
      </c>
      <c r="E372" s="2" t="s">
        <v>3358</v>
      </c>
      <c r="F372" s="2" t="n">
        <v>725</v>
      </c>
      <c r="G372" s="2"/>
      <c r="H372" s="18"/>
      <c r="I372" s="0" t="str">
        <f aca="false">B372&amp;C372&amp;D372</f>
        <v>WOMENBRASSIERE80FF</v>
      </c>
      <c r="J372" s="2" t="n">
        <f aca="false">COUNTIFS(I:I,I372)</f>
        <v>1</v>
      </c>
    </row>
    <row r="373" customFormat="false" ht="15" hidden="false" customHeight="false" outlineLevel="0" collapsed="false">
      <c r="B373" s="18" t="s">
        <v>109</v>
      </c>
      <c r="C373" s="18" t="s">
        <v>1222</v>
      </c>
      <c r="D373" s="2" t="s">
        <v>1287</v>
      </c>
      <c r="E373" s="2" t="s">
        <v>3358</v>
      </c>
      <c r="F373" s="2" t="n">
        <v>665</v>
      </c>
      <c r="G373" s="2"/>
      <c r="H373" s="18"/>
      <c r="I373" s="0" t="str">
        <f aca="false">B373&amp;C373&amp;D373</f>
        <v>WOMENBRASSIERE80G</v>
      </c>
      <c r="J373" s="2" t="n">
        <f aca="false">COUNTIFS(I:I,I373)</f>
        <v>1</v>
      </c>
    </row>
    <row r="374" customFormat="false" ht="15" hidden="false" customHeight="false" outlineLevel="0" collapsed="false">
      <c r="B374" s="18" t="s">
        <v>109</v>
      </c>
      <c r="C374" s="18" t="s">
        <v>1222</v>
      </c>
      <c r="D374" s="2" t="s">
        <v>3139</v>
      </c>
      <c r="E374" s="2" t="s">
        <v>3358</v>
      </c>
      <c r="F374" s="2" t="n">
        <v>595</v>
      </c>
      <c r="G374" s="2"/>
      <c r="H374" s="18"/>
      <c r="I374" s="0" t="str">
        <f aca="false">B374&amp;C374&amp;D374</f>
        <v>WOMENBRASSIERE80GG</v>
      </c>
      <c r="J374" s="2" t="n">
        <f aca="false">COUNTIFS(I:I,I374)</f>
        <v>1</v>
      </c>
    </row>
    <row r="375" customFormat="false" ht="15" hidden="false" customHeight="false" outlineLevel="0" collapsed="false">
      <c r="B375" s="18" t="s">
        <v>109</v>
      </c>
      <c r="C375" s="18" t="s">
        <v>1222</v>
      </c>
      <c r="D375" s="2" t="s">
        <v>1296</v>
      </c>
      <c r="E375" s="2" t="s">
        <v>3358</v>
      </c>
      <c r="F375" s="2" t="n">
        <v>525</v>
      </c>
      <c r="G375" s="2"/>
      <c r="H375" s="18"/>
      <c r="I375" s="0" t="str">
        <f aca="false">B375&amp;C375&amp;D375</f>
        <v>WOMENBRASSIERE80H</v>
      </c>
      <c r="J375" s="2" t="n">
        <f aca="false">COUNTIFS(I:I,I375)</f>
        <v>1</v>
      </c>
    </row>
    <row r="376" customFormat="false" ht="15" hidden="false" customHeight="false" outlineLevel="0" collapsed="false">
      <c r="B376" s="18" t="s">
        <v>109</v>
      </c>
      <c r="C376" s="18" t="s">
        <v>1222</v>
      </c>
      <c r="D376" s="2" t="s">
        <v>3149</v>
      </c>
      <c r="E376" s="2" t="s">
        <v>3358</v>
      </c>
      <c r="F376" s="2" t="n">
        <v>455</v>
      </c>
      <c r="G376" s="2"/>
      <c r="H376" s="18"/>
      <c r="I376" s="0" t="str">
        <f aca="false">B376&amp;C376&amp;D376</f>
        <v>WOMENBRASSIERE80HH</v>
      </c>
      <c r="J376" s="2" t="n">
        <f aca="false">COUNTIFS(I:I,I376)</f>
        <v>1</v>
      </c>
    </row>
    <row r="377" customFormat="false" ht="15" hidden="false" customHeight="false" outlineLevel="0" collapsed="false">
      <c r="B377" s="18" t="s">
        <v>109</v>
      </c>
      <c r="C377" s="18" t="s">
        <v>1222</v>
      </c>
      <c r="D377" s="2" t="s">
        <v>3158</v>
      </c>
      <c r="E377" s="2" t="s">
        <v>3358</v>
      </c>
      <c r="F377" s="2" t="n">
        <v>395</v>
      </c>
      <c r="G377" s="2"/>
      <c r="H377" s="18"/>
      <c r="I377" s="0" t="str">
        <f aca="false">B377&amp;C377&amp;D377</f>
        <v>WOMENBRASSIERE80J</v>
      </c>
      <c r="J377" s="2" t="n">
        <f aca="false">COUNTIFS(I:I,I377)</f>
        <v>1</v>
      </c>
    </row>
    <row r="378" customFormat="false" ht="15" hidden="false" customHeight="false" outlineLevel="0" collapsed="false">
      <c r="B378" s="18" t="s">
        <v>109</v>
      </c>
      <c r="C378" s="18" t="s">
        <v>1222</v>
      </c>
      <c r="D378" s="2" t="s">
        <v>3177</v>
      </c>
      <c r="E378" s="2" t="s">
        <v>3358</v>
      </c>
      <c r="F378" s="2" t="n">
        <v>335</v>
      </c>
      <c r="G378" s="2"/>
      <c r="H378" s="18"/>
      <c r="I378" s="0" t="str">
        <f aca="false">B378&amp;C378&amp;D378</f>
        <v>WOMENBRASSIERE80JJ</v>
      </c>
      <c r="J378" s="2" t="n">
        <f aca="false">COUNTIFS(I:I,I378)</f>
        <v>1</v>
      </c>
    </row>
    <row r="379" customFormat="false" ht="15" hidden="false" customHeight="false" outlineLevel="0" collapsed="false">
      <c r="B379" s="18" t="s">
        <v>109</v>
      </c>
      <c r="C379" s="18" t="s">
        <v>1222</v>
      </c>
      <c r="D379" s="2" t="s">
        <v>3188</v>
      </c>
      <c r="E379" s="2" t="s">
        <v>3358</v>
      </c>
      <c r="F379" s="2" t="n">
        <v>275</v>
      </c>
      <c r="G379" s="2"/>
      <c r="H379" s="18"/>
      <c r="I379" s="0" t="str">
        <f aca="false">B379&amp;C379&amp;D379</f>
        <v>WOMENBRASSIERE80K</v>
      </c>
      <c r="J379" s="2" t="n">
        <f aca="false">COUNTIFS(I:I,I379)</f>
        <v>1</v>
      </c>
    </row>
    <row r="380" customFormat="false" ht="15" hidden="false" customHeight="false" outlineLevel="0" collapsed="false">
      <c r="B380" s="18" t="s">
        <v>109</v>
      </c>
      <c r="C380" s="18" t="s">
        <v>1222</v>
      </c>
      <c r="D380" s="2" t="s">
        <v>1231</v>
      </c>
      <c r="E380" s="2" t="s">
        <v>3358</v>
      </c>
      <c r="F380" s="2" t="n">
        <v>840</v>
      </c>
      <c r="G380" s="2"/>
      <c r="H380" s="18"/>
      <c r="I380" s="0" t="str">
        <f aca="false">B380&amp;C380&amp;D380</f>
        <v>WOMENBRASSIERE85A</v>
      </c>
      <c r="J380" s="2" t="n">
        <f aca="false">COUNTIFS(I:I,I380)</f>
        <v>1</v>
      </c>
    </row>
    <row r="381" customFormat="false" ht="15" hidden="false" customHeight="false" outlineLevel="0" collapsed="false">
      <c r="B381" s="18" t="s">
        <v>109</v>
      </c>
      <c r="C381" s="18" t="s">
        <v>1222</v>
      </c>
      <c r="D381" s="2" t="s">
        <v>3062</v>
      </c>
      <c r="E381" s="2" t="s">
        <v>3358</v>
      </c>
      <c r="F381" s="2" t="n">
        <v>903</v>
      </c>
      <c r="G381" s="2"/>
      <c r="H381" s="18"/>
      <c r="I381" s="0" t="str">
        <f aca="false">B381&amp;C381&amp;D381</f>
        <v>WOMENBRASSIERE85A/85B</v>
      </c>
      <c r="J381" s="2" t="n">
        <f aca="false">COUNTIFS(I:I,I381)</f>
        <v>1</v>
      </c>
    </row>
    <row r="382" customFormat="false" ht="15" hidden="false" customHeight="false" outlineLevel="0" collapsed="false">
      <c r="B382" s="18" t="s">
        <v>109</v>
      </c>
      <c r="C382" s="18" t="s">
        <v>1222</v>
      </c>
      <c r="D382" s="2" t="s">
        <v>3071</v>
      </c>
      <c r="E382" s="2" t="s">
        <v>3358</v>
      </c>
      <c r="F382" s="2" t="n">
        <v>913</v>
      </c>
      <c r="G382" s="2"/>
      <c r="H382" s="18"/>
      <c r="I382" s="0" t="str">
        <f aca="false">B382&amp;C382&amp;D382</f>
        <v>WOMENBRASSIERE85A/85C</v>
      </c>
      <c r="J382" s="2" t="n">
        <f aca="false">COUNTIFS(I:I,I382)</f>
        <v>1</v>
      </c>
    </row>
    <row r="383" customFormat="false" ht="15" hidden="false" customHeight="false" outlineLevel="0" collapsed="false">
      <c r="B383" s="18" t="s">
        <v>109</v>
      </c>
      <c r="C383" s="18" t="s">
        <v>1222</v>
      </c>
      <c r="D383" s="2" t="s">
        <v>3052</v>
      </c>
      <c r="E383" s="2" t="s">
        <v>3358</v>
      </c>
      <c r="F383" s="2" t="n">
        <v>813</v>
      </c>
      <c r="G383" s="2"/>
      <c r="H383" s="18"/>
      <c r="I383" s="0" t="str">
        <f aca="false">B383&amp;C383&amp;D383</f>
        <v>WOMENBRASSIERE85A/90A</v>
      </c>
      <c r="J383" s="2" t="n">
        <f aca="false">COUNTIFS(I:I,I383)</f>
        <v>1</v>
      </c>
    </row>
    <row r="384" customFormat="false" ht="15" hidden="false" customHeight="false" outlineLevel="0" collapsed="false">
      <c r="B384" s="18" t="s">
        <v>109</v>
      </c>
      <c r="C384" s="18" t="s">
        <v>1222</v>
      </c>
      <c r="D384" s="2" t="s">
        <v>1243</v>
      </c>
      <c r="E384" s="2" t="s">
        <v>3358</v>
      </c>
      <c r="F384" s="2" t="n">
        <v>890</v>
      </c>
      <c r="G384" s="2"/>
      <c r="H384" s="18"/>
      <c r="I384" s="0" t="str">
        <f aca="false">B384&amp;C384&amp;D384</f>
        <v>WOMENBRASSIERE85B</v>
      </c>
      <c r="J384" s="2" t="n">
        <f aca="false">COUNTIFS(I:I,I384)</f>
        <v>1</v>
      </c>
    </row>
    <row r="385" customFormat="false" ht="15" hidden="false" customHeight="false" outlineLevel="0" collapsed="false">
      <c r="B385" s="18" t="s">
        <v>109</v>
      </c>
      <c r="C385" s="18" t="s">
        <v>1222</v>
      </c>
      <c r="D385" s="2" t="s">
        <v>3077</v>
      </c>
      <c r="E385" s="2" t="s">
        <v>3358</v>
      </c>
      <c r="F385" s="2" t="n">
        <v>883</v>
      </c>
      <c r="G385" s="2"/>
      <c r="H385" s="18"/>
      <c r="I385" s="0" t="str">
        <f aca="false">B385&amp;C385&amp;D385</f>
        <v>WOMENBRASSIERE85B/90B</v>
      </c>
      <c r="J385" s="2" t="n">
        <f aca="false">COUNTIFS(I:I,I385)</f>
        <v>1</v>
      </c>
    </row>
    <row r="386" customFormat="false" ht="15" hidden="false" customHeight="false" outlineLevel="0" collapsed="false">
      <c r="B386" s="18" t="s">
        <v>109</v>
      </c>
      <c r="C386" s="18" t="s">
        <v>1222</v>
      </c>
      <c r="D386" s="2" t="s">
        <v>1252</v>
      </c>
      <c r="E386" s="2" t="s">
        <v>3358</v>
      </c>
      <c r="F386" s="2" t="n">
        <v>935</v>
      </c>
      <c r="G386" s="2"/>
      <c r="H386" s="18"/>
      <c r="I386" s="0" t="str">
        <f aca="false">B386&amp;C386&amp;D386</f>
        <v>WOMENBRASSIERE85C</v>
      </c>
      <c r="J386" s="2" t="n">
        <f aca="false">COUNTIFS(I:I,I386)</f>
        <v>1</v>
      </c>
    </row>
    <row r="387" customFormat="false" ht="15" hidden="false" customHeight="false" outlineLevel="0" collapsed="false">
      <c r="B387" s="18" t="s">
        <v>109</v>
      </c>
      <c r="C387" s="18" t="s">
        <v>1222</v>
      </c>
      <c r="D387" s="2" t="s">
        <v>3089</v>
      </c>
      <c r="E387" s="2" t="s">
        <v>3358</v>
      </c>
      <c r="F387" s="2" t="n">
        <v>943</v>
      </c>
      <c r="G387" s="2"/>
      <c r="H387" s="18"/>
      <c r="I387" s="0" t="str">
        <f aca="false">B387&amp;C387&amp;D387</f>
        <v>WOMENBRASSIERE85C/85D</v>
      </c>
      <c r="J387" s="2" t="n">
        <f aca="false">COUNTIFS(I:I,I387)</f>
        <v>1</v>
      </c>
    </row>
    <row r="388" customFormat="false" ht="15" hidden="false" customHeight="false" outlineLevel="0" collapsed="false">
      <c r="B388" s="18" t="s">
        <v>109</v>
      </c>
      <c r="C388" s="18" t="s">
        <v>1222</v>
      </c>
      <c r="D388" s="2" t="s">
        <v>3082</v>
      </c>
      <c r="E388" s="2" t="s">
        <v>3358</v>
      </c>
      <c r="F388" s="2" t="n">
        <v>893</v>
      </c>
      <c r="G388" s="2"/>
      <c r="H388" s="18"/>
      <c r="I388" s="0" t="str">
        <f aca="false">B388&amp;C388&amp;D388</f>
        <v>WOMENBRASSIERE85C/90C</v>
      </c>
      <c r="J388" s="2" t="n">
        <f aca="false">COUNTIFS(I:I,I388)</f>
        <v>1</v>
      </c>
    </row>
    <row r="389" customFormat="false" ht="15" hidden="false" customHeight="false" outlineLevel="0" collapsed="false">
      <c r="B389" s="18" t="s">
        <v>109</v>
      </c>
      <c r="C389" s="18" t="s">
        <v>1222</v>
      </c>
      <c r="D389" s="2" t="s">
        <v>1261</v>
      </c>
      <c r="E389" s="2" t="s">
        <v>3358</v>
      </c>
      <c r="F389" s="2" t="n">
        <v>885</v>
      </c>
      <c r="G389" s="2"/>
      <c r="H389" s="18"/>
      <c r="I389" s="0" t="str">
        <f aca="false">B389&amp;C389&amp;D389</f>
        <v>WOMENBRASSIERE85D</v>
      </c>
      <c r="J389" s="2" t="n">
        <f aca="false">COUNTIFS(I:I,I389)</f>
        <v>1</v>
      </c>
    </row>
    <row r="390" customFormat="false" ht="15" hidden="false" customHeight="false" outlineLevel="0" collapsed="false">
      <c r="B390" s="18" t="s">
        <v>109</v>
      </c>
      <c r="C390" s="18" t="s">
        <v>1222</v>
      </c>
      <c r="D390" s="2" t="s">
        <v>3100</v>
      </c>
      <c r="E390" s="2" t="s">
        <v>3358</v>
      </c>
      <c r="F390" s="2" t="n">
        <v>963</v>
      </c>
      <c r="G390" s="2"/>
      <c r="H390" s="18"/>
      <c r="I390" s="0" t="str">
        <f aca="false">B390&amp;C390&amp;D390</f>
        <v>WOMENBRASSIERE85D/85E</v>
      </c>
      <c r="J390" s="2" t="n">
        <f aca="false">COUNTIFS(I:I,I390)</f>
        <v>1</v>
      </c>
    </row>
    <row r="391" customFormat="false" ht="15" hidden="false" customHeight="false" outlineLevel="0" collapsed="false">
      <c r="B391" s="18" t="s">
        <v>109</v>
      </c>
      <c r="C391" s="18" t="s">
        <v>1222</v>
      </c>
      <c r="D391" s="2" t="s">
        <v>3093</v>
      </c>
      <c r="E391" s="2" t="s">
        <v>3358</v>
      </c>
      <c r="F391" s="2" t="n">
        <v>793</v>
      </c>
      <c r="G391" s="2"/>
      <c r="H391" s="18"/>
      <c r="I391" s="0" t="str">
        <f aca="false">B391&amp;C391&amp;D391</f>
        <v>WOMENBRASSIERE85D/90D</v>
      </c>
      <c r="J391" s="2" t="n">
        <f aca="false">COUNTIFS(I:I,I391)</f>
        <v>1</v>
      </c>
    </row>
    <row r="392" customFormat="false" ht="15" hidden="false" customHeight="false" outlineLevel="0" collapsed="false">
      <c r="B392" s="18" t="s">
        <v>109</v>
      </c>
      <c r="C392" s="18" t="s">
        <v>1222</v>
      </c>
      <c r="D392" s="2" t="s">
        <v>3113</v>
      </c>
      <c r="E392" s="2" t="s">
        <v>3358</v>
      </c>
      <c r="F392" s="2" t="n">
        <v>835</v>
      </c>
      <c r="G392" s="2"/>
      <c r="H392" s="18"/>
      <c r="I392" s="0" t="str">
        <f aca="false">B392&amp;C392&amp;D392</f>
        <v>WOMENBRASSIERE85DD</v>
      </c>
      <c r="J392" s="2" t="n">
        <f aca="false">COUNTIFS(I:I,I392)</f>
        <v>1</v>
      </c>
    </row>
    <row r="393" customFormat="false" ht="15" hidden="false" customHeight="false" outlineLevel="0" collapsed="false">
      <c r="B393" s="18" t="s">
        <v>109</v>
      </c>
      <c r="C393" s="18" t="s">
        <v>1222</v>
      </c>
      <c r="D393" s="2" t="s">
        <v>1270</v>
      </c>
      <c r="E393" s="2" t="s">
        <v>3358</v>
      </c>
      <c r="F393" s="2" t="n">
        <v>957</v>
      </c>
      <c r="G393" s="2"/>
      <c r="H393" s="18"/>
      <c r="I393" s="0" t="str">
        <f aca="false">B393&amp;C393&amp;D393</f>
        <v>WOMENBRASSIERE85E</v>
      </c>
      <c r="J393" s="2" t="n">
        <f aca="false">COUNTIFS(I:I,I393)</f>
        <v>1</v>
      </c>
    </row>
    <row r="394" customFormat="false" ht="15" hidden="false" customHeight="false" outlineLevel="0" collapsed="false">
      <c r="B394" s="18" t="s">
        <v>109</v>
      </c>
      <c r="C394" s="18" t="s">
        <v>1222</v>
      </c>
      <c r="D394" s="2" t="s">
        <v>1279</v>
      </c>
      <c r="E394" s="2" t="s">
        <v>3358</v>
      </c>
      <c r="F394" s="2" t="n">
        <v>937</v>
      </c>
      <c r="G394" s="2"/>
      <c r="H394" s="18"/>
      <c r="I394" s="0" t="str">
        <f aca="false">B394&amp;C394&amp;D394</f>
        <v>WOMENBRASSIERE85F</v>
      </c>
      <c r="J394" s="2" t="n">
        <f aca="false">COUNTIFS(I:I,I394)</f>
        <v>1</v>
      </c>
    </row>
    <row r="395" customFormat="false" ht="15" hidden="false" customHeight="false" outlineLevel="0" collapsed="false">
      <c r="B395" s="18" t="s">
        <v>109</v>
      </c>
      <c r="C395" s="18" t="s">
        <v>1222</v>
      </c>
      <c r="D395" s="2" t="s">
        <v>3126</v>
      </c>
      <c r="E395" s="2" t="s">
        <v>3358</v>
      </c>
      <c r="F395" s="2" t="n">
        <v>655</v>
      </c>
      <c r="G395" s="2"/>
      <c r="H395" s="18"/>
      <c r="I395" s="0" t="str">
        <f aca="false">B395&amp;C395&amp;D395</f>
        <v>WOMENBRASSIERE85FF</v>
      </c>
      <c r="J395" s="2" t="n">
        <f aca="false">COUNTIFS(I:I,I395)</f>
        <v>1</v>
      </c>
    </row>
    <row r="396" customFormat="false" ht="15" hidden="false" customHeight="false" outlineLevel="0" collapsed="false">
      <c r="B396" s="18" t="s">
        <v>109</v>
      </c>
      <c r="C396" s="18" t="s">
        <v>1222</v>
      </c>
      <c r="D396" s="2" t="s">
        <v>1288</v>
      </c>
      <c r="E396" s="2" t="s">
        <v>3358</v>
      </c>
      <c r="F396" s="2" t="n">
        <v>585</v>
      </c>
      <c r="G396" s="2"/>
      <c r="H396" s="18"/>
      <c r="I396" s="0" t="str">
        <f aca="false">B396&amp;C396&amp;D396</f>
        <v>WOMENBRASSIERE85G</v>
      </c>
      <c r="J396" s="2" t="n">
        <f aca="false">COUNTIFS(I:I,I396)</f>
        <v>1</v>
      </c>
    </row>
    <row r="397" customFormat="false" ht="15" hidden="false" customHeight="false" outlineLevel="0" collapsed="false">
      <c r="B397" s="18" t="s">
        <v>109</v>
      </c>
      <c r="C397" s="18" t="s">
        <v>1222</v>
      </c>
      <c r="D397" s="2" t="s">
        <v>3140</v>
      </c>
      <c r="E397" s="2" t="s">
        <v>3358</v>
      </c>
      <c r="F397" s="2" t="n">
        <v>515</v>
      </c>
      <c r="G397" s="2"/>
      <c r="H397" s="18"/>
      <c r="I397" s="0" t="str">
        <f aca="false">B397&amp;C397&amp;D397</f>
        <v>WOMENBRASSIERE85GG</v>
      </c>
      <c r="J397" s="2" t="n">
        <f aca="false">COUNTIFS(I:I,I397)</f>
        <v>1</v>
      </c>
    </row>
    <row r="398" customFormat="false" ht="15" hidden="false" customHeight="false" outlineLevel="0" collapsed="false">
      <c r="B398" s="18" t="s">
        <v>109</v>
      </c>
      <c r="C398" s="18" t="s">
        <v>1222</v>
      </c>
      <c r="D398" s="2" t="s">
        <v>1297</v>
      </c>
      <c r="E398" s="2" t="s">
        <v>3358</v>
      </c>
      <c r="F398" s="2" t="n">
        <v>445</v>
      </c>
      <c r="G398" s="2"/>
      <c r="H398" s="18"/>
      <c r="I398" s="0" t="str">
        <f aca="false">B398&amp;C398&amp;D398</f>
        <v>WOMENBRASSIERE85H</v>
      </c>
      <c r="J398" s="2" t="n">
        <f aca="false">COUNTIFS(I:I,I398)</f>
        <v>1</v>
      </c>
    </row>
    <row r="399" customFormat="false" ht="15" hidden="false" customHeight="false" outlineLevel="0" collapsed="false">
      <c r="B399" s="18" t="s">
        <v>109</v>
      </c>
      <c r="C399" s="18" t="s">
        <v>1222</v>
      </c>
      <c r="D399" s="2" t="s">
        <v>3150</v>
      </c>
      <c r="E399" s="2" t="s">
        <v>3358</v>
      </c>
      <c r="F399" s="2" t="n">
        <v>385</v>
      </c>
      <c r="G399" s="2"/>
      <c r="H399" s="18"/>
      <c r="I399" s="0" t="str">
        <f aca="false">B399&amp;C399&amp;D399</f>
        <v>WOMENBRASSIERE85HH</v>
      </c>
      <c r="J399" s="2" t="n">
        <f aca="false">COUNTIFS(I:I,I399)</f>
        <v>1</v>
      </c>
    </row>
    <row r="400" customFormat="false" ht="15" hidden="false" customHeight="false" outlineLevel="0" collapsed="false">
      <c r="B400" s="18" t="s">
        <v>109</v>
      </c>
      <c r="C400" s="18" t="s">
        <v>1222</v>
      </c>
      <c r="D400" s="2" t="s">
        <v>3159</v>
      </c>
      <c r="E400" s="2" t="s">
        <v>3358</v>
      </c>
      <c r="F400" s="2" t="n">
        <v>325</v>
      </c>
      <c r="G400" s="2"/>
      <c r="H400" s="18"/>
      <c r="I400" s="0" t="str">
        <f aca="false">B400&amp;C400&amp;D400</f>
        <v>WOMENBRASSIERE85J</v>
      </c>
      <c r="J400" s="2" t="n">
        <f aca="false">COUNTIFS(I:I,I400)</f>
        <v>1</v>
      </c>
    </row>
    <row r="401" customFormat="false" ht="15" hidden="false" customHeight="false" outlineLevel="0" collapsed="false">
      <c r="B401" s="18" t="s">
        <v>109</v>
      </c>
      <c r="C401" s="18" t="s">
        <v>1222</v>
      </c>
      <c r="D401" s="2" t="s">
        <v>3178</v>
      </c>
      <c r="E401" s="2" t="s">
        <v>3358</v>
      </c>
      <c r="F401" s="2" t="n">
        <v>265</v>
      </c>
      <c r="G401" s="2"/>
      <c r="H401" s="18"/>
      <c r="I401" s="0" t="str">
        <f aca="false">B401&amp;C401&amp;D401</f>
        <v>WOMENBRASSIERE85JJ</v>
      </c>
      <c r="J401" s="2" t="n">
        <f aca="false">COUNTIFS(I:I,I401)</f>
        <v>1</v>
      </c>
    </row>
    <row r="402" customFormat="false" ht="15" hidden="false" customHeight="false" outlineLevel="0" collapsed="false">
      <c r="B402" s="18" t="s">
        <v>109</v>
      </c>
      <c r="C402" s="18" t="s">
        <v>1222</v>
      </c>
      <c r="D402" s="2" t="s">
        <v>3189</v>
      </c>
      <c r="E402" s="2" t="s">
        <v>3358</v>
      </c>
      <c r="F402" s="2" t="n">
        <v>220</v>
      </c>
      <c r="G402" s="2"/>
      <c r="H402" s="18"/>
      <c r="I402" s="0" t="str">
        <f aca="false">B402&amp;C402&amp;D402</f>
        <v>WOMENBRASSIERE85K</v>
      </c>
      <c r="J402" s="2" t="n">
        <f aca="false">COUNTIFS(I:I,I402)</f>
        <v>1</v>
      </c>
    </row>
    <row r="403" customFormat="false" ht="15" hidden="false" customHeight="false" outlineLevel="0" collapsed="false">
      <c r="B403" s="18" t="s">
        <v>109</v>
      </c>
      <c r="C403" s="18" t="s">
        <v>1222</v>
      </c>
      <c r="D403" s="2" t="s">
        <v>1232</v>
      </c>
      <c r="E403" s="2" t="s">
        <v>3358</v>
      </c>
      <c r="F403" s="2" t="n">
        <v>765</v>
      </c>
      <c r="G403" s="2"/>
      <c r="H403" s="18"/>
      <c r="I403" s="0" t="str">
        <f aca="false">B403&amp;C403&amp;D403</f>
        <v>WOMENBRASSIERE90A</v>
      </c>
      <c r="J403" s="2" t="n">
        <f aca="false">COUNTIFS(I:I,I403)</f>
        <v>1</v>
      </c>
    </row>
    <row r="404" customFormat="false" ht="15" hidden="false" customHeight="false" outlineLevel="0" collapsed="false">
      <c r="B404" s="18" t="s">
        <v>109</v>
      </c>
      <c r="C404" s="18" t="s">
        <v>1222</v>
      </c>
      <c r="D404" s="2" t="s">
        <v>3063</v>
      </c>
      <c r="E404" s="2" t="s">
        <v>3358</v>
      </c>
      <c r="F404" s="2" t="n">
        <v>783</v>
      </c>
      <c r="G404" s="2"/>
      <c r="H404" s="18"/>
      <c r="I404" s="0" t="str">
        <f aca="false">B404&amp;C404&amp;D404</f>
        <v>WOMENBRASSIERE90A/90B</v>
      </c>
      <c r="J404" s="2" t="n">
        <f aca="false">COUNTIFS(I:I,I404)</f>
        <v>1</v>
      </c>
    </row>
    <row r="405" customFormat="false" ht="15" hidden="false" customHeight="false" outlineLevel="0" collapsed="false">
      <c r="B405" s="18" t="s">
        <v>109</v>
      </c>
      <c r="C405" s="18" t="s">
        <v>1222</v>
      </c>
      <c r="D405" s="2" t="s">
        <v>3073</v>
      </c>
      <c r="E405" s="2" t="s">
        <v>3358</v>
      </c>
      <c r="F405" s="2" t="n">
        <v>773</v>
      </c>
      <c r="G405" s="2"/>
      <c r="H405" s="18"/>
      <c r="I405" s="0" t="str">
        <f aca="false">B405&amp;C405&amp;D405</f>
        <v>WOMENBRASSIERE90A/90C</v>
      </c>
      <c r="J405" s="2" t="n">
        <f aca="false">COUNTIFS(I:I,I405)</f>
        <v>1</v>
      </c>
    </row>
    <row r="406" customFormat="false" ht="15" hidden="false" customHeight="false" outlineLevel="0" collapsed="false">
      <c r="B406" s="18" t="s">
        <v>109</v>
      </c>
      <c r="C406" s="18" t="s">
        <v>1222</v>
      </c>
      <c r="D406" s="2" t="s">
        <v>3054</v>
      </c>
      <c r="E406" s="2" t="s">
        <v>3358</v>
      </c>
      <c r="F406" s="2" t="n">
        <v>763</v>
      </c>
      <c r="G406" s="2"/>
      <c r="H406" s="18"/>
      <c r="I406" s="0" t="str">
        <f aca="false">B406&amp;C406&amp;D406</f>
        <v>WOMENBRASSIERE90A/95A</v>
      </c>
      <c r="J406" s="2" t="n">
        <f aca="false">COUNTIFS(I:I,I406)</f>
        <v>1</v>
      </c>
    </row>
    <row r="407" customFormat="false" ht="15" hidden="false" customHeight="false" outlineLevel="0" collapsed="false">
      <c r="B407" s="18" t="s">
        <v>109</v>
      </c>
      <c r="C407" s="18" t="s">
        <v>1222</v>
      </c>
      <c r="D407" s="2" t="s">
        <v>1244</v>
      </c>
      <c r="E407" s="2" t="s">
        <v>3358</v>
      </c>
      <c r="F407" s="2" t="n">
        <v>820</v>
      </c>
      <c r="G407" s="2"/>
      <c r="H407" s="18"/>
      <c r="I407" s="0" t="str">
        <f aca="false">B407&amp;C407&amp;D407</f>
        <v>WOMENBRASSIERE90B</v>
      </c>
      <c r="J407" s="2" t="n">
        <f aca="false">COUNTIFS(I:I,I407)</f>
        <v>1</v>
      </c>
    </row>
    <row r="408" customFormat="false" ht="15" hidden="false" customHeight="false" outlineLevel="0" collapsed="false">
      <c r="B408" s="18" t="s">
        <v>109</v>
      </c>
      <c r="C408" s="18" t="s">
        <v>1222</v>
      </c>
      <c r="D408" s="2" t="s">
        <v>3078</v>
      </c>
      <c r="E408" s="2" t="s">
        <v>3358</v>
      </c>
      <c r="F408" s="2" t="n">
        <v>753</v>
      </c>
      <c r="G408" s="2"/>
      <c r="H408" s="18"/>
      <c r="I408" s="0" t="str">
        <f aca="false">B408&amp;C408&amp;D408</f>
        <v>WOMENBRASSIERE90B/95B</v>
      </c>
      <c r="J408" s="2" t="n">
        <f aca="false">COUNTIFS(I:I,I408)</f>
        <v>1</v>
      </c>
    </row>
    <row r="409" customFormat="false" ht="15" hidden="false" customHeight="false" outlineLevel="0" collapsed="false">
      <c r="B409" s="18" t="s">
        <v>109</v>
      </c>
      <c r="C409" s="18" t="s">
        <v>1222</v>
      </c>
      <c r="D409" s="2" t="s">
        <v>1253</v>
      </c>
      <c r="E409" s="2" t="s">
        <v>3358</v>
      </c>
      <c r="F409" s="2" t="n">
        <v>875</v>
      </c>
      <c r="G409" s="2"/>
      <c r="H409" s="18"/>
      <c r="I409" s="0" t="str">
        <f aca="false">B409&amp;C409&amp;D409</f>
        <v>WOMENBRASSIERE90C</v>
      </c>
      <c r="J409" s="2" t="n">
        <f aca="false">COUNTIFS(I:I,I409)</f>
        <v>1</v>
      </c>
    </row>
    <row r="410" customFormat="false" ht="15" hidden="false" customHeight="false" outlineLevel="0" collapsed="false">
      <c r="B410" s="18" t="s">
        <v>109</v>
      </c>
      <c r="C410" s="18" t="s">
        <v>1222</v>
      </c>
      <c r="D410" s="2" t="s">
        <v>3090</v>
      </c>
      <c r="E410" s="2" t="s">
        <v>3358</v>
      </c>
      <c r="F410" s="2" t="n">
        <v>743</v>
      </c>
      <c r="G410" s="2"/>
      <c r="H410" s="18"/>
      <c r="I410" s="0" t="str">
        <f aca="false">B410&amp;C410&amp;D410</f>
        <v>WOMENBRASSIERE90C/90D</v>
      </c>
      <c r="J410" s="2" t="n">
        <f aca="false">COUNTIFS(I:I,I410)</f>
        <v>1</v>
      </c>
    </row>
    <row r="411" customFormat="false" ht="15" hidden="false" customHeight="false" outlineLevel="0" collapsed="false">
      <c r="B411" s="18" t="s">
        <v>109</v>
      </c>
      <c r="C411" s="18" t="s">
        <v>1222</v>
      </c>
      <c r="D411" s="2" t="s">
        <v>3083</v>
      </c>
      <c r="E411" s="2" t="s">
        <v>3358</v>
      </c>
      <c r="F411" s="2" t="n">
        <v>733</v>
      </c>
      <c r="G411" s="2"/>
      <c r="H411" s="18"/>
      <c r="I411" s="0" t="str">
        <f aca="false">B411&amp;C411&amp;D411</f>
        <v>WOMENBRASSIERE90C/95C</v>
      </c>
      <c r="J411" s="2" t="n">
        <f aca="false">COUNTIFS(I:I,I411)</f>
        <v>1</v>
      </c>
    </row>
    <row r="412" customFormat="false" ht="15" hidden="false" customHeight="false" outlineLevel="0" collapsed="false">
      <c r="B412" s="18" t="s">
        <v>109</v>
      </c>
      <c r="C412" s="18" t="s">
        <v>1222</v>
      </c>
      <c r="D412" s="2" t="s">
        <v>1262</v>
      </c>
      <c r="E412" s="2" t="s">
        <v>3358</v>
      </c>
      <c r="F412" s="2" t="n">
        <v>815</v>
      </c>
      <c r="G412" s="2"/>
      <c r="H412" s="18"/>
      <c r="I412" s="0" t="str">
        <f aca="false">B412&amp;C412&amp;D412</f>
        <v>WOMENBRASSIERE90D</v>
      </c>
      <c r="J412" s="2" t="n">
        <f aca="false">COUNTIFS(I:I,I412)</f>
        <v>1</v>
      </c>
    </row>
    <row r="413" customFormat="false" ht="15" hidden="false" customHeight="false" outlineLevel="0" collapsed="false">
      <c r="B413" s="18" t="s">
        <v>109</v>
      </c>
      <c r="C413" s="18" t="s">
        <v>1222</v>
      </c>
      <c r="D413" s="2" t="s">
        <v>3101</v>
      </c>
      <c r="E413" s="2" t="s">
        <v>3358</v>
      </c>
      <c r="F413" s="2" t="n">
        <v>723</v>
      </c>
      <c r="G413" s="2"/>
      <c r="H413" s="18"/>
      <c r="I413" s="0" t="str">
        <f aca="false">B413&amp;C413&amp;D413</f>
        <v>WOMENBRASSIERE90D/90E</v>
      </c>
      <c r="J413" s="2" t="n">
        <f aca="false">COUNTIFS(I:I,I413)</f>
        <v>1</v>
      </c>
    </row>
    <row r="414" customFormat="false" ht="15" hidden="false" customHeight="false" outlineLevel="0" collapsed="false">
      <c r="B414" s="18" t="s">
        <v>109</v>
      </c>
      <c r="C414" s="18" t="s">
        <v>1222</v>
      </c>
      <c r="D414" s="2" t="s">
        <v>3094</v>
      </c>
      <c r="E414" s="2" t="s">
        <v>3358</v>
      </c>
      <c r="F414" s="2" t="n">
        <v>713</v>
      </c>
      <c r="G414" s="2"/>
      <c r="H414" s="18"/>
      <c r="I414" s="0" t="str">
        <f aca="false">B414&amp;C414&amp;D414</f>
        <v>WOMENBRASSIERE90D/95D</v>
      </c>
      <c r="J414" s="2" t="n">
        <f aca="false">COUNTIFS(I:I,I414)</f>
        <v>1</v>
      </c>
    </row>
    <row r="415" customFormat="false" ht="15" hidden="false" customHeight="false" outlineLevel="0" collapsed="false">
      <c r="B415" s="18" t="s">
        <v>109</v>
      </c>
      <c r="C415" s="18" t="s">
        <v>1222</v>
      </c>
      <c r="D415" s="2" t="s">
        <v>3114</v>
      </c>
      <c r="E415" s="2" t="s">
        <v>3358</v>
      </c>
      <c r="F415" s="2" t="n">
        <v>760</v>
      </c>
      <c r="G415" s="2"/>
      <c r="H415" s="18"/>
      <c r="I415" s="0" t="str">
        <f aca="false">B415&amp;C415&amp;D415</f>
        <v>WOMENBRASSIERE90DD</v>
      </c>
      <c r="J415" s="2" t="n">
        <f aca="false">COUNTIFS(I:I,I415)</f>
        <v>1</v>
      </c>
    </row>
    <row r="416" customFormat="false" ht="15" hidden="false" customHeight="false" outlineLevel="0" collapsed="false">
      <c r="B416" s="18" t="s">
        <v>109</v>
      </c>
      <c r="C416" s="18" t="s">
        <v>1222</v>
      </c>
      <c r="D416" s="2" t="s">
        <v>1271</v>
      </c>
      <c r="E416" s="2" t="s">
        <v>3358</v>
      </c>
      <c r="F416" s="2" t="n">
        <v>705</v>
      </c>
      <c r="G416" s="2"/>
      <c r="H416" s="18"/>
      <c r="I416" s="0" t="str">
        <f aca="false">B416&amp;C416&amp;D416</f>
        <v>WOMENBRASSIERE90E</v>
      </c>
      <c r="J416" s="2" t="n">
        <f aca="false">COUNTIFS(I:I,I416)</f>
        <v>1</v>
      </c>
    </row>
    <row r="417" customFormat="false" ht="15" hidden="false" customHeight="false" outlineLevel="0" collapsed="false">
      <c r="B417" s="18" t="s">
        <v>109</v>
      </c>
      <c r="C417" s="18" t="s">
        <v>1222</v>
      </c>
      <c r="D417" s="2" t="s">
        <v>1280</v>
      </c>
      <c r="E417" s="2" t="s">
        <v>3358</v>
      </c>
      <c r="F417" s="2" t="n">
        <v>645</v>
      </c>
      <c r="G417" s="2"/>
      <c r="H417" s="18"/>
      <c r="I417" s="0" t="str">
        <f aca="false">B417&amp;C417&amp;D417</f>
        <v>WOMENBRASSIERE90F</v>
      </c>
      <c r="J417" s="2" t="n">
        <f aca="false">COUNTIFS(I:I,I417)</f>
        <v>1</v>
      </c>
    </row>
    <row r="418" customFormat="false" ht="15" hidden="false" customHeight="false" outlineLevel="0" collapsed="false">
      <c r="B418" s="18" t="s">
        <v>109</v>
      </c>
      <c r="C418" s="18" t="s">
        <v>1222</v>
      </c>
      <c r="D418" s="2" t="s">
        <v>3127</v>
      </c>
      <c r="E418" s="2" t="s">
        <v>3358</v>
      </c>
      <c r="F418" s="2" t="n">
        <v>575</v>
      </c>
      <c r="G418" s="2"/>
      <c r="H418" s="18"/>
      <c r="I418" s="0" t="str">
        <f aca="false">B418&amp;C418&amp;D418</f>
        <v>WOMENBRASSIERE90FF</v>
      </c>
      <c r="J418" s="2" t="n">
        <f aca="false">COUNTIFS(I:I,I418)</f>
        <v>1</v>
      </c>
    </row>
    <row r="419" customFormat="false" ht="15" hidden="false" customHeight="false" outlineLevel="0" collapsed="false">
      <c r="B419" s="18" t="s">
        <v>109</v>
      </c>
      <c r="C419" s="18" t="s">
        <v>1222</v>
      </c>
      <c r="D419" s="2" t="s">
        <v>1289</v>
      </c>
      <c r="E419" s="2" t="s">
        <v>3358</v>
      </c>
      <c r="F419" s="2" t="n">
        <v>505</v>
      </c>
      <c r="G419" s="2"/>
      <c r="H419" s="18"/>
      <c r="I419" s="0" t="str">
        <f aca="false">B419&amp;C419&amp;D419</f>
        <v>WOMENBRASSIERE90G</v>
      </c>
      <c r="J419" s="2" t="n">
        <f aca="false">COUNTIFS(I:I,I419)</f>
        <v>1</v>
      </c>
    </row>
    <row r="420" customFormat="false" ht="15" hidden="false" customHeight="false" outlineLevel="0" collapsed="false">
      <c r="B420" s="18" t="s">
        <v>109</v>
      </c>
      <c r="C420" s="18" t="s">
        <v>1222</v>
      </c>
      <c r="D420" s="2" t="s">
        <v>3141</v>
      </c>
      <c r="E420" s="2" t="s">
        <v>3358</v>
      </c>
      <c r="F420" s="2" t="n">
        <v>435</v>
      </c>
      <c r="G420" s="2"/>
      <c r="H420" s="18"/>
      <c r="I420" s="0" t="str">
        <f aca="false">B420&amp;C420&amp;D420</f>
        <v>WOMENBRASSIERE90GG</v>
      </c>
      <c r="J420" s="2" t="n">
        <f aca="false">COUNTIFS(I:I,I420)</f>
        <v>1</v>
      </c>
    </row>
    <row r="421" customFormat="false" ht="15" hidden="false" customHeight="false" outlineLevel="0" collapsed="false">
      <c r="B421" s="18" t="s">
        <v>109</v>
      </c>
      <c r="C421" s="18" t="s">
        <v>1222</v>
      </c>
      <c r="D421" s="2" t="s">
        <v>1298</v>
      </c>
      <c r="E421" s="2" t="s">
        <v>3358</v>
      </c>
      <c r="F421" s="2" t="n">
        <v>375</v>
      </c>
      <c r="G421" s="2"/>
      <c r="H421" s="18"/>
      <c r="I421" s="0" t="str">
        <f aca="false">B421&amp;C421&amp;D421</f>
        <v>WOMENBRASSIERE90H</v>
      </c>
      <c r="J421" s="2" t="n">
        <f aca="false">COUNTIFS(I:I,I421)</f>
        <v>1</v>
      </c>
    </row>
    <row r="422" customFormat="false" ht="15" hidden="false" customHeight="false" outlineLevel="0" collapsed="false">
      <c r="B422" s="18" t="s">
        <v>109</v>
      </c>
      <c r="C422" s="18" t="s">
        <v>1222</v>
      </c>
      <c r="D422" s="2" t="s">
        <v>3151</v>
      </c>
      <c r="E422" s="2" t="s">
        <v>3358</v>
      </c>
      <c r="F422" s="2" t="n">
        <v>315</v>
      </c>
      <c r="G422" s="2"/>
      <c r="H422" s="18"/>
      <c r="I422" s="0" t="str">
        <f aca="false">B422&amp;C422&amp;D422</f>
        <v>WOMENBRASSIERE90HH</v>
      </c>
      <c r="J422" s="2" t="n">
        <f aca="false">COUNTIFS(I:I,I422)</f>
        <v>1</v>
      </c>
    </row>
    <row r="423" customFormat="false" ht="15" hidden="false" customHeight="false" outlineLevel="0" collapsed="false">
      <c r="B423" s="18" t="s">
        <v>109</v>
      </c>
      <c r="C423" s="18" t="s">
        <v>1222</v>
      </c>
      <c r="D423" s="2" t="s">
        <v>3160</v>
      </c>
      <c r="E423" s="2" t="s">
        <v>3358</v>
      </c>
      <c r="F423" s="2" t="n">
        <v>255</v>
      </c>
      <c r="G423" s="2"/>
      <c r="H423" s="18"/>
      <c r="I423" s="0" t="str">
        <f aca="false">B423&amp;C423&amp;D423</f>
        <v>WOMENBRASSIERE90J</v>
      </c>
      <c r="J423" s="2" t="n">
        <f aca="false">COUNTIFS(I:I,I423)</f>
        <v>1</v>
      </c>
    </row>
    <row r="424" customFormat="false" ht="15" hidden="false" customHeight="false" outlineLevel="0" collapsed="false">
      <c r="B424" s="18" t="s">
        <v>109</v>
      </c>
      <c r="C424" s="18" t="s">
        <v>1222</v>
      </c>
      <c r="D424" s="2" t="s">
        <v>3179</v>
      </c>
      <c r="E424" s="2" t="s">
        <v>3358</v>
      </c>
      <c r="F424" s="2" t="n">
        <v>210</v>
      </c>
      <c r="G424" s="2"/>
      <c r="H424" s="18"/>
      <c r="I424" s="0" t="str">
        <f aca="false">B424&amp;C424&amp;D424</f>
        <v>WOMENBRASSIERE90JJ</v>
      </c>
      <c r="J424" s="2" t="n">
        <f aca="false">COUNTIFS(I:I,I424)</f>
        <v>1</v>
      </c>
    </row>
    <row r="425" customFormat="false" ht="15" hidden="false" customHeight="false" outlineLevel="0" collapsed="false">
      <c r="B425" s="18" t="s">
        <v>109</v>
      </c>
      <c r="C425" s="18" t="s">
        <v>1222</v>
      </c>
      <c r="D425" s="2" t="s">
        <v>3190</v>
      </c>
      <c r="E425" s="2" t="s">
        <v>3358</v>
      </c>
      <c r="F425" s="2" t="n">
        <v>180</v>
      </c>
      <c r="G425" s="2"/>
      <c r="H425" s="18"/>
      <c r="I425" s="0" t="str">
        <f aca="false">B425&amp;C425&amp;D425</f>
        <v>WOMENBRASSIERE90K</v>
      </c>
      <c r="J425" s="2" t="n">
        <f aca="false">COUNTIFS(I:I,I425)</f>
        <v>1</v>
      </c>
    </row>
    <row r="426" customFormat="false" ht="15" hidden="false" customHeight="false" outlineLevel="0" collapsed="false">
      <c r="B426" s="18" t="s">
        <v>109</v>
      </c>
      <c r="C426" s="18" t="s">
        <v>1222</v>
      </c>
      <c r="D426" s="2" t="s">
        <v>1233</v>
      </c>
      <c r="E426" s="2" t="s">
        <v>3358</v>
      </c>
      <c r="F426" s="2" t="n">
        <v>700</v>
      </c>
      <c r="G426" s="2"/>
      <c r="H426" s="18"/>
      <c r="I426" s="0" t="str">
        <f aca="false">B426&amp;C426&amp;D426</f>
        <v>WOMENBRASSIERE95A</v>
      </c>
      <c r="J426" s="2" t="n">
        <f aca="false">COUNTIFS(I:I,I426)</f>
        <v>1</v>
      </c>
    </row>
    <row r="427" customFormat="false" ht="15" hidden="false" customHeight="false" outlineLevel="0" collapsed="false">
      <c r="B427" s="18" t="s">
        <v>109</v>
      </c>
      <c r="C427" s="18" t="s">
        <v>1222</v>
      </c>
      <c r="D427" s="2" t="s">
        <v>3056</v>
      </c>
      <c r="E427" s="2" t="s">
        <v>3358</v>
      </c>
      <c r="F427" s="2" t="n">
        <v>703</v>
      </c>
      <c r="G427" s="2"/>
      <c r="H427" s="18"/>
      <c r="I427" s="0" t="str">
        <f aca="false">B427&amp;C427&amp;D427</f>
        <v>WOMENBRASSIERE95A/100A</v>
      </c>
      <c r="J427" s="2" t="n">
        <f aca="false">COUNTIFS(I:I,I427)</f>
        <v>1</v>
      </c>
    </row>
    <row r="428" customFormat="false" ht="15" hidden="false" customHeight="false" outlineLevel="0" collapsed="false">
      <c r="B428" s="18" t="s">
        <v>109</v>
      </c>
      <c r="C428" s="18" t="s">
        <v>1222</v>
      </c>
      <c r="D428" s="2" t="s">
        <v>1245</v>
      </c>
      <c r="E428" s="2" t="s">
        <v>3358</v>
      </c>
      <c r="F428" s="2" t="n">
        <v>750</v>
      </c>
      <c r="G428" s="2"/>
      <c r="H428" s="18"/>
      <c r="I428" s="0" t="str">
        <f aca="false">B428&amp;C428&amp;D428</f>
        <v>WOMENBRASSIERE95B</v>
      </c>
      <c r="J428" s="2" t="n">
        <f aca="false">COUNTIFS(I:I,I428)</f>
        <v>1</v>
      </c>
    </row>
    <row r="429" customFormat="false" ht="15" hidden="false" customHeight="false" outlineLevel="0" collapsed="false">
      <c r="B429" s="18" t="s">
        <v>109</v>
      </c>
      <c r="C429" s="18" t="s">
        <v>1222</v>
      </c>
      <c r="D429" s="2" t="s">
        <v>3079</v>
      </c>
      <c r="E429" s="2" t="s">
        <v>3358</v>
      </c>
      <c r="F429" s="2" t="n">
        <v>693</v>
      </c>
      <c r="G429" s="2"/>
      <c r="H429" s="18"/>
      <c r="I429" s="0" t="str">
        <f aca="false">B429&amp;C429&amp;D429</f>
        <v>WOMENBRASSIERE95B/100B</v>
      </c>
      <c r="J429" s="2" t="n">
        <f aca="false">COUNTIFS(I:I,I429)</f>
        <v>1</v>
      </c>
    </row>
    <row r="430" customFormat="false" ht="15" hidden="false" customHeight="false" outlineLevel="0" collapsed="false">
      <c r="B430" s="18" t="s">
        <v>109</v>
      </c>
      <c r="C430" s="18" t="s">
        <v>1222</v>
      </c>
      <c r="D430" s="2" t="s">
        <v>1254</v>
      </c>
      <c r="E430" s="2" t="s">
        <v>3358</v>
      </c>
      <c r="F430" s="2" t="n">
        <v>810</v>
      </c>
      <c r="G430" s="2"/>
      <c r="H430" s="18"/>
      <c r="I430" s="0" t="str">
        <f aca="false">B430&amp;C430&amp;D430</f>
        <v>WOMENBRASSIERE95C</v>
      </c>
      <c r="J430" s="2" t="n">
        <f aca="false">COUNTIFS(I:I,I430)</f>
        <v>1</v>
      </c>
    </row>
    <row r="431" customFormat="false" ht="15" hidden="false" customHeight="false" outlineLevel="0" collapsed="false">
      <c r="B431" s="18" t="s">
        <v>109</v>
      </c>
      <c r="C431" s="18" t="s">
        <v>1222</v>
      </c>
      <c r="D431" s="2" t="s">
        <v>3084</v>
      </c>
      <c r="E431" s="2" t="s">
        <v>3358</v>
      </c>
      <c r="F431" s="2" t="n">
        <v>683</v>
      </c>
      <c r="G431" s="2"/>
      <c r="H431" s="18"/>
      <c r="I431" s="0" t="str">
        <f aca="false">B431&amp;C431&amp;D431</f>
        <v>WOMENBRASSIERE95C/100C</v>
      </c>
      <c r="J431" s="2" t="n">
        <f aca="false">COUNTIFS(I:I,I431)</f>
        <v>1</v>
      </c>
    </row>
    <row r="432" customFormat="false" ht="15" hidden="false" customHeight="false" outlineLevel="0" collapsed="false">
      <c r="B432" s="18" t="s">
        <v>109</v>
      </c>
      <c r="C432" s="18" t="s">
        <v>1222</v>
      </c>
      <c r="D432" s="2" t="s">
        <v>1263</v>
      </c>
      <c r="E432" s="2" t="s">
        <v>3358</v>
      </c>
      <c r="F432" s="2" t="n">
        <v>745</v>
      </c>
      <c r="G432" s="2"/>
      <c r="H432" s="18"/>
      <c r="I432" s="0" t="str">
        <f aca="false">B432&amp;C432&amp;D432</f>
        <v>WOMENBRASSIERE95D</v>
      </c>
      <c r="J432" s="2" t="n">
        <f aca="false">COUNTIFS(I:I,I432)</f>
        <v>1</v>
      </c>
    </row>
    <row r="433" customFormat="false" ht="15" hidden="false" customHeight="false" outlineLevel="0" collapsed="false">
      <c r="B433" s="18" t="s">
        <v>109</v>
      </c>
      <c r="C433" s="18" t="s">
        <v>1222</v>
      </c>
      <c r="D433" s="2" t="s">
        <v>3095</v>
      </c>
      <c r="E433" s="2" t="s">
        <v>3358</v>
      </c>
      <c r="F433" s="2" t="n">
        <v>673</v>
      </c>
      <c r="G433" s="2"/>
      <c r="H433" s="18"/>
      <c r="I433" s="0" t="str">
        <f aca="false">B433&amp;C433&amp;D433</f>
        <v>WOMENBRASSIERE95D/100D</v>
      </c>
      <c r="J433" s="2" t="n">
        <f aca="false">COUNTIFS(I:I,I433)</f>
        <v>1</v>
      </c>
    </row>
    <row r="434" customFormat="false" ht="15" hidden="false" customHeight="false" outlineLevel="0" collapsed="false">
      <c r="B434" s="18" t="s">
        <v>109</v>
      </c>
      <c r="C434" s="18" t="s">
        <v>1222</v>
      </c>
      <c r="D434" s="2" t="s">
        <v>3115</v>
      </c>
      <c r="E434" s="2" t="s">
        <v>3358</v>
      </c>
      <c r="F434" s="2" t="n">
        <v>695</v>
      </c>
      <c r="G434" s="2"/>
      <c r="H434" s="18"/>
      <c r="I434" s="0" t="str">
        <f aca="false">B434&amp;C434&amp;D434</f>
        <v>WOMENBRASSIERE95DD</v>
      </c>
      <c r="J434" s="2" t="n">
        <f aca="false">COUNTIFS(I:I,I434)</f>
        <v>1</v>
      </c>
    </row>
    <row r="435" customFormat="false" ht="15" hidden="false" customHeight="false" outlineLevel="0" collapsed="false">
      <c r="B435" s="18" t="s">
        <v>109</v>
      </c>
      <c r="C435" s="18" t="s">
        <v>1222</v>
      </c>
      <c r="D435" s="2" t="s">
        <v>1272</v>
      </c>
      <c r="E435" s="2" t="s">
        <v>3358</v>
      </c>
      <c r="F435" s="2" t="n">
        <v>635</v>
      </c>
      <c r="G435" s="2"/>
      <c r="H435" s="18"/>
      <c r="I435" s="0" t="str">
        <f aca="false">B435&amp;C435&amp;D435</f>
        <v>WOMENBRASSIERE95E</v>
      </c>
      <c r="J435" s="2" t="n">
        <f aca="false">COUNTIFS(I:I,I435)</f>
        <v>1</v>
      </c>
    </row>
    <row r="436" customFormat="false" ht="15" hidden="false" customHeight="false" outlineLevel="0" collapsed="false">
      <c r="B436" s="18" t="s">
        <v>109</v>
      </c>
      <c r="C436" s="18" t="s">
        <v>1222</v>
      </c>
      <c r="D436" s="2" t="s">
        <v>1281</v>
      </c>
      <c r="E436" s="2" t="s">
        <v>3358</v>
      </c>
      <c r="F436" s="2" t="n">
        <v>570</v>
      </c>
      <c r="G436" s="2"/>
      <c r="H436" s="18"/>
      <c r="I436" s="0" t="str">
        <f aca="false">B436&amp;C436&amp;D436</f>
        <v>WOMENBRASSIERE95F</v>
      </c>
      <c r="J436" s="2" t="n">
        <f aca="false">COUNTIFS(I:I,I436)</f>
        <v>1</v>
      </c>
    </row>
    <row r="437" customFormat="false" ht="15" hidden="false" customHeight="false" outlineLevel="0" collapsed="false">
      <c r="B437" s="18" t="s">
        <v>109</v>
      </c>
      <c r="C437" s="18" t="s">
        <v>1222</v>
      </c>
      <c r="D437" s="2" t="s">
        <v>3128</v>
      </c>
      <c r="E437" s="2" t="s">
        <v>3358</v>
      </c>
      <c r="F437" s="2" t="n">
        <v>500</v>
      </c>
      <c r="G437" s="2"/>
      <c r="H437" s="18"/>
      <c r="I437" s="0" t="str">
        <f aca="false">B437&amp;C437&amp;D437</f>
        <v>WOMENBRASSIERE95FF</v>
      </c>
      <c r="J437" s="2" t="n">
        <f aca="false">COUNTIFS(I:I,I437)</f>
        <v>1</v>
      </c>
    </row>
    <row r="438" customFormat="false" ht="15" hidden="false" customHeight="false" outlineLevel="0" collapsed="false">
      <c r="B438" s="18" t="s">
        <v>109</v>
      </c>
      <c r="C438" s="18" t="s">
        <v>1222</v>
      </c>
      <c r="D438" s="2" t="s">
        <v>1290</v>
      </c>
      <c r="E438" s="2" t="s">
        <v>3358</v>
      </c>
      <c r="F438" s="2" t="n">
        <v>430</v>
      </c>
      <c r="G438" s="2"/>
      <c r="H438" s="18"/>
      <c r="I438" s="0" t="str">
        <f aca="false">B438&amp;C438&amp;D438</f>
        <v>WOMENBRASSIERE95G</v>
      </c>
      <c r="J438" s="2" t="n">
        <f aca="false">COUNTIFS(I:I,I438)</f>
        <v>1</v>
      </c>
    </row>
    <row r="439" customFormat="false" ht="15" hidden="false" customHeight="false" outlineLevel="0" collapsed="false">
      <c r="B439" s="18" t="s">
        <v>109</v>
      </c>
      <c r="C439" s="18" t="s">
        <v>1222</v>
      </c>
      <c r="D439" s="2" t="s">
        <v>3142</v>
      </c>
      <c r="E439" s="2" t="s">
        <v>3358</v>
      </c>
      <c r="F439" s="2" t="n">
        <v>370</v>
      </c>
      <c r="G439" s="2"/>
      <c r="H439" s="18"/>
      <c r="I439" s="0" t="str">
        <f aca="false">B439&amp;C439&amp;D439</f>
        <v>WOMENBRASSIERE95GG</v>
      </c>
      <c r="J439" s="2" t="n">
        <f aca="false">COUNTIFS(I:I,I439)</f>
        <v>1</v>
      </c>
    </row>
    <row r="440" customFormat="false" ht="15" hidden="false" customHeight="false" outlineLevel="0" collapsed="false">
      <c r="B440" s="18" t="s">
        <v>109</v>
      </c>
      <c r="C440" s="18" t="s">
        <v>1222</v>
      </c>
      <c r="D440" s="2" t="s">
        <v>1299</v>
      </c>
      <c r="E440" s="2" t="s">
        <v>3358</v>
      </c>
      <c r="F440" s="2" t="n">
        <v>310</v>
      </c>
      <c r="G440" s="2"/>
      <c r="H440" s="18"/>
      <c r="I440" s="0" t="str">
        <f aca="false">B440&amp;C440&amp;D440</f>
        <v>WOMENBRASSIERE95H</v>
      </c>
      <c r="J440" s="2" t="n">
        <f aca="false">COUNTIFS(I:I,I440)</f>
        <v>1</v>
      </c>
    </row>
    <row r="441" customFormat="false" ht="15" hidden="false" customHeight="false" outlineLevel="0" collapsed="false">
      <c r="B441" s="18" t="s">
        <v>109</v>
      </c>
      <c r="C441" s="18" t="s">
        <v>1222</v>
      </c>
      <c r="D441" s="2" t="s">
        <v>3152</v>
      </c>
      <c r="E441" s="2" t="s">
        <v>3358</v>
      </c>
      <c r="F441" s="2" t="n">
        <v>250</v>
      </c>
      <c r="G441" s="2"/>
      <c r="H441" s="18"/>
      <c r="I441" s="0" t="str">
        <f aca="false">B441&amp;C441&amp;D441</f>
        <v>WOMENBRASSIERE95HH</v>
      </c>
      <c r="J441" s="2" t="n">
        <f aca="false">COUNTIFS(I:I,I441)</f>
        <v>1</v>
      </c>
    </row>
    <row r="442" customFormat="false" ht="15" hidden="false" customHeight="false" outlineLevel="0" collapsed="false">
      <c r="B442" s="18" t="s">
        <v>109</v>
      </c>
      <c r="C442" s="18" t="s">
        <v>1222</v>
      </c>
      <c r="D442" s="2" t="s">
        <v>3161</v>
      </c>
      <c r="E442" s="2" t="s">
        <v>3358</v>
      </c>
      <c r="F442" s="2" t="n">
        <v>205</v>
      </c>
      <c r="G442" s="2"/>
      <c r="H442" s="18"/>
      <c r="I442" s="0" t="str">
        <f aca="false">B442&amp;C442&amp;D442</f>
        <v>WOMENBRASSIERE95J</v>
      </c>
      <c r="J442" s="2" t="n">
        <f aca="false">COUNTIFS(I:I,I442)</f>
        <v>1</v>
      </c>
    </row>
    <row r="443" customFormat="false" ht="15" hidden="false" customHeight="false" outlineLevel="0" collapsed="false">
      <c r="B443" s="18" t="s">
        <v>109</v>
      </c>
      <c r="C443" s="18" t="s">
        <v>1222</v>
      </c>
      <c r="D443" s="2" t="s">
        <v>3180</v>
      </c>
      <c r="E443" s="2" t="s">
        <v>3358</v>
      </c>
      <c r="F443" s="2" t="n">
        <v>175</v>
      </c>
      <c r="G443" s="2"/>
      <c r="H443" s="18"/>
      <c r="I443" s="0" t="str">
        <f aca="false">B443&amp;C443&amp;D443</f>
        <v>WOMENBRASSIERE95JJ</v>
      </c>
      <c r="J443" s="2" t="n">
        <f aca="false">COUNTIFS(I:I,I443)</f>
        <v>1</v>
      </c>
    </row>
    <row r="444" customFormat="false" ht="15" hidden="false" customHeight="false" outlineLevel="0" collapsed="false">
      <c r="B444" s="18" t="s">
        <v>109</v>
      </c>
      <c r="C444" s="18" t="s">
        <v>1222</v>
      </c>
      <c r="D444" s="2" t="s">
        <v>3191</v>
      </c>
      <c r="E444" s="2" t="s">
        <v>3358</v>
      </c>
      <c r="F444" s="2" t="n">
        <v>155</v>
      </c>
      <c r="G444" s="2"/>
      <c r="H444" s="18"/>
      <c r="I444" s="0" t="str">
        <f aca="false">B444&amp;C444&amp;D444</f>
        <v>WOMENBRASSIERE95K</v>
      </c>
      <c r="J444" s="2" t="n">
        <f aca="false">COUNTIFS(I:I,I444)</f>
        <v>1</v>
      </c>
    </row>
    <row r="445" customFormat="false" ht="15" hidden="false" customHeight="false" outlineLevel="0" collapsed="false">
      <c r="B445" s="18" t="s">
        <v>109</v>
      </c>
      <c r="C445" s="18" t="s">
        <v>1222</v>
      </c>
      <c r="D445" s="2" t="s">
        <v>229</v>
      </c>
      <c r="E445" s="2" t="s">
        <v>3358</v>
      </c>
      <c r="F445" s="2" t="n">
        <v>961</v>
      </c>
      <c r="G445" s="2"/>
      <c r="H445" s="18"/>
      <c r="I445" s="0" t="str">
        <f aca="false">B445&amp;C445&amp;D445</f>
        <v>WOMENBRASSIEREA</v>
      </c>
      <c r="J445" s="2" t="n">
        <f aca="false">COUNTIFS(I:I,I445)</f>
        <v>1</v>
      </c>
    </row>
    <row r="446" customFormat="false" ht="15" hidden="false" customHeight="false" outlineLevel="0" collapsed="false">
      <c r="B446" s="18" t="s">
        <v>109</v>
      </c>
      <c r="C446" s="18" t="s">
        <v>1222</v>
      </c>
      <c r="D446" s="2" t="s">
        <v>210</v>
      </c>
      <c r="E446" s="2" t="s">
        <v>3358</v>
      </c>
      <c r="F446" s="2" t="n">
        <v>981</v>
      </c>
      <c r="G446" s="2"/>
      <c r="H446" s="18"/>
      <c r="I446" s="0" t="str">
        <f aca="false">B446&amp;C446&amp;D446</f>
        <v>WOMENBRASSIEREB</v>
      </c>
      <c r="J446" s="2" t="n">
        <f aca="false">COUNTIFS(I:I,I446)</f>
        <v>1</v>
      </c>
    </row>
    <row r="447" customFormat="false" ht="15" hidden="false" customHeight="false" outlineLevel="0" collapsed="false">
      <c r="B447" s="18" t="s">
        <v>109</v>
      </c>
      <c r="C447" s="18" t="s">
        <v>1222</v>
      </c>
      <c r="D447" s="2" t="s">
        <v>1611</v>
      </c>
      <c r="E447" s="2" t="s">
        <v>3358</v>
      </c>
      <c r="F447" s="2" t="n">
        <v>991</v>
      </c>
      <c r="G447" s="2"/>
      <c r="H447" s="18"/>
      <c r="I447" s="0" t="str">
        <f aca="false">B447&amp;C447&amp;D447</f>
        <v>WOMENBRASSIEREC</v>
      </c>
      <c r="J447" s="2" t="n">
        <f aca="false">COUNTIFS(I:I,I447)</f>
        <v>1</v>
      </c>
    </row>
    <row r="448" customFormat="false" ht="15" hidden="false" customHeight="false" outlineLevel="0" collapsed="false">
      <c r="B448" s="18" t="s">
        <v>109</v>
      </c>
      <c r="C448" s="18" t="s">
        <v>1222</v>
      </c>
      <c r="D448" s="2" t="s">
        <v>1612</v>
      </c>
      <c r="E448" s="2" t="s">
        <v>3358</v>
      </c>
      <c r="F448" s="2" t="n">
        <v>971</v>
      </c>
      <c r="G448" s="2"/>
      <c r="H448" s="18"/>
      <c r="I448" s="0" t="str">
        <f aca="false">B448&amp;C448&amp;D448</f>
        <v>WOMENBRASSIERED</v>
      </c>
      <c r="J448" s="2" t="n">
        <f aca="false">COUNTIFS(I:I,I448)</f>
        <v>1</v>
      </c>
    </row>
    <row r="449" customFormat="false" ht="15" hidden="false" customHeight="false" outlineLevel="0" collapsed="false">
      <c r="B449" s="18" t="s">
        <v>109</v>
      </c>
      <c r="C449" s="18" t="s">
        <v>1222</v>
      </c>
      <c r="D449" s="2" t="s">
        <v>194</v>
      </c>
      <c r="E449" s="2" t="s">
        <v>3358</v>
      </c>
      <c r="F449" s="2" t="n">
        <v>951</v>
      </c>
      <c r="G449" s="2"/>
      <c r="H449" s="18"/>
      <c r="I449" s="0" t="str">
        <f aca="false">B449&amp;C449&amp;D449</f>
        <v>WOMENBRASSIEREE</v>
      </c>
      <c r="J449" s="2" t="n">
        <f aca="false">COUNTIFS(I:I,I449)</f>
        <v>1</v>
      </c>
    </row>
    <row r="450" customFormat="false" ht="15" hidden="false" customHeight="false" outlineLevel="0" collapsed="false">
      <c r="B450" s="18" t="s">
        <v>109</v>
      </c>
      <c r="C450" s="18" t="s">
        <v>2589</v>
      </c>
      <c r="D450" s="2" t="n">
        <v>14</v>
      </c>
      <c r="E450" s="2" t="s">
        <v>3358</v>
      </c>
      <c r="F450" s="2" t="s">
        <v>3358</v>
      </c>
      <c r="G450" s="2"/>
      <c r="H450" s="18"/>
      <c r="I450" s="0" t="str">
        <f aca="false">B450&amp;C450&amp;D450</f>
        <v>WOMENGLOVES14</v>
      </c>
      <c r="J450" s="2" t="n">
        <f aca="false">COUNTIFS(I:I,I450)</f>
        <v>1</v>
      </c>
    </row>
    <row r="451" customFormat="false" ht="15" hidden="false" customHeight="false" outlineLevel="0" collapsed="false">
      <c r="B451" s="18" t="s">
        <v>109</v>
      </c>
      <c r="C451" s="18" t="s">
        <v>2589</v>
      </c>
      <c r="D451" s="2" t="n">
        <v>15</v>
      </c>
      <c r="E451" s="2" t="s">
        <v>3358</v>
      </c>
      <c r="F451" s="2" t="s">
        <v>3358</v>
      </c>
      <c r="G451" s="2"/>
      <c r="H451" s="18"/>
      <c r="I451" s="0" t="str">
        <f aca="false">B451&amp;C451&amp;D451</f>
        <v>WOMENGLOVES15</v>
      </c>
      <c r="J451" s="2" t="n">
        <f aca="false">COUNTIFS(I:I,I451)</f>
        <v>1</v>
      </c>
    </row>
    <row r="452" customFormat="false" ht="15" hidden="false" customHeight="false" outlineLevel="0" collapsed="false">
      <c r="B452" s="18" t="s">
        <v>109</v>
      </c>
      <c r="C452" s="18" t="s">
        <v>2589</v>
      </c>
      <c r="D452" s="75" t="n">
        <v>16</v>
      </c>
      <c r="E452" s="2" t="s">
        <v>3358</v>
      </c>
      <c r="F452" s="2" t="s">
        <v>3358</v>
      </c>
      <c r="G452" s="2"/>
      <c r="H452" s="18"/>
      <c r="I452" s="0" t="str">
        <f aca="false">B452&amp;C452&amp;D452</f>
        <v>WOMENGLOVES16</v>
      </c>
      <c r="J452" s="2" t="n">
        <f aca="false">COUNTIFS(I:I,I452)</f>
        <v>1</v>
      </c>
    </row>
    <row r="453" customFormat="false" ht="15" hidden="false" customHeight="false" outlineLevel="0" collapsed="false">
      <c r="B453" s="18" t="s">
        <v>109</v>
      </c>
      <c r="C453" s="18" t="s">
        <v>2589</v>
      </c>
      <c r="D453" s="75" t="n">
        <v>17</v>
      </c>
      <c r="E453" s="2" t="s">
        <v>3358</v>
      </c>
      <c r="F453" s="2" t="s">
        <v>3358</v>
      </c>
      <c r="G453" s="2"/>
      <c r="H453" s="18"/>
      <c r="I453" s="0" t="str">
        <f aca="false">B453&amp;C453&amp;D453</f>
        <v>WOMENGLOVES17</v>
      </c>
      <c r="J453" s="2" t="n">
        <f aca="false">COUNTIFS(I:I,I453)</f>
        <v>1</v>
      </c>
    </row>
    <row r="454" customFormat="false" ht="15" hidden="false" customHeight="false" outlineLevel="0" collapsed="false">
      <c r="B454" s="18" t="s">
        <v>109</v>
      </c>
      <c r="C454" s="18" t="s">
        <v>2589</v>
      </c>
      <c r="D454" s="75" t="n">
        <v>18</v>
      </c>
      <c r="E454" s="2" t="s">
        <v>3358</v>
      </c>
      <c r="F454" s="2" t="s">
        <v>3358</v>
      </c>
      <c r="G454" s="2"/>
      <c r="H454" s="18"/>
      <c r="I454" s="0" t="str">
        <f aca="false">B454&amp;C454&amp;D454</f>
        <v>WOMENGLOVES18</v>
      </c>
      <c r="J454" s="2" t="n">
        <f aca="false">COUNTIFS(I:I,I454)</f>
        <v>1</v>
      </c>
    </row>
    <row r="455" customFormat="false" ht="15" hidden="false" customHeight="false" outlineLevel="0" collapsed="false">
      <c r="B455" s="18" t="s">
        <v>109</v>
      </c>
      <c r="C455" s="18" t="s">
        <v>2589</v>
      </c>
      <c r="D455" s="75" t="n">
        <v>19</v>
      </c>
      <c r="E455" s="2" t="s">
        <v>3358</v>
      </c>
      <c r="F455" s="2" t="s">
        <v>3358</v>
      </c>
      <c r="G455" s="2"/>
      <c r="H455" s="18"/>
      <c r="I455" s="0" t="str">
        <f aca="false">B455&amp;C455&amp;D455</f>
        <v>WOMENGLOVES19</v>
      </c>
      <c r="J455" s="2" t="n">
        <f aca="false">COUNTIFS(I:I,I455)</f>
        <v>1</v>
      </c>
    </row>
    <row r="456" customFormat="false" ht="15" hidden="false" customHeight="false" outlineLevel="0" collapsed="false">
      <c r="B456" s="18" t="s">
        <v>109</v>
      </c>
      <c r="C456" s="18" t="s">
        <v>2589</v>
      </c>
      <c r="D456" s="75" t="n">
        <v>20</v>
      </c>
      <c r="E456" s="2" t="s">
        <v>3358</v>
      </c>
      <c r="F456" s="2" t="s">
        <v>3358</v>
      </c>
      <c r="G456" s="2"/>
      <c r="H456" s="18"/>
      <c r="I456" s="0" t="str">
        <f aca="false">B456&amp;C456&amp;D456</f>
        <v>WOMENGLOVES20</v>
      </c>
      <c r="J456" s="2" t="n">
        <f aca="false">COUNTIFS(I:I,I456)</f>
        <v>1</v>
      </c>
    </row>
    <row r="457" customFormat="false" ht="15" hidden="false" customHeight="false" outlineLevel="0" collapsed="false">
      <c r="B457" s="18" t="s">
        <v>109</v>
      </c>
      <c r="C457" s="18" t="s">
        <v>2589</v>
      </c>
      <c r="D457" s="75" t="n">
        <v>21</v>
      </c>
      <c r="E457" s="2" t="s">
        <v>3358</v>
      </c>
      <c r="F457" s="2" t="s">
        <v>3358</v>
      </c>
      <c r="G457" s="2"/>
      <c r="H457" s="18"/>
      <c r="I457" s="0" t="str">
        <f aca="false">B457&amp;C457&amp;D457</f>
        <v>WOMENGLOVES21</v>
      </c>
      <c r="J457" s="2" t="n">
        <f aca="false">COUNTIFS(I:I,I457)</f>
        <v>1</v>
      </c>
    </row>
    <row r="458" customFormat="false" ht="15" hidden="false" customHeight="false" outlineLevel="0" collapsed="false">
      <c r="B458" s="18" t="s">
        <v>109</v>
      </c>
      <c r="C458" s="18" t="s">
        <v>2589</v>
      </c>
      <c r="D458" s="75" t="n">
        <v>22</v>
      </c>
      <c r="E458" s="2" t="s">
        <v>3358</v>
      </c>
      <c r="F458" s="2" t="s">
        <v>3358</v>
      </c>
      <c r="G458" s="2"/>
      <c r="H458" s="18"/>
      <c r="I458" s="0" t="str">
        <f aca="false">B458&amp;C458&amp;D458</f>
        <v>WOMENGLOVES22</v>
      </c>
      <c r="J458" s="2" t="n">
        <f aca="false">COUNTIFS(I:I,I458)</f>
        <v>1</v>
      </c>
    </row>
    <row r="459" customFormat="false" ht="15" hidden="false" customHeight="false" outlineLevel="0" collapsed="false">
      <c r="B459" s="18" t="s">
        <v>109</v>
      </c>
      <c r="C459" s="18" t="s">
        <v>2589</v>
      </c>
      <c r="D459" s="2" t="n">
        <v>23</v>
      </c>
      <c r="E459" s="2" t="s">
        <v>3358</v>
      </c>
      <c r="F459" s="2" t="s">
        <v>3358</v>
      </c>
      <c r="G459" s="2"/>
      <c r="H459" s="18"/>
      <c r="I459" s="0" t="str">
        <f aca="false">B459&amp;C459&amp;D459</f>
        <v>WOMENGLOVES23</v>
      </c>
      <c r="J459" s="2" t="n">
        <f aca="false">COUNTIFS(I:I,I459)</f>
        <v>1</v>
      </c>
    </row>
    <row r="460" customFormat="false" ht="15" hidden="false" customHeight="false" outlineLevel="0" collapsed="false">
      <c r="B460" s="18" t="s">
        <v>109</v>
      </c>
      <c r="C460" s="18" t="s">
        <v>2589</v>
      </c>
      <c r="D460" s="2" t="n">
        <v>24</v>
      </c>
      <c r="E460" s="2" t="s">
        <v>3358</v>
      </c>
      <c r="F460" s="2" t="s">
        <v>3358</v>
      </c>
      <c r="G460" s="2"/>
      <c r="H460" s="18"/>
      <c r="I460" s="0" t="str">
        <f aca="false">B460&amp;C460&amp;D460</f>
        <v>WOMENGLOVES24</v>
      </c>
      <c r="J460" s="2" t="n">
        <f aca="false">COUNTIFS(I:I,I460)</f>
        <v>1</v>
      </c>
    </row>
    <row r="461" customFormat="false" ht="15" hidden="false" customHeight="false" outlineLevel="0" collapsed="false">
      <c r="B461" s="18" t="s">
        <v>109</v>
      </c>
      <c r="C461" s="18" t="s">
        <v>2589</v>
      </c>
      <c r="D461" s="2" t="n">
        <v>26</v>
      </c>
      <c r="E461" s="2" t="s">
        <v>3358</v>
      </c>
      <c r="F461" s="2" t="s">
        <v>3358</v>
      </c>
      <c r="G461" s="2"/>
      <c r="H461" s="18"/>
      <c r="I461" s="0" t="str">
        <f aca="false">B461&amp;C461&amp;D461</f>
        <v>WOMENGLOVES26</v>
      </c>
      <c r="J461" s="2" t="n">
        <f aca="false">COUNTIFS(I:I,I461)</f>
        <v>1</v>
      </c>
    </row>
    <row r="462" customFormat="false" ht="15" hidden="false" customHeight="false" outlineLevel="0" collapsed="false">
      <c r="B462" s="18" t="s">
        <v>109</v>
      </c>
      <c r="C462" s="18" t="s">
        <v>2589</v>
      </c>
      <c r="D462" s="2" t="n">
        <v>27</v>
      </c>
      <c r="E462" s="2" t="s">
        <v>3358</v>
      </c>
      <c r="F462" s="2" t="s">
        <v>3358</v>
      </c>
      <c r="G462" s="2"/>
      <c r="H462" s="18"/>
      <c r="I462" s="0" t="str">
        <f aca="false">B462&amp;C462&amp;D462</f>
        <v>WOMENGLOVES27</v>
      </c>
      <c r="J462" s="2" t="n">
        <f aca="false">COUNTIFS(I:I,I462)</f>
        <v>1</v>
      </c>
    </row>
    <row r="463" customFormat="false" ht="15" hidden="false" customHeight="false" outlineLevel="0" collapsed="false">
      <c r="B463" s="18" t="s">
        <v>109</v>
      </c>
      <c r="C463" s="18" t="s">
        <v>2589</v>
      </c>
      <c r="D463" s="2" t="n">
        <v>28</v>
      </c>
      <c r="E463" s="2" t="s">
        <v>3358</v>
      </c>
      <c r="F463" s="2" t="s">
        <v>3358</v>
      </c>
      <c r="G463" s="2"/>
      <c r="H463" s="18"/>
      <c r="I463" s="0" t="str">
        <f aca="false">B463&amp;C463&amp;D463</f>
        <v>WOMENGLOVES28</v>
      </c>
      <c r="J463" s="2" t="n">
        <f aca="false">COUNTIFS(I:I,I463)</f>
        <v>1</v>
      </c>
    </row>
    <row r="464" customFormat="false" ht="15" hidden="false" customHeight="false" outlineLevel="0" collapsed="false">
      <c r="B464" s="18" t="s">
        <v>109</v>
      </c>
      <c r="C464" s="18" t="s">
        <v>2589</v>
      </c>
      <c r="D464" s="2" t="n">
        <v>30</v>
      </c>
      <c r="E464" s="2" t="s">
        <v>3358</v>
      </c>
      <c r="F464" s="2" t="s">
        <v>3358</v>
      </c>
      <c r="G464" s="2"/>
      <c r="H464" s="18"/>
      <c r="I464" s="0" t="str">
        <f aca="false">B464&amp;C464&amp;D464</f>
        <v>WOMENGLOVES30</v>
      </c>
      <c r="J464" s="2" t="n">
        <f aca="false">COUNTIFS(I:I,I464)</f>
        <v>1</v>
      </c>
    </row>
    <row r="465" customFormat="false" ht="15" hidden="false" customHeight="false" outlineLevel="0" collapsed="false">
      <c r="B465" s="18" t="s">
        <v>109</v>
      </c>
      <c r="C465" s="18" t="s">
        <v>2589</v>
      </c>
      <c r="D465" s="2" t="n">
        <v>31</v>
      </c>
      <c r="E465" s="2" t="s">
        <v>3358</v>
      </c>
      <c r="F465" s="2" t="s">
        <v>3358</v>
      </c>
      <c r="G465" s="2"/>
      <c r="H465" s="18"/>
      <c r="I465" s="0" t="str">
        <f aca="false">B465&amp;C465&amp;D465</f>
        <v>WOMENGLOVES31</v>
      </c>
      <c r="J465" s="2" t="n">
        <f aca="false">COUNTIFS(I:I,I465)</f>
        <v>1</v>
      </c>
    </row>
    <row r="466" customFormat="false" ht="15" hidden="false" customHeight="false" outlineLevel="0" collapsed="false">
      <c r="B466" s="18" t="s">
        <v>109</v>
      </c>
      <c r="C466" s="18" t="s">
        <v>2589</v>
      </c>
      <c r="D466" s="2" t="n">
        <v>32</v>
      </c>
      <c r="E466" s="2" t="s">
        <v>3358</v>
      </c>
      <c r="F466" s="2" t="s">
        <v>3358</v>
      </c>
      <c r="G466" s="2"/>
      <c r="H466" s="18"/>
      <c r="I466" s="0" t="str">
        <f aca="false">B466&amp;C466&amp;D466</f>
        <v>WOMENGLOVES32</v>
      </c>
      <c r="J466" s="2" t="n">
        <f aca="false">COUNTIFS(I:I,I466)</f>
        <v>1</v>
      </c>
    </row>
    <row r="467" customFormat="false" ht="15" hidden="false" customHeight="false" outlineLevel="0" collapsed="false">
      <c r="B467" s="18" t="s">
        <v>109</v>
      </c>
      <c r="C467" s="18" t="s">
        <v>2589</v>
      </c>
      <c r="D467" s="2" t="s">
        <v>823</v>
      </c>
      <c r="E467" s="2" t="s">
        <v>3358</v>
      </c>
      <c r="F467" s="2" t="s">
        <v>3358</v>
      </c>
      <c r="G467" s="2"/>
      <c r="H467" s="18"/>
      <c r="I467" s="0" t="str">
        <f aca="false">B467&amp;C467&amp;D467</f>
        <v>WOMENGLOVES14/15</v>
      </c>
      <c r="J467" s="2" t="n">
        <f aca="false">COUNTIFS(I:I,I467)</f>
        <v>1</v>
      </c>
    </row>
    <row r="468" customFormat="false" ht="15" hidden="false" customHeight="false" outlineLevel="0" collapsed="false">
      <c r="B468" s="18" t="s">
        <v>109</v>
      </c>
      <c r="C468" s="18" t="s">
        <v>2589</v>
      </c>
      <c r="D468" s="2" t="s">
        <v>824</v>
      </c>
      <c r="E468" s="2" t="s">
        <v>3358</v>
      </c>
      <c r="F468" s="2" t="s">
        <v>3358</v>
      </c>
      <c r="G468" s="2"/>
      <c r="H468" s="18"/>
      <c r="I468" s="0" t="str">
        <f aca="false">B468&amp;C468&amp;D468</f>
        <v>WOMENGLOVES15/16</v>
      </c>
      <c r="J468" s="2" t="n">
        <f aca="false">COUNTIFS(I:I,I468)</f>
        <v>1</v>
      </c>
    </row>
    <row r="469" customFormat="false" ht="15" hidden="false" customHeight="false" outlineLevel="0" collapsed="false">
      <c r="B469" s="18" t="s">
        <v>109</v>
      </c>
      <c r="C469" s="18" t="s">
        <v>2589</v>
      </c>
      <c r="D469" s="2" t="s">
        <v>334</v>
      </c>
      <c r="E469" s="2" t="s">
        <v>3358</v>
      </c>
      <c r="F469" s="2" t="s">
        <v>3358</v>
      </c>
      <c r="G469" s="2"/>
      <c r="H469" s="18"/>
      <c r="I469" s="0" t="str">
        <f aca="false">B469&amp;C469&amp;D469</f>
        <v>WOMENGLOVES16/17</v>
      </c>
      <c r="J469" s="2" t="n">
        <f aca="false">COUNTIFS(I:I,I469)</f>
        <v>1</v>
      </c>
    </row>
    <row r="470" customFormat="false" ht="15" hidden="false" customHeight="false" outlineLevel="0" collapsed="false">
      <c r="B470" s="18" t="s">
        <v>109</v>
      </c>
      <c r="C470" s="18" t="s">
        <v>2589</v>
      </c>
      <c r="D470" s="2" t="s">
        <v>352</v>
      </c>
      <c r="E470" s="2" t="s">
        <v>3358</v>
      </c>
      <c r="F470" s="2" t="s">
        <v>3358</v>
      </c>
      <c r="G470" s="2"/>
      <c r="H470" s="18"/>
      <c r="I470" s="0" t="str">
        <f aca="false">B470&amp;C470&amp;D470</f>
        <v>WOMENGLOVES16/18</v>
      </c>
      <c r="J470" s="2" t="n">
        <f aca="false">COUNTIFS(I:I,I470)</f>
        <v>1</v>
      </c>
    </row>
    <row r="471" customFormat="false" ht="15" hidden="false" customHeight="false" outlineLevel="0" collapsed="false">
      <c r="B471" s="18" t="s">
        <v>109</v>
      </c>
      <c r="C471" s="18" t="s">
        <v>2589</v>
      </c>
      <c r="D471" s="2" t="s">
        <v>2346</v>
      </c>
      <c r="E471" s="2" t="s">
        <v>3358</v>
      </c>
      <c r="F471" s="2" t="s">
        <v>3358</v>
      </c>
      <c r="G471" s="2"/>
      <c r="H471" s="18"/>
      <c r="I471" s="0" t="str">
        <f aca="false">B471&amp;C471&amp;D471</f>
        <v>WOMENGLOVES16/20</v>
      </c>
      <c r="J471" s="2" t="n">
        <f aca="false">COUNTIFS(I:I,I471)</f>
        <v>1</v>
      </c>
    </row>
    <row r="472" customFormat="false" ht="15" hidden="false" customHeight="false" outlineLevel="0" collapsed="false">
      <c r="B472" s="18" t="s">
        <v>109</v>
      </c>
      <c r="C472" s="18" t="s">
        <v>2589</v>
      </c>
      <c r="D472" s="2" t="s">
        <v>3888</v>
      </c>
      <c r="E472" s="2" t="s">
        <v>3358</v>
      </c>
      <c r="F472" s="2" t="s">
        <v>3358</v>
      </c>
      <c r="G472" s="2"/>
      <c r="H472" s="18"/>
      <c r="I472" s="0" t="str">
        <f aca="false">B472&amp;C472&amp;D472</f>
        <v>WOMENGLOVES16/24</v>
      </c>
      <c r="J472" s="2" t="n">
        <f aca="false">COUNTIFS(I:I,I472)</f>
        <v>1</v>
      </c>
    </row>
    <row r="473" customFormat="false" ht="15" hidden="false" customHeight="false" outlineLevel="0" collapsed="false">
      <c r="B473" s="18" t="s">
        <v>109</v>
      </c>
      <c r="C473" s="18" t="s">
        <v>2589</v>
      </c>
      <c r="D473" s="2" t="s">
        <v>335</v>
      </c>
      <c r="E473" s="2" t="s">
        <v>3358</v>
      </c>
      <c r="F473" s="2" t="s">
        <v>3358</v>
      </c>
      <c r="G473" s="2"/>
      <c r="H473" s="18"/>
      <c r="I473" s="0" t="str">
        <f aca="false">B473&amp;C473&amp;D473</f>
        <v>WOMENGLOVES17/18</v>
      </c>
      <c r="J473" s="2" t="n">
        <f aca="false">COUNTIFS(I:I,I473)</f>
        <v>1</v>
      </c>
    </row>
    <row r="474" customFormat="false" ht="15" hidden="false" customHeight="false" outlineLevel="0" collapsed="false">
      <c r="B474" s="18" t="s">
        <v>109</v>
      </c>
      <c r="C474" s="18" t="s">
        <v>2589</v>
      </c>
      <c r="D474" s="2" t="s">
        <v>336</v>
      </c>
      <c r="E474" s="2" t="s">
        <v>3358</v>
      </c>
      <c r="F474" s="2" t="s">
        <v>3358</v>
      </c>
      <c r="G474" s="2"/>
      <c r="H474" s="18"/>
      <c r="I474" s="0" t="str">
        <f aca="false">B474&amp;C474&amp;D474</f>
        <v>WOMENGLOVES18/19</v>
      </c>
      <c r="J474" s="2" t="n">
        <f aca="false">COUNTIFS(I:I,I474)</f>
        <v>1</v>
      </c>
    </row>
    <row r="475" customFormat="false" ht="15" hidden="false" customHeight="false" outlineLevel="0" collapsed="false">
      <c r="B475" s="18" t="s">
        <v>109</v>
      </c>
      <c r="C475" s="18" t="s">
        <v>2589</v>
      </c>
      <c r="D475" s="2" t="s">
        <v>337</v>
      </c>
      <c r="E475" s="2" t="s">
        <v>3358</v>
      </c>
      <c r="F475" s="2" t="s">
        <v>3358</v>
      </c>
      <c r="G475" s="2"/>
      <c r="H475" s="18"/>
      <c r="I475" s="0" t="str">
        <f aca="false">B475&amp;C475&amp;D475</f>
        <v>WOMENGLOVES19/20</v>
      </c>
      <c r="J475" s="2" t="n">
        <f aca="false">COUNTIFS(I:I,I475)</f>
        <v>1</v>
      </c>
    </row>
    <row r="476" customFormat="false" ht="15" hidden="false" customHeight="false" outlineLevel="0" collapsed="false">
      <c r="B476" s="18" t="s">
        <v>109</v>
      </c>
      <c r="C476" s="18" t="s">
        <v>2589</v>
      </c>
      <c r="D476" s="2" t="s">
        <v>356</v>
      </c>
      <c r="E476" s="2" t="s">
        <v>3358</v>
      </c>
      <c r="F476" s="2" t="s">
        <v>3358</v>
      </c>
      <c r="G476" s="2"/>
      <c r="H476" s="18"/>
      <c r="I476" s="0" t="str">
        <f aca="false">B476&amp;C476&amp;D476</f>
        <v>WOMENGLOVES20/22</v>
      </c>
      <c r="J476" s="2" t="n">
        <f aca="false">COUNTIFS(I:I,I476)</f>
        <v>1</v>
      </c>
    </row>
    <row r="477" customFormat="false" ht="15" hidden="false" customHeight="false" outlineLevel="0" collapsed="false">
      <c r="B477" s="18" t="s">
        <v>109</v>
      </c>
      <c r="C477" s="18" t="s">
        <v>2589</v>
      </c>
      <c r="D477" s="2" t="s">
        <v>340</v>
      </c>
      <c r="E477" s="2" t="s">
        <v>3358</v>
      </c>
      <c r="F477" s="2" t="s">
        <v>3358</v>
      </c>
      <c r="G477" s="2"/>
      <c r="H477" s="18"/>
      <c r="I477" s="0" t="str">
        <f aca="false">B477&amp;C477&amp;D477</f>
        <v>WOMENGLOVES22/23</v>
      </c>
      <c r="J477" s="2" t="n">
        <f aca="false">COUNTIFS(I:I,I477)</f>
        <v>1</v>
      </c>
    </row>
    <row r="478" customFormat="false" ht="15" hidden="false" customHeight="false" outlineLevel="0" collapsed="false">
      <c r="B478" s="18" t="s">
        <v>109</v>
      </c>
      <c r="C478" s="18" t="s">
        <v>2589</v>
      </c>
      <c r="D478" s="2" t="s">
        <v>341</v>
      </c>
      <c r="E478" s="2" t="s">
        <v>3358</v>
      </c>
      <c r="F478" s="2" t="s">
        <v>3358</v>
      </c>
      <c r="G478" s="2"/>
      <c r="H478" s="18"/>
      <c r="I478" s="0" t="str">
        <f aca="false">B478&amp;C478&amp;D478</f>
        <v>WOMENGLOVES23/24</v>
      </c>
      <c r="J478" s="2" t="n">
        <f aca="false">COUNTIFS(I:I,I478)</f>
        <v>1</v>
      </c>
    </row>
    <row r="479" customFormat="false" ht="15" hidden="false" customHeight="false" outlineLevel="0" collapsed="false">
      <c r="B479" s="18" t="s">
        <v>109</v>
      </c>
      <c r="C479" s="18" t="s">
        <v>2550</v>
      </c>
      <c r="D479" s="2" t="n">
        <v>54</v>
      </c>
      <c r="E479" s="2" t="s">
        <v>3358</v>
      </c>
      <c r="F479" s="2" t="n">
        <v>899</v>
      </c>
      <c r="G479" s="2"/>
      <c r="H479" s="18"/>
      <c r="I479" s="0" t="str">
        <f aca="false">B479&amp;C479&amp;D479</f>
        <v>WOMENHATS54</v>
      </c>
      <c r="J479" s="2" t="n">
        <f aca="false">COUNTIFS(I:I,I479)</f>
        <v>1</v>
      </c>
    </row>
    <row r="480" customFormat="false" ht="15" hidden="false" customHeight="false" outlineLevel="0" collapsed="false">
      <c r="B480" s="18" t="s">
        <v>109</v>
      </c>
      <c r="C480" s="18" t="s">
        <v>2550</v>
      </c>
      <c r="D480" s="75" t="n">
        <v>55</v>
      </c>
      <c r="E480" s="2" t="s">
        <v>3358</v>
      </c>
      <c r="F480" s="2" t="n">
        <v>909</v>
      </c>
      <c r="G480" s="2"/>
      <c r="H480" s="18"/>
      <c r="I480" s="0" t="str">
        <f aca="false">B480&amp;C480&amp;D480</f>
        <v>WOMENHATS55</v>
      </c>
      <c r="J480" s="2" t="n">
        <f aca="false">COUNTIFS(I:I,I480)</f>
        <v>1</v>
      </c>
    </row>
    <row r="481" customFormat="false" ht="15" hidden="false" customHeight="false" outlineLevel="0" collapsed="false">
      <c r="B481" s="18" t="s">
        <v>109</v>
      </c>
      <c r="C481" s="18" t="s">
        <v>2550</v>
      </c>
      <c r="D481" s="75" t="n">
        <v>56</v>
      </c>
      <c r="E481" s="2" t="s">
        <v>3358</v>
      </c>
      <c r="F481" s="2" t="n">
        <v>999</v>
      </c>
      <c r="G481" s="2"/>
      <c r="H481" s="18"/>
      <c r="I481" s="0" t="str">
        <f aca="false">B481&amp;C481&amp;D481</f>
        <v>WOMENHATS56</v>
      </c>
      <c r="J481" s="2" t="n">
        <f aca="false">COUNTIFS(I:I,I481)</f>
        <v>1</v>
      </c>
    </row>
    <row r="482" customFormat="false" ht="15" hidden="false" customHeight="false" outlineLevel="0" collapsed="false">
      <c r="B482" s="18" t="s">
        <v>109</v>
      </c>
      <c r="C482" s="18" t="s">
        <v>2550</v>
      </c>
      <c r="D482" s="75" t="n">
        <v>57</v>
      </c>
      <c r="E482" s="2" t="s">
        <v>3358</v>
      </c>
      <c r="F482" s="2" t="n">
        <v>989</v>
      </c>
      <c r="G482" s="2"/>
      <c r="H482" s="18"/>
      <c r="I482" s="0" t="str">
        <f aca="false">B482&amp;C482&amp;D482</f>
        <v>WOMENHATS57</v>
      </c>
      <c r="J482" s="2" t="n">
        <f aca="false">COUNTIFS(I:I,I482)</f>
        <v>1</v>
      </c>
    </row>
    <row r="483" customFormat="false" ht="15" hidden="false" customHeight="false" outlineLevel="0" collapsed="false">
      <c r="B483" s="18" t="s">
        <v>109</v>
      </c>
      <c r="C483" s="18" t="s">
        <v>2550</v>
      </c>
      <c r="D483" s="75" t="n">
        <v>58</v>
      </c>
      <c r="E483" s="2" t="s">
        <v>3358</v>
      </c>
      <c r="F483" s="2" t="n">
        <v>979</v>
      </c>
      <c r="G483" s="2"/>
      <c r="H483" s="18"/>
      <c r="I483" s="0" t="str">
        <f aca="false">B483&amp;C483&amp;D483</f>
        <v>WOMENHATS58</v>
      </c>
      <c r="J483" s="2" t="n">
        <f aca="false">COUNTIFS(I:I,I483)</f>
        <v>1</v>
      </c>
    </row>
    <row r="484" customFormat="false" ht="15" hidden="false" customHeight="false" outlineLevel="0" collapsed="false">
      <c r="B484" s="18" t="s">
        <v>109</v>
      </c>
      <c r="C484" s="18" t="s">
        <v>2550</v>
      </c>
      <c r="D484" s="75" t="n">
        <v>59</v>
      </c>
      <c r="E484" s="2" t="s">
        <v>3358</v>
      </c>
      <c r="F484" s="2" t="n">
        <v>969</v>
      </c>
      <c r="G484" s="2"/>
      <c r="H484" s="18"/>
      <c r="I484" s="0" t="str">
        <f aca="false">B484&amp;C484&amp;D484</f>
        <v>WOMENHATS59</v>
      </c>
      <c r="J484" s="2" t="n">
        <f aca="false">COUNTIFS(I:I,I484)</f>
        <v>1</v>
      </c>
    </row>
    <row r="485" customFormat="false" ht="15" hidden="false" customHeight="false" outlineLevel="0" collapsed="false">
      <c r="B485" s="18" t="s">
        <v>109</v>
      </c>
      <c r="C485" s="18" t="s">
        <v>2550</v>
      </c>
      <c r="D485" s="75" t="n">
        <v>60</v>
      </c>
      <c r="E485" s="2" t="s">
        <v>3358</v>
      </c>
      <c r="F485" s="2" t="n">
        <v>959</v>
      </c>
      <c r="G485" s="2"/>
      <c r="H485" s="18"/>
      <c r="I485" s="0" t="str">
        <f aca="false">B485&amp;C485&amp;D485</f>
        <v>WOMENHATS60</v>
      </c>
      <c r="J485" s="2" t="n">
        <f aca="false">COUNTIFS(I:I,I485)</f>
        <v>1</v>
      </c>
    </row>
    <row r="486" customFormat="false" ht="15" hidden="false" customHeight="false" outlineLevel="0" collapsed="false">
      <c r="B486" s="18" t="s">
        <v>109</v>
      </c>
      <c r="C486" s="18" t="s">
        <v>2550</v>
      </c>
      <c r="D486" s="75" t="n">
        <v>61</v>
      </c>
      <c r="E486" s="2" t="s">
        <v>3358</v>
      </c>
      <c r="F486" s="2" t="n">
        <v>949</v>
      </c>
      <c r="G486" s="2"/>
      <c r="H486" s="18"/>
      <c r="I486" s="0" t="str">
        <f aca="false">B486&amp;C486&amp;D486</f>
        <v>WOMENHATS61</v>
      </c>
      <c r="J486" s="2" t="n">
        <f aca="false">COUNTIFS(I:I,I486)</f>
        <v>1</v>
      </c>
    </row>
    <row r="487" customFormat="false" ht="15" hidden="false" customHeight="false" outlineLevel="0" collapsed="false">
      <c r="B487" s="18" t="s">
        <v>109</v>
      </c>
      <c r="C487" s="18" t="s">
        <v>2550</v>
      </c>
      <c r="D487" s="75" t="n">
        <v>62</v>
      </c>
      <c r="E487" s="2" t="s">
        <v>3358</v>
      </c>
      <c r="F487" s="2" t="n">
        <v>939</v>
      </c>
      <c r="G487" s="2"/>
      <c r="H487" s="18"/>
      <c r="I487" s="0" t="str">
        <f aca="false">B487&amp;C487&amp;D487</f>
        <v>WOMENHATS62</v>
      </c>
      <c r="J487" s="2" t="n">
        <f aca="false">COUNTIFS(I:I,I487)</f>
        <v>1</v>
      </c>
    </row>
    <row r="488" customFormat="false" ht="15" hidden="false" customHeight="false" outlineLevel="0" collapsed="false">
      <c r="B488" s="18" t="s">
        <v>109</v>
      </c>
      <c r="C488" s="18" t="s">
        <v>2550</v>
      </c>
      <c r="D488" s="75" t="n">
        <v>63</v>
      </c>
      <c r="E488" s="2" t="s">
        <v>3358</v>
      </c>
      <c r="F488" s="2" t="n">
        <v>929</v>
      </c>
      <c r="G488" s="2"/>
      <c r="H488" s="18"/>
      <c r="I488" s="0" t="str">
        <f aca="false">B488&amp;C488&amp;D488</f>
        <v>WOMENHATS63</v>
      </c>
      <c r="J488" s="2" t="n">
        <f aca="false">COUNTIFS(I:I,I488)</f>
        <v>1</v>
      </c>
    </row>
    <row r="489" customFormat="false" ht="15" hidden="false" customHeight="false" outlineLevel="0" collapsed="false">
      <c r="B489" s="18" t="s">
        <v>109</v>
      </c>
      <c r="C489" s="18" t="s">
        <v>2550</v>
      </c>
      <c r="D489" s="75" t="n">
        <v>64</v>
      </c>
      <c r="E489" s="2" t="s">
        <v>3358</v>
      </c>
      <c r="F489" s="2" t="n">
        <v>919</v>
      </c>
      <c r="G489" s="2"/>
      <c r="H489" s="18"/>
      <c r="I489" s="0" t="str">
        <f aca="false">B489&amp;C489&amp;D489</f>
        <v>WOMENHATS64</v>
      </c>
      <c r="J489" s="2" t="n">
        <f aca="false">COUNTIFS(I:I,I489)</f>
        <v>1</v>
      </c>
    </row>
    <row r="490" customFormat="false" ht="15" hidden="false" customHeight="false" outlineLevel="0" collapsed="false">
      <c r="B490" s="18" t="s">
        <v>109</v>
      </c>
      <c r="C490" s="18" t="s">
        <v>2550</v>
      </c>
      <c r="D490" s="2" t="s">
        <v>486</v>
      </c>
      <c r="E490" s="2" t="s">
        <v>3358</v>
      </c>
      <c r="F490" s="2" t="n">
        <v>958</v>
      </c>
      <c r="G490" s="2"/>
      <c r="H490" s="18"/>
      <c r="I490" s="0" t="str">
        <f aca="false">B490&amp;C490&amp;D490</f>
        <v>WOMENHATS54/58</v>
      </c>
      <c r="J490" s="2" t="n">
        <f aca="false">COUNTIFS(I:I,I490)</f>
        <v>1</v>
      </c>
    </row>
    <row r="491" customFormat="false" ht="15" hidden="false" customHeight="false" outlineLevel="0" collapsed="false">
      <c r="B491" s="18" t="s">
        <v>109</v>
      </c>
      <c r="C491" s="18" t="s">
        <v>2550</v>
      </c>
      <c r="D491" s="2" t="s">
        <v>3885</v>
      </c>
      <c r="E491" s="2" t="s">
        <v>3358</v>
      </c>
      <c r="F491" s="2" t="n">
        <v>988</v>
      </c>
      <c r="G491" s="2"/>
      <c r="H491" s="18"/>
      <c r="I491" s="0" t="str">
        <f aca="false">B491&amp;C491&amp;D491</f>
        <v>WOMENHATS54/60</v>
      </c>
      <c r="J491" s="2" t="n">
        <f aca="false">COUNTIFS(I:I,I491)</f>
        <v>1</v>
      </c>
    </row>
    <row r="492" customFormat="false" ht="15" hidden="false" customHeight="false" outlineLevel="0" collapsed="false">
      <c r="B492" s="18" t="s">
        <v>109</v>
      </c>
      <c r="C492" s="18" t="s">
        <v>2550</v>
      </c>
      <c r="D492" s="2" t="s">
        <v>2557</v>
      </c>
      <c r="E492" s="2" t="s">
        <v>3358</v>
      </c>
      <c r="F492" s="2" t="n">
        <v>998</v>
      </c>
      <c r="G492" s="2"/>
      <c r="H492" s="18"/>
      <c r="I492" s="0" t="str">
        <f aca="false">B492&amp;C492&amp;D492</f>
        <v>WOMENHATS55/56</v>
      </c>
      <c r="J492" s="2" t="n">
        <f aca="false">COUNTIFS(I:I,I492)</f>
        <v>1</v>
      </c>
    </row>
    <row r="493" customFormat="false" ht="15" hidden="false" customHeight="false" outlineLevel="0" collapsed="false">
      <c r="B493" s="18" t="s">
        <v>109</v>
      </c>
      <c r="C493" s="18" t="s">
        <v>2550</v>
      </c>
      <c r="D493" s="2" t="s">
        <v>2566</v>
      </c>
      <c r="E493" s="2" t="s">
        <v>3358</v>
      </c>
      <c r="F493" s="2" t="n">
        <v>978</v>
      </c>
      <c r="G493" s="2"/>
      <c r="H493" s="18"/>
      <c r="I493" s="0" t="str">
        <f aca="false">B493&amp;C493&amp;D493</f>
        <v>WOMENHATS55/57</v>
      </c>
      <c r="J493" s="2" t="n">
        <f aca="false">COUNTIFS(I:I,I493)</f>
        <v>1</v>
      </c>
    </row>
    <row r="494" customFormat="false" ht="15" hidden="false" customHeight="false" outlineLevel="0" collapsed="false">
      <c r="B494" s="18" t="s">
        <v>109</v>
      </c>
      <c r="C494" s="18" t="s">
        <v>2550</v>
      </c>
      <c r="D494" s="2" t="s">
        <v>3796</v>
      </c>
      <c r="E494" s="2" t="s">
        <v>3358</v>
      </c>
      <c r="F494" s="2" t="n">
        <v>968</v>
      </c>
      <c r="G494" s="2"/>
      <c r="H494" s="18"/>
      <c r="I494" s="0" t="str">
        <f aca="false">B494&amp;C494&amp;D494</f>
        <v>WOMENHATS55/61</v>
      </c>
      <c r="J494" s="2" t="n">
        <f aca="false">COUNTIFS(I:I,I494)</f>
        <v>1</v>
      </c>
    </row>
    <row r="495" customFormat="false" ht="15" hidden="false" customHeight="false" outlineLevel="0" collapsed="false">
      <c r="B495" s="18" t="s">
        <v>109</v>
      </c>
      <c r="C495" s="18" t="s">
        <v>2550</v>
      </c>
      <c r="D495" s="2" t="s">
        <v>2561</v>
      </c>
      <c r="E495" s="2" t="s">
        <v>3358</v>
      </c>
      <c r="F495" s="2" t="n">
        <v>948</v>
      </c>
      <c r="G495" s="2"/>
      <c r="H495" s="18"/>
      <c r="I495" s="0" t="str">
        <f aca="false">B495&amp;C495&amp;D495</f>
        <v>WOMENHATS56/57</v>
      </c>
      <c r="J495" s="2" t="n">
        <f aca="false">COUNTIFS(I:I,I495)</f>
        <v>1</v>
      </c>
    </row>
    <row r="496" customFormat="false" ht="15" hidden="false" customHeight="false" outlineLevel="0" collapsed="false">
      <c r="B496" s="18" t="s">
        <v>109</v>
      </c>
      <c r="C496" s="18" t="s">
        <v>2550</v>
      </c>
      <c r="D496" s="2" t="s">
        <v>468</v>
      </c>
      <c r="E496" s="2" t="s">
        <v>3358</v>
      </c>
      <c r="F496" s="2" t="n">
        <v>938</v>
      </c>
      <c r="G496" s="2"/>
      <c r="H496" s="18"/>
      <c r="I496" s="0" t="str">
        <f aca="false">B496&amp;C496&amp;D496</f>
        <v>WOMENHATS56/58</v>
      </c>
      <c r="J496" s="2" t="n">
        <f aca="false">COUNTIFS(I:I,I496)</f>
        <v>1</v>
      </c>
    </row>
    <row r="497" customFormat="false" ht="15" hidden="false" customHeight="false" outlineLevel="0" collapsed="false">
      <c r="B497" s="18" t="s">
        <v>109</v>
      </c>
      <c r="C497" s="18" t="s">
        <v>2550</v>
      </c>
      <c r="D497" s="2" t="s">
        <v>2558</v>
      </c>
      <c r="E497" s="2" t="s">
        <v>3358</v>
      </c>
      <c r="F497" s="2" t="n">
        <v>928</v>
      </c>
      <c r="G497" s="2"/>
      <c r="H497" s="18"/>
      <c r="I497" s="0" t="str">
        <f aca="false">B497&amp;C497&amp;D497</f>
        <v>WOMENHATS57/58</v>
      </c>
      <c r="J497" s="2" t="n">
        <f aca="false">COUNTIFS(I:I,I497)</f>
        <v>1</v>
      </c>
    </row>
    <row r="498" customFormat="false" ht="15" hidden="false" customHeight="false" outlineLevel="0" collapsed="false">
      <c r="B498" s="18" t="s">
        <v>109</v>
      </c>
      <c r="C498" s="18" t="s">
        <v>2550</v>
      </c>
      <c r="D498" s="2" t="s">
        <v>2567</v>
      </c>
      <c r="E498" s="2" t="s">
        <v>3358</v>
      </c>
      <c r="F498" s="2" t="n">
        <v>918</v>
      </c>
      <c r="G498" s="2"/>
      <c r="H498" s="18"/>
      <c r="I498" s="0" t="str">
        <f aca="false">B498&amp;C498&amp;D498</f>
        <v>WOMENHATS57/59</v>
      </c>
      <c r="J498" s="2" t="n">
        <f aca="false">COUNTIFS(I:I,I498)</f>
        <v>1</v>
      </c>
    </row>
    <row r="499" customFormat="false" ht="15" hidden="false" customHeight="false" outlineLevel="0" collapsed="false">
      <c r="B499" s="18" t="s">
        <v>109</v>
      </c>
      <c r="C499" s="18" t="s">
        <v>2550</v>
      </c>
      <c r="D499" s="2" t="s">
        <v>3565</v>
      </c>
      <c r="E499" s="2" t="s">
        <v>3358</v>
      </c>
      <c r="F499" s="2" t="n">
        <v>908</v>
      </c>
      <c r="G499" s="2"/>
      <c r="H499" s="18"/>
      <c r="I499" s="0" t="str">
        <f aca="false">B499&amp;C499&amp;D499</f>
        <v>WOMENHATS57/60</v>
      </c>
      <c r="J499" s="2" t="n">
        <f aca="false">COUNTIFS(I:I,I499)</f>
        <v>1</v>
      </c>
    </row>
    <row r="500" customFormat="false" ht="15" hidden="false" customHeight="false" outlineLevel="0" collapsed="false">
      <c r="B500" s="18" t="s">
        <v>109</v>
      </c>
      <c r="C500" s="18" t="s">
        <v>2550</v>
      </c>
      <c r="D500" s="2" t="s">
        <v>2562</v>
      </c>
      <c r="E500" s="2" t="s">
        <v>3358</v>
      </c>
      <c r="F500" s="2" t="n">
        <v>898</v>
      </c>
      <c r="G500" s="2"/>
      <c r="H500" s="18"/>
      <c r="I500" s="0" t="str">
        <f aca="false">B500&amp;C500&amp;D500</f>
        <v>WOMENHATS58/59</v>
      </c>
      <c r="J500" s="2" t="n">
        <f aca="false">COUNTIFS(I:I,I500)</f>
        <v>1</v>
      </c>
    </row>
    <row r="501" customFormat="false" ht="15" hidden="false" customHeight="false" outlineLevel="0" collapsed="false">
      <c r="B501" s="18" t="s">
        <v>109</v>
      </c>
      <c r="C501" s="18" t="s">
        <v>2550</v>
      </c>
      <c r="D501" s="2" t="s">
        <v>469</v>
      </c>
      <c r="E501" s="2" t="s">
        <v>3358</v>
      </c>
      <c r="F501" s="2" t="n">
        <v>888</v>
      </c>
      <c r="G501" s="2"/>
      <c r="H501" s="18"/>
      <c r="I501" s="0" t="str">
        <f aca="false">B501&amp;C501&amp;D501</f>
        <v>WOMENHATS58/60</v>
      </c>
      <c r="J501" s="2" t="n">
        <f aca="false">COUNTIFS(I:I,I501)</f>
        <v>1</v>
      </c>
    </row>
    <row r="502" customFormat="false" ht="15" hidden="false" customHeight="false" outlineLevel="0" collapsed="false">
      <c r="B502" s="18" t="s">
        <v>109</v>
      </c>
      <c r="C502" s="18" t="s">
        <v>2550</v>
      </c>
      <c r="D502" s="2" t="s">
        <v>2563</v>
      </c>
      <c r="E502" s="2" t="s">
        <v>3358</v>
      </c>
      <c r="F502" s="2" t="n">
        <v>878</v>
      </c>
      <c r="G502" s="2"/>
      <c r="H502" s="18"/>
      <c r="I502" s="0" t="str">
        <f aca="false">B502&amp;C502&amp;D502</f>
        <v>WOMENHATS59/60</v>
      </c>
      <c r="J502" s="2" t="n">
        <f aca="false">COUNTIFS(I:I,I502)</f>
        <v>1</v>
      </c>
    </row>
    <row r="503" customFormat="false" ht="15" hidden="false" customHeight="false" outlineLevel="0" collapsed="false">
      <c r="B503" s="18" t="s">
        <v>109</v>
      </c>
      <c r="C503" s="18" t="s">
        <v>1013</v>
      </c>
      <c r="D503" s="75" t="n">
        <v>21</v>
      </c>
      <c r="E503" s="2" t="s">
        <v>3358</v>
      </c>
      <c r="F503" s="2" t="n">
        <v>874</v>
      </c>
      <c r="G503" s="2"/>
      <c r="H503" s="18"/>
      <c r="I503" s="0" t="str">
        <f aca="false">B503&amp;C503&amp;D503</f>
        <v>WOMENJEANS21</v>
      </c>
      <c r="J503" s="2" t="n">
        <f aca="false">COUNTIFS(I:I,I503)</f>
        <v>1</v>
      </c>
    </row>
    <row r="504" customFormat="false" ht="15" hidden="false" customHeight="false" outlineLevel="0" collapsed="false">
      <c r="B504" s="18" t="s">
        <v>109</v>
      </c>
      <c r="C504" s="18" t="s">
        <v>1013</v>
      </c>
      <c r="D504" s="75" t="n">
        <v>22</v>
      </c>
      <c r="E504" s="2" t="s">
        <v>3358</v>
      </c>
      <c r="F504" s="2" t="n">
        <v>894</v>
      </c>
      <c r="G504" s="2"/>
      <c r="H504" s="18"/>
      <c r="I504" s="0" t="str">
        <f aca="false">B504&amp;C504&amp;D504</f>
        <v>WOMENJEANS22</v>
      </c>
      <c r="J504" s="2" t="n">
        <f aca="false">COUNTIFS(I:I,I504)</f>
        <v>1</v>
      </c>
    </row>
    <row r="505" customFormat="false" ht="15" hidden="false" customHeight="false" outlineLevel="0" collapsed="false">
      <c r="B505" s="18" t="s">
        <v>109</v>
      </c>
      <c r="C505" s="18" t="s">
        <v>1013</v>
      </c>
      <c r="D505" s="75" t="n">
        <v>23</v>
      </c>
      <c r="E505" s="2" t="s">
        <v>3358</v>
      </c>
      <c r="F505" s="2" t="n">
        <v>914</v>
      </c>
      <c r="G505" s="2"/>
      <c r="H505" s="18"/>
      <c r="I505" s="0" t="str">
        <f aca="false">B505&amp;C505&amp;D505</f>
        <v>WOMENJEANS23</v>
      </c>
      <c r="J505" s="2" t="n">
        <f aca="false">COUNTIFS(I:I,I505)</f>
        <v>1</v>
      </c>
    </row>
    <row r="506" customFormat="false" ht="15" hidden="false" customHeight="false" outlineLevel="0" collapsed="false">
      <c r="B506" s="18" t="s">
        <v>109</v>
      </c>
      <c r="C506" s="18" t="s">
        <v>1013</v>
      </c>
      <c r="D506" s="75" t="n">
        <v>24</v>
      </c>
      <c r="E506" s="2" t="s">
        <v>3358</v>
      </c>
      <c r="F506" s="2" t="n">
        <v>934</v>
      </c>
      <c r="G506" s="2"/>
      <c r="H506" s="18"/>
      <c r="I506" s="0" t="str">
        <f aca="false">B506&amp;C506&amp;D506</f>
        <v>WOMENJEANS24</v>
      </c>
      <c r="J506" s="2" t="n">
        <f aca="false">COUNTIFS(I:I,I506)</f>
        <v>1</v>
      </c>
    </row>
    <row r="507" customFormat="false" ht="15" hidden="false" customHeight="false" outlineLevel="0" collapsed="false">
      <c r="B507" s="18" t="s">
        <v>109</v>
      </c>
      <c r="C507" s="18" t="s">
        <v>1013</v>
      </c>
      <c r="D507" s="75" t="n">
        <v>25</v>
      </c>
      <c r="E507" s="2" t="s">
        <v>3358</v>
      </c>
      <c r="F507" s="2" t="n">
        <v>954</v>
      </c>
      <c r="G507" s="2"/>
      <c r="H507" s="18"/>
      <c r="I507" s="0" t="str">
        <f aca="false">B507&amp;C507&amp;D507</f>
        <v>WOMENJEANS25</v>
      </c>
      <c r="J507" s="2" t="n">
        <f aca="false">COUNTIFS(I:I,I507)</f>
        <v>1</v>
      </c>
    </row>
    <row r="508" customFormat="false" ht="15" hidden="false" customHeight="false" outlineLevel="0" collapsed="false">
      <c r="B508" s="18" t="s">
        <v>109</v>
      </c>
      <c r="C508" s="18" t="s">
        <v>1013</v>
      </c>
      <c r="D508" s="75" t="n">
        <v>26</v>
      </c>
      <c r="E508" s="2" t="s">
        <v>3358</v>
      </c>
      <c r="F508" s="2" t="n">
        <v>974</v>
      </c>
      <c r="G508" s="2"/>
      <c r="H508" s="18"/>
      <c r="I508" s="0" t="str">
        <f aca="false">B508&amp;C508&amp;D508</f>
        <v>WOMENJEANS26</v>
      </c>
      <c r="J508" s="2" t="n">
        <f aca="false">COUNTIFS(I:I,I508)</f>
        <v>1</v>
      </c>
    </row>
    <row r="509" customFormat="false" ht="15" hidden="false" customHeight="false" outlineLevel="0" collapsed="false">
      <c r="B509" s="18" t="s">
        <v>109</v>
      </c>
      <c r="C509" s="18" t="s">
        <v>1013</v>
      </c>
      <c r="D509" s="75" t="n">
        <v>27</v>
      </c>
      <c r="E509" s="2" t="s">
        <v>3358</v>
      </c>
      <c r="F509" s="2" t="n">
        <v>994</v>
      </c>
      <c r="G509" s="2"/>
      <c r="H509" s="18"/>
      <c r="I509" s="0" t="str">
        <f aca="false">B509&amp;C509&amp;D509</f>
        <v>WOMENJEANS27</v>
      </c>
      <c r="J509" s="2" t="n">
        <f aca="false">COUNTIFS(I:I,I509)</f>
        <v>1</v>
      </c>
    </row>
    <row r="510" customFormat="false" ht="15" hidden="false" customHeight="false" outlineLevel="0" collapsed="false">
      <c r="B510" s="18" t="s">
        <v>109</v>
      </c>
      <c r="C510" s="18" t="s">
        <v>1013</v>
      </c>
      <c r="D510" s="75" t="n">
        <v>28</v>
      </c>
      <c r="E510" s="2" t="s">
        <v>3358</v>
      </c>
      <c r="F510" s="2" t="n">
        <v>984</v>
      </c>
      <c r="G510" s="2"/>
      <c r="H510" s="18"/>
      <c r="I510" s="0" t="str">
        <f aca="false">B510&amp;C510&amp;D510</f>
        <v>WOMENJEANS28</v>
      </c>
      <c r="J510" s="2" t="n">
        <f aca="false">COUNTIFS(I:I,I510)</f>
        <v>1</v>
      </c>
    </row>
    <row r="511" customFormat="false" ht="15" hidden="false" customHeight="false" outlineLevel="0" collapsed="false">
      <c r="B511" s="18" t="s">
        <v>109</v>
      </c>
      <c r="C511" s="18" t="s">
        <v>1013</v>
      </c>
      <c r="D511" s="75" t="n">
        <v>29</v>
      </c>
      <c r="E511" s="2" t="s">
        <v>3358</v>
      </c>
      <c r="F511" s="2" t="n">
        <v>964</v>
      </c>
      <c r="G511" s="2"/>
      <c r="H511" s="18"/>
      <c r="I511" s="0" t="str">
        <f aca="false">B511&amp;C511&amp;D511</f>
        <v>WOMENJEANS29</v>
      </c>
      <c r="J511" s="2" t="n">
        <f aca="false">COUNTIFS(I:I,I511)</f>
        <v>1</v>
      </c>
    </row>
    <row r="512" customFormat="false" ht="15" hidden="false" customHeight="false" outlineLevel="0" collapsed="false">
      <c r="B512" s="18" t="s">
        <v>109</v>
      </c>
      <c r="C512" s="18" t="s">
        <v>1013</v>
      </c>
      <c r="D512" s="75" t="n">
        <v>30</v>
      </c>
      <c r="E512" s="2" t="s">
        <v>3358</v>
      </c>
      <c r="F512" s="2" t="n">
        <v>944</v>
      </c>
      <c r="G512" s="2"/>
      <c r="H512" s="18"/>
      <c r="I512" s="0" t="str">
        <f aca="false">B512&amp;C512&amp;D512</f>
        <v>WOMENJEANS30</v>
      </c>
      <c r="J512" s="2" t="n">
        <f aca="false">COUNTIFS(I:I,I512)</f>
        <v>1</v>
      </c>
    </row>
    <row r="513" customFormat="false" ht="15" hidden="false" customHeight="false" outlineLevel="0" collapsed="false">
      <c r="B513" s="18" t="s">
        <v>109</v>
      </c>
      <c r="C513" s="18" t="s">
        <v>1013</v>
      </c>
      <c r="D513" s="75" t="n">
        <v>31</v>
      </c>
      <c r="E513" s="2" t="s">
        <v>3358</v>
      </c>
      <c r="F513" s="2" t="n">
        <v>924</v>
      </c>
      <c r="G513" s="2"/>
      <c r="H513" s="18"/>
      <c r="I513" s="0" t="str">
        <f aca="false">B513&amp;C513&amp;D513</f>
        <v>WOMENJEANS31</v>
      </c>
      <c r="J513" s="2" t="n">
        <f aca="false">COUNTIFS(I:I,I513)</f>
        <v>1</v>
      </c>
    </row>
    <row r="514" customFormat="false" ht="15" hidden="false" customHeight="false" outlineLevel="0" collapsed="false">
      <c r="B514" s="18" t="s">
        <v>109</v>
      </c>
      <c r="C514" s="18" t="s">
        <v>1013</v>
      </c>
      <c r="D514" s="75" t="n">
        <v>32</v>
      </c>
      <c r="E514" s="2" t="s">
        <v>3358</v>
      </c>
      <c r="F514" s="2" t="n">
        <v>904</v>
      </c>
      <c r="G514" s="2"/>
      <c r="H514" s="18"/>
      <c r="I514" s="0" t="str">
        <f aca="false">B514&amp;C514&amp;D514</f>
        <v>WOMENJEANS32</v>
      </c>
      <c r="J514" s="2" t="n">
        <f aca="false">COUNTIFS(I:I,I514)</f>
        <v>1</v>
      </c>
    </row>
    <row r="515" customFormat="false" ht="15" hidden="false" customHeight="false" outlineLevel="0" collapsed="false">
      <c r="B515" s="18" t="s">
        <v>109</v>
      </c>
      <c r="C515" s="18" t="s">
        <v>1013</v>
      </c>
      <c r="D515" s="75" t="n">
        <v>33</v>
      </c>
      <c r="E515" s="2" t="s">
        <v>3358</v>
      </c>
      <c r="F515" s="2" t="n">
        <v>884</v>
      </c>
      <c r="G515" s="2"/>
      <c r="H515" s="18"/>
      <c r="I515" s="0" t="str">
        <f aca="false">B515&amp;C515&amp;D515</f>
        <v>WOMENJEANS33</v>
      </c>
      <c r="J515" s="2" t="n">
        <f aca="false">COUNTIFS(I:I,I515)</f>
        <v>1</v>
      </c>
    </row>
    <row r="516" customFormat="false" ht="15" hidden="false" customHeight="false" outlineLevel="0" collapsed="false">
      <c r="B516" s="18" t="s">
        <v>109</v>
      </c>
      <c r="C516" s="18" t="s">
        <v>1013</v>
      </c>
      <c r="D516" s="75" t="n">
        <v>34</v>
      </c>
      <c r="E516" s="2" t="s">
        <v>3358</v>
      </c>
      <c r="F516" s="2" t="n">
        <v>864</v>
      </c>
      <c r="G516" s="2"/>
      <c r="H516" s="18"/>
      <c r="I516" s="0" t="str">
        <f aca="false">B516&amp;C516&amp;D516</f>
        <v>WOMENJEANS34</v>
      </c>
      <c r="J516" s="2" t="n">
        <f aca="false">COUNTIFS(I:I,I516)</f>
        <v>1</v>
      </c>
    </row>
    <row r="517" customFormat="false" ht="15" hidden="false" customHeight="false" outlineLevel="0" collapsed="false">
      <c r="B517" s="18" t="s">
        <v>109</v>
      </c>
      <c r="C517" s="18" t="s">
        <v>1013</v>
      </c>
      <c r="D517" s="75" t="n">
        <v>35</v>
      </c>
      <c r="E517" s="2" t="s">
        <v>3358</v>
      </c>
      <c r="F517" s="2" t="n">
        <v>844</v>
      </c>
      <c r="G517" s="2"/>
      <c r="H517" s="18"/>
      <c r="I517" s="0" t="str">
        <f aca="false">B517&amp;C517&amp;D517</f>
        <v>WOMENJEANS35</v>
      </c>
      <c r="J517" s="2" t="n">
        <f aca="false">COUNTIFS(I:I,I517)</f>
        <v>1</v>
      </c>
    </row>
    <row r="518" customFormat="false" ht="15" hidden="false" customHeight="false" outlineLevel="0" collapsed="false">
      <c r="B518" s="18" t="s">
        <v>109</v>
      </c>
      <c r="C518" s="18" t="s">
        <v>1013</v>
      </c>
      <c r="D518" s="75" t="n">
        <v>36</v>
      </c>
      <c r="E518" s="2" t="s">
        <v>3358</v>
      </c>
      <c r="F518" s="2" t="n">
        <v>824</v>
      </c>
      <c r="G518" s="2"/>
      <c r="H518" s="18"/>
      <c r="I518" s="0" t="str">
        <f aca="false">B518&amp;C518&amp;D518</f>
        <v>WOMENJEANS36</v>
      </c>
      <c r="J518" s="2" t="n">
        <f aca="false">COUNTIFS(I:I,I518)</f>
        <v>1</v>
      </c>
    </row>
    <row r="519" customFormat="false" ht="15" hidden="false" customHeight="false" outlineLevel="0" collapsed="false">
      <c r="B519" s="18" t="s">
        <v>109</v>
      </c>
      <c r="C519" s="18" t="s">
        <v>1013</v>
      </c>
      <c r="D519" s="75" t="n">
        <v>37</v>
      </c>
      <c r="E519" s="2" t="s">
        <v>3358</v>
      </c>
      <c r="F519" s="2" t="n">
        <v>804</v>
      </c>
      <c r="G519" s="2"/>
      <c r="H519" s="18"/>
      <c r="I519" s="0" t="str">
        <f aca="false">B519&amp;C519&amp;D519</f>
        <v>WOMENJEANS37</v>
      </c>
      <c r="J519" s="2" t="n">
        <f aca="false">COUNTIFS(I:I,I519)</f>
        <v>1</v>
      </c>
    </row>
    <row r="520" customFormat="false" ht="15" hidden="false" customHeight="false" outlineLevel="0" collapsed="false">
      <c r="B520" s="18" t="s">
        <v>109</v>
      </c>
      <c r="C520" s="18" t="s">
        <v>1013</v>
      </c>
      <c r="D520" s="75" t="n">
        <v>38</v>
      </c>
      <c r="E520" s="2" t="n">
        <v>818</v>
      </c>
      <c r="F520" s="2" t="n">
        <v>784</v>
      </c>
      <c r="G520" s="2"/>
      <c r="H520" s="18"/>
      <c r="I520" s="0" t="str">
        <f aca="false">B520&amp;C520&amp;D520</f>
        <v>WOMENJEANS38</v>
      </c>
      <c r="J520" s="2" t="n">
        <f aca="false">COUNTIFS(I:I,I520)</f>
        <v>1</v>
      </c>
    </row>
    <row r="521" customFormat="false" ht="15" hidden="false" customHeight="false" outlineLevel="0" collapsed="false">
      <c r="B521" s="18" t="s">
        <v>109</v>
      </c>
      <c r="C521" s="18" t="s">
        <v>1013</v>
      </c>
      <c r="D521" s="75" t="n">
        <v>39</v>
      </c>
      <c r="E521" s="2" t="s">
        <v>3358</v>
      </c>
      <c r="F521" s="2" t="n">
        <v>764</v>
      </c>
      <c r="G521" s="2"/>
      <c r="H521" s="18"/>
      <c r="I521" s="0" t="str">
        <f aca="false">B521&amp;C521&amp;D521</f>
        <v>WOMENJEANS39</v>
      </c>
      <c r="J521" s="2" t="n">
        <f aca="false">COUNTIFS(I:I,I521)</f>
        <v>1</v>
      </c>
    </row>
    <row r="522" customFormat="false" ht="15" hidden="false" customHeight="false" outlineLevel="0" collapsed="false">
      <c r="B522" s="18" t="s">
        <v>109</v>
      </c>
      <c r="C522" s="18" t="s">
        <v>1013</v>
      </c>
      <c r="D522" s="75" t="n">
        <v>40</v>
      </c>
      <c r="E522" s="2" t="n">
        <v>878</v>
      </c>
      <c r="F522" s="2" t="n">
        <v>744</v>
      </c>
      <c r="G522" s="2"/>
      <c r="H522" s="18"/>
      <c r="I522" s="0" t="str">
        <f aca="false">B522&amp;C522&amp;D522</f>
        <v>WOMENJEANS40</v>
      </c>
      <c r="J522" s="2" t="n">
        <f aca="false">COUNTIFS(I:I,I522)</f>
        <v>1</v>
      </c>
    </row>
    <row r="523" customFormat="false" ht="15" hidden="false" customHeight="false" outlineLevel="0" collapsed="false">
      <c r="B523" s="18" t="s">
        <v>109</v>
      </c>
      <c r="C523" s="18" t="s">
        <v>1013</v>
      </c>
      <c r="D523" s="2" t="s">
        <v>3906</v>
      </c>
      <c r="E523" s="2" t="n">
        <v>385</v>
      </c>
      <c r="F523" s="2" t="n">
        <v>385</v>
      </c>
      <c r="G523" s="2"/>
      <c r="H523" s="18"/>
      <c r="I523" s="0" t="str">
        <f aca="false">B523&amp;C523&amp;D523</f>
        <v>WOMENJEANS22/L27</v>
      </c>
      <c r="J523" s="2" t="n">
        <f aca="false">COUNTIFS(I:I,I523)</f>
        <v>1</v>
      </c>
    </row>
    <row r="524" customFormat="false" ht="15" hidden="false" customHeight="false" outlineLevel="0" collapsed="false">
      <c r="B524" s="18" t="s">
        <v>109</v>
      </c>
      <c r="C524" s="18" t="s">
        <v>1013</v>
      </c>
      <c r="D524" s="2" t="s">
        <v>3907</v>
      </c>
      <c r="E524" s="2" t="n">
        <v>387</v>
      </c>
      <c r="F524" s="2" t="n">
        <v>387</v>
      </c>
      <c r="G524" s="2"/>
      <c r="H524" s="18"/>
      <c r="I524" s="0" t="str">
        <f aca="false">B524&amp;C524&amp;D524</f>
        <v>WOMENJEANS22/L28</v>
      </c>
      <c r="J524" s="2" t="n">
        <f aca="false">COUNTIFS(I:I,I524)</f>
        <v>1</v>
      </c>
    </row>
    <row r="525" customFormat="false" ht="15" hidden="false" customHeight="false" outlineLevel="0" collapsed="false">
      <c r="B525" s="18" t="s">
        <v>109</v>
      </c>
      <c r="C525" s="18" t="s">
        <v>1013</v>
      </c>
      <c r="D525" s="2" t="s">
        <v>3908</v>
      </c>
      <c r="E525" s="2" t="n">
        <v>445</v>
      </c>
      <c r="F525" s="2" t="n">
        <v>445</v>
      </c>
      <c r="G525" s="2"/>
      <c r="H525" s="18"/>
      <c r="I525" s="0" t="str">
        <f aca="false">B525&amp;C525&amp;D525</f>
        <v>WOMENJEANS22/L29</v>
      </c>
      <c r="J525" s="2" t="n">
        <f aca="false">COUNTIFS(I:I,I525)</f>
        <v>1</v>
      </c>
    </row>
    <row r="526" customFormat="false" ht="15" hidden="false" customHeight="false" outlineLevel="0" collapsed="false">
      <c r="B526" s="18" t="s">
        <v>109</v>
      </c>
      <c r="C526" s="18" t="s">
        <v>1013</v>
      </c>
      <c r="D526" s="2" t="s">
        <v>2947</v>
      </c>
      <c r="E526" s="2" t="n">
        <v>417</v>
      </c>
      <c r="F526" s="2" t="n">
        <v>417</v>
      </c>
      <c r="G526" s="2"/>
      <c r="H526" s="18"/>
      <c r="I526" s="0" t="str">
        <f aca="false">B526&amp;C526&amp;D526</f>
        <v>WOMENJEANS22/L30</v>
      </c>
      <c r="J526" s="2" t="n">
        <f aca="false">COUNTIFS(I:I,I526)</f>
        <v>1</v>
      </c>
    </row>
    <row r="527" customFormat="false" ht="15" hidden="false" customHeight="false" outlineLevel="0" collapsed="false">
      <c r="B527" s="18" t="s">
        <v>109</v>
      </c>
      <c r="C527" s="18" t="s">
        <v>1013</v>
      </c>
      <c r="D527" s="2" t="s">
        <v>3909</v>
      </c>
      <c r="E527" s="2" t="n">
        <v>505</v>
      </c>
      <c r="F527" s="2" t="n">
        <v>505</v>
      </c>
      <c r="G527" s="2"/>
      <c r="H527" s="18"/>
      <c r="I527" s="0" t="str">
        <f aca="false">B527&amp;C527&amp;D527</f>
        <v>WOMENJEANS22/L31</v>
      </c>
      <c r="J527" s="2" t="n">
        <f aca="false">COUNTIFS(I:I,I527)</f>
        <v>1</v>
      </c>
    </row>
    <row r="528" customFormat="false" ht="15" hidden="false" customHeight="false" outlineLevel="0" collapsed="false">
      <c r="B528" s="18" t="s">
        <v>109</v>
      </c>
      <c r="C528" s="18" t="s">
        <v>1013</v>
      </c>
      <c r="D528" s="2" t="s">
        <v>2964</v>
      </c>
      <c r="E528" s="2" t="n">
        <v>507</v>
      </c>
      <c r="F528" s="2" t="n">
        <v>507</v>
      </c>
      <c r="G528" s="2"/>
      <c r="H528" s="18"/>
      <c r="I528" s="0" t="str">
        <f aca="false">B528&amp;C528&amp;D528</f>
        <v>WOMENJEANS22/L32</v>
      </c>
      <c r="J528" s="2" t="n">
        <f aca="false">COUNTIFS(I:I,I528)</f>
        <v>1</v>
      </c>
    </row>
    <row r="529" customFormat="false" ht="15" hidden="false" customHeight="false" outlineLevel="0" collapsed="false">
      <c r="B529" s="18" t="s">
        <v>109</v>
      </c>
      <c r="C529" s="18" t="s">
        <v>1013</v>
      </c>
      <c r="D529" s="2" t="s">
        <v>3910</v>
      </c>
      <c r="E529" s="2" t="n">
        <v>475</v>
      </c>
      <c r="F529" s="2" t="n">
        <v>475</v>
      </c>
      <c r="G529" s="2"/>
      <c r="H529" s="18"/>
      <c r="I529" s="0" t="str">
        <f aca="false">B529&amp;C529&amp;D529</f>
        <v>WOMENJEANS22/L33</v>
      </c>
      <c r="J529" s="2" t="n">
        <f aca="false">COUNTIFS(I:I,I529)</f>
        <v>1</v>
      </c>
    </row>
    <row r="530" customFormat="false" ht="15" hidden="false" customHeight="false" outlineLevel="0" collapsed="false">
      <c r="B530" s="18" t="s">
        <v>109</v>
      </c>
      <c r="C530" s="18" t="s">
        <v>1013</v>
      </c>
      <c r="D530" s="2" t="s">
        <v>2981</v>
      </c>
      <c r="E530" s="2" t="n">
        <v>477</v>
      </c>
      <c r="F530" s="2" t="n">
        <v>477</v>
      </c>
      <c r="G530" s="2"/>
      <c r="H530" s="18"/>
      <c r="I530" s="0" t="str">
        <f aca="false">B530&amp;C530&amp;D530</f>
        <v>WOMENJEANS22/L34</v>
      </c>
      <c r="J530" s="2" t="n">
        <f aca="false">COUNTIFS(I:I,I530)</f>
        <v>1</v>
      </c>
    </row>
    <row r="531" customFormat="false" ht="15" hidden="false" customHeight="false" outlineLevel="0" collapsed="false">
      <c r="B531" s="18" t="s">
        <v>109</v>
      </c>
      <c r="C531" s="18" t="s">
        <v>1013</v>
      </c>
      <c r="D531" s="2" t="s">
        <v>3911</v>
      </c>
      <c r="E531" s="2" t="n">
        <v>447</v>
      </c>
      <c r="F531" s="2" t="n">
        <v>447</v>
      </c>
      <c r="G531" s="2"/>
      <c r="H531" s="18"/>
      <c r="I531" s="0" t="str">
        <f aca="false">B531&amp;C531&amp;D531</f>
        <v>WOMENJEANS22/L36</v>
      </c>
      <c r="J531" s="2" t="n">
        <f aca="false">COUNTIFS(I:I,I531)</f>
        <v>1</v>
      </c>
    </row>
    <row r="532" customFormat="false" ht="15" hidden="false" customHeight="false" outlineLevel="0" collapsed="false">
      <c r="B532" s="18" t="s">
        <v>109</v>
      </c>
      <c r="C532" s="18" t="s">
        <v>1013</v>
      </c>
      <c r="D532" s="2" t="s">
        <v>3912</v>
      </c>
      <c r="E532" s="2" t="n">
        <v>375</v>
      </c>
      <c r="F532" s="2" t="n">
        <v>375</v>
      </c>
      <c r="G532" s="2"/>
      <c r="H532" s="18"/>
      <c r="I532" s="0" t="str">
        <f aca="false">B532&amp;C532&amp;D532</f>
        <v>WOMENJEANS23/L27</v>
      </c>
      <c r="J532" s="2" t="n">
        <f aca="false">COUNTIFS(I:I,I532)</f>
        <v>1</v>
      </c>
    </row>
    <row r="533" customFormat="false" ht="15" hidden="false" customHeight="false" outlineLevel="0" collapsed="false">
      <c r="B533" s="18" t="s">
        <v>109</v>
      </c>
      <c r="C533" s="18" t="s">
        <v>1013</v>
      </c>
      <c r="D533" s="2" t="s">
        <v>3913</v>
      </c>
      <c r="E533" s="2" t="n">
        <v>377</v>
      </c>
      <c r="F533" s="2" t="n">
        <v>377</v>
      </c>
      <c r="G533" s="2"/>
      <c r="H533" s="18"/>
      <c r="I533" s="0" t="str">
        <f aca="false">B533&amp;C533&amp;D533</f>
        <v>WOMENJEANS23/L28</v>
      </c>
      <c r="J533" s="2" t="n">
        <f aca="false">COUNTIFS(I:I,I533)</f>
        <v>1</v>
      </c>
    </row>
    <row r="534" customFormat="false" ht="15" hidden="false" customHeight="false" outlineLevel="0" collapsed="false">
      <c r="B534" s="18" t="s">
        <v>109</v>
      </c>
      <c r="C534" s="18" t="s">
        <v>1013</v>
      </c>
      <c r="D534" s="2" t="s">
        <v>3914</v>
      </c>
      <c r="E534" s="2" t="n">
        <v>435</v>
      </c>
      <c r="F534" s="2" t="n">
        <v>435</v>
      </c>
      <c r="G534" s="2"/>
      <c r="H534" s="18"/>
      <c r="I534" s="0" t="str">
        <f aca="false">B534&amp;C534&amp;D534</f>
        <v>WOMENJEANS23/L29</v>
      </c>
      <c r="J534" s="2" t="n">
        <f aca="false">COUNTIFS(I:I,I534)</f>
        <v>1</v>
      </c>
    </row>
    <row r="535" customFormat="false" ht="15" hidden="false" customHeight="false" outlineLevel="0" collapsed="false">
      <c r="B535" s="18" t="s">
        <v>109</v>
      </c>
      <c r="C535" s="18" t="s">
        <v>1013</v>
      </c>
      <c r="D535" s="2" t="s">
        <v>2948</v>
      </c>
      <c r="E535" s="2" t="n">
        <v>407</v>
      </c>
      <c r="F535" s="2" t="n">
        <v>407</v>
      </c>
      <c r="G535" s="2"/>
      <c r="H535" s="18"/>
      <c r="I535" s="0" t="str">
        <f aca="false">B535&amp;C535&amp;D535</f>
        <v>WOMENJEANS23/L30</v>
      </c>
      <c r="J535" s="2" t="n">
        <f aca="false">COUNTIFS(I:I,I535)</f>
        <v>1</v>
      </c>
    </row>
    <row r="536" customFormat="false" ht="15" hidden="false" customHeight="false" outlineLevel="0" collapsed="false">
      <c r="B536" s="18" t="s">
        <v>109</v>
      </c>
      <c r="C536" s="18" t="s">
        <v>1013</v>
      </c>
      <c r="D536" s="2" t="s">
        <v>3915</v>
      </c>
      <c r="E536" s="2" t="n">
        <v>495</v>
      </c>
      <c r="F536" s="2" t="n">
        <v>495</v>
      </c>
      <c r="G536" s="2"/>
      <c r="H536" s="18"/>
      <c r="I536" s="0" t="str">
        <f aca="false">B536&amp;C536&amp;D536</f>
        <v>WOMENJEANS23/L31</v>
      </c>
      <c r="J536" s="2" t="n">
        <f aca="false">COUNTIFS(I:I,I536)</f>
        <v>1</v>
      </c>
    </row>
    <row r="537" customFormat="false" ht="15" hidden="false" customHeight="false" outlineLevel="0" collapsed="false">
      <c r="B537" s="18" t="s">
        <v>109</v>
      </c>
      <c r="C537" s="18" t="s">
        <v>1013</v>
      </c>
      <c r="D537" s="2" t="s">
        <v>2965</v>
      </c>
      <c r="E537" s="2" t="n">
        <v>497</v>
      </c>
      <c r="F537" s="2" t="n">
        <v>497</v>
      </c>
      <c r="G537" s="2"/>
      <c r="H537" s="18"/>
      <c r="I537" s="0" t="str">
        <f aca="false">B537&amp;C537&amp;D537</f>
        <v>WOMENJEANS23/L32</v>
      </c>
      <c r="J537" s="2" t="n">
        <f aca="false">COUNTIFS(I:I,I537)</f>
        <v>1</v>
      </c>
    </row>
    <row r="538" customFormat="false" ht="15" hidden="false" customHeight="false" outlineLevel="0" collapsed="false">
      <c r="B538" s="18" t="s">
        <v>109</v>
      </c>
      <c r="C538" s="18" t="s">
        <v>1013</v>
      </c>
      <c r="D538" s="2" t="s">
        <v>3916</v>
      </c>
      <c r="E538" s="2" t="n">
        <v>465</v>
      </c>
      <c r="F538" s="2" t="n">
        <v>465</v>
      </c>
      <c r="G538" s="2"/>
      <c r="H538" s="18"/>
      <c r="I538" s="0" t="str">
        <f aca="false">B538&amp;C538&amp;D538</f>
        <v>WOMENJEANS23/L33</v>
      </c>
      <c r="J538" s="2" t="n">
        <f aca="false">COUNTIFS(I:I,I538)</f>
        <v>1</v>
      </c>
    </row>
    <row r="539" customFormat="false" ht="15" hidden="false" customHeight="false" outlineLevel="0" collapsed="false">
      <c r="B539" s="18" t="s">
        <v>109</v>
      </c>
      <c r="C539" s="18" t="s">
        <v>1013</v>
      </c>
      <c r="D539" s="2" t="s">
        <v>2982</v>
      </c>
      <c r="E539" s="2" t="n">
        <v>467</v>
      </c>
      <c r="F539" s="2" t="n">
        <v>467</v>
      </c>
      <c r="G539" s="2"/>
      <c r="H539" s="18"/>
      <c r="I539" s="0" t="str">
        <f aca="false">B539&amp;C539&amp;D539</f>
        <v>WOMENJEANS23/L34</v>
      </c>
      <c r="J539" s="2" t="n">
        <f aca="false">COUNTIFS(I:I,I539)</f>
        <v>1</v>
      </c>
    </row>
    <row r="540" customFormat="false" ht="15" hidden="false" customHeight="false" outlineLevel="0" collapsed="false">
      <c r="B540" s="18" t="s">
        <v>109</v>
      </c>
      <c r="C540" s="18" t="s">
        <v>1013</v>
      </c>
      <c r="D540" s="2" t="s">
        <v>3917</v>
      </c>
      <c r="E540" s="2" t="n">
        <v>437</v>
      </c>
      <c r="F540" s="2" t="n">
        <v>437</v>
      </c>
      <c r="G540" s="2"/>
      <c r="H540" s="18"/>
      <c r="I540" s="0" t="str">
        <f aca="false">B540&amp;C540&amp;D540</f>
        <v>WOMENJEANS23/L36</v>
      </c>
      <c r="J540" s="2" t="n">
        <f aca="false">COUNTIFS(I:I,I540)</f>
        <v>1</v>
      </c>
    </row>
    <row r="541" customFormat="false" ht="15" hidden="false" customHeight="false" outlineLevel="0" collapsed="false">
      <c r="B541" s="18" t="s">
        <v>109</v>
      </c>
      <c r="C541" s="18" t="s">
        <v>1013</v>
      </c>
      <c r="D541" s="2" t="s">
        <v>342</v>
      </c>
      <c r="E541" s="2" t="s">
        <v>3358</v>
      </c>
      <c r="F541" s="2" t="n">
        <v>972</v>
      </c>
      <c r="G541" s="2"/>
      <c r="H541" s="18"/>
      <c r="I541" s="0" t="str">
        <f aca="false">B541&amp;C541&amp;D541</f>
        <v>WOMENJEANS24/25</v>
      </c>
      <c r="J541" s="2" t="n">
        <f aca="false">COUNTIFS(I:I,I541)</f>
        <v>1</v>
      </c>
    </row>
    <row r="542" customFormat="false" ht="15" hidden="false" customHeight="false" outlineLevel="0" collapsed="false">
      <c r="B542" s="18" t="s">
        <v>109</v>
      </c>
      <c r="C542" s="18" t="s">
        <v>1013</v>
      </c>
      <c r="D542" s="2" t="s">
        <v>3918</v>
      </c>
      <c r="E542" s="2" t="n">
        <v>365</v>
      </c>
      <c r="F542" s="2" t="n">
        <v>365</v>
      </c>
      <c r="G542" s="2"/>
      <c r="H542" s="18"/>
      <c r="I542" s="0" t="str">
        <f aca="false">B542&amp;C542&amp;D542</f>
        <v>WOMENJEANS24/L27</v>
      </c>
      <c r="J542" s="2" t="n">
        <f aca="false">COUNTIFS(I:I,I542)</f>
        <v>1</v>
      </c>
    </row>
    <row r="543" customFormat="false" ht="15" hidden="false" customHeight="false" outlineLevel="0" collapsed="false">
      <c r="B543" s="18" t="s">
        <v>109</v>
      </c>
      <c r="C543" s="18" t="s">
        <v>1013</v>
      </c>
      <c r="D543" s="2" t="s">
        <v>3919</v>
      </c>
      <c r="E543" s="2" t="n">
        <v>367</v>
      </c>
      <c r="F543" s="2" t="n">
        <v>367</v>
      </c>
      <c r="G543" s="2"/>
      <c r="H543" s="18"/>
      <c r="I543" s="0" t="str">
        <f aca="false">B543&amp;C543&amp;D543</f>
        <v>WOMENJEANS24/L28</v>
      </c>
      <c r="J543" s="2" t="n">
        <f aca="false">COUNTIFS(I:I,I543)</f>
        <v>1</v>
      </c>
    </row>
    <row r="544" customFormat="false" ht="15" hidden="false" customHeight="false" outlineLevel="0" collapsed="false">
      <c r="B544" s="18" t="s">
        <v>109</v>
      </c>
      <c r="C544" s="18" t="s">
        <v>1013</v>
      </c>
      <c r="D544" s="2" t="s">
        <v>3920</v>
      </c>
      <c r="E544" s="2" t="n">
        <v>425</v>
      </c>
      <c r="F544" s="2" t="n">
        <v>425</v>
      </c>
      <c r="G544" s="2"/>
      <c r="H544" s="18"/>
      <c r="I544" s="0" t="str">
        <f aca="false">B544&amp;C544&amp;D544</f>
        <v>WOMENJEANS24/L29</v>
      </c>
      <c r="J544" s="2" t="n">
        <f aca="false">COUNTIFS(I:I,I544)</f>
        <v>1</v>
      </c>
    </row>
    <row r="545" customFormat="false" ht="15" hidden="false" customHeight="false" outlineLevel="0" collapsed="false">
      <c r="B545" s="18" t="s">
        <v>109</v>
      </c>
      <c r="C545" s="18" t="s">
        <v>1013</v>
      </c>
      <c r="D545" s="2" t="s">
        <v>2949</v>
      </c>
      <c r="E545" s="2" t="n">
        <v>397</v>
      </c>
      <c r="F545" s="2" t="n">
        <v>397</v>
      </c>
      <c r="G545" s="2"/>
      <c r="H545" s="18"/>
      <c r="I545" s="0" t="str">
        <f aca="false">B545&amp;C545&amp;D545</f>
        <v>WOMENJEANS24/L30</v>
      </c>
      <c r="J545" s="2" t="n">
        <f aca="false">COUNTIFS(I:I,I545)</f>
        <v>1</v>
      </c>
    </row>
    <row r="546" customFormat="false" ht="15" hidden="false" customHeight="false" outlineLevel="0" collapsed="false">
      <c r="B546" s="18" t="s">
        <v>109</v>
      </c>
      <c r="C546" s="18" t="s">
        <v>1013</v>
      </c>
      <c r="D546" s="2" t="s">
        <v>3921</v>
      </c>
      <c r="E546" s="2" t="n">
        <v>485</v>
      </c>
      <c r="F546" s="2" t="n">
        <v>485</v>
      </c>
      <c r="G546" s="2"/>
      <c r="H546" s="18"/>
      <c r="I546" s="0" t="str">
        <f aca="false">B546&amp;C546&amp;D546</f>
        <v>WOMENJEANS24/L31</v>
      </c>
      <c r="J546" s="2" t="n">
        <f aca="false">COUNTIFS(I:I,I546)</f>
        <v>1</v>
      </c>
    </row>
    <row r="547" customFormat="false" ht="15" hidden="false" customHeight="false" outlineLevel="0" collapsed="false">
      <c r="B547" s="18" t="s">
        <v>109</v>
      </c>
      <c r="C547" s="18" t="s">
        <v>1013</v>
      </c>
      <c r="D547" s="2" t="s">
        <v>2966</v>
      </c>
      <c r="E547" s="2" t="n">
        <v>487</v>
      </c>
      <c r="F547" s="2" t="n">
        <v>487</v>
      </c>
      <c r="G547" s="2"/>
      <c r="H547" s="18"/>
      <c r="I547" s="0" t="str">
        <f aca="false">B547&amp;C547&amp;D547</f>
        <v>WOMENJEANS24/L32</v>
      </c>
      <c r="J547" s="2" t="n">
        <f aca="false">COUNTIFS(I:I,I547)</f>
        <v>1</v>
      </c>
    </row>
    <row r="548" customFormat="false" ht="15" hidden="false" customHeight="false" outlineLevel="0" collapsed="false">
      <c r="B548" s="18" t="s">
        <v>109</v>
      </c>
      <c r="C548" s="18" t="s">
        <v>1013</v>
      </c>
      <c r="D548" s="2" t="s">
        <v>3922</v>
      </c>
      <c r="E548" s="2" t="n">
        <v>455</v>
      </c>
      <c r="F548" s="2" t="n">
        <v>455</v>
      </c>
      <c r="G548" s="2"/>
      <c r="H548" s="18"/>
      <c r="I548" s="0" t="str">
        <f aca="false">B548&amp;C548&amp;D548</f>
        <v>WOMENJEANS24/L33</v>
      </c>
      <c r="J548" s="2" t="n">
        <f aca="false">COUNTIFS(I:I,I548)</f>
        <v>1</v>
      </c>
    </row>
    <row r="549" customFormat="false" ht="15" hidden="false" customHeight="false" outlineLevel="0" collapsed="false">
      <c r="B549" s="18" t="s">
        <v>109</v>
      </c>
      <c r="C549" s="18" t="s">
        <v>1013</v>
      </c>
      <c r="D549" s="2" t="s">
        <v>2983</v>
      </c>
      <c r="E549" s="2" t="n">
        <v>457</v>
      </c>
      <c r="F549" s="2" t="n">
        <v>457</v>
      </c>
      <c r="G549" s="2"/>
      <c r="H549" s="18"/>
      <c r="I549" s="0" t="str">
        <f aca="false">B549&amp;C549&amp;D549</f>
        <v>WOMENJEANS24/L34</v>
      </c>
      <c r="J549" s="2" t="n">
        <f aca="false">COUNTIFS(I:I,I549)</f>
        <v>1</v>
      </c>
    </row>
    <row r="550" customFormat="false" ht="15" hidden="false" customHeight="false" outlineLevel="0" collapsed="false">
      <c r="B550" s="18" t="s">
        <v>109</v>
      </c>
      <c r="C550" s="18" t="s">
        <v>1013</v>
      </c>
      <c r="D550" s="2" t="s">
        <v>3923</v>
      </c>
      <c r="E550" s="2" t="n">
        <v>427</v>
      </c>
      <c r="F550" s="2" t="n">
        <v>427</v>
      </c>
      <c r="G550" s="2"/>
      <c r="H550" s="18"/>
      <c r="I550" s="0" t="str">
        <f aca="false">B550&amp;C550&amp;D550</f>
        <v>WOMENJEANS24/L36</v>
      </c>
      <c r="J550" s="2" t="n">
        <f aca="false">COUNTIFS(I:I,I550)</f>
        <v>1</v>
      </c>
    </row>
    <row r="551" customFormat="false" ht="15" hidden="false" customHeight="false" outlineLevel="0" collapsed="false">
      <c r="B551" s="18" t="s">
        <v>109</v>
      </c>
      <c r="C551" s="18" t="s">
        <v>1013</v>
      </c>
      <c r="D551" s="2" t="s">
        <v>3924</v>
      </c>
      <c r="E551" s="2" t="n">
        <v>515</v>
      </c>
      <c r="F551" s="2" t="n">
        <v>515</v>
      </c>
      <c r="G551" s="2"/>
      <c r="H551" s="18"/>
      <c r="I551" s="0" t="str">
        <f aca="false">B551&amp;C551&amp;D551</f>
        <v>WOMENJEANS25/L27</v>
      </c>
      <c r="J551" s="2" t="n">
        <f aca="false">COUNTIFS(I:I,I551)</f>
        <v>1</v>
      </c>
    </row>
    <row r="552" customFormat="false" ht="15" hidden="false" customHeight="false" outlineLevel="0" collapsed="false">
      <c r="B552" s="18" t="s">
        <v>109</v>
      </c>
      <c r="C552" s="18" t="s">
        <v>1013</v>
      </c>
      <c r="D552" s="2" t="s">
        <v>3925</v>
      </c>
      <c r="E552" s="2" t="n">
        <v>517</v>
      </c>
      <c r="F552" s="2" t="n">
        <v>517</v>
      </c>
      <c r="G552" s="2"/>
      <c r="H552" s="18"/>
      <c r="I552" s="0" t="str">
        <f aca="false">B552&amp;C552&amp;D552</f>
        <v>WOMENJEANS25/L28</v>
      </c>
      <c r="J552" s="2" t="n">
        <f aca="false">COUNTIFS(I:I,I552)</f>
        <v>1</v>
      </c>
    </row>
    <row r="553" customFormat="false" ht="15" hidden="false" customHeight="false" outlineLevel="0" collapsed="false">
      <c r="B553" s="18" t="s">
        <v>109</v>
      </c>
      <c r="C553" s="18" t="s">
        <v>1013</v>
      </c>
      <c r="D553" s="2" t="s">
        <v>3926</v>
      </c>
      <c r="E553" s="2" t="n">
        <v>805</v>
      </c>
      <c r="F553" s="2" t="n">
        <v>805</v>
      </c>
      <c r="G553" s="2"/>
      <c r="H553" s="18"/>
      <c r="I553" s="0" t="str">
        <f aca="false">B553&amp;C553&amp;D553</f>
        <v>WOMENJEANS25/L29</v>
      </c>
      <c r="J553" s="2" t="n">
        <f aca="false">COUNTIFS(I:I,I553)</f>
        <v>1</v>
      </c>
    </row>
    <row r="554" customFormat="false" ht="15" hidden="false" customHeight="false" outlineLevel="0" collapsed="false">
      <c r="B554" s="18" t="s">
        <v>109</v>
      </c>
      <c r="C554" s="18" t="s">
        <v>1013</v>
      </c>
      <c r="D554" s="2" t="s">
        <v>2950</v>
      </c>
      <c r="E554" s="2" t="n">
        <v>797</v>
      </c>
      <c r="F554" s="2" t="n">
        <v>797</v>
      </c>
      <c r="G554" s="2"/>
      <c r="H554" s="18"/>
      <c r="I554" s="0" t="str">
        <f aca="false">B554&amp;C554&amp;D554</f>
        <v>WOMENJEANS25/L30</v>
      </c>
      <c r="J554" s="2" t="n">
        <f aca="false">COUNTIFS(I:I,I554)</f>
        <v>1</v>
      </c>
    </row>
    <row r="555" customFormat="false" ht="15" hidden="false" customHeight="false" outlineLevel="0" collapsed="false">
      <c r="B555" s="18" t="s">
        <v>109</v>
      </c>
      <c r="C555" s="18" t="s">
        <v>1013</v>
      </c>
      <c r="D555" s="2" t="s">
        <v>3927</v>
      </c>
      <c r="E555" s="2" t="n">
        <v>825</v>
      </c>
      <c r="F555" s="2" t="n">
        <v>825</v>
      </c>
      <c r="G555" s="2"/>
      <c r="H555" s="18"/>
      <c r="I555" s="0" t="str">
        <f aca="false">B555&amp;C555&amp;D555</f>
        <v>WOMENJEANS25/L31</v>
      </c>
      <c r="J555" s="2" t="n">
        <f aca="false">COUNTIFS(I:I,I555)</f>
        <v>1</v>
      </c>
    </row>
    <row r="556" customFormat="false" ht="15" hidden="false" customHeight="false" outlineLevel="0" collapsed="false">
      <c r="B556" s="18" t="s">
        <v>109</v>
      </c>
      <c r="C556" s="18" t="s">
        <v>1013</v>
      </c>
      <c r="D556" s="2" t="s">
        <v>2967</v>
      </c>
      <c r="E556" s="2" t="n">
        <v>827</v>
      </c>
      <c r="F556" s="2" t="n">
        <v>827</v>
      </c>
      <c r="G556" s="2"/>
      <c r="H556" s="18"/>
      <c r="I556" s="0" t="str">
        <f aca="false">B556&amp;C556&amp;D556</f>
        <v>WOMENJEANS25/L32</v>
      </c>
      <c r="J556" s="2" t="n">
        <f aca="false">COUNTIFS(I:I,I556)</f>
        <v>1</v>
      </c>
    </row>
    <row r="557" customFormat="false" ht="15" hidden="false" customHeight="false" outlineLevel="0" collapsed="false">
      <c r="B557" s="18" t="s">
        <v>109</v>
      </c>
      <c r="C557" s="18" t="s">
        <v>1013</v>
      </c>
      <c r="D557" s="2" t="s">
        <v>3928</v>
      </c>
      <c r="E557" s="2" t="n">
        <v>815</v>
      </c>
      <c r="F557" s="2" t="n">
        <v>815</v>
      </c>
      <c r="G557" s="2"/>
      <c r="H557" s="18"/>
      <c r="I557" s="0" t="str">
        <f aca="false">B557&amp;C557&amp;D557</f>
        <v>WOMENJEANS25/L33</v>
      </c>
      <c r="J557" s="2" t="n">
        <f aca="false">COUNTIFS(I:I,I557)</f>
        <v>1</v>
      </c>
    </row>
    <row r="558" customFormat="false" ht="15" hidden="false" customHeight="false" outlineLevel="0" collapsed="false">
      <c r="B558" s="18" t="s">
        <v>109</v>
      </c>
      <c r="C558" s="18" t="s">
        <v>1013</v>
      </c>
      <c r="D558" s="2" t="s">
        <v>2984</v>
      </c>
      <c r="E558" s="2" t="n">
        <v>817</v>
      </c>
      <c r="F558" s="2" t="n">
        <v>817</v>
      </c>
      <c r="G558" s="2"/>
      <c r="H558" s="18"/>
      <c r="I558" s="0" t="str">
        <f aca="false">B558&amp;C558&amp;D558</f>
        <v>WOMENJEANS25/L34</v>
      </c>
      <c r="J558" s="2" t="n">
        <f aca="false">COUNTIFS(I:I,I558)</f>
        <v>1</v>
      </c>
    </row>
    <row r="559" customFormat="false" ht="15" hidden="false" customHeight="false" outlineLevel="0" collapsed="false">
      <c r="B559" s="18" t="s">
        <v>109</v>
      </c>
      <c r="C559" s="18" t="s">
        <v>1013</v>
      </c>
      <c r="D559" s="2" t="s">
        <v>3929</v>
      </c>
      <c r="E559" s="2" t="n">
        <v>807</v>
      </c>
      <c r="F559" s="2" t="n">
        <v>807</v>
      </c>
      <c r="G559" s="2"/>
      <c r="H559" s="18"/>
      <c r="I559" s="0" t="str">
        <f aca="false">B559&amp;C559&amp;D559</f>
        <v>WOMENJEANS25/L36</v>
      </c>
      <c r="J559" s="2" t="n">
        <f aca="false">COUNTIFS(I:I,I559)</f>
        <v>1</v>
      </c>
    </row>
    <row r="560" customFormat="false" ht="15" hidden="false" customHeight="false" outlineLevel="0" collapsed="false">
      <c r="B560" s="18" t="s">
        <v>109</v>
      </c>
      <c r="C560" s="18" t="s">
        <v>1013</v>
      </c>
      <c r="D560" s="2" t="s">
        <v>344</v>
      </c>
      <c r="E560" s="2" t="s">
        <v>3358</v>
      </c>
      <c r="F560" s="2" t="n">
        <v>992</v>
      </c>
      <c r="G560" s="2"/>
      <c r="H560" s="18"/>
      <c r="I560" s="0" t="str">
        <f aca="false">B560&amp;C560&amp;D560</f>
        <v>WOMENJEANS26/27</v>
      </c>
      <c r="J560" s="2" t="n">
        <f aca="false">COUNTIFS(I:I,I560)</f>
        <v>1</v>
      </c>
    </row>
    <row r="561" customFormat="false" ht="15" hidden="false" customHeight="false" outlineLevel="0" collapsed="false">
      <c r="B561" s="18" t="s">
        <v>109</v>
      </c>
      <c r="C561" s="18" t="s">
        <v>1013</v>
      </c>
      <c r="D561" s="2" t="s">
        <v>3930</v>
      </c>
      <c r="E561" s="2" t="n">
        <v>545</v>
      </c>
      <c r="F561" s="2" t="n">
        <v>545</v>
      </c>
      <c r="G561" s="2"/>
      <c r="H561" s="18"/>
      <c r="I561" s="0" t="str">
        <f aca="false">B561&amp;C561&amp;D561</f>
        <v>WOMENJEANS26/L27</v>
      </c>
      <c r="J561" s="2" t="n">
        <f aca="false">COUNTIFS(I:I,I561)</f>
        <v>1</v>
      </c>
    </row>
    <row r="562" customFormat="false" ht="15" hidden="false" customHeight="false" outlineLevel="0" collapsed="false">
      <c r="B562" s="18" t="s">
        <v>109</v>
      </c>
      <c r="C562" s="18" t="s">
        <v>1013</v>
      </c>
      <c r="D562" s="2" t="s">
        <v>3216</v>
      </c>
      <c r="E562" s="2" t="n">
        <v>547</v>
      </c>
      <c r="F562" s="2" t="n">
        <v>547</v>
      </c>
      <c r="G562" s="2"/>
      <c r="H562" s="18"/>
      <c r="I562" s="0" t="str">
        <f aca="false">B562&amp;C562&amp;D562</f>
        <v>WOMENJEANS26/L28</v>
      </c>
      <c r="J562" s="2" t="n">
        <f aca="false">COUNTIFS(I:I,I562)</f>
        <v>1</v>
      </c>
    </row>
    <row r="563" customFormat="false" ht="15" hidden="false" customHeight="false" outlineLevel="0" collapsed="false">
      <c r="B563" s="18" t="s">
        <v>109</v>
      </c>
      <c r="C563" s="18" t="s">
        <v>1013</v>
      </c>
      <c r="D563" s="2" t="s">
        <v>3931</v>
      </c>
      <c r="E563" s="2" t="n">
        <v>945</v>
      </c>
      <c r="F563" s="2" t="n">
        <v>945</v>
      </c>
      <c r="G563" s="2"/>
      <c r="H563" s="18"/>
      <c r="I563" s="0" t="str">
        <f aca="false">B563&amp;C563&amp;D563</f>
        <v>WOMENJEANS26/L29</v>
      </c>
      <c r="J563" s="2" t="n">
        <f aca="false">COUNTIFS(I:I,I563)</f>
        <v>1</v>
      </c>
    </row>
    <row r="564" customFormat="false" ht="15" hidden="false" customHeight="false" outlineLevel="0" collapsed="false">
      <c r="B564" s="18" t="s">
        <v>109</v>
      </c>
      <c r="C564" s="18" t="s">
        <v>1013</v>
      </c>
      <c r="D564" s="2" t="s">
        <v>2951</v>
      </c>
      <c r="E564" s="2" t="n">
        <v>927</v>
      </c>
      <c r="F564" s="2" t="n">
        <v>927</v>
      </c>
      <c r="G564" s="2"/>
      <c r="H564" s="18"/>
      <c r="I564" s="0" t="str">
        <f aca="false">B564&amp;C564&amp;D564</f>
        <v>WOMENJEANS26/L30</v>
      </c>
      <c r="J564" s="2" t="n">
        <f aca="false">COUNTIFS(I:I,I564)</f>
        <v>1</v>
      </c>
    </row>
    <row r="565" customFormat="false" ht="15" hidden="false" customHeight="false" outlineLevel="0" collapsed="false">
      <c r="B565" s="18" t="s">
        <v>109</v>
      </c>
      <c r="C565" s="18" t="s">
        <v>1013</v>
      </c>
      <c r="D565" s="2" t="s">
        <v>3932</v>
      </c>
      <c r="E565" s="2" t="n">
        <v>975</v>
      </c>
      <c r="F565" s="2" t="n">
        <v>975</v>
      </c>
      <c r="G565" s="2"/>
      <c r="H565" s="18"/>
      <c r="I565" s="0" t="str">
        <f aca="false">B565&amp;C565&amp;D565</f>
        <v>WOMENJEANS26/L31</v>
      </c>
      <c r="J565" s="2" t="n">
        <f aca="false">COUNTIFS(I:I,I565)</f>
        <v>1</v>
      </c>
    </row>
    <row r="566" customFormat="false" ht="15" hidden="false" customHeight="false" outlineLevel="0" collapsed="false">
      <c r="B566" s="18" t="s">
        <v>109</v>
      </c>
      <c r="C566" s="18" t="s">
        <v>1013</v>
      </c>
      <c r="D566" s="2" t="s">
        <v>2968</v>
      </c>
      <c r="E566" s="2" t="n">
        <v>977</v>
      </c>
      <c r="F566" s="2" t="n">
        <v>977</v>
      </c>
      <c r="G566" s="2"/>
      <c r="H566" s="18"/>
      <c r="I566" s="0" t="str">
        <f aca="false">B566&amp;C566&amp;D566</f>
        <v>WOMENJEANS26/L32</v>
      </c>
      <c r="J566" s="2" t="n">
        <f aca="false">COUNTIFS(I:I,I566)</f>
        <v>1</v>
      </c>
    </row>
    <row r="567" customFormat="false" ht="15" hidden="false" customHeight="false" outlineLevel="0" collapsed="false">
      <c r="B567" s="18" t="s">
        <v>109</v>
      </c>
      <c r="C567" s="18" t="s">
        <v>1013</v>
      </c>
      <c r="D567" s="2" t="s">
        <v>3933</v>
      </c>
      <c r="E567" s="2" t="n">
        <v>965</v>
      </c>
      <c r="F567" s="2" t="n">
        <v>965</v>
      </c>
      <c r="G567" s="2"/>
      <c r="H567" s="18"/>
      <c r="I567" s="0" t="str">
        <f aca="false">B567&amp;C567&amp;D567</f>
        <v>WOMENJEANS26/L33</v>
      </c>
      <c r="J567" s="2" t="n">
        <f aca="false">COUNTIFS(I:I,I567)</f>
        <v>1</v>
      </c>
    </row>
    <row r="568" customFormat="false" ht="15" hidden="false" customHeight="false" outlineLevel="0" collapsed="false">
      <c r="B568" s="18" t="s">
        <v>109</v>
      </c>
      <c r="C568" s="18" t="s">
        <v>1013</v>
      </c>
      <c r="D568" s="2" t="s">
        <v>2985</v>
      </c>
      <c r="E568" s="2" t="n">
        <v>967</v>
      </c>
      <c r="F568" s="2" t="n">
        <v>967</v>
      </c>
      <c r="G568" s="2"/>
      <c r="H568" s="18"/>
      <c r="I568" s="0" t="str">
        <f aca="false">B568&amp;C568&amp;D568</f>
        <v>WOMENJEANS26/L34</v>
      </c>
      <c r="J568" s="2" t="n">
        <f aca="false">COUNTIFS(I:I,I568)</f>
        <v>1</v>
      </c>
    </row>
    <row r="569" customFormat="false" ht="15" hidden="false" customHeight="false" outlineLevel="0" collapsed="false">
      <c r="B569" s="18" t="s">
        <v>109</v>
      </c>
      <c r="C569" s="18" t="s">
        <v>1013</v>
      </c>
      <c r="D569" s="2" t="s">
        <v>3237</v>
      </c>
      <c r="E569" s="2" t="n">
        <v>947</v>
      </c>
      <c r="F569" s="2" t="n">
        <v>947</v>
      </c>
      <c r="G569" s="2"/>
      <c r="H569" s="18"/>
      <c r="I569" s="0" t="str">
        <f aca="false">B569&amp;C569&amp;D569</f>
        <v>WOMENJEANS26/L36</v>
      </c>
      <c r="J569" s="2" t="n">
        <f aca="false">COUNTIFS(I:I,I569)</f>
        <v>1</v>
      </c>
    </row>
    <row r="570" customFormat="false" ht="15" hidden="false" customHeight="false" outlineLevel="0" collapsed="false">
      <c r="B570" s="18" t="s">
        <v>109</v>
      </c>
      <c r="C570" s="18" t="s">
        <v>1013</v>
      </c>
      <c r="D570" s="2" t="s">
        <v>3934</v>
      </c>
      <c r="E570" s="2" t="n">
        <v>555</v>
      </c>
      <c r="F570" s="2" t="n">
        <v>555</v>
      </c>
      <c r="G570" s="2"/>
      <c r="H570" s="18"/>
      <c r="I570" s="0" t="str">
        <f aca="false">B570&amp;C570&amp;D570</f>
        <v>WOMENJEANS27/L27</v>
      </c>
      <c r="J570" s="2" t="n">
        <f aca="false">COUNTIFS(I:I,I570)</f>
        <v>1</v>
      </c>
    </row>
    <row r="571" customFormat="false" ht="15" hidden="false" customHeight="false" outlineLevel="0" collapsed="false">
      <c r="B571" s="18" t="s">
        <v>109</v>
      </c>
      <c r="C571" s="18" t="s">
        <v>1013</v>
      </c>
      <c r="D571" s="2" t="s">
        <v>3217</v>
      </c>
      <c r="E571" s="2" t="n">
        <v>557</v>
      </c>
      <c r="F571" s="2" t="n">
        <v>557</v>
      </c>
      <c r="G571" s="2"/>
      <c r="H571" s="18"/>
      <c r="I571" s="0" t="str">
        <f aca="false">B571&amp;C571&amp;D571</f>
        <v>WOMENJEANS27/L28</v>
      </c>
      <c r="J571" s="2" t="n">
        <f aca="false">COUNTIFS(I:I,I571)</f>
        <v>1</v>
      </c>
    </row>
    <row r="572" customFormat="false" ht="15" hidden="false" customHeight="false" outlineLevel="0" collapsed="false">
      <c r="B572" s="18" t="s">
        <v>109</v>
      </c>
      <c r="C572" s="18" t="s">
        <v>1013</v>
      </c>
      <c r="D572" s="2" t="s">
        <v>3935</v>
      </c>
      <c r="E572" s="2" t="n">
        <v>955</v>
      </c>
      <c r="F572" s="2" t="n">
        <v>955</v>
      </c>
      <c r="G572" s="2"/>
      <c r="H572" s="18"/>
      <c r="I572" s="0" t="str">
        <f aca="false">B572&amp;C572&amp;D572</f>
        <v>WOMENJEANS27/L29</v>
      </c>
      <c r="J572" s="2" t="n">
        <f aca="false">COUNTIFS(I:I,I572)</f>
        <v>1</v>
      </c>
    </row>
    <row r="573" customFormat="false" ht="15" hidden="false" customHeight="false" outlineLevel="0" collapsed="false">
      <c r="B573" s="18" t="s">
        <v>109</v>
      </c>
      <c r="C573" s="18" t="s">
        <v>1013</v>
      </c>
      <c r="D573" s="2" t="s">
        <v>2952</v>
      </c>
      <c r="E573" s="2" t="n">
        <v>937</v>
      </c>
      <c r="F573" s="2" t="n">
        <v>937</v>
      </c>
      <c r="G573" s="2"/>
      <c r="H573" s="18"/>
      <c r="I573" s="0" t="str">
        <f aca="false">B573&amp;C573&amp;D573</f>
        <v>WOMENJEANS27/L30</v>
      </c>
      <c r="J573" s="2" t="n">
        <f aca="false">COUNTIFS(I:I,I573)</f>
        <v>1</v>
      </c>
    </row>
    <row r="574" customFormat="false" ht="15" hidden="false" customHeight="false" outlineLevel="0" collapsed="false">
      <c r="B574" s="18" t="s">
        <v>109</v>
      </c>
      <c r="C574" s="18" t="s">
        <v>1013</v>
      </c>
      <c r="D574" s="2" t="s">
        <v>3936</v>
      </c>
      <c r="E574" s="2" t="n">
        <v>995</v>
      </c>
      <c r="F574" s="2" t="n">
        <v>985</v>
      </c>
      <c r="G574" s="2"/>
      <c r="H574" s="18"/>
      <c r="I574" s="0" t="str">
        <f aca="false">B574&amp;C574&amp;D574</f>
        <v>WOMENJEANS27/L31</v>
      </c>
      <c r="J574" s="2" t="n">
        <f aca="false">COUNTIFS(I:I,I574)</f>
        <v>1</v>
      </c>
    </row>
    <row r="575" customFormat="false" ht="15" hidden="false" customHeight="false" outlineLevel="0" collapsed="false">
      <c r="B575" s="18" t="s">
        <v>109</v>
      </c>
      <c r="C575" s="18" t="s">
        <v>1013</v>
      </c>
      <c r="D575" s="2" t="s">
        <v>2969</v>
      </c>
      <c r="E575" s="2" t="n">
        <v>997</v>
      </c>
      <c r="F575" s="2" t="n">
        <v>997</v>
      </c>
      <c r="G575" s="2"/>
      <c r="H575" s="18"/>
      <c r="I575" s="0" t="str">
        <f aca="false">B575&amp;C575&amp;D575</f>
        <v>WOMENJEANS27/L32</v>
      </c>
      <c r="J575" s="2" t="n">
        <f aca="false">COUNTIFS(I:I,I575)</f>
        <v>1</v>
      </c>
    </row>
    <row r="576" customFormat="false" ht="15" hidden="false" customHeight="false" outlineLevel="0" collapsed="false">
      <c r="B576" s="18" t="s">
        <v>109</v>
      </c>
      <c r="C576" s="18" t="s">
        <v>1013</v>
      </c>
      <c r="D576" s="2" t="s">
        <v>3937</v>
      </c>
      <c r="E576" s="2" t="n">
        <v>985</v>
      </c>
      <c r="F576" s="2" t="n">
        <v>995</v>
      </c>
      <c r="G576" s="2"/>
      <c r="H576" s="18"/>
      <c r="I576" s="0" t="str">
        <f aca="false">B576&amp;C576&amp;D576</f>
        <v>WOMENJEANS27/L33</v>
      </c>
      <c r="J576" s="2" t="n">
        <f aca="false">COUNTIFS(I:I,I576)</f>
        <v>1</v>
      </c>
    </row>
    <row r="577" customFormat="false" ht="15" hidden="false" customHeight="false" outlineLevel="0" collapsed="false">
      <c r="B577" s="18" t="s">
        <v>109</v>
      </c>
      <c r="C577" s="18" t="s">
        <v>1013</v>
      </c>
      <c r="D577" s="2" t="s">
        <v>2986</v>
      </c>
      <c r="E577" s="2" t="n">
        <v>987</v>
      </c>
      <c r="F577" s="2" t="n">
        <v>987</v>
      </c>
      <c r="G577" s="2"/>
      <c r="H577" s="18"/>
      <c r="I577" s="0" t="str">
        <f aca="false">B577&amp;C577&amp;D577</f>
        <v>WOMENJEANS27/L34</v>
      </c>
      <c r="J577" s="2" t="n">
        <f aca="false">COUNTIFS(I:I,I577)</f>
        <v>1</v>
      </c>
    </row>
    <row r="578" customFormat="false" ht="15" hidden="false" customHeight="false" outlineLevel="0" collapsed="false">
      <c r="B578" s="18" t="s">
        <v>109</v>
      </c>
      <c r="C578" s="18" t="s">
        <v>1013</v>
      </c>
      <c r="D578" s="2" t="s">
        <v>3238</v>
      </c>
      <c r="E578" s="2" t="n">
        <v>957</v>
      </c>
      <c r="F578" s="2" t="n">
        <v>957</v>
      </c>
      <c r="G578" s="2"/>
      <c r="H578" s="18"/>
      <c r="I578" s="0" t="str">
        <f aca="false">B578&amp;C578&amp;D578</f>
        <v>WOMENJEANS27/L36</v>
      </c>
      <c r="J578" s="2" t="n">
        <f aca="false">COUNTIFS(I:I,I578)</f>
        <v>1</v>
      </c>
    </row>
    <row r="579" customFormat="false" ht="15" hidden="false" customHeight="false" outlineLevel="0" collapsed="false">
      <c r="B579" s="18" t="s">
        <v>109</v>
      </c>
      <c r="C579" s="18" t="s">
        <v>1013</v>
      </c>
      <c r="D579" s="2" t="s">
        <v>346</v>
      </c>
      <c r="E579" s="2" t="s">
        <v>3358</v>
      </c>
      <c r="F579" s="2" t="n">
        <v>982</v>
      </c>
      <c r="G579" s="2"/>
      <c r="H579" s="18"/>
      <c r="I579" s="0" t="str">
        <f aca="false">B579&amp;C579&amp;D579</f>
        <v>WOMENJEANS28/29</v>
      </c>
      <c r="J579" s="2" t="n">
        <f aca="false">COUNTIFS(I:I,I579)</f>
        <v>1</v>
      </c>
    </row>
    <row r="580" customFormat="false" ht="15" hidden="false" customHeight="false" outlineLevel="0" collapsed="false">
      <c r="B580" s="18" t="s">
        <v>109</v>
      </c>
      <c r="C580" s="18" t="s">
        <v>1013</v>
      </c>
      <c r="D580" s="2" t="s">
        <v>3938</v>
      </c>
      <c r="E580" s="2" t="n">
        <v>535</v>
      </c>
      <c r="F580" s="2" t="n">
        <v>535</v>
      </c>
      <c r="G580" s="2"/>
      <c r="H580" s="18"/>
      <c r="I580" s="0" t="str">
        <f aca="false">B580&amp;C580&amp;D580</f>
        <v>WOMENJEANS28/L27</v>
      </c>
      <c r="J580" s="2" t="n">
        <f aca="false">COUNTIFS(I:I,I580)</f>
        <v>1</v>
      </c>
    </row>
    <row r="581" customFormat="false" ht="15" hidden="false" customHeight="false" outlineLevel="0" collapsed="false">
      <c r="B581" s="18" t="s">
        <v>109</v>
      </c>
      <c r="C581" s="18" t="s">
        <v>1013</v>
      </c>
      <c r="D581" s="2" t="s">
        <v>3218</v>
      </c>
      <c r="E581" s="2" t="n">
        <v>537</v>
      </c>
      <c r="F581" s="2" t="n">
        <v>537</v>
      </c>
      <c r="G581" s="2"/>
      <c r="H581" s="18"/>
      <c r="I581" s="0" t="str">
        <f aca="false">B581&amp;C581&amp;D581</f>
        <v>WOMENJEANS28/L28</v>
      </c>
      <c r="J581" s="2" t="n">
        <f aca="false">COUNTIFS(I:I,I581)</f>
        <v>1</v>
      </c>
    </row>
    <row r="582" customFormat="false" ht="15" hidden="false" customHeight="false" outlineLevel="0" collapsed="false">
      <c r="B582" s="18" t="s">
        <v>109</v>
      </c>
      <c r="C582" s="18" t="s">
        <v>1013</v>
      </c>
      <c r="D582" s="2" t="s">
        <v>3939</v>
      </c>
      <c r="E582" s="2" t="n">
        <v>895</v>
      </c>
      <c r="F582" s="2" t="n">
        <v>895</v>
      </c>
      <c r="G582" s="2"/>
      <c r="H582" s="18"/>
      <c r="I582" s="0" t="str">
        <f aca="false">B582&amp;C582&amp;D582</f>
        <v>WOMENJEANS28/L29</v>
      </c>
      <c r="J582" s="2" t="n">
        <f aca="false">COUNTIFS(I:I,I582)</f>
        <v>1</v>
      </c>
    </row>
    <row r="583" customFormat="false" ht="15" hidden="false" customHeight="false" outlineLevel="0" collapsed="false">
      <c r="B583" s="18" t="s">
        <v>109</v>
      </c>
      <c r="C583" s="18" t="s">
        <v>1013</v>
      </c>
      <c r="D583" s="2" t="s">
        <v>2953</v>
      </c>
      <c r="E583" s="2" t="n">
        <v>887</v>
      </c>
      <c r="F583" s="2" t="n">
        <v>887</v>
      </c>
      <c r="G583" s="2"/>
      <c r="H583" s="18"/>
      <c r="I583" s="0" t="str">
        <f aca="false">B583&amp;C583&amp;D583</f>
        <v>WOMENJEANS28/L30</v>
      </c>
      <c r="J583" s="2" t="n">
        <f aca="false">COUNTIFS(I:I,I583)</f>
        <v>1</v>
      </c>
    </row>
    <row r="584" customFormat="false" ht="15" hidden="false" customHeight="false" outlineLevel="0" collapsed="false">
      <c r="B584" s="18" t="s">
        <v>109</v>
      </c>
      <c r="C584" s="18" t="s">
        <v>1013</v>
      </c>
      <c r="D584" s="2" t="s">
        <v>3940</v>
      </c>
      <c r="E584" s="2" t="n">
        <v>915</v>
      </c>
      <c r="F584" s="2" t="n">
        <v>915</v>
      </c>
      <c r="G584" s="2"/>
      <c r="H584" s="18"/>
      <c r="I584" s="0" t="str">
        <f aca="false">B584&amp;C584&amp;D584</f>
        <v>WOMENJEANS28/L31</v>
      </c>
      <c r="J584" s="2" t="n">
        <f aca="false">COUNTIFS(I:I,I584)</f>
        <v>1</v>
      </c>
    </row>
    <row r="585" customFormat="false" ht="15" hidden="false" customHeight="false" outlineLevel="0" collapsed="false">
      <c r="B585" s="18" t="s">
        <v>109</v>
      </c>
      <c r="C585" s="18" t="s">
        <v>1013</v>
      </c>
      <c r="D585" s="2" t="s">
        <v>2970</v>
      </c>
      <c r="E585" s="2" t="n">
        <v>917</v>
      </c>
      <c r="F585" s="2" t="n">
        <v>917</v>
      </c>
      <c r="G585" s="2"/>
      <c r="H585" s="18"/>
      <c r="I585" s="0" t="str">
        <f aca="false">B585&amp;C585&amp;D585</f>
        <v>WOMENJEANS28/L32</v>
      </c>
      <c r="J585" s="2" t="n">
        <f aca="false">COUNTIFS(I:I,I585)</f>
        <v>1</v>
      </c>
    </row>
    <row r="586" customFormat="false" ht="15" hidden="false" customHeight="false" outlineLevel="0" collapsed="false">
      <c r="B586" s="18" t="s">
        <v>109</v>
      </c>
      <c r="C586" s="18" t="s">
        <v>1013</v>
      </c>
      <c r="D586" s="2" t="s">
        <v>3941</v>
      </c>
      <c r="E586" s="2" t="n">
        <v>905</v>
      </c>
      <c r="F586" s="2" t="n">
        <v>905</v>
      </c>
      <c r="G586" s="2"/>
      <c r="H586" s="18"/>
      <c r="I586" s="0" t="str">
        <f aca="false">B586&amp;C586&amp;D586</f>
        <v>WOMENJEANS28/L33</v>
      </c>
      <c r="J586" s="2" t="n">
        <f aca="false">COUNTIFS(I:I,I586)</f>
        <v>1</v>
      </c>
    </row>
    <row r="587" customFormat="false" ht="15" hidden="false" customHeight="false" outlineLevel="0" collapsed="false">
      <c r="B587" s="18" t="s">
        <v>109</v>
      </c>
      <c r="C587" s="18" t="s">
        <v>1013</v>
      </c>
      <c r="D587" s="2" t="s">
        <v>2987</v>
      </c>
      <c r="E587" s="2" t="n">
        <v>907</v>
      </c>
      <c r="F587" s="2" t="n">
        <v>907</v>
      </c>
      <c r="G587" s="2"/>
      <c r="H587" s="18"/>
      <c r="I587" s="0" t="str">
        <f aca="false">B587&amp;C587&amp;D587</f>
        <v>WOMENJEANS28/L34</v>
      </c>
      <c r="J587" s="2" t="n">
        <f aca="false">COUNTIFS(I:I,I587)</f>
        <v>1</v>
      </c>
    </row>
    <row r="588" customFormat="false" ht="15" hidden="false" customHeight="false" outlineLevel="0" collapsed="false">
      <c r="B588" s="18" t="s">
        <v>109</v>
      </c>
      <c r="C588" s="18" t="s">
        <v>1013</v>
      </c>
      <c r="D588" s="2" t="s">
        <v>3239</v>
      </c>
      <c r="E588" s="2" t="n">
        <v>897</v>
      </c>
      <c r="F588" s="2" t="n">
        <v>897</v>
      </c>
      <c r="G588" s="2"/>
      <c r="H588" s="18"/>
      <c r="I588" s="0" t="str">
        <f aca="false">B588&amp;C588&amp;D588</f>
        <v>WOMENJEANS28/L36</v>
      </c>
      <c r="J588" s="2" t="n">
        <f aca="false">COUNTIFS(I:I,I588)</f>
        <v>1</v>
      </c>
    </row>
    <row r="589" customFormat="false" ht="15" hidden="false" customHeight="false" outlineLevel="0" collapsed="false">
      <c r="B589" s="18" t="s">
        <v>109</v>
      </c>
      <c r="C589" s="18" t="s">
        <v>1013</v>
      </c>
      <c r="D589" s="2" t="s">
        <v>3942</v>
      </c>
      <c r="E589" s="2" t="n">
        <v>525</v>
      </c>
      <c r="F589" s="2" t="n">
        <v>525</v>
      </c>
      <c r="G589" s="2"/>
      <c r="H589" s="18"/>
      <c r="I589" s="0" t="str">
        <f aca="false">B589&amp;C589&amp;D589</f>
        <v>WOMENJEANS29/L27</v>
      </c>
      <c r="J589" s="2" t="n">
        <f aca="false">COUNTIFS(I:I,I589)</f>
        <v>1</v>
      </c>
    </row>
    <row r="590" customFormat="false" ht="15" hidden="false" customHeight="false" outlineLevel="0" collapsed="false">
      <c r="B590" s="18" t="s">
        <v>109</v>
      </c>
      <c r="C590" s="18" t="s">
        <v>1013</v>
      </c>
      <c r="D590" s="2" t="s">
        <v>3219</v>
      </c>
      <c r="E590" s="2" t="n">
        <v>527</v>
      </c>
      <c r="F590" s="2" t="n">
        <v>527</v>
      </c>
      <c r="G590" s="2"/>
      <c r="H590" s="18"/>
      <c r="I590" s="0" t="str">
        <f aca="false">B590&amp;C590&amp;D590</f>
        <v>WOMENJEANS29/L28</v>
      </c>
      <c r="J590" s="2" t="n">
        <f aca="false">COUNTIFS(I:I,I590)</f>
        <v>1</v>
      </c>
    </row>
    <row r="591" customFormat="false" ht="15" hidden="false" customHeight="false" outlineLevel="0" collapsed="false">
      <c r="B591" s="18" t="s">
        <v>109</v>
      </c>
      <c r="C591" s="18" t="s">
        <v>1013</v>
      </c>
      <c r="D591" s="2" t="s">
        <v>3943</v>
      </c>
      <c r="E591" s="2" t="n">
        <v>845</v>
      </c>
      <c r="F591" s="2" t="n">
        <v>845</v>
      </c>
      <c r="G591" s="2"/>
      <c r="H591" s="18"/>
      <c r="I591" s="0" t="str">
        <f aca="false">B591&amp;C591&amp;D591</f>
        <v>WOMENJEANS29/L29</v>
      </c>
      <c r="J591" s="2" t="n">
        <f aca="false">COUNTIFS(I:I,I591)</f>
        <v>1</v>
      </c>
    </row>
    <row r="592" customFormat="false" ht="15" hidden="false" customHeight="false" outlineLevel="0" collapsed="false">
      <c r="B592" s="18" t="s">
        <v>109</v>
      </c>
      <c r="C592" s="18" t="s">
        <v>1013</v>
      </c>
      <c r="D592" s="2" t="s">
        <v>2954</v>
      </c>
      <c r="E592" s="2" t="n">
        <v>837</v>
      </c>
      <c r="F592" s="2" t="n">
        <v>837</v>
      </c>
      <c r="G592" s="2"/>
      <c r="H592" s="18"/>
      <c r="I592" s="0" t="str">
        <f aca="false">B592&amp;C592&amp;D592</f>
        <v>WOMENJEANS29/L30</v>
      </c>
      <c r="J592" s="2" t="n">
        <f aca="false">COUNTIFS(I:I,I592)</f>
        <v>1</v>
      </c>
    </row>
    <row r="593" customFormat="false" ht="15" hidden="false" customHeight="false" outlineLevel="0" collapsed="false">
      <c r="B593" s="18" t="s">
        <v>109</v>
      </c>
      <c r="C593" s="18" t="s">
        <v>1013</v>
      </c>
      <c r="D593" s="2" t="s">
        <v>3944</v>
      </c>
      <c r="E593" s="2" t="n">
        <v>875</v>
      </c>
      <c r="F593" s="2" t="n">
        <v>875</v>
      </c>
      <c r="G593" s="2"/>
      <c r="H593" s="18"/>
      <c r="I593" s="0" t="str">
        <f aca="false">B593&amp;C593&amp;D593</f>
        <v>WOMENJEANS29/L31</v>
      </c>
      <c r="J593" s="2" t="n">
        <f aca="false">COUNTIFS(I:I,I593)</f>
        <v>1</v>
      </c>
    </row>
    <row r="594" customFormat="false" ht="15" hidden="false" customHeight="false" outlineLevel="0" collapsed="false">
      <c r="B594" s="18" t="s">
        <v>109</v>
      </c>
      <c r="C594" s="18" t="s">
        <v>1013</v>
      </c>
      <c r="D594" s="2" t="s">
        <v>2971</v>
      </c>
      <c r="E594" s="2" t="n">
        <v>877</v>
      </c>
      <c r="F594" s="2" t="n">
        <v>877</v>
      </c>
      <c r="G594" s="2"/>
      <c r="H594" s="18"/>
      <c r="I594" s="0" t="str">
        <f aca="false">B594&amp;C594&amp;D594</f>
        <v>WOMENJEANS29/L32</v>
      </c>
      <c r="J594" s="2" t="n">
        <f aca="false">COUNTIFS(I:I,I594)</f>
        <v>1</v>
      </c>
    </row>
    <row r="595" customFormat="false" ht="15" hidden="false" customHeight="false" outlineLevel="0" collapsed="false">
      <c r="B595" s="18" t="s">
        <v>109</v>
      </c>
      <c r="C595" s="18" t="s">
        <v>1013</v>
      </c>
      <c r="D595" s="2" t="s">
        <v>3945</v>
      </c>
      <c r="E595" s="2" t="n">
        <v>855</v>
      </c>
      <c r="F595" s="2" t="n">
        <v>855</v>
      </c>
      <c r="G595" s="2"/>
      <c r="H595" s="18"/>
      <c r="I595" s="0" t="str">
        <f aca="false">B595&amp;C595&amp;D595</f>
        <v>WOMENJEANS29/L33</v>
      </c>
      <c r="J595" s="2" t="n">
        <f aca="false">COUNTIFS(I:I,I595)</f>
        <v>1</v>
      </c>
    </row>
    <row r="596" customFormat="false" ht="15" hidden="false" customHeight="false" outlineLevel="0" collapsed="false">
      <c r="B596" s="18" t="s">
        <v>109</v>
      </c>
      <c r="C596" s="18" t="s">
        <v>1013</v>
      </c>
      <c r="D596" s="2" t="s">
        <v>2988</v>
      </c>
      <c r="E596" s="2" t="n">
        <v>857</v>
      </c>
      <c r="F596" s="2" t="n">
        <v>857</v>
      </c>
      <c r="G596" s="2"/>
      <c r="H596" s="18"/>
      <c r="I596" s="0" t="str">
        <f aca="false">B596&amp;C596&amp;D596</f>
        <v>WOMENJEANS29/L34</v>
      </c>
      <c r="J596" s="2" t="n">
        <f aca="false">COUNTIFS(I:I,I596)</f>
        <v>1</v>
      </c>
    </row>
    <row r="597" customFormat="false" ht="15" hidden="false" customHeight="false" outlineLevel="0" collapsed="false">
      <c r="B597" s="18" t="s">
        <v>109</v>
      </c>
      <c r="C597" s="18" t="s">
        <v>1013</v>
      </c>
      <c r="D597" s="2" t="s">
        <v>3240</v>
      </c>
      <c r="E597" s="2" t="n">
        <v>847</v>
      </c>
      <c r="F597" s="2" t="n">
        <v>847</v>
      </c>
      <c r="G597" s="2"/>
      <c r="H597" s="18"/>
      <c r="I597" s="0" t="str">
        <f aca="false">B597&amp;C597&amp;D597</f>
        <v>WOMENJEANS29/L36</v>
      </c>
      <c r="J597" s="2" t="n">
        <f aca="false">COUNTIFS(I:I,I597)</f>
        <v>1</v>
      </c>
    </row>
    <row r="598" customFormat="false" ht="15" hidden="false" customHeight="false" outlineLevel="0" collapsed="false">
      <c r="B598" s="18" t="s">
        <v>109</v>
      </c>
      <c r="C598" s="18" t="s">
        <v>1013</v>
      </c>
      <c r="D598" s="2" t="s">
        <v>348</v>
      </c>
      <c r="E598" s="2" t="s">
        <v>3358</v>
      </c>
      <c r="F598" s="2" t="n">
        <v>962</v>
      </c>
      <c r="G598" s="2"/>
      <c r="H598" s="18"/>
      <c r="I598" s="0" t="str">
        <f aca="false">B598&amp;C598&amp;D598</f>
        <v>WOMENJEANS30/31</v>
      </c>
      <c r="J598" s="2" t="n">
        <f aca="false">COUNTIFS(I:I,I598)</f>
        <v>1</v>
      </c>
    </row>
    <row r="599" customFormat="false" ht="15" hidden="false" customHeight="false" outlineLevel="0" collapsed="false">
      <c r="B599" s="18" t="s">
        <v>109</v>
      </c>
      <c r="C599" s="18" t="s">
        <v>1013</v>
      </c>
      <c r="D599" s="2" t="s">
        <v>3946</v>
      </c>
      <c r="E599" s="2" t="n">
        <v>235</v>
      </c>
      <c r="F599" s="2" t="n">
        <v>235</v>
      </c>
      <c r="G599" s="2"/>
      <c r="H599" s="18"/>
      <c r="I599" s="0" t="str">
        <f aca="false">B599&amp;C599&amp;D599</f>
        <v>WOMENJEANS30/L27</v>
      </c>
      <c r="J599" s="2" t="n">
        <f aca="false">COUNTIFS(I:I,I599)</f>
        <v>1</v>
      </c>
    </row>
    <row r="600" customFormat="false" ht="15" hidden="false" customHeight="false" outlineLevel="0" collapsed="false">
      <c r="B600" s="18" t="s">
        <v>109</v>
      </c>
      <c r="C600" s="18" t="s">
        <v>1013</v>
      </c>
      <c r="D600" s="2" t="s">
        <v>3220</v>
      </c>
      <c r="E600" s="2" t="n">
        <v>237</v>
      </c>
      <c r="F600" s="2" t="n">
        <v>237</v>
      </c>
      <c r="G600" s="2"/>
      <c r="H600" s="18"/>
      <c r="I600" s="0" t="str">
        <f aca="false">B600&amp;C600&amp;D600</f>
        <v>WOMENJEANS30/L28</v>
      </c>
      <c r="J600" s="2" t="n">
        <f aca="false">COUNTIFS(I:I,I600)</f>
        <v>1</v>
      </c>
    </row>
    <row r="601" customFormat="false" ht="15" hidden="false" customHeight="false" outlineLevel="0" collapsed="false">
      <c r="B601" s="18" t="s">
        <v>109</v>
      </c>
      <c r="C601" s="18" t="s">
        <v>1013</v>
      </c>
      <c r="D601" s="2" t="s">
        <v>3947</v>
      </c>
      <c r="E601" s="2" t="n">
        <v>655</v>
      </c>
      <c r="F601" s="2" t="n">
        <v>655</v>
      </c>
      <c r="G601" s="2"/>
      <c r="H601" s="18"/>
      <c r="I601" s="0" t="str">
        <f aca="false">B601&amp;C601&amp;D601</f>
        <v>WOMENJEANS30/L29</v>
      </c>
      <c r="J601" s="2" t="n">
        <f aca="false">COUNTIFS(I:I,I601)</f>
        <v>1</v>
      </c>
    </row>
    <row r="602" customFormat="false" ht="15" hidden="false" customHeight="false" outlineLevel="0" collapsed="false">
      <c r="B602" s="18" t="s">
        <v>109</v>
      </c>
      <c r="C602" s="18" t="s">
        <v>1013</v>
      </c>
      <c r="D602" s="2" t="s">
        <v>2955</v>
      </c>
      <c r="E602" s="2" t="n">
        <v>647</v>
      </c>
      <c r="F602" s="2" t="n">
        <v>647</v>
      </c>
      <c r="G602" s="2"/>
      <c r="H602" s="18"/>
      <c r="I602" s="0" t="str">
        <f aca="false">B602&amp;C602&amp;D602</f>
        <v>WOMENJEANS30/L30</v>
      </c>
      <c r="J602" s="2" t="n">
        <f aca="false">COUNTIFS(I:I,I602)</f>
        <v>1</v>
      </c>
    </row>
    <row r="603" customFormat="false" ht="15" hidden="false" customHeight="false" outlineLevel="0" collapsed="false">
      <c r="B603" s="18" t="s">
        <v>109</v>
      </c>
      <c r="C603" s="18" t="s">
        <v>1013</v>
      </c>
      <c r="D603" s="2" t="s">
        <v>3948</v>
      </c>
      <c r="E603" s="2" t="n">
        <v>865</v>
      </c>
      <c r="F603" s="2" t="n">
        <v>865</v>
      </c>
      <c r="G603" s="2"/>
      <c r="H603" s="18"/>
      <c r="I603" s="0" t="str">
        <f aca="false">B603&amp;C603&amp;D603</f>
        <v>WOMENJEANS30/L31</v>
      </c>
      <c r="J603" s="2" t="n">
        <f aca="false">COUNTIFS(I:I,I603)</f>
        <v>1</v>
      </c>
    </row>
    <row r="604" customFormat="false" ht="15" hidden="false" customHeight="false" outlineLevel="0" collapsed="false">
      <c r="B604" s="18" t="s">
        <v>109</v>
      </c>
      <c r="C604" s="18" t="s">
        <v>1013</v>
      </c>
      <c r="D604" s="2" t="s">
        <v>2972</v>
      </c>
      <c r="E604" s="2" t="n">
        <v>867</v>
      </c>
      <c r="F604" s="2" t="n">
        <v>867</v>
      </c>
      <c r="G604" s="2"/>
      <c r="H604" s="18"/>
      <c r="I604" s="0" t="str">
        <f aca="false">B604&amp;C604&amp;D604</f>
        <v>WOMENJEANS30/L32</v>
      </c>
      <c r="J604" s="2" t="n">
        <f aca="false">COUNTIFS(I:I,I604)</f>
        <v>1</v>
      </c>
    </row>
    <row r="605" customFormat="false" ht="15" hidden="false" customHeight="false" outlineLevel="0" collapsed="false">
      <c r="B605" s="18" t="s">
        <v>109</v>
      </c>
      <c r="C605" s="18" t="s">
        <v>1013</v>
      </c>
      <c r="D605" s="2" t="s">
        <v>3949</v>
      </c>
      <c r="E605" s="2" t="n">
        <v>665</v>
      </c>
      <c r="F605" s="2" t="n">
        <v>665</v>
      </c>
      <c r="G605" s="2"/>
      <c r="H605" s="18"/>
      <c r="I605" s="0" t="str">
        <f aca="false">B605&amp;C605&amp;D605</f>
        <v>WOMENJEANS30/L33</v>
      </c>
      <c r="J605" s="2" t="n">
        <f aca="false">COUNTIFS(I:I,I605)</f>
        <v>1</v>
      </c>
    </row>
    <row r="606" customFormat="false" ht="15" hidden="false" customHeight="false" outlineLevel="0" collapsed="false">
      <c r="B606" s="18" t="s">
        <v>109</v>
      </c>
      <c r="C606" s="18" t="s">
        <v>1013</v>
      </c>
      <c r="D606" s="2" t="s">
        <v>2989</v>
      </c>
      <c r="E606" s="2" t="n">
        <v>667</v>
      </c>
      <c r="F606" s="2" t="n">
        <v>667</v>
      </c>
      <c r="G606" s="2"/>
      <c r="H606" s="18"/>
      <c r="I606" s="0" t="str">
        <f aca="false">B606&amp;C606&amp;D606</f>
        <v>WOMENJEANS30/L34</v>
      </c>
      <c r="J606" s="2" t="n">
        <f aca="false">COUNTIFS(I:I,I606)</f>
        <v>1</v>
      </c>
    </row>
    <row r="607" customFormat="false" ht="15" hidden="false" customHeight="false" outlineLevel="0" collapsed="false">
      <c r="B607" s="18" t="s">
        <v>109</v>
      </c>
      <c r="C607" s="18" t="s">
        <v>1013</v>
      </c>
      <c r="D607" s="2" t="s">
        <v>3241</v>
      </c>
      <c r="E607" s="2" t="n">
        <v>657</v>
      </c>
      <c r="F607" s="2" t="n">
        <v>657</v>
      </c>
      <c r="G607" s="2"/>
      <c r="H607" s="18"/>
      <c r="I607" s="0" t="str">
        <f aca="false">B607&amp;C607&amp;D607</f>
        <v>WOMENJEANS30/L36</v>
      </c>
      <c r="J607" s="2" t="n">
        <f aca="false">COUNTIFS(I:I,I607)</f>
        <v>1</v>
      </c>
    </row>
    <row r="608" customFormat="false" ht="15" hidden="false" customHeight="false" outlineLevel="0" collapsed="false">
      <c r="B608" s="18" t="s">
        <v>109</v>
      </c>
      <c r="C608" s="18" t="s">
        <v>1013</v>
      </c>
      <c r="D608" s="2" t="s">
        <v>3950</v>
      </c>
      <c r="E608" s="2" t="n">
        <v>225</v>
      </c>
      <c r="F608" s="2" t="n">
        <v>225</v>
      </c>
      <c r="G608" s="2"/>
      <c r="H608" s="18"/>
      <c r="I608" s="0" t="str">
        <f aca="false">B608&amp;C608&amp;D608</f>
        <v>WOMENJEANS31/L27</v>
      </c>
      <c r="J608" s="2" t="n">
        <f aca="false">COUNTIFS(I:I,I608)</f>
        <v>1</v>
      </c>
    </row>
    <row r="609" customFormat="false" ht="15" hidden="false" customHeight="false" outlineLevel="0" collapsed="false">
      <c r="B609" s="18" t="s">
        <v>109</v>
      </c>
      <c r="C609" s="18" t="s">
        <v>1013</v>
      </c>
      <c r="D609" s="2" t="s">
        <v>3221</v>
      </c>
      <c r="E609" s="2" t="n">
        <v>227</v>
      </c>
      <c r="F609" s="2" t="n">
        <v>227</v>
      </c>
      <c r="G609" s="2"/>
      <c r="H609" s="18"/>
      <c r="I609" s="0" t="str">
        <f aca="false">B609&amp;C609&amp;D609</f>
        <v>WOMENJEANS31/L28</v>
      </c>
      <c r="J609" s="2" t="n">
        <f aca="false">COUNTIFS(I:I,I609)</f>
        <v>1</v>
      </c>
    </row>
    <row r="610" customFormat="false" ht="15" hidden="false" customHeight="false" outlineLevel="0" collapsed="false">
      <c r="B610" s="18" t="s">
        <v>109</v>
      </c>
      <c r="C610" s="18" t="s">
        <v>1013</v>
      </c>
      <c r="D610" s="2" t="s">
        <v>3951</v>
      </c>
      <c r="E610" s="2" t="n">
        <v>595</v>
      </c>
      <c r="F610" s="2" t="n">
        <v>595</v>
      </c>
      <c r="G610" s="2"/>
      <c r="H610" s="18"/>
      <c r="I610" s="0" t="str">
        <f aca="false">B610&amp;C610&amp;D610</f>
        <v>WOMENJEANS31/L29</v>
      </c>
      <c r="J610" s="2" t="n">
        <f aca="false">COUNTIFS(I:I,I610)</f>
        <v>1</v>
      </c>
    </row>
    <row r="611" customFormat="false" ht="15" hidden="false" customHeight="false" outlineLevel="0" collapsed="false">
      <c r="B611" s="18" t="s">
        <v>109</v>
      </c>
      <c r="C611" s="18" t="s">
        <v>1013</v>
      </c>
      <c r="D611" s="2" t="s">
        <v>2956</v>
      </c>
      <c r="E611" s="2" t="n">
        <v>577</v>
      </c>
      <c r="F611" s="2" t="n">
        <v>577</v>
      </c>
      <c r="G611" s="2"/>
      <c r="H611" s="18"/>
      <c r="I611" s="0" t="str">
        <f aca="false">B611&amp;C611&amp;D611</f>
        <v>WOMENJEANS31/L30</v>
      </c>
      <c r="J611" s="2" t="n">
        <f aca="false">COUNTIFS(I:I,I611)</f>
        <v>1</v>
      </c>
    </row>
    <row r="612" customFormat="false" ht="15" hidden="false" customHeight="false" outlineLevel="0" collapsed="false">
      <c r="B612" s="18" t="s">
        <v>109</v>
      </c>
      <c r="C612" s="18" t="s">
        <v>1013</v>
      </c>
      <c r="D612" s="2" t="s">
        <v>3952</v>
      </c>
      <c r="E612" s="2" t="n">
        <v>635</v>
      </c>
      <c r="F612" s="2" t="n">
        <v>635</v>
      </c>
      <c r="G612" s="2"/>
      <c r="H612" s="18"/>
      <c r="I612" s="0" t="str">
        <f aca="false">B612&amp;C612&amp;D612</f>
        <v>WOMENJEANS31/L31</v>
      </c>
      <c r="J612" s="2" t="n">
        <f aca="false">COUNTIFS(I:I,I612)</f>
        <v>1</v>
      </c>
    </row>
    <row r="613" customFormat="false" ht="15" hidden="false" customHeight="false" outlineLevel="0" collapsed="false">
      <c r="B613" s="18" t="s">
        <v>109</v>
      </c>
      <c r="C613" s="18" t="s">
        <v>1013</v>
      </c>
      <c r="D613" s="2" t="s">
        <v>2973</v>
      </c>
      <c r="E613" s="2" t="n">
        <v>637</v>
      </c>
      <c r="F613" s="2" t="n">
        <v>637</v>
      </c>
      <c r="G613" s="2"/>
      <c r="H613" s="18"/>
      <c r="I613" s="0" t="str">
        <f aca="false">B613&amp;C613&amp;D613</f>
        <v>WOMENJEANS31/L32</v>
      </c>
      <c r="J613" s="2" t="n">
        <f aca="false">COUNTIFS(I:I,I613)</f>
        <v>1</v>
      </c>
    </row>
    <row r="614" customFormat="false" ht="15" hidden="false" customHeight="false" outlineLevel="0" collapsed="false">
      <c r="B614" s="18" t="s">
        <v>109</v>
      </c>
      <c r="C614" s="18" t="s">
        <v>1013</v>
      </c>
      <c r="D614" s="2" t="s">
        <v>3953</v>
      </c>
      <c r="E614" s="2" t="n">
        <v>615</v>
      </c>
      <c r="F614" s="2" t="n">
        <v>615</v>
      </c>
      <c r="G614" s="2"/>
      <c r="H614" s="18"/>
      <c r="I614" s="0" t="str">
        <f aca="false">B614&amp;C614&amp;D614</f>
        <v>WOMENJEANS31/L33</v>
      </c>
      <c r="J614" s="2" t="n">
        <f aca="false">COUNTIFS(I:I,I614)</f>
        <v>1</v>
      </c>
    </row>
    <row r="615" customFormat="false" ht="15" hidden="false" customHeight="false" outlineLevel="0" collapsed="false">
      <c r="B615" s="18" t="s">
        <v>109</v>
      </c>
      <c r="C615" s="18" t="s">
        <v>1013</v>
      </c>
      <c r="D615" s="2" t="s">
        <v>2990</v>
      </c>
      <c r="E615" s="2" t="n">
        <v>617</v>
      </c>
      <c r="F615" s="2" t="n">
        <v>617</v>
      </c>
      <c r="G615" s="2"/>
      <c r="H615" s="18"/>
      <c r="I615" s="0" t="str">
        <f aca="false">B615&amp;C615&amp;D615</f>
        <v>WOMENJEANS31/L34</v>
      </c>
      <c r="J615" s="2" t="n">
        <f aca="false">COUNTIFS(I:I,I615)</f>
        <v>1</v>
      </c>
    </row>
    <row r="616" customFormat="false" ht="15" hidden="false" customHeight="false" outlineLevel="0" collapsed="false">
      <c r="B616" s="18" t="s">
        <v>109</v>
      </c>
      <c r="C616" s="18" t="s">
        <v>1013</v>
      </c>
      <c r="D616" s="2" t="s">
        <v>3242</v>
      </c>
      <c r="E616" s="2" t="n">
        <v>597</v>
      </c>
      <c r="F616" s="2" t="n">
        <v>597</v>
      </c>
      <c r="G616" s="2"/>
      <c r="H616" s="18"/>
      <c r="I616" s="0" t="str">
        <f aca="false">B616&amp;C616&amp;D616</f>
        <v>WOMENJEANS31/L36</v>
      </c>
      <c r="J616" s="2" t="n">
        <f aca="false">COUNTIFS(I:I,I616)</f>
        <v>1</v>
      </c>
    </row>
    <row r="617" customFormat="false" ht="15" hidden="false" customHeight="false" outlineLevel="0" collapsed="false">
      <c r="B617" s="18" t="s">
        <v>109</v>
      </c>
      <c r="C617" s="18" t="s">
        <v>1013</v>
      </c>
      <c r="D617" s="2" t="s">
        <v>144</v>
      </c>
      <c r="E617" s="2" t="s">
        <v>3358</v>
      </c>
      <c r="F617" s="2" t="n">
        <v>952</v>
      </c>
      <c r="G617" s="2"/>
      <c r="H617" s="18"/>
      <c r="I617" s="0" t="str">
        <f aca="false">B617&amp;C617&amp;D617</f>
        <v>WOMENJEANS32/33</v>
      </c>
      <c r="J617" s="2" t="n">
        <f aca="false">COUNTIFS(I:I,I617)</f>
        <v>1</v>
      </c>
    </row>
    <row r="618" customFormat="false" ht="15" hidden="false" customHeight="false" outlineLevel="0" collapsed="false">
      <c r="B618" s="18" t="s">
        <v>109</v>
      </c>
      <c r="C618" s="18" t="s">
        <v>1013</v>
      </c>
      <c r="D618" s="2" t="s">
        <v>3954</v>
      </c>
      <c r="E618" s="2" t="n">
        <v>215</v>
      </c>
      <c r="F618" s="2" t="n">
        <v>215</v>
      </c>
      <c r="G618" s="2"/>
      <c r="H618" s="18"/>
      <c r="I618" s="0" t="str">
        <f aca="false">B618&amp;C618&amp;D618</f>
        <v>WOMENJEANS32/L27</v>
      </c>
      <c r="J618" s="2" t="n">
        <f aca="false">COUNTIFS(I:I,I618)</f>
        <v>1</v>
      </c>
    </row>
    <row r="619" customFormat="false" ht="15" hidden="false" customHeight="false" outlineLevel="0" collapsed="false">
      <c r="B619" s="18" t="s">
        <v>109</v>
      </c>
      <c r="C619" s="18" t="s">
        <v>1013</v>
      </c>
      <c r="D619" s="2" t="s">
        <v>3222</v>
      </c>
      <c r="E619" s="2" t="n">
        <v>217</v>
      </c>
      <c r="F619" s="2" t="n">
        <v>217</v>
      </c>
      <c r="G619" s="2"/>
      <c r="H619" s="18"/>
      <c r="I619" s="0" t="str">
        <f aca="false">B619&amp;C619&amp;D619</f>
        <v>WOMENJEANS32/L28</v>
      </c>
      <c r="J619" s="2" t="n">
        <f aca="false">COUNTIFS(I:I,I619)</f>
        <v>1</v>
      </c>
    </row>
    <row r="620" customFormat="false" ht="15" hidden="false" customHeight="false" outlineLevel="0" collapsed="false">
      <c r="B620" s="18" t="s">
        <v>109</v>
      </c>
      <c r="C620" s="18" t="s">
        <v>1013</v>
      </c>
      <c r="D620" s="2" t="s">
        <v>3955</v>
      </c>
      <c r="E620" s="2" t="n">
        <v>585</v>
      </c>
      <c r="F620" s="2" t="n">
        <v>585</v>
      </c>
      <c r="G620" s="2"/>
      <c r="H620" s="18"/>
      <c r="I620" s="0" t="str">
        <f aca="false">B620&amp;C620&amp;D620</f>
        <v>WOMENJEANS32/L29</v>
      </c>
      <c r="J620" s="2" t="n">
        <f aca="false">COUNTIFS(I:I,I620)</f>
        <v>1</v>
      </c>
    </row>
    <row r="621" customFormat="false" ht="15" hidden="false" customHeight="false" outlineLevel="0" collapsed="false">
      <c r="B621" s="18" t="s">
        <v>109</v>
      </c>
      <c r="C621" s="18" t="s">
        <v>1013</v>
      </c>
      <c r="D621" s="2" t="s">
        <v>2957</v>
      </c>
      <c r="E621" s="2" t="n">
        <v>567</v>
      </c>
      <c r="F621" s="2" t="n">
        <v>567</v>
      </c>
      <c r="G621" s="2"/>
      <c r="H621" s="18"/>
      <c r="I621" s="0" t="str">
        <f aca="false">B621&amp;C621&amp;D621</f>
        <v>WOMENJEANS32/L30</v>
      </c>
      <c r="J621" s="2" t="n">
        <f aca="false">COUNTIFS(I:I,I621)</f>
        <v>1</v>
      </c>
    </row>
    <row r="622" customFormat="false" ht="15" hidden="false" customHeight="false" outlineLevel="0" collapsed="false">
      <c r="B622" s="18" t="s">
        <v>109</v>
      </c>
      <c r="C622" s="18" t="s">
        <v>1013</v>
      </c>
      <c r="D622" s="2" t="s">
        <v>3956</v>
      </c>
      <c r="E622" s="2" t="n">
        <v>625</v>
      </c>
      <c r="F622" s="2" t="n">
        <v>625</v>
      </c>
      <c r="G622" s="2"/>
      <c r="H622" s="18"/>
      <c r="I622" s="0" t="str">
        <f aca="false">B622&amp;C622&amp;D622</f>
        <v>WOMENJEANS32/L31</v>
      </c>
      <c r="J622" s="2" t="n">
        <f aca="false">COUNTIFS(I:I,I622)</f>
        <v>1</v>
      </c>
    </row>
    <row r="623" customFormat="false" ht="15" hidden="false" customHeight="false" outlineLevel="0" collapsed="false">
      <c r="B623" s="18" t="s">
        <v>109</v>
      </c>
      <c r="C623" s="18" t="s">
        <v>1013</v>
      </c>
      <c r="D623" s="2" t="s">
        <v>2974</v>
      </c>
      <c r="E623" s="2" t="n">
        <v>627</v>
      </c>
      <c r="F623" s="2" t="n">
        <v>627</v>
      </c>
      <c r="G623" s="2"/>
      <c r="H623" s="18"/>
      <c r="I623" s="0" t="str">
        <f aca="false">B623&amp;C623&amp;D623</f>
        <v>WOMENJEANS32/L32</v>
      </c>
      <c r="J623" s="2" t="n">
        <f aca="false">COUNTIFS(I:I,I623)</f>
        <v>1</v>
      </c>
    </row>
    <row r="624" customFormat="false" ht="15" hidden="false" customHeight="false" outlineLevel="0" collapsed="false">
      <c r="B624" s="18" t="s">
        <v>109</v>
      </c>
      <c r="C624" s="18" t="s">
        <v>1013</v>
      </c>
      <c r="D624" s="2" t="s">
        <v>3957</v>
      </c>
      <c r="E624" s="2" t="n">
        <v>605</v>
      </c>
      <c r="F624" s="2" t="n">
        <v>605</v>
      </c>
      <c r="G624" s="2"/>
      <c r="H624" s="18"/>
      <c r="I624" s="0" t="str">
        <f aca="false">B624&amp;C624&amp;D624</f>
        <v>WOMENJEANS32/L33</v>
      </c>
      <c r="J624" s="2" t="n">
        <f aca="false">COUNTIFS(I:I,I624)</f>
        <v>1</v>
      </c>
    </row>
    <row r="625" customFormat="false" ht="15" hidden="false" customHeight="false" outlineLevel="0" collapsed="false">
      <c r="B625" s="18" t="s">
        <v>109</v>
      </c>
      <c r="C625" s="18" t="s">
        <v>1013</v>
      </c>
      <c r="D625" s="2" t="s">
        <v>2991</v>
      </c>
      <c r="E625" s="2" t="n">
        <v>607</v>
      </c>
      <c r="F625" s="2" t="n">
        <v>607</v>
      </c>
      <c r="G625" s="2"/>
      <c r="H625" s="18"/>
      <c r="I625" s="0" t="str">
        <f aca="false">B625&amp;C625&amp;D625</f>
        <v>WOMENJEANS32/L34</v>
      </c>
      <c r="J625" s="2" t="n">
        <f aca="false">COUNTIFS(I:I,I625)</f>
        <v>1</v>
      </c>
    </row>
    <row r="626" customFormat="false" ht="15" hidden="false" customHeight="false" outlineLevel="0" collapsed="false">
      <c r="B626" s="18" t="s">
        <v>109</v>
      </c>
      <c r="C626" s="18" t="s">
        <v>1013</v>
      </c>
      <c r="D626" s="2" t="s">
        <v>3243</v>
      </c>
      <c r="E626" s="2" t="n">
        <v>587</v>
      </c>
      <c r="F626" s="2" t="n">
        <v>587</v>
      </c>
      <c r="G626" s="2"/>
      <c r="H626" s="18"/>
      <c r="I626" s="0" t="str">
        <f aca="false">B626&amp;C626&amp;D626</f>
        <v>WOMENJEANS32/L36</v>
      </c>
      <c r="J626" s="2" t="n">
        <f aca="false">COUNTIFS(I:I,I626)</f>
        <v>1</v>
      </c>
    </row>
    <row r="627" customFormat="false" ht="15" hidden="false" customHeight="false" outlineLevel="0" collapsed="false">
      <c r="B627" s="18" t="s">
        <v>109</v>
      </c>
      <c r="C627" s="18" t="s">
        <v>1013</v>
      </c>
      <c r="D627" s="2" t="s">
        <v>3958</v>
      </c>
      <c r="E627" s="2" t="n">
        <v>205</v>
      </c>
      <c r="F627" s="2" t="n">
        <v>205</v>
      </c>
      <c r="G627" s="2"/>
      <c r="H627" s="18"/>
      <c r="I627" s="0" t="str">
        <f aca="false">B627&amp;C627&amp;D627</f>
        <v>WOMENJEANS33/L27</v>
      </c>
      <c r="J627" s="2" t="n">
        <f aca="false">COUNTIFS(I:I,I627)</f>
        <v>1</v>
      </c>
    </row>
    <row r="628" customFormat="false" ht="15" hidden="false" customHeight="false" outlineLevel="0" collapsed="false">
      <c r="B628" s="18" t="s">
        <v>109</v>
      </c>
      <c r="C628" s="18" t="s">
        <v>1013</v>
      </c>
      <c r="D628" s="2" t="s">
        <v>3223</v>
      </c>
      <c r="E628" s="2" t="n">
        <v>207</v>
      </c>
      <c r="F628" s="2" t="n">
        <v>207</v>
      </c>
      <c r="G628" s="2"/>
      <c r="H628" s="18"/>
      <c r="I628" s="0" t="str">
        <f aca="false">B628&amp;C628&amp;D628</f>
        <v>WOMENJEANS33/L28</v>
      </c>
      <c r="J628" s="2" t="n">
        <f aca="false">COUNTIFS(I:I,I628)</f>
        <v>1</v>
      </c>
    </row>
    <row r="629" customFormat="false" ht="15" hidden="false" customHeight="false" outlineLevel="0" collapsed="false">
      <c r="B629" s="18" t="s">
        <v>109</v>
      </c>
      <c r="C629" s="18" t="s">
        <v>1013</v>
      </c>
      <c r="D629" s="2" t="s">
        <v>3959</v>
      </c>
      <c r="E629" s="2" t="n">
        <v>705</v>
      </c>
      <c r="F629" s="2" t="n">
        <v>705</v>
      </c>
      <c r="G629" s="2"/>
      <c r="H629" s="18"/>
      <c r="I629" s="0" t="str">
        <f aca="false">B629&amp;C629&amp;D629</f>
        <v>WOMENJEANS33/L29</v>
      </c>
      <c r="J629" s="2" t="n">
        <f aca="false">COUNTIFS(I:I,I629)</f>
        <v>1</v>
      </c>
    </row>
    <row r="630" customFormat="false" ht="15" hidden="false" customHeight="false" outlineLevel="0" collapsed="false">
      <c r="B630" s="18" t="s">
        <v>109</v>
      </c>
      <c r="C630" s="18" t="s">
        <v>1013</v>
      </c>
      <c r="D630" s="2" t="s">
        <v>2958</v>
      </c>
      <c r="E630" s="2" t="n">
        <v>677</v>
      </c>
      <c r="F630" s="2" t="n">
        <v>677</v>
      </c>
      <c r="G630" s="2"/>
      <c r="H630" s="18"/>
      <c r="I630" s="0" t="str">
        <f aca="false">B630&amp;C630&amp;D630</f>
        <v>WOMENJEANS33/L30</v>
      </c>
      <c r="J630" s="2" t="n">
        <f aca="false">COUNTIFS(I:I,I630)</f>
        <v>1</v>
      </c>
    </row>
    <row r="631" customFormat="false" ht="15" hidden="false" customHeight="false" outlineLevel="0" collapsed="false">
      <c r="B631" s="18" t="s">
        <v>109</v>
      </c>
      <c r="C631" s="18" t="s">
        <v>1013</v>
      </c>
      <c r="D631" s="2" t="s">
        <v>3960</v>
      </c>
      <c r="E631" s="2" t="n">
        <v>745</v>
      </c>
      <c r="F631" s="2" t="n">
        <v>745</v>
      </c>
      <c r="G631" s="2"/>
      <c r="H631" s="18"/>
      <c r="I631" s="0" t="str">
        <f aca="false">B631&amp;C631&amp;D631</f>
        <v>WOMENJEANS33/L31</v>
      </c>
      <c r="J631" s="2" t="n">
        <f aca="false">COUNTIFS(I:I,I631)</f>
        <v>1</v>
      </c>
    </row>
    <row r="632" customFormat="false" ht="15" hidden="false" customHeight="false" outlineLevel="0" collapsed="false">
      <c r="B632" s="18" t="s">
        <v>109</v>
      </c>
      <c r="C632" s="18" t="s">
        <v>1013</v>
      </c>
      <c r="D632" s="2" t="s">
        <v>2975</v>
      </c>
      <c r="E632" s="2" t="n">
        <v>747</v>
      </c>
      <c r="F632" s="2" t="n">
        <v>747</v>
      </c>
      <c r="G632" s="2"/>
      <c r="H632" s="18"/>
      <c r="I632" s="0" t="str">
        <f aca="false">B632&amp;C632&amp;D632</f>
        <v>WOMENJEANS33/L32</v>
      </c>
      <c r="J632" s="2" t="n">
        <f aca="false">COUNTIFS(I:I,I632)</f>
        <v>1</v>
      </c>
    </row>
    <row r="633" customFormat="false" ht="15" hidden="false" customHeight="false" outlineLevel="0" collapsed="false">
      <c r="B633" s="18" t="s">
        <v>109</v>
      </c>
      <c r="C633" s="18" t="s">
        <v>1013</v>
      </c>
      <c r="D633" s="2" t="s">
        <v>3961</v>
      </c>
      <c r="E633" s="2" t="n">
        <v>735</v>
      </c>
      <c r="F633" s="2" t="n">
        <v>735</v>
      </c>
      <c r="G633" s="2"/>
      <c r="H633" s="18"/>
      <c r="I633" s="0" t="str">
        <f aca="false">B633&amp;C633&amp;D633</f>
        <v>WOMENJEANS33/L33</v>
      </c>
      <c r="J633" s="2" t="n">
        <f aca="false">COUNTIFS(I:I,I633)</f>
        <v>1</v>
      </c>
    </row>
    <row r="634" customFormat="false" ht="15" hidden="false" customHeight="false" outlineLevel="0" collapsed="false">
      <c r="B634" s="18" t="s">
        <v>109</v>
      </c>
      <c r="C634" s="18" t="s">
        <v>1013</v>
      </c>
      <c r="D634" s="2" t="s">
        <v>2992</v>
      </c>
      <c r="E634" s="2" t="n">
        <v>737</v>
      </c>
      <c r="F634" s="2" t="n">
        <v>737</v>
      </c>
      <c r="G634" s="2"/>
      <c r="H634" s="18"/>
      <c r="I634" s="0" t="str">
        <f aca="false">B634&amp;C634&amp;D634</f>
        <v>WOMENJEANS33/L34</v>
      </c>
      <c r="J634" s="2" t="n">
        <f aca="false">COUNTIFS(I:I,I634)</f>
        <v>1</v>
      </c>
    </row>
    <row r="635" customFormat="false" ht="15" hidden="false" customHeight="false" outlineLevel="0" collapsed="false">
      <c r="B635" s="18" t="s">
        <v>109</v>
      </c>
      <c r="C635" s="18" t="s">
        <v>1013</v>
      </c>
      <c r="D635" s="2" t="s">
        <v>3244</v>
      </c>
      <c r="E635" s="2" t="n">
        <v>707</v>
      </c>
      <c r="F635" s="2" t="n">
        <v>707</v>
      </c>
      <c r="G635" s="2"/>
      <c r="H635" s="18"/>
      <c r="I635" s="0" t="str">
        <f aca="false">B635&amp;C635&amp;D635</f>
        <v>WOMENJEANS33/L36</v>
      </c>
      <c r="J635" s="2" t="n">
        <f aca="false">COUNTIFS(I:I,I635)</f>
        <v>1</v>
      </c>
    </row>
    <row r="636" customFormat="false" ht="15" hidden="false" customHeight="false" outlineLevel="0" collapsed="false">
      <c r="B636" s="18" t="s">
        <v>109</v>
      </c>
      <c r="C636" s="18" t="s">
        <v>1013</v>
      </c>
      <c r="D636" s="2" t="s">
        <v>160</v>
      </c>
      <c r="E636" s="2" t="s">
        <v>3358</v>
      </c>
      <c r="F636" s="2" t="n">
        <v>942</v>
      </c>
      <c r="G636" s="2"/>
      <c r="H636" s="18"/>
      <c r="I636" s="0" t="str">
        <f aca="false">B636&amp;C636&amp;D636</f>
        <v>WOMENJEANS34/36</v>
      </c>
      <c r="J636" s="2" t="n">
        <f aca="false">COUNTIFS(I:I,I636)</f>
        <v>1</v>
      </c>
    </row>
    <row r="637" customFormat="false" ht="15" hidden="false" customHeight="false" outlineLevel="0" collapsed="false">
      <c r="B637" s="18" t="s">
        <v>109</v>
      </c>
      <c r="C637" s="18" t="s">
        <v>1013</v>
      </c>
      <c r="D637" s="2" t="s">
        <v>3962</v>
      </c>
      <c r="E637" s="2" t="n">
        <v>195</v>
      </c>
      <c r="F637" s="2" t="n">
        <v>195</v>
      </c>
      <c r="G637" s="2"/>
      <c r="H637" s="18"/>
      <c r="I637" s="0" t="str">
        <f aca="false">B637&amp;C637&amp;D637</f>
        <v>WOMENJEANS34/L27</v>
      </c>
      <c r="J637" s="2" t="n">
        <f aca="false">COUNTIFS(I:I,I637)</f>
        <v>1</v>
      </c>
    </row>
    <row r="638" customFormat="false" ht="15" hidden="false" customHeight="false" outlineLevel="0" collapsed="false">
      <c r="B638" s="18" t="s">
        <v>109</v>
      </c>
      <c r="C638" s="18" t="s">
        <v>1013</v>
      </c>
      <c r="D638" s="2" t="s">
        <v>3224</v>
      </c>
      <c r="E638" s="2" t="n">
        <v>197</v>
      </c>
      <c r="F638" s="2" t="n">
        <v>197</v>
      </c>
      <c r="G638" s="2"/>
      <c r="H638" s="18"/>
      <c r="I638" s="0" t="str">
        <f aca="false">B638&amp;C638&amp;D638</f>
        <v>WOMENJEANS34/L28</v>
      </c>
      <c r="J638" s="2" t="n">
        <f aca="false">COUNTIFS(I:I,I638)</f>
        <v>1</v>
      </c>
    </row>
    <row r="639" customFormat="false" ht="15" hidden="false" customHeight="false" outlineLevel="0" collapsed="false">
      <c r="B639" s="18" t="s">
        <v>109</v>
      </c>
      <c r="C639" s="18" t="s">
        <v>1013</v>
      </c>
      <c r="D639" s="2" t="s">
        <v>3963</v>
      </c>
      <c r="E639" s="2" t="n">
        <v>725</v>
      </c>
      <c r="F639" s="2" t="n">
        <v>725</v>
      </c>
      <c r="G639" s="2"/>
      <c r="H639" s="18"/>
      <c r="I639" s="0" t="str">
        <f aca="false">B639&amp;C639&amp;D639</f>
        <v>WOMENJEANS34/L29</v>
      </c>
      <c r="J639" s="2" t="n">
        <f aca="false">COUNTIFS(I:I,I639)</f>
        <v>1</v>
      </c>
    </row>
    <row r="640" customFormat="false" ht="15" hidden="false" customHeight="false" outlineLevel="0" collapsed="false">
      <c r="B640" s="18" t="s">
        <v>109</v>
      </c>
      <c r="C640" s="18" t="s">
        <v>1013</v>
      </c>
      <c r="D640" s="2" t="s">
        <v>2959</v>
      </c>
      <c r="E640" s="2" t="n">
        <v>697</v>
      </c>
      <c r="F640" s="2" t="n">
        <v>697</v>
      </c>
      <c r="G640" s="2"/>
      <c r="H640" s="18"/>
      <c r="I640" s="0" t="str">
        <f aca="false">B640&amp;C640&amp;D640</f>
        <v>WOMENJEANS34/L30</v>
      </c>
      <c r="J640" s="2" t="n">
        <f aca="false">COUNTIFS(I:I,I640)</f>
        <v>1</v>
      </c>
    </row>
    <row r="641" customFormat="false" ht="15" hidden="false" customHeight="false" outlineLevel="0" collapsed="false">
      <c r="B641" s="18" t="s">
        <v>109</v>
      </c>
      <c r="C641" s="18" t="s">
        <v>1013</v>
      </c>
      <c r="D641" s="2" t="s">
        <v>3964</v>
      </c>
      <c r="E641" s="2" t="n">
        <v>785</v>
      </c>
      <c r="F641" s="2" t="n">
        <v>785</v>
      </c>
      <c r="G641" s="2"/>
      <c r="H641" s="18"/>
      <c r="I641" s="0" t="str">
        <f aca="false">B641&amp;C641&amp;D641</f>
        <v>WOMENJEANS34/L31</v>
      </c>
      <c r="J641" s="2" t="n">
        <f aca="false">COUNTIFS(I:I,I641)</f>
        <v>1</v>
      </c>
    </row>
    <row r="642" customFormat="false" ht="15" hidden="false" customHeight="false" outlineLevel="0" collapsed="false">
      <c r="B642" s="18" t="s">
        <v>109</v>
      </c>
      <c r="C642" s="18" t="s">
        <v>1013</v>
      </c>
      <c r="D642" s="2" t="s">
        <v>2976</v>
      </c>
      <c r="E642" s="2" t="n">
        <v>787</v>
      </c>
      <c r="F642" s="2" t="n">
        <v>787</v>
      </c>
      <c r="G642" s="2"/>
      <c r="H642" s="18"/>
      <c r="I642" s="0" t="str">
        <f aca="false">B642&amp;C642&amp;D642</f>
        <v>WOMENJEANS34/L32</v>
      </c>
      <c r="J642" s="2" t="n">
        <f aca="false">COUNTIFS(I:I,I642)</f>
        <v>1</v>
      </c>
    </row>
    <row r="643" customFormat="false" ht="15" hidden="false" customHeight="false" outlineLevel="0" collapsed="false">
      <c r="B643" s="18" t="s">
        <v>109</v>
      </c>
      <c r="C643" s="18" t="s">
        <v>1013</v>
      </c>
      <c r="D643" s="2" t="s">
        <v>3965</v>
      </c>
      <c r="E643" s="2" t="n">
        <v>775</v>
      </c>
      <c r="F643" s="2" t="n">
        <v>775</v>
      </c>
      <c r="G643" s="2"/>
      <c r="H643" s="18"/>
      <c r="I643" s="0" t="str">
        <f aca="false">B643&amp;C643&amp;D643</f>
        <v>WOMENJEANS34/L33</v>
      </c>
      <c r="J643" s="2" t="n">
        <f aca="false">COUNTIFS(I:I,I643)</f>
        <v>1</v>
      </c>
    </row>
    <row r="644" customFormat="false" ht="15" hidden="false" customHeight="false" outlineLevel="0" collapsed="false">
      <c r="B644" s="18" t="s">
        <v>109</v>
      </c>
      <c r="C644" s="18" t="s">
        <v>1013</v>
      </c>
      <c r="D644" s="2" t="s">
        <v>2993</v>
      </c>
      <c r="E644" s="2" t="n">
        <v>777</v>
      </c>
      <c r="F644" s="2" t="n">
        <v>777</v>
      </c>
      <c r="G644" s="2"/>
      <c r="H644" s="18"/>
      <c r="I644" s="0" t="str">
        <f aca="false">B644&amp;C644&amp;D644</f>
        <v>WOMENJEANS34/L34</v>
      </c>
      <c r="J644" s="2" t="n">
        <f aca="false">COUNTIFS(I:I,I644)</f>
        <v>1</v>
      </c>
    </row>
    <row r="645" customFormat="false" ht="15" hidden="false" customHeight="false" outlineLevel="0" collapsed="false">
      <c r="B645" s="18" t="s">
        <v>109</v>
      </c>
      <c r="C645" s="18" t="s">
        <v>1013</v>
      </c>
      <c r="D645" s="2" t="s">
        <v>3245</v>
      </c>
      <c r="E645" s="2" t="n">
        <v>727</v>
      </c>
      <c r="F645" s="2" t="n">
        <v>727</v>
      </c>
      <c r="G645" s="2"/>
      <c r="H645" s="18"/>
      <c r="I645" s="0" t="str">
        <f aca="false">B645&amp;C645&amp;D645</f>
        <v>WOMENJEANS34/L36</v>
      </c>
      <c r="J645" s="2" t="n">
        <f aca="false">COUNTIFS(I:I,I645)</f>
        <v>1</v>
      </c>
    </row>
    <row r="646" customFormat="false" ht="15" hidden="false" customHeight="false" outlineLevel="0" collapsed="false">
      <c r="B646" s="18" t="s">
        <v>109</v>
      </c>
      <c r="C646" s="18" t="s">
        <v>1013</v>
      </c>
      <c r="D646" s="2" t="s">
        <v>3966</v>
      </c>
      <c r="E646" s="2" t="n">
        <v>185</v>
      </c>
      <c r="F646" s="2" t="n">
        <v>185</v>
      </c>
      <c r="G646" s="2"/>
      <c r="H646" s="18"/>
      <c r="I646" s="0" t="str">
        <f aca="false">B646&amp;C646&amp;D646</f>
        <v>WOMENJEANS36/L27</v>
      </c>
      <c r="J646" s="2" t="n">
        <f aca="false">COUNTIFS(I:I,I646)</f>
        <v>1</v>
      </c>
    </row>
    <row r="647" customFormat="false" ht="15" hidden="false" customHeight="false" outlineLevel="0" collapsed="false">
      <c r="B647" s="18" t="s">
        <v>109</v>
      </c>
      <c r="C647" s="18" t="s">
        <v>1013</v>
      </c>
      <c r="D647" s="2" t="s">
        <v>3226</v>
      </c>
      <c r="E647" s="2" t="n">
        <v>187</v>
      </c>
      <c r="F647" s="2" t="n">
        <v>187</v>
      </c>
      <c r="G647" s="2"/>
      <c r="H647" s="18"/>
      <c r="I647" s="0" t="str">
        <f aca="false">B647&amp;C647&amp;D647</f>
        <v>WOMENJEANS36/L28</v>
      </c>
      <c r="J647" s="2" t="n">
        <f aca="false">COUNTIFS(I:I,I647)</f>
        <v>1</v>
      </c>
    </row>
    <row r="648" customFormat="false" ht="15" hidden="false" customHeight="false" outlineLevel="0" collapsed="false">
      <c r="B648" s="18" t="s">
        <v>109</v>
      </c>
      <c r="C648" s="18" t="s">
        <v>1013</v>
      </c>
      <c r="D648" s="2" t="s">
        <v>3967</v>
      </c>
      <c r="E648" s="2" t="n">
        <v>715</v>
      </c>
      <c r="F648" s="2" t="n">
        <v>715</v>
      </c>
      <c r="G648" s="2"/>
      <c r="H648" s="18"/>
      <c r="I648" s="0" t="str">
        <f aca="false">B648&amp;C648&amp;D648</f>
        <v>WOMENJEANS36/L29</v>
      </c>
      <c r="J648" s="2" t="n">
        <f aca="false">COUNTIFS(I:I,I648)</f>
        <v>1</v>
      </c>
    </row>
    <row r="649" customFormat="false" ht="15" hidden="false" customHeight="false" outlineLevel="0" collapsed="false">
      <c r="B649" s="18" t="s">
        <v>109</v>
      </c>
      <c r="C649" s="18" t="s">
        <v>1013</v>
      </c>
      <c r="D649" s="2" t="s">
        <v>2960</v>
      </c>
      <c r="E649" s="2" t="n">
        <v>687</v>
      </c>
      <c r="F649" s="2" t="n">
        <v>687</v>
      </c>
      <c r="G649" s="2"/>
      <c r="H649" s="18"/>
      <c r="I649" s="0" t="str">
        <f aca="false">B649&amp;C649&amp;D649</f>
        <v>WOMENJEANS36/L30</v>
      </c>
      <c r="J649" s="2" t="n">
        <f aca="false">COUNTIFS(I:I,I649)</f>
        <v>1</v>
      </c>
    </row>
    <row r="650" customFormat="false" ht="15" hidden="false" customHeight="false" outlineLevel="0" collapsed="false">
      <c r="B650" s="18" t="s">
        <v>109</v>
      </c>
      <c r="C650" s="18" t="s">
        <v>1013</v>
      </c>
      <c r="D650" s="2" t="s">
        <v>3968</v>
      </c>
      <c r="E650" s="2" t="n">
        <v>765</v>
      </c>
      <c r="F650" s="2" t="n">
        <v>765</v>
      </c>
      <c r="G650" s="2"/>
      <c r="H650" s="18"/>
      <c r="I650" s="0" t="str">
        <f aca="false">B650&amp;C650&amp;D650</f>
        <v>WOMENJEANS36/L31</v>
      </c>
      <c r="J650" s="2" t="n">
        <f aca="false">COUNTIFS(I:I,I650)</f>
        <v>1</v>
      </c>
    </row>
    <row r="651" customFormat="false" ht="15" hidden="false" customHeight="false" outlineLevel="0" collapsed="false">
      <c r="B651" s="18" t="s">
        <v>109</v>
      </c>
      <c r="C651" s="18" t="s">
        <v>1013</v>
      </c>
      <c r="D651" s="2" t="s">
        <v>2977</v>
      </c>
      <c r="E651" s="2" t="n">
        <v>767</v>
      </c>
      <c r="F651" s="2" t="n">
        <v>767</v>
      </c>
      <c r="G651" s="2"/>
      <c r="H651" s="18"/>
      <c r="I651" s="0" t="str">
        <f aca="false">B651&amp;C651&amp;D651</f>
        <v>WOMENJEANS36/L32</v>
      </c>
      <c r="J651" s="2" t="n">
        <f aca="false">COUNTIFS(I:I,I651)</f>
        <v>1</v>
      </c>
    </row>
    <row r="652" customFormat="false" ht="15" hidden="false" customHeight="false" outlineLevel="0" collapsed="false">
      <c r="B652" s="18" t="s">
        <v>109</v>
      </c>
      <c r="C652" s="18" t="s">
        <v>1013</v>
      </c>
      <c r="D652" s="2" t="s">
        <v>3969</v>
      </c>
      <c r="E652" s="2" t="n">
        <v>755</v>
      </c>
      <c r="F652" s="2" t="n">
        <v>755</v>
      </c>
      <c r="G652" s="2"/>
      <c r="H652" s="18"/>
      <c r="I652" s="0" t="str">
        <f aca="false">B652&amp;C652&amp;D652</f>
        <v>WOMENJEANS36/L33</v>
      </c>
      <c r="J652" s="2" t="n">
        <f aca="false">COUNTIFS(I:I,I652)</f>
        <v>1</v>
      </c>
    </row>
    <row r="653" customFormat="false" ht="15" hidden="false" customHeight="false" outlineLevel="0" collapsed="false">
      <c r="B653" s="18" t="s">
        <v>109</v>
      </c>
      <c r="C653" s="18" t="s">
        <v>1013</v>
      </c>
      <c r="D653" s="2" t="s">
        <v>2994</v>
      </c>
      <c r="E653" s="2" t="n">
        <v>757</v>
      </c>
      <c r="F653" s="2" t="n">
        <v>757</v>
      </c>
      <c r="G653" s="2"/>
      <c r="H653" s="18"/>
      <c r="I653" s="0" t="str">
        <f aca="false">B653&amp;C653&amp;D653</f>
        <v>WOMENJEANS36/L34</v>
      </c>
      <c r="J653" s="2" t="n">
        <f aca="false">COUNTIFS(I:I,I653)</f>
        <v>1</v>
      </c>
    </row>
    <row r="654" customFormat="false" ht="15" hidden="false" customHeight="false" outlineLevel="0" collapsed="false">
      <c r="B654" s="18" t="s">
        <v>109</v>
      </c>
      <c r="C654" s="18" t="s">
        <v>1013</v>
      </c>
      <c r="D654" s="2" t="s">
        <v>3247</v>
      </c>
      <c r="E654" s="2" t="n">
        <v>717</v>
      </c>
      <c r="F654" s="2" t="n">
        <v>717</v>
      </c>
      <c r="G654" s="2"/>
      <c r="H654" s="18"/>
      <c r="I654" s="0" t="str">
        <f aca="false">B654&amp;C654&amp;D654</f>
        <v>WOMENJEANS36/L36</v>
      </c>
      <c r="J654" s="2" t="n">
        <f aca="false">COUNTIFS(I:I,I654)</f>
        <v>1</v>
      </c>
    </row>
    <row r="655" customFormat="false" ht="15" hidden="false" customHeight="false" outlineLevel="0" collapsed="false">
      <c r="B655" s="18" t="s">
        <v>109</v>
      </c>
      <c r="C655" s="18" t="s">
        <v>1013</v>
      </c>
      <c r="D655" s="2" t="s">
        <v>3970</v>
      </c>
      <c r="E655" s="2" t="n">
        <v>175</v>
      </c>
      <c r="F655" s="2" t="n">
        <v>175</v>
      </c>
      <c r="G655" s="2"/>
      <c r="H655" s="18"/>
      <c r="I655" s="0" t="str">
        <f aca="false">B655&amp;C655&amp;D655</f>
        <v>WOMENJEANS38/L27</v>
      </c>
      <c r="J655" s="2" t="n">
        <f aca="false">COUNTIFS(I:I,I655)</f>
        <v>1</v>
      </c>
    </row>
    <row r="656" customFormat="false" ht="15" hidden="false" customHeight="false" outlineLevel="0" collapsed="false">
      <c r="B656" s="18" t="s">
        <v>109</v>
      </c>
      <c r="C656" s="18" t="s">
        <v>1013</v>
      </c>
      <c r="D656" s="2" t="s">
        <v>3228</v>
      </c>
      <c r="E656" s="2" t="n">
        <v>177</v>
      </c>
      <c r="F656" s="2" t="n">
        <v>177</v>
      </c>
      <c r="G656" s="2"/>
      <c r="H656" s="18"/>
      <c r="I656" s="0" t="str">
        <f aca="false">B656&amp;C656&amp;D656</f>
        <v>WOMENJEANS38/L28</v>
      </c>
      <c r="J656" s="2" t="n">
        <f aca="false">COUNTIFS(I:I,I656)</f>
        <v>1</v>
      </c>
    </row>
    <row r="657" customFormat="false" ht="15" hidden="false" customHeight="false" outlineLevel="0" collapsed="false">
      <c r="B657" s="18" t="s">
        <v>109</v>
      </c>
      <c r="C657" s="18" t="s">
        <v>1013</v>
      </c>
      <c r="D657" s="2" t="s">
        <v>3971</v>
      </c>
      <c r="E657" s="2" t="n">
        <v>295</v>
      </c>
      <c r="F657" s="2" t="n">
        <v>295</v>
      </c>
      <c r="G657" s="2"/>
      <c r="H657" s="18"/>
      <c r="I657" s="0" t="str">
        <f aca="false">B657&amp;C657&amp;D657</f>
        <v>WOMENJEANS38/L29</v>
      </c>
      <c r="J657" s="2" t="n">
        <f aca="false">COUNTIFS(I:I,I657)</f>
        <v>1</v>
      </c>
    </row>
    <row r="658" customFormat="false" ht="15" hidden="false" customHeight="false" outlineLevel="0" collapsed="false">
      <c r="B658" s="18" t="s">
        <v>109</v>
      </c>
      <c r="C658" s="18" t="s">
        <v>1013</v>
      </c>
      <c r="D658" s="2" t="s">
        <v>2961</v>
      </c>
      <c r="E658" s="2" t="n">
        <v>267</v>
      </c>
      <c r="F658" s="2" t="n">
        <v>267</v>
      </c>
      <c r="G658" s="2"/>
      <c r="H658" s="18"/>
      <c r="I658" s="0" t="str">
        <f aca="false">B658&amp;C658&amp;D658</f>
        <v>WOMENJEANS38/L30</v>
      </c>
      <c r="J658" s="2" t="n">
        <f aca="false">COUNTIFS(I:I,I658)</f>
        <v>1</v>
      </c>
    </row>
    <row r="659" customFormat="false" ht="15" hidden="false" customHeight="false" outlineLevel="0" collapsed="false">
      <c r="B659" s="18" t="s">
        <v>109</v>
      </c>
      <c r="C659" s="18" t="s">
        <v>1013</v>
      </c>
      <c r="D659" s="2" t="s">
        <v>3972</v>
      </c>
      <c r="E659" s="2" t="n">
        <v>355</v>
      </c>
      <c r="F659" s="2" t="n">
        <v>355</v>
      </c>
      <c r="G659" s="2"/>
      <c r="H659" s="18"/>
      <c r="I659" s="0" t="str">
        <f aca="false">B659&amp;C659&amp;D659</f>
        <v>WOMENJEANS38/L31</v>
      </c>
      <c r="J659" s="2" t="n">
        <f aca="false">COUNTIFS(I:I,I659)</f>
        <v>1</v>
      </c>
    </row>
    <row r="660" customFormat="false" ht="15" hidden="false" customHeight="false" outlineLevel="0" collapsed="false">
      <c r="B660" s="18" t="s">
        <v>109</v>
      </c>
      <c r="C660" s="18" t="s">
        <v>1013</v>
      </c>
      <c r="D660" s="2" t="s">
        <v>2978</v>
      </c>
      <c r="E660" s="2" t="n">
        <v>357</v>
      </c>
      <c r="F660" s="2" t="n">
        <v>357</v>
      </c>
      <c r="G660" s="2"/>
      <c r="H660" s="18"/>
      <c r="I660" s="0" t="str">
        <f aca="false">B660&amp;C660&amp;D660</f>
        <v>WOMENJEANS38/L32</v>
      </c>
      <c r="J660" s="2" t="n">
        <f aca="false">COUNTIFS(I:I,I660)</f>
        <v>1</v>
      </c>
    </row>
    <row r="661" customFormat="false" ht="15" hidden="false" customHeight="false" outlineLevel="0" collapsed="false">
      <c r="B661" s="18" t="s">
        <v>109</v>
      </c>
      <c r="C661" s="18" t="s">
        <v>1013</v>
      </c>
      <c r="D661" s="2" t="s">
        <v>3973</v>
      </c>
      <c r="E661" s="2" t="n">
        <v>325</v>
      </c>
      <c r="F661" s="2" t="n">
        <v>325</v>
      </c>
      <c r="G661" s="2"/>
      <c r="H661" s="18"/>
      <c r="I661" s="0" t="str">
        <f aca="false">B661&amp;C661&amp;D661</f>
        <v>WOMENJEANS38/L33</v>
      </c>
      <c r="J661" s="2" t="n">
        <f aca="false">COUNTIFS(I:I,I661)</f>
        <v>1</v>
      </c>
    </row>
    <row r="662" customFormat="false" ht="15" hidden="false" customHeight="false" outlineLevel="0" collapsed="false">
      <c r="B662" s="18" t="s">
        <v>109</v>
      </c>
      <c r="C662" s="18" t="s">
        <v>1013</v>
      </c>
      <c r="D662" s="2" t="s">
        <v>2995</v>
      </c>
      <c r="E662" s="2" t="n">
        <v>327</v>
      </c>
      <c r="F662" s="2" t="n">
        <v>327</v>
      </c>
      <c r="G662" s="2"/>
      <c r="H662" s="18"/>
      <c r="I662" s="0" t="str">
        <f aca="false">B662&amp;C662&amp;D662</f>
        <v>WOMENJEANS38/L34</v>
      </c>
      <c r="J662" s="2" t="n">
        <f aca="false">COUNTIFS(I:I,I662)</f>
        <v>1</v>
      </c>
    </row>
    <row r="663" customFormat="false" ht="15" hidden="false" customHeight="false" outlineLevel="0" collapsed="false">
      <c r="B663" s="18" t="s">
        <v>109</v>
      </c>
      <c r="C663" s="18" t="s">
        <v>1013</v>
      </c>
      <c r="D663" s="2" t="s">
        <v>3249</v>
      </c>
      <c r="E663" s="2" t="n">
        <v>297</v>
      </c>
      <c r="F663" s="2" t="n">
        <v>297</v>
      </c>
      <c r="G663" s="2"/>
      <c r="H663" s="18"/>
      <c r="I663" s="0" t="str">
        <f aca="false">B663&amp;C663&amp;D663</f>
        <v>WOMENJEANS38/L36</v>
      </c>
      <c r="J663" s="2" t="n">
        <f aca="false">COUNTIFS(I:I,I663)</f>
        <v>1</v>
      </c>
    </row>
    <row r="664" customFormat="false" ht="15" hidden="false" customHeight="false" outlineLevel="0" collapsed="false">
      <c r="B664" s="18" t="s">
        <v>109</v>
      </c>
      <c r="C664" s="18" t="s">
        <v>1013</v>
      </c>
      <c r="D664" s="2" t="s">
        <v>3974</v>
      </c>
      <c r="E664" s="2" t="n">
        <v>165</v>
      </c>
      <c r="F664" s="2" t="n">
        <v>165</v>
      </c>
      <c r="G664" s="2"/>
      <c r="H664" s="18"/>
      <c r="I664" s="0" t="str">
        <f aca="false">B664&amp;C664&amp;D664</f>
        <v>WOMENJEANS40/L27</v>
      </c>
      <c r="J664" s="2" t="n">
        <f aca="false">COUNTIFS(I:I,I664)</f>
        <v>1</v>
      </c>
    </row>
    <row r="665" customFormat="false" ht="15" hidden="false" customHeight="false" outlineLevel="0" collapsed="false">
      <c r="B665" s="18" t="s">
        <v>109</v>
      </c>
      <c r="C665" s="18" t="s">
        <v>1013</v>
      </c>
      <c r="D665" s="2" t="s">
        <v>3229</v>
      </c>
      <c r="E665" s="2" t="n">
        <v>167</v>
      </c>
      <c r="F665" s="2" t="n">
        <v>167</v>
      </c>
      <c r="G665" s="2"/>
      <c r="H665" s="18"/>
      <c r="I665" s="0" t="str">
        <f aca="false">B665&amp;C665&amp;D665</f>
        <v>WOMENJEANS40/L28</v>
      </c>
      <c r="J665" s="2" t="n">
        <f aca="false">COUNTIFS(I:I,I665)</f>
        <v>1</v>
      </c>
    </row>
    <row r="666" customFormat="false" ht="15" hidden="false" customHeight="false" outlineLevel="0" collapsed="false">
      <c r="B666" s="18" t="s">
        <v>109</v>
      </c>
      <c r="C666" s="18" t="s">
        <v>1013</v>
      </c>
      <c r="D666" s="2" t="s">
        <v>3975</v>
      </c>
      <c r="E666" s="2" t="n">
        <v>285</v>
      </c>
      <c r="F666" s="2" t="n">
        <v>285</v>
      </c>
      <c r="G666" s="2"/>
      <c r="H666" s="18"/>
      <c r="I666" s="0" t="str">
        <f aca="false">B666&amp;C666&amp;D666</f>
        <v>WOMENJEANS40/L29</v>
      </c>
      <c r="J666" s="2" t="n">
        <f aca="false">COUNTIFS(I:I,I666)</f>
        <v>1</v>
      </c>
    </row>
    <row r="667" customFormat="false" ht="15" hidden="false" customHeight="false" outlineLevel="0" collapsed="false">
      <c r="B667" s="18" t="s">
        <v>109</v>
      </c>
      <c r="C667" s="18" t="s">
        <v>1013</v>
      </c>
      <c r="D667" s="2" t="s">
        <v>2962</v>
      </c>
      <c r="E667" s="2" t="n">
        <v>257</v>
      </c>
      <c r="F667" s="2" t="n">
        <v>257</v>
      </c>
      <c r="G667" s="2"/>
      <c r="H667" s="18"/>
      <c r="I667" s="0" t="str">
        <f aca="false">B667&amp;C667&amp;D667</f>
        <v>WOMENJEANS40/L30</v>
      </c>
      <c r="J667" s="2" t="n">
        <f aca="false">COUNTIFS(I:I,I667)</f>
        <v>1</v>
      </c>
    </row>
    <row r="668" customFormat="false" ht="15" hidden="false" customHeight="false" outlineLevel="0" collapsed="false">
      <c r="B668" s="18" t="s">
        <v>109</v>
      </c>
      <c r="C668" s="18" t="s">
        <v>1013</v>
      </c>
      <c r="D668" s="2" t="s">
        <v>3976</v>
      </c>
      <c r="E668" s="2" t="n">
        <v>345</v>
      </c>
      <c r="F668" s="2" t="n">
        <v>345</v>
      </c>
      <c r="G668" s="2"/>
      <c r="H668" s="18"/>
      <c r="I668" s="0" t="str">
        <f aca="false">B668&amp;C668&amp;D668</f>
        <v>WOMENJEANS40/L31</v>
      </c>
      <c r="J668" s="2" t="n">
        <f aca="false">COUNTIFS(I:I,I668)</f>
        <v>1</v>
      </c>
    </row>
    <row r="669" customFormat="false" ht="15" hidden="false" customHeight="false" outlineLevel="0" collapsed="false">
      <c r="B669" s="18" t="s">
        <v>109</v>
      </c>
      <c r="C669" s="18" t="s">
        <v>1013</v>
      </c>
      <c r="D669" s="2" t="s">
        <v>2979</v>
      </c>
      <c r="E669" s="2" t="n">
        <v>347</v>
      </c>
      <c r="F669" s="2" t="n">
        <v>347</v>
      </c>
      <c r="G669" s="2"/>
      <c r="H669" s="18"/>
      <c r="I669" s="0" t="str">
        <f aca="false">B669&amp;C669&amp;D669</f>
        <v>WOMENJEANS40/L32</v>
      </c>
      <c r="J669" s="2" t="n">
        <f aca="false">COUNTIFS(I:I,I669)</f>
        <v>1</v>
      </c>
    </row>
    <row r="670" customFormat="false" ht="15" hidden="false" customHeight="false" outlineLevel="0" collapsed="false">
      <c r="B670" s="18" t="s">
        <v>109</v>
      </c>
      <c r="C670" s="18" t="s">
        <v>1013</v>
      </c>
      <c r="D670" s="2" t="s">
        <v>3977</v>
      </c>
      <c r="E670" s="2" t="n">
        <v>315</v>
      </c>
      <c r="F670" s="2" t="n">
        <v>315</v>
      </c>
      <c r="G670" s="2"/>
      <c r="H670" s="18"/>
      <c r="I670" s="0" t="str">
        <f aca="false">B670&amp;C670&amp;D670</f>
        <v>WOMENJEANS40/L33</v>
      </c>
      <c r="J670" s="2" t="n">
        <f aca="false">COUNTIFS(I:I,I670)</f>
        <v>1</v>
      </c>
    </row>
    <row r="671" customFormat="false" ht="15" hidden="false" customHeight="false" outlineLevel="0" collapsed="false">
      <c r="B671" s="18" t="s">
        <v>109</v>
      </c>
      <c r="C671" s="18" t="s">
        <v>1013</v>
      </c>
      <c r="D671" s="2" t="s">
        <v>2996</v>
      </c>
      <c r="E671" s="2" t="n">
        <v>317</v>
      </c>
      <c r="F671" s="2" t="n">
        <v>317</v>
      </c>
      <c r="G671" s="2"/>
      <c r="H671" s="18"/>
      <c r="I671" s="0" t="str">
        <f aca="false">B671&amp;C671&amp;D671</f>
        <v>WOMENJEANS40/L34</v>
      </c>
      <c r="J671" s="2" t="n">
        <f aca="false">COUNTIFS(I:I,I671)</f>
        <v>1</v>
      </c>
    </row>
    <row r="672" customFormat="false" ht="15" hidden="false" customHeight="false" outlineLevel="0" collapsed="false">
      <c r="B672" s="18" t="s">
        <v>109</v>
      </c>
      <c r="C672" s="18" t="s">
        <v>1013</v>
      </c>
      <c r="D672" s="2" t="s">
        <v>3250</v>
      </c>
      <c r="E672" s="2" t="n">
        <v>287</v>
      </c>
      <c r="F672" s="2" t="n">
        <v>287</v>
      </c>
      <c r="G672" s="2"/>
      <c r="H672" s="18"/>
      <c r="I672" s="0" t="str">
        <f aca="false">B672&amp;C672&amp;D672</f>
        <v>WOMENJEANS40/L36</v>
      </c>
      <c r="J672" s="2" t="n">
        <f aca="false">COUNTIFS(I:I,I672)</f>
        <v>1</v>
      </c>
    </row>
    <row r="673" customFormat="false" ht="15" hidden="false" customHeight="false" outlineLevel="0" collapsed="false">
      <c r="B673" s="18" t="s">
        <v>109</v>
      </c>
      <c r="C673" s="18" t="s">
        <v>1013</v>
      </c>
      <c r="D673" s="2" t="s">
        <v>3978</v>
      </c>
      <c r="E673" s="2" t="n">
        <v>155</v>
      </c>
      <c r="F673" s="2" t="n">
        <v>155</v>
      </c>
      <c r="G673" s="2"/>
      <c r="H673" s="18"/>
      <c r="I673" s="0" t="str">
        <f aca="false">B673&amp;C673&amp;D673</f>
        <v>WOMENJEANS42/L27</v>
      </c>
      <c r="J673" s="2" t="n">
        <f aca="false">COUNTIFS(I:I,I673)</f>
        <v>1</v>
      </c>
    </row>
    <row r="674" customFormat="false" ht="15" hidden="false" customHeight="false" outlineLevel="0" collapsed="false">
      <c r="B674" s="18" t="s">
        <v>109</v>
      </c>
      <c r="C674" s="18" t="s">
        <v>1013</v>
      </c>
      <c r="D674" s="2" t="s">
        <v>3230</v>
      </c>
      <c r="E674" s="2" t="n">
        <v>157</v>
      </c>
      <c r="F674" s="2" t="n">
        <v>157</v>
      </c>
      <c r="G674" s="2"/>
      <c r="H674" s="18"/>
      <c r="I674" s="0" t="str">
        <f aca="false">B674&amp;C674&amp;D674</f>
        <v>WOMENJEANS42/L28</v>
      </c>
      <c r="J674" s="2" t="n">
        <f aca="false">COUNTIFS(I:I,I674)</f>
        <v>1</v>
      </c>
    </row>
    <row r="675" customFormat="false" ht="15" hidden="false" customHeight="false" outlineLevel="0" collapsed="false">
      <c r="B675" s="18" t="s">
        <v>109</v>
      </c>
      <c r="C675" s="18" t="s">
        <v>1013</v>
      </c>
      <c r="D675" s="2" t="s">
        <v>3979</v>
      </c>
      <c r="E675" s="2" t="n">
        <v>275</v>
      </c>
      <c r="F675" s="2" t="n">
        <v>275</v>
      </c>
      <c r="G675" s="2"/>
      <c r="H675" s="18"/>
      <c r="I675" s="0" t="str">
        <f aca="false">B675&amp;C675&amp;D675</f>
        <v>WOMENJEANS42/L29</v>
      </c>
      <c r="J675" s="2" t="n">
        <f aca="false">COUNTIFS(I:I,I675)</f>
        <v>1</v>
      </c>
    </row>
    <row r="676" customFormat="false" ht="15" hidden="false" customHeight="false" outlineLevel="0" collapsed="false">
      <c r="B676" s="18" t="s">
        <v>109</v>
      </c>
      <c r="C676" s="18" t="s">
        <v>1013</v>
      </c>
      <c r="D676" s="2" t="s">
        <v>2963</v>
      </c>
      <c r="E676" s="2" t="n">
        <v>247</v>
      </c>
      <c r="F676" s="2" t="n">
        <v>247</v>
      </c>
      <c r="G676" s="2"/>
      <c r="H676" s="18"/>
      <c r="I676" s="0" t="str">
        <f aca="false">B676&amp;C676&amp;D676</f>
        <v>WOMENJEANS42/L30</v>
      </c>
      <c r="J676" s="2" t="n">
        <f aca="false">COUNTIFS(I:I,I676)</f>
        <v>1</v>
      </c>
    </row>
    <row r="677" customFormat="false" ht="15" hidden="false" customHeight="false" outlineLevel="0" collapsed="false">
      <c r="B677" s="18" t="s">
        <v>109</v>
      </c>
      <c r="C677" s="18" t="s">
        <v>1013</v>
      </c>
      <c r="D677" s="2" t="s">
        <v>3980</v>
      </c>
      <c r="E677" s="2" t="n">
        <v>335</v>
      </c>
      <c r="F677" s="2" t="n">
        <v>335</v>
      </c>
      <c r="G677" s="2"/>
      <c r="H677" s="18"/>
      <c r="I677" s="0" t="str">
        <f aca="false">B677&amp;C677&amp;D677</f>
        <v>WOMENJEANS42/L31</v>
      </c>
      <c r="J677" s="2" t="n">
        <f aca="false">COUNTIFS(I:I,I677)</f>
        <v>1</v>
      </c>
    </row>
    <row r="678" customFormat="false" ht="15" hidden="false" customHeight="false" outlineLevel="0" collapsed="false">
      <c r="B678" s="18" t="s">
        <v>109</v>
      </c>
      <c r="C678" s="18" t="s">
        <v>1013</v>
      </c>
      <c r="D678" s="2" t="s">
        <v>2980</v>
      </c>
      <c r="E678" s="2" t="n">
        <v>337</v>
      </c>
      <c r="F678" s="2" t="n">
        <v>337</v>
      </c>
      <c r="G678" s="2"/>
      <c r="H678" s="18"/>
      <c r="I678" s="0" t="str">
        <f aca="false">B678&amp;C678&amp;D678</f>
        <v>WOMENJEANS42/L32</v>
      </c>
      <c r="J678" s="2" t="n">
        <f aca="false">COUNTIFS(I:I,I678)</f>
        <v>1</v>
      </c>
    </row>
    <row r="679" customFormat="false" ht="15" hidden="false" customHeight="false" outlineLevel="0" collapsed="false">
      <c r="B679" s="18" t="s">
        <v>109</v>
      </c>
      <c r="C679" s="18" t="s">
        <v>1013</v>
      </c>
      <c r="D679" s="2" t="s">
        <v>3981</v>
      </c>
      <c r="E679" s="2" t="n">
        <v>305</v>
      </c>
      <c r="F679" s="2" t="n">
        <v>305</v>
      </c>
      <c r="G679" s="2"/>
      <c r="H679" s="18"/>
      <c r="I679" s="0" t="str">
        <f aca="false">B679&amp;C679&amp;D679</f>
        <v>WOMENJEANS42/L33</v>
      </c>
      <c r="J679" s="2" t="n">
        <f aca="false">COUNTIFS(I:I,I679)</f>
        <v>1</v>
      </c>
    </row>
    <row r="680" customFormat="false" ht="15" hidden="false" customHeight="false" outlineLevel="0" collapsed="false">
      <c r="B680" s="18" t="s">
        <v>109</v>
      </c>
      <c r="C680" s="18" t="s">
        <v>1013</v>
      </c>
      <c r="D680" s="2" t="s">
        <v>2997</v>
      </c>
      <c r="E680" s="2" t="n">
        <v>307</v>
      </c>
      <c r="F680" s="2" t="n">
        <v>307</v>
      </c>
      <c r="G680" s="2"/>
      <c r="H680" s="18"/>
      <c r="I680" s="0" t="str">
        <f aca="false">B680&amp;C680&amp;D680</f>
        <v>WOMENJEANS42/L34</v>
      </c>
      <c r="J680" s="2" t="n">
        <f aca="false">COUNTIFS(I:I,I680)</f>
        <v>1</v>
      </c>
    </row>
    <row r="681" customFormat="false" ht="15" hidden="false" customHeight="false" outlineLevel="0" collapsed="false">
      <c r="B681" s="18" t="s">
        <v>109</v>
      </c>
      <c r="C681" s="18" t="s">
        <v>1013</v>
      </c>
      <c r="D681" s="2" t="s">
        <v>3251</v>
      </c>
      <c r="E681" s="2" t="n">
        <v>277</v>
      </c>
      <c r="F681" s="2" t="n">
        <v>277</v>
      </c>
      <c r="G681" s="2"/>
      <c r="H681" s="18"/>
      <c r="I681" s="0" t="str">
        <f aca="false">B681&amp;C681&amp;D681</f>
        <v>WOMENJEANS42/L36</v>
      </c>
      <c r="J681" s="2" t="n">
        <f aca="false">COUNTIFS(I:I,I681)</f>
        <v>1</v>
      </c>
    </row>
    <row r="682" customFormat="false" ht="15" hidden="false" customHeight="false" outlineLevel="0" collapsed="false">
      <c r="B682" s="18" t="s">
        <v>109</v>
      </c>
      <c r="C682" s="18" t="s">
        <v>2622</v>
      </c>
      <c r="D682" s="75" t="n">
        <v>15</v>
      </c>
      <c r="E682" s="2" t="s">
        <v>3358</v>
      </c>
      <c r="F682" s="2" t="n">
        <v>839</v>
      </c>
      <c r="G682" s="2"/>
      <c r="H682" s="18"/>
      <c r="I682" s="0" t="str">
        <f aca="false">B682&amp;C682&amp;D682</f>
        <v>WOMENLENGTH15</v>
      </c>
      <c r="J682" s="2" t="n">
        <f aca="false">COUNTIFS(I:I,I682)</f>
        <v>1</v>
      </c>
    </row>
    <row r="683" customFormat="false" ht="15" hidden="false" customHeight="false" outlineLevel="0" collapsed="false">
      <c r="B683" s="18" t="s">
        <v>109</v>
      </c>
      <c r="C683" s="18" t="s">
        <v>2622</v>
      </c>
      <c r="D683" s="75" t="n">
        <v>15.5</v>
      </c>
      <c r="E683" s="2" t="s">
        <v>3358</v>
      </c>
      <c r="F683" s="2" t="n">
        <v>849</v>
      </c>
      <c r="G683" s="2"/>
      <c r="H683" s="18"/>
      <c r="I683" s="0" t="str">
        <f aca="false">B683&amp;C683&amp;D683</f>
        <v>WOMENLENGTH15,5</v>
      </c>
      <c r="J683" s="2" t="n">
        <f aca="false">COUNTIFS(I:I,I683)</f>
        <v>1</v>
      </c>
    </row>
    <row r="684" customFormat="false" ht="15" hidden="false" customHeight="false" outlineLevel="0" collapsed="false">
      <c r="B684" s="18" t="s">
        <v>109</v>
      </c>
      <c r="C684" s="18" t="s">
        <v>2622</v>
      </c>
      <c r="D684" s="75" t="n">
        <v>16</v>
      </c>
      <c r="E684" s="2" t="s">
        <v>3358</v>
      </c>
      <c r="F684" s="2" t="n">
        <v>859</v>
      </c>
      <c r="G684" s="2"/>
      <c r="H684" s="18"/>
      <c r="I684" s="0" t="str">
        <f aca="false">B684&amp;C684&amp;D684</f>
        <v>WOMENLENGTH16</v>
      </c>
      <c r="J684" s="2" t="n">
        <f aca="false">COUNTIFS(I:I,I684)</f>
        <v>1</v>
      </c>
    </row>
    <row r="685" customFormat="false" ht="15" hidden="false" customHeight="false" outlineLevel="0" collapsed="false">
      <c r="B685" s="18" t="s">
        <v>109</v>
      </c>
      <c r="C685" s="18" t="s">
        <v>2622</v>
      </c>
      <c r="D685" s="75" t="n">
        <v>16.5</v>
      </c>
      <c r="E685" s="2" t="s">
        <v>3358</v>
      </c>
      <c r="F685" s="2" t="n">
        <v>869</v>
      </c>
      <c r="G685" s="2"/>
      <c r="H685" s="18"/>
      <c r="I685" s="0" t="str">
        <f aca="false">B685&amp;C685&amp;D685</f>
        <v>WOMENLENGTH16,5</v>
      </c>
      <c r="J685" s="2" t="n">
        <f aca="false">COUNTIFS(I:I,I685)</f>
        <v>1</v>
      </c>
    </row>
    <row r="686" customFormat="false" ht="15" hidden="false" customHeight="false" outlineLevel="0" collapsed="false">
      <c r="B686" s="18" t="s">
        <v>109</v>
      </c>
      <c r="C686" s="18" t="s">
        <v>2622</v>
      </c>
      <c r="D686" s="75" t="n">
        <v>17</v>
      </c>
      <c r="E686" s="2" t="s">
        <v>3358</v>
      </c>
      <c r="F686" s="2" t="n">
        <v>999</v>
      </c>
      <c r="G686" s="2"/>
      <c r="H686" s="18"/>
      <c r="I686" s="0" t="str">
        <f aca="false">B686&amp;C686&amp;D686</f>
        <v>WOMENLENGTH17</v>
      </c>
      <c r="J686" s="2" t="n">
        <f aca="false">COUNTIFS(I:I,I686)</f>
        <v>1</v>
      </c>
    </row>
    <row r="687" customFormat="false" ht="15" hidden="false" customHeight="false" outlineLevel="0" collapsed="false">
      <c r="B687" s="18" t="s">
        <v>109</v>
      </c>
      <c r="C687" s="18" t="s">
        <v>2622</v>
      </c>
      <c r="D687" s="75" t="n">
        <v>17.5</v>
      </c>
      <c r="E687" s="2" t="s">
        <v>3358</v>
      </c>
      <c r="F687" s="2" t="n">
        <v>989</v>
      </c>
      <c r="G687" s="2"/>
      <c r="H687" s="18"/>
      <c r="I687" s="0" t="str">
        <f aca="false">B687&amp;C687&amp;D687</f>
        <v>WOMENLENGTH17,5</v>
      </c>
      <c r="J687" s="2" t="n">
        <f aca="false">COUNTIFS(I:I,I687)</f>
        <v>1</v>
      </c>
    </row>
    <row r="688" customFormat="false" ht="15" hidden="false" customHeight="false" outlineLevel="0" collapsed="false">
      <c r="B688" s="18" t="s">
        <v>109</v>
      </c>
      <c r="C688" s="18" t="s">
        <v>2622</v>
      </c>
      <c r="D688" s="75" t="n">
        <v>18</v>
      </c>
      <c r="E688" s="2" t="s">
        <v>3358</v>
      </c>
      <c r="F688" s="2" t="n">
        <v>979</v>
      </c>
      <c r="G688" s="2"/>
      <c r="H688" s="18"/>
      <c r="I688" s="0" t="str">
        <f aca="false">B688&amp;C688&amp;D688</f>
        <v>WOMENLENGTH18</v>
      </c>
      <c r="J688" s="2" t="n">
        <f aca="false">COUNTIFS(I:I,I688)</f>
        <v>1</v>
      </c>
    </row>
    <row r="689" customFormat="false" ht="15" hidden="false" customHeight="false" outlineLevel="0" collapsed="false">
      <c r="B689" s="18" t="s">
        <v>109</v>
      </c>
      <c r="C689" s="18" t="s">
        <v>2622</v>
      </c>
      <c r="D689" s="75" t="n">
        <v>18.5</v>
      </c>
      <c r="E689" s="2" t="s">
        <v>3358</v>
      </c>
      <c r="F689" s="2" t="n">
        <v>969</v>
      </c>
      <c r="G689" s="2"/>
      <c r="H689" s="18"/>
      <c r="I689" s="0" t="str">
        <f aca="false">B689&amp;C689&amp;D689</f>
        <v>WOMENLENGTH18,5</v>
      </c>
      <c r="J689" s="2" t="n">
        <f aca="false">COUNTIFS(I:I,I689)</f>
        <v>1</v>
      </c>
    </row>
    <row r="690" customFormat="false" ht="15" hidden="false" customHeight="false" outlineLevel="0" collapsed="false">
      <c r="B690" s="18" t="s">
        <v>109</v>
      </c>
      <c r="C690" s="18" t="s">
        <v>2622</v>
      </c>
      <c r="D690" s="75" t="n">
        <v>19</v>
      </c>
      <c r="E690" s="2" t="s">
        <v>3358</v>
      </c>
      <c r="F690" s="2" t="n">
        <v>959</v>
      </c>
      <c r="G690" s="2"/>
      <c r="H690" s="18"/>
      <c r="I690" s="0" t="str">
        <f aca="false">B690&amp;C690&amp;D690</f>
        <v>WOMENLENGTH19</v>
      </c>
      <c r="J690" s="2" t="n">
        <f aca="false">COUNTIFS(I:I,I690)</f>
        <v>1</v>
      </c>
    </row>
    <row r="691" customFormat="false" ht="15" hidden="false" customHeight="false" outlineLevel="0" collapsed="false">
      <c r="B691" s="18" t="s">
        <v>109</v>
      </c>
      <c r="C691" s="18" t="s">
        <v>2622</v>
      </c>
      <c r="D691" s="75" t="n">
        <v>19.5</v>
      </c>
      <c r="E691" s="2" t="s">
        <v>3358</v>
      </c>
      <c r="F691" s="2" t="n">
        <v>949</v>
      </c>
      <c r="G691" s="2"/>
      <c r="H691" s="18"/>
      <c r="I691" s="0" t="str">
        <f aca="false">B691&amp;C691&amp;D691</f>
        <v>WOMENLENGTH19,5</v>
      </c>
      <c r="J691" s="2" t="n">
        <f aca="false">COUNTIFS(I:I,I691)</f>
        <v>1</v>
      </c>
    </row>
    <row r="692" customFormat="false" ht="15" hidden="false" customHeight="false" outlineLevel="0" collapsed="false">
      <c r="B692" s="18" t="s">
        <v>109</v>
      </c>
      <c r="C692" s="18" t="s">
        <v>2622</v>
      </c>
      <c r="D692" s="75" t="n">
        <v>20</v>
      </c>
      <c r="E692" s="2" t="s">
        <v>3358</v>
      </c>
      <c r="F692" s="2" t="n">
        <v>939</v>
      </c>
      <c r="G692" s="2"/>
      <c r="H692" s="18"/>
      <c r="I692" s="0" t="str">
        <f aca="false">B692&amp;C692&amp;D692</f>
        <v>WOMENLENGTH20</v>
      </c>
      <c r="J692" s="2" t="n">
        <f aca="false">COUNTIFS(I:I,I692)</f>
        <v>1</v>
      </c>
    </row>
    <row r="693" customFormat="false" ht="15" hidden="false" customHeight="false" outlineLevel="0" collapsed="false">
      <c r="B693" s="18" t="s">
        <v>109</v>
      </c>
      <c r="C693" s="18" t="s">
        <v>2622</v>
      </c>
      <c r="D693" s="75" t="n">
        <v>20.5</v>
      </c>
      <c r="E693" s="2" t="s">
        <v>3358</v>
      </c>
      <c r="F693" s="2" t="n">
        <v>929</v>
      </c>
      <c r="G693" s="2"/>
      <c r="H693" s="18"/>
      <c r="I693" s="0" t="str">
        <f aca="false">B693&amp;C693&amp;D693</f>
        <v>WOMENLENGTH20,5</v>
      </c>
      <c r="J693" s="2" t="n">
        <f aca="false">COUNTIFS(I:I,I693)</f>
        <v>1</v>
      </c>
    </row>
    <row r="694" customFormat="false" ht="15" hidden="false" customHeight="false" outlineLevel="0" collapsed="false">
      <c r="B694" s="18" t="s">
        <v>109</v>
      </c>
      <c r="C694" s="18" t="s">
        <v>2622</v>
      </c>
      <c r="D694" s="75" t="n">
        <v>21</v>
      </c>
      <c r="E694" s="2" t="s">
        <v>3358</v>
      </c>
      <c r="F694" s="2" t="n">
        <v>919</v>
      </c>
      <c r="G694" s="2"/>
      <c r="H694" s="18"/>
      <c r="I694" s="0" t="str">
        <f aca="false">B694&amp;C694&amp;D694</f>
        <v>WOMENLENGTH21</v>
      </c>
      <c r="J694" s="2" t="n">
        <f aca="false">COUNTIFS(I:I,I694)</f>
        <v>1</v>
      </c>
    </row>
    <row r="695" customFormat="false" ht="15" hidden="false" customHeight="false" outlineLevel="0" collapsed="false">
      <c r="B695" s="18" t="s">
        <v>109</v>
      </c>
      <c r="C695" s="18" t="s">
        <v>2622</v>
      </c>
      <c r="D695" s="75" t="n">
        <v>21.5</v>
      </c>
      <c r="E695" s="2" t="s">
        <v>3358</v>
      </c>
      <c r="F695" s="2" t="n">
        <v>909</v>
      </c>
      <c r="G695" s="2"/>
      <c r="H695" s="18"/>
      <c r="I695" s="0" t="str">
        <f aca="false">B695&amp;C695&amp;D695</f>
        <v>WOMENLENGTH21,5</v>
      </c>
      <c r="J695" s="2" t="n">
        <f aca="false">COUNTIFS(I:I,I695)</f>
        <v>1</v>
      </c>
    </row>
    <row r="696" customFormat="false" ht="15" hidden="false" customHeight="false" outlineLevel="0" collapsed="false">
      <c r="B696" s="18" t="s">
        <v>109</v>
      </c>
      <c r="C696" s="18" t="s">
        <v>2622</v>
      </c>
      <c r="D696" s="75" t="n">
        <v>22</v>
      </c>
      <c r="E696" s="2" t="s">
        <v>3358</v>
      </c>
      <c r="F696" s="2" t="n">
        <v>899</v>
      </c>
      <c r="G696" s="2"/>
      <c r="H696" s="18"/>
      <c r="I696" s="0" t="str">
        <f aca="false">B696&amp;C696&amp;D696</f>
        <v>WOMENLENGTH22</v>
      </c>
      <c r="J696" s="2" t="n">
        <f aca="false">COUNTIFS(I:I,I696)</f>
        <v>1</v>
      </c>
    </row>
    <row r="697" customFormat="false" ht="15" hidden="false" customHeight="false" outlineLevel="0" collapsed="false">
      <c r="B697" s="18" t="s">
        <v>109</v>
      </c>
      <c r="C697" s="18" t="s">
        <v>2622</v>
      </c>
      <c r="D697" s="75" t="n">
        <v>22.5</v>
      </c>
      <c r="E697" s="2" t="s">
        <v>3358</v>
      </c>
      <c r="F697" s="2" t="n">
        <v>889</v>
      </c>
      <c r="G697" s="2"/>
      <c r="H697" s="18"/>
      <c r="I697" s="0" t="str">
        <f aca="false">B697&amp;C697&amp;D697</f>
        <v>WOMENLENGTH22,5</v>
      </c>
      <c r="J697" s="2" t="n">
        <f aca="false">COUNTIFS(I:I,I697)</f>
        <v>1</v>
      </c>
    </row>
    <row r="698" customFormat="false" ht="15" hidden="false" customHeight="false" outlineLevel="0" collapsed="false">
      <c r="B698" s="18" t="s">
        <v>109</v>
      </c>
      <c r="C698" s="18" t="s">
        <v>2622</v>
      </c>
      <c r="D698" s="75" t="n">
        <v>23</v>
      </c>
      <c r="E698" s="2" t="s">
        <v>3358</v>
      </c>
      <c r="F698" s="2" t="n">
        <v>879</v>
      </c>
      <c r="G698" s="2"/>
      <c r="H698" s="18"/>
      <c r="I698" s="0" t="str">
        <f aca="false">B698&amp;C698&amp;D698</f>
        <v>WOMENLENGTH23</v>
      </c>
      <c r="J698" s="2" t="n">
        <f aca="false">COUNTIFS(I:I,I698)</f>
        <v>1</v>
      </c>
    </row>
    <row r="699" customFormat="false" ht="15" hidden="false" customHeight="false" outlineLevel="0" collapsed="false">
      <c r="B699" s="18" t="s">
        <v>109</v>
      </c>
      <c r="C699" s="18" t="s">
        <v>2622</v>
      </c>
      <c r="D699" s="75" t="n">
        <v>40</v>
      </c>
      <c r="E699" s="2" t="s">
        <v>3358</v>
      </c>
      <c r="F699" s="2" t="n">
        <v>908</v>
      </c>
      <c r="G699" s="2"/>
      <c r="H699" s="18"/>
      <c r="I699" s="0" t="str">
        <f aca="false">B699&amp;C699&amp;D699</f>
        <v>WOMENLENGTH40</v>
      </c>
      <c r="J699" s="2" t="n">
        <f aca="false">COUNTIFS(I:I,I699)</f>
        <v>1</v>
      </c>
    </row>
    <row r="700" customFormat="false" ht="15" hidden="false" customHeight="false" outlineLevel="0" collapsed="false">
      <c r="B700" s="18" t="s">
        <v>109</v>
      </c>
      <c r="C700" s="18" t="s">
        <v>2622</v>
      </c>
      <c r="D700" s="75" t="n">
        <v>45</v>
      </c>
      <c r="E700" s="2" t="s">
        <v>3358</v>
      </c>
      <c r="F700" s="2" t="n">
        <v>918</v>
      </c>
      <c r="G700" s="2"/>
      <c r="H700" s="18"/>
      <c r="I700" s="0" t="str">
        <f aca="false">B700&amp;C700&amp;D700</f>
        <v>WOMENLENGTH45</v>
      </c>
      <c r="J700" s="2" t="n">
        <f aca="false">COUNTIFS(I:I,I700)</f>
        <v>1</v>
      </c>
    </row>
    <row r="701" customFormat="false" ht="15" hidden="false" customHeight="false" outlineLevel="0" collapsed="false">
      <c r="B701" s="18" t="s">
        <v>109</v>
      </c>
      <c r="C701" s="18" t="s">
        <v>2622</v>
      </c>
      <c r="D701" s="75" t="n">
        <v>50</v>
      </c>
      <c r="E701" s="2" t="s">
        <v>3358</v>
      </c>
      <c r="F701" s="2" t="n">
        <v>998</v>
      </c>
      <c r="G701" s="2"/>
      <c r="H701" s="18"/>
      <c r="I701" s="0" t="str">
        <f aca="false">B701&amp;C701&amp;D701</f>
        <v>WOMENLENGTH50</v>
      </c>
      <c r="J701" s="2" t="n">
        <f aca="false">COUNTIFS(I:I,I701)</f>
        <v>1</v>
      </c>
    </row>
    <row r="702" customFormat="false" ht="15" hidden="false" customHeight="false" outlineLevel="0" collapsed="false">
      <c r="B702" s="18" t="s">
        <v>109</v>
      </c>
      <c r="C702" s="18" t="s">
        <v>2622</v>
      </c>
      <c r="D702" s="75" t="n">
        <v>55</v>
      </c>
      <c r="E702" s="2" t="s">
        <v>3358</v>
      </c>
      <c r="F702" s="2" t="n">
        <v>988</v>
      </c>
      <c r="G702" s="2"/>
      <c r="H702" s="18"/>
      <c r="I702" s="0" t="str">
        <f aca="false">B702&amp;C702&amp;D702</f>
        <v>WOMENLENGTH55</v>
      </c>
      <c r="J702" s="2" t="n">
        <f aca="false">COUNTIFS(I:I,I702)</f>
        <v>1</v>
      </c>
    </row>
    <row r="703" customFormat="false" ht="15" hidden="false" customHeight="false" outlineLevel="0" collapsed="false">
      <c r="B703" s="18" t="s">
        <v>109</v>
      </c>
      <c r="C703" s="18" t="s">
        <v>2622</v>
      </c>
      <c r="D703" s="75" t="n">
        <v>60</v>
      </c>
      <c r="E703" s="2" t="s">
        <v>3358</v>
      </c>
      <c r="F703" s="2" t="n">
        <v>978</v>
      </c>
      <c r="G703" s="2"/>
      <c r="H703" s="18"/>
      <c r="I703" s="0" t="str">
        <f aca="false">B703&amp;C703&amp;D703</f>
        <v>WOMENLENGTH60</v>
      </c>
      <c r="J703" s="2" t="n">
        <f aca="false">COUNTIFS(I:I,I703)</f>
        <v>1</v>
      </c>
    </row>
    <row r="704" customFormat="false" ht="15" hidden="false" customHeight="false" outlineLevel="0" collapsed="false">
      <c r="B704" s="18" t="s">
        <v>109</v>
      </c>
      <c r="C704" s="18" t="s">
        <v>2622</v>
      </c>
      <c r="D704" s="75" t="n">
        <v>65</v>
      </c>
      <c r="E704" s="2" t="s">
        <v>3358</v>
      </c>
      <c r="F704" s="2" t="n">
        <v>968</v>
      </c>
      <c r="G704" s="2"/>
      <c r="H704" s="18"/>
      <c r="I704" s="0" t="str">
        <f aca="false">B704&amp;C704&amp;D704</f>
        <v>WOMENLENGTH65</v>
      </c>
      <c r="J704" s="2" t="n">
        <f aca="false">COUNTIFS(I:I,I704)</f>
        <v>1</v>
      </c>
    </row>
    <row r="705" customFormat="false" ht="15" hidden="false" customHeight="false" outlineLevel="0" collapsed="false">
      <c r="B705" s="18" t="s">
        <v>109</v>
      </c>
      <c r="C705" s="18" t="s">
        <v>2622</v>
      </c>
      <c r="D705" s="75" t="n">
        <v>68</v>
      </c>
      <c r="E705" s="2" t="s">
        <v>3358</v>
      </c>
      <c r="F705" s="2" t="n">
        <v>958</v>
      </c>
      <c r="G705" s="2"/>
      <c r="H705" s="18"/>
      <c r="I705" s="0" t="str">
        <f aca="false">B705&amp;C705&amp;D705</f>
        <v>WOMENLENGTH68</v>
      </c>
      <c r="J705" s="2" t="n">
        <f aca="false">COUNTIFS(I:I,I705)</f>
        <v>1</v>
      </c>
    </row>
    <row r="706" customFormat="false" ht="15" hidden="false" customHeight="false" outlineLevel="0" collapsed="false">
      <c r="B706" s="18" t="s">
        <v>109</v>
      </c>
      <c r="C706" s="18" t="s">
        <v>2622</v>
      </c>
      <c r="D706" s="75" t="n">
        <v>70</v>
      </c>
      <c r="E706" s="2" t="s">
        <v>3358</v>
      </c>
      <c r="F706" s="2" t="n">
        <v>948</v>
      </c>
      <c r="G706" s="2"/>
      <c r="H706" s="18"/>
      <c r="I706" s="0" t="str">
        <f aca="false">B706&amp;C706&amp;D706</f>
        <v>WOMENLENGTH70</v>
      </c>
      <c r="J706" s="2" t="n">
        <f aca="false">COUNTIFS(I:I,I706)</f>
        <v>1</v>
      </c>
    </row>
    <row r="707" customFormat="false" ht="15" hidden="false" customHeight="false" outlineLevel="0" collapsed="false">
      <c r="B707" s="18" t="s">
        <v>109</v>
      </c>
      <c r="C707" s="18" t="s">
        <v>2622</v>
      </c>
      <c r="D707" s="75" t="n">
        <v>75</v>
      </c>
      <c r="E707" s="2" t="s">
        <v>3358</v>
      </c>
      <c r="F707" s="2" t="n">
        <v>938</v>
      </c>
      <c r="G707" s="2"/>
      <c r="H707" s="18"/>
      <c r="I707" s="0" t="str">
        <f aca="false">B707&amp;C707&amp;D707</f>
        <v>WOMENLENGTH75</v>
      </c>
      <c r="J707" s="2" t="n">
        <f aca="false">COUNTIFS(I:I,I707)</f>
        <v>1</v>
      </c>
    </row>
    <row r="708" customFormat="false" ht="15" hidden="false" customHeight="false" outlineLevel="0" collapsed="false">
      <c r="B708" s="18" t="s">
        <v>109</v>
      </c>
      <c r="C708" s="18" t="s">
        <v>2622</v>
      </c>
      <c r="D708" s="75" t="n">
        <v>80</v>
      </c>
      <c r="E708" s="2" t="s">
        <v>3358</v>
      </c>
      <c r="F708" s="2" t="n">
        <v>928</v>
      </c>
      <c r="G708" s="2"/>
      <c r="H708" s="18"/>
      <c r="I708" s="0" t="str">
        <f aca="false">B708&amp;C708&amp;D708</f>
        <v>WOMENLENGTH80</v>
      </c>
      <c r="J708" s="2" t="n">
        <f aca="false">COUNTIFS(I:I,I708)</f>
        <v>1</v>
      </c>
    </row>
    <row r="709" customFormat="false" ht="15" hidden="false" customHeight="false" outlineLevel="0" collapsed="false">
      <c r="B709" s="18" t="s">
        <v>109</v>
      </c>
      <c r="C709" s="18" t="s">
        <v>2610</v>
      </c>
      <c r="D709" s="75" t="n">
        <v>11</v>
      </c>
      <c r="E709" s="2" t="s">
        <v>3358</v>
      </c>
      <c r="F709" s="2" t="s">
        <v>3358</v>
      </c>
      <c r="G709" s="2"/>
      <c r="H709" s="18"/>
      <c r="I709" s="0" t="str">
        <f aca="false">B709&amp;C709&amp;D709</f>
        <v>WOMENRINGS11</v>
      </c>
      <c r="J709" s="2" t="n">
        <f aca="false">COUNTIFS(I:I,I709)</f>
        <v>1</v>
      </c>
    </row>
    <row r="710" customFormat="false" ht="15" hidden="false" customHeight="false" outlineLevel="0" collapsed="false">
      <c r="B710" s="18" t="s">
        <v>109</v>
      </c>
      <c r="C710" s="18" t="s">
        <v>2610</v>
      </c>
      <c r="D710" s="75" t="n">
        <v>11.5</v>
      </c>
      <c r="E710" s="2" t="s">
        <v>3358</v>
      </c>
      <c r="F710" s="2" t="s">
        <v>3358</v>
      </c>
      <c r="G710" s="2"/>
      <c r="H710" s="18"/>
      <c r="I710" s="0" t="str">
        <f aca="false">B710&amp;C710&amp;D710</f>
        <v>WOMENRINGS11,5</v>
      </c>
      <c r="J710" s="2" t="n">
        <f aca="false">COUNTIFS(I:I,I710)</f>
        <v>1</v>
      </c>
    </row>
    <row r="711" customFormat="false" ht="15" hidden="false" customHeight="false" outlineLevel="0" collapsed="false">
      <c r="B711" s="18" t="s">
        <v>109</v>
      </c>
      <c r="C711" s="18" t="s">
        <v>2610</v>
      </c>
      <c r="D711" s="75" t="n">
        <v>12</v>
      </c>
      <c r="E711" s="2" t="s">
        <v>3358</v>
      </c>
      <c r="F711" s="2" t="s">
        <v>3358</v>
      </c>
      <c r="G711" s="2"/>
      <c r="H711" s="18"/>
      <c r="I711" s="0" t="str">
        <f aca="false">B711&amp;C711&amp;D711</f>
        <v>WOMENRINGS12</v>
      </c>
      <c r="J711" s="2" t="n">
        <f aca="false">COUNTIFS(I:I,I711)</f>
        <v>1</v>
      </c>
    </row>
    <row r="712" customFormat="false" ht="15" hidden="false" customHeight="false" outlineLevel="0" collapsed="false">
      <c r="B712" s="18" t="s">
        <v>109</v>
      </c>
      <c r="C712" s="18" t="s">
        <v>2610</v>
      </c>
      <c r="D712" s="75" t="n">
        <v>12.5</v>
      </c>
      <c r="E712" s="2" t="s">
        <v>3358</v>
      </c>
      <c r="F712" s="2" t="s">
        <v>3358</v>
      </c>
      <c r="G712" s="2"/>
      <c r="H712" s="18"/>
      <c r="I712" s="0" t="str">
        <f aca="false">B712&amp;C712&amp;D712</f>
        <v>WOMENRINGS12,5</v>
      </c>
      <c r="J712" s="2" t="n">
        <f aca="false">COUNTIFS(I:I,I712)</f>
        <v>1</v>
      </c>
    </row>
    <row r="713" customFormat="false" ht="15" hidden="false" customHeight="false" outlineLevel="0" collapsed="false">
      <c r="B713" s="18" t="s">
        <v>109</v>
      </c>
      <c r="C713" s="18" t="s">
        <v>2610</v>
      </c>
      <c r="D713" s="75" t="n">
        <v>13</v>
      </c>
      <c r="E713" s="2" t="s">
        <v>3358</v>
      </c>
      <c r="F713" s="2" t="s">
        <v>3358</v>
      </c>
      <c r="G713" s="2"/>
      <c r="H713" s="18"/>
      <c r="I713" s="0" t="str">
        <f aca="false">B713&amp;C713&amp;D713</f>
        <v>WOMENRINGS13</v>
      </c>
      <c r="J713" s="2" t="n">
        <f aca="false">COUNTIFS(I:I,I713)</f>
        <v>1</v>
      </c>
    </row>
    <row r="714" customFormat="false" ht="15" hidden="false" customHeight="false" outlineLevel="0" collapsed="false">
      <c r="B714" s="18" t="s">
        <v>109</v>
      </c>
      <c r="C714" s="18" t="s">
        <v>2610</v>
      </c>
      <c r="D714" s="75" t="n">
        <v>13.5</v>
      </c>
      <c r="E714" s="2" t="s">
        <v>3358</v>
      </c>
      <c r="F714" s="2" t="s">
        <v>3358</v>
      </c>
      <c r="G714" s="2"/>
      <c r="H714" s="18"/>
      <c r="I714" s="0" t="str">
        <f aca="false">B714&amp;C714&amp;D714</f>
        <v>WOMENRINGS13,5</v>
      </c>
      <c r="J714" s="2" t="n">
        <f aca="false">COUNTIFS(I:I,I714)</f>
        <v>1</v>
      </c>
    </row>
    <row r="715" customFormat="false" ht="15" hidden="false" customHeight="false" outlineLevel="0" collapsed="false">
      <c r="B715" s="18" t="s">
        <v>109</v>
      </c>
      <c r="C715" s="18" t="s">
        <v>2610</v>
      </c>
      <c r="D715" s="75" t="n">
        <v>14</v>
      </c>
      <c r="E715" s="2" t="s">
        <v>3358</v>
      </c>
      <c r="F715" s="2" t="s">
        <v>3358</v>
      </c>
      <c r="G715" s="2"/>
      <c r="H715" s="18"/>
      <c r="I715" s="0" t="str">
        <f aca="false">B715&amp;C715&amp;D715</f>
        <v>WOMENRINGS14</v>
      </c>
      <c r="J715" s="2" t="n">
        <f aca="false">COUNTIFS(I:I,I715)</f>
        <v>1</v>
      </c>
    </row>
    <row r="716" customFormat="false" ht="15" hidden="false" customHeight="false" outlineLevel="0" collapsed="false">
      <c r="B716" s="18" t="s">
        <v>109</v>
      </c>
      <c r="C716" s="18" t="s">
        <v>2610</v>
      </c>
      <c r="D716" s="75" t="n">
        <v>14.5</v>
      </c>
      <c r="E716" s="2" t="s">
        <v>3358</v>
      </c>
      <c r="F716" s="2" t="s">
        <v>3358</v>
      </c>
      <c r="G716" s="2"/>
      <c r="H716" s="18"/>
      <c r="I716" s="0" t="str">
        <f aca="false">B716&amp;C716&amp;D716</f>
        <v>WOMENRINGS14,5</v>
      </c>
      <c r="J716" s="2" t="n">
        <f aca="false">COUNTIFS(I:I,I716)</f>
        <v>1</v>
      </c>
    </row>
    <row r="717" customFormat="false" ht="15" hidden="false" customHeight="false" outlineLevel="0" collapsed="false">
      <c r="B717" s="18" t="s">
        <v>109</v>
      </c>
      <c r="C717" s="18" t="s">
        <v>2610</v>
      </c>
      <c r="D717" s="75" t="n">
        <v>15</v>
      </c>
      <c r="E717" s="2" t="s">
        <v>3358</v>
      </c>
      <c r="F717" s="2" t="s">
        <v>3358</v>
      </c>
      <c r="G717" s="2"/>
      <c r="H717" s="18"/>
      <c r="I717" s="0" t="str">
        <f aca="false">B717&amp;C717&amp;D717</f>
        <v>WOMENRINGS15</v>
      </c>
      <c r="J717" s="2" t="n">
        <f aca="false">COUNTIFS(I:I,I717)</f>
        <v>1</v>
      </c>
    </row>
    <row r="718" customFormat="false" ht="15" hidden="false" customHeight="false" outlineLevel="0" collapsed="false">
      <c r="B718" s="18" t="s">
        <v>109</v>
      </c>
      <c r="C718" s="18" t="s">
        <v>2610</v>
      </c>
      <c r="D718" s="2" t="n">
        <v>15.3</v>
      </c>
      <c r="E718" s="2" t="s">
        <v>3358</v>
      </c>
      <c r="F718" s="2" t="s">
        <v>3358</v>
      </c>
      <c r="G718" s="2"/>
      <c r="H718" s="18"/>
      <c r="I718" s="0" t="str">
        <f aca="false">B718&amp;C718&amp;D718</f>
        <v>WOMENRINGS15,3</v>
      </c>
      <c r="J718" s="2" t="n">
        <f aca="false">COUNTIFS(I:I,I718)</f>
        <v>1</v>
      </c>
    </row>
    <row r="719" customFormat="false" ht="15" hidden="false" customHeight="false" outlineLevel="0" collapsed="false">
      <c r="B719" s="18" t="s">
        <v>109</v>
      </c>
      <c r="C719" s="18" t="s">
        <v>2610</v>
      </c>
      <c r="D719" s="75" t="n">
        <v>15.5</v>
      </c>
      <c r="E719" s="2" t="s">
        <v>3358</v>
      </c>
      <c r="F719" s="2" t="s">
        <v>3358</v>
      </c>
      <c r="G719" s="2"/>
      <c r="H719" s="18"/>
      <c r="I719" s="0" t="str">
        <f aca="false">B719&amp;C719&amp;D719</f>
        <v>WOMENRINGS15,5</v>
      </c>
      <c r="J719" s="2" t="n">
        <f aca="false">COUNTIFS(I:I,I719)</f>
        <v>1</v>
      </c>
    </row>
    <row r="720" customFormat="false" ht="15" hidden="false" customHeight="false" outlineLevel="0" collapsed="false">
      <c r="B720" s="18" t="s">
        <v>109</v>
      </c>
      <c r="C720" s="18" t="s">
        <v>2610</v>
      </c>
      <c r="D720" s="2" t="n">
        <v>15.6</v>
      </c>
      <c r="E720" s="2" t="s">
        <v>3358</v>
      </c>
      <c r="F720" s="2" t="s">
        <v>3358</v>
      </c>
      <c r="G720" s="2"/>
      <c r="H720" s="18"/>
      <c r="I720" s="0" t="str">
        <f aca="false">B720&amp;C720&amp;D720</f>
        <v>WOMENRINGS15,6</v>
      </c>
      <c r="J720" s="2" t="n">
        <f aca="false">COUNTIFS(I:I,I720)</f>
        <v>1</v>
      </c>
    </row>
    <row r="721" customFormat="false" ht="15" hidden="false" customHeight="false" outlineLevel="0" collapsed="false">
      <c r="B721" s="18" t="s">
        <v>109</v>
      </c>
      <c r="C721" s="18" t="s">
        <v>2610</v>
      </c>
      <c r="D721" s="75" t="n">
        <v>16</v>
      </c>
      <c r="E721" s="2" t="s">
        <v>3358</v>
      </c>
      <c r="F721" s="2" t="s">
        <v>3358</v>
      </c>
      <c r="G721" s="2"/>
      <c r="H721" s="18"/>
      <c r="I721" s="0" t="str">
        <f aca="false">B721&amp;C721&amp;D721</f>
        <v>WOMENRINGS16</v>
      </c>
      <c r="J721" s="2" t="n">
        <f aca="false">COUNTIFS(I:I,I721)</f>
        <v>1</v>
      </c>
    </row>
    <row r="722" customFormat="false" ht="15" hidden="false" customHeight="false" outlineLevel="0" collapsed="false">
      <c r="B722" s="18" t="s">
        <v>109</v>
      </c>
      <c r="C722" s="18" t="s">
        <v>2610</v>
      </c>
      <c r="D722" s="2" t="n">
        <v>16.3</v>
      </c>
      <c r="E722" s="2" t="s">
        <v>3358</v>
      </c>
      <c r="F722" s="2" t="s">
        <v>3358</v>
      </c>
      <c r="G722" s="2"/>
      <c r="H722" s="18"/>
      <c r="I722" s="0" t="str">
        <f aca="false">B722&amp;C722&amp;D722</f>
        <v>WOMENRINGS16,3</v>
      </c>
      <c r="J722" s="2" t="n">
        <f aca="false">COUNTIFS(I:I,I722)</f>
        <v>1</v>
      </c>
    </row>
    <row r="723" customFormat="false" ht="15" hidden="false" customHeight="false" outlineLevel="0" collapsed="false">
      <c r="B723" s="18" t="s">
        <v>109</v>
      </c>
      <c r="C723" s="18" t="s">
        <v>2610</v>
      </c>
      <c r="D723" s="75" t="n">
        <v>16.5</v>
      </c>
      <c r="E723" s="2" t="s">
        <v>3358</v>
      </c>
      <c r="F723" s="2" t="s">
        <v>3358</v>
      </c>
      <c r="G723" s="2"/>
      <c r="H723" s="18"/>
      <c r="I723" s="0" t="str">
        <f aca="false">B723&amp;C723&amp;D723</f>
        <v>WOMENRINGS16,5</v>
      </c>
      <c r="J723" s="2" t="n">
        <f aca="false">COUNTIFS(I:I,I723)</f>
        <v>1</v>
      </c>
    </row>
    <row r="724" customFormat="false" ht="15" hidden="false" customHeight="false" outlineLevel="0" collapsed="false">
      <c r="B724" s="18" t="s">
        <v>109</v>
      </c>
      <c r="C724" s="18" t="s">
        <v>2610</v>
      </c>
      <c r="D724" s="2" t="n">
        <v>16.9</v>
      </c>
      <c r="E724" s="2" t="s">
        <v>3358</v>
      </c>
      <c r="F724" s="2" t="s">
        <v>3358</v>
      </c>
      <c r="G724" s="2"/>
      <c r="H724" s="18"/>
      <c r="I724" s="0" t="str">
        <f aca="false">B724&amp;C724&amp;D724</f>
        <v>WOMENRINGS16,9</v>
      </c>
      <c r="J724" s="2" t="n">
        <f aca="false">COUNTIFS(I:I,I724)</f>
        <v>1</v>
      </c>
    </row>
    <row r="725" customFormat="false" ht="15" hidden="false" customHeight="false" outlineLevel="0" collapsed="false">
      <c r="B725" s="18" t="s">
        <v>109</v>
      </c>
      <c r="C725" s="18" t="s">
        <v>2610</v>
      </c>
      <c r="D725" s="75" t="n">
        <v>17</v>
      </c>
      <c r="E725" s="2" t="s">
        <v>3358</v>
      </c>
      <c r="F725" s="2" t="s">
        <v>3358</v>
      </c>
      <c r="G725" s="2"/>
      <c r="H725" s="18"/>
      <c r="I725" s="0" t="str">
        <f aca="false">B725&amp;C725&amp;D725</f>
        <v>WOMENRINGS17</v>
      </c>
      <c r="J725" s="2" t="n">
        <f aca="false">COUNTIFS(I:I,I725)</f>
        <v>1</v>
      </c>
    </row>
    <row r="726" customFormat="false" ht="15" hidden="false" customHeight="false" outlineLevel="0" collapsed="false">
      <c r="B726" s="18" t="s">
        <v>109</v>
      </c>
      <c r="C726" s="18" t="s">
        <v>2610</v>
      </c>
      <c r="D726" s="2" t="n">
        <v>17.2</v>
      </c>
      <c r="E726" s="2" t="s">
        <v>3358</v>
      </c>
      <c r="F726" s="2" t="s">
        <v>3358</v>
      </c>
      <c r="G726" s="2"/>
      <c r="H726" s="18"/>
      <c r="I726" s="0" t="str">
        <f aca="false">B726&amp;C726&amp;D726</f>
        <v>WOMENRINGS17,2</v>
      </c>
      <c r="J726" s="2" t="n">
        <f aca="false">COUNTIFS(I:I,I726)</f>
        <v>1</v>
      </c>
    </row>
    <row r="727" customFormat="false" ht="15" hidden="false" customHeight="false" outlineLevel="0" collapsed="false">
      <c r="B727" s="18" t="s">
        <v>109</v>
      </c>
      <c r="C727" s="18" t="s">
        <v>2610</v>
      </c>
      <c r="D727" s="75" t="n">
        <v>17.5</v>
      </c>
      <c r="E727" s="2" t="s">
        <v>3358</v>
      </c>
      <c r="F727" s="2" t="s">
        <v>3358</v>
      </c>
      <c r="G727" s="2"/>
      <c r="H727" s="18"/>
      <c r="I727" s="0" t="str">
        <f aca="false">B727&amp;C727&amp;D727</f>
        <v>WOMENRINGS17,5</v>
      </c>
      <c r="J727" s="2" t="n">
        <f aca="false">COUNTIFS(I:I,I727)</f>
        <v>1</v>
      </c>
    </row>
    <row r="728" customFormat="false" ht="15" hidden="false" customHeight="false" outlineLevel="0" collapsed="false">
      <c r="B728" s="18" t="s">
        <v>109</v>
      </c>
      <c r="C728" s="18" t="s">
        <v>2610</v>
      </c>
      <c r="D728" s="2" t="n">
        <v>17.8</v>
      </c>
      <c r="E728" s="2" t="s">
        <v>3358</v>
      </c>
      <c r="F728" s="2" t="s">
        <v>3358</v>
      </c>
      <c r="G728" s="2"/>
      <c r="H728" s="18"/>
      <c r="I728" s="0" t="str">
        <f aca="false">B728&amp;C728&amp;D728</f>
        <v>WOMENRINGS17,8</v>
      </c>
      <c r="J728" s="2" t="n">
        <f aca="false">COUNTIFS(I:I,I728)</f>
        <v>1</v>
      </c>
    </row>
    <row r="729" customFormat="false" ht="15" hidden="false" customHeight="false" outlineLevel="0" collapsed="false">
      <c r="B729" s="18" t="s">
        <v>109</v>
      </c>
      <c r="C729" s="18" t="s">
        <v>2610</v>
      </c>
      <c r="D729" s="75" t="n">
        <v>18</v>
      </c>
      <c r="E729" s="2" t="s">
        <v>3358</v>
      </c>
      <c r="F729" s="2" t="s">
        <v>3358</v>
      </c>
      <c r="G729" s="2"/>
      <c r="H729" s="18"/>
      <c r="I729" s="0" t="str">
        <f aca="false">B729&amp;C729&amp;D729</f>
        <v>WOMENRINGS18</v>
      </c>
      <c r="J729" s="2" t="n">
        <f aca="false">COUNTIFS(I:I,I729)</f>
        <v>1</v>
      </c>
    </row>
    <row r="730" customFormat="false" ht="15" hidden="false" customHeight="false" outlineLevel="0" collapsed="false">
      <c r="B730" s="18" t="s">
        <v>109</v>
      </c>
      <c r="C730" s="18" t="s">
        <v>2610</v>
      </c>
      <c r="D730" s="2" t="n">
        <v>18.2</v>
      </c>
      <c r="E730" s="2" t="s">
        <v>3358</v>
      </c>
      <c r="F730" s="2" t="s">
        <v>3358</v>
      </c>
      <c r="G730" s="2"/>
      <c r="H730" s="18"/>
      <c r="I730" s="0" t="str">
        <f aca="false">B730&amp;C730&amp;D730</f>
        <v>WOMENRINGS18,2</v>
      </c>
      <c r="J730" s="2" t="n">
        <f aca="false">COUNTIFS(I:I,I730)</f>
        <v>1</v>
      </c>
    </row>
    <row r="731" customFormat="false" ht="15" hidden="false" customHeight="false" outlineLevel="0" collapsed="false">
      <c r="B731" s="18" t="s">
        <v>109</v>
      </c>
      <c r="C731" s="18" t="s">
        <v>2610</v>
      </c>
      <c r="D731" s="75" t="n">
        <v>18.5</v>
      </c>
      <c r="E731" s="2" t="s">
        <v>3358</v>
      </c>
      <c r="F731" s="2" t="s">
        <v>3358</v>
      </c>
      <c r="G731" s="2"/>
      <c r="H731" s="18"/>
      <c r="I731" s="0" t="str">
        <f aca="false">B731&amp;C731&amp;D731</f>
        <v>WOMENRINGS18,5</v>
      </c>
      <c r="J731" s="2" t="n">
        <f aca="false">COUNTIFS(I:I,I731)</f>
        <v>1</v>
      </c>
    </row>
    <row r="732" customFormat="false" ht="15" hidden="false" customHeight="false" outlineLevel="0" collapsed="false">
      <c r="B732" s="18" t="s">
        <v>109</v>
      </c>
      <c r="C732" s="18" t="s">
        <v>2610</v>
      </c>
      <c r="D732" s="2" t="n">
        <v>18.8</v>
      </c>
      <c r="E732" s="2" t="s">
        <v>3358</v>
      </c>
      <c r="F732" s="2" t="s">
        <v>3358</v>
      </c>
      <c r="G732" s="2"/>
      <c r="H732" s="18"/>
      <c r="I732" s="0" t="str">
        <f aca="false">B732&amp;C732&amp;D732</f>
        <v>WOMENRINGS18,8</v>
      </c>
      <c r="J732" s="2" t="n">
        <f aca="false">COUNTIFS(I:I,I732)</f>
        <v>1</v>
      </c>
    </row>
    <row r="733" customFormat="false" ht="15" hidden="false" customHeight="false" outlineLevel="0" collapsed="false">
      <c r="B733" s="18" t="s">
        <v>109</v>
      </c>
      <c r="C733" s="18" t="s">
        <v>2610</v>
      </c>
      <c r="D733" s="75" t="n">
        <v>19</v>
      </c>
      <c r="E733" s="2" t="s">
        <v>3358</v>
      </c>
      <c r="F733" s="2" t="s">
        <v>3358</v>
      </c>
      <c r="G733" s="2"/>
      <c r="H733" s="18"/>
      <c r="I733" s="0" t="str">
        <f aca="false">B733&amp;C733&amp;D733</f>
        <v>WOMENRINGS19</v>
      </c>
      <c r="J733" s="2" t="n">
        <f aca="false">COUNTIFS(I:I,I733)</f>
        <v>1</v>
      </c>
    </row>
    <row r="734" customFormat="false" ht="15" hidden="false" customHeight="false" outlineLevel="0" collapsed="false">
      <c r="B734" s="18" t="s">
        <v>109</v>
      </c>
      <c r="C734" s="18" t="s">
        <v>2610</v>
      </c>
      <c r="D734" s="2" t="n">
        <v>19.2</v>
      </c>
      <c r="E734" s="2" t="s">
        <v>3358</v>
      </c>
      <c r="F734" s="2" t="s">
        <v>3358</v>
      </c>
      <c r="G734" s="2"/>
      <c r="H734" s="18"/>
      <c r="I734" s="0" t="str">
        <f aca="false">B734&amp;C734&amp;D734</f>
        <v>WOMENRINGS19,2</v>
      </c>
      <c r="J734" s="2" t="n">
        <f aca="false">COUNTIFS(I:I,I734)</f>
        <v>1</v>
      </c>
    </row>
    <row r="735" customFormat="false" ht="15" hidden="false" customHeight="false" outlineLevel="0" collapsed="false">
      <c r="B735" s="18" t="s">
        <v>109</v>
      </c>
      <c r="C735" s="18" t="s">
        <v>2610</v>
      </c>
      <c r="D735" s="75" t="n">
        <v>19.5</v>
      </c>
      <c r="E735" s="2" t="s">
        <v>3358</v>
      </c>
      <c r="F735" s="2" t="s">
        <v>3358</v>
      </c>
      <c r="G735" s="2"/>
      <c r="H735" s="18"/>
      <c r="I735" s="0" t="str">
        <f aca="false">B735&amp;C735&amp;D735</f>
        <v>WOMENRINGS19,5</v>
      </c>
      <c r="J735" s="2" t="n">
        <f aca="false">COUNTIFS(I:I,I735)</f>
        <v>1</v>
      </c>
    </row>
    <row r="736" customFormat="false" ht="15" hidden="false" customHeight="false" outlineLevel="0" collapsed="false">
      <c r="B736" s="18" t="s">
        <v>109</v>
      </c>
      <c r="C736" s="18" t="s">
        <v>2610</v>
      </c>
      <c r="D736" s="2" t="n">
        <v>19.8</v>
      </c>
      <c r="E736" s="2" t="s">
        <v>3358</v>
      </c>
      <c r="F736" s="2" t="s">
        <v>3358</v>
      </c>
      <c r="G736" s="2"/>
      <c r="H736" s="18"/>
      <c r="I736" s="0" t="str">
        <f aca="false">B736&amp;C736&amp;D736</f>
        <v>WOMENRINGS19,8</v>
      </c>
      <c r="J736" s="2" t="n">
        <f aca="false">COUNTIFS(I:I,I736)</f>
        <v>1</v>
      </c>
    </row>
    <row r="737" customFormat="false" ht="15" hidden="false" customHeight="false" outlineLevel="0" collapsed="false">
      <c r="B737" s="18" t="s">
        <v>109</v>
      </c>
      <c r="C737" s="18" t="s">
        <v>2610</v>
      </c>
      <c r="D737" s="75" t="n">
        <v>20</v>
      </c>
      <c r="E737" s="2" t="s">
        <v>3358</v>
      </c>
      <c r="F737" s="2" t="s">
        <v>3358</v>
      </c>
      <c r="G737" s="2"/>
      <c r="H737" s="18"/>
      <c r="I737" s="0" t="str">
        <f aca="false">B737&amp;C737&amp;D737</f>
        <v>WOMENRINGS20</v>
      </c>
      <c r="J737" s="2" t="n">
        <f aca="false">COUNTIFS(I:I,I737)</f>
        <v>1</v>
      </c>
    </row>
    <row r="738" customFormat="false" ht="15" hidden="false" customHeight="false" outlineLevel="0" collapsed="false">
      <c r="B738" s="18" t="s">
        <v>109</v>
      </c>
      <c r="C738" s="18" t="s">
        <v>2610</v>
      </c>
      <c r="D738" s="2" t="n">
        <v>20.3</v>
      </c>
      <c r="E738" s="2" t="s">
        <v>3358</v>
      </c>
      <c r="F738" s="2" t="s">
        <v>3358</v>
      </c>
      <c r="G738" s="2"/>
      <c r="H738" s="18"/>
      <c r="I738" s="0" t="str">
        <f aca="false">B738&amp;C738&amp;D738</f>
        <v>WOMENRINGS20,3</v>
      </c>
      <c r="J738" s="2" t="n">
        <f aca="false">COUNTIFS(I:I,I738)</f>
        <v>1</v>
      </c>
    </row>
    <row r="739" customFormat="false" ht="15" hidden="false" customHeight="false" outlineLevel="0" collapsed="false">
      <c r="B739" s="18" t="s">
        <v>109</v>
      </c>
      <c r="C739" s="18" t="s">
        <v>2610</v>
      </c>
      <c r="D739" s="75" t="n">
        <v>20.5</v>
      </c>
      <c r="E739" s="2" t="s">
        <v>3358</v>
      </c>
      <c r="F739" s="2" t="s">
        <v>3358</v>
      </c>
      <c r="G739" s="2"/>
      <c r="H739" s="18"/>
      <c r="I739" s="0" t="str">
        <f aca="false">B739&amp;C739&amp;D739</f>
        <v>WOMENRINGS20,5</v>
      </c>
      <c r="J739" s="2" t="n">
        <f aca="false">COUNTIFS(I:I,I739)</f>
        <v>1</v>
      </c>
    </row>
    <row r="740" customFormat="false" ht="15" hidden="false" customHeight="false" outlineLevel="0" collapsed="false">
      <c r="B740" s="18" t="s">
        <v>109</v>
      </c>
      <c r="C740" s="18" t="s">
        <v>2610</v>
      </c>
      <c r="D740" s="2" t="n">
        <v>20.6</v>
      </c>
      <c r="E740" s="2" t="s">
        <v>3358</v>
      </c>
      <c r="F740" s="2" t="s">
        <v>3358</v>
      </c>
      <c r="G740" s="2"/>
      <c r="H740" s="18"/>
      <c r="I740" s="0" t="str">
        <f aca="false">B740&amp;C740&amp;D740</f>
        <v>WOMENRINGS20,6</v>
      </c>
      <c r="J740" s="2" t="n">
        <f aca="false">COUNTIFS(I:I,I740)</f>
        <v>1</v>
      </c>
    </row>
    <row r="741" customFormat="false" ht="15" hidden="false" customHeight="false" outlineLevel="0" collapsed="false">
      <c r="B741" s="18" t="s">
        <v>109</v>
      </c>
      <c r="C741" s="18" t="s">
        <v>2610</v>
      </c>
      <c r="D741" s="2" t="n">
        <v>20.9</v>
      </c>
      <c r="E741" s="2" t="s">
        <v>3358</v>
      </c>
      <c r="F741" s="2" t="s">
        <v>3358</v>
      </c>
      <c r="G741" s="2"/>
      <c r="H741" s="18"/>
      <c r="I741" s="0" t="str">
        <f aca="false">B741&amp;C741&amp;D741</f>
        <v>WOMENRINGS20,9</v>
      </c>
      <c r="J741" s="2" t="n">
        <f aca="false">COUNTIFS(I:I,I741)</f>
        <v>1</v>
      </c>
    </row>
    <row r="742" customFormat="false" ht="15" hidden="false" customHeight="false" outlineLevel="0" collapsed="false">
      <c r="B742" s="18" t="s">
        <v>109</v>
      </c>
      <c r="C742" s="18" t="s">
        <v>2610</v>
      </c>
      <c r="D742" s="75" t="n">
        <v>21</v>
      </c>
      <c r="E742" s="2" t="s">
        <v>3358</v>
      </c>
      <c r="F742" s="2" t="s">
        <v>3358</v>
      </c>
      <c r="G742" s="2"/>
      <c r="H742" s="18"/>
      <c r="I742" s="0" t="str">
        <f aca="false">B742&amp;C742&amp;D742</f>
        <v>WOMENRINGS21</v>
      </c>
      <c r="J742" s="2" t="n">
        <f aca="false">COUNTIFS(I:I,I742)</f>
        <v>1</v>
      </c>
    </row>
    <row r="743" customFormat="false" ht="15" hidden="false" customHeight="false" outlineLevel="0" collapsed="false">
      <c r="B743" s="18" t="s">
        <v>109</v>
      </c>
      <c r="C743" s="18" t="s">
        <v>2610</v>
      </c>
      <c r="D743" s="2" t="n">
        <v>21.2</v>
      </c>
      <c r="E743" s="2" t="s">
        <v>3358</v>
      </c>
      <c r="F743" s="2" t="s">
        <v>3358</v>
      </c>
      <c r="G743" s="2"/>
      <c r="H743" s="18"/>
      <c r="I743" s="0" t="str">
        <f aca="false">B743&amp;C743&amp;D743</f>
        <v>WOMENRINGS21,2</v>
      </c>
      <c r="J743" s="2" t="n">
        <f aca="false">COUNTIFS(I:I,I743)</f>
        <v>1</v>
      </c>
    </row>
    <row r="744" customFormat="false" ht="15" hidden="false" customHeight="false" outlineLevel="0" collapsed="false">
      <c r="B744" s="18" t="s">
        <v>109</v>
      </c>
      <c r="C744" s="18" t="s">
        <v>2610</v>
      </c>
      <c r="D744" s="75" t="n">
        <v>21.5</v>
      </c>
      <c r="E744" s="2" t="s">
        <v>3358</v>
      </c>
      <c r="F744" s="2" t="s">
        <v>3358</v>
      </c>
      <c r="G744" s="2"/>
      <c r="H744" s="18"/>
      <c r="I744" s="0" t="str">
        <f aca="false">B744&amp;C744&amp;D744</f>
        <v>WOMENRINGS21,5</v>
      </c>
      <c r="J744" s="2" t="n">
        <f aca="false">COUNTIFS(I:I,I744)</f>
        <v>1</v>
      </c>
    </row>
    <row r="745" customFormat="false" ht="15" hidden="false" customHeight="false" outlineLevel="0" collapsed="false">
      <c r="B745" s="18" t="s">
        <v>109</v>
      </c>
      <c r="C745" s="18" t="s">
        <v>2610</v>
      </c>
      <c r="D745" s="2" t="n">
        <v>21.8</v>
      </c>
      <c r="E745" s="2" t="s">
        <v>3358</v>
      </c>
      <c r="F745" s="2" t="s">
        <v>3358</v>
      </c>
      <c r="G745" s="2"/>
      <c r="H745" s="18"/>
      <c r="I745" s="0" t="str">
        <f aca="false">B745&amp;C745&amp;D745</f>
        <v>WOMENRINGS21,8</v>
      </c>
      <c r="J745" s="2" t="n">
        <f aca="false">COUNTIFS(I:I,I745)</f>
        <v>1</v>
      </c>
    </row>
    <row r="746" customFormat="false" ht="15" hidden="false" customHeight="false" outlineLevel="0" collapsed="false">
      <c r="B746" s="18" t="s">
        <v>109</v>
      </c>
      <c r="C746" s="18" t="s">
        <v>2610</v>
      </c>
      <c r="D746" s="75" t="n">
        <v>22</v>
      </c>
      <c r="E746" s="2" t="s">
        <v>3358</v>
      </c>
      <c r="F746" s="2" t="s">
        <v>3358</v>
      </c>
      <c r="G746" s="2"/>
      <c r="H746" s="18"/>
      <c r="I746" s="0" t="str">
        <f aca="false">B746&amp;C746&amp;D746</f>
        <v>WOMENRINGS22</v>
      </c>
      <c r="J746" s="2" t="n">
        <f aca="false">COUNTIFS(I:I,I746)</f>
        <v>1</v>
      </c>
    </row>
    <row r="747" customFormat="false" ht="15" hidden="false" customHeight="false" outlineLevel="0" collapsed="false">
      <c r="B747" s="18" t="s">
        <v>109</v>
      </c>
      <c r="C747" s="18" t="s">
        <v>2610</v>
      </c>
      <c r="D747" s="2" t="n">
        <v>22.1</v>
      </c>
      <c r="E747" s="2" t="s">
        <v>3358</v>
      </c>
      <c r="F747" s="2" t="s">
        <v>3358</v>
      </c>
      <c r="G747" s="2"/>
      <c r="H747" s="18"/>
      <c r="I747" s="0" t="str">
        <f aca="false">B747&amp;C747&amp;D747</f>
        <v>WOMENRINGS22,1</v>
      </c>
      <c r="J747" s="2" t="n">
        <f aca="false">COUNTIFS(I:I,I747)</f>
        <v>1</v>
      </c>
    </row>
    <row r="748" customFormat="false" ht="15" hidden="false" customHeight="false" outlineLevel="0" collapsed="false">
      <c r="B748" s="18" t="s">
        <v>109</v>
      </c>
      <c r="C748" s="18" t="s">
        <v>2610</v>
      </c>
      <c r="D748" s="2" t="n">
        <v>22.4</v>
      </c>
      <c r="E748" s="2" t="s">
        <v>3358</v>
      </c>
      <c r="F748" s="2" t="s">
        <v>3358</v>
      </c>
      <c r="G748" s="2"/>
      <c r="H748" s="18"/>
      <c r="I748" s="0" t="str">
        <f aca="false">B748&amp;C748&amp;D748</f>
        <v>WOMENRINGS22,4</v>
      </c>
      <c r="J748" s="2" t="n">
        <f aca="false">COUNTIFS(I:I,I748)</f>
        <v>1</v>
      </c>
    </row>
    <row r="749" customFormat="false" ht="15" hidden="false" customHeight="false" outlineLevel="0" collapsed="false">
      <c r="B749" s="18" t="s">
        <v>109</v>
      </c>
      <c r="C749" s="18" t="s">
        <v>1162</v>
      </c>
      <c r="D749" s="2" t="n">
        <v>30</v>
      </c>
      <c r="E749" s="2" t="s">
        <v>3358</v>
      </c>
      <c r="F749" s="2" t="s">
        <v>3358</v>
      </c>
      <c r="G749" s="2"/>
      <c r="H749" s="18"/>
      <c r="I749" s="0" t="str">
        <f aca="false">B749&amp;C749&amp;D749</f>
        <v>WOMENSOCKS30</v>
      </c>
      <c r="J749" s="2" t="n">
        <f aca="false">COUNTIFS(I:I,I749)</f>
        <v>1</v>
      </c>
    </row>
    <row r="750" customFormat="false" ht="15" hidden="false" customHeight="false" outlineLevel="0" collapsed="false">
      <c r="B750" s="18" t="s">
        <v>109</v>
      </c>
      <c r="C750" s="18" t="s">
        <v>1162</v>
      </c>
      <c r="D750" s="2" t="n">
        <v>31</v>
      </c>
      <c r="E750" s="2" t="s">
        <v>3358</v>
      </c>
      <c r="F750" s="2" t="s">
        <v>3358</v>
      </c>
      <c r="G750" s="2"/>
      <c r="H750" s="18"/>
      <c r="I750" s="0" t="str">
        <f aca="false">B750&amp;C750&amp;D750</f>
        <v>WOMENSOCKS31</v>
      </c>
      <c r="J750" s="2" t="n">
        <f aca="false">COUNTIFS(I:I,I750)</f>
        <v>1</v>
      </c>
    </row>
    <row r="751" customFormat="false" ht="15" hidden="false" customHeight="false" outlineLevel="0" collapsed="false">
      <c r="B751" s="18" t="s">
        <v>109</v>
      </c>
      <c r="C751" s="18" t="s">
        <v>1162</v>
      </c>
      <c r="D751" s="75" t="n">
        <v>32</v>
      </c>
      <c r="E751" s="2" t="s">
        <v>3358</v>
      </c>
      <c r="F751" s="2" t="s">
        <v>3358</v>
      </c>
      <c r="G751" s="2"/>
      <c r="H751" s="18"/>
      <c r="I751" s="0" t="str">
        <f aca="false">B751&amp;C751&amp;D751</f>
        <v>WOMENSOCKS32</v>
      </c>
      <c r="J751" s="2" t="n">
        <f aca="false">COUNTIFS(I:I,I751)</f>
        <v>1</v>
      </c>
    </row>
    <row r="752" customFormat="false" ht="15" hidden="false" customHeight="false" outlineLevel="0" collapsed="false">
      <c r="B752" s="18" t="s">
        <v>109</v>
      </c>
      <c r="C752" s="18" t="s">
        <v>1162</v>
      </c>
      <c r="D752" s="75" t="n">
        <v>33</v>
      </c>
      <c r="E752" s="2" t="s">
        <v>3358</v>
      </c>
      <c r="F752" s="2" t="s">
        <v>3358</v>
      </c>
      <c r="G752" s="2"/>
      <c r="H752" s="18"/>
      <c r="I752" s="0" t="str">
        <f aca="false">B752&amp;C752&amp;D752</f>
        <v>WOMENSOCKS33</v>
      </c>
      <c r="J752" s="2" t="n">
        <f aca="false">COUNTIFS(I:I,I752)</f>
        <v>1</v>
      </c>
    </row>
    <row r="753" customFormat="false" ht="15" hidden="false" customHeight="false" outlineLevel="0" collapsed="false">
      <c r="B753" s="18" t="s">
        <v>109</v>
      </c>
      <c r="C753" s="18" t="s">
        <v>1162</v>
      </c>
      <c r="D753" s="75" t="n">
        <v>34</v>
      </c>
      <c r="E753" s="2" t="s">
        <v>3358</v>
      </c>
      <c r="F753" s="2" t="s">
        <v>3358</v>
      </c>
      <c r="G753" s="2"/>
      <c r="H753" s="18"/>
      <c r="I753" s="0" t="str">
        <f aca="false">B753&amp;C753&amp;D753</f>
        <v>WOMENSOCKS34</v>
      </c>
      <c r="J753" s="2" t="n">
        <f aca="false">COUNTIFS(I:I,I753)</f>
        <v>1</v>
      </c>
    </row>
    <row r="754" customFormat="false" ht="15" hidden="false" customHeight="false" outlineLevel="0" collapsed="false">
      <c r="B754" s="18" t="s">
        <v>109</v>
      </c>
      <c r="C754" s="18" t="s">
        <v>1162</v>
      </c>
      <c r="D754" s="75" t="n">
        <v>35</v>
      </c>
      <c r="E754" s="2" t="s">
        <v>3358</v>
      </c>
      <c r="F754" s="2" t="s">
        <v>3358</v>
      </c>
      <c r="G754" s="2"/>
      <c r="H754" s="18"/>
      <c r="I754" s="0" t="str">
        <f aca="false">B754&amp;C754&amp;D754</f>
        <v>WOMENSOCKS35</v>
      </c>
      <c r="J754" s="2" t="n">
        <f aca="false">COUNTIFS(I:I,I754)</f>
        <v>1</v>
      </c>
    </row>
    <row r="755" customFormat="false" ht="15" hidden="false" customHeight="false" outlineLevel="0" collapsed="false">
      <c r="B755" s="18" t="s">
        <v>109</v>
      </c>
      <c r="C755" s="18" t="s">
        <v>1162</v>
      </c>
      <c r="D755" s="75" t="n">
        <v>36</v>
      </c>
      <c r="E755" s="2" t="s">
        <v>3358</v>
      </c>
      <c r="F755" s="2" t="s">
        <v>3358</v>
      </c>
      <c r="G755" s="2"/>
      <c r="H755" s="18"/>
      <c r="I755" s="0" t="str">
        <f aca="false">B755&amp;C755&amp;D755</f>
        <v>WOMENSOCKS36</v>
      </c>
      <c r="J755" s="2" t="n">
        <f aca="false">COUNTIFS(I:I,I755)</f>
        <v>1</v>
      </c>
    </row>
    <row r="756" customFormat="false" ht="15" hidden="false" customHeight="false" outlineLevel="0" collapsed="false">
      <c r="B756" s="18" t="s">
        <v>109</v>
      </c>
      <c r="C756" s="18" t="s">
        <v>1162</v>
      </c>
      <c r="D756" s="75" t="n">
        <v>37</v>
      </c>
      <c r="E756" s="2" t="s">
        <v>3358</v>
      </c>
      <c r="F756" s="2" t="s">
        <v>3358</v>
      </c>
      <c r="G756" s="2"/>
      <c r="H756" s="18"/>
      <c r="I756" s="0" t="str">
        <f aca="false">B756&amp;C756&amp;D756</f>
        <v>WOMENSOCKS37</v>
      </c>
      <c r="J756" s="2" t="n">
        <f aca="false">COUNTIFS(I:I,I756)</f>
        <v>1</v>
      </c>
    </row>
    <row r="757" customFormat="false" ht="15" hidden="false" customHeight="false" outlineLevel="0" collapsed="false">
      <c r="B757" s="18" t="s">
        <v>109</v>
      </c>
      <c r="C757" s="18" t="s">
        <v>1162</v>
      </c>
      <c r="D757" s="75" t="n">
        <v>38</v>
      </c>
      <c r="E757" s="2" t="s">
        <v>3358</v>
      </c>
      <c r="F757" s="2" t="s">
        <v>3358</v>
      </c>
      <c r="G757" s="2"/>
      <c r="H757" s="18"/>
      <c r="I757" s="0" t="str">
        <f aca="false">B757&amp;C757&amp;D757</f>
        <v>WOMENSOCKS38</v>
      </c>
      <c r="J757" s="2" t="n">
        <f aca="false">COUNTIFS(I:I,I757)</f>
        <v>1</v>
      </c>
    </row>
    <row r="758" customFormat="false" ht="15" hidden="false" customHeight="false" outlineLevel="0" collapsed="false">
      <c r="B758" s="18" t="s">
        <v>109</v>
      </c>
      <c r="C758" s="18" t="s">
        <v>1162</v>
      </c>
      <c r="D758" s="75" t="n">
        <v>39</v>
      </c>
      <c r="E758" s="2" t="s">
        <v>3358</v>
      </c>
      <c r="F758" s="2" t="s">
        <v>3358</v>
      </c>
      <c r="G758" s="2"/>
      <c r="H758" s="18"/>
      <c r="I758" s="0" t="str">
        <f aca="false">B758&amp;C758&amp;D758</f>
        <v>WOMENSOCKS39</v>
      </c>
      <c r="J758" s="2" t="n">
        <f aca="false">COUNTIFS(I:I,I758)</f>
        <v>1</v>
      </c>
    </row>
    <row r="759" customFormat="false" ht="15" hidden="false" customHeight="false" outlineLevel="0" collapsed="false">
      <c r="B759" s="18" t="s">
        <v>109</v>
      </c>
      <c r="C759" s="18" t="s">
        <v>1162</v>
      </c>
      <c r="D759" s="75" t="n">
        <v>40</v>
      </c>
      <c r="E759" s="2" t="s">
        <v>3358</v>
      </c>
      <c r="F759" s="2" t="s">
        <v>3358</v>
      </c>
      <c r="G759" s="2"/>
      <c r="H759" s="18"/>
      <c r="I759" s="0" t="str">
        <f aca="false">B759&amp;C759&amp;D759</f>
        <v>WOMENSOCKS40</v>
      </c>
      <c r="J759" s="2" t="n">
        <f aca="false">COUNTIFS(I:I,I759)</f>
        <v>1</v>
      </c>
    </row>
    <row r="760" customFormat="false" ht="15" hidden="false" customHeight="false" outlineLevel="0" collapsed="false">
      <c r="B760" s="18" t="s">
        <v>109</v>
      </c>
      <c r="C760" s="18" t="s">
        <v>1162</v>
      </c>
      <c r="D760" s="75" t="n">
        <v>41</v>
      </c>
      <c r="E760" s="2" t="s">
        <v>3358</v>
      </c>
      <c r="F760" s="2" t="s">
        <v>3358</v>
      </c>
      <c r="G760" s="2"/>
      <c r="H760" s="18"/>
      <c r="I760" s="0" t="str">
        <f aca="false">B760&amp;C760&amp;D760</f>
        <v>WOMENSOCKS41</v>
      </c>
      <c r="J760" s="2" t="n">
        <f aca="false">COUNTIFS(I:I,I760)</f>
        <v>1</v>
      </c>
    </row>
    <row r="761" customFormat="false" ht="15" hidden="false" customHeight="false" outlineLevel="0" collapsed="false">
      <c r="B761" s="18" t="s">
        <v>109</v>
      </c>
      <c r="C761" s="18" t="s">
        <v>1162</v>
      </c>
      <c r="D761" s="75" t="n">
        <v>42</v>
      </c>
      <c r="E761" s="2" t="s">
        <v>3358</v>
      </c>
      <c r="F761" s="2" t="s">
        <v>3358</v>
      </c>
      <c r="G761" s="2"/>
      <c r="H761" s="18"/>
      <c r="I761" s="0" t="str">
        <f aca="false">B761&amp;C761&amp;D761</f>
        <v>WOMENSOCKS42</v>
      </c>
      <c r="J761" s="2" t="n">
        <f aca="false">COUNTIFS(I:I,I761)</f>
        <v>1</v>
      </c>
    </row>
    <row r="762" customFormat="false" ht="15" hidden="false" customHeight="false" outlineLevel="0" collapsed="false">
      <c r="B762" s="18" t="s">
        <v>109</v>
      </c>
      <c r="C762" s="18" t="s">
        <v>1162</v>
      </c>
      <c r="D762" s="75" t="n">
        <v>43</v>
      </c>
      <c r="E762" s="2" t="s">
        <v>3358</v>
      </c>
      <c r="F762" s="2" t="s">
        <v>3358</v>
      </c>
      <c r="G762" s="2"/>
      <c r="H762" s="18"/>
      <c r="I762" s="0" t="str">
        <f aca="false">B762&amp;C762&amp;D762</f>
        <v>WOMENSOCKS43</v>
      </c>
      <c r="J762" s="2" t="n">
        <f aca="false">COUNTIFS(I:I,I762)</f>
        <v>1</v>
      </c>
    </row>
    <row r="763" customFormat="false" ht="15" hidden="false" customHeight="false" outlineLevel="0" collapsed="false">
      <c r="B763" s="18" t="s">
        <v>109</v>
      </c>
      <c r="C763" s="18" t="s">
        <v>1162</v>
      </c>
      <c r="D763" s="75" t="n">
        <v>44</v>
      </c>
      <c r="E763" s="2" t="s">
        <v>3358</v>
      </c>
      <c r="F763" s="2" t="s">
        <v>3358</v>
      </c>
      <c r="G763" s="2"/>
      <c r="H763" s="18"/>
      <c r="I763" s="0" t="str">
        <f aca="false">B763&amp;C763&amp;D763</f>
        <v>WOMENSOCKS44</v>
      </c>
      <c r="J763" s="2" t="n">
        <f aca="false">COUNTIFS(I:I,I763)</f>
        <v>1</v>
      </c>
    </row>
    <row r="764" customFormat="false" ht="15" hidden="false" customHeight="false" outlineLevel="0" collapsed="false">
      <c r="B764" s="18" t="s">
        <v>109</v>
      </c>
      <c r="C764" s="18" t="s">
        <v>1162</v>
      </c>
      <c r="D764" s="2" t="n">
        <v>45</v>
      </c>
      <c r="E764" s="2" t="s">
        <v>3358</v>
      </c>
      <c r="F764" s="2" t="s">
        <v>3358</v>
      </c>
      <c r="G764" s="2"/>
      <c r="H764" s="18"/>
      <c r="I764" s="0" t="str">
        <f aca="false">B764&amp;C764&amp;D764</f>
        <v>WOMENSOCKS45</v>
      </c>
      <c r="J764" s="2" t="n">
        <f aca="false">COUNTIFS(I:I,I764)</f>
        <v>1</v>
      </c>
    </row>
    <row r="765" customFormat="false" ht="15" hidden="false" customHeight="false" outlineLevel="0" collapsed="false">
      <c r="B765" s="18" t="s">
        <v>109</v>
      </c>
      <c r="C765" s="18" t="s">
        <v>1162</v>
      </c>
      <c r="D765" s="2" t="s">
        <v>1127</v>
      </c>
      <c r="E765" s="2" t="s">
        <v>3358</v>
      </c>
      <c r="F765" s="2" t="s">
        <v>3358</v>
      </c>
      <c r="G765" s="2"/>
      <c r="H765" s="18"/>
      <c r="I765" s="0" t="str">
        <f aca="false">B765&amp;C765&amp;D765</f>
        <v>WOMENSOCKS30/33</v>
      </c>
      <c r="J765" s="2" t="n">
        <f aca="false">COUNTIFS(I:I,I765)</f>
        <v>1</v>
      </c>
    </row>
    <row r="766" customFormat="false" ht="15" hidden="false" customHeight="false" outlineLevel="0" collapsed="false">
      <c r="B766" s="18" t="s">
        <v>109</v>
      </c>
      <c r="C766" s="18" t="s">
        <v>1162</v>
      </c>
      <c r="D766" s="2" t="s">
        <v>349</v>
      </c>
      <c r="E766" s="2" t="s">
        <v>3358</v>
      </c>
      <c r="F766" s="2" t="s">
        <v>3358</v>
      </c>
      <c r="G766" s="2"/>
      <c r="H766" s="18"/>
      <c r="I766" s="0" t="str">
        <f aca="false">B766&amp;C766&amp;D766</f>
        <v>WOMENSOCKS31/32</v>
      </c>
      <c r="J766" s="2" t="n">
        <f aca="false">COUNTIFS(I:I,I766)</f>
        <v>1</v>
      </c>
    </row>
    <row r="767" customFormat="false" ht="15" hidden="false" customHeight="false" outlineLevel="0" collapsed="false">
      <c r="B767" s="18" t="s">
        <v>109</v>
      </c>
      <c r="C767" s="18" t="s">
        <v>1162</v>
      </c>
      <c r="D767" s="2" t="s">
        <v>366</v>
      </c>
      <c r="E767" s="2" t="s">
        <v>3358</v>
      </c>
      <c r="F767" s="2" t="s">
        <v>3358</v>
      </c>
      <c r="G767" s="2"/>
      <c r="H767" s="18"/>
      <c r="I767" s="0" t="str">
        <f aca="false">B767&amp;C767&amp;D767</f>
        <v>WOMENSOCKS31/33</v>
      </c>
      <c r="J767" s="2" t="n">
        <f aca="false">COUNTIFS(I:I,I767)</f>
        <v>1</v>
      </c>
    </row>
    <row r="768" customFormat="false" ht="15" hidden="false" customHeight="false" outlineLevel="0" collapsed="false">
      <c r="B768" s="18" t="s">
        <v>109</v>
      </c>
      <c r="C768" s="18" t="s">
        <v>1162</v>
      </c>
      <c r="D768" s="2" t="s">
        <v>376</v>
      </c>
      <c r="E768" s="2" t="s">
        <v>3358</v>
      </c>
      <c r="F768" s="2" t="s">
        <v>3358</v>
      </c>
      <c r="G768" s="2"/>
      <c r="H768" s="18"/>
      <c r="I768" s="0" t="str">
        <f aca="false">B768&amp;C768&amp;D768</f>
        <v>WOMENSOCKS31/34</v>
      </c>
      <c r="J768" s="2" t="n">
        <f aca="false">COUNTIFS(I:I,I768)</f>
        <v>1</v>
      </c>
    </row>
    <row r="769" customFormat="false" ht="15" hidden="false" customHeight="false" outlineLevel="0" collapsed="false">
      <c r="B769" s="18" t="s">
        <v>109</v>
      </c>
      <c r="C769" s="18" t="s">
        <v>1162</v>
      </c>
      <c r="D769" s="2" t="s">
        <v>1899</v>
      </c>
      <c r="E769" s="2" t="s">
        <v>3358</v>
      </c>
      <c r="F769" s="2" t="s">
        <v>3358</v>
      </c>
      <c r="G769" s="2"/>
      <c r="H769" s="18"/>
      <c r="I769" s="0" t="str">
        <f aca="false">B769&amp;C769&amp;D769</f>
        <v>WOMENSOCKS31/35</v>
      </c>
      <c r="J769" s="2" t="n">
        <f aca="false">COUNTIFS(I:I,I769)</f>
        <v>1</v>
      </c>
    </row>
    <row r="770" customFormat="false" ht="15" hidden="false" customHeight="false" outlineLevel="0" collapsed="false">
      <c r="B770" s="18" t="s">
        <v>109</v>
      </c>
      <c r="C770" s="18" t="s">
        <v>1162</v>
      </c>
      <c r="D770" s="2" t="s">
        <v>144</v>
      </c>
      <c r="E770" s="2" t="s">
        <v>3358</v>
      </c>
      <c r="F770" s="2" t="s">
        <v>3358</v>
      </c>
      <c r="G770" s="2"/>
      <c r="H770" s="18"/>
      <c r="I770" s="0" t="str">
        <f aca="false">B770&amp;C770&amp;D770</f>
        <v>WOMENSOCKS32/33</v>
      </c>
      <c r="J770" s="2" t="n">
        <f aca="false">COUNTIFS(I:I,I770)</f>
        <v>1</v>
      </c>
    </row>
    <row r="771" customFormat="false" ht="15" hidden="false" customHeight="false" outlineLevel="0" collapsed="false">
      <c r="B771" s="18" t="s">
        <v>109</v>
      </c>
      <c r="C771" s="18" t="s">
        <v>1162</v>
      </c>
      <c r="D771" s="2" t="s">
        <v>158</v>
      </c>
      <c r="E771" s="2" t="s">
        <v>3358</v>
      </c>
      <c r="F771" s="2" t="s">
        <v>3358</v>
      </c>
      <c r="G771" s="2"/>
      <c r="H771" s="18"/>
      <c r="I771" s="0" t="str">
        <f aca="false">B771&amp;C771&amp;D771</f>
        <v>WOMENSOCKS32/34</v>
      </c>
      <c r="J771" s="2" t="n">
        <f aca="false">COUNTIFS(I:I,I771)</f>
        <v>1</v>
      </c>
    </row>
    <row r="772" customFormat="false" ht="15" hidden="false" customHeight="false" outlineLevel="0" collapsed="false">
      <c r="B772" s="18" t="s">
        <v>109</v>
      </c>
      <c r="C772" s="18" t="s">
        <v>1162</v>
      </c>
      <c r="D772" s="2" t="s">
        <v>1169</v>
      </c>
      <c r="E772" s="2" t="s">
        <v>3358</v>
      </c>
      <c r="F772" s="2" t="s">
        <v>3358</v>
      </c>
      <c r="G772" s="2"/>
      <c r="H772" s="18"/>
      <c r="I772" s="0" t="str">
        <f aca="false">B772&amp;C772&amp;D772</f>
        <v>WOMENSOCKS32/35</v>
      </c>
      <c r="J772" s="2" t="n">
        <f aca="false">COUNTIFS(I:I,I772)</f>
        <v>1</v>
      </c>
    </row>
    <row r="773" customFormat="false" ht="15" hidden="false" customHeight="false" outlineLevel="0" collapsed="false">
      <c r="B773" s="18" t="s">
        <v>109</v>
      </c>
      <c r="C773" s="18" t="s">
        <v>1162</v>
      </c>
      <c r="D773" s="2" t="s">
        <v>1071</v>
      </c>
      <c r="E773" s="2" t="s">
        <v>3358</v>
      </c>
      <c r="F773" s="2" t="s">
        <v>3358</v>
      </c>
      <c r="G773" s="2"/>
      <c r="H773" s="18"/>
      <c r="I773" s="0" t="str">
        <f aca="false">B773&amp;C773&amp;D773</f>
        <v>WOMENSOCKS32/36</v>
      </c>
      <c r="J773" s="2" t="n">
        <f aca="false">COUNTIFS(I:I,I773)</f>
        <v>1</v>
      </c>
    </row>
    <row r="774" customFormat="false" ht="15" hidden="false" customHeight="false" outlineLevel="0" collapsed="false">
      <c r="B774" s="18" t="s">
        <v>109</v>
      </c>
      <c r="C774" s="18" t="s">
        <v>1162</v>
      </c>
      <c r="D774" s="2" t="s">
        <v>145</v>
      </c>
      <c r="E774" s="2" t="s">
        <v>3358</v>
      </c>
      <c r="F774" s="2" t="s">
        <v>3358</v>
      </c>
      <c r="G774" s="2"/>
      <c r="H774" s="18"/>
      <c r="I774" s="0" t="str">
        <f aca="false">B774&amp;C774&amp;D774</f>
        <v>WOMENSOCKS33/34</v>
      </c>
      <c r="J774" s="2" t="n">
        <f aca="false">COUNTIFS(I:I,I774)</f>
        <v>1</v>
      </c>
    </row>
    <row r="775" customFormat="false" ht="15" hidden="false" customHeight="false" outlineLevel="0" collapsed="false">
      <c r="B775" s="18" t="s">
        <v>109</v>
      </c>
      <c r="C775" s="18" t="s">
        <v>1162</v>
      </c>
      <c r="D775" s="2" t="s">
        <v>159</v>
      </c>
      <c r="E775" s="2" t="s">
        <v>3358</v>
      </c>
      <c r="F775" s="2" t="s">
        <v>3358</v>
      </c>
      <c r="G775" s="2"/>
      <c r="H775" s="18"/>
      <c r="I775" s="0" t="str">
        <f aca="false">B775&amp;C775&amp;D775</f>
        <v>WOMENSOCKS33/35</v>
      </c>
      <c r="J775" s="2" t="n">
        <f aca="false">COUNTIFS(I:I,I775)</f>
        <v>1</v>
      </c>
    </row>
    <row r="776" customFormat="false" ht="15" hidden="false" customHeight="false" outlineLevel="0" collapsed="false">
      <c r="B776" s="18" t="s">
        <v>109</v>
      </c>
      <c r="C776" s="18" t="s">
        <v>1162</v>
      </c>
      <c r="D776" s="2" t="s">
        <v>1072</v>
      </c>
      <c r="E776" s="2" t="s">
        <v>3358</v>
      </c>
      <c r="F776" s="2" t="s">
        <v>3358</v>
      </c>
      <c r="G776" s="2"/>
      <c r="H776" s="18"/>
      <c r="I776" s="0" t="str">
        <f aca="false">B776&amp;C776&amp;D776</f>
        <v>WOMENSOCKS33/36</v>
      </c>
      <c r="J776" s="2" t="n">
        <f aca="false">COUNTIFS(I:I,I776)</f>
        <v>1</v>
      </c>
    </row>
    <row r="777" customFormat="false" ht="15" hidden="false" customHeight="false" outlineLevel="0" collapsed="false">
      <c r="B777" s="18" t="s">
        <v>109</v>
      </c>
      <c r="C777" s="18" t="s">
        <v>1162</v>
      </c>
      <c r="D777" s="2" t="s">
        <v>1177</v>
      </c>
      <c r="E777" s="2" t="s">
        <v>3358</v>
      </c>
      <c r="F777" s="2" t="s">
        <v>3358</v>
      </c>
      <c r="G777" s="2"/>
      <c r="H777" s="18"/>
      <c r="I777" s="0" t="str">
        <f aca="false">B777&amp;C777&amp;D777</f>
        <v>WOMENSOCKS33/37</v>
      </c>
      <c r="J777" s="2" t="n">
        <f aca="false">COUNTIFS(I:I,I777)</f>
        <v>1</v>
      </c>
    </row>
    <row r="778" customFormat="false" ht="15" hidden="false" customHeight="false" outlineLevel="0" collapsed="false">
      <c r="B778" s="18" t="s">
        <v>109</v>
      </c>
      <c r="C778" s="18" t="s">
        <v>1162</v>
      </c>
      <c r="D778" s="2" t="s">
        <v>146</v>
      </c>
      <c r="E778" s="2" t="s">
        <v>3358</v>
      </c>
      <c r="F778" s="2" t="s">
        <v>3358</v>
      </c>
      <c r="G778" s="2"/>
      <c r="H778" s="18"/>
      <c r="I778" s="0" t="str">
        <f aca="false">B778&amp;C778&amp;D778</f>
        <v>WOMENSOCKS34/35</v>
      </c>
      <c r="J778" s="2" t="n">
        <f aca="false">COUNTIFS(I:I,I778)</f>
        <v>1</v>
      </c>
    </row>
    <row r="779" customFormat="false" ht="15" hidden="false" customHeight="false" outlineLevel="0" collapsed="false">
      <c r="B779" s="18" t="s">
        <v>109</v>
      </c>
      <c r="C779" s="18" t="s">
        <v>1162</v>
      </c>
      <c r="D779" s="2" t="s">
        <v>160</v>
      </c>
      <c r="E779" s="2" t="s">
        <v>3358</v>
      </c>
      <c r="F779" s="2" t="s">
        <v>3358</v>
      </c>
      <c r="G779" s="2"/>
      <c r="H779" s="18"/>
      <c r="I779" s="0" t="str">
        <f aca="false">B779&amp;C779&amp;D779</f>
        <v>WOMENSOCKS34/36</v>
      </c>
      <c r="J779" s="2" t="n">
        <f aca="false">COUNTIFS(I:I,I779)</f>
        <v>1</v>
      </c>
    </row>
    <row r="780" customFormat="false" ht="15" hidden="false" customHeight="false" outlineLevel="0" collapsed="false">
      <c r="B780" s="18" t="s">
        <v>109</v>
      </c>
      <c r="C780" s="18" t="s">
        <v>1162</v>
      </c>
      <c r="D780" s="2" t="s">
        <v>1170</v>
      </c>
      <c r="E780" s="2" t="s">
        <v>3358</v>
      </c>
      <c r="F780" s="2" t="s">
        <v>3358</v>
      </c>
      <c r="G780" s="2"/>
      <c r="H780" s="18"/>
      <c r="I780" s="0" t="str">
        <f aca="false">B780&amp;C780&amp;D780</f>
        <v>WOMENSOCKS34/37</v>
      </c>
      <c r="J780" s="2" t="n">
        <f aca="false">COUNTIFS(I:I,I780)</f>
        <v>1</v>
      </c>
    </row>
    <row r="781" customFormat="false" ht="15" hidden="false" customHeight="false" outlineLevel="0" collapsed="false">
      <c r="B781" s="18" t="s">
        <v>109</v>
      </c>
      <c r="C781" s="18" t="s">
        <v>1162</v>
      </c>
      <c r="D781" s="2" t="s">
        <v>1178</v>
      </c>
      <c r="E781" s="2" t="s">
        <v>3358</v>
      </c>
      <c r="F781" s="2" t="s">
        <v>3358</v>
      </c>
      <c r="G781" s="2"/>
      <c r="H781" s="18"/>
      <c r="I781" s="0" t="str">
        <f aca="false">B781&amp;C781&amp;D781</f>
        <v>WOMENSOCKS34/38</v>
      </c>
      <c r="J781" s="2" t="n">
        <f aca="false">COUNTIFS(I:I,I781)</f>
        <v>1</v>
      </c>
    </row>
    <row r="782" customFormat="false" ht="15" hidden="false" customHeight="false" outlineLevel="0" collapsed="false">
      <c r="B782" s="18" t="s">
        <v>109</v>
      </c>
      <c r="C782" s="18" t="s">
        <v>1162</v>
      </c>
      <c r="D782" s="2" t="s">
        <v>147</v>
      </c>
      <c r="E782" s="2" t="s">
        <v>3358</v>
      </c>
      <c r="F782" s="2" t="s">
        <v>3358</v>
      </c>
      <c r="G782" s="2"/>
      <c r="H782" s="18"/>
      <c r="I782" s="0" t="str">
        <f aca="false">B782&amp;C782&amp;D782</f>
        <v>WOMENSOCKS35/36</v>
      </c>
      <c r="J782" s="2" t="n">
        <f aca="false">COUNTIFS(I:I,I782)</f>
        <v>1</v>
      </c>
    </row>
    <row r="783" customFormat="false" ht="15" hidden="false" customHeight="false" outlineLevel="0" collapsed="false">
      <c r="B783" s="18" t="s">
        <v>109</v>
      </c>
      <c r="C783" s="18" t="s">
        <v>1162</v>
      </c>
      <c r="D783" s="2" t="s">
        <v>161</v>
      </c>
      <c r="E783" s="2" t="s">
        <v>3358</v>
      </c>
      <c r="F783" s="2" t="s">
        <v>3358</v>
      </c>
      <c r="G783" s="2"/>
      <c r="H783" s="18"/>
      <c r="I783" s="0" t="str">
        <f aca="false">B783&amp;C783&amp;D783</f>
        <v>WOMENSOCKS35/37</v>
      </c>
      <c r="J783" s="2" t="n">
        <f aca="false">COUNTIFS(I:I,I783)</f>
        <v>1</v>
      </c>
    </row>
    <row r="784" customFormat="false" ht="15" hidden="false" customHeight="false" outlineLevel="0" collapsed="false">
      <c r="B784" s="18" t="s">
        <v>109</v>
      </c>
      <c r="C784" s="18" t="s">
        <v>1162</v>
      </c>
      <c r="D784" s="2" t="s">
        <v>162</v>
      </c>
      <c r="E784" s="2" t="s">
        <v>3358</v>
      </c>
      <c r="F784" s="2" t="s">
        <v>3358</v>
      </c>
      <c r="G784" s="2"/>
      <c r="H784" s="18"/>
      <c r="I784" s="0" t="str">
        <f aca="false">B784&amp;C784&amp;D784</f>
        <v>WOMENSOCKS35/38</v>
      </c>
      <c r="J784" s="2" t="n">
        <f aca="false">COUNTIFS(I:I,I784)</f>
        <v>1</v>
      </c>
    </row>
    <row r="785" customFormat="false" ht="15" hidden="false" customHeight="false" outlineLevel="0" collapsed="false">
      <c r="B785" s="18" t="s">
        <v>109</v>
      </c>
      <c r="C785" s="18" t="s">
        <v>1162</v>
      </c>
      <c r="D785" s="2" t="s">
        <v>1179</v>
      </c>
      <c r="E785" s="2" t="s">
        <v>3358</v>
      </c>
      <c r="F785" s="2" t="s">
        <v>3358</v>
      </c>
      <c r="G785" s="2"/>
      <c r="H785" s="18"/>
      <c r="I785" s="0" t="str">
        <f aca="false">B785&amp;C785&amp;D785</f>
        <v>WOMENSOCKS35/39</v>
      </c>
      <c r="J785" s="2" t="n">
        <f aca="false">COUNTIFS(I:I,I785)</f>
        <v>1</v>
      </c>
    </row>
    <row r="786" customFormat="false" ht="15" hidden="false" customHeight="false" outlineLevel="0" collapsed="false">
      <c r="B786" s="18" t="s">
        <v>109</v>
      </c>
      <c r="C786" s="18" t="s">
        <v>1162</v>
      </c>
      <c r="D786" s="2" t="s">
        <v>148</v>
      </c>
      <c r="E786" s="2" t="s">
        <v>3358</v>
      </c>
      <c r="F786" s="2" t="s">
        <v>3358</v>
      </c>
      <c r="G786" s="2"/>
      <c r="H786" s="18"/>
      <c r="I786" s="0" t="str">
        <f aca="false">B786&amp;C786&amp;D786</f>
        <v>WOMENSOCKS36/37</v>
      </c>
      <c r="J786" s="2" t="n">
        <f aca="false">COUNTIFS(I:I,I786)</f>
        <v>1</v>
      </c>
    </row>
    <row r="787" customFormat="false" ht="15" hidden="false" customHeight="false" outlineLevel="0" collapsed="false">
      <c r="B787" s="18" t="s">
        <v>109</v>
      </c>
      <c r="C787" s="18" t="s">
        <v>1162</v>
      </c>
      <c r="D787" s="2" t="s">
        <v>163</v>
      </c>
      <c r="E787" s="2" t="s">
        <v>3358</v>
      </c>
      <c r="F787" s="2" t="s">
        <v>3358</v>
      </c>
      <c r="G787" s="2"/>
      <c r="H787" s="18"/>
      <c r="I787" s="0" t="str">
        <f aca="false">B787&amp;C787&amp;D787</f>
        <v>WOMENSOCKS36/38</v>
      </c>
      <c r="J787" s="2" t="n">
        <f aca="false">COUNTIFS(I:I,I787)</f>
        <v>1</v>
      </c>
    </row>
    <row r="788" customFormat="false" ht="15" hidden="false" customHeight="false" outlineLevel="0" collapsed="false">
      <c r="B788" s="18" t="s">
        <v>109</v>
      </c>
      <c r="C788" s="18" t="s">
        <v>1162</v>
      </c>
      <c r="D788" s="2" t="s">
        <v>164</v>
      </c>
      <c r="E788" s="2" t="s">
        <v>3358</v>
      </c>
      <c r="F788" s="2" t="s">
        <v>3358</v>
      </c>
      <c r="G788" s="2"/>
      <c r="H788" s="18"/>
      <c r="I788" s="0" t="str">
        <f aca="false">B788&amp;C788&amp;D788</f>
        <v>WOMENSOCKS36/39</v>
      </c>
      <c r="J788" s="2" t="n">
        <f aca="false">COUNTIFS(I:I,I788)</f>
        <v>1</v>
      </c>
    </row>
    <row r="789" customFormat="false" ht="15" hidden="false" customHeight="false" outlineLevel="0" collapsed="false">
      <c r="B789" s="18" t="s">
        <v>109</v>
      </c>
      <c r="C789" s="18" t="s">
        <v>1162</v>
      </c>
      <c r="D789" s="2" t="s">
        <v>1180</v>
      </c>
      <c r="E789" s="2" t="s">
        <v>3358</v>
      </c>
      <c r="F789" s="2" t="s">
        <v>3358</v>
      </c>
      <c r="G789" s="2"/>
      <c r="H789" s="18"/>
      <c r="I789" s="0" t="str">
        <f aca="false">B789&amp;C789&amp;D789</f>
        <v>WOMENSOCKS36/40</v>
      </c>
      <c r="J789" s="2" t="n">
        <f aca="false">COUNTIFS(I:I,I789)</f>
        <v>1</v>
      </c>
    </row>
    <row r="790" customFormat="false" ht="15" hidden="false" customHeight="false" outlineLevel="0" collapsed="false">
      <c r="B790" s="18" t="s">
        <v>109</v>
      </c>
      <c r="C790" s="18" t="s">
        <v>1162</v>
      </c>
      <c r="D790" s="2" t="s">
        <v>2050</v>
      </c>
      <c r="E790" s="2" t="s">
        <v>3358</v>
      </c>
      <c r="F790" s="2" t="s">
        <v>3358</v>
      </c>
      <c r="G790" s="2"/>
      <c r="H790" s="18"/>
      <c r="I790" s="0" t="str">
        <f aca="false">B790&amp;C790&amp;D790</f>
        <v>WOMENSOCKS36/41</v>
      </c>
      <c r="J790" s="2" t="n">
        <f aca="false">COUNTIFS(I:I,I790)</f>
        <v>1</v>
      </c>
    </row>
    <row r="791" customFormat="false" ht="15" hidden="false" customHeight="false" outlineLevel="0" collapsed="false">
      <c r="B791" s="18" t="s">
        <v>109</v>
      </c>
      <c r="C791" s="18" t="s">
        <v>1162</v>
      </c>
      <c r="D791" s="2" t="s">
        <v>149</v>
      </c>
      <c r="E791" s="2" t="s">
        <v>3358</v>
      </c>
      <c r="F791" s="2" t="s">
        <v>3358</v>
      </c>
      <c r="G791" s="2"/>
      <c r="H791" s="18"/>
      <c r="I791" s="0" t="str">
        <f aca="false">B791&amp;C791&amp;D791</f>
        <v>WOMENSOCKS37/38</v>
      </c>
      <c r="J791" s="2" t="n">
        <f aca="false">COUNTIFS(I:I,I791)</f>
        <v>1</v>
      </c>
    </row>
    <row r="792" customFormat="false" ht="15" hidden="false" customHeight="false" outlineLevel="0" collapsed="false">
      <c r="B792" s="18" t="s">
        <v>109</v>
      </c>
      <c r="C792" s="18" t="s">
        <v>1162</v>
      </c>
      <c r="D792" s="2" t="s">
        <v>165</v>
      </c>
      <c r="E792" s="2" t="s">
        <v>3358</v>
      </c>
      <c r="F792" s="2" t="s">
        <v>3358</v>
      </c>
      <c r="G792" s="2"/>
      <c r="H792" s="18"/>
      <c r="I792" s="0" t="str">
        <f aca="false">B792&amp;C792&amp;D792</f>
        <v>WOMENSOCKS37/39</v>
      </c>
      <c r="J792" s="2" t="n">
        <f aca="false">COUNTIFS(I:I,I792)</f>
        <v>1</v>
      </c>
    </row>
    <row r="793" customFormat="false" ht="15" hidden="false" customHeight="false" outlineLevel="0" collapsed="false">
      <c r="B793" s="18" t="s">
        <v>109</v>
      </c>
      <c r="C793" s="18" t="s">
        <v>1162</v>
      </c>
      <c r="D793" s="2" t="s">
        <v>1171</v>
      </c>
      <c r="E793" s="2" t="s">
        <v>3358</v>
      </c>
      <c r="F793" s="2" t="s">
        <v>3358</v>
      </c>
      <c r="G793" s="2"/>
      <c r="H793" s="18"/>
      <c r="I793" s="0" t="str">
        <f aca="false">B793&amp;C793&amp;D793</f>
        <v>WOMENSOCKS37/40</v>
      </c>
      <c r="J793" s="2" t="n">
        <f aca="false">COUNTIFS(I:I,I793)</f>
        <v>1</v>
      </c>
    </row>
    <row r="794" customFormat="false" ht="15" hidden="false" customHeight="false" outlineLevel="0" collapsed="false">
      <c r="B794" s="18" t="s">
        <v>109</v>
      </c>
      <c r="C794" s="18" t="s">
        <v>1162</v>
      </c>
      <c r="D794" s="2" t="s">
        <v>1181</v>
      </c>
      <c r="E794" s="2" t="s">
        <v>3358</v>
      </c>
      <c r="F794" s="2" t="s">
        <v>3358</v>
      </c>
      <c r="G794" s="2"/>
      <c r="H794" s="18"/>
      <c r="I794" s="0" t="str">
        <f aca="false">B794&amp;C794&amp;D794</f>
        <v>WOMENSOCKS37/41</v>
      </c>
      <c r="J794" s="2" t="n">
        <f aca="false">COUNTIFS(I:I,I794)</f>
        <v>1</v>
      </c>
    </row>
    <row r="795" customFormat="false" ht="15" hidden="false" customHeight="false" outlineLevel="0" collapsed="false">
      <c r="B795" s="18" t="s">
        <v>109</v>
      </c>
      <c r="C795" s="18" t="s">
        <v>1162</v>
      </c>
      <c r="D795" s="2" t="s">
        <v>150</v>
      </c>
      <c r="E795" s="2" t="s">
        <v>3358</v>
      </c>
      <c r="F795" s="2" t="s">
        <v>3358</v>
      </c>
      <c r="G795" s="2"/>
      <c r="H795" s="18"/>
      <c r="I795" s="0" t="str">
        <f aca="false">B795&amp;C795&amp;D795</f>
        <v>WOMENSOCKS38/39</v>
      </c>
      <c r="J795" s="2" t="n">
        <f aca="false">COUNTIFS(I:I,I795)</f>
        <v>1</v>
      </c>
    </row>
    <row r="796" customFormat="false" ht="15" hidden="false" customHeight="false" outlineLevel="0" collapsed="false">
      <c r="B796" s="18" t="s">
        <v>109</v>
      </c>
      <c r="C796" s="18" t="s">
        <v>1162</v>
      </c>
      <c r="D796" s="2" t="s">
        <v>166</v>
      </c>
      <c r="E796" s="2" t="s">
        <v>3358</v>
      </c>
      <c r="F796" s="2" t="s">
        <v>3358</v>
      </c>
      <c r="G796" s="2"/>
      <c r="H796" s="18"/>
      <c r="I796" s="0" t="str">
        <f aca="false">B796&amp;C796&amp;D796</f>
        <v>WOMENSOCKS38/40</v>
      </c>
      <c r="J796" s="2" t="n">
        <f aca="false">COUNTIFS(I:I,I796)</f>
        <v>1</v>
      </c>
    </row>
    <row r="797" customFormat="false" ht="15" hidden="false" customHeight="false" outlineLevel="0" collapsed="false">
      <c r="B797" s="18" t="s">
        <v>109</v>
      </c>
      <c r="C797" s="18" t="s">
        <v>1162</v>
      </c>
      <c r="D797" s="2" t="s">
        <v>1172</v>
      </c>
      <c r="E797" s="2" t="s">
        <v>3358</v>
      </c>
      <c r="F797" s="2" t="s">
        <v>3358</v>
      </c>
      <c r="G797" s="2"/>
      <c r="H797" s="18"/>
      <c r="I797" s="0" t="str">
        <f aca="false">B797&amp;C797&amp;D797</f>
        <v>WOMENSOCKS38/41</v>
      </c>
      <c r="J797" s="2" t="n">
        <f aca="false">COUNTIFS(I:I,I797)</f>
        <v>1</v>
      </c>
    </row>
    <row r="798" customFormat="false" ht="15" hidden="false" customHeight="false" outlineLevel="0" collapsed="false">
      <c r="B798" s="18" t="s">
        <v>109</v>
      </c>
      <c r="C798" s="18" t="s">
        <v>1162</v>
      </c>
      <c r="D798" s="2" t="s">
        <v>479</v>
      </c>
      <c r="E798" s="2" t="s">
        <v>3358</v>
      </c>
      <c r="F798" s="2" t="s">
        <v>3358</v>
      </c>
      <c r="G798" s="2"/>
      <c r="H798" s="18"/>
      <c r="I798" s="0" t="str">
        <f aca="false">B798&amp;C798&amp;D798</f>
        <v>WOMENSOCKS38/42</v>
      </c>
      <c r="J798" s="2" t="n">
        <f aca="false">COUNTIFS(I:I,I798)</f>
        <v>1</v>
      </c>
    </row>
    <row r="799" customFormat="false" ht="15" hidden="false" customHeight="false" outlineLevel="0" collapsed="false">
      <c r="B799" s="18" t="s">
        <v>109</v>
      </c>
      <c r="C799" s="18" t="s">
        <v>1162</v>
      </c>
      <c r="D799" s="2" t="s">
        <v>151</v>
      </c>
      <c r="E799" s="2" t="s">
        <v>3358</v>
      </c>
      <c r="F799" s="2" t="s">
        <v>3358</v>
      </c>
      <c r="G799" s="2"/>
      <c r="H799" s="18"/>
      <c r="I799" s="0" t="str">
        <f aca="false">B799&amp;C799&amp;D799</f>
        <v>WOMENSOCKS39/40</v>
      </c>
      <c r="J799" s="2" t="n">
        <f aca="false">COUNTIFS(I:I,I799)</f>
        <v>1</v>
      </c>
    </row>
    <row r="800" customFormat="false" ht="15" hidden="false" customHeight="false" outlineLevel="0" collapsed="false">
      <c r="B800" s="18" t="s">
        <v>109</v>
      </c>
      <c r="C800" s="18" t="s">
        <v>1162</v>
      </c>
      <c r="D800" s="2" t="s">
        <v>167</v>
      </c>
      <c r="E800" s="2" t="s">
        <v>3358</v>
      </c>
      <c r="F800" s="2" t="s">
        <v>3358</v>
      </c>
      <c r="G800" s="2"/>
      <c r="H800" s="18"/>
      <c r="I800" s="0" t="str">
        <f aca="false">B800&amp;C800&amp;D800</f>
        <v>WOMENSOCKS39/41</v>
      </c>
      <c r="J800" s="2" t="n">
        <f aca="false">COUNTIFS(I:I,I800)</f>
        <v>1</v>
      </c>
    </row>
    <row r="801" customFormat="false" ht="15" hidden="false" customHeight="false" outlineLevel="0" collapsed="false">
      <c r="B801" s="18" t="s">
        <v>109</v>
      </c>
      <c r="C801" s="18" t="s">
        <v>1162</v>
      </c>
      <c r="D801" s="2" t="s">
        <v>168</v>
      </c>
      <c r="E801" s="2" t="s">
        <v>3358</v>
      </c>
      <c r="F801" s="2" t="s">
        <v>3358</v>
      </c>
      <c r="G801" s="2"/>
      <c r="H801" s="18"/>
      <c r="I801" s="0" t="str">
        <f aca="false">B801&amp;C801&amp;D801</f>
        <v>WOMENSOCKS39/42</v>
      </c>
      <c r="J801" s="2" t="n">
        <f aca="false">COUNTIFS(I:I,I801)</f>
        <v>1</v>
      </c>
    </row>
    <row r="802" customFormat="false" ht="15" hidden="false" customHeight="false" outlineLevel="0" collapsed="false">
      <c r="B802" s="18" t="s">
        <v>109</v>
      </c>
      <c r="C802" s="18" t="s">
        <v>1162</v>
      </c>
      <c r="D802" s="2" t="s">
        <v>1182</v>
      </c>
      <c r="E802" s="2" t="s">
        <v>3358</v>
      </c>
      <c r="F802" s="2" t="s">
        <v>3358</v>
      </c>
      <c r="G802" s="2"/>
      <c r="H802" s="18"/>
      <c r="I802" s="0" t="str">
        <f aca="false">B802&amp;C802&amp;D802</f>
        <v>WOMENSOCKS39/43</v>
      </c>
      <c r="J802" s="2" t="n">
        <f aca="false">COUNTIFS(I:I,I802)</f>
        <v>1</v>
      </c>
    </row>
    <row r="803" customFormat="false" ht="15" hidden="false" customHeight="false" outlineLevel="0" collapsed="false">
      <c r="B803" s="18" t="s">
        <v>109</v>
      </c>
      <c r="C803" s="18" t="s">
        <v>1162</v>
      </c>
      <c r="D803" s="2" t="s">
        <v>152</v>
      </c>
      <c r="E803" s="2" t="s">
        <v>3358</v>
      </c>
      <c r="F803" s="2" t="s">
        <v>3358</v>
      </c>
      <c r="G803" s="2"/>
      <c r="H803" s="18"/>
      <c r="I803" s="0" t="str">
        <f aca="false">B803&amp;C803&amp;D803</f>
        <v>WOMENSOCKS40/41</v>
      </c>
      <c r="J803" s="2" t="n">
        <f aca="false">COUNTIFS(I:I,I803)</f>
        <v>1</v>
      </c>
    </row>
    <row r="804" customFormat="false" ht="15" hidden="false" customHeight="false" outlineLevel="0" collapsed="false">
      <c r="B804" s="18" t="s">
        <v>109</v>
      </c>
      <c r="C804" s="18" t="s">
        <v>1162</v>
      </c>
      <c r="D804" s="2" t="s">
        <v>169</v>
      </c>
      <c r="E804" s="2" t="s">
        <v>3358</v>
      </c>
      <c r="F804" s="2" t="s">
        <v>3358</v>
      </c>
      <c r="G804" s="2"/>
      <c r="H804" s="18"/>
      <c r="I804" s="0" t="str">
        <f aca="false">B804&amp;C804&amp;D804</f>
        <v>WOMENSOCKS40/42</v>
      </c>
      <c r="J804" s="2" t="n">
        <f aca="false">COUNTIFS(I:I,I804)</f>
        <v>1</v>
      </c>
    </row>
    <row r="805" customFormat="false" ht="15" hidden="false" customHeight="false" outlineLevel="0" collapsed="false">
      <c r="B805" s="18" t="s">
        <v>109</v>
      </c>
      <c r="C805" s="18" t="s">
        <v>1162</v>
      </c>
      <c r="D805" s="2" t="s">
        <v>1173</v>
      </c>
      <c r="E805" s="2" t="s">
        <v>3358</v>
      </c>
      <c r="F805" s="2" t="s">
        <v>3358</v>
      </c>
      <c r="G805" s="2"/>
      <c r="H805" s="18"/>
      <c r="I805" s="0" t="str">
        <f aca="false">B805&amp;C805&amp;D805</f>
        <v>WOMENSOCKS40/43</v>
      </c>
      <c r="J805" s="2" t="n">
        <f aca="false">COUNTIFS(I:I,I805)</f>
        <v>1</v>
      </c>
    </row>
    <row r="806" customFormat="false" ht="15" hidden="false" customHeight="false" outlineLevel="0" collapsed="false">
      <c r="B806" s="18" t="s">
        <v>109</v>
      </c>
      <c r="C806" s="18" t="s">
        <v>1162</v>
      </c>
      <c r="D806" s="2" t="s">
        <v>480</v>
      </c>
      <c r="E806" s="2" t="s">
        <v>3358</v>
      </c>
      <c r="F806" s="2" t="s">
        <v>3358</v>
      </c>
      <c r="G806" s="2"/>
      <c r="H806" s="18"/>
      <c r="I806" s="0" t="str">
        <f aca="false">B806&amp;C806&amp;D806</f>
        <v>WOMENSOCKS40/44</v>
      </c>
      <c r="J806" s="2" t="n">
        <f aca="false">COUNTIFS(I:I,I806)</f>
        <v>1</v>
      </c>
    </row>
    <row r="807" customFormat="false" ht="15" hidden="false" customHeight="false" outlineLevel="0" collapsed="false">
      <c r="B807" s="18" t="s">
        <v>109</v>
      </c>
      <c r="C807" s="18" t="s">
        <v>1162</v>
      </c>
      <c r="D807" s="2" t="s">
        <v>153</v>
      </c>
      <c r="E807" s="2" t="s">
        <v>3358</v>
      </c>
      <c r="F807" s="2" t="s">
        <v>3358</v>
      </c>
      <c r="G807" s="2"/>
      <c r="H807" s="18"/>
      <c r="I807" s="0" t="str">
        <f aca="false">B807&amp;C807&amp;D807</f>
        <v>WOMENSOCKS41/42</v>
      </c>
      <c r="J807" s="2" t="n">
        <f aca="false">COUNTIFS(I:I,I807)</f>
        <v>1</v>
      </c>
    </row>
    <row r="808" customFormat="false" ht="15" hidden="false" customHeight="false" outlineLevel="0" collapsed="false">
      <c r="B808" s="18" t="s">
        <v>109</v>
      </c>
      <c r="C808" s="18" t="s">
        <v>1162</v>
      </c>
      <c r="D808" s="2" t="s">
        <v>170</v>
      </c>
      <c r="E808" s="2" t="s">
        <v>3358</v>
      </c>
      <c r="F808" s="2" t="s">
        <v>3358</v>
      </c>
      <c r="G808" s="2"/>
      <c r="H808" s="18"/>
      <c r="I808" s="0" t="str">
        <f aca="false">B808&amp;C808&amp;D808</f>
        <v>WOMENSOCKS41/43</v>
      </c>
      <c r="J808" s="2" t="n">
        <f aca="false">COUNTIFS(I:I,I808)</f>
        <v>1</v>
      </c>
    </row>
    <row r="809" customFormat="false" ht="15" hidden="false" customHeight="false" outlineLevel="0" collapsed="false">
      <c r="B809" s="18" t="s">
        <v>109</v>
      </c>
      <c r="C809" s="18" t="s">
        <v>1162</v>
      </c>
      <c r="D809" s="2" t="s">
        <v>1174</v>
      </c>
      <c r="E809" s="2" t="s">
        <v>3358</v>
      </c>
      <c r="F809" s="2" t="s">
        <v>3358</v>
      </c>
      <c r="G809" s="2"/>
      <c r="H809" s="18"/>
      <c r="I809" s="0" t="str">
        <f aca="false">B809&amp;C809&amp;D809</f>
        <v>WOMENSOCKS41/44</v>
      </c>
      <c r="J809" s="2" t="n">
        <f aca="false">COUNTIFS(I:I,I809)</f>
        <v>1</v>
      </c>
    </row>
    <row r="810" customFormat="false" ht="15" hidden="false" customHeight="false" outlineLevel="0" collapsed="false">
      <c r="B810" s="18" t="s">
        <v>109</v>
      </c>
      <c r="C810" s="18" t="s">
        <v>1162</v>
      </c>
      <c r="D810" s="2" t="s">
        <v>2045</v>
      </c>
      <c r="E810" s="2" t="s">
        <v>3358</v>
      </c>
      <c r="F810" s="2" t="s">
        <v>3358</v>
      </c>
      <c r="G810" s="2"/>
      <c r="H810" s="18"/>
      <c r="I810" s="0" t="str">
        <f aca="false">B810&amp;C810&amp;D810</f>
        <v>WOMENSOCKS41/45</v>
      </c>
      <c r="J810" s="2" t="n">
        <f aca="false">COUNTIFS(I:I,I810)</f>
        <v>1</v>
      </c>
    </row>
    <row r="811" customFormat="false" ht="15" hidden="false" customHeight="false" outlineLevel="0" collapsed="false">
      <c r="B811" s="18" t="s">
        <v>109</v>
      </c>
      <c r="C811" s="18" t="s">
        <v>1162</v>
      </c>
      <c r="D811" s="2" t="s">
        <v>154</v>
      </c>
      <c r="E811" s="2" t="s">
        <v>3358</v>
      </c>
      <c r="F811" s="2" t="s">
        <v>3358</v>
      </c>
      <c r="G811" s="2"/>
      <c r="H811" s="18"/>
      <c r="I811" s="0" t="str">
        <f aca="false">B811&amp;C811&amp;D811</f>
        <v>WOMENSOCKS42/43</v>
      </c>
      <c r="J811" s="2" t="n">
        <f aca="false">COUNTIFS(I:I,I811)</f>
        <v>1</v>
      </c>
    </row>
    <row r="812" customFormat="false" ht="15" hidden="false" customHeight="false" outlineLevel="0" collapsed="false">
      <c r="B812" s="18" t="s">
        <v>109</v>
      </c>
      <c r="C812" s="18" t="s">
        <v>1162</v>
      </c>
      <c r="D812" s="2" t="s">
        <v>171</v>
      </c>
      <c r="E812" s="2" t="s">
        <v>3358</v>
      </c>
      <c r="F812" s="2" t="s">
        <v>3358</v>
      </c>
      <c r="G812" s="2"/>
      <c r="H812" s="18"/>
      <c r="I812" s="0" t="str">
        <f aca="false">B812&amp;C812&amp;D812</f>
        <v>WOMENSOCKS42/44</v>
      </c>
      <c r="J812" s="2" t="n">
        <f aca="false">COUNTIFS(I:I,I812)</f>
        <v>1</v>
      </c>
    </row>
    <row r="813" customFormat="false" ht="15" hidden="false" customHeight="false" outlineLevel="0" collapsed="false">
      <c r="B813" s="18" t="s">
        <v>109</v>
      </c>
      <c r="C813" s="18" t="s">
        <v>1162</v>
      </c>
      <c r="D813" s="2" t="s">
        <v>2039</v>
      </c>
      <c r="E813" s="2" t="s">
        <v>3358</v>
      </c>
      <c r="F813" s="2" t="s">
        <v>3358</v>
      </c>
      <c r="G813" s="2"/>
      <c r="H813" s="18"/>
      <c r="I813" s="0" t="str">
        <f aca="false">B813&amp;C813&amp;D813</f>
        <v>WOMENSOCKS42/45</v>
      </c>
      <c r="J813" s="2" t="n">
        <f aca="false">COUNTIFS(I:I,I813)</f>
        <v>1</v>
      </c>
    </row>
    <row r="814" customFormat="false" ht="15" hidden="false" customHeight="false" outlineLevel="0" collapsed="false">
      <c r="B814" s="18" t="s">
        <v>109</v>
      </c>
      <c r="C814" s="18" t="s">
        <v>1162</v>
      </c>
      <c r="D814" s="2" t="s">
        <v>155</v>
      </c>
      <c r="E814" s="2" t="s">
        <v>3358</v>
      </c>
      <c r="F814" s="2" t="s">
        <v>3358</v>
      </c>
      <c r="G814" s="2"/>
      <c r="H814" s="18"/>
      <c r="I814" s="0" t="str">
        <f aca="false">B814&amp;C814&amp;D814</f>
        <v>WOMENSOCKS43/44</v>
      </c>
      <c r="J814" s="2" t="n">
        <f aca="false">COUNTIFS(I:I,I814)</f>
        <v>1</v>
      </c>
    </row>
    <row r="815" customFormat="false" ht="15" hidden="false" customHeight="false" outlineLevel="0" collapsed="false">
      <c r="B815" s="18" t="s">
        <v>109</v>
      </c>
      <c r="C815" s="18" t="s">
        <v>1162</v>
      </c>
      <c r="D815" s="2" t="s">
        <v>2047</v>
      </c>
      <c r="E815" s="2" t="s">
        <v>3358</v>
      </c>
      <c r="F815" s="2" t="s">
        <v>3358</v>
      </c>
      <c r="G815" s="2"/>
      <c r="H815" s="18"/>
      <c r="I815" s="0" t="str">
        <f aca="false">B815&amp;C815&amp;D815</f>
        <v>WOMENSOCKS45/49</v>
      </c>
      <c r="J815" s="2" t="n">
        <f aca="false">COUNTIFS(I:I,I815)</f>
        <v>1</v>
      </c>
    </row>
    <row r="816" customFormat="false" ht="15" hidden="false" customHeight="false" outlineLevel="0" collapsed="false">
      <c r="B816" s="18" t="s">
        <v>109</v>
      </c>
      <c r="C816" s="18" t="s">
        <v>1205</v>
      </c>
      <c r="D816" s="75" t="n">
        <v>0</v>
      </c>
      <c r="E816" s="2" t="s">
        <v>3358</v>
      </c>
      <c r="F816" s="2" t="n">
        <v>919</v>
      </c>
      <c r="G816" s="2"/>
      <c r="H816" s="18"/>
      <c r="I816" s="0" t="str">
        <f aca="false">B816&amp;C816&amp;D816</f>
        <v>WOMENTIGHTS0</v>
      </c>
      <c r="J816" s="2" t="n">
        <f aca="false">COUNTIFS(I:I,I816)</f>
        <v>1</v>
      </c>
    </row>
    <row r="817" customFormat="false" ht="15" hidden="false" customHeight="false" outlineLevel="0" collapsed="false">
      <c r="B817" s="18" t="s">
        <v>109</v>
      </c>
      <c r="C817" s="18" t="s">
        <v>1205</v>
      </c>
      <c r="D817" s="75" t="n">
        <v>1</v>
      </c>
      <c r="E817" s="2" t="s">
        <v>3358</v>
      </c>
      <c r="F817" s="2" t="n">
        <v>929</v>
      </c>
      <c r="G817" s="2"/>
      <c r="H817" s="18"/>
      <c r="I817" s="0" t="str">
        <f aca="false">B817&amp;C817&amp;D817</f>
        <v>WOMENTIGHTS1</v>
      </c>
      <c r="J817" s="2" t="n">
        <f aca="false">COUNTIFS(I:I,I817)</f>
        <v>1</v>
      </c>
    </row>
    <row r="818" customFormat="false" ht="15" hidden="false" customHeight="false" outlineLevel="0" collapsed="false">
      <c r="B818" s="18" t="s">
        <v>109</v>
      </c>
      <c r="C818" s="18" t="s">
        <v>1205</v>
      </c>
      <c r="D818" s="75" t="n">
        <v>2</v>
      </c>
      <c r="E818" s="2" t="s">
        <v>3358</v>
      </c>
      <c r="F818" s="2" t="n">
        <v>979</v>
      </c>
      <c r="G818" s="2"/>
      <c r="H818" s="18"/>
      <c r="I818" s="0" t="str">
        <f aca="false">B818&amp;C818&amp;D818</f>
        <v>WOMENTIGHTS2</v>
      </c>
      <c r="J818" s="2" t="n">
        <f aca="false">COUNTIFS(I:I,I818)</f>
        <v>1</v>
      </c>
    </row>
    <row r="819" customFormat="false" ht="15" hidden="false" customHeight="false" outlineLevel="0" collapsed="false">
      <c r="B819" s="18" t="s">
        <v>109</v>
      </c>
      <c r="C819" s="18" t="s">
        <v>1205</v>
      </c>
      <c r="D819" s="75" t="n">
        <v>3</v>
      </c>
      <c r="E819" s="2" t="s">
        <v>3358</v>
      </c>
      <c r="F819" s="2" t="n">
        <v>999</v>
      </c>
      <c r="G819" s="2"/>
      <c r="H819" s="18"/>
      <c r="I819" s="0" t="str">
        <f aca="false">B819&amp;C819&amp;D819</f>
        <v>WOMENTIGHTS3</v>
      </c>
      <c r="J819" s="2" t="n">
        <f aca="false">COUNTIFS(I:I,I819)</f>
        <v>1</v>
      </c>
    </row>
    <row r="820" customFormat="false" ht="15" hidden="false" customHeight="false" outlineLevel="0" collapsed="false">
      <c r="B820" s="18" t="s">
        <v>109</v>
      </c>
      <c r="C820" s="18" t="s">
        <v>1205</v>
      </c>
      <c r="D820" s="75" t="n">
        <v>4</v>
      </c>
      <c r="E820" s="2" t="s">
        <v>3358</v>
      </c>
      <c r="F820" s="2" t="n">
        <v>989</v>
      </c>
      <c r="G820" s="2"/>
      <c r="H820" s="18"/>
      <c r="I820" s="0" t="str">
        <f aca="false">B820&amp;C820&amp;D820</f>
        <v>WOMENTIGHTS4</v>
      </c>
      <c r="J820" s="2" t="n">
        <f aca="false">COUNTIFS(I:I,I820)</f>
        <v>1</v>
      </c>
    </row>
    <row r="821" customFormat="false" ht="15" hidden="false" customHeight="false" outlineLevel="0" collapsed="false">
      <c r="B821" s="18" t="s">
        <v>109</v>
      </c>
      <c r="C821" s="18" t="s">
        <v>1205</v>
      </c>
      <c r="D821" s="75" t="n">
        <v>5</v>
      </c>
      <c r="E821" s="2" t="s">
        <v>3358</v>
      </c>
      <c r="F821" s="2" t="n">
        <v>969</v>
      </c>
      <c r="G821" s="2"/>
      <c r="H821" s="18"/>
      <c r="I821" s="0" t="str">
        <f aca="false">B821&amp;C821&amp;D821</f>
        <v>WOMENTIGHTS5</v>
      </c>
      <c r="J821" s="2" t="n">
        <f aca="false">COUNTIFS(I:I,I821)</f>
        <v>1</v>
      </c>
    </row>
    <row r="822" customFormat="false" ht="15" hidden="false" customHeight="false" outlineLevel="0" collapsed="false">
      <c r="B822" s="18" t="s">
        <v>109</v>
      </c>
      <c r="C822" s="18" t="s">
        <v>1205</v>
      </c>
      <c r="D822" s="75" t="n">
        <v>6</v>
      </c>
      <c r="E822" s="2" t="s">
        <v>3358</v>
      </c>
      <c r="F822" s="2" t="n">
        <v>959</v>
      </c>
      <c r="G822" s="2"/>
      <c r="H822" s="18"/>
      <c r="I822" s="0" t="str">
        <f aca="false">B822&amp;C822&amp;D822</f>
        <v>WOMENTIGHTS6</v>
      </c>
      <c r="J822" s="2" t="n">
        <f aca="false">COUNTIFS(I:I,I822)</f>
        <v>1</v>
      </c>
    </row>
    <row r="823" customFormat="false" ht="15" hidden="false" customHeight="false" outlineLevel="0" collapsed="false">
      <c r="B823" s="18" t="s">
        <v>109</v>
      </c>
      <c r="C823" s="18" t="s">
        <v>1205</v>
      </c>
      <c r="D823" s="75" t="n">
        <v>7</v>
      </c>
      <c r="E823" s="2" t="s">
        <v>3358</v>
      </c>
      <c r="F823" s="2" t="n">
        <v>949</v>
      </c>
      <c r="G823" s="2"/>
      <c r="H823" s="18"/>
      <c r="I823" s="0" t="str">
        <f aca="false">B823&amp;C823&amp;D823</f>
        <v>WOMENTIGHTS7</v>
      </c>
      <c r="J823" s="2" t="n">
        <f aca="false">COUNTIFS(I:I,I823)</f>
        <v>1</v>
      </c>
    </row>
    <row r="824" customFormat="false" ht="15" hidden="false" customHeight="false" outlineLevel="0" collapsed="false">
      <c r="B824" s="18" t="s">
        <v>109</v>
      </c>
      <c r="C824" s="18" t="s">
        <v>1205</v>
      </c>
      <c r="D824" s="75" t="n">
        <v>8</v>
      </c>
      <c r="E824" s="2" t="s">
        <v>3358</v>
      </c>
      <c r="F824" s="2" t="n">
        <v>939</v>
      </c>
      <c r="G824" s="2"/>
      <c r="H824" s="18"/>
      <c r="I824" s="0" t="str">
        <f aca="false">B824&amp;C824&amp;D824</f>
        <v>WOMENTIGHTS8</v>
      </c>
      <c r="J824" s="2" t="n">
        <f aca="false">COUNTIFS(I:I,I824)</f>
        <v>1</v>
      </c>
    </row>
    <row r="825" customFormat="false" ht="15" hidden="false" customHeight="false" outlineLevel="0" collapsed="false">
      <c r="B825" s="18" t="s">
        <v>109</v>
      </c>
      <c r="C825" s="18" t="s">
        <v>1205</v>
      </c>
      <c r="D825" s="2" t="s">
        <v>690</v>
      </c>
      <c r="E825" s="2" t="s">
        <v>3358</v>
      </c>
      <c r="F825" s="2" t="n">
        <v>978</v>
      </c>
      <c r="G825" s="2"/>
      <c r="H825" s="18"/>
      <c r="I825" s="0" t="str">
        <f aca="false">B825&amp;C825&amp;D825</f>
        <v>WOMENTIGHTS1/2</v>
      </c>
      <c r="J825" s="2" t="n">
        <f aca="false">COUNTIFS(I:I,I825)</f>
        <v>1</v>
      </c>
    </row>
    <row r="826" customFormat="false" ht="15" hidden="false" customHeight="false" outlineLevel="0" collapsed="false">
      <c r="B826" s="18" t="s">
        <v>109</v>
      </c>
      <c r="C826" s="18" t="s">
        <v>1205</v>
      </c>
      <c r="D826" s="2" t="s">
        <v>1215</v>
      </c>
      <c r="E826" s="2" t="s">
        <v>3358</v>
      </c>
      <c r="F826" s="2" t="n">
        <v>998</v>
      </c>
      <c r="G826" s="2"/>
      <c r="H826" s="18"/>
      <c r="I826" s="0" t="str">
        <f aca="false">B826&amp;C826&amp;D826</f>
        <v>WOMENTIGHTS2/3</v>
      </c>
      <c r="J826" s="2" t="n">
        <f aca="false">COUNTIFS(I:I,I826)</f>
        <v>1</v>
      </c>
    </row>
    <row r="827" customFormat="false" ht="15" hidden="false" customHeight="false" outlineLevel="0" collapsed="false">
      <c r="B827" s="18" t="s">
        <v>109</v>
      </c>
      <c r="C827" s="18" t="s">
        <v>1205</v>
      </c>
      <c r="D827" s="2" t="s">
        <v>691</v>
      </c>
      <c r="E827" s="2" t="s">
        <v>3358</v>
      </c>
      <c r="F827" s="2" t="n">
        <v>988</v>
      </c>
      <c r="G827" s="2"/>
      <c r="H827" s="18"/>
      <c r="I827" s="0" t="str">
        <f aca="false">B827&amp;C827&amp;D827</f>
        <v>WOMENTIGHTS3/4</v>
      </c>
      <c r="J827" s="2" t="n">
        <f aca="false">COUNTIFS(I:I,I827)</f>
        <v>1</v>
      </c>
    </row>
    <row r="828" customFormat="false" ht="15" hidden="false" customHeight="false" outlineLevel="0" collapsed="false">
      <c r="B828" s="18" t="s">
        <v>109</v>
      </c>
      <c r="C828" s="18" t="s">
        <v>1205</v>
      </c>
      <c r="D828" s="2" t="s">
        <v>1216</v>
      </c>
      <c r="E828" s="2" t="s">
        <v>3358</v>
      </c>
      <c r="F828" s="2" t="n">
        <v>968</v>
      </c>
      <c r="G828" s="2"/>
      <c r="H828" s="18"/>
      <c r="I828" s="0" t="str">
        <f aca="false">B828&amp;C828&amp;D828</f>
        <v>WOMENTIGHTS4/5</v>
      </c>
      <c r="J828" s="2" t="n">
        <f aca="false">COUNTIFS(I:I,I828)</f>
        <v>1</v>
      </c>
    </row>
    <row r="829" customFormat="false" ht="15" hidden="false" customHeight="false" outlineLevel="0" collapsed="false">
      <c r="B829" s="18" t="s">
        <v>109</v>
      </c>
      <c r="C829" s="18" t="s">
        <v>1205</v>
      </c>
      <c r="D829" s="2" t="s">
        <v>1217</v>
      </c>
      <c r="E829" s="2" t="s">
        <v>3358</v>
      </c>
      <c r="F829" s="2" t="n">
        <v>958</v>
      </c>
      <c r="G829" s="2"/>
      <c r="H829" s="18"/>
      <c r="I829" s="0" t="str">
        <f aca="false">B829&amp;C829&amp;D829</f>
        <v>WOMENTIGHTS5/6</v>
      </c>
      <c r="J829" s="2" t="n">
        <f aca="false">COUNTIFS(I:I,I829)</f>
        <v>1</v>
      </c>
    </row>
    <row r="830" customFormat="false" ht="15" hidden="false" customHeight="false" outlineLevel="0" collapsed="false">
      <c r="B830" s="18" t="s">
        <v>109</v>
      </c>
      <c r="C830" s="18" t="s">
        <v>1205</v>
      </c>
      <c r="D830" s="2" t="s">
        <v>1218</v>
      </c>
      <c r="E830" s="2" t="s">
        <v>3358</v>
      </c>
      <c r="F830" s="2" t="n">
        <v>948</v>
      </c>
      <c r="G830" s="2"/>
      <c r="H830" s="18"/>
      <c r="I830" s="0" t="str">
        <f aca="false">B830&amp;C830&amp;D830</f>
        <v>WOMENTIGHTS6/7</v>
      </c>
      <c r="J830" s="2" t="n">
        <f aca="false">COUNTIFS(I:I,I830)</f>
        <v>1</v>
      </c>
    </row>
    <row r="831" customFormat="false" ht="15" hidden="false" customHeight="false" outlineLevel="0" collapsed="false">
      <c r="B831" s="18" t="s">
        <v>109</v>
      </c>
      <c r="C831" s="18" t="s">
        <v>1205</v>
      </c>
      <c r="D831" s="2" t="s">
        <v>1219</v>
      </c>
      <c r="E831" s="2" t="s">
        <v>3358</v>
      </c>
      <c r="F831" s="2" t="n">
        <v>938</v>
      </c>
      <c r="G831" s="2"/>
      <c r="H831" s="18"/>
      <c r="I831" s="0" t="str">
        <f aca="false">B831&amp;C831&amp;D831</f>
        <v>WOMENTIGHTS7/8</v>
      </c>
      <c r="J831" s="2" t="n">
        <f aca="false">COUNTIFS(I:I,I831)</f>
        <v>1</v>
      </c>
    </row>
    <row r="832" customFormat="false" ht="15" hidden="false" customHeight="false" outlineLevel="0" collapsed="false">
      <c r="B832" s="18" t="s">
        <v>109</v>
      </c>
      <c r="C832" s="18" t="s">
        <v>1205</v>
      </c>
      <c r="D832" s="2" t="s">
        <v>1214</v>
      </c>
      <c r="E832" s="2" t="s">
        <v>3358</v>
      </c>
      <c r="F832" s="2" t="n">
        <v>928</v>
      </c>
      <c r="G832" s="2"/>
      <c r="H832" s="18"/>
      <c r="I832" s="0" t="str">
        <f aca="false">B832&amp;C832&amp;D832</f>
        <v>WOMENTIGHTS0/1</v>
      </c>
      <c r="J832" s="2" t="n">
        <f aca="false">COUNTIFS(I:I,I832)</f>
        <v>1</v>
      </c>
    </row>
    <row r="833" customFormat="false" ht="15" hidden="false" customHeight="false" outlineLevel="0" collapsed="false">
      <c r="B833" s="18" t="s">
        <v>239</v>
      </c>
      <c r="C833" s="18" t="s">
        <v>449</v>
      </c>
      <c r="D833" s="75" t="n">
        <v>34</v>
      </c>
      <c r="E833" s="2" t="n">
        <v>757</v>
      </c>
      <c r="F833" s="2" t="n">
        <v>757</v>
      </c>
      <c r="G833" s="2"/>
      <c r="H833" s="18"/>
      <c r="I833" s="0" t="str">
        <f aca="false">B833&amp;C833&amp;D833</f>
        <v>MENCLOTHES34</v>
      </c>
      <c r="J833" s="2" t="n">
        <f aca="false">COUNTIFS(I:I,I833)</f>
        <v>1</v>
      </c>
    </row>
    <row r="834" customFormat="false" ht="15" hidden="false" customHeight="false" outlineLevel="0" collapsed="false">
      <c r="B834" s="18" t="s">
        <v>239</v>
      </c>
      <c r="C834" s="18" t="s">
        <v>449</v>
      </c>
      <c r="D834" s="75" t="n">
        <v>36</v>
      </c>
      <c r="E834" s="2" t="n">
        <v>767</v>
      </c>
      <c r="F834" s="2" t="n">
        <v>767</v>
      </c>
      <c r="G834" s="2"/>
      <c r="H834" s="18"/>
      <c r="I834" s="0" t="str">
        <f aca="false">B834&amp;C834&amp;D834</f>
        <v>MENCLOTHES36</v>
      </c>
      <c r="J834" s="2" t="n">
        <f aca="false">COUNTIFS(I:I,I834)</f>
        <v>1</v>
      </c>
    </row>
    <row r="835" customFormat="false" ht="15" hidden="false" customHeight="false" outlineLevel="0" collapsed="false">
      <c r="B835" s="18" t="s">
        <v>239</v>
      </c>
      <c r="C835" s="18" t="s">
        <v>449</v>
      </c>
      <c r="D835" s="75" t="n">
        <v>38</v>
      </c>
      <c r="E835" s="2" t="n">
        <v>827</v>
      </c>
      <c r="F835" s="2" t="n">
        <v>827</v>
      </c>
      <c r="G835" s="2"/>
      <c r="H835" s="18"/>
      <c r="I835" s="0" t="str">
        <f aca="false">B835&amp;C835&amp;D835</f>
        <v>MENCLOTHES38</v>
      </c>
      <c r="J835" s="2" t="n">
        <f aca="false">COUNTIFS(I:I,I835)</f>
        <v>1</v>
      </c>
    </row>
    <row r="836" customFormat="false" ht="15" hidden="false" customHeight="false" outlineLevel="0" collapsed="false">
      <c r="B836" s="18" t="s">
        <v>239</v>
      </c>
      <c r="C836" s="18" t="s">
        <v>449</v>
      </c>
      <c r="D836" s="75" t="n">
        <v>40</v>
      </c>
      <c r="E836" s="2" t="n">
        <v>837</v>
      </c>
      <c r="F836" s="2" t="n">
        <v>837</v>
      </c>
      <c r="G836" s="2"/>
      <c r="H836" s="18"/>
      <c r="I836" s="0" t="str">
        <f aca="false">B836&amp;C836&amp;D836</f>
        <v>MENCLOTHES40</v>
      </c>
      <c r="J836" s="2" t="n">
        <f aca="false">COUNTIFS(I:I,I836)</f>
        <v>1</v>
      </c>
    </row>
    <row r="837" customFormat="false" ht="15" hidden="false" customHeight="false" outlineLevel="0" collapsed="false">
      <c r="B837" s="18" t="s">
        <v>239</v>
      </c>
      <c r="C837" s="18" t="s">
        <v>449</v>
      </c>
      <c r="D837" s="75" t="n">
        <v>42</v>
      </c>
      <c r="E837" s="2" t="n">
        <v>937</v>
      </c>
      <c r="F837" s="2" t="n">
        <v>937</v>
      </c>
      <c r="G837" s="2"/>
      <c r="H837" s="18"/>
      <c r="I837" s="0" t="str">
        <f aca="false">B837&amp;C837&amp;D837</f>
        <v>MENCLOTHES42</v>
      </c>
      <c r="J837" s="2" t="n">
        <f aca="false">COUNTIFS(I:I,I837)</f>
        <v>1</v>
      </c>
    </row>
    <row r="838" customFormat="false" ht="15" hidden="false" customHeight="false" outlineLevel="0" collapsed="false">
      <c r="B838" s="18" t="s">
        <v>239</v>
      </c>
      <c r="C838" s="18" t="s">
        <v>449</v>
      </c>
      <c r="D838" s="75" t="n">
        <v>44</v>
      </c>
      <c r="E838" s="2" t="n">
        <v>957</v>
      </c>
      <c r="F838" s="2" t="n">
        <v>957</v>
      </c>
      <c r="G838" s="2"/>
      <c r="H838" s="18"/>
      <c r="I838" s="0" t="str">
        <f aca="false">B838&amp;C838&amp;D838</f>
        <v>MENCLOTHES44</v>
      </c>
      <c r="J838" s="2" t="n">
        <f aca="false">COUNTIFS(I:I,I838)</f>
        <v>1</v>
      </c>
    </row>
    <row r="839" customFormat="false" ht="15" hidden="false" customHeight="false" outlineLevel="0" collapsed="false">
      <c r="B839" s="18" t="s">
        <v>239</v>
      </c>
      <c r="C839" s="18" t="s">
        <v>449</v>
      </c>
      <c r="D839" s="75" t="n">
        <v>46</v>
      </c>
      <c r="E839" s="2" t="n">
        <v>977</v>
      </c>
      <c r="F839" s="2" t="n">
        <v>977</v>
      </c>
      <c r="G839" s="2"/>
      <c r="H839" s="18"/>
      <c r="I839" s="0" t="str">
        <f aca="false">B839&amp;C839&amp;D839</f>
        <v>MENCLOTHES46</v>
      </c>
      <c r="J839" s="2" t="n">
        <f aca="false">COUNTIFS(I:I,I839)</f>
        <v>1</v>
      </c>
    </row>
    <row r="840" customFormat="false" ht="15" hidden="false" customHeight="false" outlineLevel="0" collapsed="false">
      <c r="B840" s="18" t="s">
        <v>239</v>
      </c>
      <c r="C840" s="18" t="s">
        <v>449</v>
      </c>
      <c r="D840" s="75" t="n">
        <v>48</v>
      </c>
      <c r="E840" s="2" t="n">
        <v>997</v>
      </c>
      <c r="F840" s="2" t="n">
        <v>997</v>
      </c>
      <c r="G840" s="8" t="n">
        <v>987</v>
      </c>
      <c r="H840" s="18"/>
      <c r="I840" s="0" t="str">
        <f aca="false">B840&amp;C840&amp;D840</f>
        <v>MENCLOTHES48</v>
      </c>
      <c r="J840" s="2" t="n">
        <f aca="false">COUNTIFS(I:I,I840)</f>
        <v>1</v>
      </c>
    </row>
    <row r="841" customFormat="false" ht="15" hidden="false" customHeight="false" outlineLevel="0" collapsed="false">
      <c r="B841" s="18" t="s">
        <v>239</v>
      </c>
      <c r="C841" s="18" t="s">
        <v>449</v>
      </c>
      <c r="D841" s="75" t="n">
        <v>50</v>
      </c>
      <c r="E841" s="2" t="n">
        <v>987</v>
      </c>
      <c r="F841" s="2" t="n">
        <v>987</v>
      </c>
      <c r="G841" s="8" t="n">
        <v>997</v>
      </c>
      <c r="H841" s="18"/>
      <c r="I841" s="0" t="str">
        <f aca="false">B841&amp;C841&amp;D841</f>
        <v>MENCLOTHES50</v>
      </c>
      <c r="J841" s="2" t="n">
        <f aca="false">COUNTIFS(I:I,I841)</f>
        <v>1</v>
      </c>
    </row>
    <row r="842" customFormat="false" ht="15" hidden="false" customHeight="false" outlineLevel="0" collapsed="false">
      <c r="B842" s="18" t="s">
        <v>239</v>
      </c>
      <c r="C842" s="18" t="s">
        <v>449</v>
      </c>
      <c r="D842" s="75" t="n">
        <v>52</v>
      </c>
      <c r="E842" s="2" t="n">
        <v>967</v>
      </c>
      <c r="F842" s="2" t="n">
        <v>967</v>
      </c>
      <c r="G842" s="2"/>
      <c r="H842" s="18"/>
      <c r="I842" s="0" t="str">
        <f aca="false">B842&amp;C842&amp;D842</f>
        <v>MENCLOTHES52</v>
      </c>
      <c r="J842" s="2" t="n">
        <f aca="false">COUNTIFS(I:I,I842)</f>
        <v>1</v>
      </c>
    </row>
    <row r="843" customFormat="false" ht="15" hidden="false" customHeight="false" outlineLevel="0" collapsed="false">
      <c r="B843" s="18" t="s">
        <v>239</v>
      </c>
      <c r="C843" s="18" t="s">
        <v>449</v>
      </c>
      <c r="D843" s="75" t="n">
        <v>54</v>
      </c>
      <c r="E843" s="2" t="n">
        <v>947</v>
      </c>
      <c r="F843" s="2" t="n">
        <v>947</v>
      </c>
      <c r="G843" s="2"/>
      <c r="H843" s="18"/>
      <c r="I843" s="0" t="str">
        <f aca="false">B843&amp;C843&amp;D843</f>
        <v>MENCLOTHES54</v>
      </c>
      <c r="J843" s="2" t="n">
        <f aca="false">COUNTIFS(I:I,I843)</f>
        <v>1</v>
      </c>
    </row>
    <row r="844" customFormat="false" ht="15" hidden="false" customHeight="false" outlineLevel="0" collapsed="false">
      <c r="B844" s="18" t="s">
        <v>239</v>
      </c>
      <c r="C844" s="18" t="s">
        <v>449</v>
      </c>
      <c r="D844" s="75" t="n">
        <v>56</v>
      </c>
      <c r="E844" s="2" t="n">
        <v>927</v>
      </c>
      <c r="F844" s="2" t="n">
        <v>927</v>
      </c>
      <c r="G844" s="2"/>
      <c r="H844" s="18"/>
      <c r="I844" s="0" t="str">
        <f aca="false">B844&amp;C844&amp;D844</f>
        <v>MENCLOTHES56</v>
      </c>
      <c r="J844" s="2" t="n">
        <f aca="false">COUNTIFS(I:I,I844)</f>
        <v>1</v>
      </c>
    </row>
    <row r="845" customFormat="false" ht="15" hidden="false" customHeight="false" outlineLevel="0" collapsed="false">
      <c r="B845" s="18" t="s">
        <v>239</v>
      </c>
      <c r="C845" s="18" t="s">
        <v>449</v>
      </c>
      <c r="D845" s="75" t="n">
        <v>58</v>
      </c>
      <c r="E845" s="2" t="n">
        <v>907</v>
      </c>
      <c r="F845" s="2" t="n">
        <v>907</v>
      </c>
      <c r="G845" s="2"/>
      <c r="H845" s="18"/>
      <c r="I845" s="0" t="str">
        <f aca="false">B845&amp;C845&amp;D845</f>
        <v>MENCLOTHES58</v>
      </c>
      <c r="J845" s="2" t="n">
        <f aca="false">COUNTIFS(I:I,I845)</f>
        <v>1</v>
      </c>
    </row>
    <row r="846" customFormat="false" ht="15" hidden="false" customHeight="false" outlineLevel="0" collapsed="false">
      <c r="B846" s="18" t="s">
        <v>239</v>
      </c>
      <c r="C846" s="18" t="s">
        <v>449</v>
      </c>
      <c r="D846" s="75" t="n">
        <v>60</v>
      </c>
      <c r="E846" s="2" t="n">
        <v>887</v>
      </c>
      <c r="F846" s="2" t="n">
        <v>887</v>
      </c>
      <c r="G846" s="2"/>
      <c r="H846" s="18"/>
      <c r="I846" s="0" t="str">
        <f aca="false">B846&amp;C846&amp;D846</f>
        <v>MENCLOTHES60</v>
      </c>
      <c r="J846" s="2" t="n">
        <f aca="false">COUNTIFS(I:I,I846)</f>
        <v>1</v>
      </c>
    </row>
    <row r="847" customFormat="false" ht="15" hidden="false" customHeight="false" outlineLevel="0" collapsed="false">
      <c r="B847" s="18" t="s">
        <v>239</v>
      </c>
      <c r="C847" s="18" t="s">
        <v>449</v>
      </c>
      <c r="D847" s="75" t="n">
        <v>62</v>
      </c>
      <c r="E847" s="2" t="n">
        <v>867</v>
      </c>
      <c r="F847" s="2" t="n">
        <v>867</v>
      </c>
      <c r="G847" s="2"/>
      <c r="H847" s="18"/>
      <c r="I847" s="0" t="str">
        <f aca="false">B847&amp;C847&amp;D847</f>
        <v>MENCLOTHES62</v>
      </c>
      <c r="J847" s="2" t="n">
        <f aca="false">COUNTIFS(I:I,I847)</f>
        <v>1</v>
      </c>
    </row>
    <row r="848" customFormat="false" ht="15" hidden="false" customHeight="false" outlineLevel="0" collapsed="false">
      <c r="B848" s="18" t="s">
        <v>239</v>
      </c>
      <c r="C848" s="18" t="s">
        <v>449</v>
      </c>
      <c r="D848" s="75" t="n">
        <v>64</v>
      </c>
      <c r="E848" s="2" t="n">
        <v>847</v>
      </c>
      <c r="F848" s="2" t="n">
        <v>847</v>
      </c>
      <c r="G848" s="2"/>
      <c r="H848" s="18"/>
      <c r="I848" s="0" t="str">
        <f aca="false">B848&amp;C848&amp;D848</f>
        <v>MENCLOTHES64</v>
      </c>
      <c r="J848" s="2" t="n">
        <f aca="false">COUNTIFS(I:I,I848)</f>
        <v>1</v>
      </c>
    </row>
    <row r="849" customFormat="false" ht="15" hidden="false" customHeight="false" outlineLevel="0" collapsed="false">
      <c r="B849" s="18" t="s">
        <v>239</v>
      </c>
      <c r="C849" s="18" t="s">
        <v>449</v>
      </c>
      <c r="D849" s="75" t="n">
        <v>66</v>
      </c>
      <c r="E849" s="2" t="n">
        <v>817</v>
      </c>
      <c r="F849" s="2" t="n">
        <v>817</v>
      </c>
      <c r="G849" s="2"/>
      <c r="H849" s="18"/>
      <c r="I849" s="0" t="str">
        <f aca="false">B849&amp;C849&amp;D849</f>
        <v>MENCLOTHES66</v>
      </c>
      <c r="J849" s="2" t="n">
        <f aca="false">COUNTIFS(I:I,I849)</f>
        <v>1</v>
      </c>
    </row>
    <row r="850" customFormat="false" ht="15" hidden="false" customHeight="false" outlineLevel="0" collapsed="false">
      <c r="B850" s="18" t="s">
        <v>239</v>
      </c>
      <c r="C850" s="18" t="s">
        <v>449</v>
      </c>
      <c r="D850" s="75" t="n">
        <v>68</v>
      </c>
      <c r="E850" s="2" t="n">
        <v>807</v>
      </c>
      <c r="F850" s="2" t="n">
        <v>807</v>
      </c>
      <c r="G850" s="2"/>
      <c r="H850" s="18"/>
      <c r="I850" s="0" t="str">
        <f aca="false">B850&amp;C850&amp;D850</f>
        <v>MENCLOTHES68</v>
      </c>
      <c r="J850" s="2" t="n">
        <f aca="false">COUNTIFS(I:I,I850)</f>
        <v>1</v>
      </c>
    </row>
    <row r="851" customFormat="false" ht="15" hidden="false" customHeight="false" outlineLevel="0" collapsed="false">
      <c r="B851" s="18" t="s">
        <v>239</v>
      </c>
      <c r="C851" s="18" t="s">
        <v>449</v>
      </c>
      <c r="D851" s="75" t="n">
        <v>70</v>
      </c>
      <c r="E851" s="2" t="n">
        <v>797</v>
      </c>
      <c r="F851" s="2" t="n">
        <v>797</v>
      </c>
      <c r="G851" s="2"/>
      <c r="H851" s="18"/>
      <c r="I851" s="0" t="str">
        <f aca="false">B851&amp;C851&amp;D851</f>
        <v>MENCLOTHES70</v>
      </c>
      <c r="J851" s="2" t="n">
        <f aca="false">COUNTIFS(I:I,I851)</f>
        <v>1</v>
      </c>
    </row>
    <row r="852" customFormat="false" ht="15" hidden="false" customHeight="false" outlineLevel="0" collapsed="false">
      <c r="B852" s="18" t="s">
        <v>239</v>
      </c>
      <c r="C852" s="18" t="s">
        <v>449</v>
      </c>
      <c r="D852" s="75" t="n">
        <v>72</v>
      </c>
      <c r="E852" s="2" t="n">
        <v>787</v>
      </c>
      <c r="F852" s="2" t="n">
        <v>787</v>
      </c>
      <c r="G852" s="2"/>
      <c r="H852" s="18"/>
      <c r="I852" s="0" t="str">
        <f aca="false">B852&amp;C852&amp;D852</f>
        <v>MENCLOTHES72</v>
      </c>
      <c r="J852" s="2" t="n">
        <f aca="false">COUNTIFS(I:I,I852)</f>
        <v>1</v>
      </c>
    </row>
    <row r="853" customFormat="false" ht="15" hidden="false" customHeight="false" outlineLevel="0" collapsed="false">
      <c r="B853" s="18" t="s">
        <v>239</v>
      </c>
      <c r="C853" s="18" t="s">
        <v>449</v>
      </c>
      <c r="D853" s="75" t="n">
        <v>74</v>
      </c>
      <c r="E853" s="2" t="n">
        <v>777</v>
      </c>
      <c r="F853" s="2" t="n">
        <v>777</v>
      </c>
      <c r="G853" s="2"/>
      <c r="H853" s="18"/>
      <c r="I853" s="0" t="str">
        <f aca="false">B853&amp;C853&amp;D853</f>
        <v>MENCLOTHES74</v>
      </c>
      <c r="J853" s="2" t="n">
        <f aca="false">COUNTIFS(I:I,I853)</f>
        <v>1</v>
      </c>
    </row>
    <row r="854" customFormat="false" ht="15" hidden="false" customHeight="false" outlineLevel="0" collapsed="false">
      <c r="B854" s="18" t="s">
        <v>239</v>
      </c>
      <c r="C854" s="18" t="s">
        <v>449</v>
      </c>
      <c r="D854" s="2" t="s">
        <v>512</v>
      </c>
      <c r="E854" s="2" t="n">
        <v>535</v>
      </c>
      <c r="F854" s="2" t="n">
        <v>535</v>
      </c>
      <c r="G854" s="2"/>
      <c r="H854" s="18"/>
      <c r="I854" s="0" t="str">
        <f aca="false">B854&amp;C854&amp;D854</f>
        <v>MENCLOTHES42/170</v>
      </c>
      <c r="J854" s="2" t="n">
        <f aca="false">COUNTIFS(I:I,I854)</f>
        <v>1</v>
      </c>
    </row>
    <row r="855" customFormat="false" ht="15" hidden="false" customHeight="false" outlineLevel="0" collapsed="false">
      <c r="B855" s="18" t="s">
        <v>239</v>
      </c>
      <c r="C855" s="18" t="s">
        <v>449</v>
      </c>
      <c r="D855" s="2" t="s">
        <v>524</v>
      </c>
      <c r="E855" s="2" t="n">
        <v>855</v>
      </c>
      <c r="F855" s="2" t="n">
        <v>855</v>
      </c>
      <c r="G855" s="2"/>
      <c r="H855" s="18"/>
      <c r="I855" s="0" t="str">
        <f aca="false">B855&amp;C855&amp;D855</f>
        <v>MENCLOTHES42/176</v>
      </c>
      <c r="J855" s="2" t="n">
        <f aca="false">COUNTIFS(I:I,I855)</f>
        <v>1</v>
      </c>
    </row>
    <row r="856" customFormat="false" ht="15" hidden="false" customHeight="false" outlineLevel="0" collapsed="false">
      <c r="B856" s="18" t="s">
        <v>239</v>
      </c>
      <c r="C856" s="18" t="s">
        <v>449</v>
      </c>
      <c r="D856" s="2" t="s">
        <v>1682</v>
      </c>
      <c r="E856" s="2" t="n">
        <v>725</v>
      </c>
      <c r="F856" s="2" t="n">
        <v>725</v>
      </c>
      <c r="G856" s="2"/>
      <c r="H856" s="18"/>
      <c r="I856" s="0" t="str">
        <f aca="false">B856&amp;C856&amp;D856</f>
        <v>MENCLOTHES42/182</v>
      </c>
      <c r="J856" s="2" t="n">
        <f aca="false">COUNTIFS(I:I,I856)</f>
        <v>1</v>
      </c>
    </row>
    <row r="857" customFormat="false" ht="15" hidden="false" customHeight="false" outlineLevel="0" collapsed="false">
      <c r="B857" s="18" t="s">
        <v>239</v>
      </c>
      <c r="C857" s="18" t="s">
        <v>449</v>
      </c>
      <c r="D857" s="2" t="s">
        <v>1694</v>
      </c>
      <c r="E857" s="2" t="n">
        <v>545</v>
      </c>
      <c r="F857" s="2" t="n">
        <v>545</v>
      </c>
      <c r="G857" s="2"/>
      <c r="H857" s="18"/>
      <c r="I857" s="0" t="str">
        <f aca="false">B857&amp;C857&amp;D857</f>
        <v>MENCLOTHES42/188</v>
      </c>
      <c r="J857" s="2" t="n">
        <f aca="false">COUNTIFS(I:I,I857)</f>
        <v>1</v>
      </c>
    </row>
    <row r="858" customFormat="false" ht="15" hidden="false" customHeight="false" outlineLevel="0" collapsed="false">
      <c r="B858" s="18" t="s">
        <v>239</v>
      </c>
      <c r="C858" s="18" t="s">
        <v>449</v>
      </c>
      <c r="D858" s="2" t="s">
        <v>171</v>
      </c>
      <c r="E858" s="2" t="n">
        <v>856</v>
      </c>
      <c r="F858" s="2" t="n">
        <v>856</v>
      </c>
      <c r="G858" s="2"/>
      <c r="H858" s="18"/>
      <c r="I858" s="0" t="str">
        <f aca="false">B858&amp;C858&amp;D858</f>
        <v>MENCLOTHES42/44</v>
      </c>
      <c r="J858" s="2" t="n">
        <f aca="false">COUNTIFS(I:I,I858)</f>
        <v>1</v>
      </c>
    </row>
    <row r="859" customFormat="false" ht="15" hidden="false" customHeight="false" outlineLevel="0" collapsed="false">
      <c r="B859" s="18" t="s">
        <v>239</v>
      </c>
      <c r="C859" s="18" t="s">
        <v>449</v>
      </c>
      <c r="D859" s="2" t="s">
        <v>513</v>
      </c>
      <c r="E859" s="2" t="n">
        <v>555</v>
      </c>
      <c r="F859" s="2" t="n">
        <v>555</v>
      </c>
      <c r="G859" s="2"/>
      <c r="H859" s="18"/>
      <c r="I859" s="0" t="str">
        <f aca="false">B859&amp;C859&amp;D859</f>
        <v>MENCLOTHES44/170</v>
      </c>
      <c r="J859" s="2" t="n">
        <f aca="false">COUNTIFS(I:I,I859)</f>
        <v>1</v>
      </c>
    </row>
    <row r="860" customFormat="false" ht="15" hidden="false" customHeight="false" outlineLevel="0" collapsed="false">
      <c r="B860" s="18" t="s">
        <v>239</v>
      </c>
      <c r="C860" s="18" t="s">
        <v>449</v>
      </c>
      <c r="D860" s="2" t="s">
        <v>525</v>
      </c>
      <c r="E860" s="2" t="n">
        <v>875</v>
      </c>
      <c r="F860" s="2" t="n">
        <v>875</v>
      </c>
      <c r="G860" s="2"/>
      <c r="H860" s="18"/>
      <c r="I860" s="0" t="str">
        <f aca="false">B860&amp;C860&amp;D860</f>
        <v>MENCLOTHES44/176</v>
      </c>
      <c r="J860" s="2" t="n">
        <f aca="false">COUNTIFS(I:I,I860)</f>
        <v>1</v>
      </c>
    </row>
    <row r="861" customFormat="false" ht="15" hidden="false" customHeight="false" outlineLevel="0" collapsed="false">
      <c r="B861" s="18" t="s">
        <v>239</v>
      </c>
      <c r="C861" s="18" t="s">
        <v>449</v>
      </c>
      <c r="D861" s="2" t="s">
        <v>1683</v>
      </c>
      <c r="E861" s="2" t="n">
        <v>705</v>
      </c>
      <c r="F861" s="2" t="n">
        <v>705</v>
      </c>
      <c r="G861" s="2"/>
      <c r="H861" s="18"/>
      <c r="I861" s="0" t="str">
        <f aca="false">B861&amp;C861&amp;D861</f>
        <v>MENCLOTHES44/182</v>
      </c>
      <c r="J861" s="2" t="n">
        <f aca="false">COUNTIFS(I:I,I861)</f>
        <v>1</v>
      </c>
    </row>
    <row r="862" customFormat="false" ht="15" hidden="false" customHeight="false" outlineLevel="0" collapsed="false">
      <c r="B862" s="18" t="s">
        <v>239</v>
      </c>
      <c r="C862" s="18" t="s">
        <v>449</v>
      </c>
      <c r="D862" s="2" t="s">
        <v>1695</v>
      </c>
      <c r="E862" s="2" t="n">
        <v>525</v>
      </c>
      <c r="F862" s="2" t="n">
        <v>525</v>
      </c>
      <c r="G862" s="2"/>
      <c r="H862" s="18"/>
      <c r="I862" s="0" t="str">
        <f aca="false">B862&amp;C862&amp;D862</f>
        <v>MENCLOTHES44/188</v>
      </c>
      <c r="J862" s="2" t="n">
        <f aca="false">COUNTIFS(I:I,I862)</f>
        <v>1</v>
      </c>
    </row>
    <row r="863" customFormat="false" ht="15" hidden="false" customHeight="false" outlineLevel="0" collapsed="false">
      <c r="B863" s="18" t="s">
        <v>239</v>
      </c>
      <c r="C863" s="18" t="s">
        <v>449</v>
      </c>
      <c r="D863" s="2" t="s">
        <v>262</v>
      </c>
      <c r="E863" s="2" t="n">
        <v>966</v>
      </c>
      <c r="F863" s="2" t="n">
        <v>966</v>
      </c>
      <c r="G863" s="2"/>
      <c r="H863" s="18"/>
      <c r="I863" s="0" t="str">
        <f aca="false">B863&amp;C863&amp;D863</f>
        <v>MENCLOTHES44/46</v>
      </c>
      <c r="J863" s="2" t="n">
        <f aca="false">COUNTIFS(I:I,I863)</f>
        <v>1</v>
      </c>
    </row>
    <row r="864" customFormat="false" ht="15" hidden="false" customHeight="false" outlineLevel="0" collapsed="false">
      <c r="B864" s="18" t="s">
        <v>239</v>
      </c>
      <c r="C864" s="18" t="s">
        <v>449</v>
      </c>
      <c r="D864" s="2" t="s">
        <v>514</v>
      </c>
      <c r="E864" s="2" t="n">
        <v>885</v>
      </c>
      <c r="F864" s="2" t="n">
        <v>885</v>
      </c>
      <c r="G864" s="2"/>
      <c r="H864" s="18"/>
      <c r="I864" s="0" t="str">
        <f aca="false">B864&amp;C864&amp;D864</f>
        <v>MENCLOTHES46/170</v>
      </c>
      <c r="J864" s="2" t="n">
        <f aca="false">COUNTIFS(I:I,I864)</f>
        <v>1</v>
      </c>
    </row>
    <row r="865" customFormat="false" ht="15" hidden="false" customHeight="false" outlineLevel="0" collapsed="false">
      <c r="B865" s="18" t="s">
        <v>239</v>
      </c>
      <c r="C865" s="18" t="s">
        <v>449</v>
      </c>
      <c r="D865" s="2" t="s">
        <v>526</v>
      </c>
      <c r="E865" s="2" t="n">
        <v>955</v>
      </c>
      <c r="F865" s="2" t="n">
        <v>955</v>
      </c>
      <c r="G865" s="2"/>
      <c r="H865" s="18"/>
      <c r="I865" s="0" t="str">
        <f aca="false">B865&amp;C865&amp;D865</f>
        <v>MENCLOTHES46/176</v>
      </c>
      <c r="J865" s="2" t="n">
        <f aca="false">COUNTIFS(I:I,I865)</f>
        <v>1</v>
      </c>
    </row>
    <row r="866" customFormat="false" ht="15" hidden="false" customHeight="false" outlineLevel="0" collapsed="false">
      <c r="B866" s="18" t="s">
        <v>239</v>
      </c>
      <c r="C866" s="18" t="s">
        <v>449</v>
      </c>
      <c r="D866" s="2" t="s">
        <v>1684</v>
      </c>
      <c r="E866" s="2" t="n">
        <v>945</v>
      </c>
      <c r="F866" s="2" t="n">
        <v>945</v>
      </c>
      <c r="G866" s="2"/>
      <c r="H866" s="18"/>
      <c r="I866" s="0" t="str">
        <f aca="false">B866&amp;C866&amp;D866</f>
        <v>MENCLOTHES46/182</v>
      </c>
      <c r="J866" s="2" t="n">
        <f aca="false">COUNTIFS(I:I,I866)</f>
        <v>1</v>
      </c>
    </row>
    <row r="867" customFormat="false" ht="15" hidden="false" customHeight="false" outlineLevel="0" collapsed="false">
      <c r="B867" s="18" t="s">
        <v>239</v>
      </c>
      <c r="C867" s="18" t="s">
        <v>449</v>
      </c>
      <c r="D867" s="2" t="s">
        <v>1696</v>
      </c>
      <c r="E867" s="2" t="n">
        <v>915</v>
      </c>
      <c r="F867" s="2" t="n">
        <v>915</v>
      </c>
      <c r="G867" s="2"/>
      <c r="H867" s="18"/>
      <c r="I867" s="0" t="str">
        <f aca="false">B867&amp;C867&amp;D867</f>
        <v>MENCLOTHES46/188</v>
      </c>
      <c r="J867" s="2" t="n">
        <f aca="false">COUNTIFS(I:I,I867)</f>
        <v>1</v>
      </c>
    </row>
    <row r="868" customFormat="false" ht="15" hidden="false" customHeight="false" outlineLevel="0" collapsed="false">
      <c r="B868" s="18" t="s">
        <v>239</v>
      </c>
      <c r="C868" s="18" t="s">
        <v>449</v>
      </c>
      <c r="D868" s="2" t="s">
        <v>264</v>
      </c>
      <c r="E868" s="2" t="n">
        <v>986</v>
      </c>
      <c r="F868" s="2" t="n">
        <v>986</v>
      </c>
      <c r="G868" s="2"/>
      <c r="H868" s="18"/>
      <c r="I868" s="0" t="str">
        <f aca="false">B868&amp;C868&amp;D868</f>
        <v>MENCLOTHES46/48</v>
      </c>
      <c r="J868" s="2" t="n">
        <f aca="false">COUNTIFS(I:I,I868)</f>
        <v>1</v>
      </c>
    </row>
    <row r="869" customFormat="false" ht="15" hidden="false" customHeight="false" outlineLevel="0" collapsed="false">
      <c r="B869" s="18" t="s">
        <v>239</v>
      </c>
      <c r="C869" s="18" t="s">
        <v>449</v>
      </c>
      <c r="D869" s="2" t="s">
        <v>515</v>
      </c>
      <c r="E869" s="2" t="n">
        <v>905</v>
      </c>
      <c r="F869" s="2" t="n">
        <v>905</v>
      </c>
      <c r="G869" s="2" t="n">
        <v>895</v>
      </c>
      <c r="H869" s="18"/>
      <c r="I869" s="0" t="str">
        <f aca="false">B869&amp;C869&amp;D869</f>
        <v>MENCLOTHES48/170</v>
      </c>
      <c r="J869" s="2" t="n">
        <f aca="false">COUNTIFS(I:I,I869)</f>
        <v>1</v>
      </c>
    </row>
    <row r="870" customFormat="false" ht="15" hidden="false" customHeight="false" outlineLevel="0" collapsed="false">
      <c r="B870" s="18" t="s">
        <v>239</v>
      </c>
      <c r="C870" s="18" t="s">
        <v>449</v>
      </c>
      <c r="D870" s="2" t="s">
        <v>527</v>
      </c>
      <c r="E870" s="2" t="n">
        <v>995</v>
      </c>
      <c r="F870" s="2" t="n">
        <v>995</v>
      </c>
      <c r="G870" s="2" t="n">
        <v>975</v>
      </c>
      <c r="H870" s="18"/>
      <c r="I870" s="0" t="str">
        <f aca="false">B870&amp;C870&amp;D870</f>
        <v>MENCLOTHES48/176</v>
      </c>
      <c r="J870" s="2" t="n">
        <f aca="false">COUNTIFS(I:I,I870)</f>
        <v>1</v>
      </c>
    </row>
    <row r="871" customFormat="false" ht="15" hidden="false" customHeight="false" outlineLevel="0" collapsed="false">
      <c r="B871" s="18" t="s">
        <v>239</v>
      </c>
      <c r="C871" s="18" t="s">
        <v>449</v>
      </c>
      <c r="D871" s="2" t="s">
        <v>1685</v>
      </c>
      <c r="E871" s="2" t="n">
        <v>985</v>
      </c>
      <c r="F871" s="2" t="n">
        <v>985</v>
      </c>
      <c r="G871" s="2" t="n">
        <v>965</v>
      </c>
      <c r="H871" s="18"/>
      <c r="I871" s="0" t="str">
        <f aca="false">B871&amp;C871&amp;D871</f>
        <v>MENCLOTHES48/182</v>
      </c>
      <c r="J871" s="2" t="n">
        <f aca="false">COUNTIFS(I:I,I871)</f>
        <v>1</v>
      </c>
    </row>
    <row r="872" customFormat="false" ht="15" hidden="false" customHeight="false" outlineLevel="0" collapsed="false">
      <c r="B872" s="18" t="s">
        <v>239</v>
      </c>
      <c r="C872" s="18" t="s">
        <v>449</v>
      </c>
      <c r="D872" s="2" t="s">
        <v>1697</v>
      </c>
      <c r="E872" s="2" t="n">
        <v>935</v>
      </c>
      <c r="F872" s="2" t="n">
        <v>935</v>
      </c>
      <c r="G872" s="2" t="n">
        <v>925</v>
      </c>
      <c r="H872" s="18"/>
      <c r="I872" s="0" t="str">
        <f aca="false">B872&amp;C872&amp;D872</f>
        <v>MENCLOTHES48/188</v>
      </c>
      <c r="J872" s="2" t="n">
        <f aca="false">COUNTIFS(I:I,I872)</f>
        <v>1</v>
      </c>
    </row>
    <row r="873" customFormat="false" ht="15" hidden="false" customHeight="false" outlineLevel="0" collapsed="false">
      <c r="B873" s="18" t="s">
        <v>239</v>
      </c>
      <c r="C873" s="18" t="s">
        <v>449</v>
      </c>
      <c r="D873" s="2" t="s">
        <v>266</v>
      </c>
      <c r="E873" s="2" t="n">
        <v>996</v>
      </c>
      <c r="F873" s="2" t="n">
        <v>996</v>
      </c>
      <c r="G873" s="2"/>
      <c r="H873" s="18"/>
      <c r="I873" s="0" t="str">
        <f aca="false">B873&amp;C873&amp;D873</f>
        <v>MENCLOTHES48/50</v>
      </c>
      <c r="J873" s="2" t="n">
        <f aca="false">COUNTIFS(I:I,I873)</f>
        <v>1</v>
      </c>
    </row>
    <row r="874" customFormat="false" ht="15" hidden="false" customHeight="false" outlineLevel="0" collapsed="false">
      <c r="B874" s="18" t="s">
        <v>239</v>
      </c>
      <c r="C874" s="18" t="s">
        <v>449</v>
      </c>
      <c r="D874" s="2" t="s">
        <v>483</v>
      </c>
      <c r="E874" s="2" t="n">
        <v>993</v>
      </c>
      <c r="F874" s="2" t="n">
        <v>993</v>
      </c>
      <c r="G874" s="2"/>
      <c r="H874" s="18"/>
      <c r="I874" s="0" t="str">
        <f aca="false">B874&amp;C874&amp;D874</f>
        <v>MENCLOTHES48/52</v>
      </c>
      <c r="J874" s="2" t="n">
        <f aca="false">COUNTIFS(I:I,I874)</f>
        <v>1</v>
      </c>
    </row>
    <row r="875" customFormat="false" ht="15" hidden="false" customHeight="false" outlineLevel="0" collapsed="false">
      <c r="B875" s="18" t="s">
        <v>239</v>
      </c>
      <c r="C875" s="18" t="s">
        <v>449</v>
      </c>
      <c r="D875" s="2" t="s">
        <v>516</v>
      </c>
      <c r="E875" s="2" t="n">
        <v>895</v>
      </c>
      <c r="F875" s="2" t="n">
        <v>895</v>
      </c>
      <c r="G875" s="2" t="n">
        <v>905</v>
      </c>
      <c r="H875" s="18"/>
      <c r="I875" s="0" t="str">
        <f aca="false">B875&amp;C875&amp;D875</f>
        <v>MENCLOTHES50/170</v>
      </c>
      <c r="J875" s="2" t="n">
        <f aca="false">COUNTIFS(I:I,I875)</f>
        <v>1</v>
      </c>
    </row>
    <row r="876" customFormat="false" ht="15" hidden="false" customHeight="false" outlineLevel="0" collapsed="false">
      <c r="B876" s="18" t="s">
        <v>239</v>
      </c>
      <c r="C876" s="18" t="s">
        <v>449</v>
      </c>
      <c r="D876" s="2" t="s">
        <v>528</v>
      </c>
      <c r="E876" s="2" t="n">
        <v>975</v>
      </c>
      <c r="F876" s="2" t="n">
        <v>975</v>
      </c>
      <c r="G876" s="2" t="n">
        <v>995</v>
      </c>
      <c r="H876" s="18"/>
      <c r="I876" s="0" t="str">
        <f aca="false">B876&amp;C876&amp;D876</f>
        <v>MENCLOTHES50/176</v>
      </c>
      <c r="J876" s="2" t="n">
        <f aca="false">COUNTIFS(I:I,I876)</f>
        <v>1</v>
      </c>
    </row>
    <row r="877" customFormat="false" ht="15" hidden="false" customHeight="false" outlineLevel="0" collapsed="false">
      <c r="B877" s="18" t="s">
        <v>239</v>
      </c>
      <c r="C877" s="18" t="s">
        <v>449</v>
      </c>
      <c r="D877" s="2" t="s">
        <v>1686</v>
      </c>
      <c r="E877" s="2" t="n">
        <v>965</v>
      </c>
      <c r="F877" s="2" t="n">
        <v>965</v>
      </c>
      <c r="G877" s="2" t="n">
        <v>985</v>
      </c>
      <c r="H877" s="18"/>
      <c r="I877" s="0" t="str">
        <f aca="false">B877&amp;C877&amp;D877</f>
        <v>MENCLOTHES50/182</v>
      </c>
      <c r="J877" s="2" t="n">
        <f aca="false">COUNTIFS(I:I,I877)</f>
        <v>1</v>
      </c>
    </row>
    <row r="878" customFormat="false" ht="15" hidden="false" customHeight="false" outlineLevel="0" collapsed="false">
      <c r="B878" s="18" t="s">
        <v>239</v>
      </c>
      <c r="C878" s="18" t="s">
        <v>449</v>
      </c>
      <c r="D878" s="2" t="s">
        <v>1698</v>
      </c>
      <c r="E878" s="2" t="n">
        <v>925</v>
      </c>
      <c r="F878" s="2" t="n">
        <v>925</v>
      </c>
      <c r="G878" s="2" t="n">
        <v>935</v>
      </c>
      <c r="H878" s="18"/>
      <c r="I878" s="0" t="str">
        <f aca="false">B878&amp;C878&amp;D878</f>
        <v>MENCLOTHES50/188</v>
      </c>
      <c r="J878" s="2" t="n">
        <f aca="false">COUNTIFS(I:I,I878)</f>
        <v>1</v>
      </c>
    </row>
    <row r="879" customFormat="false" ht="15" hidden="false" customHeight="false" outlineLevel="0" collapsed="false">
      <c r="B879" s="18" t="s">
        <v>239</v>
      </c>
      <c r="C879" s="18" t="s">
        <v>449</v>
      </c>
      <c r="D879" s="2" t="s">
        <v>465</v>
      </c>
      <c r="E879" s="2" t="n">
        <v>976</v>
      </c>
      <c r="F879" s="2" t="n">
        <v>976</v>
      </c>
      <c r="G879" s="2"/>
      <c r="H879" s="18"/>
      <c r="I879" s="0" t="str">
        <f aca="false">B879&amp;C879&amp;D879</f>
        <v>MENCLOTHES50/52</v>
      </c>
      <c r="J879" s="2" t="n">
        <f aca="false">COUNTIFS(I:I,I879)</f>
        <v>1</v>
      </c>
    </row>
    <row r="880" customFormat="false" ht="15" hidden="false" customHeight="false" outlineLevel="0" collapsed="false">
      <c r="B880" s="18" t="s">
        <v>239</v>
      </c>
      <c r="C880" s="18" t="s">
        <v>449</v>
      </c>
      <c r="D880" s="2" t="s">
        <v>517</v>
      </c>
      <c r="E880" s="2" t="n">
        <v>715</v>
      </c>
      <c r="F880" s="2" t="n">
        <v>715</v>
      </c>
      <c r="G880" s="2"/>
      <c r="H880" s="18"/>
      <c r="I880" s="0" t="str">
        <f aca="false">B880&amp;C880&amp;D880</f>
        <v>MENCLOTHES52/170</v>
      </c>
      <c r="J880" s="2" t="n">
        <f aca="false">COUNTIFS(I:I,I880)</f>
        <v>1</v>
      </c>
    </row>
    <row r="881" customFormat="false" ht="15" hidden="false" customHeight="false" outlineLevel="0" collapsed="false">
      <c r="B881" s="18" t="s">
        <v>239</v>
      </c>
      <c r="C881" s="18" t="s">
        <v>449</v>
      </c>
      <c r="D881" s="2" t="s">
        <v>529</v>
      </c>
      <c r="E881" s="2" t="n">
        <v>865</v>
      </c>
      <c r="F881" s="2" t="n">
        <v>865</v>
      </c>
      <c r="G881" s="2"/>
      <c r="H881" s="18"/>
      <c r="I881" s="0" t="str">
        <f aca="false">B881&amp;C881&amp;D881</f>
        <v>MENCLOTHES52/176</v>
      </c>
      <c r="J881" s="2" t="n">
        <f aca="false">COUNTIFS(I:I,I881)</f>
        <v>1</v>
      </c>
    </row>
    <row r="882" customFormat="false" ht="15" hidden="false" customHeight="false" outlineLevel="0" collapsed="false">
      <c r="B882" s="18" t="s">
        <v>239</v>
      </c>
      <c r="C882" s="18" t="s">
        <v>449</v>
      </c>
      <c r="D882" s="2" t="s">
        <v>1687</v>
      </c>
      <c r="E882" s="2" t="n">
        <v>685</v>
      </c>
      <c r="F882" s="2" t="n">
        <v>685</v>
      </c>
      <c r="G882" s="2"/>
      <c r="H882" s="18"/>
      <c r="I882" s="0" t="str">
        <f aca="false">B882&amp;C882&amp;D882</f>
        <v>MENCLOTHES52/182</v>
      </c>
      <c r="J882" s="2" t="n">
        <f aca="false">COUNTIFS(I:I,I882)</f>
        <v>1</v>
      </c>
    </row>
    <row r="883" customFormat="false" ht="15" hidden="false" customHeight="false" outlineLevel="0" collapsed="false">
      <c r="B883" s="18" t="s">
        <v>239</v>
      </c>
      <c r="C883" s="18" t="s">
        <v>449</v>
      </c>
      <c r="D883" s="2" t="s">
        <v>1699</v>
      </c>
      <c r="E883" s="2" t="n">
        <v>695</v>
      </c>
      <c r="F883" s="2" t="n">
        <v>695</v>
      </c>
      <c r="G883" s="2"/>
      <c r="H883" s="18"/>
      <c r="I883" s="0" t="str">
        <f aca="false">B883&amp;C883&amp;D883</f>
        <v>MENCLOTHES52/188</v>
      </c>
      <c r="J883" s="2" t="n">
        <f aca="false">COUNTIFS(I:I,I883)</f>
        <v>1</v>
      </c>
    </row>
    <row r="884" customFormat="false" ht="15" hidden="false" customHeight="false" outlineLevel="0" collapsed="false">
      <c r="B884" s="18" t="s">
        <v>239</v>
      </c>
      <c r="C884" s="18" t="s">
        <v>449</v>
      </c>
      <c r="D884" s="2" t="s">
        <v>466</v>
      </c>
      <c r="E884" s="2" t="n">
        <v>956</v>
      </c>
      <c r="F884" s="2" t="n">
        <v>956</v>
      </c>
      <c r="G884" s="2"/>
      <c r="H884" s="18"/>
      <c r="I884" s="0" t="str">
        <f aca="false">B884&amp;C884&amp;D884</f>
        <v>MENCLOTHES52/54</v>
      </c>
      <c r="J884" s="2" t="n">
        <f aca="false">COUNTIFS(I:I,I884)</f>
        <v>1</v>
      </c>
    </row>
    <row r="885" customFormat="false" ht="15" hidden="false" customHeight="false" outlineLevel="0" collapsed="false">
      <c r="B885" s="18" t="s">
        <v>239</v>
      </c>
      <c r="C885" s="18" t="s">
        <v>449</v>
      </c>
      <c r="D885" s="2" t="s">
        <v>518</v>
      </c>
      <c r="E885" s="2" t="n">
        <v>735</v>
      </c>
      <c r="F885" s="2" t="n">
        <v>735</v>
      </c>
      <c r="G885" s="2"/>
      <c r="H885" s="18"/>
      <c r="I885" s="0" t="str">
        <f aca="false">B885&amp;C885&amp;D885</f>
        <v>MENCLOTHES54/170</v>
      </c>
      <c r="J885" s="2" t="n">
        <f aca="false">COUNTIFS(I:I,I885)</f>
        <v>1</v>
      </c>
    </row>
    <row r="886" customFormat="false" ht="15" hidden="false" customHeight="false" outlineLevel="0" collapsed="false">
      <c r="B886" s="18" t="s">
        <v>239</v>
      </c>
      <c r="C886" s="18" t="s">
        <v>449</v>
      </c>
      <c r="D886" s="2" t="s">
        <v>530</v>
      </c>
      <c r="E886" s="2" t="n">
        <v>845</v>
      </c>
      <c r="F886" s="2" t="n">
        <v>845</v>
      </c>
      <c r="G886" s="2"/>
      <c r="H886" s="18"/>
      <c r="I886" s="0" t="str">
        <f aca="false">B886&amp;C886&amp;D886</f>
        <v>MENCLOTHES54/176</v>
      </c>
      <c r="J886" s="2" t="n">
        <f aca="false">COUNTIFS(I:I,I886)</f>
        <v>1</v>
      </c>
    </row>
    <row r="887" customFormat="false" ht="15" hidden="false" customHeight="false" outlineLevel="0" collapsed="false">
      <c r="B887" s="18" t="s">
        <v>239</v>
      </c>
      <c r="C887" s="18" t="s">
        <v>449</v>
      </c>
      <c r="D887" s="2" t="s">
        <v>1688</v>
      </c>
      <c r="E887" s="2" t="n">
        <v>665</v>
      </c>
      <c r="F887" s="2" t="n">
        <v>665</v>
      </c>
      <c r="G887" s="2"/>
      <c r="H887" s="18"/>
      <c r="I887" s="0" t="str">
        <f aca="false">B887&amp;C887&amp;D887</f>
        <v>MENCLOTHES54/182</v>
      </c>
      <c r="J887" s="2" t="n">
        <f aca="false">COUNTIFS(I:I,I887)</f>
        <v>1</v>
      </c>
    </row>
    <row r="888" customFormat="false" ht="15" hidden="false" customHeight="false" outlineLevel="0" collapsed="false">
      <c r="B888" s="18" t="s">
        <v>239</v>
      </c>
      <c r="C888" s="18" t="s">
        <v>449</v>
      </c>
      <c r="D888" s="2" t="s">
        <v>1700</v>
      </c>
      <c r="E888" s="2" t="n">
        <v>675</v>
      </c>
      <c r="F888" s="2" t="n">
        <v>675</v>
      </c>
      <c r="G888" s="2"/>
      <c r="H888" s="18"/>
      <c r="I888" s="0" t="str">
        <f aca="false">B888&amp;C888&amp;D888</f>
        <v>MENCLOTHES54/188</v>
      </c>
      <c r="J888" s="2" t="n">
        <f aca="false">COUNTIFS(I:I,I888)</f>
        <v>1</v>
      </c>
    </row>
    <row r="889" customFormat="false" ht="15" hidden="false" customHeight="false" outlineLevel="0" collapsed="false">
      <c r="B889" s="18" t="s">
        <v>239</v>
      </c>
      <c r="C889" s="18" t="s">
        <v>449</v>
      </c>
      <c r="D889" s="2" t="s">
        <v>467</v>
      </c>
      <c r="E889" s="2" t="n">
        <v>936</v>
      </c>
      <c r="F889" s="2" t="n">
        <v>936</v>
      </c>
      <c r="G889" s="2"/>
      <c r="H889" s="18"/>
      <c r="I889" s="0" t="str">
        <f aca="false">B889&amp;C889&amp;D889</f>
        <v>MENCLOTHES54/56</v>
      </c>
      <c r="J889" s="2" t="n">
        <f aca="false">COUNTIFS(I:I,I889)</f>
        <v>1</v>
      </c>
    </row>
    <row r="890" customFormat="false" ht="15" hidden="false" customHeight="false" outlineLevel="0" collapsed="false">
      <c r="B890" s="18" t="s">
        <v>239</v>
      </c>
      <c r="C890" s="18" t="s">
        <v>449</v>
      </c>
      <c r="D890" s="2" t="s">
        <v>519</v>
      </c>
      <c r="E890" s="2" t="n">
        <v>755</v>
      </c>
      <c r="F890" s="2" t="n">
        <v>755</v>
      </c>
      <c r="G890" s="2"/>
      <c r="H890" s="18"/>
      <c r="I890" s="0" t="str">
        <f aca="false">B890&amp;C890&amp;D890</f>
        <v>MENCLOTHES56/170</v>
      </c>
      <c r="J890" s="2" t="n">
        <f aca="false">COUNTIFS(I:I,I890)</f>
        <v>1</v>
      </c>
    </row>
    <row r="891" customFormat="false" ht="15" hidden="false" customHeight="false" outlineLevel="0" collapsed="false">
      <c r="B891" s="18" t="s">
        <v>239</v>
      </c>
      <c r="C891" s="18" t="s">
        <v>449</v>
      </c>
      <c r="D891" s="2" t="s">
        <v>531</v>
      </c>
      <c r="E891" s="2" t="n">
        <v>825</v>
      </c>
      <c r="F891" s="2" t="n">
        <v>825</v>
      </c>
      <c r="G891" s="2"/>
      <c r="H891" s="18"/>
      <c r="I891" s="0" t="str">
        <f aca="false">B891&amp;C891&amp;D891</f>
        <v>MENCLOTHES56/176</v>
      </c>
      <c r="J891" s="2" t="n">
        <f aca="false">COUNTIFS(I:I,I891)</f>
        <v>1</v>
      </c>
    </row>
    <row r="892" customFormat="false" ht="15" hidden="false" customHeight="false" outlineLevel="0" collapsed="false">
      <c r="B892" s="18" t="s">
        <v>239</v>
      </c>
      <c r="C892" s="18" t="s">
        <v>449</v>
      </c>
      <c r="D892" s="2" t="s">
        <v>1689</v>
      </c>
      <c r="E892" s="2" t="n">
        <v>645</v>
      </c>
      <c r="F892" s="2" t="n">
        <v>645</v>
      </c>
      <c r="G892" s="2"/>
      <c r="H892" s="18"/>
      <c r="I892" s="0" t="str">
        <f aca="false">B892&amp;C892&amp;D892</f>
        <v>MENCLOTHES56/182</v>
      </c>
      <c r="J892" s="2" t="n">
        <f aca="false">COUNTIFS(I:I,I892)</f>
        <v>1</v>
      </c>
    </row>
    <row r="893" customFormat="false" ht="15" hidden="false" customHeight="false" outlineLevel="0" collapsed="false">
      <c r="B893" s="18" t="s">
        <v>239</v>
      </c>
      <c r="C893" s="18" t="s">
        <v>449</v>
      </c>
      <c r="D893" s="2" t="s">
        <v>1701</v>
      </c>
      <c r="E893" s="2" t="n">
        <v>655</v>
      </c>
      <c r="F893" s="2" t="n">
        <v>655</v>
      </c>
      <c r="G893" s="2"/>
      <c r="H893" s="18"/>
      <c r="I893" s="0" t="str">
        <f aca="false">B893&amp;C893&amp;D893</f>
        <v>MENCLOTHES56/188</v>
      </c>
      <c r="J893" s="2" t="n">
        <f aca="false">COUNTIFS(I:I,I893)</f>
        <v>1</v>
      </c>
    </row>
    <row r="894" customFormat="false" ht="15" hidden="false" customHeight="false" outlineLevel="0" collapsed="false">
      <c r="B894" s="18" t="s">
        <v>239</v>
      </c>
      <c r="C894" s="18" t="s">
        <v>449</v>
      </c>
      <c r="D894" s="2" t="s">
        <v>468</v>
      </c>
      <c r="E894" s="2" t="n">
        <v>916</v>
      </c>
      <c r="F894" s="2" t="n">
        <v>916</v>
      </c>
      <c r="G894" s="2"/>
      <c r="H894" s="18"/>
      <c r="I894" s="0" t="str">
        <f aca="false">B894&amp;C894&amp;D894</f>
        <v>MENCLOTHES56/58</v>
      </c>
      <c r="J894" s="2" t="n">
        <f aca="false">COUNTIFS(I:I,I894)</f>
        <v>1</v>
      </c>
    </row>
    <row r="895" customFormat="false" ht="15" hidden="false" customHeight="false" outlineLevel="0" collapsed="false">
      <c r="B895" s="18" t="s">
        <v>239</v>
      </c>
      <c r="C895" s="18" t="s">
        <v>449</v>
      </c>
      <c r="D895" s="2" t="s">
        <v>520</v>
      </c>
      <c r="E895" s="2" t="n">
        <v>775</v>
      </c>
      <c r="F895" s="2" t="n">
        <v>775</v>
      </c>
      <c r="G895" s="2"/>
      <c r="H895" s="18"/>
      <c r="I895" s="0" t="str">
        <f aca="false">B895&amp;C895&amp;D895</f>
        <v>MENCLOTHES58/170</v>
      </c>
      <c r="J895" s="2" t="n">
        <f aca="false">COUNTIFS(I:I,I895)</f>
        <v>1</v>
      </c>
    </row>
    <row r="896" customFormat="false" ht="15" hidden="false" customHeight="false" outlineLevel="0" collapsed="false">
      <c r="B896" s="18" t="s">
        <v>239</v>
      </c>
      <c r="C896" s="18" t="s">
        <v>449</v>
      </c>
      <c r="D896" s="2" t="s">
        <v>532</v>
      </c>
      <c r="E896" s="2" t="n">
        <v>805</v>
      </c>
      <c r="F896" s="2" t="n">
        <v>805</v>
      </c>
      <c r="G896" s="2"/>
      <c r="H896" s="18"/>
      <c r="I896" s="0" t="str">
        <f aca="false">B896&amp;C896&amp;D896</f>
        <v>MENCLOTHES58/176</v>
      </c>
      <c r="J896" s="2" t="n">
        <f aca="false">COUNTIFS(I:I,I896)</f>
        <v>1</v>
      </c>
    </row>
    <row r="897" customFormat="false" ht="15" hidden="false" customHeight="false" outlineLevel="0" collapsed="false">
      <c r="B897" s="18" t="s">
        <v>239</v>
      </c>
      <c r="C897" s="18" t="s">
        <v>449</v>
      </c>
      <c r="D897" s="2" t="s">
        <v>1690</v>
      </c>
      <c r="E897" s="2" t="n">
        <v>625</v>
      </c>
      <c r="F897" s="2" t="n">
        <v>625</v>
      </c>
      <c r="G897" s="2"/>
      <c r="H897" s="18"/>
      <c r="I897" s="0" t="str">
        <f aca="false">B897&amp;C897&amp;D897</f>
        <v>MENCLOTHES58/182</v>
      </c>
      <c r="J897" s="2" t="n">
        <f aca="false">COUNTIFS(I:I,I897)</f>
        <v>1</v>
      </c>
    </row>
    <row r="898" customFormat="false" ht="15" hidden="false" customHeight="false" outlineLevel="0" collapsed="false">
      <c r="B898" s="18" t="s">
        <v>239</v>
      </c>
      <c r="C898" s="18" t="s">
        <v>449</v>
      </c>
      <c r="D898" s="2" t="s">
        <v>1702</v>
      </c>
      <c r="E898" s="2" t="n">
        <v>635</v>
      </c>
      <c r="F898" s="2" t="n">
        <v>635</v>
      </c>
      <c r="G898" s="2"/>
      <c r="H898" s="18"/>
      <c r="I898" s="0" t="str">
        <f aca="false">B898&amp;C898&amp;D898</f>
        <v>MENCLOTHES58/188</v>
      </c>
      <c r="J898" s="2" t="n">
        <f aca="false">COUNTIFS(I:I,I898)</f>
        <v>1</v>
      </c>
    </row>
    <row r="899" customFormat="false" ht="15" hidden="false" customHeight="false" outlineLevel="0" collapsed="false">
      <c r="B899" s="18" t="s">
        <v>239</v>
      </c>
      <c r="C899" s="18" t="s">
        <v>449</v>
      </c>
      <c r="D899" s="2" t="s">
        <v>469</v>
      </c>
      <c r="E899" s="2" t="n">
        <v>896</v>
      </c>
      <c r="F899" s="2" t="n">
        <v>896</v>
      </c>
      <c r="G899" s="2"/>
      <c r="H899" s="18"/>
      <c r="I899" s="0" t="str">
        <f aca="false">B899&amp;C899&amp;D899</f>
        <v>MENCLOTHES58/60</v>
      </c>
      <c r="J899" s="2" t="n">
        <f aca="false">COUNTIFS(I:I,I899)</f>
        <v>1</v>
      </c>
    </row>
    <row r="900" customFormat="false" ht="15" hidden="false" customHeight="false" outlineLevel="0" collapsed="false">
      <c r="B900" s="18" t="s">
        <v>239</v>
      </c>
      <c r="C900" s="18" t="s">
        <v>449</v>
      </c>
      <c r="D900" s="2" t="s">
        <v>521</v>
      </c>
      <c r="E900" s="2" t="n">
        <v>795</v>
      </c>
      <c r="F900" s="2" t="n">
        <v>795</v>
      </c>
      <c r="G900" s="2"/>
      <c r="H900" s="18"/>
      <c r="I900" s="0" t="str">
        <f aca="false">B900&amp;C900&amp;D900</f>
        <v>MENCLOTHES60/170</v>
      </c>
      <c r="J900" s="2" t="n">
        <f aca="false">COUNTIFS(I:I,I900)</f>
        <v>1</v>
      </c>
    </row>
    <row r="901" customFormat="false" ht="15" hidden="false" customHeight="false" outlineLevel="0" collapsed="false">
      <c r="B901" s="18" t="s">
        <v>239</v>
      </c>
      <c r="C901" s="18" t="s">
        <v>449</v>
      </c>
      <c r="D901" s="2" t="s">
        <v>533</v>
      </c>
      <c r="E901" s="2" t="n">
        <v>785</v>
      </c>
      <c r="F901" s="2" t="n">
        <v>785</v>
      </c>
      <c r="G901" s="2"/>
      <c r="H901" s="18"/>
      <c r="I901" s="0" t="str">
        <f aca="false">B901&amp;C901&amp;D901</f>
        <v>MENCLOTHES60/176</v>
      </c>
      <c r="J901" s="2" t="n">
        <f aca="false">COUNTIFS(I:I,I901)</f>
        <v>1</v>
      </c>
    </row>
    <row r="902" customFormat="false" ht="15" hidden="false" customHeight="false" outlineLevel="0" collapsed="false">
      <c r="B902" s="18" t="s">
        <v>239</v>
      </c>
      <c r="C902" s="18" t="s">
        <v>449</v>
      </c>
      <c r="D902" s="2" t="s">
        <v>1691</v>
      </c>
      <c r="E902" s="2" t="n">
        <v>605</v>
      </c>
      <c r="F902" s="2" t="n">
        <v>605</v>
      </c>
      <c r="G902" s="2"/>
      <c r="H902" s="18"/>
      <c r="I902" s="0" t="str">
        <f aca="false">B902&amp;C902&amp;D902</f>
        <v>MENCLOTHES60/182</v>
      </c>
      <c r="J902" s="2" t="n">
        <f aca="false">COUNTIFS(I:I,I902)</f>
        <v>1</v>
      </c>
    </row>
    <row r="903" customFormat="false" ht="15" hidden="false" customHeight="false" outlineLevel="0" collapsed="false">
      <c r="B903" s="18" t="s">
        <v>239</v>
      </c>
      <c r="C903" s="18" t="s">
        <v>449</v>
      </c>
      <c r="D903" s="2" t="s">
        <v>1703</v>
      </c>
      <c r="E903" s="2" t="n">
        <v>615</v>
      </c>
      <c r="F903" s="2" t="n">
        <v>615</v>
      </c>
      <c r="G903" s="2"/>
      <c r="H903" s="18"/>
      <c r="I903" s="0" t="str">
        <f aca="false">B903&amp;C903&amp;D903</f>
        <v>MENCLOTHES60/188</v>
      </c>
      <c r="J903" s="2" t="n">
        <f aca="false">COUNTIFS(I:I,I903)</f>
        <v>1</v>
      </c>
    </row>
    <row r="904" customFormat="false" ht="15" hidden="false" customHeight="false" outlineLevel="0" collapsed="false">
      <c r="B904" s="18" t="s">
        <v>239</v>
      </c>
      <c r="C904" s="18" t="s">
        <v>449</v>
      </c>
      <c r="D904" s="2" t="s">
        <v>470</v>
      </c>
      <c r="E904" s="2" t="s">
        <v>3358</v>
      </c>
      <c r="F904" s="2" t="n">
        <v>886</v>
      </c>
      <c r="G904" s="2"/>
      <c r="H904" s="18"/>
      <c r="I904" s="0" t="str">
        <f aca="false">B904&amp;C904&amp;D904</f>
        <v>MENCLOTHES60/62</v>
      </c>
      <c r="J904" s="2" t="n">
        <f aca="false">COUNTIFS(I:I,I904)</f>
        <v>1</v>
      </c>
    </row>
    <row r="905" customFormat="false" ht="15" hidden="false" customHeight="false" outlineLevel="0" collapsed="false">
      <c r="B905" s="18" t="s">
        <v>239</v>
      </c>
      <c r="C905" s="18" t="s">
        <v>449</v>
      </c>
      <c r="D905" s="2" t="s">
        <v>522</v>
      </c>
      <c r="E905" s="2" t="n">
        <v>815</v>
      </c>
      <c r="F905" s="2" t="n">
        <v>815</v>
      </c>
      <c r="G905" s="2"/>
      <c r="H905" s="18"/>
      <c r="I905" s="0" t="str">
        <f aca="false">B905&amp;C905&amp;D905</f>
        <v>MENCLOTHES62/170</v>
      </c>
      <c r="J905" s="2" t="n">
        <f aca="false">COUNTIFS(I:I,I905)</f>
        <v>1</v>
      </c>
    </row>
    <row r="906" customFormat="false" ht="15" hidden="false" customHeight="false" outlineLevel="0" collapsed="false">
      <c r="B906" s="18" t="s">
        <v>239</v>
      </c>
      <c r="C906" s="18" t="s">
        <v>449</v>
      </c>
      <c r="D906" s="2" t="s">
        <v>534</v>
      </c>
      <c r="E906" s="2" t="n">
        <v>765</v>
      </c>
      <c r="F906" s="2" t="n">
        <v>765</v>
      </c>
      <c r="G906" s="2"/>
      <c r="H906" s="18"/>
      <c r="I906" s="0" t="str">
        <f aca="false">B906&amp;C906&amp;D906</f>
        <v>MENCLOTHES62/176</v>
      </c>
      <c r="J906" s="2" t="n">
        <f aca="false">COUNTIFS(I:I,I906)</f>
        <v>1</v>
      </c>
    </row>
    <row r="907" customFormat="false" ht="15" hidden="false" customHeight="false" outlineLevel="0" collapsed="false">
      <c r="B907" s="18" t="s">
        <v>239</v>
      </c>
      <c r="C907" s="18" t="s">
        <v>449</v>
      </c>
      <c r="D907" s="2" t="s">
        <v>1692</v>
      </c>
      <c r="E907" s="2" t="n">
        <v>585</v>
      </c>
      <c r="F907" s="2" t="n">
        <v>585</v>
      </c>
      <c r="G907" s="2"/>
      <c r="H907" s="18"/>
      <c r="I907" s="0" t="str">
        <f aca="false">B907&amp;C907&amp;D907</f>
        <v>MENCLOTHES62/182</v>
      </c>
      <c r="J907" s="2" t="n">
        <f aca="false">COUNTIFS(I:I,I907)</f>
        <v>1</v>
      </c>
    </row>
    <row r="908" customFormat="false" ht="15" hidden="false" customHeight="false" outlineLevel="0" collapsed="false">
      <c r="B908" s="18" t="s">
        <v>239</v>
      </c>
      <c r="C908" s="18" t="s">
        <v>449</v>
      </c>
      <c r="D908" s="2" t="s">
        <v>1704</v>
      </c>
      <c r="E908" s="2" t="n">
        <v>595</v>
      </c>
      <c r="F908" s="2" t="n">
        <v>595</v>
      </c>
      <c r="G908" s="2"/>
      <c r="H908" s="18"/>
      <c r="I908" s="0" t="str">
        <f aca="false">B908&amp;C908&amp;D908</f>
        <v>MENCLOTHES62/188</v>
      </c>
      <c r="J908" s="2" t="n">
        <f aca="false">COUNTIFS(I:I,I908)</f>
        <v>1</v>
      </c>
    </row>
    <row r="909" customFormat="false" ht="15" hidden="false" customHeight="false" outlineLevel="0" collapsed="false">
      <c r="B909" s="18" t="s">
        <v>239</v>
      </c>
      <c r="C909" s="18" t="s">
        <v>449</v>
      </c>
      <c r="D909" s="2" t="s">
        <v>471</v>
      </c>
      <c r="E909" s="2" t="n">
        <v>876</v>
      </c>
      <c r="F909" s="2" t="n">
        <v>876</v>
      </c>
      <c r="G909" s="2"/>
      <c r="H909" s="18"/>
      <c r="I909" s="0" t="str">
        <f aca="false">B909&amp;C909&amp;D909</f>
        <v>MENCLOTHES62/64</v>
      </c>
      <c r="J909" s="2" t="n">
        <f aca="false">COUNTIFS(I:I,I909)</f>
        <v>1</v>
      </c>
    </row>
    <row r="910" customFormat="false" ht="15" hidden="false" customHeight="false" outlineLevel="0" collapsed="false">
      <c r="B910" s="18" t="s">
        <v>239</v>
      </c>
      <c r="C910" s="18" t="s">
        <v>449</v>
      </c>
      <c r="D910" s="2" t="s">
        <v>1680</v>
      </c>
      <c r="E910" s="2" t="n">
        <v>835</v>
      </c>
      <c r="F910" s="2" t="n">
        <v>835</v>
      </c>
      <c r="G910" s="2"/>
      <c r="H910" s="18"/>
      <c r="I910" s="0" t="str">
        <f aca="false">B910&amp;C910&amp;D910</f>
        <v>MENCLOTHES64/170</v>
      </c>
      <c r="J910" s="2" t="n">
        <f aca="false">COUNTIFS(I:I,I910)</f>
        <v>1</v>
      </c>
    </row>
    <row r="911" customFormat="false" ht="15" hidden="false" customHeight="false" outlineLevel="0" collapsed="false">
      <c r="B911" s="18" t="s">
        <v>239</v>
      </c>
      <c r="C911" s="18" t="s">
        <v>449</v>
      </c>
      <c r="D911" s="2" t="s">
        <v>1681</v>
      </c>
      <c r="E911" s="2" t="n">
        <v>745</v>
      </c>
      <c r="F911" s="2" t="n">
        <v>745</v>
      </c>
      <c r="G911" s="2"/>
      <c r="H911" s="18"/>
      <c r="I911" s="0" t="str">
        <f aca="false">B911&amp;C911&amp;D911</f>
        <v>MENCLOTHES64/176</v>
      </c>
      <c r="J911" s="2" t="n">
        <f aca="false">COUNTIFS(I:I,I911)</f>
        <v>1</v>
      </c>
    </row>
    <row r="912" customFormat="false" ht="15" hidden="false" customHeight="false" outlineLevel="0" collapsed="false">
      <c r="B912" s="18" t="s">
        <v>239</v>
      </c>
      <c r="C912" s="18" t="s">
        <v>449</v>
      </c>
      <c r="D912" s="2" t="s">
        <v>1693</v>
      </c>
      <c r="E912" s="2" t="n">
        <v>565</v>
      </c>
      <c r="F912" s="2" t="n">
        <v>565</v>
      </c>
      <c r="G912" s="2"/>
      <c r="H912" s="18"/>
      <c r="I912" s="0" t="str">
        <f aca="false">B912&amp;C912&amp;D912</f>
        <v>MENCLOTHES64/182</v>
      </c>
      <c r="J912" s="2" t="n">
        <f aca="false">COUNTIFS(I:I,I912)</f>
        <v>1</v>
      </c>
    </row>
    <row r="913" customFormat="false" ht="15" hidden="false" customHeight="false" outlineLevel="0" collapsed="false">
      <c r="B913" s="18" t="s">
        <v>239</v>
      </c>
      <c r="C913" s="18" t="s">
        <v>449</v>
      </c>
      <c r="D913" s="2" t="s">
        <v>1705</v>
      </c>
      <c r="E913" s="2" t="n">
        <v>575</v>
      </c>
      <c r="F913" s="2" t="n">
        <v>575</v>
      </c>
      <c r="G913" s="2"/>
      <c r="H913" s="18"/>
      <c r="I913" s="0" t="str">
        <f aca="false">B913&amp;C913&amp;D913</f>
        <v>MENCLOTHES64/188</v>
      </c>
      <c r="J913" s="2" t="n">
        <f aca="false">COUNTIFS(I:I,I913)</f>
        <v>1</v>
      </c>
    </row>
    <row r="914" customFormat="false" ht="15" hidden="false" customHeight="false" outlineLevel="0" collapsed="false">
      <c r="B914" s="18" t="s">
        <v>239</v>
      </c>
      <c r="C914" s="18" t="s">
        <v>449</v>
      </c>
      <c r="D914" s="2" t="s">
        <v>473</v>
      </c>
      <c r="E914" s="2" t="n">
        <v>866</v>
      </c>
      <c r="F914" s="2" t="n">
        <v>866</v>
      </c>
      <c r="G914" s="2"/>
      <c r="H914" s="18"/>
      <c r="I914" s="0" t="str">
        <f aca="false">B914&amp;C914&amp;D914</f>
        <v>MENCLOTHES66/68</v>
      </c>
      <c r="J914" s="2" t="n">
        <f aca="false">COUNTIFS(I:I,I914)</f>
        <v>1</v>
      </c>
    </row>
    <row r="915" customFormat="false" ht="15" hidden="false" customHeight="false" outlineLevel="0" collapsed="false">
      <c r="B915" s="18" t="s">
        <v>239</v>
      </c>
      <c r="C915" s="18" t="s">
        <v>110</v>
      </c>
      <c r="D915" s="2" t="n">
        <v>35</v>
      </c>
      <c r="E915" s="2" t="n">
        <v>675</v>
      </c>
      <c r="F915" s="2" t="n">
        <v>675</v>
      </c>
      <c r="G915" s="2"/>
      <c r="H915" s="18"/>
      <c r="I915" s="0" t="str">
        <f aca="false">B915&amp;C915&amp;D915</f>
        <v>MENFOOTWEAR35</v>
      </c>
      <c r="J915" s="2" t="n">
        <f aca="false">COUNTIFS(I:I,I915)</f>
        <v>1</v>
      </c>
    </row>
    <row r="916" customFormat="false" ht="15" hidden="false" customHeight="false" outlineLevel="0" collapsed="false">
      <c r="B916" s="18" t="s">
        <v>239</v>
      </c>
      <c r="C916" s="18" t="s">
        <v>110</v>
      </c>
      <c r="D916" s="2" t="n">
        <v>35.5</v>
      </c>
      <c r="E916" s="2" t="n">
        <v>685</v>
      </c>
      <c r="F916" s="2" t="n">
        <v>685</v>
      </c>
      <c r="G916" s="2"/>
      <c r="H916" s="18"/>
      <c r="I916" s="0" t="str">
        <f aca="false">B916&amp;C916&amp;D916</f>
        <v>MENFOOTWEAR35,5</v>
      </c>
      <c r="J916" s="2" t="n">
        <f aca="false">COUNTIFS(I:I,I916)</f>
        <v>1</v>
      </c>
    </row>
    <row r="917" customFormat="false" ht="15" hidden="false" customHeight="false" outlineLevel="0" collapsed="false">
      <c r="B917" s="18" t="s">
        <v>239</v>
      </c>
      <c r="C917" s="18" t="s">
        <v>110</v>
      </c>
      <c r="D917" s="75" t="n">
        <v>36</v>
      </c>
      <c r="E917" s="2" t="n">
        <v>745</v>
      </c>
      <c r="F917" s="2" t="n">
        <v>745</v>
      </c>
      <c r="G917" s="2"/>
      <c r="H917" s="18"/>
      <c r="I917" s="0" t="str">
        <f aca="false">B917&amp;C917&amp;D917</f>
        <v>MENFOOTWEAR36</v>
      </c>
      <c r="J917" s="2" t="n">
        <f aca="false">COUNTIFS(I:I,I917)</f>
        <v>1</v>
      </c>
    </row>
    <row r="918" customFormat="false" ht="15" hidden="false" customHeight="false" outlineLevel="0" collapsed="false">
      <c r="B918" s="18" t="s">
        <v>239</v>
      </c>
      <c r="C918" s="18" t="s">
        <v>110</v>
      </c>
      <c r="D918" s="75" t="n">
        <v>36.5</v>
      </c>
      <c r="E918" s="2" t="n">
        <v>765</v>
      </c>
      <c r="F918" s="2" t="n">
        <v>765</v>
      </c>
      <c r="G918" s="2"/>
      <c r="H918" s="18"/>
      <c r="I918" s="0" t="str">
        <f aca="false">B918&amp;C918&amp;D918</f>
        <v>MENFOOTWEAR36,5</v>
      </c>
      <c r="J918" s="2" t="n">
        <f aca="false">COUNTIFS(I:I,I918)</f>
        <v>1</v>
      </c>
    </row>
    <row r="919" customFormat="false" ht="15" hidden="false" customHeight="false" outlineLevel="0" collapsed="false">
      <c r="B919" s="18" t="s">
        <v>239</v>
      </c>
      <c r="C919" s="18" t="s">
        <v>110</v>
      </c>
      <c r="D919" s="75" t="n">
        <v>37</v>
      </c>
      <c r="E919" s="2" t="n">
        <v>785</v>
      </c>
      <c r="F919" s="2" t="n">
        <v>785</v>
      </c>
      <c r="G919" s="2"/>
      <c r="H919" s="18"/>
      <c r="I919" s="0" t="str">
        <f aca="false">B919&amp;C919&amp;D919</f>
        <v>MENFOOTWEAR37</v>
      </c>
      <c r="J919" s="2" t="n">
        <f aca="false">COUNTIFS(I:I,I919)</f>
        <v>1</v>
      </c>
    </row>
    <row r="920" customFormat="false" ht="15" hidden="false" customHeight="false" outlineLevel="0" collapsed="false">
      <c r="B920" s="18" t="s">
        <v>239</v>
      </c>
      <c r="C920" s="18" t="s">
        <v>110</v>
      </c>
      <c r="D920" s="75" t="n">
        <v>37.5</v>
      </c>
      <c r="E920" s="2" t="n">
        <v>805</v>
      </c>
      <c r="F920" s="2" t="n">
        <v>805</v>
      </c>
      <c r="G920" s="2"/>
      <c r="H920" s="18"/>
      <c r="I920" s="0" t="str">
        <f aca="false">B920&amp;C920&amp;D920</f>
        <v>MENFOOTWEAR37,5</v>
      </c>
      <c r="J920" s="2" t="n">
        <f aca="false">COUNTIFS(I:I,I920)</f>
        <v>1</v>
      </c>
    </row>
    <row r="921" customFormat="false" ht="15" hidden="false" customHeight="false" outlineLevel="0" collapsed="false">
      <c r="B921" s="18" t="s">
        <v>239</v>
      </c>
      <c r="C921" s="18" t="s">
        <v>110</v>
      </c>
      <c r="D921" s="75" t="n">
        <v>38</v>
      </c>
      <c r="E921" s="2" t="n">
        <v>825</v>
      </c>
      <c r="F921" s="2" t="n">
        <v>825</v>
      </c>
      <c r="G921" s="2"/>
      <c r="H921" s="18"/>
      <c r="I921" s="0" t="str">
        <f aca="false">B921&amp;C921&amp;D921</f>
        <v>MENFOOTWEAR38</v>
      </c>
      <c r="J921" s="2" t="n">
        <f aca="false">COUNTIFS(I:I,I921)</f>
        <v>1</v>
      </c>
    </row>
    <row r="922" customFormat="false" ht="15" hidden="false" customHeight="false" outlineLevel="0" collapsed="false">
      <c r="B922" s="18" t="s">
        <v>239</v>
      </c>
      <c r="C922" s="18" t="s">
        <v>110</v>
      </c>
      <c r="D922" s="75" t="n">
        <v>38.5</v>
      </c>
      <c r="E922" s="2" t="n">
        <v>845</v>
      </c>
      <c r="F922" s="2" t="n">
        <v>845</v>
      </c>
      <c r="G922" s="2"/>
      <c r="H922" s="18"/>
      <c r="I922" s="0" t="str">
        <f aca="false">B922&amp;C922&amp;D922</f>
        <v>MENFOOTWEAR38,5</v>
      </c>
      <c r="J922" s="2" t="n">
        <f aca="false">COUNTIFS(I:I,I922)</f>
        <v>1</v>
      </c>
    </row>
    <row r="923" customFormat="false" ht="15" hidden="false" customHeight="false" outlineLevel="0" collapsed="false">
      <c r="B923" s="18" t="s">
        <v>239</v>
      </c>
      <c r="C923" s="18" t="s">
        <v>110</v>
      </c>
      <c r="D923" s="75" t="n">
        <v>39</v>
      </c>
      <c r="E923" s="2" t="n">
        <v>865</v>
      </c>
      <c r="F923" s="2" t="n">
        <v>865</v>
      </c>
      <c r="G923" s="2"/>
      <c r="H923" s="18"/>
      <c r="I923" s="0" t="str">
        <f aca="false">B923&amp;C923&amp;D923</f>
        <v>MENFOOTWEAR39</v>
      </c>
      <c r="J923" s="2" t="n">
        <f aca="false">COUNTIFS(I:I,I923)</f>
        <v>1</v>
      </c>
    </row>
    <row r="924" customFormat="false" ht="15" hidden="false" customHeight="false" outlineLevel="0" collapsed="false">
      <c r="B924" s="18" t="s">
        <v>239</v>
      </c>
      <c r="C924" s="18" t="s">
        <v>110</v>
      </c>
      <c r="D924" s="75" t="n">
        <v>39.5</v>
      </c>
      <c r="E924" s="2" t="n">
        <v>885</v>
      </c>
      <c r="F924" s="2" t="n">
        <v>885</v>
      </c>
      <c r="G924" s="2"/>
      <c r="H924" s="18"/>
      <c r="I924" s="0" t="str">
        <f aca="false">B924&amp;C924&amp;D924</f>
        <v>MENFOOTWEAR39,5</v>
      </c>
      <c r="J924" s="2" t="n">
        <f aca="false">COUNTIFS(I:I,I924)</f>
        <v>1</v>
      </c>
    </row>
    <row r="925" customFormat="false" ht="15" hidden="false" customHeight="false" outlineLevel="0" collapsed="false">
      <c r="B925" s="18" t="s">
        <v>239</v>
      </c>
      <c r="C925" s="18" t="s">
        <v>110</v>
      </c>
      <c r="D925" s="75" t="n">
        <v>40</v>
      </c>
      <c r="E925" s="2" t="n">
        <v>905</v>
      </c>
      <c r="F925" s="2" t="n">
        <v>905</v>
      </c>
      <c r="G925" s="2"/>
      <c r="H925" s="18"/>
      <c r="I925" s="0" t="str">
        <f aca="false">B925&amp;C925&amp;D925</f>
        <v>MENFOOTWEAR40</v>
      </c>
      <c r="J925" s="2" t="n">
        <f aca="false">COUNTIFS(I:I,I925)</f>
        <v>1</v>
      </c>
    </row>
    <row r="926" customFormat="false" ht="15" hidden="false" customHeight="false" outlineLevel="0" collapsed="false">
      <c r="B926" s="18" t="s">
        <v>239</v>
      </c>
      <c r="C926" s="18" t="s">
        <v>110</v>
      </c>
      <c r="D926" s="75" t="n">
        <v>40.5</v>
      </c>
      <c r="E926" s="2" t="n">
        <v>925</v>
      </c>
      <c r="F926" s="2" t="n">
        <v>925</v>
      </c>
      <c r="G926" s="2"/>
      <c r="H926" s="18"/>
      <c r="I926" s="0" t="str">
        <f aca="false">B926&amp;C926&amp;D926</f>
        <v>MENFOOTWEAR40,5</v>
      </c>
      <c r="J926" s="2" t="n">
        <f aca="false">COUNTIFS(I:I,I926)</f>
        <v>1</v>
      </c>
    </row>
    <row r="927" customFormat="false" ht="15" hidden="false" customHeight="false" outlineLevel="0" collapsed="false">
      <c r="B927" s="18" t="s">
        <v>239</v>
      </c>
      <c r="C927" s="18" t="s">
        <v>110</v>
      </c>
      <c r="D927" s="75" t="n">
        <v>41</v>
      </c>
      <c r="E927" s="2" t="n">
        <v>945</v>
      </c>
      <c r="F927" s="2" t="n">
        <v>935</v>
      </c>
      <c r="G927" s="2"/>
      <c r="H927" s="18"/>
      <c r="I927" s="0" t="str">
        <f aca="false">B927&amp;C927&amp;D927</f>
        <v>MENFOOTWEAR41</v>
      </c>
      <c r="J927" s="2" t="n">
        <f aca="false">COUNTIFS(I:I,I927)</f>
        <v>1</v>
      </c>
    </row>
    <row r="928" customFormat="false" ht="15" hidden="false" customHeight="false" outlineLevel="0" collapsed="false">
      <c r="B928" s="18" t="s">
        <v>239</v>
      </c>
      <c r="C928" s="18" t="s">
        <v>110</v>
      </c>
      <c r="D928" s="75" t="n">
        <v>41.5</v>
      </c>
      <c r="E928" s="2" t="n">
        <v>965</v>
      </c>
      <c r="F928" s="2" t="n">
        <v>955</v>
      </c>
      <c r="G928" s="2"/>
      <c r="H928" s="18"/>
      <c r="I928" s="0" t="str">
        <f aca="false">B928&amp;C928&amp;D928</f>
        <v>MENFOOTWEAR41,5</v>
      </c>
      <c r="J928" s="2" t="n">
        <f aca="false">COUNTIFS(I:I,I928)</f>
        <v>1</v>
      </c>
    </row>
    <row r="929" customFormat="false" ht="15" hidden="false" customHeight="false" outlineLevel="0" collapsed="false">
      <c r="B929" s="18" t="s">
        <v>239</v>
      </c>
      <c r="C929" s="18" t="s">
        <v>110</v>
      </c>
      <c r="D929" s="75" t="n">
        <v>42</v>
      </c>
      <c r="E929" s="2" t="n">
        <v>995</v>
      </c>
      <c r="F929" s="2" t="n">
        <v>965</v>
      </c>
      <c r="G929" s="2"/>
      <c r="H929" s="18"/>
      <c r="I929" s="0" t="str">
        <f aca="false">B929&amp;C929&amp;D929</f>
        <v>MENFOOTWEAR42</v>
      </c>
      <c r="J929" s="2" t="n">
        <f aca="false">COUNTIFS(I:I,I929)</f>
        <v>1</v>
      </c>
    </row>
    <row r="930" customFormat="false" ht="15" hidden="false" customHeight="false" outlineLevel="0" collapsed="false">
      <c r="B930" s="18" t="s">
        <v>239</v>
      </c>
      <c r="C930" s="18" t="s">
        <v>110</v>
      </c>
      <c r="D930" s="75" t="n">
        <v>42.5</v>
      </c>
      <c r="E930" s="2" t="n">
        <v>985</v>
      </c>
      <c r="F930" s="2" t="n">
        <v>985</v>
      </c>
      <c r="G930" s="2"/>
      <c r="H930" s="18"/>
      <c r="I930" s="0" t="str">
        <f aca="false">B930&amp;C930&amp;D930</f>
        <v>MENFOOTWEAR42,5</v>
      </c>
      <c r="J930" s="2" t="n">
        <f aca="false">COUNTIFS(I:I,I930)</f>
        <v>1</v>
      </c>
    </row>
    <row r="931" customFormat="false" ht="15" hidden="false" customHeight="false" outlineLevel="0" collapsed="false">
      <c r="B931" s="18" t="s">
        <v>239</v>
      </c>
      <c r="C931" s="18" t="s">
        <v>110</v>
      </c>
      <c r="D931" s="75" t="n">
        <v>43</v>
      </c>
      <c r="E931" s="2" t="n">
        <v>975</v>
      </c>
      <c r="F931" s="2" t="n">
        <v>995</v>
      </c>
      <c r="G931" s="2"/>
      <c r="H931" s="18"/>
      <c r="I931" s="0" t="str">
        <f aca="false">B931&amp;C931&amp;D931</f>
        <v>MENFOOTWEAR43</v>
      </c>
      <c r="J931" s="2" t="n">
        <f aca="false">COUNTIFS(I:I,I931)</f>
        <v>1</v>
      </c>
    </row>
    <row r="932" customFormat="false" ht="15" hidden="false" customHeight="false" outlineLevel="0" collapsed="false">
      <c r="B932" s="18" t="s">
        <v>239</v>
      </c>
      <c r="C932" s="18" t="s">
        <v>110</v>
      </c>
      <c r="D932" s="75" t="n">
        <v>43.5</v>
      </c>
      <c r="E932" s="2" t="n">
        <v>955</v>
      </c>
      <c r="F932" s="2" t="n">
        <v>975</v>
      </c>
      <c r="G932" s="2"/>
      <c r="H932" s="18"/>
      <c r="I932" s="0" t="str">
        <f aca="false">B932&amp;C932&amp;D932</f>
        <v>MENFOOTWEAR43,5</v>
      </c>
      <c r="J932" s="2" t="n">
        <f aca="false">COUNTIFS(I:I,I932)</f>
        <v>1</v>
      </c>
    </row>
    <row r="933" customFormat="false" ht="15" hidden="false" customHeight="false" outlineLevel="0" collapsed="false">
      <c r="B933" s="18" t="s">
        <v>239</v>
      </c>
      <c r="C933" s="18" t="s">
        <v>110</v>
      </c>
      <c r="D933" s="75" t="n">
        <v>44</v>
      </c>
      <c r="E933" s="2" t="n">
        <v>935</v>
      </c>
      <c r="F933" s="2" t="n">
        <v>945</v>
      </c>
      <c r="G933" s="2"/>
      <c r="H933" s="18"/>
      <c r="I933" s="0" t="str">
        <f aca="false">B933&amp;C933&amp;D933</f>
        <v>MENFOOTWEAR44</v>
      </c>
      <c r="J933" s="2" t="n">
        <f aca="false">COUNTIFS(I:I,I933)</f>
        <v>1</v>
      </c>
    </row>
    <row r="934" customFormat="false" ht="15" hidden="false" customHeight="false" outlineLevel="0" collapsed="false">
      <c r="B934" s="18" t="s">
        <v>239</v>
      </c>
      <c r="C934" s="18" t="s">
        <v>110</v>
      </c>
      <c r="D934" s="75" t="n">
        <v>44.5</v>
      </c>
      <c r="E934" s="2" t="n">
        <v>915</v>
      </c>
      <c r="F934" s="2" t="n">
        <v>915</v>
      </c>
      <c r="G934" s="2"/>
      <c r="H934" s="18"/>
      <c r="I934" s="0" t="str">
        <f aca="false">B934&amp;C934&amp;D934</f>
        <v>MENFOOTWEAR44,5</v>
      </c>
      <c r="J934" s="2" t="n">
        <f aca="false">COUNTIFS(I:I,I934)</f>
        <v>1</v>
      </c>
    </row>
    <row r="935" customFormat="false" ht="15" hidden="false" customHeight="false" outlineLevel="0" collapsed="false">
      <c r="B935" s="18" t="s">
        <v>239</v>
      </c>
      <c r="C935" s="18" t="s">
        <v>110</v>
      </c>
      <c r="D935" s="75" t="n">
        <v>45</v>
      </c>
      <c r="E935" s="2" t="n">
        <v>895</v>
      </c>
      <c r="F935" s="2" t="n">
        <v>895</v>
      </c>
      <c r="G935" s="2"/>
      <c r="H935" s="18"/>
      <c r="I935" s="0" t="str">
        <f aca="false">B935&amp;C935&amp;D935</f>
        <v>MENFOOTWEAR45</v>
      </c>
      <c r="J935" s="2" t="n">
        <f aca="false">COUNTIFS(I:I,I935)</f>
        <v>1</v>
      </c>
    </row>
    <row r="936" customFormat="false" ht="15" hidden="false" customHeight="false" outlineLevel="0" collapsed="false">
      <c r="B936" s="18" t="s">
        <v>239</v>
      </c>
      <c r="C936" s="18" t="s">
        <v>110</v>
      </c>
      <c r="D936" s="75" t="n">
        <v>45.5</v>
      </c>
      <c r="E936" s="2" t="n">
        <v>875</v>
      </c>
      <c r="F936" s="2" t="n">
        <v>875</v>
      </c>
      <c r="G936" s="2"/>
      <c r="H936" s="18"/>
      <c r="I936" s="0" t="str">
        <f aca="false">B936&amp;C936&amp;D936</f>
        <v>MENFOOTWEAR45,5</v>
      </c>
      <c r="J936" s="2" t="n">
        <f aca="false">COUNTIFS(I:I,I936)</f>
        <v>1</v>
      </c>
    </row>
    <row r="937" customFormat="false" ht="15" hidden="false" customHeight="false" outlineLevel="0" collapsed="false">
      <c r="B937" s="18" t="s">
        <v>239</v>
      </c>
      <c r="C937" s="18" t="s">
        <v>110</v>
      </c>
      <c r="D937" s="75" t="n">
        <v>46</v>
      </c>
      <c r="E937" s="2" t="n">
        <v>855</v>
      </c>
      <c r="F937" s="2" t="n">
        <v>855</v>
      </c>
      <c r="G937" s="2"/>
      <c r="H937" s="18"/>
      <c r="I937" s="0" t="str">
        <f aca="false">B937&amp;C937&amp;D937</f>
        <v>MENFOOTWEAR46</v>
      </c>
      <c r="J937" s="2" t="n">
        <f aca="false">COUNTIFS(I:I,I937)</f>
        <v>1</v>
      </c>
    </row>
    <row r="938" customFormat="false" ht="15" hidden="false" customHeight="false" outlineLevel="0" collapsed="false">
      <c r="B938" s="18" t="s">
        <v>239</v>
      </c>
      <c r="C938" s="18" t="s">
        <v>110</v>
      </c>
      <c r="D938" s="75" t="n">
        <v>46.5</v>
      </c>
      <c r="E938" s="2" t="n">
        <v>835</v>
      </c>
      <c r="F938" s="2" t="n">
        <v>835</v>
      </c>
      <c r="G938" s="2"/>
      <c r="H938" s="18"/>
      <c r="I938" s="0" t="str">
        <f aca="false">B938&amp;C938&amp;D938</f>
        <v>MENFOOTWEAR46,5</v>
      </c>
      <c r="J938" s="2" t="n">
        <f aca="false">COUNTIFS(I:I,I938)</f>
        <v>1</v>
      </c>
    </row>
    <row r="939" customFormat="false" ht="15" hidden="false" customHeight="false" outlineLevel="0" collapsed="false">
      <c r="B939" s="18" t="s">
        <v>239</v>
      </c>
      <c r="C939" s="18" t="s">
        <v>110</v>
      </c>
      <c r="D939" s="75" t="n">
        <v>47</v>
      </c>
      <c r="E939" s="2" t="n">
        <v>815</v>
      </c>
      <c r="F939" s="2" t="n">
        <v>815</v>
      </c>
      <c r="G939" s="2"/>
      <c r="H939" s="18"/>
      <c r="I939" s="0" t="str">
        <f aca="false">B939&amp;C939&amp;D939</f>
        <v>MENFOOTWEAR47</v>
      </c>
      <c r="J939" s="2" t="n">
        <f aca="false">COUNTIFS(I:I,I939)</f>
        <v>1</v>
      </c>
    </row>
    <row r="940" customFormat="false" ht="15" hidden="false" customHeight="false" outlineLevel="0" collapsed="false">
      <c r="B940" s="18" t="s">
        <v>239</v>
      </c>
      <c r="C940" s="18" t="s">
        <v>110</v>
      </c>
      <c r="D940" s="75" t="n">
        <v>47.5</v>
      </c>
      <c r="E940" s="2" t="n">
        <v>795</v>
      </c>
      <c r="F940" s="2" t="n">
        <v>795</v>
      </c>
      <c r="G940" s="2"/>
      <c r="H940" s="18"/>
      <c r="I940" s="0" t="str">
        <f aca="false">B940&amp;C940&amp;D940</f>
        <v>MENFOOTWEAR47,5</v>
      </c>
      <c r="J940" s="2" t="n">
        <f aca="false">COUNTIFS(I:I,I940)</f>
        <v>1</v>
      </c>
    </row>
    <row r="941" customFormat="false" ht="15" hidden="false" customHeight="false" outlineLevel="0" collapsed="false">
      <c r="B941" s="18" t="s">
        <v>239</v>
      </c>
      <c r="C941" s="18" t="s">
        <v>110</v>
      </c>
      <c r="D941" s="75" t="n">
        <v>48</v>
      </c>
      <c r="E941" s="2" t="n">
        <v>775</v>
      </c>
      <c r="F941" s="2" t="n">
        <v>775</v>
      </c>
      <c r="G941" s="2"/>
      <c r="H941" s="18"/>
      <c r="I941" s="0" t="str">
        <f aca="false">B941&amp;C941&amp;D941</f>
        <v>MENFOOTWEAR48</v>
      </c>
      <c r="J941" s="2" t="n">
        <f aca="false">COUNTIFS(I:I,I941)</f>
        <v>1</v>
      </c>
    </row>
    <row r="942" customFormat="false" ht="15" hidden="false" customHeight="false" outlineLevel="0" collapsed="false">
      <c r="B942" s="18" t="s">
        <v>239</v>
      </c>
      <c r="C942" s="18" t="s">
        <v>110</v>
      </c>
      <c r="D942" s="75" t="n">
        <v>48.5</v>
      </c>
      <c r="E942" s="2" t="n">
        <v>755</v>
      </c>
      <c r="F942" s="2" t="n">
        <v>755</v>
      </c>
      <c r="G942" s="2"/>
      <c r="H942" s="18"/>
      <c r="I942" s="0" t="str">
        <f aca="false">B942&amp;C942&amp;D942</f>
        <v>MENFOOTWEAR48,5</v>
      </c>
      <c r="J942" s="2" t="n">
        <f aca="false">COUNTIFS(I:I,I942)</f>
        <v>1</v>
      </c>
    </row>
    <row r="943" customFormat="false" ht="15" hidden="false" customHeight="false" outlineLevel="0" collapsed="false">
      <c r="B943" s="18" t="s">
        <v>239</v>
      </c>
      <c r="C943" s="18" t="s">
        <v>110</v>
      </c>
      <c r="D943" s="75" t="n">
        <v>49</v>
      </c>
      <c r="E943" s="2" t="n">
        <v>735</v>
      </c>
      <c r="F943" s="2" t="n">
        <v>735</v>
      </c>
      <c r="G943" s="2"/>
      <c r="H943" s="18"/>
      <c r="I943" s="0" t="str">
        <f aca="false">B943&amp;C943&amp;D943</f>
        <v>MENFOOTWEAR49</v>
      </c>
      <c r="J943" s="2" t="n">
        <f aca="false">COUNTIFS(I:I,I943)</f>
        <v>1</v>
      </c>
    </row>
    <row r="944" customFormat="false" ht="15" hidden="false" customHeight="false" outlineLevel="0" collapsed="false">
      <c r="B944" s="18" t="s">
        <v>239</v>
      </c>
      <c r="C944" s="18" t="s">
        <v>110</v>
      </c>
      <c r="D944" s="75" t="n">
        <v>49.5</v>
      </c>
      <c r="E944" s="2" t="n">
        <v>715</v>
      </c>
      <c r="F944" s="2" t="n">
        <v>715</v>
      </c>
      <c r="G944" s="2"/>
      <c r="H944" s="18"/>
      <c r="I944" s="0" t="str">
        <f aca="false">B944&amp;C944&amp;D944</f>
        <v>MENFOOTWEAR49,5</v>
      </c>
      <c r="J944" s="2" t="n">
        <f aca="false">COUNTIFS(I:I,I944)</f>
        <v>1</v>
      </c>
    </row>
    <row r="945" customFormat="false" ht="15" hidden="false" customHeight="false" outlineLevel="0" collapsed="false">
      <c r="B945" s="18" t="s">
        <v>239</v>
      </c>
      <c r="C945" s="18" t="s">
        <v>110</v>
      </c>
      <c r="D945" s="75" t="n">
        <v>50</v>
      </c>
      <c r="E945" s="2" t="n">
        <v>695</v>
      </c>
      <c r="F945" s="2" t="n">
        <v>695</v>
      </c>
      <c r="G945" s="2"/>
      <c r="H945" s="18"/>
      <c r="I945" s="0" t="str">
        <f aca="false">B945&amp;C945&amp;D945</f>
        <v>MENFOOTWEAR50</v>
      </c>
      <c r="J945" s="2" t="n">
        <f aca="false">COUNTIFS(I:I,I945)</f>
        <v>1</v>
      </c>
    </row>
    <row r="946" customFormat="false" ht="15" hidden="false" customHeight="false" outlineLevel="0" collapsed="false">
      <c r="B946" s="18" t="s">
        <v>239</v>
      </c>
      <c r="C946" s="18" t="s">
        <v>110</v>
      </c>
      <c r="D946" s="2" t="n">
        <v>50.5</v>
      </c>
      <c r="E946" s="2" t="n">
        <v>665</v>
      </c>
      <c r="F946" s="2" t="n">
        <v>665</v>
      </c>
      <c r="G946" s="2"/>
      <c r="H946" s="18"/>
      <c r="I946" s="0" t="str">
        <f aca="false">B946&amp;C946&amp;D946</f>
        <v>MENFOOTWEAR50,5</v>
      </c>
      <c r="J946" s="2" t="n">
        <f aca="false">COUNTIFS(I:I,I946)</f>
        <v>1</v>
      </c>
    </row>
    <row r="947" customFormat="false" ht="15" hidden="false" customHeight="false" outlineLevel="0" collapsed="false">
      <c r="B947" s="18" t="s">
        <v>239</v>
      </c>
      <c r="C947" s="18" t="s">
        <v>110</v>
      </c>
      <c r="D947" s="2" t="n">
        <v>51</v>
      </c>
      <c r="E947" s="2" t="n">
        <v>655</v>
      </c>
      <c r="F947" s="2" t="n">
        <v>655</v>
      </c>
      <c r="G947" s="2"/>
      <c r="H947" s="18"/>
      <c r="I947" s="0" t="str">
        <f aca="false">B947&amp;C947&amp;D947</f>
        <v>MENFOOTWEAR51</v>
      </c>
      <c r="J947" s="2" t="n">
        <f aca="false">COUNTIFS(I:I,I947)</f>
        <v>1</v>
      </c>
    </row>
    <row r="948" customFormat="false" ht="15" hidden="false" customHeight="false" outlineLevel="0" collapsed="false">
      <c r="B948" s="18" t="s">
        <v>239</v>
      </c>
      <c r="C948" s="18" t="s">
        <v>110</v>
      </c>
      <c r="D948" s="2" t="n">
        <v>51.5</v>
      </c>
      <c r="E948" s="2" t="n">
        <v>645</v>
      </c>
      <c r="F948" s="2" t="n">
        <v>645</v>
      </c>
      <c r="G948" s="2"/>
      <c r="H948" s="18"/>
      <c r="I948" s="0" t="str">
        <f aca="false">B948&amp;C948&amp;D948</f>
        <v>MENFOOTWEAR51,5</v>
      </c>
      <c r="J948" s="2" t="n">
        <f aca="false">COUNTIFS(I:I,I948)</f>
        <v>1</v>
      </c>
    </row>
    <row r="949" customFormat="false" ht="15" hidden="false" customHeight="false" outlineLevel="0" collapsed="false">
      <c r="B949" s="18" t="s">
        <v>239</v>
      </c>
      <c r="C949" s="18" t="s">
        <v>110</v>
      </c>
      <c r="D949" s="2" t="n">
        <v>52</v>
      </c>
      <c r="E949" s="2" t="n">
        <v>635</v>
      </c>
      <c r="F949" s="2" t="n">
        <v>635</v>
      </c>
      <c r="G949" s="2"/>
      <c r="H949" s="18"/>
      <c r="I949" s="0" t="str">
        <f aca="false">B949&amp;C949&amp;D949</f>
        <v>MENFOOTWEAR52</v>
      </c>
      <c r="J949" s="2" t="n">
        <f aca="false">COUNTIFS(I:I,I949)</f>
        <v>1</v>
      </c>
    </row>
    <row r="950" customFormat="false" ht="15" hidden="false" customHeight="false" outlineLevel="0" collapsed="false">
      <c r="B950" s="18" t="s">
        <v>239</v>
      </c>
      <c r="C950" s="18" t="s">
        <v>110</v>
      </c>
      <c r="D950" s="2" t="n">
        <v>52.5</v>
      </c>
      <c r="E950" s="2" t="s">
        <v>3358</v>
      </c>
      <c r="F950" s="2" t="n">
        <v>625</v>
      </c>
      <c r="G950" s="2"/>
      <c r="H950" s="18"/>
      <c r="I950" s="0" t="str">
        <f aca="false">B950&amp;C950&amp;D950</f>
        <v>MENFOOTWEAR52,5</v>
      </c>
      <c r="J950" s="2" t="n">
        <f aca="false">COUNTIFS(I:I,I950)</f>
        <v>1</v>
      </c>
    </row>
    <row r="951" customFormat="false" ht="15" hidden="false" customHeight="false" outlineLevel="0" collapsed="false">
      <c r="B951" s="18" t="s">
        <v>239</v>
      </c>
      <c r="C951" s="18" t="s">
        <v>110</v>
      </c>
      <c r="D951" s="2" t="n">
        <v>53</v>
      </c>
      <c r="E951" s="2" t="n">
        <v>625</v>
      </c>
      <c r="F951" s="2" t="n">
        <v>615</v>
      </c>
      <c r="G951" s="2"/>
      <c r="H951" s="18"/>
      <c r="I951" s="0" t="str">
        <f aca="false">B951&amp;C951&amp;D951</f>
        <v>MENFOOTWEAR53</v>
      </c>
      <c r="J951" s="2" t="n">
        <f aca="false">COUNTIFS(I:I,I951)</f>
        <v>1</v>
      </c>
    </row>
    <row r="952" customFormat="false" ht="15" hidden="false" customHeight="false" outlineLevel="0" collapsed="false">
      <c r="B952" s="18" t="s">
        <v>239</v>
      </c>
      <c r="C952" s="18" t="s">
        <v>110</v>
      </c>
      <c r="D952" s="2" t="n">
        <v>53.5</v>
      </c>
      <c r="E952" s="2" t="n">
        <v>615</v>
      </c>
      <c r="F952" s="2" t="n">
        <v>605</v>
      </c>
      <c r="G952" s="2"/>
      <c r="H952" s="18"/>
      <c r="I952" s="0" t="str">
        <f aca="false">B952&amp;C952&amp;D952</f>
        <v>MENFOOTWEAR53,5</v>
      </c>
      <c r="J952" s="2" t="n">
        <f aca="false">COUNTIFS(I:I,I952)</f>
        <v>1</v>
      </c>
    </row>
    <row r="953" customFormat="false" ht="15" hidden="false" customHeight="false" outlineLevel="0" collapsed="false">
      <c r="B953" s="18" t="s">
        <v>239</v>
      </c>
      <c r="C953" s="18" t="s">
        <v>110</v>
      </c>
      <c r="D953" s="2" t="n">
        <v>54</v>
      </c>
      <c r="E953" s="2" t="s">
        <v>3358</v>
      </c>
      <c r="F953" s="2" t="n">
        <v>595</v>
      </c>
      <c r="G953" s="2"/>
      <c r="H953" s="18"/>
      <c r="I953" s="0" t="str">
        <f aca="false">B953&amp;C953&amp;D953</f>
        <v>MENFOOTWEAR54</v>
      </c>
      <c r="J953" s="2" t="n">
        <f aca="false">COUNTIFS(I:I,I953)</f>
        <v>1</v>
      </c>
    </row>
    <row r="954" customFormat="false" ht="15" hidden="false" customHeight="false" outlineLevel="0" collapsed="false">
      <c r="B954" s="18" t="s">
        <v>239</v>
      </c>
      <c r="C954" s="18" t="s">
        <v>110</v>
      </c>
      <c r="D954" s="2" t="s">
        <v>147</v>
      </c>
      <c r="E954" s="2" t="n">
        <v>694</v>
      </c>
      <c r="F954" s="2" t="n">
        <v>684</v>
      </c>
      <c r="G954" s="2"/>
      <c r="H954" s="18"/>
      <c r="I954" s="0" t="str">
        <f aca="false">B954&amp;C954&amp;D954</f>
        <v>MENFOOTWEAR35/36</v>
      </c>
      <c r="J954" s="2" t="n">
        <f aca="false">COUNTIFS(I:I,I954)</f>
        <v>1</v>
      </c>
    </row>
    <row r="955" customFormat="false" ht="15" hidden="false" customHeight="false" outlineLevel="0" collapsed="false">
      <c r="B955" s="18" t="s">
        <v>239</v>
      </c>
      <c r="C955" s="18" t="s">
        <v>110</v>
      </c>
      <c r="D955" s="2" t="s">
        <v>161</v>
      </c>
      <c r="E955" s="2" t="s">
        <v>3358</v>
      </c>
      <c r="F955" s="2" t="n">
        <v>694</v>
      </c>
      <c r="G955" s="2"/>
      <c r="H955" s="18"/>
      <c r="I955" s="0" t="str">
        <f aca="false">B955&amp;C955&amp;D955</f>
        <v>MENFOOTWEAR35/37</v>
      </c>
      <c r="J955" s="2" t="n">
        <f aca="false">COUNTIFS(I:I,I955)</f>
        <v>1</v>
      </c>
    </row>
    <row r="956" customFormat="false" ht="15" hidden="false" customHeight="false" outlineLevel="0" collapsed="false">
      <c r="B956" s="18" t="s">
        <v>239</v>
      </c>
      <c r="C956" s="18" t="s">
        <v>110</v>
      </c>
      <c r="D956" s="2" t="s">
        <v>148</v>
      </c>
      <c r="E956" s="2" t="n">
        <v>774</v>
      </c>
      <c r="F956" s="2" t="n">
        <v>774</v>
      </c>
      <c r="G956" s="2"/>
      <c r="H956" s="18"/>
      <c r="I956" s="0" t="str">
        <f aca="false">B956&amp;C956&amp;D956</f>
        <v>MENFOOTWEAR36/37</v>
      </c>
      <c r="J956" s="2" t="n">
        <f aca="false">COUNTIFS(I:I,I956)</f>
        <v>1</v>
      </c>
    </row>
    <row r="957" customFormat="false" ht="15" hidden="false" customHeight="false" outlineLevel="0" collapsed="false">
      <c r="B957" s="18" t="s">
        <v>239</v>
      </c>
      <c r="C957" s="18" t="s">
        <v>110</v>
      </c>
      <c r="D957" s="2" t="s">
        <v>163</v>
      </c>
      <c r="E957" s="2" t="n">
        <v>893</v>
      </c>
      <c r="F957" s="2" t="n">
        <v>893</v>
      </c>
      <c r="G957" s="2"/>
      <c r="H957" s="18"/>
      <c r="I957" s="0" t="str">
        <f aca="false">B957&amp;C957&amp;D957</f>
        <v>MENFOOTWEAR36/38</v>
      </c>
      <c r="J957" s="2" t="n">
        <f aca="false">COUNTIFS(I:I,I957)</f>
        <v>1</v>
      </c>
    </row>
    <row r="958" customFormat="false" ht="15" hidden="false" customHeight="false" outlineLevel="0" collapsed="false">
      <c r="B958" s="18" t="s">
        <v>239</v>
      </c>
      <c r="C958" s="18" t="s">
        <v>110</v>
      </c>
      <c r="D958" s="2" t="s">
        <v>149</v>
      </c>
      <c r="E958" s="2" t="n">
        <v>814</v>
      </c>
      <c r="F958" s="2" t="n">
        <v>814</v>
      </c>
      <c r="G958" s="2"/>
      <c r="H958" s="18"/>
      <c r="I958" s="0" t="str">
        <f aca="false">B958&amp;C958&amp;D958</f>
        <v>MENFOOTWEAR37/38</v>
      </c>
      <c r="J958" s="2" t="n">
        <f aca="false">COUNTIFS(I:I,I958)</f>
        <v>1</v>
      </c>
    </row>
    <row r="959" customFormat="false" ht="15" hidden="false" customHeight="false" outlineLevel="0" collapsed="false">
      <c r="B959" s="18" t="s">
        <v>239</v>
      </c>
      <c r="C959" s="18" t="s">
        <v>110</v>
      </c>
      <c r="D959" s="2" t="s">
        <v>165</v>
      </c>
      <c r="E959" s="2" t="n">
        <v>913</v>
      </c>
      <c r="F959" s="2" t="n">
        <v>913</v>
      </c>
      <c r="G959" s="2"/>
      <c r="H959" s="18"/>
      <c r="I959" s="0" t="str">
        <f aca="false">B959&amp;C959&amp;D959</f>
        <v>MENFOOTWEAR37/39</v>
      </c>
      <c r="J959" s="2" t="n">
        <f aca="false">COUNTIFS(I:I,I959)</f>
        <v>1</v>
      </c>
    </row>
    <row r="960" customFormat="false" ht="15" hidden="false" customHeight="false" outlineLevel="0" collapsed="false">
      <c r="B960" s="18" t="s">
        <v>239</v>
      </c>
      <c r="C960" s="18" t="s">
        <v>110</v>
      </c>
      <c r="D960" s="2" t="s">
        <v>150</v>
      </c>
      <c r="E960" s="2" t="n">
        <v>854</v>
      </c>
      <c r="F960" s="2" t="n">
        <v>854</v>
      </c>
      <c r="G960" s="2"/>
      <c r="H960" s="18"/>
      <c r="I960" s="0" t="str">
        <f aca="false">B960&amp;C960&amp;D960</f>
        <v>MENFOOTWEAR38/39</v>
      </c>
      <c r="J960" s="2" t="n">
        <f aca="false">COUNTIFS(I:I,I960)</f>
        <v>1</v>
      </c>
    </row>
    <row r="961" customFormat="false" ht="15" hidden="false" customHeight="false" outlineLevel="0" collapsed="false">
      <c r="B961" s="18" t="s">
        <v>239</v>
      </c>
      <c r="C961" s="18" t="s">
        <v>110</v>
      </c>
      <c r="D961" s="2" t="s">
        <v>166</v>
      </c>
      <c r="E961" s="2" t="n">
        <v>933</v>
      </c>
      <c r="F961" s="2" t="n">
        <v>933</v>
      </c>
      <c r="G961" s="2"/>
      <c r="H961" s="18"/>
      <c r="I961" s="0" t="str">
        <f aca="false">B961&amp;C961&amp;D961</f>
        <v>MENFOOTWEAR38/40</v>
      </c>
      <c r="J961" s="2" t="n">
        <f aca="false">COUNTIFS(I:I,I961)</f>
        <v>1</v>
      </c>
    </row>
    <row r="962" customFormat="false" ht="15" hidden="false" customHeight="false" outlineLevel="0" collapsed="false">
      <c r="B962" s="18" t="s">
        <v>239</v>
      </c>
      <c r="C962" s="18" t="s">
        <v>110</v>
      </c>
      <c r="D962" s="2" t="s">
        <v>151</v>
      </c>
      <c r="E962" s="2" t="n">
        <v>894</v>
      </c>
      <c r="F962" s="2" t="n">
        <v>894</v>
      </c>
      <c r="G962" s="2"/>
      <c r="H962" s="18"/>
      <c r="I962" s="0" t="str">
        <f aca="false">B962&amp;C962&amp;D962</f>
        <v>MENFOOTWEAR39/40</v>
      </c>
      <c r="J962" s="2" t="n">
        <f aca="false">COUNTIFS(I:I,I962)</f>
        <v>1</v>
      </c>
    </row>
    <row r="963" customFormat="false" ht="15" hidden="false" customHeight="false" outlineLevel="0" collapsed="false">
      <c r="B963" s="18" t="s">
        <v>239</v>
      </c>
      <c r="C963" s="18" t="s">
        <v>110</v>
      </c>
      <c r="D963" s="2" t="s">
        <v>167</v>
      </c>
      <c r="E963" s="2" t="n">
        <v>953</v>
      </c>
      <c r="F963" s="2" t="n">
        <v>953</v>
      </c>
      <c r="G963" s="2"/>
      <c r="H963" s="18"/>
      <c r="I963" s="0" t="str">
        <f aca="false">B963&amp;C963&amp;D963</f>
        <v>MENFOOTWEAR39/41</v>
      </c>
      <c r="J963" s="2" t="n">
        <f aca="false">COUNTIFS(I:I,I963)</f>
        <v>1</v>
      </c>
    </row>
    <row r="964" customFormat="false" ht="15" hidden="false" customHeight="false" outlineLevel="0" collapsed="false">
      <c r="B964" s="18" t="s">
        <v>239</v>
      </c>
      <c r="C964" s="18" t="s">
        <v>110</v>
      </c>
      <c r="D964" s="2" t="s">
        <v>152</v>
      </c>
      <c r="E964" s="2" t="n">
        <v>934</v>
      </c>
      <c r="F964" s="2" t="n">
        <v>934</v>
      </c>
      <c r="G964" s="2"/>
      <c r="H964" s="18"/>
      <c r="I964" s="0" t="str">
        <f aca="false">B964&amp;C964&amp;D964</f>
        <v>MENFOOTWEAR40/41</v>
      </c>
      <c r="J964" s="2" t="n">
        <f aca="false">COUNTIFS(I:I,I964)</f>
        <v>1</v>
      </c>
    </row>
    <row r="965" customFormat="false" ht="15" hidden="false" customHeight="false" outlineLevel="0" collapsed="false">
      <c r="B965" s="18" t="s">
        <v>239</v>
      </c>
      <c r="C965" s="18" t="s">
        <v>110</v>
      </c>
      <c r="D965" s="2" t="s">
        <v>169</v>
      </c>
      <c r="E965" s="2" t="n">
        <v>973</v>
      </c>
      <c r="F965" s="2" t="n">
        <v>973</v>
      </c>
      <c r="G965" s="2"/>
      <c r="H965" s="18"/>
      <c r="I965" s="0" t="str">
        <f aca="false">B965&amp;C965&amp;D965</f>
        <v>MENFOOTWEAR40/42</v>
      </c>
      <c r="J965" s="2" t="n">
        <f aca="false">COUNTIFS(I:I,I965)</f>
        <v>1</v>
      </c>
    </row>
    <row r="966" customFormat="false" ht="15" hidden="false" customHeight="false" outlineLevel="0" collapsed="false">
      <c r="B966" s="18" t="s">
        <v>239</v>
      </c>
      <c r="C966" s="18" t="s">
        <v>110</v>
      </c>
      <c r="D966" s="2" t="s">
        <v>153</v>
      </c>
      <c r="E966" s="2" t="n">
        <v>974</v>
      </c>
      <c r="F966" s="2" t="n">
        <v>974</v>
      </c>
      <c r="G966" s="2"/>
      <c r="H966" s="18"/>
      <c r="I966" s="0" t="str">
        <f aca="false">B966&amp;C966&amp;D966</f>
        <v>MENFOOTWEAR41/42</v>
      </c>
      <c r="J966" s="2" t="n">
        <f aca="false">COUNTIFS(I:I,I966)</f>
        <v>1</v>
      </c>
    </row>
    <row r="967" customFormat="false" ht="15" hidden="false" customHeight="false" outlineLevel="0" collapsed="false">
      <c r="B967" s="18" t="s">
        <v>239</v>
      </c>
      <c r="C967" s="18" t="s">
        <v>110</v>
      </c>
      <c r="D967" s="2" t="s">
        <v>170</v>
      </c>
      <c r="E967" s="2" t="n">
        <v>993</v>
      </c>
      <c r="F967" s="2" t="n">
        <v>993</v>
      </c>
      <c r="G967" s="2"/>
      <c r="H967" s="18"/>
      <c r="I967" s="0" t="str">
        <f aca="false">B967&amp;C967&amp;D967</f>
        <v>MENFOOTWEAR41/43</v>
      </c>
      <c r="J967" s="2" t="n">
        <f aca="false">COUNTIFS(I:I,I967)</f>
        <v>1</v>
      </c>
    </row>
    <row r="968" customFormat="false" ht="15" hidden="false" customHeight="false" outlineLevel="0" collapsed="false">
      <c r="B968" s="18" t="s">
        <v>239</v>
      </c>
      <c r="C968" s="18" t="s">
        <v>110</v>
      </c>
      <c r="D968" s="2" t="s">
        <v>1174</v>
      </c>
      <c r="E968" s="2" t="n">
        <v>992</v>
      </c>
      <c r="F968" s="2" t="n">
        <v>992</v>
      </c>
      <c r="G968" s="2"/>
      <c r="H968" s="18"/>
      <c r="I968" s="0" t="str">
        <f aca="false">B968&amp;C968&amp;D968</f>
        <v>MENFOOTWEAR41/44</v>
      </c>
      <c r="J968" s="2" t="n">
        <f aca="false">COUNTIFS(I:I,I968)</f>
        <v>1</v>
      </c>
    </row>
    <row r="969" customFormat="false" ht="15" hidden="false" customHeight="false" outlineLevel="0" collapsed="false">
      <c r="B969" s="18" t="s">
        <v>239</v>
      </c>
      <c r="C969" s="18" t="s">
        <v>110</v>
      </c>
      <c r="D969" s="2" t="s">
        <v>154</v>
      </c>
      <c r="E969" s="2" t="n">
        <v>984</v>
      </c>
      <c r="F969" s="2" t="n">
        <v>994</v>
      </c>
      <c r="G969" s="2"/>
      <c r="H969" s="18"/>
      <c r="I969" s="0" t="str">
        <f aca="false">B969&amp;C969&amp;D969</f>
        <v>MENFOOTWEAR42/43</v>
      </c>
      <c r="J969" s="2" t="n">
        <f aca="false">COUNTIFS(I:I,I969)</f>
        <v>1</v>
      </c>
    </row>
    <row r="970" customFormat="false" ht="15" hidden="false" customHeight="false" outlineLevel="0" collapsed="false">
      <c r="B970" s="18" t="s">
        <v>239</v>
      </c>
      <c r="C970" s="18" t="s">
        <v>110</v>
      </c>
      <c r="D970" s="2" t="s">
        <v>171</v>
      </c>
      <c r="E970" s="2" t="n">
        <v>983</v>
      </c>
      <c r="F970" s="2" t="n">
        <v>983</v>
      </c>
      <c r="G970" s="2"/>
      <c r="H970" s="18"/>
      <c r="I970" s="0" t="str">
        <f aca="false">B970&amp;C970&amp;D970</f>
        <v>MENFOOTWEAR42/44</v>
      </c>
      <c r="J970" s="2" t="n">
        <f aca="false">COUNTIFS(I:I,I970)</f>
        <v>1</v>
      </c>
    </row>
    <row r="971" customFormat="false" ht="15" hidden="false" customHeight="false" outlineLevel="0" collapsed="false">
      <c r="B971" s="18" t="s">
        <v>239</v>
      </c>
      <c r="C971" s="18" t="s">
        <v>110</v>
      </c>
      <c r="D971" s="2" t="s">
        <v>155</v>
      </c>
      <c r="E971" s="2" t="n">
        <v>944</v>
      </c>
      <c r="F971" s="2" t="n">
        <v>984</v>
      </c>
      <c r="G971" s="2"/>
      <c r="H971" s="18"/>
      <c r="I971" s="0" t="str">
        <f aca="false">B971&amp;C971&amp;D971</f>
        <v>MENFOOTWEAR43/44</v>
      </c>
      <c r="J971" s="2" t="n">
        <f aca="false">COUNTIFS(I:I,I971)</f>
        <v>1</v>
      </c>
    </row>
    <row r="972" customFormat="false" ht="15" hidden="false" customHeight="false" outlineLevel="0" collapsed="false">
      <c r="B972" s="18" t="s">
        <v>239</v>
      </c>
      <c r="C972" s="18" t="s">
        <v>110</v>
      </c>
      <c r="D972" s="2" t="s">
        <v>261</v>
      </c>
      <c r="E972" s="2" t="n">
        <v>963</v>
      </c>
      <c r="F972" s="2" t="n">
        <v>963</v>
      </c>
      <c r="G972" s="2"/>
      <c r="H972" s="18"/>
      <c r="I972" s="0" t="str">
        <f aca="false">B972&amp;C972&amp;D972</f>
        <v>MENFOOTWEAR43/45</v>
      </c>
      <c r="J972" s="2" t="n">
        <f aca="false">COUNTIFS(I:I,I972)</f>
        <v>1</v>
      </c>
    </row>
    <row r="973" customFormat="false" ht="15" hidden="false" customHeight="false" outlineLevel="0" collapsed="false">
      <c r="B973" s="18" t="s">
        <v>239</v>
      </c>
      <c r="C973" s="18" t="s">
        <v>110</v>
      </c>
      <c r="D973" s="2" t="s">
        <v>254</v>
      </c>
      <c r="E973" s="2" t="n">
        <v>904</v>
      </c>
      <c r="F973" s="2" t="n">
        <v>964</v>
      </c>
      <c r="G973" s="2"/>
      <c r="H973" s="18"/>
      <c r="I973" s="0" t="str">
        <f aca="false">B973&amp;C973&amp;D973</f>
        <v>MENFOOTWEAR44/45</v>
      </c>
      <c r="J973" s="2" t="n">
        <f aca="false">COUNTIFS(I:I,I973)</f>
        <v>1</v>
      </c>
    </row>
    <row r="974" customFormat="false" ht="15" hidden="false" customHeight="false" outlineLevel="0" collapsed="false">
      <c r="B974" s="18" t="s">
        <v>239</v>
      </c>
      <c r="C974" s="18" t="s">
        <v>110</v>
      </c>
      <c r="D974" s="2" t="s">
        <v>262</v>
      </c>
      <c r="E974" s="2" t="n">
        <v>943</v>
      </c>
      <c r="F974" s="2" t="n">
        <v>943</v>
      </c>
      <c r="G974" s="2"/>
      <c r="H974" s="18"/>
      <c r="I974" s="0" t="str">
        <f aca="false">B974&amp;C974&amp;D974</f>
        <v>MENFOOTWEAR44/46</v>
      </c>
      <c r="J974" s="2" t="n">
        <f aca="false">COUNTIFS(I:I,I974)</f>
        <v>1</v>
      </c>
    </row>
    <row r="975" customFormat="false" ht="15" hidden="false" customHeight="false" outlineLevel="0" collapsed="false">
      <c r="B975" s="18" t="s">
        <v>239</v>
      </c>
      <c r="C975" s="18" t="s">
        <v>110</v>
      </c>
      <c r="D975" s="2" t="s">
        <v>255</v>
      </c>
      <c r="E975" s="2" t="n">
        <v>864</v>
      </c>
      <c r="F975" s="2" t="n">
        <v>914</v>
      </c>
      <c r="G975" s="2"/>
      <c r="H975" s="18"/>
      <c r="I975" s="0" t="str">
        <f aca="false">B975&amp;C975&amp;D975</f>
        <v>MENFOOTWEAR45/46</v>
      </c>
      <c r="J975" s="2" t="n">
        <f aca="false">COUNTIFS(I:I,I975)</f>
        <v>1</v>
      </c>
    </row>
    <row r="976" customFormat="false" ht="15" hidden="false" customHeight="false" outlineLevel="0" collapsed="false">
      <c r="B976" s="18" t="s">
        <v>239</v>
      </c>
      <c r="C976" s="18" t="s">
        <v>110</v>
      </c>
      <c r="D976" s="2" t="s">
        <v>263</v>
      </c>
      <c r="E976" s="2" t="n">
        <v>923</v>
      </c>
      <c r="F976" s="2" t="n">
        <v>923</v>
      </c>
      <c r="G976" s="2"/>
      <c r="H976" s="18"/>
      <c r="I976" s="0" t="str">
        <f aca="false">B976&amp;C976&amp;D976</f>
        <v>MENFOOTWEAR45/47</v>
      </c>
      <c r="J976" s="2" t="n">
        <f aca="false">COUNTIFS(I:I,I976)</f>
        <v>1</v>
      </c>
    </row>
    <row r="977" customFormat="false" ht="15" hidden="false" customHeight="false" outlineLevel="0" collapsed="false">
      <c r="B977" s="18" t="s">
        <v>239</v>
      </c>
      <c r="C977" s="18" t="s">
        <v>110</v>
      </c>
      <c r="D977" s="2" t="s">
        <v>256</v>
      </c>
      <c r="E977" s="2" t="n">
        <v>824</v>
      </c>
      <c r="F977" s="2" t="n">
        <v>824</v>
      </c>
      <c r="G977" s="2"/>
      <c r="H977" s="18"/>
      <c r="I977" s="0" t="str">
        <f aca="false">B977&amp;C977&amp;D977</f>
        <v>MENFOOTWEAR46/47</v>
      </c>
      <c r="J977" s="2" t="n">
        <f aca="false">COUNTIFS(I:I,I977)</f>
        <v>1</v>
      </c>
    </row>
    <row r="978" customFormat="false" ht="15" hidden="false" customHeight="false" outlineLevel="0" collapsed="false">
      <c r="B978" s="18" t="s">
        <v>239</v>
      </c>
      <c r="C978" s="18" t="s">
        <v>110</v>
      </c>
      <c r="D978" s="2" t="s">
        <v>264</v>
      </c>
      <c r="E978" s="2" t="n">
        <v>903</v>
      </c>
      <c r="F978" s="2" t="n">
        <v>903</v>
      </c>
      <c r="G978" s="2"/>
      <c r="H978" s="18"/>
      <c r="I978" s="0" t="str">
        <f aca="false">B978&amp;C978&amp;D978</f>
        <v>MENFOOTWEAR46/48</v>
      </c>
      <c r="J978" s="2" t="n">
        <f aca="false">COUNTIFS(I:I,I978)</f>
        <v>1</v>
      </c>
    </row>
    <row r="979" customFormat="false" ht="15" hidden="false" customHeight="false" outlineLevel="0" collapsed="false">
      <c r="B979" s="18" t="s">
        <v>239</v>
      </c>
      <c r="C979" s="18" t="s">
        <v>110</v>
      </c>
      <c r="D979" s="2" t="s">
        <v>257</v>
      </c>
      <c r="E979" s="2" t="n">
        <v>784</v>
      </c>
      <c r="F979" s="2" t="n">
        <v>784</v>
      </c>
      <c r="G979" s="2"/>
      <c r="H979" s="18"/>
      <c r="I979" s="0" t="str">
        <f aca="false">B979&amp;C979&amp;D979</f>
        <v>MENFOOTWEAR47/48</v>
      </c>
      <c r="J979" s="2" t="n">
        <f aca="false">COUNTIFS(I:I,I979)</f>
        <v>1</v>
      </c>
    </row>
    <row r="980" customFormat="false" ht="15" hidden="false" customHeight="false" outlineLevel="0" collapsed="false">
      <c r="B980" s="18" t="s">
        <v>239</v>
      </c>
      <c r="C980" s="18" t="s">
        <v>110</v>
      </c>
      <c r="D980" s="2" t="s">
        <v>265</v>
      </c>
      <c r="E980" s="2" t="n">
        <v>883</v>
      </c>
      <c r="F980" s="2" t="n">
        <v>883</v>
      </c>
      <c r="G980" s="2"/>
      <c r="H980" s="18"/>
      <c r="I980" s="0" t="str">
        <f aca="false">B980&amp;C980&amp;D980</f>
        <v>MENFOOTWEAR47/49</v>
      </c>
      <c r="J980" s="2" t="n">
        <f aca="false">COUNTIFS(I:I,I980)</f>
        <v>1</v>
      </c>
    </row>
    <row r="981" customFormat="false" ht="15" hidden="false" customHeight="false" outlineLevel="0" collapsed="false">
      <c r="B981" s="18" t="s">
        <v>239</v>
      </c>
      <c r="C981" s="18" t="s">
        <v>110</v>
      </c>
      <c r="D981" s="2" t="s">
        <v>258</v>
      </c>
      <c r="E981" s="2" t="n">
        <v>744</v>
      </c>
      <c r="F981" s="2" t="n">
        <v>744</v>
      </c>
      <c r="G981" s="2"/>
      <c r="H981" s="18"/>
      <c r="I981" s="0" t="str">
        <f aca="false">B981&amp;C981&amp;D981</f>
        <v>MENFOOTWEAR48/49</v>
      </c>
      <c r="J981" s="2" t="n">
        <f aca="false">COUNTIFS(I:I,I981)</f>
        <v>1</v>
      </c>
    </row>
    <row r="982" customFormat="false" ht="15" hidden="false" customHeight="false" outlineLevel="0" collapsed="false">
      <c r="B982" s="18" t="s">
        <v>239</v>
      </c>
      <c r="C982" s="18" t="s">
        <v>110</v>
      </c>
      <c r="D982" s="2" t="s">
        <v>266</v>
      </c>
      <c r="E982" s="2" t="n">
        <v>863</v>
      </c>
      <c r="F982" s="2" t="n">
        <v>863</v>
      </c>
      <c r="G982" s="2"/>
      <c r="H982" s="18"/>
      <c r="I982" s="0" t="str">
        <f aca="false">B982&amp;C982&amp;D982</f>
        <v>MENFOOTWEAR48/50</v>
      </c>
      <c r="J982" s="2" t="n">
        <f aca="false">COUNTIFS(I:I,I982)</f>
        <v>1</v>
      </c>
    </row>
    <row r="983" customFormat="false" ht="15" hidden="false" customHeight="false" outlineLevel="0" collapsed="false">
      <c r="B983" s="18" t="s">
        <v>239</v>
      </c>
      <c r="C983" s="18" t="s">
        <v>110</v>
      </c>
      <c r="D983" s="2" t="s">
        <v>259</v>
      </c>
      <c r="E983" s="2" t="n">
        <v>704</v>
      </c>
      <c r="F983" s="2" t="n">
        <v>704</v>
      </c>
      <c r="G983" s="2"/>
      <c r="H983" s="18"/>
      <c r="I983" s="0" t="str">
        <f aca="false">B983&amp;C983&amp;D983</f>
        <v>MENFOOTWEAR49/50</v>
      </c>
      <c r="J983" s="2" t="n">
        <f aca="false">COUNTIFS(I:I,I983)</f>
        <v>1</v>
      </c>
    </row>
    <row r="984" customFormat="false" ht="15" hidden="false" customHeight="false" outlineLevel="0" collapsed="false">
      <c r="B984" s="18" t="s">
        <v>239</v>
      </c>
      <c r="C984" s="18" t="s">
        <v>2517</v>
      </c>
      <c r="D984" s="75" t="n">
        <v>50</v>
      </c>
      <c r="E984" s="2" t="s">
        <v>3358</v>
      </c>
      <c r="F984" s="2" t="n">
        <v>799</v>
      </c>
      <c r="G984" s="2"/>
      <c r="H984" s="18"/>
      <c r="I984" s="0" t="str">
        <f aca="false">B984&amp;C984&amp;D984</f>
        <v>MENBELTS50</v>
      </c>
      <c r="J984" s="2" t="n">
        <f aca="false">COUNTIFS(I:I,I984)</f>
        <v>1</v>
      </c>
    </row>
    <row r="985" customFormat="false" ht="15" hidden="false" customHeight="false" outlineLevel="0" collapsed="false">
      <c r="B985" s="18" t="s">
        <v>239</v>
      </c>
      <c r="C985" s="18" t="s">
        <v>2517</v>
      </c>
      <c r="D985" s="75" t="n">
        <v>55</v>
      </c>
      <c r="E985" s="2" t="s">
        <v>3358</v>
      </c>
      <c r="F985" s="2" t="n">
        <v>809</v>
      </c>
      <c r="G985" s="2"/>
      <c r="H985" s="18"/>
      <c r="I985" s="0" t="str">
        <f aca="false">B985&amp;C985&amp;D985</f>
        <v>MENBELTS55</v>
      </c>
      <c r="J985" s="2" t="n">
        <f aca="false">COUNTIFS(I:I,I985)</f>
        <v>1</v>
      </c>
    </row>
    <row r="986" customFormat="false" ht="15" hidden="false" customHeight="false" outlineLevel="0" collapsed="false">
      <c r="B986" s="18" t="s">
        <v>239</v>
      </c>
      <c r="C986" s="18" t="s">
        <v>2517</v>
      </c>
      <c r="D986" s="75" t="n">
        <v>60</v>
      </c>
      <c r="E986" s="2" t="s">
        <v>3358</v>
      </c>
      <c r="F986" s="2" t="n">
        <v>819</v>
      </c>
      <c r="G986" s="2"/>
      <c r="H986" s="18"/>
      <c r="I986" s="0" t="str">
        <f aca="false">B986&amp;C986&amp;D986</f>
        <v>MENBELTS60</v>
      </c>
      <c r="J986" s="2" t="n">
        <f aca="false">COUNTIFS(I:I,I986)</f>
        <v>1</v>
      </c>
    </row>
    <row r="987" customFormat="false" ht="15" hidden="false" customHeight="false" outlineLevel="0" collapsed="false">
      <c r="B987" s="18" t="s">
        <v>239</v>
      </c>
      <c r="C987" s="18" t="s">
        <v>2517</v>
      </c>
      <c r="D987" s="75" t="n">
        <v>65</v>
      </c>
      <c r="E987" s="2" t="s">
        <v>3358</v>
      </c>
      <c r="F987" s="2" t="n">
        <v>829</v>
      </c>
      <c r="G987" s="2"/>
      <c r="H987" s="18"/>
      <c r="I987" s="0" t="str">
        <f aca="false">B987&amp;C987&amp;D987</f>
        <v>MENBELTS65</v>
      </c>
      <c r="J987" s="2" t="n">
        <f aca="false">COUNTIFS(I:I,I987)</f>
        <v>1</v>
      </c>
    </row>
    <row r="988" customFormat="false" ht="15" hidden="false" customHeight="false" outlineLevel="0" collapsed="false">
      <c r="B988" s="18" t="s">
        <v>239</v>
      </c>
      <c r="C988" s="18" t="s">
        <v>2517</v>
      </c>
      <c r="D988" s="75" t="n">
        <v>70</v>
      </c>
      <c r="E988" s="2" t="s">
        <v>3358</v>
      </c>
      <c r="F988" s="2" t="n">
        <v>969</v>
      </c>
      <c r="G988" s="2"/>
      <c r="H988" s="18"/>
      <c r="I988" s="0" t="str">
        <f aca="false">B988&amp;C988&amp;D988</f>
        <v>MENBELTS70</v>
      </c>
      <c r="J988" s="2" t="n">
        <f aca="false">COUNTIFS(I:I,I988)</f>
        <v>1</v>
      </c>
    </row>
    <row r="989" customFormat="false" ht="15" hidden="false" customHeight="false" outlineLevel="0" collapsed="false">
      <c r="B989" s="18" t="s">
        <v>239</v>
      </c>
      <c r="C989" s="18" t="s">
        <v>2517</v>
      </c>
      <c r="D989" s="75" t="n">
        <v>75</v>
      </c>
      <c r="E989" s="2" t="s">
        <v>3358</v>
      </c>
      <c r="F989" s="2" t="n">
        <v>999</v>
      </c>
      <c r="G989" s="2"/>
      <c r="H989" s="18"/>
      <c r="I989" s="0" t="str">
        <f aca="false">B989&amp;C989&amp;D989</f>
        <v>MENBELTS75</v>
      </c>
      <c r="J989" s="2" t="n">
        <f aca="false">COUNTIFS(I:I,I989)</f>
        <v>1</v>
      </c>
    </row>
    <row r="990" customFormat="false" ht="15" hidden="false" customHeight="false" outlineLevel="0" collapsed="false">
      <c r="B990" s="18" t="s">
        <v>239</v>
      </c>
      <c r="C990" s="18" t="s">
        <v>2517</v>
      </c>
      <c r="D990" s="75" t="n">
        <v>80</v>
      </c>
      <c r="E990" s="2" t="s">
        <v>3358</v>
      </c>
      <c r="F990" s="2" t="n">
        <v>989</v>
      </c>
      <c r="G990" s="2"/>
      <c r="H990" s="18"/>
      <c r="I990" s="0" t="str">
        <f aca="false">B990&amp;C990&amp;D990</f>
        <v>MENBELTS80</v>
      </c>
      <c r="J990" s="2" t="n">
        <f aca="false">COUNTIFS(I:I,I990)</f>
        <v>1</v>
      </c>
    </row>
    <row r="991" customFormat="false" ht="15" hidden="false" customHeight="false" outlineLevel="0" collapsed="false">
      <c r="B991" s="18" t="s">
        <v>239</v>
      </c>
      <c r="C991" s="18" t="s">
        <v>2517</v>
      </c>
      <c r="D991" s="75" t="n">
        <v>85</v>
      </c>
      <c r="E991" s="2" t="s">
        <v>3358</v>
      </c>
      <c r="F991" s="2" t="n">
        <v>979</v>
      </c>
      <c r="G991" s="2"/>
      <c r="H991" s="18"/>
      <c r="I991" s="0" t="str">
        <f aca="false">B991&amp;C991&amp;D991</f>
        <v>MENBELTS85</v>
      </c>
      <c r="J991" s="2" t="n">
        <f aca="false">COUNTIFS(I:I,I991)</f>
        <v>1</v>
      </c>
    </row>
    <row r="992" customFormat="false" ht="15" hidden="false" customHeight="false" outlineLevel="0" collapsed="false">
      <c r="B992" s="18" t="s">
        <v>239</v>
      </c>
      <c r="C992" s="18" t="s">
        <v>2517</v>
      </c>
      <c r="D992" s="75" t="n">
        <v>90</v>
      </c>
      <c r="E992" s="2" t="s">
        <v>3358</v>
      </c>
      <c r="F992" s="2" t="n">
        <v>959</v>
      </c>
      <c r="G992" s="2"/>
      <c r="H992" s="18"/>
      <c r="I992" s="0" t="str">
        <f aca="false">B992&amp;C992&amp;D992</f>
        <v>MENBELTS90</v>
      </c>
      <c r="J992" s="2" t="n">
        <f aca="false">COUNTIFS(I:I,I992)</f>
        <v>1</v>
      </c>
    </row>
    <row r="993" customFormat="false" ht="15" hidden="false" customHeight="false" outlineLevel="0" collapsed="false">
      <c r="B993" s="18" t="s">
        <v>239</v>
      </c>
      <c r="C993" s="18" t="s">
        <v>2517</v>
      </c>
      <c r="D993" s="75" t="n">
        <v>95</v>
      </c>
      <c r="E993" s="2" t="s">
        <v>3358</v>
      </c>
      <c r="F993" s="2" t="n">
        <v>949</v>
      </c>
      <c r="G993" s="2"/>
      <c r="H993" s="18"/>
      <c r="I993" s="0" t="str">
        <f aca="false">B993&amp;C993&amp;D993</f>
        <v>MENBELTS95</v>
      </c>
      <c r="J993" s="2" t="n">
        <f aca="false">COUNTIFS(I:I,I993)</f>
        <v>1</v>
      </c>
    </row>
    <row r="994" customFormat="false" ht="15" hidden="false" customHeight="false" outlineLevel="0" collapsed="false">
      <c r="B994" s="18" t="s">
        <v>239</v>
      </c>
      <c r="C994" s="18" t="s">
        <v>2517</v>
      </c>
      <c r="D994" s="75" t="n">
        <v>100</v>
      </c>
      <c r="E994" s="2" t="s">
        <v>3358</v>
      </c>
      <c r="F994" s="2" t="n">
        <v>939</v>
      </c>
      <c r="G994" s="2"/>
      <c r="H994" s="18"/>
      <c r="I994" s="0" t="str">
        <f aca="false">B994&amp;C994&amp;D994</f>
        <v>MENBELTS100</v>
      </c>
      <c r="J994" s="2" t="n">
        <f aca="false">COUNTIFS(I:I,I994)</f>
        <v>1</v>
      </c>
    </row>
    <row r="995" customFormat="false" ht="15" hidden="false" customHeight="false" outlineLevel="0" collapsed="false">
      <c r="B995" s="18" t="s">
        <v>239</v>
      </c>
      <c r="C995" s="18" t="s">
        <v>2517</v>
      </c>
      <c r="D995" s="75" t="n">
        <v>105</v>
      </c>
      <c r="E995" s="2" t="s">
        <v>3358</v>
      </c>
      <c r="F995" s="2" t="n">
        <v>929</v>
      </c>
      <c r="G995" s="2"/>
      <c r="H995" s="18"/>
      <c r="I995" s="0" t="str">
        <f aca="false">B995&amp;C995&amp;D995</f>
        <v>MENBELTS105</v>
      </c>
      <c r="J995" s="2" t="n">
        <f aca="false">COUNTIFS(I:I,I995)</f>
        <v>1</v>
      </c>
    </row>
    <row r="996" customFormat="false" ht="15" hidden="false" customHeight="false" outlineLevel="0" collapsed="false">
      <c r="B996" s="18" t="s">
        <v>239</v>
      </c>
      <c r="C996" s="18" t="s">
        <v>2517</v>
      </c>
      <c r="D996" s="75" t="n">
        <v>110</v>
      </c>
      <c r="E996" s="2" t="s">
        <v>3358</v>
      </c>
      <c r="F996" s="2" t="n">
        <v>919</v>
      </c>
      <c r="G996" s="2"/>
      <c r="H996" s="18"/>
      <c r="I996" s="0" t="str">
        <f aca="false">B996&amp;C996&amp;D996</f>
        <v>MENBELTS110</v>
      </c>
      <c r="J996" s="2" t="n">
        <f aca="false">COUNTIFS(I:I,I996)</f>
        <v>1</v>
      </c>
    </row>
    <row r="997" customFormat="false" ht="15" hidden="false" customHeight="false" outlineLevel="0" collapsed="false">
      <c r="B997" s="18" t="s">
        <v>239</v>
      </c>
      <c r="C997" s="18" t="s">
        <v>2517</v>
      </c>
      <c r="D997" s="75" t="n">
        <v>115</v>
      </c>
      <c r="E997" s="2" t="s">
        <v>3358</v>
      </c>
      <c r="F997" s="2" t="n">
        <v>909</v>
      </c>
      <c r="G997" s="2"/>
      <c r="H997" s="18"/>
      <c r="I997" s="0" t="str">
        <f aca="false">B997&amp;C997&amp;D997</f>
        <v>MENBELTS115</v>
      </c>
      <c r="J997" s="2" t="n">
        <f aca="false">COUNTIFS(I:I,I997)</f>
        <v>1</v>
      </c>
    </row>
    <row r="998" customFormat="false" ht="15" hidden="false" customHeight="false" outlineLevel="0" collapsed="false">
      <c r="B998" s="18" t="s">
        <v>239</v>
      </c>
      <c r="C998" s="18" t="s">
        <v>2517</v>
      </c>
      <c r="D998" s="75" t="n">
        <v>120</v>
      </c>
      <c r="E998" s="2" t="s">
        <v>3358</v>
      </c>
      <c r="F998" s="2" t="n">
        <v>899</v>
      </c>
      <c r="G998" s="2"/>
      <c r="H998" s="18"/>
      <c r="I998" s="0" t="str">
        <f aca="false">B998&amp;C998&amp;D998</f>
        <v>MENBELTS120</v>
      </c>
      <c r="J998" s="2" t="n">
        <f aca="false">COUNTIFS(I:I,I998)</f>
        <v>1</v>
      </c>
    </row>
    <row r="999" customFormat="false" ht="15" hidden="false" customHeight="false" outlineLevel="0" collapsed="false">
      <c r="B999" s="18" t="s">
        <v>239</v>
      </c>
      <c r="C999" s="18" t="s">
        <v>2517</v>
      </c>
      <c r="D999" s="75" t="n">
        <v>125</v>
      </c>
      <c r="E999" s="2" t="s">
        <v>3358</v>
      </c>
      <c r="F999" s="2" t="n">
        <v>889</v>
      </c>
      <c r="G999" s="2"/>
      <c r="H999" s="18"/>
      <c r="I999" s="0" t="str">
        <f aca="false">B999&amp;C999&amp;D999</f>
        <v>MENBELTS125</v>
      </c>
      <c r="J999" s="2" t="n">
        <f aca="false">COUNTIFS(I:I,I999)</f>
        <v>1</v>
      </c>
    </row>
    <row r="1000" customFormat="false" ht="15" hidden="false" customHeight="false" outlineLevel="0" collapsed="false">
      <c r="B1000" s="18" t="s">
        <v>239</v>
      </c>
      <c r="C1000" s="18" t="s">
        <v>2517</v>
      </c>
      <c r="D1000" s="75" t="n">
        <v>130</v>
      </c>
      <c r="E1000" s="2" t="s">
        <v>3358</v>
      </c>
      <c r="F1000" s="2" t="n">
        <v>879</v>
      </c>
      <c r="G1000" s="2"/>
      <c r="H1000" s="18"/>
      <c r="I1000" s="0" t="str">
        <f aca="false">B1000&amp;C1000&amp;D1000</f>
        <v>MENBELTS130</v>
      </c>
      <c r="J1000" s="2" t="n">
        <f aca="false">COUNTIFS(I:I,I1000)</f>
        <v>1</v>
      </c>
    </row>
    <row r="1001" customFormat="false" ht="15" hidden="false" customHeight="false" outlineLevel="0" collapsed="false">
      <c r="B1001" s="18" t="s">
        <v>239</v>
      </c>
      <c r="C1001" s="18" t="s">
        <v>2517</v>
      </c>
      <c r="D1001" s="75" t="n">
        <v>135</v>
      </c>
      <c r="E1001" s="2" t="s">
        <v>3358</v>
      </c>
      <c r="F1001" s="2" t="n">
        <v>869</v>
      </c>
      <c r="G1001" s="2"/>
      <c r="H1001" s="18"/>
      <c r="I1001" s="0" t="str">
        <f aca="false">B1001&amp;C1001&amp;D1001</f>
        <v>MENBELTS135</v>
      </c>
      <c r="J1001" s="2" t="n">
        <f aca="false">COUNTIFS(I:I,I1001)</f>
        <v>1</v>
      </c>
    </row>
    <row r="1002" customFormat="false" ht="15" hidden="false" customHeight="false" outlineLevel="0" collapsed="false">
      <c r="B1002" s="18" t="s">
        <v>239</v>
      </c>
      <c r="C1002" s="18" t="s">
        <v>2517</v>
      </c>
      <c r="D1002" s="75" t="n">
        <v>140</v>
      </c>
      <c r="E1002" s="2" t="s">
        <v>3358</v>
      </c>
      <c r="F1002" s="2" t="n">
        <v>859</v>
      </c>
      <c r="G1002" s="2"/>
      <c r="H1002" s="18"/>
      <c r="I1002" s="0" t="str">
        <f aca="false">B1002&amp;C1002&amp;D1002</f>
        <v>MENBELTS140</v>
      </c>
      <c r="J1002" s="2" t="n">
        <f aca="false">COUNTIFS(I:I,I1002)</f>
        <v>1</v>
      </c>
    </row>
    <row r="1003" customFormat="false" ht="15" hidden="false" customHeight="false" outlineLevel="0" collapsed="false">
      <c r="B1003" s="18" t="s">
        <v>239</v>
      </c>
      <c r="C1003" s="18" t="s">
        <v>2517</v>
      </c>
      <c r="D1003" s="75" t="n">
        <v>145</v>
      </c>
      <c r="E1003" s="2" t="s">
        <v>3358</v>
      </c>
      <c r="F1003" s="2" t="n">
        <v>849</v>
      </c>
      <c r="G1003" s="2"/>
      <c r="H1003" s="18"/>
      <c r="I1003" s="0" t="str">
        <f aca="false">B1003&amp;C1003&amp;D1003</f>
        <v>MENBELTS145</v>
      </c>
      <c r="J1003" s="2" t="n">
        <f aca="false">COUNTIFS(I:I,I1003)</f>
        <v>1</v>
      </c>
    </row>
    <row r="1004" customFormat="false" ht="15" hidden="false" customHeight="false" outlineLevel="0" collapsed="false">
      <c r="B1004" s="18" t="s">
        <v>239</v>
      </c>
      <c r="C1004" s="18" t="s">
        <v>2517</v>
      </c>
      <c r="D1004" s="75" t="n">
        <v>150</v>
      </c>
      <c r="E1004" s="2" t="s">
        <v>3358</v>
      </c>
      <c r="F1004" s="2" t="n">
        <v>839</v>
      </c>
      <c r="G1004" s="2"/>
      <c r="H1004" s="18"/>
      <c r="I1004" s="0" t="str">
        <f aca="false">B1004&amp;C1004&amp;D1004</f>
        <v>MENBELTS150</v>
      </c>
      <c r="J1004" s="2" t="n">
        <f aca="false">COUNTIFS(I:I,I1004)</f>
        <v>1</v>
      </c>
    </row>
    <row r="1005" customFormat="false" ht="15" hidden="false" customHeight="false" outlineLevel="0" collapsed="false">
      <c r="B1005" s="18" t="s">
        <v>239</v>
      </c>
      <c r="C1005" s="18" t="s">
        <v>2517</v>
      </c>
      <c r="D1005" s="2" t="s">
        <v>2525</v>
      </c>
      <c r="E1005" s="2" t="s">
        <v>3358</v>
      </c>
      <c r="F1005" s="2" t="n">
        <v>918</v>
      </c>
      <c r="G1005" s="2"/>
      <c r="H1005" s="18"/>
      <c r="I1005" s="0" t="str">
        <f aca="false">B1005&amp;C1005&amp;D1005</f>
        <v>MENBELTS100/115</v>
      </c>
      <c r="J1005" s="2" t="n">
        <f aca="false">COUNTIFS(I:I,I1005)</f>
        <v>1</v>
      </c>
    </row>
    <row r="1006" customFormat="false" ht="15" hidden="false" customHeight="false" outlineLevel="0" collapsed="false">
      <c r="B1006" s="18" t="s">
        <v>239</v>
      </c>
      <c r="C1006" s="18" t="s">
        <v>2517</v>
      </c>
      <c r="D1006" s="2" t="s">
        <v>2526</v>
      </c>
      <c r="E1006" s="2" t="s">
        <v>3358</v>
      </c>
      <c r="F1006" s="2" t="n">
        <v>898</v>
      </c>
      <c r="G1006" s="2"/>
      <c r="H1006" s="18"/>
      <c r="I1006" s="0" t="str">
        <f aca="false">B1006&amp;C1006&amp;D1006</f>
        <v>MENBELTS105/120</v>
      </c>
      <c r="J1006" s="2" t="n">
        <f aca="false">COUNTIFS(I:I,I1006)</f>
        <v>1</v>
      </c>
    </row>
    <row r="1007" customFormat="false" ht="15" hidden="false" customHeight="false" outlineLevel="0" collapsed="false">
      <c r="B1007" s="18" t="s">
        <v>239</v>
      </c>
      <c r="C1007" s="18" t="s">
        <v>2517</v>
      </c>
      <c r="D1007" s="2" t="s">
        <v>2672</v>
      </c>
      <c r="E1007" s="2" t="s">
        <v>3358</v>
      </c>
      <c r="F1007" s="2" t="n">
        <v>908</v>
      </c>
      <c r="G1007" s="2"/>
      <c r="H1007" s="18"/>
      <c r="I1007" s="0" t="str">
        <f aca="false">B1007&amp;C1007&amp;D1007</f>
        <v>MENBELTS110/115</v>
      </c>
      <c r="J1007" s="2" t="n">
        <f aca="false">COUNTIFS(I:I,I1007)</f>
        <v>1</v>
      </c>
    </row>
    <row r="1008" customFormat="false" ht="15" hidden="false" customHeight="false" outlineLevel="0" collapsed="false">
      <c r="B1008" s="18" t="s">
        <v>239</v>
      </c>
      <c r="C1008" s="18" t="s">
        <v>2517</v>
      </c>
      <c r="D1008" s="2" t="s">
        <v>2527</v>
      </c>
      <c r="E1008" s="2" t="s">
        <v>3358</v>
      </c>
      <c r="F1008" s="2" t="n">
        <v>888</v>
      </c>
      <c r="G1008" s="2"/>
      <c r="H1008" s="18"/>
      <c r="I1008" s="0" t="str">
        <f aca="false">B1008&amp;C1008&amp;D1008</f>
        <v>MENBELTS110/125</v>
      </c>
      <c r="J1008" s="2" t="n">
        <f aca="false">COUNTIFS(I:I,I1008)</f>
        <v>1</v>
      </c>
    </row>
    <row r="1009" customFormat="false" ht="15" hidden="false" customHeight="false" outlineLevel="0" collapsed="false">
      <c r="B1009" s="18" t="s">
        <v>239</v>
      </c>
      <c r="C1009" s="18" t="s">
        <v>2517</v>
      </c>
      <c r="D1009" s="2" t="s">
        <v>3409</v>
      </c>
      <c r="E1009" s="2" t="s">
        <v>3358</v>
      </c>
      <c r="F1009" s="2" t="n">
        <v>988</v>
      </c>
      <c r="G1009" s="2"/>
      <c r="H1009" s="18"/>
      <c r="I1009" s="0" t="str">
        <f aca="false">B1009&amp;C1009&amp;D1009</f>
        <v>MENBELTS80/85</v>
      </c>
      <c r="J1009" s="2" t="n">
        <f aca="false">COUNTIFS(I:I,I1009)</f>
        <v>1</v>
      </c>
    </row>
    <row r="1010" customFormat="false" ht="15" hidden="false" customHeight="false" outlineLevel="0" collapsed="false">
      <c r="B1010" s="18" t="s">
        <v>239</v>
      </c>
      <c r="C1010" s="18" t="s">
        <v>2517</v>
      </c>
      <c r="D1010" s="2" t="s">
        <v>2522</v>
      </c>
      <c r="E1010" s="2" t="s">
        <v>3358</v>
      </c>
      <c r="F1010" s="2" t="n">
        <v>958</v>
      </c>
      <c r="G1010" s="2"/>
      <c r="H1010" s="18"/>
      <c r="I1010" s="0" t="str">
        <f aca="false">B1010&amp;C1010&amp;D1010</f>
        <v>MENBELTS85/100</v>
      </c>
      <c r="J1010" s="2" t="n">
        <f aca="false">COUNTIFS(I:I,I1010)</f>
        <v>1</v>
      </c>
    </row>
    <row r="1011" customFormat="false" ht="15" hidden="false" customHeight="false" outlineLevel="0" collapsed="false">
      <c r="B1011" s="18" t="s">
        <v>239</v>
      </c>
      <c r="C1011" s="18" t="s">
        <v>2517</v>
      </c>
      <c r="D1011" s="2" t="s">
        <v>3411</v>
      </c>
      <c r="E1011" s="2" t="s">
        <v>3358</v>
      </c>
      <c r="F1011" s="2" t="n">
        <v>978</v>
      </c>
      <c r="G1011" s="2"/>
      <c r="H1011" s="18"/>
      <c r="I1011" s="0" t="str">
        <f aca="false">B1011&amp;C1011&amp;D1011</f>
        <v>MENBELTS85/90</v>
      </c>
      <c r="J1011" s="2" t="n">
        <f aca="false">COUNTIFS(I:I,I1011)</f>
        <v>1</v>
      </c>
    </row>
    <row r="1012" customFormat="false" ht="15" hidden="false" customHeight="false" outlineLevel="0" collapsed="false">
      <c r="B1012" s="18" t="s">
        <v>239</v>
      </c>
      <c r="C1012" s="18" t="s">
        <v>2517</v>
      </c>
      <c r="D1012" s="2" t="s">
        <v>2523</v>
      </c>
      <c r="E1012" s="2" t="s">
        <v>3358</v>
      </c>
      <c r="F1012" s="2" t="n">
        <v>948</v>
      </c>
      <c r="G1012" s="2"/>
      <c r="H1012" s="18"/>
      <c r="I1012" s="0" t="str">
        <f aca="false">B1012&amp;C1012&amp;D1012</f>
        <v>MENBELTS90/105</v>
      </c>
      <c r="J1012" s="2" t="n">
        <f aca="false">COUNTIFS(I:I,I1012)</f>
        <v>1</v>
      </c>
    </row>
    <row r="1013" customFormat="false" ht="15" hidden="false" customHeight="false" outlineLevel="0" collapsed="false">
      <c r="B1013" s="18" t="s">
        <v>239</v>
      </c>
      <c r="C1013" s="18" t="s">
        <v>2517</v>
      </c>
      <c r="D1013" s="2" t="s">
        <v>3412</v>
      </c>
      <c r="E1013" s="2" t="s">
        <v>3358</v>
      </c>
      <c r="F1013" s="2" t="n">
        <v>968</v>
      </c>
      <c r="G1013" s="2"/>
      <c r="H1013" s="18"/>
      <c r="I1013" s="0" t="str">
        <f aca="false">B1013&amp;C1013&amp;D1013</f>
        <v>MENBELTS90/95</v>
      </c>
      <c r="J1013" s="2" t="n">
        <f aca="false">COUNTIFS(I:I,I1013)</f>
        <v>1</v>
      </c>
    </row>
    <row r="1014" customFormat="false" ht="15" hidden="false" customHeight="false" outlineLevel="0" collapsed="false">
      <c r="B1014" s="18" t="s">
        <v>239</v>
      </c>
      <c r="C1014" s="18" t="s">
        <v>2517</v>
      </c>
      <c r="D1014" s="2" t="s">
        <v>3413</v>
      </c>
      <c r="E1014" s="2" t="s">
        <v>3358</v>
      </c>
      <c r="F1014" s="2" t="n">
        <v>938</v>
      </c>
      <c r="G1014" s="2"/>
      <c r="H1014" s="18"/>
      <c r="I1014" s="0" t="str">
        <f aca="false">B1014&amp;C1014&amp;D1014</f>
        <v>MENBELTS95/100</v>
      </c>
      <c r="J1014" s="2" t="n">
        <f aca="false">COUNTIFS(I:I,I1014)</f>
        <v>1</v>
      </c>
    </row>
    <row r="1015" customFormat="false" ht="15" hidden="false" customHeight="false" outlineLevel="0" collapsed="false">
      <c r="B1015" s="18" t="s">
        <v>239</v>
      </c>
      <c r="C1015" s="18" t="s">
        <v>2517</v>
      </c>
      <c r="D1015" s="2" t="s">
        <v>2524</v>
      </c>
      <c r="E1015" s="2" t="s">
        <v>3358</v>
      </c>
      <c r="F1015" s="2" t="n">
        <v>928</v>
      </c>
      <c r="G1015" s="2"/>
      <c r="H1015" s="18"/>
      <c r="I1015" s="0" t="str">
        <f aca="false">B1015&amp;C1015&amp;D1015</f>
        <v>MENBELTS95/110</v>
      </c>
      <c r="J1015" s="2" t="n">
        <f aca="false">COUNTIFS(I:I,I1015)</f>
        <v>1</v>
      </c>
    </row>
    <row r="1016" customFormat="false" ht="15" hidden="false" customHeight="false" outlineLevel="0" collapsed="false">
      <c r="B1016" s="18" t="s">
        <v>239</v>
      </c>
      <c r="C1016" s="18" t="s">
        <v>2589</v>
      </c>
      <c r="D1016" s="2" t="n">
        <v>14</v>
      </c>
      <c r="E1016" s="2" t="s">
        <v>3358</v>
      </c>
      <c r="F1016" s="2" t="s">
        <v>3358</v>
      </c>
      <c r="G1016" s="2"/>
      <c r="H1016" s="18"/>
      <c r="I1016" s="0" t="str">
        <f aca="false">B1016&amp;C1016&amp;D1016</f>
        <v>MENGLOVES14</v>
      </c>
      <c r="J1016" s="2" t="n">
        <f aca="false">COUNTIFS(I:I,I1016)</f>
        <v>1</v>
      </c>
    </row>
    <row r="1017" customFormat="false" ht="15" hidden="false" customHeight="false" outlineLevel="0" collapsed="false">
      <c r="B1017" s="18" t="s">
        <v>239</v>
      </c>
      <c r="C1017" s="18" t="s">
        <v>2589</v>
      </c>
      <c r="D1017" s="2" t="n">
        <v>15</v>
      </c>
      <c r="E1017" s="2" t="s">
        <v>3358</v>
      </c>
      <c r="F1017" s="2" t="s">
        <v>3358</v>
      </c>
      <c r="G1017" s="2"/>
      <c r="H1017" s="18"/>
      <c r="I1017" s="0" t="str">
        <f aca="false">B1017&amp;C1017&amp;D1017</f>
        <v>MENGLOVES15</v>
      </c>
      <c r="J1017" s="2" t="n">
        <f aca="false">COUNTIFS(I:I,I1017)</f>
        <v>1</v>
      </c>
    </row>
    <row r="1018" customFormat="false" ht="15" hidden="false" customHeight="false" outlineLevel="0" collapsed="false">
      <c r="B1018" s="18" t="s">
        <v>239</v>
      </c>
      <c r="C1018" s="18" t="s">
        <v>2589</v>
      </c>
      <c r="D1018" s="2" t="n">
        <v>16</v>
      </c>
      <c r="E1018" s="2" t="s">
        <v>3358</v>
      </c>
      <c r="F1018" s="2" t="s">
        <v>3358</v>
      </c>
      <c r="G1018" s="2"/>
      <c r="H1018" s="18"/>
      <c r="I1018" s="0" t="str">
        <f aca="false">B1018&amp;C1018&amp;D1018</f>
        <v>MENGLOVES16</v>
      </c>
      <c r="J1018" s="2" t="n">
        <f aca="false">COUNTIFS(I:I,I1018)</f>
        <v>1</v>
      </c>
    </row>
    <row r="1019" customFormat="false" ht="15" hidden="false" customHeight="false" outlineLevel="0" collapsed="false">
      <c r="B1019" s="18" t="s">
        <v>239</v>
      </c>
      <c r="C1019" s="18" t="s">
        <v>2589</v>
      </c>
      <c r="D1019" s="2" t="n">
        <v>17</v>
      </c>
      <c r="E1019" s="2" t="s">
        <v>3358</v>
      </c>
      <c r="F1019" s="2" t="s">
        <v>3358</v>
      </c>
      <c r="G1019" s="2"/>
      <c r="H1019" s="18"/>
      <c r="I1019" s="0" t="str">
        <f aca="false">B1019&amp;C1019&amp;D1019</f>
        <v>MENGLOVES17</v>
      </c>
      <c r="J1019" s="2" t="n">
        <f aca="false">COUNTIFS(I:I,I1019)</f>
        <v>1</v>
      </c>
    </row>
    <row r="1020" customFormat="false" ht="15" hidden="false" customHeight="false" outlineLevel="0" collapsed="false">
      <c r="B1020" s="18" t="s">
        <v>239</v>
      </c>
      <c r="C1020" s="18" t="s">
        <v>2589</v>
      </c>
      <c r="D1020" s="75" t="n">
        <v>18</v>
      </c>
      <c r="E1020" s="2" t="s">
        <v>3358</v>
      </c>
      <c r="F1020" s="2" t="s">
        <v>3358</v>
      </c>
      <c r="G1020" s="2"/>
      <c r="H1020" s="18"/>
      <c r="I1020" s="0" t="str">
        <f aca="false">B1020&amp;C1020&amp;D1020</f>
        <v>MENGLOVES18</v>
      </c>
      <c r="J1020" s="2" t="n">
        <f aca="false">COUNTIFS(I:I,I1020)</f>
        <v>1</v>
      </c>
    </row>
    <row r="1021" customFormat="false" ht="15" hidden="false" customHeight="false" outlineLevel="0" collapsed="false">
      <c r="B1021" s="18" t="s">
        <v>239</v>
      </c>
      <c r="C1021" s="18" t="s">
        <v>2589</v>
      </c>
      <c r="D1021" s="75" t="n">
        <v>19</v>
      </c>
      <c r="E1021" s="2" t="s">
        <v>3358</v>
      </c>
      <c r="F1021" s="2" t="s">
        <v>3358</v>
      </c>
      <c r="G1021" s="2"/>
      <c r="H1021" s="18"/>
      <c r="I1021" s="0" t="str">
        <f aca="false">B1021&amp;C1021&amp;D1021</f>
        <v>MENGLOVES19</v>
      </c>
      <c r="J1021" s="2" t="n">
        <f aca="false">COUNTIFS(I:I,I1021)</f>
        <v>1</v>
      </c>
    </row>
    <row r="1022" customFormat="false" ht="15" hidden="false" customHeight="false" outlineLevel="0" collapsed="false">
      <c r="B1022" s="18" t="s">
        <v>239</v>
      </c>
      <c r="C1022" s="18" t="s">
        <v>2589</v>
      </c>
      <c r="D1022" s="75" t="n">
        <v>20</v>
      </c>
      <c r="E1022" s="2" t="s">
        <v>3358</v>
      </c>
      <c r="F1022" s="2" t="s">
        <v>3358</v>
      </c>
      <c r="G1022" s="2"/>
      <c r="H1022" s="18"/>
      <c r="I1022" s="0" t="str">
        <f aca="false">B1022&amp;C1022&amp;D1022</f>
        <v>MENGLOVES20</v>
      </c>
      <c r="J1022" s="2" t="n">
        <f aca="false">COUNTIFS(I:I,I1022)</f>
        <v>1</v>
      </c>
    </row>
    <row r="1023" customFormat="false" ht="15" hidden="false" customHeight="false" outlineLevel="0" collapsed="false">
      <c r="B1023" s="18" t="s">
        <v>239</v>
      </c>
      <c r="C1023" s="18" t="s">
        <v>2589</v>
      </c>
      <c r="D1023" s="75" t="n">
        <v>21</v>
      </c>
      <c r="E1023" s="2" t="s">
        <v>3358</v>
      </c>
      <c r="F1023" s="2" t="s">
        <v>3358</v>
      </c>
      <c r="G1023" s="2"/>
      <c r="H1023" s="18"/>
      <c r="I1023" s="0" t="str">
        <f aca="false">B1023&amp;C1023&amp;D1023</f>
        <v>MENGLOVES21</v>
      </c>
      <c r="J1023" s="2" t="n">
        <f aca="false">COUNTIFS(I:I,I1023)</f>
        <v>1</v>
      </c>
    </row>
    <row r="1024" customFormat="false" ht="15" hidden="false" customHeight="false" outlineLevel="0" collapsed="false">
      <c r="B1024" s="18" t="s">
        <v>239</v>
      </c>
      <c r="C1024" s="18" t="s">
        <v>2589</v>
      </c>
      <c r="D1024" s="75" t="n">
        <v>22</v>
      </c>
      <c r="E1024" s="2" t="s">
        <v>3358</v>
      </c>
      <c r="F1024" s="2" t="s">
        <v>3358</v>
      </c>
      <c r="G1024" s="2"/>
      <c r="H1024" s="18"/>
      <c r="I1024" s="0" t="str">
        <f aca="false">B1024&amp;C1024&amp;D1024</f>
        <v>MENGLOVES22</v>
      </c>
      <c r="J1024" s="2" t="n">
        <f aca="false">COUNTIFS(I:I,I1024)</f>
        <v>1</v>
      </c>
    </row>
    <row r="1025" customFormat="false" ht="15" hidden="false" customHeight="false" outlineLevel="0" collapsed="false">
      <c r="B1025" s="18" t="s">
        <v>239</v>
      </c>
      <c r="C1025" s="18" t="s">
        <v>2589</v>
      </c>
      <c r="D1025" s="75" t="n">
        <v>23</v>
      </c>
      <c r="E1025" s="2" t="s">
        <v>3358</v>
      </c>
      <c r="F1025" s="2" t="s">
        <v>3358</v>
      </c>
      <c r="G1025" s="2"/>
      <c r="H1025" s="18"/>
      <c r="I1025" s="0" t="str">
        <f aca="false">B1025&amp;C1025&amp;D1025</f>
        <v>MENGLOVES23</v>
      </c>
      <c r="J1025" s="2" t="n">
        <f aca="false">COUNTIFS(I:I,I1025)</f>
        <v>1</v>
      </c>
    </row>
    <row r="1026" customFormat="false" ht="15" hidden="false" customHeight="false" outlineLevel="0" collapsed="false">
      <c r="B1026" s="18" t="s">
        <v>239</v>
      </c>
      <c r="C1026" s="18" t="s">
        <v>2589</v>
      </c>
      <c r="D1026" s="75" t="n">
        <v>24</v>
      </c>
      <c r="E1026" s="2" t="s">
        <v>3358</v>
      </c>
      <c r="F1026" s="2" t="s">
        <v>3358</v>
      </c>
      <c r="G1026" s="2"/>
      <c r="H1026" s="18"/>
      <c r="I1026" s="0" t="str">
        <f aca="false">B1026&amp;C1026&amp;D1026</f>
        <v>MENGLOVES24</v>
      </c>
      <c r="J1026" s="2" t="n">
        <f aca="false">COUNTIFS(I:I,I1026)</f>
        <v>1</v>
      </c>
    </row>
    <row r="1027" customFormat="false" ht="15" hidden="false" customHeight="false" outlineLevel="0" collapsed="false">
      <c r="B1027" s="18" t="s">
        <v>239</v>
      </c>
      <c r="C1027" s="18" t="s">
        <v>2589</v>
      </c>
      <c r="D1027" s="75" t="n">
        <v>25</v>
      </c>
      <c r="E1027" s="2" t="s">
        <v>3358</v>
      </c>
      <c r="F1027" s="2" t="s">
        <v>3358</v>
      </c>
      <c r="G1027" s="2"/>
      <c r="H1027" s="18"/>
      <c r="I1027" s="0" t="str">
        <f aca="false">B1027&amp;C1027&amp;D1027</f>
        <v>MENGLOVES25</v>
      </c>
      <c r="J1027" s="2" t="n">
        <f aca="false">COUNTIFS(I:I,I1027)</f>
        <v>1</v>
      </c>
    </row>
    <row r="1028" customFormat="false" ht="15" hidden="false" customHeight="false" outlineLevel="0" collapsed="false">
      <c r="B1028" s="18" t="s">
        <v>239</v>
      </c>
      <c r="C1028" s="18" t="s">
        <v>2589</v>
      </c>
      <c r="D1028" s="75" t="n">
        <v>26</v>
      </c>
      <c r="E1028" s="2" t="s">
        <v>3358</v>
      </c>
      <c r="F1028" s="2" t="s">
        <v>3358</v>
      </c>
      <c r="G1028" s="2"/>
      <c r="H1028" s="18"/>
      <c r="I1028" s="0" t="str">
        <f aca="false">B1028&amp;C1028&amp;D1028</f>
        <v>MENGLOVES26</v>
      </c>
      <c r="J1028" s="2" t="n">
        <f aca="false">COUNTIFS(I:I,I1028)</f>
        <v>1</v>
      </c>
    </row>
    <row r="1029" customFormat="false" ht="15" hidden="false" customHeight="false" outlineLevel="0" collapsed="false">
      <c r="B1029" s="18" t="s">
        <v>239</v>
      </c>
      <c r="C1029" s="18" t="s">
        <v>2589</v>
      </c>
      <c r="D1029" s="75" t="n">
        <v>27</v>
      </c>
      <c r="E1029" s="2" t="s">
        <v>3358</v>
      </c>
      <c r="F1029" s="2" t="s">
        <v>3358</v>
      </c>
      <c r="G1029" s="2"/>
      <c r="H1029" s="18"/>
      <c r="I1029" s="0" t="str">
        <f aca="false">B1029&amp;C1029&amp;D1029</f>
        <v>MENGLOVES27</v>
      </c>
      <c r="J1029" s="2" t="n">
        <f aca="false">COUNTIFS(I:I,I1029)</f>
        <v>1</v>
      </c>
    </row>
    <row r="1030" customFormat="false" ht="15" hidden="false" customHeight="false" outlineLevel="0" collapsed="false">
      <c r="B1030" s="18" t="s">
        <v>239</v>
      </c>
      <c r="C1030" s="18" t="s">
        <v>2589</v>
      </c>
      <c r="D1030" s="75" t="n">
        <v>28</v>
      </c>
      <c r="E1030" s="2" t="s">
        <v>3358</v>
      </c>
      <c r="F1030" s="2" t="s">
        <v>3358</v>
      </c>
      <c r="G1030" s="2"/>
      <c r="H1030" s="18"/>
      <c r="I1030" s="0" t="str">
        <f aca="false">B1030&amp;C1030&amp;D1030</f>
        <v>MENGLOVES28</v>
      </c>
      <c r="J1030" s="2" t="n">
        <f aca="false">COUNTIFS(I:I,I1030)</f>
        <v>1</v>
      </c>
    </row>
    <row r="1031" customFormat="false" ht="15" hidden="false" customHeight="false" outlineLevel="0" collapsed="false">
      <c r="B1031" s="18" t="s">
        <v>239</v>
      </c>
      <c r="C1031" s="18" t="s">
        <v>2589</v>
      </c>
      <c r="D1031" s="2" t="n">
        <v>30</v>
      </c>
      <c r="E1031" s="2" t="s">
        <v>3358</v>
      </c>
      <c r="F1031" s="2" t="s">
        <v>3358</v>
      </c>
      <c r="G1031" s="2"/>
      <c r="H1031" s="18"/>
      <c r="I1031" s="0" t="str">
        <f aca="false">B1031&amp;C1031&amp;D1031</f>
        <v>MENGLOVES30</v>
      </c>
      <c r="J1031" s="2" t="n">
        <f aca="false">COUNTIFS(I:I,I1031)</f>
        <v>1</v>
      </c>
    </row>
    <row r="1032" customFormat="false" ht="15" hidden="false" customHeight="false" outlineLevel="0" collapsed="false">
      <c r="B1032" s="18" t="s">
        <v>239</v>
      </c>
      <c r="C1032" s="18" t="s">
        <v>2589</v>
      </c>
      <c r="D1032" s="2" t="n">
        <v>31</v>
      </c>
      <c r="E1032" s="2" t="s">
        <v>3358</v>
      </c>
      <c r="F1032" s="2" t="s">
        <v>3358</v>
      </c>
      <c r="G1032" s="2"/>
      <c r="H1032" s="18"/>
      <c r="I1032" s="0" t="str">
        <f aca="false">B1032&amp;C1032&amp;D1032</f>
        <v>MENGLOVES31</v>
      </c>
      <c r="J1032" s="2" t="n">
        <f aca="false">COUNTIFS(I:I,I1032)</f>
        <v>1</v>
      </c>
    </row>
    <row r="1033" customFormat="false" ht="15" hidden="false" customHeight="false" outlineLevel="0" collapsed="false">
      <c r="B1033" s="18" t="s">
        <v>239</v>
      </c>
      <c r="C1033" s="18" t="s">
        <v>2589</v>
      </c>
      <c r="D1033" s="2" t="n">
        <v>32</v>
      </c>
      <c r="E1033" s="2" t="s">
        <v>3358</v>
      </c>
      <c r="F1033" s="2" t="s">
        <v>3358</v>
      </c>
      <c r="G1033" s="2"/>
      <c r="H1033" s="18"/>
      <c r="I1033" s="0" t="str">
        <f aca="false">B1033&amp;C1033&amp;D1033</f>
        <v>MENGLOVES32</v>
      </c>
      <c r="J1033" s="2" t="n">
        <f aca="false">COUNTIFS(I:I,I1033)</f>
        <v>1</v>
      </c>
    </row>
    <row r="1034" customFormat="false" ht="15" hidden="false" customHeight="false" outlineLevel="0" collapsed="false">
      <c r="B1034" s="18" t="s">
        <v>239</v>
      </c>
      <c r="C1034" s="18" t="s">
        <v>2589</v>
      </c>
      <c r="D1034" s="2" t="s">
        <v>338</v>
      </c>
      <c r="E1034" s="2" t="s">
        <v>3358</v>
      </c>
      <c r="F1034" s="2" t="s">
        <v>3358</v>
      </c>
      <c r="G1034" s="2"/>
      <c r="H1034" s="18"/>
      <c r="I1034" s="0" t="str">
        <f aca="false">B1034&amp;C1034&amp;D1034</f>
        <v>MENGLOVES20/21</v>
      </c>
      <c r="J1034" s="2" t="n">
        <f aca="false">COUNTIFS(I:I,I1034)</f>
        <v>1</v>
      </c>
    </row>
    <row r="1035" customFormat="false" ht="15" hidden="false" customHeight="false" outlineLevel="0" collapsed="false">
      <c r="B1035" s="18" t="s">
        <v>239</v>
      </c>
      <c r="C1035" s="18" t="s">
        <v>2589</v>
      </c>
      <c r="D1035" s="2" t="s">
        <v>2342</v>
      </c>
      <c r="E1035" s="2" t="s">
        <v>3358</v>
      </c>
      <c r="F1035" s="2" t="s">
        <v>3358</v>
      </c>
      <c r="G1035" s="2"/>
      <c r="H1035" s="18"/>
      <c r="I1035" s="0" t="str">
        <f aca="false">B1035&amp;C1035&amp;D1035</f>
        <v>MENGLOVES20/23</v>
      </c>
      <c r="J1035" s="2" t="n">
        <f aca="false">COUNTIFS(I:I,I1035)</f>
        <v>1</v>
      </c>
    </row>
    <row r="1036" customFormat="false" ht="15" hidden="false" customHeight="false" outlineLevel="0" collapsed="false">
      <c r="B1036" s="18" t="s">
        <v>239</v>
      </c>
      <c r="C1036" s="18" t="s">
        <v>2589</v>
      </c>
      <c r="D1036" s="2" t="s">
        <v>340</v>
      </c>
      <c r="E1036" s="2" t="s">
        <v>3358</v>
      </c>
      <c r="F1036" s="2" t="s">
        <v>3358</v>
      </c>
      <c r="G1036" s="2"/>
      <c r="H1036" s="18"/>
      <c r="I1036" s="0" t="str">
        <f aca="false">B1036&amp;C1036&amp;D1036</f>
        <v>MENGLOVES22/23</v>
      </c>
      <c r="J1036" s="2" t="n">
        <f aca="false">COUNTIFS(I:I,I1036)</f>
        <v>1</v>
      </c>
    </row>
    <row r="1037" customFormat="false" ht="15" hidden="false" customHeight="false" outlineLevel="0" collapsed="false">
      <c r="B1037" s="18" t="s">
        <v>239</v>
      </c>
      <c r="C1037" s="18" t="s">
        <v>2589</v>
      </c>
      <c r="D1037" s="2" t="s">
        <v>341</v>
      </c>
      <c r="E1037" s="2" t="s">
        <v>3358</v>
      </c>
      <c r="F1037" s="2" t="s">
        <v>3358</v>
      </c>
      <c r="G1037" s="2"/>
      <c r="H1037" s="18"/>
      <c r="I1037" s="0" t="str">
        <f aca="false">B1037&amp;C1037&amp;D1037</f>
        <v>MENGLOVES23/24</v>
      </c>
      <c r="J1037" s="2" t="n">
        <f aca="false">COUNTIFS(I:I,I1037)</f>
        <v>1</v>
      </c>
    </row>
    <row r="1038" customFormat="false" ht="15" hidden="false" customHeight="false" outlineLevel="0" collapsed="false">
      <c r="B1038" s="18" t="s">
        <v>239</v>
      </c>
      <c r="C1038" s="18" t="s">
        <v>2589</v>
      </c>
      <c r="D1038" s="2" t="s">
        <v>374</v>
      </c>
      <c r="E1038" s="2" t="s">
        <v>3358</v>
      </c>
      <c r="F1038" s="2" t="s">
        <v>3358</v>
      </c>
      <c r="G1038" s="2"/>
      <c r="H1038" s="18"/>
      <c r="I1038" s="0" t="str">
        <f aca="false">B1038&amp;C1038&amp;D1038</f>
        <v>MENGLOVES23/26</v>
      </c>
      <c r="J1038" s="2" t="n">
        <f aca="false">COUNTIFS(I:I,I1038)</f>
        <v>1</v>
      </c>
    </row>
    <row r="1039" customFormat="false" ht="15" hidden="false" customHeight="false" outlineLevel="0" collapsed="false">
      <c r="B1039" s="18" t="s">
        <v>239</v>
      </c>
      <c r="C1039" s="18" t="s">
        <v>2589</v>
      </c>
      <c r="D1039" s="2" t="s">
        <v>342</v>
      </c>
      <c r="E1039" s="2" t="s">
        <v>3358</v>
      </c>
      <c r="F1039" s="2" t="s">
        <v>3358</v>
      </c>
      <c r="G1039" s="2"/>
      <c r="H1039" s="18"/>
      <c r="I1039" s="0" t="str">
        <f aca="false">B1039&amp;C1039&amp;D1039</f>
        <v>MENGLOVES24/25</v>
      </c>
      <c r="J1039" s="2" t="n">
        <f aca="false">COUNTIFS(I:I,I1039)</f>
        <v>1</v>
      </c>
    </row>
    <row r="1040" customFormat="false" ht="15" hidden="false" customHeight="false" outlineLevel="0" collapsed="false">
      <c r="B1040" s="18" t="s">
        <v>239</v>
      </c>
      <c r="C1040" s="18" t="s">
        <v>2589</v>
      </c>
      <c r="D1040" s="2" t="s">
        <v>360</v>
      </c>
      <c r="E1040" s="2" t="s">
        <v>3358</v>
      </c>
      <c r="F1040" s="2" t="s">
        <v>3358</v>
      </c>
      <c r="G1040" s="2"/>
      <c r="H1040" s="18"/>
      <c r="I1040" s="0" t="str">
        <f aca="false">B1040&amp;C1040&amp;D1040</f>
        <v>MENGLOVES24/26</v>
      </c>
      <c r="J1040" s="2" t="n">
        <f aca="false">COUNTIFS(I:I,I1040)</f>
        <v>1</v>
      </c>
    </row>
    <row r="1041" customFormat="false" ht="15" hidden="false" customHeight="false" outlineLevel="0" collapsed="false">
      <c r="B1041" s="18" t="s">
        <v>239</v>
      </c>
      <c r="C1041" s="18" t="s">
        <v>2589</v>
      </c>
      <c r="D1041" s="2" t="s">
        <v>344</v>
      </c>
      <c r="E1041" s="2" t="s">
        <v>3358</v>
      </c>
      <c r="F1041" s="2" t="s">
        <v>3358</v>
      </c>
      <c r="G1041" s="2"/>
      <c r="H1041" s="18"/>
      <c r="I1041" s="0" t="str">
        <f aca="false">B1041&amp;C1041&amp;D1041</f>
        <v>MENGLOVES26/27</v>
      </c>
      <c r="J1041" s="2" t="n">
        <f aca="false">COUNTIFS(I:I,I1041)</f>
        <v>1</v>
      </c>
    </row>
    <row r="1042" customFormat="false" ht="15" hidden="false" customHeight="false" outlineLevel="0" collapsed="false">
      <c r="B1042" s="18" t="s">
        <v>239</v>
      </c>
      <c r="C1042" s="18" t="s">
        <v>2550</v>
      </c>
      <c r="D1042" s="75" t="n">
        <v>55</v>
      </c>
      <c r="E1042" s="2" t="s">
        <v>3358</v>
      </c>
      <c r="F1042" s="2" t="n">
        <v>909</v>
      </c>
      <c r="G1042" s="2"/>
      <c r="H1042" s="18"/>
      <c r="I1042" s="0" t="str">
        <f aca="false">B1042&amp;C1042&amp;D1042</f>
        <v>MENHATS55</v>
      </c>
      <c r="J1042" s="2" t="n">
        <f aca="false">COUNTIFS(I:I,I1042)</f>
        <v>1</v>
      </c>
    </row>
    <row r="1043" customFormat="false" ht="15" hidden="false" customHeight="false" outlineLevel="0" collapsed="false">
      <c r="B1043" s="18" t="s">
        <v>239</v>
      </c>
      <c r="C1043" s="18" t="s">
        <v>2550</v>
      </c>
      <c r="D1043" s="75" t="n">
        <v>56</v>
      </c>
      <c r="E1043" s="2" t="s">
        <v>3358</v>
      </c>
      <c r="F1043" s="2" t="n">
        <v>919</v>
      </c>
      <c r="G1043" s="2"/>
      <c r="H1043" s="18"/>
      <c r="I1043" s="0" t="str">
        <f aca="false">B1043&amp;C1043&amp;D1043</f>
        <v>MENHATS56</v>
      </c>
      <c r="J1043" s="2" t="n">
        <f aca="false">COUNTIFS(I:I,I1043)</f>
        <v>1</v>
      </c>
    </row>
    <row r="1044" customFormat="false" ht="15" hidden="false" customHeight="false" outlineLevel="0" collapsed="false">
      <c r="B1044" s="18" t="s">
        <v>239</v>
      </c>
      <c r="C1044" s="18" t="s">
        <v>2550</v>
      </c>
      <c r="D1044" s="75" t="n">
        <v>57</v>
      </c>
      <c r="E1044" s="2" t="s">
        <v>3358</v>
      </c>
      <c r="F1044" s="2" t="n">
        <v>929</v>
      </c>
      <c r="G1044" s="2"/>
      <c r="H1044" s="18"/>
      <c r="I1044" s="0" t="str">
        <f aca="false">B1044&amp;C1044&amp;D1044</f>
        <v>MENHATS57</v>
      </c>
      <c r="J1044" s="2" t="n">
        <f aca="false">COUNTIFS(I:I,I1044)</f>
        <v>1</v>
      </c>
    </row>
    <row r="1045" customFormat="false" ht="15" hidden="false" customHeight="false" outlineLevel="0" collapsed="false">
      <c r="B1045" s="18" t="s">
        <v>239</v>
      </c>
      <c r="C1045" s="18" t="s">
        <v>2550</v>
      </c>
      <c r="D1045" s="75" t="n">
        <v>58</v>
      </c>
      <c r="E1045" s="2" t="s">
        <v>3358</v>
      </c>
      <c r="F1045" s="2" t="n">
        <v>999</v>
      </c>
      <c r="G1045" s="2"/>
      <c r="H1045" s="18"/>
      <c r="I1045" s="0" t="str">
        <f aca="false">B1045&amp;C1045&amp;D1045</f>
        <v>MENHATS58</v>
      </c>
      <c r="J1045" s="2" t="n">
        <f aca="false">COUNTIFS(I:I,I1045)</f>
        <v>1</v>
      </c>
    </row>
    <row r="1046" customFormat="false" ht="15" hidden="false" customHeight="false" outlineLevel="0" collapsed="false">
      <c r="B1046" s="18" t="s">
        <v>239</v>
      </c>
      <c r="C1046" s="18" t="s">
        <v>2550</v>
      </c>
      <c r="D1046" s="75" t="n">
        <v>59</v>
      </c>
      <c r="E1046" s="2" t="s">
        <v>3358</v>
      </c>
      <c r="F1046" s="2" t="n">
        <v>989</v>
      </c>
      <c r="G1046" s="2"/>
      <c r="H1046" s="18"/>
      <c r="I1046" s="0" t="str">
        <f aca="false">B1046&amp;C1046&amp;D1046</f>
        <v>MENHATS59</v>
      </c>
      <c r="J1046" s="2" t="n">
        <f aca="false">COUNTIFS(I:I,I1046)</f>
        <v>1</v>
      </c>
    </row>
    <row r="1047" customFormat="false" ht="15" hidden="false" customHeight="false" outlineLevel="0" collapsed="false">
      <c r="B1047" s="18" t="s">
        <v>239</v>
      </c>
      <c r="C1047" s="18" t="s">
        <v>2550</v>
      </c>
      <c r="D1047" s="75" t="n">
        <v>60</v>
      </c>
      <c r="E1047" s="2" t="s">
        <v>3358</v>
      </c>
      <c r="F1047" s="2" t="n">
        <v>979</v>
      </c>
      <c r="G1047" s="2"/>
      <c r="H1047" s="18"/>
      <c r="I1047" s="0" t="str">
        <f aca="false">B1047&amp;C1047&amp;D1047</f>
        <v>MENHATS60</v>
      </c>
      <c r="J1047" s="2" t="n">
        <f aca="false">COUNTIFS(I:I,I1047)</f>
        <v>1</v>
      </c>
    </row>
    <row r="1048" customFormat="false" ht="15" hidden="false" customHeight="false" outlineLevel="0" collapsed="false">
      <c r="B1048" s="18" t="s">
        <v>239</v>
      </c>
      <c r="C1048" s="18" t="s">
        <v>2550</v>
      </c>
      <c r="D1048" s="75" t="n">
        <v>61</v>
      </c>
      <c r="E1048" s="2" t="s">
        <v>3358</v>
      </c>
      <c r="F1048" s="2" t="n">
        <v>969</v>
      </c>
      <c r="G1048" s="2"/>
      <c r="H1048" s="18"/>
      <c r="I1048" s="0" t="str">
        <f aca="false">B1048&amp;C1048&amp;D1048</f>
        <v>MENHATS61</v>
      </c>
      <c r="J1048" s="2" t="n">
        <f aca="false">COUNTIFS(I:I,I1048)</f>
        <v>1</v>
      </c>
    </row>
    <row r="1049" customFormat="false" ht="15" hidden="false" customHeight="false" outlineLevel="0" collapsed="false">
      <c r="B1049" s="18" t="s">
        <v>239</v>
      </c>
      <c r="C1049" s="18" t="s">
        <v>2550</v>
      </c>
      <c r="D1049" s="75" t="n">
        <v>62</v>
      </c>
      <c r="E1049" s="2" t="s">
        <v>3358</v>
      </c>
      <c r="F1049" s="2" t="n">
        <v>959</v>
      </c>
      <c r="G1049" s="2"/>
      <c r="H1049" s="18"/>
      <c r="I1049" s="0" t="str">
        <f aca="false">B1049&amp;C1049&amp;D1049</f>
        <v>MENHATS62</v>
      </c>
      <c r="J1049" s="2" t="n">
        <f aca="false">COUNTIFS(I:I,I1049)</f>
        <v>1</v>
      </c>
    </row>
    <row r="1050" customFormat="false" ht="15" hidden="false" customHeight="false" outlineLevel="0" collapsed="false">
      <c r="B1050" s="18" t="s">
        <v>239</v>
      </c>
      <c r="C1050" s="18" t="s">
        <v>2550</v>
      </c>
      <c r="D1050" s="75" t="n">
        <v>63</v>
      </c>
      <c r="E1050" s="2" t="s">
        <v>3358</v>
      </c>
      <c r="F1050" s="2" t="n">
        <v>949</v>
      </c>
      <c r="G1050" s="2"/>
      <c r="H1050" s="18"/>
      <c r="I1050" s="0" t="str">
        <f aca="false">B1050&amp;C1050&amp;D1050</f>
        <v>MENHATS63</v>
      </c>
      <c r="J1050" s="2" t="n">
        <f aca="false">COUNTIFS(I:I,I1050)</f>
        <v>1</v>
      </c>
    </row>
    <row r="1051" customFormat="false" ht="15" hidden="false" customHeight="false" outlineLevel="0" collapsed="false">
      <c r="B1051" s="18" t="s">
        <v>239</v>
      </c>
      <c r="C1051" s="18" t="s">
        <v>2550</v>
      </c>
      <c r="D1051" s="2" t="n">
        <v>64</v>
      </c>
      <c r="E1051" s="2" t="s">
        <v>3358</v>
      </c>
      <c r="F1051" s="2" t="n">
        <v>939</v>
      </c>
      <c r="G1051" s="2"/>
      <c r="H1051" s="18"/>
      <c r="I1051" s="0" t="str">
        <f aca="false">B1051&amp;C1051&amp;D1051</f>
        <v>MENHATS64</v>
      </c>
      <c r="J1051" s="2" t="n">
        <f aca="false">COUNTIFS(I:I,I1051)</f>
        <v>1</v>
      </c>
    </row>
    <row r="1052" customFormat="false" ht="15" hidden="false" customHeight="false" outlineLevel="0" collapsed="false">
      <c r="B1052" s="18" t="s">
        <v>239</v>
      </c>
      <c r="C1052" s="18" t="s">
        <v>2550</v>
      </c>
      <c r="D1052" s="2" t="s">
        <v>3828</v>
      </c>
      <c r="E1052" s="2" t="s">
        <v>3358</v>
      </c>
      <c r="F1052" s="2" t="n">
        <v>868</v>
      </c>
      <c r="G1052" s="2"/>
      <c r="H1052" s="18"/>
      <c r="I1052" s="0" t="str">
        <f aca="false">B1052&amp;C1052&amp;D1052</f>
        <v>MENHATS53/55</v>
      </c>
      <c r="J1052" s="2" t="n">
        <f aca="false">COUNTIFS(I:I,I1052)</f>
        <v>1</v>
      </c>
    </row>
    <row r="1053" customFormat="false" ht="15" hidden="false" customHeight="false" outlineLevel="0" collapsed="false">
      <c r="B1053" s="18" t="s">
        <v>239</v>
      </c>
      <c r="C1053" s="18" t="s">
        <v>2550</v>
      </c>
      <c r="D1053" s="2" t="s">
        <v>2557</v>
      </c>
      <c r="E1053" s="2" t="s">
        <v>3358</v>
      </c>
      <c r="F1053" s="2" t="n">
        <v>878</v>
      </c>
      <c r="G1053" s="2"/>
      <c r="H1053" s="18"/>
      <c r="I1053" s="0" t="str">
        <f aca="false">B1053&amp;C1053&amp;D1053</f>
        <v>MENHATS55/56</v>
      </c>
      <c r="J1053" s="2" t="n">
        <f aca="false">COUNTIFS(I:I,I1053)</f>
        <v>1</v>
      </c>
    </row>
    <row r="1054" customFormat="false" ht="15" hidden="false" customHeight="false" outlineLevel="0" collapsed="false">
      <c r="B1054" s="18" t="s">
        <v>239</v>
      </c>
      <c r="C1054" s="18" t="s">
        <v>2550</v>
      </c>
      <c r="D1054" s="2" t="s">
        <v>2566</v>
      </c>
      <c r="E1054" s="2" t="s">
        <v>3358</v>
      </c>
      <c r="F1054" s="2" t="n">
        <v>898</v>
      </c>
      <c r="G1054" s="2"/>
      <c r="H1054" s="18"/>
      <c r="I1054" s="0" t="str">
        <f aca="false">B1054&amp;C1054&amp;D1054</f>
        <v>MENHATS55/57</v>
      </c>
      <c r="J1054" s="2" t="n">
        <f aca="false">COUNTIFS(I:I,I1054)</f>
        <v>1</v>
      </c>
    </row>
    <row r="1055" customFormat="false" ht="15" hidden="false" customHeight="false" outlineLevel="0" collapsed="false">
      <c r="B1055" s="18" t="s">
        <v>239</v>
      </c>
      <c r="C1055" s="18" t="s">
        <v>2550</v>
      </c>
      <c r="D1055" s="2" t="s">
        <v>2561</v>
      </c>
      <c r="E1055" s="2" t="s">
        <v>3358</v>
      </c>
      <c r="F1055" s="2" t="n">
        <v>928</v>
      </c>
      <c r="G1055" s="2"/>
      <c r="H1055" s="18"/>
      <c r="I1055" s="0" t="str">
        <f aca="false">B1055&amp;C1055&amp;D1055</f>
        <v>MENHATS56/57</v>
      </c>
      <c r="J1055" s="2" t="n">
        <f aca="false">COUNTIFS(I:I,I1055)</f>
        <v>1</v>
      </c>
    </row>
    <row r="1056" customFormat="false" ht="15" hidden="false" customHeight="false" outlineLevel="0" collapsed="false">
      <c r="B1056" s="18" t="s">
        <v>239</v>
      </c>
      <c r="C1056" s="18" t="s">
        <v>2550</v>
      </c>
      <c r="D1056" s="2" t="s">
        <v>468</v>
      </c>
      <c r="E1056" s="2" t="s">
        <v>3358</v>
      </c>
      <c r="F1056" s="2" t="n">
        <v>948</v>
      </c>
      <c r="G1056" s="2"/>
      <c r="H1056" s="18"/>
      <c r="I1056" s="0" t="str">
        <f aca="false">B1056&amp;C1056&amp;D1056</f>
        <v>MENHATS56/58</v>
      </c>
      <c r="J1056" s="2" t="n">
        <f aca="false">COUNTIFS(I:I,I1056)</f>
        <v>1</v>
      </c>
    </row>
    <row r="1057" customFormat="false" ht="15" hidden="false" customHeight="false" outlineLevel="0" collapsed="false">
      <c r="B1057" s="18" t="s">
        <v>239</v>
      </c>
      <c r="C1057" s="18" t="s">
        <v>2550</v>
      </c>
      <c r="D1057" s="2" t="s">
        <v>487</v>
      </c>
      <c r="E1057" s="2" t="s">
        <v>3358</v>
      </c>
      <c r="F1057" s="2" t="n">
        <v>998</v>
      </c>
      <c r="G1057" s="2"/>
      <c r="H1057" s="18"/>
      <c r="I1057" s="0" t="str">
        <f aca="false">B1057&amp;C1057&amp;D1057</f>
        <v>MENHATS56/60</v>
      </c>
      <c r="J1057" s="2" t="n">
        <f aca="false">COUNTIFS(I:I,I1057)</f>
        <v>1</v>
      </c>
    </row>
    <row r="1058" customFormat="false" ht="15" hidden="false" customHeight="false" outlineLevel="0" collapsed="false">
      <c r="B1058" s="18" t="s">
        <v>239</v>
      </c>
      <c r="C1058" s="18" t="s">
        <v>2550</v>
      </c>
      <c r="D1058" s="2" t="s">
        <v>2558</v>
      </c>
      <c r="E1058" s="2" t="s">
        <v>3358</v>
      </c>
      <c r="F1058" s="2" t="n">
        <v>988</v>
      </c>
      <c r="G1058" s="2"/>
      <c r="H1058" s="18"/>
      <c r="I1058" s="0" t="str">
        <f aca="false">B1058&amp;C1058&amp;D1058</f>
        <v>MENHATS57/58</v>
      </c>
      <c r="J1058" s="2" t="n">
        <f aca="false">COUNTIFS(I:I,I1058)</f>
        <v>1</v>
      </c>
    </row>
    <row r="1059" customFormat="false" ht="15" hidden="false" customHeight="false" outlineLevel="0" collapsed="false">
      <c r="B1059" s="18" t="s">
        <v>239</v>
      </c>
      <c r="C1059" s="18" t="s">
        <v>2550</v>
      </c>
      <c r="D1059" s="2" t="s">
        <v>2567</v>
      </c>
      <c r="E1059" s="2" t="s">
        <v>3358</v>
      </c>
      <c r="F1059" s="2" t="n">
        <v>978</v>
      </c>
      <c r="G1059" s="2"/>
      <c r="H1059" s="18"/>
      <c r="I1059" s="0" t="str">
        <f aca="false">B1059&amp;C1059&amp;D1059</f>
        <v>MENHATS57/59</v>
      </c>
      <c r="J1059" s="2" t="n">
        <f aca="false">COUNTIFS(I:I,I1059)</f>
        <v>1</v>
      </c>
    </row>
    <row r="1060" customFormat="false" ht="15" hidden="false" customHeight="false" outlineLevel="0" collapsed="false">
      <c r="B1060" s="18" t="s">
        <v>239</v>
      </c>
      <c r="C1060" s="18" t="s">
        <v>2550</v>
      </c>
      <c r="D1060" s="2" t="s">
        <v>3565</v>
      </c>
      <c r="E1060" s="2" t="s">
        <v>3358</v>
      </c>
      <c r="F1060" s="2" t="n">
        <v>968</v>
      </c>
      <c r="G1060" s="2"/>
      <c r="H1060" s="18"/>
      <c r="I1060" s="0" t="str">
        <f aca="false">B1060&amp;C1060&amp;D1060</f>
        <v>MENHATS57/60</v>
      </c>
      <c r="J1060" s="2" t="n">
        <f aca="false">COUNTIFS(I:I,I1060)</f>
        <v>1</v>
      </c>
    </row>
    <row r="1061" customFormat="false" ht="15" hidden="false" customHeight="false" outlineLevel="0" collapsed="false">
      <c r="B1061" s="18" t="s">
        <v>239</v>
      </c>
      <c r="C1061" s="18" t="s">
        <v>2550</v>
      </c>
      <c r="D1061" s="2" t="s">
        <v>2562</v>
      </c>
      <c r="E1061" s="2" t="s">
        <v>3358</v>
      </c>
      <c r="F1061" s="2" t="n">
        <v>958</v>
      </c>
      <c r="G1061" s="2"/>
      <c r="H1061" s="18"/>
      <c r="I1061" s="0" t="str">
        <f aca="false">B1061&amp;C1061&amp;D1061</f>
        <v>MENHATS58/59</v>
      </c>
      <c r="J1061" s="2" t="n">
        <f aca="false">COUNTIFS(I:I,I1061)</f>
        <v>1</v>
      </c>
    </row>
    <row r="1062" customFormat="false" ht="15" hidden="false" customHeight="false" outlineLevel="0" collapsed="false">
      <c r="B1062" s="18" t="s">
        <v>239</v>
      </c>
      <c r="C1062" s="18" t="s">
        <v>2550</v>
      </c>
      <c r="D1062" s="2" t="s">
        <v>469</v>
      </c>
      <c r="E1062" s="2" t="s">
        <v>3358</v>
      </c>
      <c r="F1062" s="2" t="n">
        <v>938</v>
      </c>
      <c r="G1062" s="2"/>
      <c r="H1062" s="18"/>
      <c r="I1062" s="0" t="str">
        <f aca="false">B1062&amp;C1062&amp;D1062</f>
        <v>MENHATS58/60</v>
      </c>
      <c r="J1062" s="2" t="n">
        <f aca="false">COUNTIFS(I:I,I1062)</f>
        <v>1</v>
      </c>
    </row>
    <row r="1063" customFormat="false" ht="15" hidden="false" customHeight="false" outlineLevel="0" collapsed="false">
      <c r="B1063" s="18" t="s">
        <v>239</v>
      </c>
      <c r="C1063" s="18" t="s">
        <v>2550</v>
      </c>
      <c r="D1063" s="2" t="s">
        <v>2563</v>
      </c>
      <c r="E1063" s="2" t="s">
        <v>3358</v>
      </c>
      <c r="F1063" s="2" t="n">
        <v>918</v>
      </c>
      <c r="G1063" s="2"/>
      <c r="H1063" s="18"/>
      <c r="I1063" s="0" t="str">
        <f aca="false">B1063&amp;C1063&amp;D1063</f>
        <v>MENHATS59/60</v>
      </c>
      <c r="J1063" s="2" t="n">
        <f aca="false">COUNTIFS(I:I,I1063)</f>
        <v>1</v>
      </c>
    </row>
    <row r="1064" customFormat="false" ht="15" hidden="false" customHeight="false" outlineLevel="0" collapsed="false">
      <c r="B1064" s="18" t="s">
        <v>239</v>
      </c>
      <c r="C1064" s="18" t="s">
        <v>2550</v>
      </c>
      <c r="D1064" s="2" t="s">
        <v>2693</v>
      </c>
      <c r="E1064" s="2" t="s">
        <v>3358</v>
      </c>
      <c r="F1064" s="2" t="n">
        <v>908</v>
      </c>
      <c r="G1064" s="2"/>
      <c r="H1064" s="18"/>
      <c r="I1064" s="0" t="str">
        <f aca="false">B1064&amp;C1064&amp;D1064</f>
        <v>MENHATS59/61</v>
      </c>
      <c r="J1064" s="2" t="n">
        <f aca="false">COUNTIFS(I:I,I1064)</f>
        <v>1</v>
      </c>
    </row>
    <row r="1065" customFormat="false" ht="15" hidden="false" customHeight="false" outlineLevel="0" collapsed="false">
      <c r="B1065" s="18" t="s">
        <v>239</v>
      </c>
      <c r="C1065" s="18" t="s">
        <v>2550</v>
      </c>
      <c r="D1065" s="2" t="s">
        <v>471</v>
      </c>
      <c r="E1065" s="2" t="s">
        <v>3358</v>
      </c>
      <c r="F1065" s="2" t="n">
        <v>888</v>
      </c>
      <c r="G1065" s="2"/>
      <c r="H1065" s="18"/>
      <c r="I1065" s="0" t="str">
        <f aca="false">B1065&amp;C1065&amp;D1065</f>
        <v>MENHATS62/64</v>
      </c>
      <c r="J1065" s="2" t="n">
        <f aca="false">COUNTIFS(I:I,I1065)</f>
        <v>1</v>
      </c>
    </row>
    <row r="1066" customFormat="false" ht="15" hidden="false" customHeight="false" outlineLevel="0" collapsed="false">
      <c r="B1066" s="18" t="s">
        <v>239</v>
      </c>
      <c r="C1066" s="18" t="s">
        <v>1013</v>
      </c>
      <c r="D1066" s="75" t="n">
        <v>24</v>
      </c>
      <c r="E1066" s="2" t="s">
        <v>3358</v>
      </c>
      <c r="F1066" s="2" t="n">
        <v>834</v>
      </c>
      <c r="G1066" s="2"/>
      <c r="H1066" s="18"/>
      <c r="I1066" s="0" t="str">
        <f aca="false">B1066&amp;C1066&amp;D1066</f>
        <v>MENJEANS24</v>
      </c>
      <c r="J1066" s="2" t="n">
        <f aca="false">COUNTIFS(I:I,I1066)</f>
        <v>1</v>
      </c>
    </row>
    <row r="1067" customFormat="false" ht="15" hidden="false" customHeight="false" outlineLevel="0" collapsed="false">
      <c r="B1067" s="18" t="s">
        <v>239</v>
      </c>
      <c r="C1067" s="18" t="s">
        <v>1013</v>
      </c>
      <c r="D1067" s="75" t="n">
        <v>25</v>
      </c>
      <c r="E1067" s="2" t="s">
        <v>3358</v>
      </c>
      <c r="F1067" s="2" t="n">
        <v>854</v>
      </c>
      <c r="G1067" s="2"/>
      <c r="H1067" s="18"/>
      <c r="I1067" s="0" t="str">
        <f aca="false">B1067&amp;C1067&amp;D1067</f>
        <v>MENJEANS25</v>
      </c>
      <c r="J1067" s="2" t="n">
        <f aca="false">COUNTIFS(I:I,I1067)</f>
        <v>1</v>
      </c>
    </row>
    <row r="1068" customFormat="false" ht="15" hidden="false" customHeight="false" outlineLevel="0" collapsed="false">
      <c r="B1068" s="18" t="s">
        <v>239</v>
      </c>
      <c r="C1068" s="18" t="s">
        <v>1013</v>
      </c>
      <c r="D1068" s="75" t="n">
        <v>26</v>
      </c>
      <c r="E1068" s="2" t="s">
        <v>3358</v>
      </c>
      <c r="F1068" s="2" t="n">
        <v>874</v>
      </c>
      <c r="G1068" s="2"/>
      <c r="H1068" s="18"/>
      <c r="I1068" s="0" t="str">
        <f aca="false">B1068&amp;C1068&amp;D1068</f>
        <v>MENJEANS26</v>
      </c>
      <c r="J1068" s="2" t="n">
        <f aca="false">COUNTIFS(I:I,I1068)</f>
        <v>1</v>
      </c>
    </row>
    <row r="1069" customFormat="false" ht="15" hidden="false" customHeight="false" outlineLevel="0" collapsed="false">
      <c r="B1069" s="18" t="s">
        <v>239</v>
      </c>
      <c r="C1069" s="18" t="s">
        <v>1013</v>
      </c>
      <c r="D1069" s="75" t="n">
        <v>27</v>
      </c>
      <c r="E1069" s="2" t="s">
        <v>3358</v>
      </c>
      <c r="F1069" s="2" t="n">
        <v>894</v>
      </c>
      <c r="G1069" s="2"/>
      <c r="H1069" s="18"/>
      <c r="I1069" s="0" t="str">
        <f aca="false">B1069&amp;C1069&amp;D1069</f>
        <v>MENJEANS27</v>
      </c>
      <c r="J1069" s="2" t="n">
        <f aca="false">COUNTIFS(I:I,I1069)</f>
        <v>1</v>
      </c>
    </row>
    <row r="1070" customFormat="false" ht="15" hidden="false" customHeight="false" outlineLevel="0" collapsed="false">
      <c r="B1070" s="18" t="s">
        <v>239</v>
      </c>
      <c r="C1070" s="18" t="s">
        <v>1013</v>
      </c>
      <c r="D1070" s="75" t="n">
        <v>28</v>
      </c>
      <c r="E1070" s="2" t="s">
        <v>3358</v>
      </c>
      <c r="F1070" s="2" t="n">
        <v>914</v>
      </c>
      <c r="G1070" s="2"/>
      <c r="H1070" s="18"/>
      <c r="I1070" s="0" t="str">
        <f aca="false">B1070&amp;C1070&amp;D1070</f>
        <v>MENJEANS28</v>
      </c>
      <c r="J1070" s="2" t="n">
        <f aca="false">COUNTIFS(I:I,I1070)</f>
        <v>1</v>
      </c>
    </row>
    <row r="1071" customFormat="false" ht="15" hidden="false" customHeight="false" outlineLevel="0" collapsed="false">
      <c r="B1071" s="18" t="s">
        <v>239</v>
      </c>
      <c r="C1071" s="18" t="s">
        <v>1013</v>
      </c>
      <c r="D1071" s="75" t="n">
        <v>29</v>
      </c>
      <c r="E1071" s="2" t="s">
        <v>3358</v>
      </c>
      <c r="F1071" s="2" t="n">
        <v>934</v>
      </c>
      <c r="G1071" s="2"/>
      <c r="H1071" s="18"/>
      <c r="I1071" s="0" t="str">
        <f aca="false">B1071&amp;C1071&amp;D1071</f>
        <v>MENJEANS29</v>
      </c>
      <c r="J1071" s="2" t="n">
        <f aca="false">COUNTIFS(I:I,I1071)</f>
        <v>1</v>
      </c>
    </row>
    <row r="1072" customFormat="false" ht="15" hidden="false" customHeight="false" outlineLevel="0" collapsed="false">
      <c r="B1072" s="18" t="s">
        <v>239</v>
      </c>
      <c r="C1072" s="18" t="s">
        <v>1013</v>
      </c>
      <c r="D1072" s="75" t="n">
        <v>30</v>
      </c>
      <c r="E1072" s="2" t="s">
        <v>3358</v>
      </c>
      <c r="F1072" s="2" t="n">
        <v>954</v>
      </c>
      <c r="G1072" s="2"/>
      <c r="H1072" s="18"/>
      <c r="I1072" s="0" t="str">
        <f aca="false">B1072&amp;C1072&amp;D1072</f>
        <v>MENJEANS30</v>
      </c>
      <c r="J1072" s="2" t="n">
        <f aca="false">COUNTIFS(I:I,I1072)</f>
        <v>1</v>
      </c>
    </row>
    <row r="1073" customFormat="false" ht="15" hidden="false" customHeight="false" outlineLevel="0" collapsed="false">
      <c r="B1073" s="18" t="s">
        <v>239</v>
      </c>
      <c r="C1073" s="18" t="s">
        <v>1013</v>
      </c>
      <c r="D1073" s="75" t="n">
        <v>31</v>
      </c>
      <c r="E1073" s="2" t="s">
        <v>3358</v>
      </c>
      <c r="F1073" s="2" t="n">
        <v>974</v>
      </c>
      <c r="G1073" s="2"/>
      <c r="H1073" s="18"/>
      <c r="I1073" s="0" t="str">
        <f aca="false">B1073&amp;C1073&amp;D1073</f>
        <v>MENJEANS31</v>
      </c>
      <c r="J1073" s="2" t="n">
        <f aca="false">COUNTIFS(I:I,I1073)</f>
        <v>1</v>
      </c>
    </row>
    <row r="1074" customFormat="false" ht="15" hidden="false" customHeight="false" outlineLevel="0" collapsed="false">
      <c r="B1074" s="18" t="s">
        <v>239</v>
      </c>
      <c r="C1074" s="18" t="s">
        <v>1013</v>
      </c>
      <c r="D1074" s="75" t="n">
        <v>32</v>
      </c>
      <c r="E1074" s="2" t="s">
        <v>3358</v>
      </c>
      <c r="F1074" s="2" t="n">
        <v>994</v>
      </c>
      <c r="G1074" s="2"/>
      <c r="H1074" s="18"/>
      <c r="I1074" s="0" t="str">
        <f aca="false">B1074&amp;C1074&amp;D1074</f>
        <v>MENJEANS32</v>
      </c>
      <c r="J1074" s="2" t="n">
        <f aca="false">COUNTIFS(I:I,I1074)</f>
        <v>1</v>
      </c>
    </row>
    <row r="1075" customFormat="false" ht="15" hidden="false" customHeight="false" outlineLevel="0" collapsed="false">
      <c r="B1075" s="18" t="s">
        <v>239</v>
      </c>
      <c r="C1075" s="18" t="s">
        <v>1013</v>
      </c>
      <c r="D1075" s="75" t="n">
        <v>33</v>
      </c>
      <c r="E1075" s="2" t="s">
        <v>3358</v>
      </c>
      <c r="F1075" s="2" t="n">
        <v>984</v>
      </c>
      <c r="G1075" s="2"/>
      <c r="H1075" s="18"/>
      <c r="I1075" s="0" t="str">
        <f aca="false">B1075&amp;C1075&amp;D1075</f>
        <v>MENJEANS33</v>
      </c>
      <c r="J1075" s="2" t="n">
        <f aca="false">COUNTIFS(I:I,I1075)</f>
        <v>1</v>
      </c>
    </row>
    <row r="1076" customFormat="false" ht="15" hidden="false" customHeight="false" outlineLevel="0" collapsed="false">
      <c r="B1076" s="18" t="s">
        <v>239</v>
      </c>
      <c r="C1076" s="18" t="s">
        <v>1013</v>
      </c>
      <c r="D1076" s="75" t="n">
        <v>34</v>
      </c>
      <c r="E1076" s="2" t="s">
        <v>3358</v>
      </c>
      <c r="F1076" s="2" t="n">
        <v>964</v>
      </c>
      <c r="G1076" s="2"/>
      <c r="H1076" s="18"/>
      <c r="I1076" s="0" t="str">
        <f aca="false">B1076&amp;C1076&amp;D1076</f>
        <v>MENJEANS34</v>
      </c>
      <c r="J1076" s="2" t="n">
        <f aca="false">COUNTIFS(I:I,I1076)</f>
        <v>1</v>
      </c>
    </row>
    <row r="1077" customFormat="false" ht="15" hidden="false" customHeight="false" outlineLevel="0" collapsed="false">
      <c r="B1077" s="18" t="s">
        <v>239</v>
      </c>
      <c r="C1077" s="18" t="s">
        <v>1013</v>
      </c>
      <c r="D1077" s="75" t="n">
        <v>35</v>
      </c>
      <c r="E1077" s="2" t="s">
        <v>3358</v>
      </c>
      <c r="F1077" s="2" t="n">
        <v>944</v>
      </c>
      <c r="G1077" s="2"/>
      <c r="H1077" s="18"/>
      <c r="I1077" s="0" t="str">
        <f aca="false">B1077&amp;C1077&amp;D1077</f>
        <v>MENJEANS35</v>
      </c>
      <c r="J1077" s="2" t="n">
        <f aca="false">COUNTIFS(I:I,I1077)</f>
        <v>1</v>
      </c>
    </row>
    <row r="1078" customFormat="false" ht="15" hidden="false" customHeight="false" outlineLevel="0" collapsed="false">
      <c r="B1078" s="18" t="s">
        <v>239</v>
      </c>
      <c r="C1078" s="18" t="s">
        <v>1013</v>
      </c>
      <c r="D1078" s="75" t="n">
        <v>36</v>
      </c>
      <c r="E1078" s="2" t="s">
        <v>3358</v>
      </c>
      <c r="F1078" s="2" t="n">
        <v>924</v>
      </c>
      <c r="G1078" s="2"/>
      <c r="H1078" s="18"/>
      <c r="I1078" s="0" t="str">
        <f aca="false">B1078&amp;C1078&amp;D1078</f>
        <v>MENJEANS36</v>
      </c>
      <c r="J1078" s="2" t="n">
        <f aca="false">COUNTIFS(I:I,I1078)</f>
        <v>1</v>
      </c>
    </row>
    <row r="1079" customFormat="false" ht="15" hidden="false" customHeight="false" outlineLevel="0" collapsed="false">
      <c r="B1079" s="18" t="s">
        <v>239</v>
      </c>
      <c r="C1079" s="18" t="s">
        <v>1013</v>
      </c>
      <c r="D1079" s="75" t="n">
        <v>37</v>
      </c>
      <c r="E1079" s="2" t="s">
        <v>3358</v>
      </c>
      <c r="F1079" s="2" t="n">
        <v>904</v>
      </c>
      <c r="G1079" s="2"/>
      <c r="H1079" s="18"/>
      <c r="I1079" s="0" t="str">
        <f aca="false">B1079&amp;C1079&amp;D1079</f>
        <v>MENJEANS37</v>
      </c>
      <c r="J1079" s="2" t="n">
        <f aca="false">COUNTIFS(I:I,I1079)</f>
        <v>1</v>
      </c>
    </row>
    <row r="1080" customFormat="false" ht="15" hidden="false" customHeight="false" outlineLevel="0" collapsed="false">
      <c r="B1080" s="18" t="s">
        <v>239</v>
      </c>
      <c r="C1080" s="18" t="s">
        <v>1013</v>
      </c>
      <c r="D1080" s="75" t="n">
        <v>38</v>
      </c>
      <c r="E1080" s="2" t="s">
        <v>3358</v>
      </c>
      <c r="F1080" s="2" t="n">
        <v>884</v>
      </c>
      <c r="G1080" s="2"/>
      <c r="H1080" s="18"/>
      <c r="I1080" s="0" t="str">
        <f aca="false">B1080&amp;C1080&amp;D1080</f>
        <v>MENJEANS38</v>
      </c>
      <c r="J1080" s="2" t="n">
        <f aca="false">COUNTIFS(I:I,I1080)</f>
        <v>1</v>
      </c>
    </row>
    <row r="1081" customFormat="false" ht="15" hidden="false" customHeight="false" outlineLevel="0" collapsed="false">
      <c r="B1081" s="18" t="s">
        <v>239</v>
      </c>
      <c r="C1081" s="18" t="s">
        <v>1013</v>
      </c>
      <c r="D1081" s="75" t="n">
        <v>40</v>
      </c>
      <c r="E1081" s="2" t="n">
        <v>824</v>
      </c>
      <c r="F1081" s="2" t="n">
        <v>864</v>
      </c>
      <c r="G1081" s="2"/>
      <c r="H1081" s="18"/>
      <c r="I1081" s="0" t="str">
        <f aca="false">B1081&amp;C1081&amp;D1081</f>
        <v>MENJEANS40</v>
      </c>
      <c r="J1081" s="2" t="n">
        <f aca="false">COUNTIFS(I:I,I1081)</f>
        <v>1</v>
      </c>
    </row>
    <row r="1082" customFormat="false" ht="15" hidden="false" customHeight="false" outlineLevel="0" collapsed="false">
      <c r="B1082" s="18" t="s">
        <v>239</v>
      </c>
      <c r="C1082" s="18" t="s">
        <v>1013</v>
      </c>
      <c r="D1082" s="75" t="n">
        <v>42</v>
      </c>
      <c r="E1082" s="2" t="n">
        <v>864</v>
      </c>
      <c r="F1082" s="2" t="n">
        <v>844</v>
      </c>
      <c r="G1082" s="2"/>
      <c r="H1082" s="18"/>
      <c r="I1082" s="0" t="str">
        <f aca="false">B1082&amp;C1082&amp;D1082</f>
        <v>MENJEANS42</v>
      </c>
      <c r="J1082" s="2" t="n">
        <f aca="false">COUNTIFS(I:I,I1082)</f>
        <v>1</v>
      </c>
    </row>
    <row r="1083" customFormat="false" ht="15" hidden="false" customHeight="false" outlineLevel="0" collapsed="false">
      <c r="B1083" s="18" t="s">
        <v>239</v>
      </c>
      <c r="C1083" s="18" t="s">
        <v>1013</v>
      </c>
      <c r="D1083" s="75" t="n">
        <v>44</v>
      </c>
      <c r="E1083" s="2" t="n">
        <v>904</v>
      </c>
      <c r="F1083" s="2" t="n">
        <v>824</v>
      </c>
      <c r="G1083" s="2"/>
      <c r="H1083" s="18"/>
      <c r="I1083" s="0" t="str">
        <f aca="false">B1083&amp;C1083&amp;D1083</f>
        <v>MENJEANS44</v>
      </c>
      <c r="J1083" s="2" t="n">
        <f aca="false">COUNTIFS(I:I,I1083)</f>
        <v>1</v>
      </c>
    </row>
    <row r="1084" customFormat="false" ht="15" hidden="false" customHeight="false" outlineLevel="0" collapsed="false">
      <c r="B1084" s="18" t="s">
        <v>239</v>
      </c>
      <c r="C1084" s="18" t="s">
        <v>1013</v>
      </c>
      <c r="D1084" s="75" t="n">
        <v>46</v>
      </c>
      <c r="E1084" s="2" t="n">
        <v>944</v>
      </c>
      <c r="F1084" s="2" t="n">
        <v>804</v>
      </c>
      <c r="G1084" s="2"/>
      <c r="H1084" s="18"/>
      <c r="I1084" s="0" t="str">
        <f aca="false">B1084&amp;C1084&amp;D1084</f>
        <v>MENJEANS46</v>
      </c>
      <c r="J1084" s="2" t="n">
        <f aca="false">COUNTIFS(I:I,I1084)</f>
        <v>1</v>
      </c>
    </row>
    <row r="1085" customFormat="false" ht="15" hidden="false" customHeight="false" outlineLevel="0" collapsed="false">
      <c r="B1085" s="18" t="s">
        <v>239</v>
      </c>
      <c r="C1085" s="18" t="s">
        <v>1013</v>
      </c>
      <c r="D1085" s="75" t="n">
        <v>48</v>
      </c>
      <c r="E1085" s="2" t="n">
        <v>984</v>
      </c>
      <c r="F1085" s="2" t="n">
        <v>784</v>
      </c>
      <c r="G1085" s="2"/>
      <c r="H1085" s="18"/>
      <c r="I1085" s="0" t="str">
        <f aca="false">B1085&amp;C1085&amp;D1085</f>
        <v>MENJEANS48</v>
      </c>
      <c r="J1085" s="2" t="n">
        <f aca="false">COUNTIFS(I:I,I1085)</f>
        <v>1</v>
      </c>
    </row>
    <row r="1086" customFormat="false" ht="15" hidden="false" customHeight="false" outlineLevel="0" collapsed="false">
      <c r="B1086" s="18" t="s">
        <v>239</v>
      </c>
      <c r="C1086" s="18" t="s">
        <v>1013</v>
      </c>
      <c r="D1086" s="2" t="s">
        <v>2949</v>
      </c>
      <c r="E1086" s="2" t="n">
        <v>101</v>
      </c>
      <c r="F1086" s="2" t="n">
        <v>525</v>
      </c>
      <c r="G1086" s="2"/>
      <c r="H1086" s="18"/>
      <c r="I1086" s="0" t="str">
        <f aca="false">B1086&amp;C1086&amp;D1086</f>
        <v>MENJEANS24/L30</v>
      </c>
      <c r="J1086" s="2" t="n">
        <f aca="false">COUNTIFS(I:I,I1086)</f>
        <v>1</v>
      </c>
    </row>
    <row r="1087" customFormat="false" ht="15" hidden="false" customHeight="false" outlineLevel="0" collapsed="false">
      <c r="B1087" s="18" t="s">
        <v>239</v>
      </c>
      <c r="C1087" s="18" t="s">
        <v>1013</v>
      </c>
      <c r="D1087" s="2" t="s">
        <v>2966</v>
      </c>
      <c r="E1087" s="2" t="n">
        <v>763</v>
      </c>
      <c r="F1087" s="2" t="n">
        <v>640</v>
      </c>
      <c r="G1087" s="2"/>
      <c r="H1087" s="18"/>
      <c r="I1087" s="0" t="str">
        <f aca="false">B1087&amp;C1087&amp;D1087</f>
        <v>MENJEANS24/L32</v>
      </c>
      <c r="J1087" s="2" t="n">
        <f aca="false">COUNTIFS(I:I,I1087)</f>
        <v>1</v>
      </c>
    </row>
    <row r="1088" customFormat="false" ht="15" hidden="false" customHeight="false" outlineLevel="0" collapsed="false">
      <c r="B1088" s="18" t="s">
        <v>239</v>
      </c>
      <c r="C1088" s="18" t="s">
        <v>1013</v>
      </c>
      <c r="D1088" s="2" t="s">
        <v>3922</v>
      </c>
      <c r="E1088" s="2" t="n">
        <v>633</v>
      </c>
      <c r="F1088" s="2" t="n">
        <v>580</v>
      </c>
      <c r="G1088" s="2"/>
      <c r="H1088" s="18"/>
      <c r="I1088" s="0" t="str">
        <f aca="false">B1088&amp;C1088&amp;D1088</f>
        <v>MENJEANS24/L33</v>
      </c>
      <c r="J1088" s="2" t="n">
        <f aca="false">COUNTIFS(I:I,I1088)</f>
        <v>1</v>
      </c>
    </row>
    <row r="1089" customFormat="false" ht="15" hidden="false" customHeight="false" outlineLevel="0" collapsed="false">
      <c r="B1089" s="18" t="s">
        <v>239</v>
      </c>
      <c r="C1089" s="18" t="s">
        <v>1013</v>
      </c>
      <c r="D1089" s="2" t="s">
        <v>2983</v>
      </c>
      <c r="E1089" s="2" t="n">
        <v>503</v>
      </c>
      <c r="F1089" s="2" t="n">
        <v>520</v>
      </c>
      <c r="G1089" s="2"/>
      <c r="H1089" s="18"/>
      <c r="I1089" s="0" t="str">
        <f aca="false">B1089&amp;C1089&amp;D1089</f>
        <v>MENJEANS24/L34</v>
      </c>
      <c r="J1089" s="2" t="n">
        <f aca="false">COUNTIFS(I:I,I1089)</f>
        <v>1</v>
      </c>
    </row>
    <row r="1090" customFormat="false" ht="15" hidden="false" customHeight="false" outlineLevel="0" collapsed="false">
      <c r="B1090" s="18" t="s">
        <v>239</v>
      </c>
      <c r="C1090" s="18" t="s">
        <v>1013</v>
      </c>
      <c r="D1090" s="2" t="s">
        <v>3982</v>
      </c>
      <c r="E1090" s="2" t="n">
        <v>373</v>
      </c>
      <c r="F1090" s="2" t="n">
        <v>475</v>
      </c>
      <c r="G1090" s="2"/>
      <c r="H1090" s="18"/>
      <c r="I1090" s="0" t="str">
        <f aca="false">B1090&amp;C1090&amp;D1090</f>
        <v>MENJEANS24/L35</v>
      </c>
      <c r="J1090" s="2" t="n">
        <f aca="false">COUNTIFS(I:I,I1090)</f>
        <v>1</v>
      </c>
    </row>
    <row r="1091" customFormat="false" ht="15" hidden="false" customHeight="false" outlineLevel="0" collapsed="false">
      <c r="B1091" s="18" t="s">
        <v>239</v>
      </c>
      <c r="C1091" s="18" t="s">
        <v>1013</v>
      </c>
      <c r="D1091" s="2" t="s">
        <v>3923</v>
      </c>
      <c r="E1091" s="2" t="n">
        <v>101</v>
      </c>
      <c r="F1091" s="2" t="n">
        <v>445</v>
      </c>
      <c r="G1091" s="2"/>
      <c r="H1091" s="18"/>
      <c r="I1091" s="0" t="str">
        <f aca="false">B1091&amp;C1091&amp;D1091</f>
        <v>MENJEANS24/L36</v>
      </c>
      <c r="J1091" s="2" t="n">
        <f aca="false">COUNTIFS(I:I,I1091)</f>
        <v>1</v>
      </c>
    </row>
    <row r="1092" customFormat="false" ht="15" hidden="false" customHeight="false" outlineLevel="0" collapsed="false">
      <c r="B1092" s="18" t="s">
        <v>239</v>
      </c>
      <c r="C1092" s="18" t="s">
        <v>1013</v>
      </c>
      <c r="D1092" s="2" t="s">
        <v>2950</v>
      </c>
      <c r="E1092" s="2" t="n">
        <v>111</v>
      </c>
      <c r="F1092" s="2" t="n">
        <v>570</v>
      </c>
      <c r="G1092" s="2"/>
      <c r="H1092" s="18"/>
      <c r="I1092" s="0" t="str">
        <f aca="false">B1092&amp;C1092&amp;D1092</f>
        <v>MENJEANS25/L30</v>
      </c>
      <c r="J1092" s="2" t="n">
        <f aca="false">COUNTIFS(I:I,I1092)</f>
        <v>1</v>
      </c>
    </row>
    <row r="1093" customFormat="false" ht="15" hidden="false" customHeight="false" outlineLevel="0" collapsed="false">
      <c r="B1093" s="18" t="s">
        <v>239</v>
      </c>
      <c r="C1093" s="18" t="s">
        <v>1013</v>
      </c>
      <c r="D1093" s="2" t="s">
        <v>2967</v>
      </c>
      <c r="E1093" s="2" t="n">
        <v>753</v>
      </c>
      <c r="F1093" s="2" t="n">
        <v>705</v>
      </c>
      <c r="G1093" s="2"/>
      <c r="H1093" s="18"/>
      <c r="I1093" s="0" t="str">
        <f aca="false">B1093&amp;C1093&amp;D1093</f>
        <v>MENJEANS25/L32</v>
      </c>
      <c r="J1093" s="2" t="n">
        <f aca="false">COUNTIFS(I:I,I1093)</f>
        <v>1</v>
      </c>
    </row>
    <row r="1094" customFormat="false" ht="15" hidden="false" customHeight="false" outlineLevel="0" collapsed="false">
      <c r="B1094" s="18" t="s">
        <v>239</v>
      </c>
      <c r="C1094" s="18" t="s">
        <v>1013</v>
      </c>
      <c r="D1094" s="2" t="s">
        <v>3928</v>
      </c>
      <c r="E1094" s="2" t="n">
        <v>623</v>
      </c>
      <c r="F1094" s="2" t="n">
        <v>630</v>
      </c>
      <c r="G1094" s="2"/>
      <c r="H1094" s="18"/>
      <c r="I1094" s="0" t="str">
        <f aca="false">B1094&amp;C1094&amp;D1094</f>
        <v>MENJEANS25/L33</v>
      </c>
      <c r="J1094" s="2" t="n">
        <f aca="false">COUNTIFS(I:I,I1094)</f>
        <v>1</v>
      </c>
    </row>
    <row r="1095" customFormat="false" ht="15" hidden="false" customHeight="false" outlineLevel="0" collapsed="false">
      <c r="B1095" s="18" t="s">
        <v>239</v>
      </c>
      <c r="C1095" s="18" t="s">
        <v>1013</v>
      </c>
      <c r="D1095" s="2" t="s">
        <v>2984</v>
      </c>
      <c r="E1095" s="2" t="n">
        <v>493</v>
      </c>
      <c r="F1095" s="2" t="n">
        <v>565</v>
      </c>
      <c r="G1095" s="2"/>
      <c r="H1095" s="18"/>
      <c r="I1095" s="0" t="str">
        <f aca="false">B1095&amp;C1095&amp;D1095</f>
        <v>MENJEANS25/L34</v>
      </c>
      <c r="J1095" s="2" t="n">
        <f aca="false">COUNTIFS(I:I,I1095)</f>
        <v>1</v>
      </c>
    </row>
    <row r="1096" customFormat="false" ht="15" hidden="false" customHeight="false" outlineLevel="0" collapsed="false">
      <c r="B1096" s="18" t="s">
        <v>239</v>
      </c>
      <c r="C1096" s="18" t="s">
        <v>1013</v>
      </c>
      <c r="D1096" s="2" t="s">
        <v>3983</v>
      </c>
      <c r="E1096" s="2" t="n">
        <v>363</v>
      </c>
      <c r="F1096" s="2" t="n">
        <v>505</v>
      </c>
      <c r="G1096" s="2"/>
      <c r="H1096" s="18"/>
      <c r="I1096" s="0" t="str">
        <f aca="false">B1096&amp;C1096&amp;D1096</f>
        <v>MENJEANS25/L35</v>
      </c>
      <c r="J1096" s="2" t="n">
        <f aca="false">COUNTIFS(I:I,I1096)</f>
        <v>1</v>
      </c>
    </row>
    <row r="1097" customFormat="false" ht="15" hidden="false" customHeight="false" outlineLevel="0" collapsed="false">
      <c r="B1097" s="18" t="s">
        <v>239</v>
      </c>
      <c r="C1097" s="18" t="s">
        <v>1013</v>
      </c>
      <c r="D1097" s="2" t="s">
        <v>3929</v>
      </c>
      <c r="E1097" s="2" t="n">
        <v>223</v>
      </c>
      <c r="F1097" s="2" t="n">
        <v>465</v>
      </c>
      <c r="G1097" s="2"/>
      <c r="H1097" s="18"/>
      <c r="I1097" s="0" t="str">
        <f aca="false">B1097&amp;C1097&amp;D1097</f>
        <v>MENJEANS25/L36</v>
      </c>
      <c r="J1097" s="2" t="n">
        <f aca="false">COUNTIFS(I:I,I1097)</f>
        <v>1</v>
      </c>
    </row>
    <row r="1098" customFormat="false" ht="15" hidden="false" customHeight="false" outlineLevel="0" collapsed="false">
      <c r="B1098" s="18" t="s">
        <v>239</v>
      </c>
      <c r="C1098" s="18" t="s">
        <v>1013</v>
      </c>
      <c r="D1098" s="2" t="s">
        <v>344</v>
      </c>
      <c r="E1098" s="2" t="s">
        <v>3358</v>
      </c>
      <c r="F1098" s="2" t="n">
        <v>932</v>
      </c>
      <c r="G1098" s="2"/>
      <c r="H1098" s="18"/>
      <c r="I1098" s="0" t="str">
        <f aca="false">B1098&amp;C1098&amp;D1098</f>
        <v>MENJEANS26/27</v>
      </c>
      <c r="J1098" s="2" t="n">
        <f aca="false">COUNTIFS(I:I,I1098)</f>
        <v>1</v>
      </c>
    </row>
    <row r="1099" customFormat="false" ht="15" hidden="false" customHeight="false" outlineLevel="0" collapsed="false">
      <c r="B1099" s="18" t="s">
        <v>239</v>
      </c>
      <c r="C1099" s="18" t="s">
        <v>1013</v>
      </c>
      <c r="D1099" s="2" t="s">
        <v>3216</v>
      </c>
      <c r="E1099" s="2" t="n">
        <v>263</v>
      </c>
      <c r="F1099" s="2" t="n">
        <v>500</v>
      </c>
      <c r="G1099" s="2"/>
      <c r="H1099" s="18"/>
      <c r="I1099" s="0" t="str">
        <f aca="false">B1099&amp;C1099&amp;D1099</f>
        <v>MENJEANS26/L28</v>
      </c>
      <c r="J1099" s="2" t="n">
        <f aca="false">COUNTIFS(I:I,I1099)</f>
        <v>1</v>
      </c>
    </row>
    <row r="1100" customFormat="false" ht="15" hidden="false" customHeight="false" outlineLevel="0" collapsed="false">
      <c r="B1100" s="18" t="s">
        <v>239</v>
      </c>
      <c r="C1100" s="18" t="s">
        <v>1013</v>
      </c>
      <c r="D1100" s="2" t="s">
        <v>2951</v>
      </c>
      <c r="E1100" s="2" t="n">
        <v>121</v>
      </c>
      <c r="F1100" s="2" t="n">
        <v>625</v>
      </c>
      <c r="G1100" s="2"/>
      <c r="H1100" s="18"/>
      <c r="I1100" s="0" t="str">
        <f aca="false">B1100&amp;C1100&amp;D1100</f>
        <v>MENJEANS26/L30</v>
      </c>
      <c r="J1100" s="2" t="n">
        <f aca="false">COUNTIFS(I:I,I1100)</f>
        <v>1</v>
      </c>
    </row>
    <row r="1101" customFormat="false" ht="15" hidden="false" customHeight="false" outlineLevel="0" collapsed="false">
      <c r="B1101" s="18" t="s">
        <v>239</v>
      </c>
      <c r="C1101" s="18" t="s">
        <v>1013</v>
      </c>
      <c r="D1101" s="2" t="s">
        <v>2968</v>
      </c>
      <c r="E1101" s="2" t="n">
        <v>743</v>
      </c>
      <c r="F1101" s="2" t="n">
        <v>770</v>
      </c>
      <c r="G1101" s="2"/>
      <c r="H1101" s="18"/>
      <c r="I1101" s="0" t="str">
        <f aca="false">B1101&amp;C1101&amp;D1101</f>
        <v>MENJEANS26/L32</v>
      </c>
      <c r="J1101" s="2" t="n">
        <f aca="false">COUNTIFS(I:I,I1101)</f>
        <v>1</v>
      </c>
    </row>
    <row r="1102" customFormat="false" ht="15" hidden="false" customHeight="false" outlineLevel="0" collapsed="false">
      <c r="B1102" s="18" t="s">
        <v>239</v>
      </c>
      <c r="C1102" s="18" t="s">
        <v>1013</v>
      </c>
      <c r="D1102" s="2" t="s">
        <v>3933</v>
      </c>
      <c r="E1102" s="2" t="n">
        <v>613</v>
      </c>
      <c r="F1102" s="2" t="n">
        <v>700</v>
      </c>
      <c r="G1102" s="2"/>
      <c r="H1102" s="18"/>
      <c r="I1102" s="0" t="str">
        <f aca="false">B1102&amp;C1102&amp;D1102</f>
        <v>MENJEANS26/L33</v>
      </c>
      <c r="J1102" s="2" t="n">
        <f aca="false">COUNTIFS(I:I,I1102)</f>
        <v>1</v>
      </c>
    </row>
    <row r="1103" customFormat="false" ht="15" hidden="false" customHeight="false" outlineLevel="0" collapsed="false">
      <c r="B1103" s="18" t="s">
        <v>239</v>
      </c>
      <c r="C1103" s="18" t="s">
        <v>1013</v>
      </c>
      <c r="D1103" s="2" t="s">
        <v>2985</v>
      </c>
      <c r="E1103" s="2" t="n">
        <v>483</v>
      </c>
      <c r="F1103" s="2" t="n">
        <v>620</v>
      </c>
      <c r="G1103" s="2"/>
      <c r="H1103" s="18"/>
      <c r="I1103" s="0" t="str">
        <f aca="false">B1103&amp;C1103&amp;D1103</f>
        <v>MENJEANS26/L34</v>
      </c>
      <c r="J1103" s="2" t="n">
        <f aca="false">COUNTIFS(I:I,I1103)</f>
        <v>1</v>
      </c>
    </row>
    <row r="1104" customFormat="false" ht="15" hidden="false" customHeight="false" outlineLevel="0" collapsed="false">
      <c r="B1104" s="18" t="s">
        <v>239</v>
      </c>
      <c r="C1104" s="18" t="s">
        <v>1013</v>
      </c>
      <c r="D1104" s="2" t="s">
        <v>3984</v>
      </c>
      <c r="E1104" s="2" t="n">
        <v>353</v>
      </c>
      <c r="F1104" s="2" t="n">
        <v>560</v>
      </c>
      <c r="G1104" s="2"/>
      <c r="H1104" s="18"/>
      <c r="I1104" s="0" t="str">
        <f aca="false">B1104&amp;C1104&amp;D1104</f>
        <v>MENJEANS26/L35</v>
      </c>
      <c r="J1104" s="2" t="n">
        <f aca="false">COUNTIFS(I:I,I1104)</f>
        <v>1</v>
      </c>
    </row>
    <row r="1105" customFormat="false" ht="15" hidden="false" customHeight="false" outlineLevel="0" collapsed="false">
      <c r="B1105" s="18" t="s">
        <v>239</v>
      </c>
      <c r="C1105" s="18" t="s">
        <v>1013</v>
      </c>
      <c r="D1105" s="2" t="s">
        <v>3237</v>
      </c>
      <c r="E1105" s="2" t="n">
        <v>213</v>
      </c>
      <c r="F1105" s="2" t="n">
        <v>495</v>
      </c>
      <c r="G1105" s="2"/>
      <c r="H1105" s="18"/>
      <c r="I1105" s="0" t="str">
        <f aca="false">B1105&amp;C1105&amp;D1105</f>
        <v>MENJEANS26/L36</v>
      </c>
      <c r="J1105" s="2" t="n">
        <f aca="false">COUNTIFS(I:I,I1105)</f>
        <v>1</v>
      </c>
    </row>
    <row r="1106" customFormat="false" ht="15" hidden="false" customHeight="false" outlineLevel="0" collapsed="false">
      <c r="B1106" s="18" t="s">
        <v>239</v>
      </c>
      <c r="C1106" s="18" t="s">
        <v>1013</v>
      </c>
      <c r="D1106" s="2" t="s">
        <v>3217</v>
      </c>
      <c r="E1106" s="2" t="n">
        <v>273</v>
      </c>
      <c r="F1106" s="2" t="n">
        <v>550</v>
      </c>
      <c r="G1106" s="2"/>
      <c r="H1106" s="18"/>
      <c r="I1106" s="0" t="str">
        <f aca="false">B1106&amp;C1106&amp;D1106</f>
        <v>MENJEANS27/L28</v>
      </c>
      <c r="J1106" s="2" t="n">
        <f aca="false">COUNTIFS(I:I,I1106)</f>
        <v>1</v>
      </c>
    </row>
    <row r="1107" customFormat="false" ht="15" hidden="false" customHeight="false" outlineLevel="0" collapsed="false">
      <c r="B1107" s="18" t="s">
        <v>239</v>
      </c>
      <c r="C1107" s="18" t="s">
        <v>1013</v>
      </c>
      <c r="D1107" s="2" t="s">
        <v>2952</v>
      </c>
      <c r="E1107" s="2" t="n">
        <v>131</v>
      </c>
      <c r="F1107" s="2" t="n">
        <v>690</v>
      </c>
      <c r="G1107" s="2"/>
      <c r="H1107" s="18"/>
      <c r="I1107" s="0" t="str">
        <f aca="false">B1107&amp;C1107&amp;D1107</f>
        <v>MENJEANS27/L30</v>
      </c>
      <c r="J1107" s="2" t="n">
        <f aca="false">COUNTIFS(I:I,I1107)</f>
        <v>1</v>
      </c>
    </row>
    <row r="1108" customFormat="false" ht="15" hidden="false" customHeight="false" outlineLevel="0" collapsed="false">
      <c r="B1108" s="18" t="s">
        <v>239</v>
      </c>
      <c r="C1108" s="18" t="s">
        <v>1013</v>
      </c>
      <c r="D1108" s="2" t="s">
        <v>2969</v>
      </c>
      <c r="E1108" s="2" t="n">
        <v>733</v>
      </c>
      <c r="F1108" s="2" t="n">
        <v>840</v>
      </c>
      <c r="G1108" s="2"/>
      <c r="H1108" s="18"/>
      <c r="I1108" s="0" t="str">
        <f aca="false">B1108&amp;C1108&amp;D1108</f>
        <v>MENJEANS27/L32</v>
      </c>
      <c r="J1108" s="2" t="n">
        <f aca="false">COUNTIFS(I:I,I1108)</f>
        <v>1</v>
      </c>
    </row>
    <row r="1109" customFormat="false" ht="15" hidden="false" customHeight="false" outlineLevel="0" collapsed="false">
      <c r="B1109" s="18" t="s">
        <v>239</v>
      </c>
      <c r="C1109" s="18" t="s">
        <v>1013</v>
      </c>
      <c r="D1109" s="2" t="s">
        <v>3937</v>
      </c>
      <c r="E1109" s="2" t="n">
        <v>603</v>
      </c>
      <c r="F1109" s="2" t="n">
        <v>760</v>
      </c>
      <c r="G1109" s="2"/>
      <c r="H1109" s="18"/>
      <c r="I1109" s="0" t="str">
        <f aca="false">B1109&amp;C1109&amp;D1109</f>
        <v>MENJEANS27/L33</v>
      </c>
      <c r="J1109" s="2" t="n">
        <f aca="false">COUNTIFS(I:I,I1109)</f>
        <v>1</v>
      </c>
    </row>
    <row r="1110" customFormat="false" ht="15" hidden="false" customHeight="false" outlineLevel="0" collapsed="false">
      <c r="B1110" s="18" t="s">
        <v>239</v>
      </c>
      <c r="C1110" s="18" t="s">
        <v>1013</v>
      </c>
      <c r="D1110" s="2" t="s">
        <v>2986</v>
      </c>
      <c r="E1110" s="2" t="n">
        <v>473</v>
      </c>
      <c r="F1110" s="2" t="n">
        <v>685</v>
      </c>
      <c r="G1110" s="2"/>
      <c r="H1110" s="18"/>
      <c r="I1110" s="0" t="str">
        <f aca="false">B1110&amp;C1110&amp;D1110</f>
        <v>MENJEANS27/L34</v>
      </c>
      <c r="J1110" s="2" t="n">
        <f aca="false">COUNTIFS(I:I,I1110)</f>
        <v>1</v>
      </c>
    </row>
    <row r="1111" customFormat="false" ht="15" hidden="false" customHeight="false" outlineLevel="0" collapsed="false">
      <c r="B1111" s="18" t="s">
        <v>239</v>
      </c>
      <c r="C1111" s="18" t="s">
        <v>1013</v>
      </c>
      <c r="D1111" s="2" t="s">
        <v>3985</v>
      </c>
      <c r="E1111" s="2" t="n">
        <v>343</v>
      </c>
      <c r="F1111" s="2" t="n">
        <v>605</v>
      </c>
      <c r="G1111" s="2"/>
      <c r="H1111" s="18"/>
      <c r="I1111" s="0" t="str">
        <f aca="false">B1111&amp;C1111&amp;D1111</f>
        <v>MENJEANS27/L35</v>
      </c>
      <c r="J1111" s="2" t="n">
        <f aca="false">COUNTIFS(I:I,I1111)</f>
        <v>1</v>
      </c>
    </row>
    <row r="1112" customFormat="false" ht="15" hidden="false" customHeight="false" outlineLevel="0" collapsed="false">
      <c r="B1112" s="18" t="s">
        <v>239</v>
      </c>
      <c r="C1112" s="18" t="s">
        <v>1013</v>
      </c>
      <c r="D1112" s="2" t="s">
        <v>3238</v>
      </c>
      <c r="E1112" s="2" t="n">
        <v>203</v>
      </c>
      <c r="F1112" s="2" t="n">
        <v>545</v>
      </c>
      <c r="G1112" s="2"/>
      <c r="H1112" s="18"/>
      <c r="I1112" s="0" t="str">
        <f aca="false">B1112&amp;C1112&amp;D1112</f>
        <v>MENJEANS27/L36</v>
      </c>
      <c r="J1112" s="2" t="n">
        <f aca="false">COUNTIFS(I:I,I1112)</f>
        <v>1</v>
      </c>
    </row>
    <row r="1113" customFormat="false" ht="15" hidden="false" customHeight="false" outlineLevel="0" collapsed="false">
      <c r="B1113" s="18" t="s">
        <v>239</v>
      </c>
      <c r="C1113" s="18" t="s">
        <v>1013</v>
      </c>
      <c r="D1113" s="2" t="s">
        <v>346</v>
      </c>
      <c r="E1113" s="2" t="s">
        <v>3358</v>
      </c>
      <c r="F1113" s="2" t="n">
        <v>952</v>
      </c>
      <c r="G1113" s="2"/>
      <c r="H1113" s="18"/>
      <c r="I1113" s="0" t="str">
        <f aca="false">B1113&amp;C1113&amp;D1113</f>
        <v>MENJEANS28/29</v>
      </c>
      <c r="J1113" s="2" t="n">
        <f aca="false">COUNTIFS(I:I,I1113)</f>
        <v>1</v>
      </c>
    </row>
    <row r="1114" customFormat="false" ht="15" hidden="false" customHeight="false" outlineLevel="0" collapsed="false">
      <c r="B1114" s="18" t="s">
        <v>239</v>
      </c>
      <c r="C1114" s="18" t="s">
        <v>1013</v>
      </c>
      <c r="D1114" s="2" t="s">
        <v>3218</v>
      </c>
      <c r="E1114" s="2" t="n">
        <v>283</v>
      </c>
      <c r="F1114" s="2" t="n">
        <v>600</v>
      </c>
      <c r="G1114" s="2"/>
      <c r="H1114" s="18"/>
      <c r="I1114" s="0" t="str">
        <f aca="false">B1114&amp;C1114&amp;D1114</f>
        <v>MENJEANS28/L28</v>
      </c>
      <c r="J1114" s="2" t="n">
        <f aca="false">COUNTIFS(I:I,I1114)</f>
        <v>1</v>
      </c>
    </row>
    <row r="1115" customFormat="false" ht="15" hidden="false" customHeight="false" outlineLevel="0" collapsed="false">
      <c r="B1115" s="18" t="s">
        <v>239</v>
      </c>
      <c r="C1115" s="18" t="s">
        <v>1013</v>
      </c>
      <c r="D1115" s="2" t="s">
        <v>2953</v>
      </c>
      <c r="E1115" s="2" t="n">
        <v>141</v>
      </c>
      <c r="F1115" s="2" t="n">
        <v>755</v>
      </c>
      <c r="G1115" s="2"/>
      <c r="H1115" s="18"/>
      <c r="I1115" s="0" t="str">
        <f aca="false">B1115&amp;C1115&amp;D1115</f>
        <v>MENJEANS28/L30</v>
      </c>
      <c r="J1115" s="2" t="n">
        <f aca="false">COUNTIFS(I:I,I1115)</f>
        <v>1</v>
      </c>
    </row>
    <row r="1116" customFormat="false" ht="15" hidden="false" customHeight="false" outlineLevel="0" collapsed="false">
      <c r="B1116" s="18" t="s">
        <v>239</v>
      </c>
      <c r="C1116" s="18" t="s">
        <v>1013</v>
      </c>
      <c r="D1116" s="2" t="s">
        <v>2970</v>
      </c>
      <c r="E1116" s="2" t="n">
        <v>723</v>
      </c>
      <c r="F1116" s="2" t="n">
        <v>900</v>
      </c>
      <c r="G1116" s="2"/>
      <c r="H1116" s="18"/>
      <c r="I1116" s="0" t="str">
        <f aca="false">B1116&amp;C1116&amp;D1116</f>
        <v>MENJEANS28/L32</v>
      </c>
      <c r="J1116" s="2" t="n">
        <f aca="false">COUNTIFS(I:I,I1116)</f>
        <v>1</v>
      </c>
    </row>
    <row r="1117" customFormat="false" ht="15" hidden="false" customHeight="false" outlineLevel="0" collapsed="false">
      <c r="B1117" s="18" t="s">
        <v>239</v>
      </c>
      <c r="C1117" s="18" t="s">
        <v>1013</v>
      </c>
      <c r="D1117" s="2" t="s">
        <v>3941</v>
      </c>
      <c r="E1117" s="2" t="n">
        <v>593</v>
      </c>
      <c r="F1117" s="2" t="n">
        <v>830</v>
      </c>
      <c r="G1117" s="2"/>
      <c r="H1117" s="18"/>
      <c r="I1117" s="0" t="str">
        <f aca="false">B1117&amp;C1117&amp;D1117</f>
        <v>MENJEANS28/L33</v>
      </c>
      <c r="J1117" s="2" t="n">
        <f aca="false">COUNTIFS(I:I,I1117)</f>
        <v>1</v>
      </c>
    </row>
    <row r="1118" customFormat="false" ht="15" hidden="false" customHeight="false" outlineLevel="0" collapsed="false">
      <c r="B1118" s="18" t="s">
        <v>239</v>
      </c>
      <c r="C1118" s="18" t="s">
        <v>1013</v>
      </c>
      <c r="D1118" s="2" t="s">
        <v>2987</v>
      </c>
      <c r="E1118" s="2" t="n">
        <v>463</v>
      </c>
      <c r="F1118" s="2" t="n">
        <v>750</v>
      </c>
      <c r="G1118" s="2"/>
      <c r="H1118" s="18"/>
      <c r="I1118" s="0" t="str">
        <f aca="false">B1118&amp;C1118&amp;D1118</f>
        <v>MENJEANS28/L34</v>
      </c>
      <c r="J1118" s="2" t="n">
        <f aca="false">COUNTIFS(I:I,I1118)</f>
        <v>1</v>
      </c>
    </row>
    <row r="1119" customFormat="false" ht="15" hidden="false" customHeight="false" outlineLevel="0" collapsed="false">
      <c r="B1119" s="18" t="s">
        <v>239</v>
      </c>
      <c r="C1119" s="18" t="s">
        <v>1013</v>
      </c>
      <c r="D1119" s="2" t="s">
        <v>3986</v>
      </c>
      <c r="E1119" s="2" t="n">
        <v>333</v>
      </c>
      <c r="F1119" s="2" t="n">
        <v>670</v>
      </c>
      <c r="G1119" s="2"/>
      <c r="H1119" s="18"/>
      <c r="I1119" s="0" t="str">
        <f aca="false">B1119&amp;C1119&amp;D1119</f>
        <v>MENJEANS28/L35</v>
      </c>
      <c r="J1119" s="2" t="n">
        <f aca="false">COUNTIFS(I:I,I1119)</f>
        <v>1</v>
      </c>
    </row>
    <row r="1120" customFormat="false" ht="15" hidden="false" customHeight="false" outlineLevel="0" collapsed="false">
      <c r="B1120" s="18" t="s">
        <v>239</v>
      </c>
      <c r="C1120" s="18" t="s">
        <v>1013</v>
      </c>
      <c r="D1120" s="2" t="s">
        <v>3239</v>
      </c>
      <c r="E1120" s="2" t="n">
        <v>193</v>
      </c>
      <c r="F1120" s="2" t="n">
        <v>595</v>
      </c>
      <c r="G1120" s="2"/>
      <c r="H1120" s="18"/>
      <c r="I1120" s="0" t="str">
        <f aca="false">B1120&amp;C1120&amp;D1120</f>
        <v>MENJEANS28/L36</v>
      </c>
      <c r="J1120" s="2" t="n">
        <f aca="false">COUNTIFS(I:I,I1120)</f>
        <v>1</v>
      </c>
    </row>
    <row r="1121" customFormat="false" ht="15" hidden="false" customHeight="false" outlineLevel="0" collapsed="false">
      <c r="B1121" s="18" t="s">
        <v>239</v>
      </c>
      <c r="C1121" s="18" t="s">
        <v>1013</v>
      </c>
      <c r="D1121" s="2" t="s">
        <v>3219</v>
      </c>
      <c r="E1121" s="2" t="n">
        <v>293</v>
      </c>
      <c r="F1121" s="2" t="n">
        <v>660</v>
      </c>
      <c r="G1121" s="2"/>
      <c r="H1121" s="18"/>
      <c r="I1121" s="0" t="str">
        <f aca="false">B1121&amp;C1121&amp;D1121</f>
        <v>MENJEANS29/L28</v>
      </c>
      <c r="J1121" s="2" t="n">
        <f aca="false">COUNTIFS(I:I,I1121)</f>
        <v>1</v>
      </c>
    </row>
    <row r="1122" customFormat="false" ht="15" hidden="false" customHeight="false" outlineLevel="0" collapsed="false">
      <c r="B1122" s="18" t="s">
        <v>239</v>
      </c>
      <c r="C1122" s="18" t="s">
        <v>1013</v>
      </c>
      <c r="D1122" s="2" t="s">
        <v>2954</v>
      </c>
      <c r="E1122" s="2" t="n">
        <v>151</v>
      </c>
      <c r="F1122" s="2" t="n">
        <v>820</v>
      </c>
      <c r="G1122" s="2"/>
      <c r="H1122" s="18"/>
      <c r="I1122" s="0" t="str">
        <f aca="false">B1122&amp;C1122&amp;D1122</f>
        <v>MENJEANS29/L30</v>
      </c>
      <c r="J1122" s="2" t="n">
        <f aca="false">COUNTIFS(I:I,I1122)</f>
        <v>1</v>
      </c>
    </row>
    <row r="1123" customFormat="false" ht="15" hidden="false" customHeight="false" outlineLevel="0" collapsed="false">
      <c r="B1123" s="18" t="s">
        <v>239</v>
      </c>
      <c r="C1123" s="18" t="s">
        <v>1013</v>
      </c>
      <c r="D1123" s="2" t="s">
        <v>2971</v>
      </c>
      <c r="E1123" s="2" t="n">
        <v>713</v>
      </c>
      <c r="F1123" s="2" t="n">
        <v>945</v>
      </c>
      <c r="G1123" s="2"/>
      <c r="H1123" s="18"/>
      <c r="I1123" s="0" t="str">
        <f aca="false">B1123&amp;C1123&amp;D1123</f>
        <v>MENJEANS29/L32</v>
      </c>
      <c r="J1123" s="2" t="n">
        <f aca="false">COUNTIFS(I:I,I1123)</f>
        <v>1</v>
      </c>
    </row>
    <row r="1124" customFormat="false" ht="15" hidden="false" customHeight="false" outlineLevel="0" collapsed="false">
      <c r="B1124" s="18" t="s">
        <v>239</v>
      </c>
      <c r="C1124" s="18" t="s">
        <v>1013</v>
      </c>
      <c r="D1124" s="2" t="s">
        <v>3945</v>
      </c>
      <c r="E1124" s="2" t="n">
        <v>583</v>
      </c>
      <c r="F1124" s="2" t="n">
        <v>890</v>
      </c>
      <c r="G1124" s="2"/>
      <c r="H1124" s="18"/>
      <c r="I1124" s="0" t="str">
        <f aca="false">B1124&amp;C1124&amp;D1124</f>
        <v>MENJEANS29/L33</v>
      </c>
      <c r="J1124" s="2" t="n">
        <f aca="false">COUNTIFS(I:I,I1124)</f>
        <v>1</v>
      </c>
    </row>
    <row r="1125" customFormat="false" ht="15" hidden="false" customHeight="false" outlineLevel="0" collapsed="false">
      <c r="B1125" s="18" t="s">
        <v>239</v>
      </c>
      <c r="C1125" s="18" t="s">
        <v>1013</v>
      </c>
      <c r="D1125" s="2" t="s">
        <v>2988</v>
      </c>
      <c r="E1125" s="2" t="n">
        <v>453</v>
      </c>
      <c r="F1125" s="2" t="n">
        <v>815</v>
      </c>
      <c r="G1125" s="2"/>
      <c r="H1125" s="18"/>
      <c r="I1125" s="0" t="str">
        <f aca="false">B1125&amp;C1125&amp;D1125</f>
        <v>MENJEANS29/L34</v>
      </c>
      <c r="J1125" s="2" t="n">
        <f aca="false">COUNTIFS(I:I,I1125)</f>
        <v>1</v>
      </c>
    </row>
    <row r="1126" customFormat="false" ht="15" hidden="false" customHeight="false" outlineLevel="0" collapsed="false">
      <c r="B1126" s="18" t="s">
        <v>239</v>
      </c>
      <c r="C1126" s="18" t="s">
        <v>1013</v>
      </c>
      <c r="D1126" s="2" t="s">
        <v>3987</v>
      </c>
      <c r="E1126" s="2" t="n">
        <v>323</v>
      </c>
      <c r="F1126" s="2" t="n">
        <v>735</v>
      </c>
      <c r="G1126" s="2"/>
      <c r="H1126" s="18"/>
      <c r="I1126" s="0" t="str">
        <f aca="false">B1126&amp;C1126&amp;D1126</f>
        <v>MENJEANS29/L35</v>
      </c>
      <c r="J1126" s="2" t="n">
        <f aca="false">COUNTIFS(I:I,I1126)</f>
        <v>1</v>
      </c>
    </row>
    <row r="1127" customFormat="false" ht="15" hidden="false" customHeight="false" outlineLevel="0" collapsed="false">
      <c r="B1127" s="18" t="s">
        <v>239</v>
      </c>
      <c r="C1127" s="18" t="s">
        <v>1013</v>
      </c>
      <c r="D1127" s="2" t="s">
        <v>3240</v>
      </c>
      <c r="E1127" s="2" t="n">
        <v>183</v>
      </c>
      <c r="F1127" s="2" t="n">
        <v>655</v>
      </c>
      <c r="G1127" s="2"/>
      <c r="H1127" s="18"/>
      <c r="I1127" s="0" t="str">
        <f aca="false">B1127&amp;C1127&amp;D1127</f>
        <v>MENJEANS29/L36</v>
      </c>
      <c r="J1127" s="2" t="n">
        <f aca="false">COUNTIFS(I:I,I1127)</f>
        <v>1</v>
      </c>
    </row>
    <row r="1128" customFormat="false" ht="15" hidden="false" customHeight="false" outlineLevel="0" collapsed="false">
      <c r="B1128" s="18" t="s">
        <v>239</v>
      </c>
      <c r="C1128" s="18" t="s">
        <v>1013</v>
      </c>
      <c r="D1128" s="2" t="s">
        <v>348</v>
      </c>
      <c r="E1128" s="2" t="s">
        <v>3358</v>
      </c>
      <c r="F1128" s="2" t="n">
        <v>972</v>
      </c>
      <c r="G1128" s="2"/>
      <c r="H1128" s="18"/>
      <c r="I1128" s="0" t="str">
        <f aca="false">B1128&amp;C1128&amp;D1128</f>
        <v>MENJEANS30/31</v>
      </c>
      <c r="J1128" s="2" t="n">
        <f aca="false">COUNTIFS(I:I,I1128)</f>
        <v>1</v>
      </c>
    </row>
    <row r="1129" customFormat="false" ht="15" hidden="false" customHeight="false" outlineLevel="0" collapsed="false">
      <c r="B1129" s="18" t="s">
        <v>239</v>
      </c>
      <c r="C1129" s="18" t="s">
        <v>1013</v>
      </c>
      <c r="D1129" s="2" t="s">
        <v>3220</v>
      </c>
      <c r="E1129" s="2" t="n">
        <v>303</v>
      </c>
      <c r="F1129" s="2" t="n">
        <v>725</v>
      </c>
      <c r="G1129" s="2"/>
      <c r="H1129" s="18"/>
      <c r="I1129" s="0" t="str">
        <f aca="false">B1129&amp;C1129&amp;D1129</f>
        <v>MENJEANS30/L28</v>
      </c>
      <c r="J1129" s="2" t="n">
        <f aca="false">COUNTIFS(I:I,I1129)</f>
        <v>1</v>
      </c>
    </row>
    <row r="1130" customFormat="false" ht="15" hidden="false" customHeight="false" outlineLevel="0" collapsed="false">
      <c r="B1130" s="18" t="s">
        <v>239</v>
      </c>
      <c r="C1130" s="18" t="s">
        <v>1013</v>
      </c>
      <c r="D1130" s="2" t="s">
        <v>2955</v>
      </c>
      <c r="E1130" s="2" t="n">
        <v>161</v>
      </c>
      <c r="F1130" s="2" t="n">
        <v>880</v>
      </c>
      <c r="G1130" s="2"/>
      <c r="H1130" s="18"/>
      <c r="I1130" s="0" t="str">
        <f aca="false">B1130&amp;C1130&amp;D1130</f>
        <v>MENJEANS30/L30</v>
      </c>
      <c r="J1130" s="2" t="n">
        <f aca="false">COUNTIFS(I:I,I1130)</f>
        <v>1</v>
      </c>
    </row>
    <row r="1131" customFormat="false" ht="15" hidden="false" customHeight="false" outlineLevel="0" collapsed="false">
      <c r="B1131" s="18" t="s">
        <v>239</v>
      </c>
      <c r="C1131" s="18" t="s">
        <v>1013</v>
      </c>
      <c r="D1131" s="2" t="s">
        <v>2972</v>
      </c>
      <c r="E1131" s="2" t="n">
        <v>923</v>
      </c>
      <c r="F1131" s="2" t="n">
        <v>975</v>
      </c>
      <c r="G1131" s="2"/>
      <c r="H1131" s="18"/>
      <c r="I1131" s="0" t="str">
        <f aca="false">B1131&amp;C1131&amp;D1131</f>
        <v>MENJEANS30/L32</v>
      </c>
      <c r="J1131" s="2" t="n">
        <f aca="false">COUNTIFS(I:I,I1131)</f>
        <v>1</v>
      </c>
    </row>
    <row r="1132" customFormat="false" ht="15" hidden="false" customHeight="false" outlineLevel="0" collapsed="false">
      <c r="B1132" s="18" t="s">
        <v>239</v>
      </c>
      <c r="C1132" s="18" t="s">
        <v>1013</v>
      </c>
      <c r="D1132" s="2" t="s">
        <v>3949</v>
      </c>
      <c r="E1132" s="2" t="n">
        <v>933</v>
      </c>
      <c r="F1132" s="2" t="n">
        <v>935</v>
      </c>
      <c r="G1132" s="2"/>
      <c r="H1132" s="18"/>
      <c r="I1132" s="0" t="str">
        <f aca="false">B1132&amp;C1132&amp;D1132</f>
        <v>MENJEANS30/L33</v>
      </c>
      <c r="J1132" s="2" t="n">
        <f aca="false">COUNTIFS(I:I,I1132)</f>
        <v>1</v>
      </c>
    </row>
    <row r="1133" customFormat="false" ht="15" hidden="false" customHeight="false" outlineLevel="0" collapsed="false">
      <c r="B1133" s="18" t="s">
        <v>239</v>
      </c>
      <c r="C1133" s="18" t="s">
        <v>1013</v>
      </c>
      <c r="D1133" s="2" t="s">
        <v>2989</v>
      </c>
      <c r="E1133" s="2" t="n">
        <v>913</v>
      </c>
      <c r="F1133" s="2" t="n">
        <v>875</v>
      </c>
      <c r="G1133" s="2"/>
      <c r="H1133" s="18"/>
      <c r="I1133" s="0" t="str">
        <f aca="false">B1133&amp;C1133&amp;D1133</f>
        <v>MENJEANS30/L34</v>
      </c>
      <c r="J1133" s="2" t="n">
        <f aca="false">COUNTIFS(I:I,I1133)</f>
        <v>1</v>
      </c>
    </row>
    <row r="1134" customFormat="false" ht="15" hidden="false" customHeight="false" outlineLevel="0" collapsed="false">
      <c r="B1134" s="18" t="s">
        <v>239</v>
      </c>
      <c r="C1134" s="18" t="s">
        <v>1013</v>
      </c>
      <c r="D1134" s="2" t="s">
        <v>3988</v>
      </c>
      <c r="E1134" s="2" t="n">
        <v>313</v>
      </c>
      <c r="F1134" s="2" t="n">
        <v>800</v>
      </c>
      <c r="G1134" s="2"/>
      <c r="H1134" s="18"/>
      <c r="I1134" s="0" t="str">
        <f aca="false">B1134&amp;C1134&amp;D1134</f>
        <v>MENJEANS30/L35</v>
      </c>
      <c r="J1134" s="2" t="n">
        <f aca="false">COUNTIFS(I:I,I1134)</f>
        <v>1</v>
      </c>
    </row>
    <row r="1135" customFormat="false" ht="15" hidden="false" customHeight="false" outlineLevel="0" collapsed="false">
      <c r="B1135" s="18" t="s">
        <v>239</v>
      </c>
      <c r="C1135" s="18" t="s">
        <v>1013</v>
      </c>
      <c r="D1135" s="2" t="s">
        <v>3241</v>
      </c>
      <c r="E1135" s="2" t="n">
        <v>173</v>
      </c>
      <c r="F1135" s="2" t="n">
        <v>720</v>
      </c>
      <c r="G1135" s="2"/>
      <c r="H1135" s="18"/>
      <c r="I1135" s="0" t="str">
        <f aca="false">B1135&amp;C1135&amp;D1135</f>
        <v>MENJEANS30/L36</v>
      </c>
      <c r="J1135" s="2" t="n">
        <f aca="false">COUNTIFS(I:I,I1135)</f>
        <v>1</v>
      </c>
    </row>
    <row r="1136" customFormat="false" ht="15" hidden="false" customHeight="false" outlineLevel="0" collapsed="false">
      <c r="B1136" s="18" t="s">
        <v>239</v>
      </c>
      <c r="C1136" s="18" t="s">
        <v>1013</v>
      </c>
      <c r="D1136" s="2" t="s">
        <v>3221</v>
      </c>
      <c r="E1136" s="2" t="n">
        <v>313</v>
      </c>
      <c r="F1136" s="2" t="n">
        <v>790</v>
      </c>
      <c r="G1136" s="2"/>
      <c r="H1136" s="18"/>
      <c r="I1136" s="0" t="str">
        <f aca="false">B1136&amp;C1136&amp;D1136</f>
        <v>MENJEANS31/L28</v>
      </c>
      <c r="J1136" s="2" t="n">
        <f aca="false">COUNTIFS(I:I,I1136)</f>
        <v>1</v>
      </c>
    </row>
    <row r="1137" customFormat="false" ht="15" hidden="false" customHeight="false" outlineLevel="0" collapsed="false">
      <c r="B1137" s="18" t="s">
        <v>239</v>
      </c>
      <c r="C1137" s="18" t="s">
        <v>1013</v>
      </c>
      <c r="D1137" s="2" t="s">
        <v>2956</v>
      </c>
      <c r="E1137" s="2" t="n">
        <v>853</v>
      </c>
      <c r="F1137" s="2" t="n">
        <v>925</v>
      </c>
      <c r="G1137" s="2"/>
      <c r="H1137" s="18"/>
      <c r="I1137" s="0" t="str">
        <f aca="false">B1137&amp;C1137&amp;D1137</f>
        <v>MENJEANS31/L30</v>
      </c>
      <c r="J1137" s="2" t="n">
        <f aca="false">COUNTIFS(I:I,I1137)</f>
        <v>1</v>
      </c>
    </row>
    <row r="1138" customFormat="false" ht="15" hidden="false" customHeight="false" outlineLevel="0" collapsed="false">
      <c r="B1138" s="18" t="s">
        <v>239</v>
      </c>
      <c r="C1138" s="18" t="s">
        <v>1013</v>
      </c>
      <c r="D1138" s="2" t="s">
        <v>2973</v>
      </c>
      <c r="E1138" s="2" t="n">
        <v>983</v>
      </c>
      <c r="F1138" s="2" t="n">
        <v>990</v>
      </c>
      <c r="G1138" s="2"/>
      <c r="H1138" s="18"/>
      <c r="I1138" s="0" t="str">
        <f aca="false">B1138&amp;C1138&amp;D1138</f>
        <v>MENJEANS31/L32</v>
      </c>
      <c r="J1138" s="2" t="n">
        <f aca="false">COUNTIFS(I:I,I1138)</f>
        <v>1</v>
      </c>
    </row>
    <row r="1139" customFormat="false" ht="15" hidden="false" customHeight="false" outlineLevel="0" collapsed="false">
      <c r="B1139" s="18" t="s">
        <v>239</v>
      </c>
      <c r="C1139" s="18" t="s">
        <v>1013</v>
      </c>
      <c r="D1139" s="2" t="s">
        <v>3953</v>
      </c>
      <c r="E1139" s="2" t="n">
        <v>993</v>
      </c>
      <c r="F1139" s="2" t="n">
        <v>985</v>
      </c>
      <c r="G1139" s="2"/>
      <c r="H1139" s="18"/>
      <c r="I1139" s="0" t="str">
        <f aca="false">B1139&amp;C1139&amp;D1139</f>
        <v>MENJEANS31/L33</v>
      </c>
      <c r="J1139" s="2" t="n">
        <f aca="false">COUNTIFS(I:I,I1139)</f>
        <v>1</v>
      </c>
    </row>
    <row r="1140" customFormat="false" ht="15" hidden="false" customHeight="false" outlineLevel="0" collapsed="false">
      <c r="B1140" s="18" t="s">
        <v>239</v>
      </c>
      <c r="C1140" s="18" t="s">
        <v>1013</v>
      </c>
      <c r="D1140" s="2" t="s">
        <v>2990</v>
      </c>
      <c r="E1140" s="2" t="n">
        <v>973</v>
      </c>
      <c r="F1140" s="2" t="n">
        <v>920</v>
      </c>
      <c r="G1140" s="2"/>
      <c r="H1140" s="18"/>
      <c r="I1140" s="0" t="str">
        <f aca="false">B1140&amp;C1140&amp;D1140</f>
        <v>MENJEANS31/L34</v>
      </c>
      <c r="J1140" s="2" t="n">
        <f aca="false">COUNTIFS(I:I,I1140)</f>
        <v>1</v>
      </c>
    </row>
    <row r="1141" customFormat="false" ht="15" hidden="false" customHeight="false" outlineLevel="0" collapsed="false">
      <c r="B1141" s="18" t="s">
        <v>239</v>
      </c>
      <c r="C1141" s="18" t="s">
        <v>1013</v>
      </c>
      <c r="D1141" s="2" t="s">
        <v>3989</v>
      </c>
      <c r="E1141" s="2" t="n">
        <v>873</v>
      </c>
      <c r="F1141" s="2" t="n">
        <v>860</v>
      </c>
      <c r="G1141" s="2"/>
      <c r="H1141" s="18"/>
      <c r="I1141" s="0" t="str">
        <f aca="false">B1141&amp;C1141&amp;D1141</f>
        <v>MENJEANS31/L35</v>
      </c>
      <c r="J1141" s="2" t="n">
        <f aca="false">COUNTIFS(I:I,I1141)</f>
        <v>1</v>
      </c>
    </row>
    <row r="1142" customFormat="false" ht="15" hidden="false" customHeight="false" outlineLevel="0" collapsed="false">
      <c r="B1142" s="18" t="s">
        <v>239</v>
      </c>
      <c r="C1142" s="18" t="s">
        <v>1013</v>
      </c>
      <c r="D1142" s="2" t="s">
        <v>3242</v>
      </c>
      <c r="E1142" s="2" t="n">
        <v>163</v>
      </c>
      <c r="F1142" s="2" t="n">
        <v>785</v>
      </c>
      <c r="G1142" s="2"/>
      <c r="H1142" s="18"/>
      <c r="I1142" s="0" t="str">
        <f aca="false">B1142&amp;C1142&amp;D1142</f>
        <v>MENJEANS31/L36</v>
      </c>
      <c r="J1142" s="2" t="n">
        <f aca="false">COUNTIFS(I:I,I1142)</f>
        <v>1</v>
      </c>
    </row>
    <row r="1143" customFormat="false" ht="15" hidden="false" customHeight="false" outlineLevel="0" collapsed="false">
      <c r="B1143" s="18" t="s">
        <v>239</v>
      </c>
      <c r="C1143" s="18" t="s">
        <v>1013</v>
      </c>
      <c r="D1143" s="2" t="s">
        <v>144</v>
      </c>
      <c r="E1143" s="2" t="s">
        <v>3358</v>
      </c>
      <c r="F1143" s="2" t="n">
        <v>992</v>
      </c>
      <c r="G1143" s="2"/>
      <c r="H1143" s="18"/>
      <c r="I1143" s="0" t="str">
        <f aca="false">B1143&amp;C1143&amp;D1143</f>
        <v>MENJEANS32/33</v>
      </c>
      <c r="J1143" s="2" t="n">
        <f aca="false">COUNTIFS(I:I,I1143)</f>
        <v>1</v>
      </c>
    </row>
    <row r="1144" customFormat="false" ht="15" hidden="false" customHeight="false" outlineLevel="0" collapsed="false">
      <c r="B1144" s="18" t="s">
        <v>239</v>
      </c>
      <c r="C1144" s="18" t="s">
        <v>1013</v>
      </c>
      <c r="D1144" s="2" t="s">
        <v>3222</v>
      </c>
      <c r="E1144" s="2" t="n">
        <v>323</v>
      </c>
      <c r="F1144" s="2" t="n">
        <v>850</v>
      </c>
      <c r="G1144" s="2"/>
      <c r="H1144" s="18"/>
      <c r="I1144" s="0" t="str">
        <f aca="false">B1144&amp;C1144&amp;D1144</f>
        <v>MENJEANS32/L28</v>
      </c>
      <c r="J1144" s="2" t="n">
        <f aca="false">COUNTIFS(I:I,I1144)</f>
        <v>1</v>
      </c>
    </row>
    <row r="1145" customFormat="false" ht="15" hidden="false" customHeight="false" outlineLevel="0" collapsed="false">
      <c r="B1145" s="18" t="s">
        <v>239</v>
      </c>
      <c r="C1145" s="18" t="s">
        <v>1013</v>
      </c>
      <c r="D1145" s="2" t="s">
        <v>2957</v>
      </c>
      <c r="E1145" s="2" t="n">
        <v>843</v>
      </c>
      <c r="F1145" s="2" t="n">
        <v>955</v>
      </c>
      <c r="G1145" s="2"/>
      <c r="H1145" s="18"/>
      <c r="I1145" s="0" t="str">
        <f aca="false">B1145&amp;C1145&amp;D1145</f>
        <v>MENJEANS32/L30</v>
      </c>
      <c r="J1145" s="2" t="n">
        <f aca="false">COUNTIFS(I:I,I1145)</f>
        <v>1</v>
      </c>
    </row>
    <row r="1146" customFormat="false" ht="15" hidden="false" customHeight="false" outlineLevel="0" collapsed="false">
      <c r="B1146" s="18" t="s">
        <v>239</v>
      </c>
      <c r="C1146" s="18" t="s">
        <v>1013</v>
      </c>
      <c r="D1146" s="2" t="s">
        <v>2974</v>
      </c>
      <c r="E1146" s="2" t="n">
        <v>953</v>
      </c>
      <c r="F1146" s="2" t="n">
        <v>995</v>
      </c>
      <c r="G1146" s="2"/>
      <c r="H1146" s="18"/>
      <c r="I1146" s="0" t="str">
        <f aca="false">B1146&amp;C1146&amp;D1146</f>
        <v>MENJEANS32/L32</v>
      </c>
      <c r="J1146" s="2" t="n">
        <f aca="false">COUNTIFS(I:I,I1146)</f>
        <v>1</v>
      </c>
    </row>
    <row r="1147" customFormat="false" ht="15" hidden="false" customHeight="false" outlineLevel="0" collapsed="false">
      <c r="B1147" s="18" t="s">
        <v>239</v>
      </c>
      <c r="C1147" s="18" t="s">
        <v>1013</v>
      </c>
      <c r="D1147" s="2" t="s">
        <v>3957</v>
      </c>
      <c r="E1147" s="2" t="n">
        <v>963</v>
      </c>
      <c r="F1147" s="2" t="n">
        <v>980</v>
      </c>
      <c r="G1147" s="2"/>
      <c r="H1147" s="18"/>
      <c r="I1147" s="0" t="str">
        <f aca="false">B1147&amp;C1147&amp;D1147</f>
        <v>MENJEANS32/L33</v>
      </c>
      <c r="J1147" s="2" t="n">
        <f aca="false">COUNTIFS(I:I,I1147)</f>
        <v>1</v>
      </c>
    </row>
    <row r="1148" customFormat="false" ht="15" hidden="false" customHeight="false" outlineLevel="0" collapsed="false">
      <c r="B1148" s="18" t="s">
        <v>239</v>
      </c>
      <c r="C1148" s="18" t="s">
        <v>1013</v>
      </c>
      <c r="D1148" s="2" t="s">
        <v>2991</v>
      </c>
      <c r="E1148" s="2" t="n">
        <v>943</v>
      </c>
      <c r="F1148" s="2" t="n">
        <v>950</v>
      </c>
      <c r="G1148" s="2"/>
      <c r="H1148" s="18"/>
      <c r="I1148" s="0" t="str">
        <f aca="false">B1148&amp;C1148&amp;D1148</f>
        <v>MENJEANS32/L34</v>
      </c>
      <c r="J1148" s="2" t="n">
        <f aca="false">COUNTIFS(I:I,I1148)</f>
        <v>1</v>
      </c>
    </row>
    <row r="1149" customFormat="false" ht="15" hidden="false" customHeight="false" outlineLevel="0" collapsed="false">
      <c r="B1149" s="18" t="s">
        <v>239</v>
      </c>
      <c r="C1149" s="18" t="s">
        <v>1013</v>
      </c>
      <c r="D1149" s="2" t="s">
        <v>3990</v>
      </c>
      <c r="E1149" s="2" t="n">
        <v>863</v>
      </c>
      <c r="F1149" s="2" t="n">
        <v>905</v>
      </c>
      <c r="G1149" s="2"/>
      <c r="H1149" s="18"/>
      <c r="I1149" s="0" t="str">
        <f aca="false">B1149&amp;C1149&amp;D1149</f>
        <v>MENJEANS32/L35</v>
      </c>
      <c r="J1149" s="2" t="n">
        <f aca="false">COUNTIFS(I:I,I1149)</f>
        <v>1</v>
      </c>
    </row>
    <row r="1150" customFormat="false" ht="15" hidden="false" customHeight="false" outlineLevel="0" collapsed="false">
      <c r="B1150" s="18" t="s">
        <v>239</v>
      </c>
      <c r="C1150" s="18" t="s">
        <v>1013</v>
      </c>
      <c r="D1150" s="2" t="s">
        <v>3243</v>
      </c>
      <c r="E1150" s="2" t="n">
        <v>153</v>
      </c>
      <c r="F1150" s="2" t="n">
        <v>845</v>
      </c>
      <c r="G1150" s="2"/>
      <c r="H1150" s="18"/>
      <c r="I1150" s="0" t="str">
        <f aca="false">B1150&amp;C1150&amp;D1150</f>
        <v>MENJEANS32/L36</v>
      </c>
      <c r="J1150" s="2" t="n">
        <f aca="false">COUNTIFS(I:I,I1150)</f>
        <v>1</v>
      </c>
    </row>
    <row r="1151" customFormat="false" ht="15" hidden="false" customHeight="false" outlineLevel="0" collapsed="false">
      <c r="B1151" s="18" t="s">
        <v>239</v>
      </c>
      <c r="C1151" s="18" t="s">
        <v>1013</v>
      </c>
      <c r="D1151" s="2" t="s">
        <v>3223</v>
      </c>
      <c r="E1151" s="2" t="n">
        <v>333</v>
      </c>
      <c r="F1151" s="2" t="n">
        <v>780</v>
      </c>
      <c r="G1151" s="2"/>
      <c r="H1151" s="18"/>
      <c r="I1151" s="0" t="str">
        <f aca="false">B1151&amp;C1151&amp;D1151</f>
        <v>MENJEANS33/L28</v>
      </c>
      <c r="J1151" s="2" t="n">
        <f aca="false">COUNTIFS(I:I,I1151)</f>
        <v>1</v>
      </c>
    </row>
    <row r="1152" customFormat="false" ht="15" hidden="false" customHeight="false" outlineLevel="0" collapsed="false">
      <c r="B1152" s="18" t="s">
        <v>239</v>
      </c>
      <c r="C1152" s="18" t="s">
        <v>1013</v>
      </c>
      <c r="D1152" s="2" t="s">
        <v>2958</v>
      </c>
      <c r="E1152" s="2" t="n">
        <v>833</v>
      </c>
      <c r="F1152" s="2" t="n">
        <v>915</v>
      </c>
      <c r="G1152" s="2"/>
      <c r="H1152" s="18"/>
      <c r="I1152" s="0" t="str">
        <f aca="false">B1152&amp;C1152&amp;D1152</f>
        <v>MENJEANS33/L30</v>
      </c>
      <c r="J1152" s="2" t="n">
        <f aca="false">COUNTIFS(I:I,I1152)</f>
        <v>1</v>
      </c>
    </row>
    <row r="1153" customFormat="false" ht="15" hidden="false" customHeight="false" outlineLevel="0" collapsed="false">
      <c r="B1153" s="18" t="s">
        <v>239</v>
      </c>
      <c r="C1153" s="18" t="s">
        <v>1013</v>
      </c>
      <c r="D1153" s="2" t="s">
        <v>2975</v>
      </c>
      <c r="E1153" s="2" t="n">
        <v>893</v>
      </c>
      <c r="F1153" s="2" t="n">
        <v>970</v>
      </c>
      <c r="G1153" s="2"/>
      <c r="H1153" s="18"/>
      <c r="I1153" s="0" t="str">
        <f aca="false">B1153&amp;C1153&amp;D1153</f>
        <v>MENJEANS33/L32</v>
      </c>
      <c r="J1153" s="2" t="n">
        <f aca="false">COUNTIFS(I:I,I1153)</f>
        <v>1</v>
      </c>
    </row>
    <row r="1154" customFormat="false" ht="15" hidden="false" customHeight="false" outlineLevel="0" collapsed="false">
      <c r="B1154" s="18" t="s">
        <v>239</v>
      </c>
      <c r="C1154" s="18" t="s">
        <v>1013</v>
      </c>
      <c r="D1154" s="2" t="s">
        <v>3961</v>
      </c>
      <c r="E1154" s="2" t="n">
        <v>903</v>
      </c>
      <c r="F1154" s="2" t="n">
        <v>960</v>
      </c>
      <c r="G1154" s="2"/>
      <c r="H1154" s="18"/>
      <c r="I1154" s="0" t="str">
        <f aca="false">B1154&amp;C1154&amp;D1154</f>
        <v>MENJEANS33/L33</v>
      </c>
      <c r="J1154" s="2" t="n">
        <f aca="false">COUNTIFS(I:I,I1154)</f>
        <v>1</v>
      </c>
    </row>
    <row r="1155" customFormat="false" ht="15" hidden="false" customHeight="false" outlineLevel="0" collapsed="false">
      <c r="B1155" s="18" t="s">
        <v>239</v>
      </c>
      <c r="C1155" s="18" t="s">
        <v>1013</v>
      </c>
      <c r="D1155" s="2" t="s">
        <v>2992</v>
      </c>
      <c r="E1155" s="2" t="n">
        <v>883</v>
      </c>
      <c r="F1155" s="2" t="n">
        <v>910</v>
      </c>
      <c r="G1155" s="2"/>
      <c r="H1155" s="18"/>
      <c r="I1155" s="0" t="str">
        <f aca="false">B1155&amp;C1155&amp;D1155</f>
        <v>MENJEANS33/L34</v>
      </c>
      <c r="J1155" s="2" t="n">
        <f aca="false">COUNTIFS(I:I,I1155)</f>
        <v>1</v>
      </c>
    </row>
    <row r="1156" customFormat="false" ht="15" hidden="false" customHeight="false" outlineLevel="0" collapsed="false">
      <c r="B1156" s="18" t="s">
        <v>239</v>
      </c>
      <c r="C1156" s="18" t="s">
        <v>1013</v>
      </c>
      <c r="D1156" s="2" t="s">
        <v>3991</v>
      </c>
      <c r="E1156" s="2" t="n">
        <v>303</v>
      </c>
      <c r="F1156" s="2" t="n">
        <v>855</v>
      </c>
      <c r="G1156" s="2"/>
      <c r="H1156" s="18"/>
      <c r="I1156" s="0" t="str">
        <f aca="false">B1156&amp;C1156&amp;D1156</f>
        <v>MENJEANS33/L35</v>
      </c>
      <c r="J1156" s="2" t="n">
        <f aca="false">COUNTIFS(I:I,I1156)</f>
        <v>1</v>
      </c>
    </row>
    <row r="1157" customFormat="false" ht="15" hidden="false" customHeight="false" outlineLevel="0" collapsed="false">
      <c r="B1157" s="18" t="s">
        <v>239</v>
      </c>
      <c r="C1157" s="18" t="s">
        <v>1013</v>
      </c>
      <c r="D1157" s="2" t="s">
        <v>3244</v>
      </c>
      <c r="E1157" s="2" t="n">
        <v>143</v>
      </c>
      <c r="F1157" s="2" t="n">
        <v>775</v>
      </c>
      <c r="G1157" s="2"/>
      <c r="H1157" s="18"/>
      <c r="I1157" s="0" t="str">
        <f aca="false">B1157&amp;C1157&amp;D1157</f>
        <v>MENJEANS33/L36</v>
      </c>
      <c r="J1157" s="2" t="n">
        <f aca="false">COUNTIFS(I:I,I1157)</f>
        <v>1</v>
      </c>
    </row>
    <row r="1158" customFormat="false" ht="15" hidden="false" customHeight="false" outlineLevel="0" collapsed="false">
      <c r="B1158" s="18" t="s">
        <v>239</v>
      </c>
      <c r="C1158" s="18" t="s">
        <v>1013</v>
      </c>
      <c r="D1158" s="2" t="s">
        <v>146</v>
      </c>
      <c r="E1158" s="2" t="s">
        <v>3358</v>
      </c>
      <c r="F1158" s="2" t="n">
        <v>982</v>
      </c>
      <c r="G1158" s="2"/>
      <c r="H1158" s="18"/>
      <c r="I1158" s="0" t="str">
        <f aca="false">B1158&amp;C1158&amp;D1158</f>
        <v>MENJEANS34/35</v>
      </c>
      <c r="J1158" s="2" t="n">
        <f aca="false">COUNTIFS(I:I,I1158)</f>
        <v>1</v>
      </c>
    </row>
    <row r="1159" customFormat="false" ht="15" hidden="false" customHeight="false" outlineLevel="0" collapsed="false">
      <c r="B1159" s="18" t="s">
        <v>239</v>
      </c>
      <c r="C1159" s="18" t="s">
        <v>1013</v>
      </c>
      <c r="D1159" s="2" t="s">
        <v>3224</v>
      </c>
      <c r="E1159" s="2" t="n">
        <v>343</v>
      </c>
      <c r="F1159" s="2" t="n">
        <v>715</v>
      </c>
      <c r="G1159" s="2"/>
      <c r="H1159" s="18"/>
      <c r="I1159" s="0" t="str">
        <f aca="false">B1159&amp;C1159&amp;D1159</f>
        <v>MENJEANS34/L28</v>
      </c>
      <c r="J1159" s="2" t="n">
        <f aca="false">COUNTIFS(I:I,I1159)</f>
        <v>1</v>
      </c>
    </row>
    <row r="1160" customFormat="false" ht="15" hidden="false" customHeight="false" outlineLevel="0" collapsed="false">
      <c r="B1160" s="18" t="s">
        <v>239</v>
      </c>
      <c r="C1160" s="18" t="s">
        <v>1013</v>
      </c>
      <c r="D1160" s="2" t="s">
        <v>2959</v>
      </c>
      <c r="E1160" s="2" t="n">
        <v>823</v>
      </c>
      <c r="F1160" s="2" t="n">
        <v>870</v>
      </c>
      <c r="G1160" s="2"/>
      <c r="H1160" s="18"/>
      <c r="I1160" s="0" t="str">
        <f aca="false">B1160&amp;C1160&amp;D1160</f>
        <v>MENJEANS34/L30</v>
      </c>
      <c r="J1160" s="2" t="n">
        <f aca="false">COUNTIFS(I:I,I1160)</f>
        <v>1</v>
      </c>
    </row>
    <row r="1161" customFormat="false" ht="15" hidden="false" customHeight="false" outlineLevel="0" collapsed="false">
      <c r="B1161" s="18" t="s">
        <v>239</v>
      </c>
      <c r="C1161" s="18" t="s">
        <v>1013</v>
      </c>
      <c r="D1161" s="2" t="s">
        <v>2976</v>
      </c>
      <c r="E1161" s="2" t="n">
        <v>703</v>
      </c>
      <c r="F1161" s="2" t="n">
        <v>965</v>
      </c>
      <c r="G1161" s="2"/>
      <c r="H1161" s="18"/>
      <c r="I1161" s="0" t="str">
        <f aca="false">B1161&amp;C1161&amp;D1161</f>
        <v>MENJEANS34/L32</v>
      </c>
      <c r="J1161" s="2" t="n">
        <f aca="false">COUNTIFS(I:I,I1161)</f>
        <v>1</v>
      </c>
    </row>
    <row r="1162" customFormat="false" ht="15" hidden="false" customHeight="false" outlineLevel="0" collapsed="false">
      <c r="B1162" s="18" t="s">
        <v>239</v>
      </c>
      <c r="C1162" s="18" t="s">
        <v>1013</v>
      </c>
      <c r="D1162" s="2" t="s">
        <v>3965</v>
      </c>
      <c r="E1162" s="2" t="n">
        <v>573</v>
      </c>
      <c r="F1162" s="2" t="n">
        <v>930</v>
      </c>
      <c r="G1162" s="2"/>
      <c r="H1162" s="18"/>
      <c r="I1162" s="0" t="str">
        <f aca="false">B1162&amp;C1162&amp;D1162</f>
        <v>MENJEANS34/L33</v>
      </c>
      <c r="J1162" s="2" t="n">
        <f aca="false">COUNTIFS(I:I,I1162)</f>
        <v>1</v>
      </c>
    </row>
    <row r="1163" customFormat="false" ht="15" hidden="false" customHeight="false" outlineLevel="0" collapsed="false">
      <c r="B1163" s="18" t="s">
        <v>239</v>
      </c>
      <c r="C1163" s="18" t="s">
        <v>1013</v>
      </c>
      <c r="D1163" s="2" t="s">
        <v>2993</v>
      </c>
      <c r="E1163" s="2" t="n">
        <v>443</v>
      </c>
      <c r="F1163" s="2" t="n">
        <v>865</v>
      </c>
      <c r="G1163" s="2"/>
      <c r="H1163" s="18"/>
      <c r="I1163" s="0" t="str">
        <f aca="false">B1163&amp;C1163&amp;D1163</f>
        <v>MENJEANS34/L34</v>
      </c>
      <c r="J1163" s="2" t="n">
        <f aca="false">COUNTIFS(I:I,I1163)</f>
        <v>1</v>
      </c>
    </row>
    <row r="1164" customFormat="false" ht="15" hidden="false" customHeight="false" outlineLevel="0" collapsed="false">
      <c r="B1164" s="18" t="s">
        <v>239</v>
      </c>
      <c r="C1164" s="18" t="s">
        <v>1013</v>
      </c>
      <c r="D1164" s="2" t="s">
        <v>3992</v>
      </c>
      <c r="E1164" s="2" t="n">
        <v>293</v>
      </c>
      <c r="F1164" s="2" t="n">
        <v>795</v>
      </c>
      <c r="G1164" s="2"/>
      <c r="H1164" s="18"/>
      <c r="I1164" s="0" t="str">
        <f aca="false">B1164&amp;C1164&amp;D1164</f>
        <v>MENJEANS34/L35</v>
      </c>
      <c r="J1164" s="2" t="n">
        <f aca="false">COUNTIFS(I:I,I1164)</f>
        <v>1</v>
      </c>
    </row>
    <row r="1165" customFormat="false" ht="15" hidden="false" customHeight="false" outlineLevel="0" collapsed="false">
      <c r="B1165" s="18" t="s">
        <v>239</v>
      </c>
      <c r="C1165" s="18" t="s">
        <v>1013</v>
      </c>
      <c r="D1165" s="2" t="s">
        <v>3245</v>
      </c>
      <c r="E1165" s="2" t="n">
        <v>133</v>
      </c>
      <c r="F1165" s="2" t="n">
        <v>710</v>
      </c>
      <c r="G1165" s="2"/>
      <c r="H1165" s="18"/>
      <c r="I1165" s="0" t="str">
        <f aca="false">B1165&amp;C1165&amp;D1165</f>
        <v>MENJEANS34/L36</v>
      </c>
      <c r="J1165" s="2" t="n">
        <f aca="false">COUNTIFS(I:I,I1165)</f>
        <v>1</v>
      </c>
    </row>
    <row r="1166" customFormat="false" ht="15" hidden="false" customHeight="false" outlineLevel="0" collapsed="false">
      <c r="B1166" s="18" t="s">
        <v>239</v>
      </c>
      <c r="C1166" s="18" t="s">
        <v>1013</v>
      </c>
      <c r="D1166" s="2" t="s">
        <v>3225</v>
      </c>
      <c r="E1166" s="2" t="n">
        <v>353</v>
      </c>
      <c r="F1166" s="2" t="n">
        <v>650</v>
      </c>
      <c r="G1166" s="2"/>
      <c r="H1166" s="18"/>
      <c r="I1166" s="0" t="str">
        <f aca="false">B1166&amp;C1166&amp;D1166</f>
        <v>MENJEANS35/L28</v>
      </c>
      <c r="J1166" s="2" t="n">
        <f aca="false">COUNTIFS(I:I,I1166)</f>
        <v>1</v>
      </c>
    </row>
    <row r="1167" customFormat="false" ht="15" hidden="false" customHeight="false" outlineLevel="0" collapsed="false">
      <c r="B1167" s="18" t="s">
        <v>239</v>
      </c>
      <c r="C1167" s="18" t="s">
        <v>1013</v>
      </c>
      <c r="D1167" s="2" t="s">
        <v>3231</v>
      </c>
      <c r="E1167" s="2" t="n">
        <v>813</v>
      </c>
      <c r="F1167" s="2" t="n">
        <v>810</v>
      </c>
      <c r="G1167" s="2"/>
      <c r="H1167" s="18"/>
      <c r="I1167" s="0" t="str">
        <f aca="false">B1167&amp;C1167&amp;D1167</f>
        <v>MENJEANS35/L30</v>
      </c>
      <c r="J1167" s="2" t="n">
        <f aca="false">COUNTIFS(I:I,I1167)</f>
        <v>1</v>
      </c>
    </row>
    <row r="1168" customFormat="false" ht="15" hidden="false" customHeight="false" outlineLevel="0" collapsed="false">
      <c r="B1168" s="18" t="s">
        <v>239</v>
      </c>
      <c r="C1168" s="18" t="s">
        <v>1013</v>
      </c>
      <c r="D1168" s="2" t="s">
        <v>3233</v>
      </c>
      <c r="E1168" s="2" t="n">
        <v>693</v>
      </c>
      <c r="F1168" s="2" t="n">
        <v>940</v>
      </c>
      <c r="G1168" s="2"/>
      <c r="H1168" s="18"/>
      <c r="I1168" s="0" t="str">
        <f aca="false">B1168&amp;C1168&amp;D1168</f>
        <v>MENJEANS35/L32</v>
      </c>
      <c r="J1168" s="2" t="n">
        <f aca="false">COUNTIFS(I:I,I1168)</f>
        <v>1</v>
      </c>
    </row>
    <row r="1169" customFormat="false" ht="15" hidden="false" customHeight="false" outlineLevel="0" collapsed="false">
      <c r="B1169" s="18" t="s">
        <v>239</v>
      </c>
      <c r="C1169" s="18" t="s">
        <v>1013</v>
      </c>
      <c r="D1169" s="2" t="s">
        <v>3993</v>
      </c>
      <c r="E1169" s="2" t="n">
        <v>563</v>
      </c>
      <c r="F1169" s="2" t="n">
        <v>885</v>
      </c>
      <c r="G1169" s="2"/>
      <c r="H1169" s="18"/>
      <c r="I1169" s="0" t="str">
        <f aca="false">B1169&amp;C1169&amp;D1169</f>
        <v>MENJEANS35/L33</v>
      </c>
      <c r="J1169" s="2" t="n">
        <f aca="false">COUNTIFS(I:I,I1169)</f>
        <v>1</v>
      </c>
    </row>
    <row r="1170" customFormat="false" ht="15" hidden="false" customHeight="false" outlineLevel="0" collapsed="false">
      <c r="B1170" s="18" t="s">
        <v>239</v>
      </c>
      <c r="C1170" s="18" t="s">
        <v>1013</v>
      </c>
      <c r="D1170" s="2" t="s">
        <v>3235</v>
      </c>
      <c r="E1170" s="2" t="n">
        <v>433</v>
      </c>
      <c r="F1170" s="2" t="n">
        <v>805</v>
      </c>
      <c r="G1170" s="2"/>
      <c r="H1170" s="18"/>
      <c r="I1170" s="0" t="str">
        <f aca="false">B1170&amp;C1170&amp;D1170</f>
        <v>MENJEANS35/L34</v>
      </c>
      <c r="J1170" s="2" t="n">
        <f aca="false">COUNTIFS(I:I,I1170)</f>
        <v>1</v>
      </c>
    </row>
    <row r="1171" customFormat="false" ht="15" hidden="false" customHeight="false" outlineLevel="0" collapsed="false">
      <c r="B1171" s="18" t="s">
        <v>239</v>
      </c>
      <c r="C1171" s="18" t="s">
        <v>1013</v>
      </c>
      <c r="D1171" s="2" t="s">
        <v>3994</v>
      </c>
      <c r="E1171" s="2" t="n">
        <v>283</v>
      </c>
      <c r="F1171" s="2" t="n">
        <v>730</v>
      </c>
      <c r="G1171" s="2"/>
      <c r="H1171" s="18"/>
      <c r="I1171" s="0" t="str">
        <f aca="false">B1171&amp;C1171&amp;D1171</f>
        <v>MENJEANS35/L35</v>
      </c>
      <c r="J1171" s="2" t="n">
        <f aca="false">COUNTIFS(I:I,I1171)</f>
        <v>1</v>
      </c>
    </row>
    <row r="1172" customFormat="false" ht="15" hidden="false" customHeight="false" outlineLevel="0" collapsed="false">
      <c r="B1172" s="18" t="s">
        <v>239</v>
      </c>
      <c r="C1172" s="18" t="s">
        <v>1013</v>
      </c>
      <c r="D1172" s="2" t="s">
        <v>3246</v>
      </c>
      <c r="E1172" s="2" t="n">
        <v>123</v>
      </c>
      <c r="F1172" s="2" t="n">
        <v>645</v>
      </c>
      <c r="G1172" s="2"/>
      <c r="H1172" s="18"/>
      <c r="I1172" s="0" t="str">
        <f aca="false">B1172&amp;C1172&amp;D1172</f>
        <v>MENJEANS35/L36</v>
      </c>
      <c r="J1172" s="2" t="n">
        <f aca="false">COUNTIFS(I:I,I1172)</f>
        <v>1</v>
      </c>
    </row>
    <row r="1173" customFormat="false" ht="15" hidden="false" customHeight="false" outlineLevel="0" collapsed="false">
      <c r="B1173" s="18" t="s">
        <v>239</v>
      </c>
      <c r="C1173" s="18" t="s">
        <v>1013</v>
      </c>
      <c r="D1173" s="2" t="s">
        <v>148</v>
      </c>
      <c r="E1173" s="2" t="s">
        <v>3358</v>
      </c>
      <c r="F1173" s="2" t="n">
        <v>962</v>
      </c>
      <c r="G1173" s="2"/>
      <c r="H1173" s="18"/>
      <c r="I1173" s="0" t="str">
        <f aca="false">B1173&amp;C1173&amp;D1173</f>
        <v>MENJEANS36/37</v>
      </c>
      <c r="J1173" s="2" t="n">
        <f aca="false">COUNTIFS(I:I,I1173)</f>
        <v>1</v>
      </c>
    </row>
    <row r="1174" customFormat="false" ht="15" hidden="false" customHeight="false" outlineLevel="0" collapsed="false">
      <c r="B1174" s="18" t="s">
        <v>239</v>
      </c>
      <c r="C1174" s="18" t="s">
        <v>1013</v>
      </c>
      <c r="D1174" s="2" t="s">
        <v>3226</v>
      </c>
      <c r="E1174" s="2" t="n">
        <v>363</v>
      </c>
      <c r="F1174" s="2" t="n">
        <v>590</v>
      </c>
      <c r="G1174" s="2"/>
      <c r="H1174" s="18"/>
      <c r="I1174" s="0" t="str">
        <f aca="false">B1174&amp;C1174&amp;D1174</f>
        <v>MENJEANS36/L28</v>
      </c>
      <c r="J1174" s="2" t="n">
        <f aca="false">COUNTIFS(I:I,I1174)</f>
        <v>1</v>
      </c>
    </row>
    <row r="1175" customFormat="false" ht="15" hidden="false" customHeight="false" outlineLevel="0" collapsed="false">
      <c r="B1175" s="18" t="s">
        <v>239</v>
      </c>
      <c r="C1175" s="18" t="s">
        <v>1013</v>
      </c>
      <c r="D1175" s="2" t="s">
        <v>2960</v>
      </c>
      <c r="E1175" s="2" t="n">
        <v>803</v>
      </c>
      <c r="F1175" s="2" t="n">
        <v>745</v>
      </c>
      <c r="G1175" s="2"/>
      <c r="H1175" s="18"/>
      <c r="I1175" s="0" t="str">
        <f aca="false">B1175&amp;C1175&amp;D1175</f>
        <v>MENJEANS36/L30</v>
      </c>
      <c r="J1175" s="2" t="n">
        <f aca="false">COUNTIFS(I:I,I1175)</f>
        <v>1</v>
      </c>
    </row>
    <row r="1176" customFormat="false" ht="15" hidden="false" customHeight="false" outlineLevel="0" collapsed="false">
      <c r="B1176" s="18" t="s">
        <v>239</v>
      </c>
      <c r="C1176" s="18" t="s">
        <v>1013</v>
      </c>
      <c r="D1176" s="2" t="s">
        <v>2977</v>
      </c>
      <c r="E1176" s="2" t="n">
        <v>683</v>
      </c>
      <c r="F1176" s="2" t="n">
        <v>895</v>
      </c>
      <c r="G1176" s="2"/>
      <c r="H1176" s="18"/>
      <c r="I1176" s="0" t="str">
        <f aca="false">B1176&amp;C1176&amp;D1176</f>
        <v>MENJEANS36/L32</v>
      </c>
      <c r="J1176" s="2" t="n">
        <f aca="false">COUNTIFS(I:I,I1176)</f>
        <v>1</v>
      </c>
    </row>
    <row r="1177" customFormat="false" ht="15" hidden="false" customHeight="false" outlineLevel="0" collapsed="false">
      <c r="B1177" s="18" t="s">
        <v>239</v>
      </c>
      <c r="C1177" s="18" t="s">
        <v>1013</v>
      </c>
      <c r="D1177" s="2" t="s">
        <v>3969</v>
      </c>
      <c r="E1177" s="2" t="n">
        <v>553</v>
      </c>
      <c r="F1177" s="2" t="n">
        <v>825</v>
      </c>
      <c r="G1177" s="2"/>
      <c r="H1177" s="18"/>
      <c r="I1177" s="0" t="str">
        <f aca="false">B1177&amp;C1177&amp;D1177</f>
        <v>MENJEANS36/L33</v>
      </c>
      <c r="J1177" s="2" t="n">
        <f aca="false">COUNTIFS(I:I,I1177)</f>
        <v>1</v>
      </c>
    </row>
    <row r="1178" customFormat="false" ht="15" hidden="false" customHeight="false" outlineLevel="0" collapsed="false">
      <c r="B1178" s="18" t="s">
        <v>239</v>
      </c>
      <c r="C1178" s="18" t="s">
        <v>1013</v>
      </c>
      <c r="D1178" s="2" t="s">
        <v>2994</v>
      </c>
      <c r="E1178" s="2" t="n">
        <v>423</v>
      </c>
      <c r="F1178" s="2" t="n">
        <v>740</v>
      </c>
      <c r="G1178" s="2"/>
      <c r="H1178" s="18"/>
      <c r="I1178" s="0" t="str">
        <f aca="false">B1178&amp;C1178&amp;D1178</f>
        <v>MENJEANS36/L34</v>
      </c>
      <c r="J1178" s="2" t="n">
        <f aca="false">COUNTIFS(I:I,I1178)</f>
        <v>1</v>
      </c>
    </row>
    <row r="1179" customFormat="false" ht="15" hidden="false" customHeight="false" outlineLevel="0" collapsed="false">
      <c r="B1179" s="18" t="s">
        <v>239</v>
      </c>
      <c r="C1179" s="18" t="s">
        <v>1013</v>
      </c>
      <c r="D1179" s="2" t="s">
        <v>3995</v>
      </c>
      <c r="E1179" s="2" t="n">
        <v>273</v>
      </c>
      <c r="F1179" s="2" t="n">
        <v>665</v>
      </c>
      <c r="G1179" s="2"/>
      <c r="H1179" s="18"/>
      <c r="I1179" s="0" t="str">
        <f aca="false">B1179&amp;C1179&amp;D1179</f>
        <v>MENJEANS36/L35</v>
      </c>
      <c r="J1179" s="2" t="n">
        <f aca="false">COUNTIFS(I:I,I1179)</f>
        <v>1</v>
      </c>
    </row>
    <row r="1180" customFormat="false" ht="15" hidden="false" customHeight="false" outlineLevel="0" collapsed="false">
      <c r="B1180" s="18" t="s">
        <v>239</v>
      </c>
      <c r="C1180" s="18" t="s">
        <v>1013</v>
      </c>
      <c r="D1180" s="2" t="s">
        <v>3247</v>
      </c>
      <c r="E1180" s="2" t="n">
        <v>113</v>
      </c>
      <c r="F1180" s="2" t="n">
        <v>585</v>
      </c>
      <c r="G1180" s="2"/>
      <c r="H1180" s="18"/>
      <c r="I1180" s="0" t="str">
        <f aca="false">B1180&amp;C1180&amp;D1180</f>
        <v>MENJEANS36/L36</v>
      </c>
      <c r="J1180" s="2" t="n">
        <f aca="false">COUNTIFS(I:I,I1180)</f>
        <v>1</v>
      </c>
    </row>
    <row r="1181" customFormat="false" ht="15" hidden="false" customHeight="false" outlineLevel="0" collapsed="false">
      <c r="B1181" s="18" t="s">
        <v>239</v>
      </c>
      <c r="C1181" s="18" t="s">
        <v>1013</v>
      </c>
      <c r="D1181" s="2" t="s">
        <v>3227</v>
      </c>
      <c r="E1181" s="2" t="n">
        <v>373</v>
      </c>
      <c r="F1181" s="2" t="n">
        <v>540</v>
      </c>
      <c r="G1181" s="2"/>
      <c r="H1181" s="18"/>
      <c r="I1181" s="0" t="str">
        <f aca="false">B1181&amp;C1181&amp;D1181</f>
        <v>MENJEANS37/L28</v>
      </c>
      <c r="J1181" s="2" t="n">
        <f aca="false">COUNTIFS(I:I,I1181)</f>
        <v>1</v>
      </c>
    </row>
    <row r="1182" customFormat="false" ht="15" hidden="false" customHeight="false" outlineLevel="0" collapsed="false">
      <c r="B1182" s="18" t="s">
        <v>239</v>
      </c>
      <c r="C1182" s="18" t="s">
        <v>1013</v>
      </c>
      <c r="D1182" s="2" t="s">
        <v>3232</v>
      </c>
      <c r="E1182" s="2" t="n">
        <v>253</v>
      </c>
      <c r="F1182" s="2" t="n">
        <v>680</v>
      </c>
      <c r="G1182" s="2"/>
      <c r="H1182" s="18"/>
      <c r="I1182" s="0" t="str">
        <f aca="false">B1182&amp;C1182&amp;D1182</f>
        <v>MENJEANS37/L30</v>
      </c>
      <c r="J1182" s="2" t="n">
        <f aca="false">COUNTIFS(I:I,I1182)</f>
        <v>1</v>
      </c>
    </row>
    <row r="1183" customFormat="false" ht="15" hidden="false" customHeight="false" outlineLevel="0" collapsed="false">
      <c r="B1183" s="18" t="s">
        <v>239</v>
      </c>
      <c r="C1183" s="18" t="s">
        <v>1013</v>
      </c>
      <c r="D1183" s="2" t="s">
        <v>3234</v>
      </c>
      <c r="E1183" s="2" t="n">
        <v>243</v>
      </c>
      <c r="F1183" s="2" t="n">
        <v>835</v>
      </c>
      <c r="G1183" s="2"/>
      <c r="H1183" s="18"/>
      <c r="I1183" s="0" t="str">
        <f aca="false">B1183&amp;C1183&amp;D1183</f>
        <v>MENJEANS37/L32</v>
      </c>
      <c r="J1183" s="2" t="n">
        <f aca="false">COUNTIFS(I:I,I1183)</f>
        <v>1</v>
      </c>
    </row>
    <row r="1184" customFormat="false" ht="15" hidden="false" customHeight="false" outlineLevel="0" collapsed="false">
      <c r="B1184" s="18" t="s">
        <v>239</v>
      </c>
      <c r="C1184" s="18" t="s">
        <v>1013</v>
      </c>
      <c r="D1184" s="2" t="s">
        <v>3236</v>
      </c>
      <c r="E1184" s="2" t="n">
        <v>233</v>
      </c>
      <c r="F1184" s="2" t="n">
        <v>675</v>
      </c>
      <c r="G1184" s="2"/>
      <c r="H1184" s="18"/>
      <c r="I1184" s="0" t="str">
        <f aca="false">B1184&amp;C1184&amp;D1184</f>
        <v>MENJEANS37/L34</v>
      </c>
      <c r="J1184" s="2" t="n">
        <f aca="false">COUNTIFS(I:I,I1184)</f>
        <v>1</v>
      </c>
    </row>
    <row r="1185" customFormat="false" ht="15" hidden="false" customHeight="false" outlineLevel="0" collapsed="false">
      <c r="B1185" s="18" t="s">
        <v>239</v>
      </c>
      <c r="C1185" s="18" t="s">
        <v>1013</v>
      </c>
      <c r="D1185" s="2" t="s">
        <v>3248</v>
      </c>
      <c r="E1185" s="2" t="n">
        <v>223</v>
      </c>
      <c r="F1185" s="2" t="n">
        <v>535</v>
      </c>
      <c r="G1185" s="2"/>
      <c r="H1185" s="18"/>
      <c r="I1185" s="0" t="str">
        <f aca="false">B1185&amp;C1185&amp;D1185</f>
        <v>MENJEANS37/L36</v>
      </c>
      <c r="J1185" s="2" t="n">
        <f aca="false">COUNTIFS(I:I,I1185)</f>
        <v>1</v>
      </c>
    </row>
    <row r="1186" customFormat="false" ht="15" hidden="false" customHeight="false" outlineLevel="0" collapsed="false">
      <c r="B1186" s="18" t="s">
        <v>239</v>
      </c>
      <c r="C1186" s="18" t="s">
        <v>1013</v>
      </c>
      <c r="D1186" s="2" t="s">
        <v>150</v>
      </c>
      <c r="E1186" s="2" t="s">
        <v>3358</v>
      </c>
      <c r="F1186" s="2" t="n">
        <v>942</v>
      </c>
      <c r="G1186" s="2"/>
      <c r="H1186" s="18"/>
      <c r="I1186" s="0" t="str">
        <f aca="false">B1186&amp;C1186&amp;D1186</f>
        <v>MENJEANS38/39</v>
      </c>
      <c r="J1186" s="2" t="n">
        <f aca="false">COUNTIFS(I:I,I1186)</f>
        <v>1</v>
      </c>
    </row>
    <row r="1187" customFormat="false" ht="15" hidden="false" customHeight="false" outlineLevel="0" collapsed="false">
      <c r="B1187" s="18" t="s">
        <v>239</v>
      </c>
      <c r="C1187" s="18" t="s">
        <v>1013</v>
      </c>
      <c r="D1187" s="2" t="s">
        <v>3228</v>
      </c>
      <c r="E1187" s="2" t="n">
        <v>383</v>
      </c>
      <c r="F1187" s="2" t="n">
        <v>490</v>
      </c>
      <c r="G1187" s="2"/>
      <c r="H1187" s="18"/>
      <c r="I1187" s="0" t="str">
        <f aca="false">B1187&amp;C1187&amp;D1187</f>
        <v>MENJEANS38/L28</v>
      </c>
      <c r="J1187" s="2" t="n">
        <f aca="false">COUNTIFS(I:I,I1187)</f>
        <v>1</v>
      </c>
    </row>
    <row r="1188" customFormat="false" ht="15" hidden="false" customHeight="false" outlineLevel="0" collapsed="false">
      <c r="B1188" s="18" t="s">
        <v>239</v>
      </c>
      <c r="C1188" s="18" t="s">
        <v>1013</v>
      </c>
      <c r="D1188" s="2" t="s">
        <v>2961</v>
      </c>
      <c r="E1188" s="2" t="n">
        <v>793</v>
      </c>
      <c r="F1188" s="2" t="n">
        <v>615</v>
      </c>
      <c r="G1188" s="2"/>
      <c r="H1188" s="18"/>
      <c r="I1188" s="0" t="str">
        <f aca="false">B1188&amp;C1188&amp;D1188</f>
        <v>MENJEANS38/L30</v>
      </c>
      <c r="J1188" s="2" t="n">
        <f aca="false">COUNTIFS(I:I,I1188)</f>
        <v>1</v>
      </c>
    </row>
    <row r="1189" customFormat="false" ht="15" hidden="false" customHeight="false" outlineLevel="0" collapsed="false">
      <c r="B1189" s="18" t="s">
        <v>239</v>
      </c>
      <c r="C1189" s="18" t="s">
        <v>1013</v>
      </c>
      <c r="D1189" s="2" t="s">
        <v>2978</v>
      </c>
      <c r="E1189" s="2" t="n">
        <v>673</v>
      </c>
      <c r="F1189" s="2" t="n">
        <v>765</v>
      </c>
      <c r="G1189" s="2"/>
      <c r="H1189" s="18"/>
      <c r="I1189" s="0" t="str">
        <f aca="false">B1189&amp;C1189&amp;D1189</f>
        <v>MENJEANS38/L32</v>
      </c>
      <c r="J1189" s="2" t="n">
        <f aca="false">COUNTIFS(I:I,I1189)</f>
        <v>1</v>
      </c>
    </row>
    <row r="1190" customFormat="false" ht="15" hidden="false" customHeight="false" outlineLevel="0" collapsed="false">
      <c r="B1190" s="18" t="s">
        <v>239</v>
      </c>
      <c r="C1190" s="18" t="s">
        <v>1013</v>
      </c>
      <c r="D1190" s="2" t="s">
        <v>3973</v>
      </c>
      <c r="E1190" s="2" t="n">
        <v>543</v>
      </c>
      <c r="F1190" s="2" t="n">
        <v>695</v>
      </c>
      <c r="G1190" s="2"/>
      <c r="H1190" s="18"/>
      <c r="I1190" s="0" t="str">
        <f aca="false">B1190&amp;C1190&amp;D1190</f>
        <v>MENJEANS38/L33</v>
      </c>
      <c r="J1190" s="2" t="n">
        <f aca="false">COUNTIFS(I:I,I1190)</f>
        <v>1</v>
      </c>
    </row>
    <row r="1191" customFormat="false" ht="15" hidden="false" customHeight="false" outlineLevel="0" collapsed="false">
      <c r="B1191" s="18" t="s">
        <v>239</v>
      </c>
      <c r="C1191" s="18" t="s">
        <v>1013</v>
      </c>
      <c r="D1191" s="2" t="s">
        <v>2995</v>
      </c>
      <c r="E1191" s="2" t="n">
        <v>413</v>
      </c>
      <c r="F1191" s="2" t="n">
        <v>610</v>
      </c>
      <c r="G1191" s="2"/>
      <c r="H1191" s="18"/>
      <c r="I1191" s="0" t="str">
        <f aca="false">B1191&amp;C1191&amp;D1191</f>
        <v>MENJEANS38/L34</v>
      </c>
      <c r="J1191" s="2" t="n">
        <f aca="false">COUNTIFS(I:I,I1191)</f>
        <v>1</v>
      </c>
    </row>
    <row r="1192" customFormat="false" ht="15" hidden="false" customHeight="false" outlineLevel="0" collapsed="false">
      <c r="B1192" s="18" t="s">
        <v>239</v>
      </c>
      <c r="C1192" s="18" t="s">
        <v>1013</v>
      </c>
      <c r="D1192" s="2" t="s">
        <v>3996</v>
      </c>
      <c r="E1192" s="2" t="n">
        <v>263</v>
      </c>
      <c r="F1192" s="2" t="n">
        <v>555</v>
      </c>
      <c r="G1192" s="2"/>
      <c r="H1192" s="18"/>
      <c r="I1192" s="0" t="str">
        <f aca="false">B1192&amp;C1192&amp;D1192</f>
        <v>MENJEANS38/L35</v>
      </c>
      <c r="J1192" s="2" t="n">
        <f aca="false">COUNTIFS(I:I,I1192)</f>
        <v>1</v>
      </c>
    </row>
    <row r="1193" customFormat="false" ht="15" hidden="false" customHeight="false" outlineLevel="0" collapsed="false">
      <c r="B1193" s="18" t="s">
        <v>239</v>
      </c>
      <c r="C1193" s="18" t="s">
        <v>1013</v>
      </c>
      <c r="D1193" s="2" t="s">
        <v>3249</v>
      </c>
      <c r="E1193" s="2" t="n">
        <v>201</v>
      </c>
      <c r="F1193" s="2" t="n">
        <v>485</v>
      </c>
      <c r="G1193" s="2"/>
      <c r="H1193" s="18"/>
      <c r="I1193" s="0" t="str">
        <f aca="false">B1193&amp;C1193&amp;D1193</f>
        <v>MENJEANS38/L36</v>
      </c>
      <c r="J1193" s="2" t="n">
        <f aca="false">COUNTIFS(I:I,I1193)</f>
        <v>1</v>
      </c>
    </row>
    <row r="1194" customFormat="false" ht="15" hidden="false" customHeight="false" outlineLevel="0" collapsed="false">
      <c r="B1194" s="18" t="s">
        <v>239</v>
      </c>
      <c r="C1194" s="18" t="s">
        <v>1013</v>
      </c>
      <c r="D1194" s="2" t="s">
        <v>3229</v>
      </c>
      <c r="E1194" s="2" t="n">
        <v>393</v>
      </c>
      <c r="F1194" s="2" t="n">
        <v>440</v>
      </c>
      <c r="G1194" s="2"/>
      <c r="H1194" s="18"/>
      <c r="I1194" s="0" t="str">
        <f aca="false">B1194&amp;C1194&amp;D1194</f>
        <v>MENJEANS40/L28</v>
      </c>
      <c r="J1194" s="2" t="n">
        <f aca="false">COUNTIFS(I:I,I1194)</f>
        <v>1</v>
      </c>
    </row>
    <row r="1195" customFormat="false" ht="15" hidden="false" customHeight="false" outlineLevel="0" collapsed="false">
      <c r="B1195" s="18" t="s">
        <v>239</v>
      </c>
      <c r="C1195" s="18" t="s">
        <v>1013</v>
      </c>
      <c r="D1195" s="2" t="s">
        <v>2962</v>
      </c>
      <c r="E1195" s="2" t="n">
        <v>783</v>
      </c>
      <c r="F1195" s="2" t="n">
        <v>515</v>
      </c>
      <c r="G1195" s="2"/>
      <c r="H1195" s="18"/>
      <c r="I1195" s="0" t="str">
        <f aca="false">B1195&amp;C1195&amp;D1195</f>
        <v>MENJEANS40/L30</v>
      </c>
      <c r="J1195" s="2" t="n">
        <f aca="false">COUNTIFS(I:I,I1195)</f>
        <v>1</v>
      </c>
    </row>
    <row r="1196" customFormat="false" ht="15" hidden="false" customHeight="false" outlineLevel="0" collapsed="false">
      <c r="B1196" s="18" t="s">
        <v>239</v>
      </c>
      <c r="C1196" s="18" t="s">
        <v>1013</v>
      </c>
      <c r="D1196" s="2" t="s">
        <v>2979</v>
      </c>
      <c r="E1196" s="2" t="n">
        <v>663</v>
      </c>
      <c r="F1196" s="2" t="n">
        <v>635</v>
      </c>
      <c r="G1196" s="2"/>
      <c r="H1196" s="18"/>
      <c r="I1196" s="0" t="str">
        <f aca="false">B1196&amp;C1196&amp;D1196</f>
        <v>MENJEANS40/L32</v>
      </c>
      <c r="J1196" s="2" t="n">
        <f aca="false">COUNTIFS(I:I,I1196)</f>
        <v>1</v>
      </c>
    </row>
    <row r="1197" customFormat="false" ht="15" hidden="false" customHeight="false" outlineLevel="0" collapsed="false">
      <c r="B1197" s="18" t="s">
        <v>239</v>
      </c>
      <c r="C1197" s="18" t="s">
        <v>1013</v>
      </c>
      <c r="D1197" s="2" t="s">
        <v>3977</v>
      </c>
      <c r="E1197" s="2" t="n">
        <v>533</v>
      </c>
      <c r="F1197" s="2" t="n">
        <v>575</v>
      </c>
      <c r="G1197" s="2"/>
      <c r="H1197" s="18"/>
      <c r="I1197" s="0" t="str">
        <f aca="false">B1197&amp;C1197&amp;D1197</f>
        <v>MENJEANS40/L33</v>
      </c>
      <c r="J1197" s="2" t="n">
        <f aca="false">COUNTIFS(I:I,I1197)</f>
        <v>1</v>
      </c>
    </row>
    <row r="1198" customFormat="false" ht="15" hidden="false" customHeight="false" outlineLevel="0" collapsed="false">
      <c r="B1198" s="18" t="s">
        <v>239</v>
      </c>
      <c r="C1198" s="18" t="s">
        <v>1013</v>
      </c>
      <c r="D1198" s="2" t="s">
        <v>2996</v>
      </c>
      <c r="E1198" s="2" t="n">
        <v>403</v>
      </c>
      <c r="F1198" s="2" t="n">
        <v>510</v>
      </c>
      <c r="G1198" s="2"/>
      <c r="H1198" s="18"/>
      <c r="I1198" s="0" t="str">
        <f aca="false">B1198&amp;C1198&amp;D1198</f>
        <v>MENJEANS40/L34</v>
      </c>
      <c r="J1198" s="2" t="n">
        <f aca="false">COUNTIFS(I:I,I1198)</f>
        <v>1</v>
      </c>
    </row>
    <row r="1199" customFormat="false" ht="15" hidden="false" customHeight="false" outlineLevel="0" collapsed="false">
      <c r="B1199" s="18" t="s">
        <v>239</v>
      </c>
      <c r="C1199" s="18" t="s">
        <v>1013</v>
      </c>
      <c r="D1199" s="2" t="s">
        <v>3997</v>
      </c>
      <c r="E1199" s="2" t="n">
        <v>253</v>
      </c>
      <c r="F1199" s="2" t="n">
        <v>470</v>
      </c>
      <c r="G1199" s="2"/>
      <c r="H1199" s="18"/>
      <c r="I1199" s="0" t="str">
        <f aca="false">B1199&amp;C1199&amp;D1199</f>
        <v>MENJEANS40/L35</v>
      </c>
      <c r="J1199" s="2" t="n">
        <f aca="false">COUNTIFS(I:I,I1199)</f>
        <v>1</v>
      </c>
    </row>
    <row r="1200" customFormat="false" ht="15" hidden="false" customHeight="false" outlineLevel="0" collapsed="false">
      <c r="B1200" s="18" t="s">
        <v>239</v>
      </c>
      <c r="C1200" s="18" t="s">
        <v>1013</v>
      </c>
      <c r="D1200" s="2" t="s">
        <v>3250</v>
      </c>
      <c r="E1200" s="2" t="n">
        <v>191</v>
      </c>
      <c r="F1200" s="2" t="n">
        <v>435</v>
      </c>
      <c r="G1200" s="2"/>
      <c r="H1200" s="18"/>
      <c r="I1200" s="0" t="str">
        <f aca="false">B1200&amp;C1200&amp;D1200</f>
        <v>MENJEANS40/L36</v>
      </c>
      <c r="J1200" s="2" t="n">
        <f aca="false">COUNTIFS(I:I,I1200)</f>
        <v>1</v>
      </c>
    </row>
    <row r="1201" customFormat="false" ht="15" hidden="false" customHeight="false" outlineLevel="0" collapsed="false">
      <c r="B1201" s="18" t="s">
        <v>239</v>
      </c>
      <c r="C1201" s="18" t="s">
        <v>1013</v>
      </c>
      <c r="D1201" s="2" t="s">
        <v>3230</v>
      </c>
      <c r="E1201" s="2" t="n">
        <v>772</v>
      </c>
      <c r="F1201" s="2" t="n">
        <v>410</v>
      </c>
      <c r="G1201" s="2"/>
      <c r="H1201" s="18"/>
      <c r="I1201" s="0" t="str">
        <f aca="false">B1201&amp;C1201&amp;D1201</f>
        <v>MENJEANS42/L28</v>
      </c>
      <c r="J1201" s="2" t="n">
        <f aca="false">COUNTIFS(I:I,I1201)</f>
        <v>1</v>
      </c>
    </row>
    <row r="1202" customFormat="false" ht="15" hidden="false" customHeight="false" outlineLevel="0" collapsed="false">
      <c r="B1202" s="18" t="s">
        <v>239</v>
      </c>
      <c r="C1202" s="18" t="s">
        <v>1013</v>
      </c>
      <c r="D1202" s="2" t="s">
        <v>2963</v>
      </c>
      <c r="E1202" s="2" t="n">
        <v>773</v>
      </c>
      <c r="F1202" s="2" t="n">
        <v>455</v>
      </c>
      <c r="G1202" s="2"/>
      <c r="H1202" s="18"/>
      <c r="I1202" s="0" t="str">
        <f aca="false">B1202&amp;C1202&amp;D1202</f>
        <v>MENJEANS42/L30</v>
      </c>
      <c r="J1202" s="2" t="n">
        <f aca="false">COUNTIFS(I:I,I1202)</f>
        <v>1</v>
      </c>
    </row>
    <row r="1203" customFormat="false" ht="15" hidden="false" customHeight="false" outlineLevel="0" collapsed="false">
      <c r="B1203" s="18" t="s">
        <v>239</v>
      </c>
      <c r="C1203" s="18" t="s">
        <v>1013</v>
      </c>
      <c r="D1203" s="2" t="s">
        <v>2980</v>
      </c>
      <c r="E1203" s="2" t="n">
        <v>653</v>
      </c>
      <c r="F1203" s="2" t="n">
        <v>530</v>
      </c>
      <c r="G1203" s="2"/>
      <c r="H1203" s="18"/>
      <c r="I1203" s="0" t="str">
        <f aca="false">B1203&amp;C1203&amp;D1203</f>
        <v>MENJEANS42/L32</v>
      </c>
      <c r="J1203" s="2" t="n">
        <f aca="false">COUNTIFS(I:I,I1203)</f>
        <v>1</v>
      </c>
    </row>
    <row r="1204" customFormat="false" ht="15" hidden="false" customHeight="false" outlineLevel="0" collapsed="false">
      <c r="B1204" s="18" t="s">
        <v>239</v>
      </c>
      <c r="C1204" s="18" t="s">
        <v>1013</v>
      </c>
      <c r="D1204" s="2" t="s">
        <v>3981</v>
      </c>
      <c r="E1204" s="2" t="n">
        <v>523</v>
      </c>
      <c r="F1204" s="2" t="n">
        <v>480</v>
      </c>
      <c r="G1204" s="2"/>
      <c r="H1204" s="18"/>
      <c r="I1204" s="0" t="str">
        <f aca="false">B1204&amp;C1204&amp;D1204</f>
        <v>MENJEANS42/L33</v>
      </c>
      <c r="J1204" s="2" t="n">
        <f aca="false">COUNTIFS(I:I,I1204)</f>
        <v>1</v>
      </c>
    </row>
    <row r="1205" customFormat="false" ht="15" hidden="false" customHeight="false" outlineLevel="0" collapsed="false">
      <c r="B1205" s="18" t="s">
        <v>239</v>
      </c>
      <c r="C1205" s="18" t="s">
        <v>1013</v>
      </c>
      <c r="D1205" s="2" t="s">
        <v>2997</v>
      </c>
      <c r="E1205" s="2" t="n">
        <v>393</v>
      </c>
      <c r="F1205" s="2" t="n">
        <v>450</v>
      </c>
      <c r="G1205" s="2"/>
      <c r="H1205" s="18"/>
      <c r="I1205" s="0" t="str">
        <f aca="false">B1205&amp;C1205&amp;D1205</f>
        <v>MENJEANS42/L34</v>
      </c>
      <c r="J1205" s="2" t="n">
        <f aca="false">COUNTIFS(I:I,I1205)</f>
        <v>1</v>
      </c>
    </row>
    <row r="1206" customFormat="false" ht="15" hidden="false" customHeight="false" outlineLevel="0" collapsed="false">
      <c r="B1206" s="18" t="s">
        <v>239</v>
      </c>
      <c r="C1206" s="18" t="s">
        <v>1013</v>
      </c>
      <c r="D1206" s="2" t="s">
        <v>3998</v>
      </c>
      <c r="E1206" s="2" t="n">
        <v>243</v>
      </c>
      <c r="F1206" s="2" t="n">
        <v>425</v>
      </c>
      <c r="G1206" s="2"/>
      <c r="H1206" s="18"/>
      <c r="I1206" s="0" t="str">
        <f aca="false">B1206&amp;C1206&amp;D1206</f>
        <v>MENJEANS42/L35</v>
      </c>
      <c r="J1206" s="2" t="n">
        <f aca="false">COUNTIFS(I:I,I1206)</f>
        <v>1</v>
      </c>
    </row>
    <row r="1207" customFormat="false" ht="15" hidden="false" customHeight="false" outlineLevel="0" collapsed="false">
      <c r="B1207" s="18" t="s">
        <v>239</v>
      </c>
      <c r="C1207" s="18" t="s">
        <v>1013</v>
      </c>
      <c r="D1207" s="2" t="s">
        <v>3251</v>
      </c>
      <c r="E1207" s="2" t="n">
        <v>181</v>
      </c>
      <c r="F1207" s="2" t="n">
        <v>405</v>
      </c>
      <c r="G1207" s="2"/>
      <c r="H1207" s="18"/>
      <c r="I1207" s="0" t="str">
        <f aca="false">B1207&amp;C1207&amp;D1207</f>
        <v>MENJEANS42/L36</v>
      </c>
      <c r="J1207" s="2" t="n">
        <f aca="false">COUNTIFS(I:I,I1207)</f>
        <v>1</v>
      </c>
    </row>
    <row r="1208" customFormat="false" ht="15" hidden="false" customHeight="false" outlineLevel="0" collapsed="false">
      <c r="B1208" s="18" t="s">
        <v>239</v>
      </c>
      <c r="C1208" s="18" t="s">
        <v>1013</v>
      </c>
      <c r="D1208" s="2" t="s">
        <v>3999</v>
      </c>
      <c r="E1208" s="2" t="n">
        <v>101</v>
      </c>
      <c r="F1208" s="2" t="n">
        <v>420</v>
      </c>
      <c r="G1208" s="2"/>
      <c r="H1208" s="18"/>
      <c r="I1208" s="0" t="str">
        <f aca="false">B1208&amp;C1208&amp;D1208</f>
        <v>MENJEANS44/L30</v>
      </c>
      <c r="J1208" s="2" t="n">
        <f aca="false">COUNTIFS(I:I,I1208)</f>
        <v>1</v>
      </c>
    </row>
    <row r="1209" customFormat="false" ht="15" hidden="false" customHeight="false" outlineLevel="0" collapsed="false">
      <c r="B1209" s="18" t="s">
        <v>239</v>
      </c>
      <c r="C1209" s="18" t="s">
        <v>1013</v>
      </c>
      <c r="D1209" s="2" t="s">
        <v>4000</v>
      </c>
      <c r="E1209" s="2" t="n">
        <v>643</v>
      </c>
      <c r="F1209" s="2" t="n">
        <v>460</v>
      </c>
      <c r="G1209" s="2"/>
      <c r="H1209" s="18"/>
      <c r="I1209" s="0" t="str">
        <f aca="false">B1209&amp;C1209&amp;D1209</f>
        <v>MENJEANS44/L32</v>
      </c>
      <c r="J1209" s="2" t="n">
        <f aca="false">COUNTIFS(I:I,I1209)</f>
        <v>1</v>
      </c>
    </row>
    <row r="1210" customFormat="false" ht="15" hidden="false" customHeight="false" outlineLevel="0" collapsed="false">
      <c r="B1210" s="18" t="s">
        <v>239</v>
      </c>
      <c r="C1210" s="18" t="s">
        <v>1013</v>
      </c>
      <c r="D1210" s="2" t="s">
        <v>4001</v>
      </c>
      <c r="E1210" s="2" t="n">
        <v>513</v>
      </c>
      <c r="F1210" s="2" t="n">
        <v>430</v>
      </c>
      <c r="G1210" s="2"/>
      <c r="H1210" s="18"/>
      <c r="I1210" s="0" t="str">
        <f aca="false">B1210&amp;C1210&amp;D1210</f>
        <v>MENJEANS44/L33</v>
      </c>
      <c r="J1210" s="2" t="n">
        <f aca="false">COUNTIFS(I:I,I1210)</f>
        <v>1</v>
      </c>
    </row>
    <row r="1211" customFormat="false" ht="15" hidden="false" customHeight="false" outlineLevel="0" collapsed="false">
      <c r="B1211" s="18" t="s">
        <v>239</v>
      </c>
      <c r="C1211" s="18" t="s">
        <v>1013</v>
      </c>
      <c r="D1211" s="2" t="s">
        <v>4002</v>
      </c>
      <c r="E1211" s="2" t="n">
        <v>383</v>
      </c>
      <c r="F1211" s="2" t="n">
        <v>415</v>
      </c>
      <c r="G1211" s="2"/>
      <c r="H1211" s="18"/>
      <c r="I1211" s="0" t="str">
        <f aca="false">B1211&amp;C1211&amp;D1211</f>
        <v>MENJEANS44/L34</v>
      </c>
      <c r="J1211" s="2" t="n">
        <f aca="false">COUNTIFS(I:I,I1211)</f>
        <v>1</v>
      </c>
    </row>
    <row r="1212" customFormat="false" ht="15" hidden="false" customHeight="false" outlineLevel="0" collapsed="false">
      <c r="B1212" s="18" t="s">
        <v>239</v>
      </c>
      <c r="C1212" s="18" t="s">
        <v>1013</v>
      </c>
      <c r="D1212" s="2" t="s">
        <v>4003</v>
      </c>
      <c r="E1212" s="2" t="n">
        <v>233</v>
      </c>
      <c r="F1212" s="2" t="n">
        <v>400</v>
      </c>
      <c r="G1212" s="2"/>
      <c r="H1212" s="18"/>
      <c r="I1212" s="0" t="str">
        <f aca="false">B1212&amp;C1212&amp;D1212</f>
        <v>MENJEANS44/L35</v>
      </c>
      <c r="J1212" s="2" t="n">
        <f aca="false">COUNTIFS(I:I,I1212)</f>
        <v>1</v>
      </c>
    </row>
    <row r="1213" customFormat="false" ht="15" hidden="false" customHeight="false" outlineLevel="0" collapsed="false">
      <c r="B1213" s="18" t="s">
        <v>239</v>
      </c>
      <c r="C1213" s="18" t="s">
        <v>1013</v>
      </c>
      <c r="D1213" s="2" t="s">
        <v>4004</v>
      </c>
      <c r="E1213" s="2" t="n">
        <v>171</v>
      </c>
      <c r="F1213" s="2" t="n">
        <v>395</v>
      </c>
      <c r="G1213" s="2"/>
      <c r="H1213" s="18"/>
      <c r="I1213" s="0" t="str">
        <f aca="false">B1213&amp;C1213&amp;D1213</f>
        <v>MENJEANS44/L36</v>
      </c>
      <c r="J1213" s="2" t="n">
        <f aca="false">COUNTIFS(I:I,I1213)</f>
        <v>1</v>
      </c>
    </row>
    <row r="1214" customFormat="false" ht="15" hidden="false" customHeight="false" outlineLevel="0" collapsed="false">
      <c r="B1214" s="18" t="s">
        <v>239</v>
      </c>
      <c r="C1214" s="18" t="s">
        <v>1946</v>
      </c>
      <c r="D1214" s="75" t="n">
        <v>35</v>
      </c>
      <c r="E1214" s="2" t="s">
        <v>3358</v>
      </c>
      <c r="F1214" s="2" t="n">
        <v>849</v>
      </c>
      <c r="G1214" s="2"/>
      <c r="H1214" s="18"/>
      <c r="I1214" s="0" t="str">
        <f aca="false">B1214&amp;C1214&amp;D1214</f>
        <v>MENSHIRTS35</v>
      </c>
      <c r="J1214" s="2" t="n">
        <f aca="false">COUNTIFS(I:I,I1214)</f>
        <v>1</v>
      </c>
    </row>
    <row r="1215" customFormat="false" ht="15" hidden="false" customHeight="false" outlineLevel="0" collapsed="false">
      <c r="B1215" s="18" t="s">
        <v>239</v>
      </c>
      <c r="C1215" s="18" t="s">
        <v>1946</v>
      </c>
      <c r="D1215" s="75" t="n">
        <v>36</v>
      </c>
      <c r="E1215" s="2" t="s">
        <v>3358</v>
      </c>
      <c r="F1215" s="2" t="n">
        <v>859</v>
      </c>
      <c r="G1215" s="2"/>
      <c r="H1215" s="18"/>
      <c r="I1215" s="0" t="str">
        <f aca="false">B1215&amp;C1215&amp;D1215</f>
        <v>MENSHIRTS36</v>
      </c>
      <c r="J1215" s="2" t="n">
        <f aca="false">COUNTIFS(I:I,I1215)</f>
        <v>1</v>
      </c>
    </row>
    <row r="1216" customFormat="false" ht="15" hidden="false" customHeight="false" outlineLevel="0" collapsed="false">
      <c r="B1216" s="18" t="s">
        <v>239</v>
      </c>
      <c r="C1216" s="18" t="s">
        <v>1946</v>
      </c>
      <c r="D1216" s="75" t="n">
        <v>37</v>
      </c>
      <c r="E1216" s="2" t="s">
        <v>3358</v>
      </c>
      <c r="F1216" s="2" t="n">
        <v>869</v>
      </c>
      <c r="G1216" s="2"/>
      <c r="H1216" s="18"/>
      <c r="I1216" s="0" t="str">
        <f aca="false">B1216&amp;C1216&amp;D1216</f>
        <v>MENSHIRTS37</v>
      </c>
      <c r="J1216" s="2" t="n">
        <f aca="false">COUNTIFS(I:I,I1216)</f>
        <v>1</v>
      </c>
    </row>
    <row r="1217" customFormat="false" ht="15" hidden="false" customHeight="false" outlineLevel="0" collapsed="false">
      <c r="B1217" s="18" t="s">
        <v>239</v>
      </c>
      <c r="C1217" s="18" t="s">
        <v>1946</v>
      </c>
      <c r="D1217" s="75" t="n">
        <v>38</v>
      </c>
      <c r="E1217" s="2" t="s">
        <v>3358</v>
      </c>
      <c r="F1217" s="2" t="n">
        <v>879</v>
      </c>
      <c r="G1217" s="2"/>
      <c r="H1217" s="18"/>
      <c r="I1217" s="0" t="str">
        <f aca="false">B1217&amp;C1217&amp;D1217</f>
        <v>MENSHIRTS38</v>
      </c>
      <c r="J1217" s="2" t="n">
        <f aca="false">COUNTIFS(I:I,I1217)</f>
        <v>1</v>
      </c>
    </row>
    <row r="1218" customFormat="false" ht="15" hidden="false" customHeight="false" outlineLevel="0" collapsed="false">
      <c r="B1218" s="18" t="s">
        <v>239</v>
      </c>
      <c r="C1218" s="18" t="s">
        <v>1946</v>
      </c>
      <c r="D1218" s="75" t="n">
        <v>39</v>
      </c>
      <c r="E1218" s="2" t="s">
        <v>3358</v>
      </c>
      <c r="F1218" s="2" t="n">
        <v>889</v>
      </c>
      <c r="G1218" s="2"/>
      <c r="H1218" s="18"/>
      <c r="I1218" s="0" t="str">
        <f aca="false">B1218&amp;C1218&amp;D1218</f>
        <v>MENSHIRTS39</v>
      </c>
      <c r="J1218" s="2" t="n">
        <f aca="false">COUNTIFS(I:I,I1218)</f>
        <v>1</v>
      </c>
    </row>
    <row r="1219" customFormat="false" ht="15" hidden="false" customHeight="false" outlineLevel="0" collapsed="false">
      <c r="B1219" s="18" t="s">
        <v>239</v>
      </c>
      <c r="C1219" s="18" t="s">
        <v>1946</v>
      </c>
      <c r="D1219" s="75" t="n">
        <v>40</v>
      </c>
      <c r="E1219" s="2" t="s">
        <v>3358</v>
      </c>
      <c r="F1219" s="2" t="n">
        <v>969</v>
      </c>
      <c r="G1219" s="2"/>
      <c r="H1219" s="18"/>
      <c r="I1219" s="0" t="str">
        <f aca="false">B1219&amp;C1219&amp;D1219</f>
        <v>MENSHIRTS40</v>
      </c>
      <c r="J1219" s="2" t="n">
        <f aca="false">COUNTIFS(I:I,I1219)</f>
        <v>1</v>
      </c>
    </row>
    <row r="1220" customFormat="false" ht="15" hidden="false" customHeight="false" outlineLevel="0" collapsed="false">
      <c r="B1220" s="18" t="s">
        <v>239</v>
      </c>
      <c r="C1220" s="18" t="s">
        <v>1946</v>
      </c>
      <c r="D1220" s="75" t="n">
        <v>41</v>
      </c>
      <c r="E1220" s="2" t="s">
        <v>3358</v>
      </c>
      <c r="F1220" s="2" t="n">
        <v>999</v>
      </c>
      <c r="G1220" s="2"/>
      <c r="H1220" s="18"/>
      <c r="I1220" s="0" t="str">
        <f aca="false">B1220&amp;C1220&amp;D1220</f>
        <v>MENSHIRTS41</v>
      </c>
      <c r="J1220" s="2" t="n">
        <f aca="false">COUNTIFS(I:I,I1220)</f>
        <v>1</v>
      </c>
    </row>
    <row r="1221" customFormat="false" ht="15" hidden="false" customHeight="false" outlineLevel="0" collapsed="false">
      <c r="B1221" s="18" t="s">
        <v>239</v>
      </c>
      <c r="C1221" s="18" t="s">
        <v>1946</v>
      </c>
      <c r="D1221" s="75" t="n">
        <v>42</v>
      </c>
      <c r="E1221" s="2" t="s">
        <v>3358</v>
      </c>
      <c r="F1221" s="2" t="n">
        <v>989</v>
      </c>
      <c r="G1221" s="2"/>
      <c r="H1221" s="18"/>
      <c r="I1221" s="0" t="str">
        <f aca="false">B1221&amp;C1221&amp;D1221</f>
        <v>MENSHIRTS42</v>
      </c>
      <c r="J1221" s="2" t="n">
        <f aca="false">COUNTIFS(I:I,I1221)</f>
        <v>1</v>
      </c>
    </row>
    <row r="1222" customFormat="false" ht="15" hidden="false" customHeight="false" outlineLevel="0" collapsed="false">
      <c r="B1222" s="18" t="s">
        <v>239</v>
      </c>
      <c r="C1222" s="18" t="s">
        <v>1946</v>
      </c>
      <c r="D1222" s="75" t="n">
        <v>43</v>
      </c>
      <c r="E1222" s="2" t="s">
        <v>3358</v>
      </c>
      <c r="F1222" s="2" t="n">
        <v>979</v>
      </c>
      <c r="G1222" s="2"/>
      <c r="H1222" s="18"/>
      <c r="I1222" s="0" t="str">
        <f aca="false">B1222&amp;C1222&amp;D1222</f>
        <v>MENSHIRTS43</v>
      </c>
      <c r="J1222" s="2" t="n">
        <f aca="false">COUNTIFS(I:I,I1222)</f>
        <v>1</v>
      </c>
    </row>
    <row r="1223" customFormat="false" ht="15" hidden="false" customHeight="false" outlineLevel="0" collapsed="false">
      <c r="B1223" s="18" t="s">
        <v>239</v>
      </c>
      <c r="C1223" s="18" t="s">
        <v>1946</v>
      </c>
      <c r="D1223" s="75" t="n">
        <v>44</v>
      </c>
      <c r="E1223" s="2" t="s">
        <v>3358</v>
      </c>
      <c r="F1223" s="2" t="n">
        <v>959</v>
      </c>
      <c r="G1223" s="2"/>
      <c r="H1223" s="18"/>
      <c r="I1223" s="0" t="str">
        <f aca="false">B1223&amp;C1223&amp;D1223</f>
        <v>MENSHIRTS44</v>
      </c>
      <c r="J1223" s="2" t="n">
        <f aca="false">COUNTIFS(I:I,I1223)</f>
        <v>1</v>
      </c>
    </row>
    <row r="1224" customFormat="false" ht="15" hidden="false" customHeight="false" outlineLevel="0" collapsed="false">
      <c r="B1224" s="18" t="s">
        <v>239</v>
      </c>
      <c r="C1224" s="18" t="s">
        <v>1946</v>
      </c>
      <c r="D1224" s="75" t="n">
        <v>45</v>
      </c>
      <c r="E1224" s="2" t="s">
        <v>3358</v>
      </c>
      <c r="F1224" s="2" t="n">
        <v>949</v>
      </c>
      <c r="G1224" s="2"/>
      <c r="H1224" s="18"/>
      <c r="I1224" s="0" t="str">
        <f aca="false">B1224&amp;C1224&amp;D1224</f>
        <v>MENSHIRTS45</v>
      </c>
      <c r="J1224" s="2" t="n">
        <f aca="false">COUNTIFS(I:I,I1224)</f>
        <v>1</v>
      </c>
    </row>
    <row r="1225" customFormat="false" ht="15" hidden="false" customHeight="false" outlineLevel="0" collapsed="false">
      <c r="B1225" s="18" t="s">
        <v>239</v>
      </c>
      <c r="C1225" s="18" t="s">
        <v>1946</v>
      </c>
      <c r="D1225" s="75" t="n">
        <v>46</v>
      </c>
      <c r="E1225" s="2" t="s">
        <v>3358</v>
      </c>
      <c r="F1225" s="2" t="n">
        <v>939</v>
      </c>
      <c r="G1225" s="2"/>
      <c r="H1225" s="18"/>
      <c r="I1225" s="0" t="str">
        <f aca="false">B1225&amp;C1225&amp;D1225</f>
        <v>MENSHIRTS46</v>
      </c>
      <c r="J1225" s="2" t="n">
        <f aca="false">COUNTIFS(I:I,I1225)</f>
        <v>1</v>
      </c>
    </row>
    <row r="1226" customFormat="false" ht="15" hidden="false" customHeight="false" outlineLevel="0" collapsed="false">
      <c r="B1226" s="18" t="s">
        <v>239</v>
      </c>
      <c r="C1226" s="18" t="s">
        <v>1946</v>
      </c>
      <c r="D1226" s="75" t="n">
        <v>47</v>
      </c>
      <c r="E1226" s="2" t="s">
        <v>3358</v>
      </c>
      <c r="F1226" s="2" t="n">
        <v>929</v>
      </c>
      <c r="G1226" s="2"/>
      <c r="H1226" s="18"/>
      <c r="I1226" s="0" t="str">
        <f aca="false">B1226&amp;C1226&amp;D1226</f>
        <v>MENSHIRTS47</v>
      </c>
      <c r="J1226" s="2" t="n">
        <f aca="false">COUNTIFS(I:I,I1226)</f>
        <v>1</v>
      </c>
    </row>
    <row r="1227" customFormat="false" ht="15" hidden="false" customHeight="false" outlineLevel="0" collapsed="false">
      <c r="B1227" s="18" t="s">
        <v>239</v>
      </c>
      <c r="C1227" s="18" t="s">
        <v>1946</v>
      </c>
      <c r="D1227" s="75" t="n">
        <v>48</v>
      </c>
      <c r="E1227" s="2" t="s">
        <v>3358</v>
      </c>
      <c r="F1227" s="2" t="n">
        <v>919</v>
      </c>
      <c r="G1227" s="2"/>
      <c r="H1227" s="18"/>
      <c r="I1227" s="0" t="str">
        <f aca="false">B1227&amp;C1227&amp;D1227</f>
        <v>MENSHIRTS48</v>
      </c>
      <c r="J1227" s="2" t="n">
        <f aca="false">COUNTIFS(I:I,I1227)</f>
        <v>1</v>
      </c>
    </row>
    <row r="1228" customFormat="false" ht="15" hidden="false" customHeight="false" outlineLevel="0" collapsed="false">
      <c r="B1228" s="18" t="s">
        <v>239</v>
      </c>
      <c r="C1228" s="18" t="s">
        <v>1946</v>
      </c>
      <c r="D1228" s="75" t="n">
        <v>49</v>
      </c>
      <c r="E1228" s="2" t="s">
        <v>3358</v>
      </c>
      <c r="F1228" s="2" t="n">
        <v>909</v>
      </c>
      <c r="G1228" s="2"/>
      <c r="H1228" s="18"/>
      <c r="I1228" s="0" t="str">
        <f aca="false">B1228&amp;C1228&amp;D1228</f>
        <v>MENSHIRTS49</v>
      </c>
      <c r="J1228" s="2" t="n">
        <f aca="false">COUNTIFS(I:I,I1228)</f>
        <v>1</v>
      </c>
    </row>
    <row r="1229" customFormat="false" ht="15" hidden="false" customHeight="false" outlineLevel="0" collapsed="false">
      <c r="B1229" s="18" t="s">
        <v>239</v>
      </c>
      <c r="C1229" s="18" t="s">
        <v>1946</v>
      </c>
      <c r="D1229" s="75" t="n">
        <v>50</v>
      </c>
      <c r="E1229" s="2" t="s">
        <v>3358</v>
      </c>
      <c r="F1229" s="2" t="n">
        <v>899</v>
      </c>
      <c r="G1229" s="2"/>
      <c r="H1229" s="18"/>
      <c r="I1229" s="0" t="str">
        <f aca="false">B1229&amp;C1229&amp;D1229</f>
        <v>MENSHIRTS50</v>
      </c>
      <c r="J1229" s="2" t="n">
        <f aca="false">COUNTIFS(I:I,I1229)</f>
        <v>1</v>
      </c>
    </row>
    <row r="1230" customFormat="false" ht="15" hidden="false" customHeight="false" outlineLevel="0" collapsed="false">
      <c r="B1230" s="18" t="s">
        <v>239</v>
      </c>
      <c r="C1230" s="18" t="s">
        <v>1946</v>
      </c>
      <c r="D1230" s="2" t="s">
        <v>147</v>
      </c>
      <c r="E1230" s="2" t="s">
        <v>3358</v>
      </c>
      <c r="F1230" s="2" t="n">
        <v>848</v>
      </c>
      <c r="G1230" s="2"/>
      <c r="H1230" s="18"/>
      <c r="I1230" s="0" t="str">
        <f aca="false">B1230&amp;C1230&amp;D1230</f>
        <v>MENSHIRTS35/36</v>
      </c>
      <c r="J1230" s="2" t="n">
        <f aca="false">COUNTIFS(I:I,I1230)</f>
        <v>1</v>
      </c>
    </row>
    <row r="1231" customFormat="false" ht="15" hidden="false" customHeight="false" outlineLevel="0" collapsed="false">
      <c r="B1231" s="18" t="s">
        <v>239</v>
      </c>
      <c r="C1231" s="18" t="s">
        <v>1946</v>
      </c>
      <c r="D1231" s="2" t="s">
        <v>148</v>
      </c>
      <c r="E1231" s="2" t="s">
        <v>3358</v>
      </c>
      <c r="F1231" s="2" t="n">
        <v>858</v>
      </c>
      <c r="G1231" s="2"/>
      <c r="H1231" s="18"/>
      <c r="I1231" s="0" t="str">
        <f aca="false">B1231&amp;C1231&amp;D1231</f>
        <v>MENSHIRTS36/37</v>
      </c>
      <c r="J1231" s="2" t="n">
        <f aca="false">COUNTIFS(I:I,I1231)</f>
        <v>1</v>
      </c>
    </row>
    <row r="1232" customFormat="false" ht="15" hidden="false" customHeight="false" outlineLevel="0" collapsed="false">
      <c r="B1232" s="18" t="s">
        <v>239</v>
      </c>
      <c r="C1232" s="18" t="s">
        <v>1946</v>
      </c>
      <c r="D1232" s="2" t="s">
        <v>1955</v>
      </c>
      <c r="E1232" s="2" t="s">
        <v>3358</v>
      </c>
      <c r="F1232" s="2" t="n">
        <v>833</v>
      </c>
      <c r="G1232" s="2"/>
      <c r="H1232" s="18"/>
      <c r="I1232" s="0" t="str">
        <f aca="false">B1232&amp;C1232&amp;D1232</f>
        <v>MENSHIRTS37/170</v>
      </c>
      <c r="J1232" s="2" t="n">
        <f aca="false">COUNTIFS(I:I,I1232)</f>
        <v>1</v>
      </c>
    </row>
    <row r="1233" customFormat="false" ht="15" hidden="false" customHeight="false" outlineLevel="0" collapsed="false">
      <c r="B1233" s="18" t="s">
        <v>239</v>
      </c>
      <c r="C1233" s="18" t="s">
        <v>1946</v>
      </c>
      <c r="D1233" s="2" t="s">
        <v>1962</v>
      </c>
      <c r="E1233" s="2" t="s">
        <v>3358</v>
      </c>
      <c r="F1233" s="2" t="n">
        <v>845</v>
      </c>
      <c r="G1233" s="2"/>
      <c r="H1233" s="18"/>
      <c r="I1233" s="0" t="str">
        <f aca="false">B1233&amp;C1233&amp;D1233</f>
        <v>MENSHIRTS37/176</v>
      </c>
      <c r="J1233" s="2" t="n">
        <f aca="false">COUNTIFS(I:I,I1233)</f>
        <v>1</v>
      </c>
    </row>
    <row r="1234" customFormat="false" ht="15" hidden="false" customHeight="false" outlineLevel="0" collapsed="false">
      <c r="B1234" s="18" t="s">
        <v>239</v>
      </c>
      <c r="C1234" s="18" t="s">
        <v>1946</v>
      </c>
      <c r="D1234" s="2" t="s">
        <v>1969</v>
      </c>
      <c r="E1234" s="2" t="s">
        <v>3358</v>
      </c>
      <c r="F1234" s="2" t="n">
        <v>847</v>
      </c>
      <c r="G1234" s="2"/>
      <c r="H1234" s="18"/>
      <c r="I1234" s="0" t="str">
        <f aca="false">B1234&amp;C1234&amp;D1234</f>
        <v>MENSHIRTS37/182</v>
      </c>
      <c r="J1234" s="2" t="n">
        <f aca="false">COUNTIFS(I:I,I1234)</f>
        <v>1</v>
      </c>
    </row>
    <row r="1235" customFormat="false" ht="15" hidden="false" customHeight="false" outlineLevel="0" collapsed="false">
      <c r="B1235" s="18" t="s">
        <v>239</v>
      </c>
      <c r="C1235" s="18" t="s">
        <v>1946</v>
      </c>
      <c r="D1235" s="2" t="s">
        <v>1976</v>
      </c>
      <c r="E1235" s="2" t="s">
        <v>3358</v>
      </c>
      <c r="F1235" s="2" t="n">
        <v>866</v>
      </c>
      <c r="G1235" s="2"/>
      <c r="H1235" s="18"/>
      <c r="I1235" s="0" t="str">
        <f aca="false">B1235&amp;C1235&amp;D1235</f>
        <v>MENSHIRTS37/188</v>
      </c>
      <c r="J1235" s="2" t="n">
        <f aca="false">COUNTIFS(I:I,I1235)</f>
        <v>1</v>
      </c>
    </row>
    <row r="1236" customFormat="false" ht="15" hidden="false" customHeight="false" outlineLevel="0" collapsed="false">
      <c r="B1236" s="18" t="s">
        <v>239</v>
      </c>
      <c r="C1236" s="18" t="s">
        <v>1946</v>
      </c>
      <c r="D1236" s="2" t="s">
        <v>1985</v>
      </c>
      <c r="E1236" s="2" t="s">
        <v>3358</v>
      </c>
      <c r="F1236" s="2" t="n">
        <v>864</v>
      </c>
      <c r="G1236" s="2"/>
      <c r="H1236" s="18"/>
      <c r="I1236" s="0" t="str">
        <f aca="false">B1236&amp;C1236&amp;D1236</f>
        <v>MENSHIRTS37/194</v>
      </c>
      <c r="J1236" s="2" t="n">
        <f aca="false">COUNTIFS(I:I,I1236)</f>
        <v>1</v>
      </c>
    </row>
    <row r="1237" customFormat="false" ht="15" hidden="false" customHeight="false" outlineLevel="0" collapsed="false">
      <c r="B1237" s="18" t="s">
        <v>239</v>
      </c>
      <c r="C1237" s="18" t="s">
        <v>1946</v>
      </c>
      <c r="D1237" s="2" t="s">
        <v>149</v>
      </c>
      <c r="E1237" s="2" t="s">
        <v>3358</v>
      </c>
      <c r="F1237" s="2" t="n">
        <v>868</v>
      </c>
      <c r="G1237" s="2"/>
      <c r="H1237" s="18"/>
      <c r="I1237" s="0" t="str">
        <f aca="false">B1237&amp;C1237&amp;D1237</f>
        <v>MENSHIRTS37/38</v>
      </c>
      <c r="J1237" s="2" t="n">
        <f aca="false">COUNTIFS(I:I,I1237)</f>
        <v>1</v>
      </c>
    </row>
    <row r="1238" customFormat="false" ht="15" hidden="false" customHeight="false" outlineLevel="0" collapsed="false">
      <c r="B1238" s="18" t="s">
        <v>239</v>
      </c>
      <c r="C1238" s="18" t="s">
        <v>1946</v>
      </c>
      <c r="D1238" s="2" t="s">
        <v>714</v>
      </c>
      <c r="E1238" s="2" t="s">
        <v>3358</v>
      </c>
      <c r="F1238" s="2" t="n">
        <v>843</v>
      </c>
      <c r="G1238" s="2"/>
      <c r="H1238" s="18"/>
      <c r="I1238" s="0" t="str">
        <f aca="false">B1238&amp;C1238&amp;D1238</f>
        <v>MENSHIRTS38/170</v>
      </c>
      <c r="J1238" s="2" t="n">
        <f aca="false">COUNTIFS(I:I,I1238)</f>
        <v>1</v>
      </c>
    </row>
    <row r="1239" customFormat="false" ht="15" hidden="false" customHeight="false" outlineLevel="0" collapsed="false">
      <c r="B1239" s="18" t="s">
        <v>239</v>
      </c>
      <c r="C1239" s="18" t="s">
        <v>1946</v>
      </c>
      <c r="D1239" s="2" t="s">
        <v>1791</v>
      </c>
      <c r="E1239" s="2" t="s">
        <v>3358</v>
      </c>
      <c r="F1239" s="2" t="n">
        <v>855</v>
      </c>
      <c r="G1239" s="2"/>
      <c r="H1239" s="18"/>
      <c r="I1239" s="0" t="str">
        <f aca="false">B1239&amp;C1239&amp;D1239</f>
        <v>MENSHIRTS38/176</v>
      </c>
      <c r="J1239" s="2" t="n">
        <f aca="false">COUNTIFS(I:I,I1239)</f>
        <v>1</v>
      </c>
    </row>
    <row r="1240" customFormat="false" ht="15" hidden="false" customHeight="false" outlineLevel="0" collapsed="false">
      <c r="B1240" s="18" t="s">
        <v>239</v>
      </c>
      <c r="C1240" s="18" t="s">
        <v>1946</v>
      </c>
      <c r="D1240" s="2" t="s">
        <v>1793</v>
      </c>
      <c r="E1240" s="2" t="s">
        <v>3358</v>
      </c>
      <c r="F1240" s="2" t="n">
        <v>857</v>
      </c>
      <c r="G1240" s="2"/>
      <c r="H1240" s="18"/>
      <c r="I1240" s="0" t="str">
        <f aca="false">B1240&amp;C1240&amp;D1240</f>
        <v>MENSHIRTS38/182</v>
      </c>
      <c r="J1240" s="2" t="n">
        <f aca="false">COUNTIFS(I:I,I1240)</f>
        <v>1</v>
      </c>
    </row>
    <row r="1241" customFormat="false" ht="15" hidden="false" customHeight="false" outlineLevel="0" collapsed="false">
      <c r="B1241" s="18" t="s">
        <v>239</v>
      </c>
      <c r="C1241" s="18" t="s">
        <v>1946</v>
      </c>
      <c r="D1241" s="2" t="s">
        <v>1977</v>
      </c>
      <c r="E1241" s="2" t="s">
        <v>3358</v>
      </c>
      <c r="F1241" s="2" t="n">
        <v>876</v>
      </c>
      <c r="G1241" s="2"/>
      <c r="H1241" s="18"/>
      <c r="I1241" s="0" t="str">
        <f aca="false">B1241&amp;C1241&amp;D1241</f>
        <v>MENSHIRTS38/188</v>
      </c>
      <c r="J1241" s="2" t="n">
        <f aca="false">COUNTIFS(I:I,I1241)</f>
        <v>1</v>
      </c>
    </row>
    <row r="1242" customFormat="false" ht="15" hidden="false" customHeight="false" outlineLevel="0" collapsed="false">
      <c r="B1242" s="18" t="s">
        <v>239</v>
      </c>
      <c r="C1242" s="18" t="s">
        <v>1946</v>
      </c>
      <c r="D1242" s="2" t="s">
        <v>1986</v>
      </c>
      <c r="E1242" s="2" t="s">
        <v>3358</v>
      </c>
      <c r="F1242" s="2" t="n">
        <v>874</v>
      </c>
      <c r="G1242" s="2"/>
      <c r="H1242" s="18"/>
      <c r="I1242" s="0" t="str">
        <f aca="false">B1242&amp;C1242&amp;D1242</f>
        <v>MENSHIRTS38/194</v>
      </c>
      <c r="J1242" s="2" t="n">
        <f aca="false">COUNTIFS(I:I,I1242)</f>
        <v>1</v>
      </c>
    </row>
    <row r="1243" customFormat="false" ht="15" hidden="false" customHeight="false" outlineLevel="0" collapsed="false">
      <c r="B1243" s="18" t="s">
        <v>239</v>
      </c>
      <c r="C1243" s="18" t="s">
        <v>1946</v>
      </c>
      <c r="D1243" s="2" t="s">
        <v>150</v>
      </c>
      <c r="E1243" s="2" t="s">
        <v>3358</v>
      </c>
      <c r="F1243" s="2" t="n">
        <v>878</v>
      </c>
      <c r="G1243" s="2"/>
      <c r="H1243" s="18"/>
      <c r="I1243" s="0" t="str">
        <f aca="false">B1243&amp;C1243&amp;D1243</f>
        <v>MENSHIRTS38/39</v>
      </c>
      <c r="J1243" s="2" t="n">
        <f aca="false">COUNTIFS(I:I,I1243)</f>
        <v>1</v>
      </c>
    </row>
    <row r="1244" customFormat="false" ht="15" hidden="false" customHeight="false" outlineLevel="0" collapsed="false">
      <c r="B1244" s="18" t="s">
        <v>239</v>
      </c>
      <c r="C1244" s="18" t="s">
        <v>1946</v>
      </c>
      <c r="D1244" s="2" t="s">
        <v>1956</v>
      </c>
      <c r="E1244" s="2" t="s">
        <v>3358</v>
      </c>
      <c r="F1244" s="2" t="n">
        <v>853</v>
      </c>
      <c r="G1244" s="2"/>
      <c r="H1244" s="18"/>
      <c r="I1244" s="0" t="str">
        <f aca="false">B1244&amp;C1244&amp;D1244</f>
        <v>MENSHIRTS39/170</v>
      </c>
      <c r="J1244" s="2" t="n">
        <f aca="false">COUNTIFS(I:I,I1244)</f>
        <v>1</v>
      </c>
    </row>
    <row r="1245" customFormat="false" ht="15" hidden="false" customHeight="false" outlineLevel="0" collapsed="false">
      <c r="B1245" s="18" t="s">
        <v>239</v>
      </c>
      <c r="C1245" s="18" t="s">
        <v>1946</v>
      </c>
      <c r="D1245" s="2" t="s">
        <v>1963</v>
      </c>
      <c r="E1245" s="2" t="s">
        <v>3358</v>
      </c>
      <c r="F1245" s="2" t="n">
        <v>865</v>
      </c>
      <c r="G1245" s="2"/>
      <c r="H1245" s="18"/>
      <c r="I1245" s="0" t="str">
        <f aca="false">B1245&amp;C1245&amp;D1245</f>
        <v>MENSHIRTS39/176</v>
      </c>
      <c r="J1245" s="2" t="n">
        <f aca="false">COUNTIFS(I:I,I1245)</f>
        <v>1</v>
      </c>
    </row>
    <row r="1246" customFormat="false" ht="15" hidden="false" customHeight="false" outlineLevel="0" collapsed="false">
      <c r="B1246" s="18" t="s">
        <v>239</v>
      </c>
      <c r="C1246" s="18" t="s">
        <v>1946</v>
      </c>
      <c r="D1246" s="2" t="s">
        <v>1970</v>
      </c>
      <c r="E1246" s="2" t="s">
        <v>3358</v>
      </c>
      <c r="F1246" s="2" t="n">
        <v>867</v>
      </c>
      <c r="G1246" s="2"/>
      <c r="H1246" s="18"/>
      <c r="I1246" s="0" t="str">
        <f aca="false">B1246&amp;C1246&amp;D1246</f>
        <v>MENSHIRTS39/182</v>
      </c>
      <c r="J1246" s="2" t="n">
        <f aca="false">COUNTIFS(I:I,I1246)</f>
        <v>1</v>
      </c>
    </row>
    <row r="1247" customFormat="false" ht="15" hidden="false" customHeight="false" outlineLevel="0" collapsed="false">
      <c r="B1247" s="18" t="s">
        <v>239</v>
      </c>
      <c r="C1247" s="18" t="s">
        <v>1946</v>
      </c>
      <c r="D1247" s="2" t="s">
        <v>1978</v>
      </c>
      <c r="E1247" s="2" t="s">
        <v>3358</v>
      </c>
      <c r="F1247" s="2" t="n">
        <v>886</v>
      </c>
      <c r="G1247" s="2"/>
      <c r="H1247" s="18"/>
      <c r="I1247" s="0" t="str">
        <f aca="false">B1247&amp;C1247&amp;D1247</f>
        <v>MENSHIRTS39/188</v>
      </c>
      <c r="J1247" s="2" t="n">
        <f aca="false">COUNTIFS(I:I,I1247)</f>
        <v>1</v>
      </c>
    </row>
    <row r="1248" customFormat="false" ht="15" hidden="false" customHeight="false" outlineLevel="0" collapsed="false">
      <c r="B1248" s="18" t="s">
        <v>239</v>
      </c>
      <c r="C1248" s="18" t="s">
        <v>1946</v>
      </c>
      <c r="D1248" s="2" t="s">
        <v>1987</v>
      </c>
      <c r="E1248" s="2" t="s">
        <v>3358</v>
      </c>
      <c r="F1248" s="2" t="n">
        <v>884</v>
      </c>
      <c r="G1248" s="2"/>
      <c r="H1248" s="18"/>
      <c r="I1248" s="0" t="str">
        <f aca="false">B1248&amp;C1248&amp;D1248</f>
        <v>MENSHIRTS39/194</v>
      </c>
      <c r="J1248" s="2" t="n">
        <f aca="false">COUNTIFS(I:I,I1248)</f>
        <v>1</v>
      </c>
    </row>
    <row r="1249" customFormat="false" ht="15" hidden="false" customHeight="false" outlineLevel="0" collapsed="false">
      <c r="B1249" s="18" t="s">
        <v>239</v>
      </c>
      <c r="C1249" s="18" t="s">
        <v>1946</v>
      </c>
      <c r="D1249" s="2" t="s">
        <v>151</v>
      </c>
      <c r="E1249" s="2" t="s">
        <v>3358</v>
      </c>
      <c r="F1249" s="2" t="n">
        <v>968</v>
      </c>
      <c r="G1249" s="2"/>
      <c r="H1249" s="18"/>
      <c r="I1249" s="0" t="str">
        <f aca="false">B1249&amp;C1249&amp;D1249</f>
        <v>MENSHIRTS39/40</v>
      </c>
      <c r="J1249" s="2" t="n">
        <f aca="false">COUNTIFS(I:I,I1249)</f>
        <v>1</v>
      </c>
    </row>
    <row r="1250" customFormat="false" ht="15" hidden="false" customHeight="false" outlineLevel="0" collapsed="false">
      <c r="B1250" s="18" t="s">
        <v>239</v>
      </c>
      <c r="C1250" s="18" t="s">
        <v>1946</v>
      </c>
      <c r="D1250" s="2" t="s">
        <v>511</v>
      </c>
      <c r="E1250" s="2" t="s">
        <v>3358</v>
      </c>
      <c r="F1250" s="2" t="n">
        <v>863</v>
      </c>
      <c r="G1250" s="2"/>
      <c r="H1250" s="18"/>
      <c r="I1250" s="0" t="str">
        <f aca="false">B1250&amp;C1250&amp;D1250</f>
        <v>MENSHIRTS40/170</v>
      </c>
      <c r="J1250" s="2" t="n">
        <f aca="false">COUNTIFS(I:I,I1250)</f>
        <v>1</v>
      </c>
    </row>
    <row r="1251" customFormat="false" ht="15" hidden="false" customHeight="false" outlineLevel="0" collapsed="false">
      <c r="B1251" s="18" t="s">
        <v>239</v>
      </c>
      <c r="C1251" s="18" t="s">
        <v>1946</v>
      </c>
      <c r="D1251" s="2" t="s">
        <v>523</v>
      </c>
      <c r="E1251" s="2" t="s">
        <v>3358</v>
      </c>
      <c r="F1251" s="2" t="n">
        <v>965</v>
      </c>
      <c r="G1251" s="2"/>
      <c r="H1251" s="18"/>
      <c r="I1251" s="0" t="str">
        <f aca="false">B1251&amp;C1251&amp;D1251</f>
        <v>MENSHIRTS40/176</v>
      </c>
      <c r="J1251" s="2" t="n">
        <f aca="false">COUNTIFS(I:I,I1251)</f>
        <v>1</v>
      </c>
    </row>
    <row r="1252" customFormat="false" ht="15" hidden="false" customHeight="false" outlineLevel="0" collapsed="false">
      <c r="B1252" s="18" t="s">
        <v>239</v>
      </c>
      <c r="C1252" s="18" t="s">
        <v>1946</v>
      </c>
      <c r="D1252" s="2" t="s">
        <v>1794</v>
      </c>
      <c r="E1252" s="2" t="s">
        <v>3358</v>
      </c>
      <c r="F1252" s="2" t="n">
        <v>967</v>
      </c>
      <c r="G1252" s="2"/>
      <c r="H1252" s="18"/>
      <c r="I1252" s="0" t="str">
        <f aca="false">B1252&amp;C1252&amp;D1252</f>
        <v>MENSHIRTS40/182</v>
      </c>
      <c r="J1252" s="2" t="n">
        <f aca="false">COUNTIFS(I:I,I1252)</f>
        <v>1</v>
      </c>
    </row>
    <row r="1253" customFormat="false" ht="15" hidden="false" customHeight="false" outlineLevel="0" collapsed="false">
      <c r="B1253" s="18" t="s">
        <v>239</v>
      </c>
      <c r="C1253" s="18" t="s">
        <v>1946</v>
      </c>
      <c r="D1253" s="2" t="s">
        <v>1979</v>
      </c>
      <c r="E1253" s="2" t="s">
        <v>3358</v>
      </c>
      <c r="F1253" s="2" t="n">
        <v>966</v>
      </c>
      <c r="G1253" s="2"/>
      <c r="H1253" s="18"/>
      <c r="I1253" s="0" t="str">
        <f aca="false">B1253&amp;C1253&amp;D1253</f>
        <v>MENSHIRTS40/188</v>
      </c>
      <c r="J1253" s="2" t="n">
        <f aca="false">COUNTIFS(I:I,I1253)</f>
        <v>1</v>
      </c>
    </row>
    <row r="1254" customFormat="false" ht="15" hidden="false" customHeight="false" outlineLevel="0" collapsed="false">
      <c r="B1254" s="18" t="s">
        <v>239</v>
      </c>
      <c r="C1254" s="18" t="s">
        <v>1946</v>
      </c>
      <c r="D1254" s="2" t="s">
        <v>1988</v>
      </c>
      <c r="E1254" s="2" t="s">
        <v>3358</v>
      </c>
      <c r="F1254" s="2" t="n">
        <v>964</v>
      </c>
      <c r="G1254" s="2"/>
      <c r="H1254" s="18"/>
      <c r="I1254" s="0" t="str">
        <f aca="false">B1254&amp;C1254&amp;D1254</f>
        <v>MENSHIRTS40/194</v>
      </c>
      <c r="J1254" s="2" t="n">
        <f aca="false">COUNTIFS(I:I,I1254)</f>
        <v>1</v>
      </c>
    </row>
    <row r="1255" customFormat="false" ht="15" hidden="false" customHeight="false" outlineLevel="0" collapsed="false">
      <c r="B1255" s="18" t="s">
        <v>239</v>
      </c>
      <c r="C1255" s="18" t="s">
        <v>1946</v>
      </c>
      <c r="D1255" s="2" t="s">
        <v>152</v>
      </c>
      <c r="E1255" s="2" t="s">
        <v>3358</v>
      </c>
      <c r="F1255" s="2" t="n">
        <v>998</v>
      </c>
      <c r="G1255" s="2"/>
      <c r="H1255" s="18"/>
      <c r="I1255" s="0" t="str">
        <f aca="false">B1255&amp;C1255&amp;D1255</f>
        <v>MENSHIRTS40/41</v>
      </c>
      <c r="J1255" s="2" t="n">
        <f aca="false">COUNTIFS(I:I,I1255)</f>
        <v>1</v>
      </c>
    </row>
    <row r="1256" customFormat="false" ht="15" hidden="false" customHeight="false" outlineLevel="0" collapsed="false">
      <c r="B1256" s="18" t="s">
        <v>239</v>
      </c>
      <c r="C1256" s="18" t="s">
        <v>1946</v>
      </c>
      <c r="D1256" s="2" t="s">
        <v>1957</v>
      </c>
      <c r="E1256" s="2" t="s">
        <v>3358</v>
      </c>
      <c r="F1256" s="2" t="n">
        <v>993</v>
      </c>
      <c r="G1256" s="2"/>
      <c r="H1256" s="18"/>
      <c r="I1256" s="0" t="str">
        <f aca="false">B1256&amp;C1256&amp;D1256</f>
        <v>MENSHIRTS41/170</v>
      </c>
      <c r="J1256" s="2" t="n">
        <f aca="false">COUNTIFS(I:I,I1256)</f>
        <v>1</v>
      </c>
    </row>
    <row r="1257" customFormat="false" ht="15" hidden="false" customHeight="false" outlineLevel="0" collapsed="false">
      <c r="B1257" s="18" t="s">
        <v>239</v>
      </c>
      <c r="C1257" s="18" t="s">
        <v>1946</v>
      </c>
      <c r="D1257" s="2" t="s">
        <v>1964</v>
      </c>
      <c r="E1257" s="2" t="s">
        <v>3358</v>
      </c>
      <c r="F1257" s="2" t="n">
        <v>995</v>
      </c>
      <c r="G1257" s="2"/>
      <c r="H1257" s="18"/>
      <c r="I1257" s="0" t="str">
        <f aca="false">B1257&amp;C1257&amp;D1257</f>
        <v>MENSHIRTS41/176</v>
      </c>
      <c r="J1257" s="2" t="n">
        <f aca="false">COUNTIFS(I:I,I1257)</f>
        <v>1</v>
      </c>
    </row>
    <row r="1258" customFormat="false" ht="15" hidden="false" customHeight="false" outlineLevel="0" collapsed="false">
      <c r="B1258" s="18" t="s">
        <v>239</v>
      </c>
      <c r="C1258" s="18" t="s">
        <v>1946</v>
      </c>
      <c r="D1258" s="2" t="s">
        <v>1971</v>
      </c>
      <c r="E1258" s="2" t="s">
        <v>3358</v>
      </c>
      <c r="F1258" s="2" t="n">
        <v>997</v>
      </c>
      <c r="G1258" s="2"/>
      <c r="H1258" s="18"/>
      <c r="I1258" s="0" t="str">
        <f aca="false">B1258&amp;C1258&amp;D1258</f>
        <v>MENSHIRTS41/182</v>
      </c>
      <c r="J1258" s="2" t="n">
        <f aca="false">COUNTIFS(I:I,I1258)</f>
        <v>1</v>
      </c>
    </row>
    <row r="1259" customFormat="false" ht="15" hidden="false" customHeight="false" outlineLevel="0" collapsed="false">
      <c r="B1259" s="18" t="s">
        <v>239</v>
      </c>
      <c r="C1259" s="18" t="s">
        <v>1946</v>
      </c>
      <c r="D1259" s="2" t="s">
        <v>1980</v>
      </c>
      <c r="E1259" s="2" t="s">
        <v>3358</v>
      </c>
      <c r="F1259" s="2" t="n">
        <v>996</v>
      </c>
      <c r="G1259" s="2"/>
      <c r="H1259" s="18"/>
      <c r="I1259" s="0" t="str">
        <f aca="false">B1259&amp;C1259&amp;D1259</f>
        <v>MENSHIRTS41/188</v>
      </c>
      <c r="J1259" s="2" t="n">
        <f aca="false">COUNTIFS(I:I,I1259)</f>
        <v>1</v>
      </c>
    </row>
    <row r="1260" customFormat="false" ht="15" hidden="false" customHeight="false" outlineLevel="0" collapsed="false">
      <c r="B1260" s="18" t="s">
        <v>239</v>
      </c>
      <c r="C1260" s="18" t="s">
        <v>1946</v>
      </c>
      <c r="D1260" s="2" t="s">
        <v>1989</v>
      </c>
      <c r="E1260" s="2" t="s">
        <v>3358</v>
      </c>
      <c r="F1260" s="2" t="n">
        <v>994</v>
      </c>
      <c r="G1260" s="2"/>
      <c r="H1260" s="18"/>
      <c r="I1260" s="0" t="str">
        <f aca="false">B1260&amp;C1260&amp;D1260</f>
        <v>MENSHIRTS41/194</v>
      </c>
      <c r="J1260" s="2" t="n">
        <f aca="false">COUNTIFS(I:I,I1260)</f>
        <v>1</v>
      </c>
    </row>
    <row r="1261" customFormat="false" ht="15" hidden="false" customHeight="false" outlineLevel="0" collapsed="false">
      <c r="B1261" s="18" t="s">
        <v>239</v>
      </c>
      <c r="C1261" s="18" t="s">
        <v>1946</v>
      </c>
      <c r="D1261" s="2" t="s">
        <v>153</v>
      </c>
      <c r="E1261" s="2" t="s">
        <v>3358</v>
      </c>
      <c r="F1261" s="2" t="n">
        <v>988</v>
      </c>
      <c r="G1261" s="2"/>
      <c r="H1261" s="18"/>
      <c r="I1261" s="0" t="str">
        <f aca="false">B1261&amp;C1261&amp;D1261</f>
        <v>MENSHIRTS41/42</v>
      </c>
      <c r="J1261" s="2" t="n">
        <f aca="false">COUNTIFS(I:I,I1261)</f>
        <v>1</v>
      </c>
    </row>
    <row r="1262" customFormat="false" ht="15" hidden="false" customHeight="false" outlineLevel="0" collapsed="false">
      <c r="B1262" s="18" t="s">
        <v>239</v>
      </c>
      <c r="C1262" s="18" t="s">
        <v>1946</v>
      </c>
      <c r="D1262" s="2" t="s">
        <v>512</v>
      </c>
      <c r="E1262" s="2" t="s">
        <v>3358</v>
      </c>
      <c r="F1262" s="2" t="n">
        <v>983</v>
      </c>
      <c r="G1262" s="2"/>
      <c r="H1262" s="18"/>
      <c r="I1262" s="0" t="str">
        <f aca="false">B1262&amp;C1262&amp;D1262</f>
        <v>MENSHIRTS42/170</v>
      </c>
      <c r="J1262" s="2" t="n">
        <f aca="false">COUNTIFS(I:I,I1262)</f>
        <v>1</v>
      </c>
    </row>
    <row r="1263" customFormat="false" ht="15" hidden="false" customHeight="false" outlineLevel="0" collapsed="false">
      <c r="B1263" s="18" t="s">
        <v>239</v>
      </c>
      <c r="C1263" s="18" t="s">
        <v>1946</v>
      </c>
      <c r="D1263" s="2" t="s">
        <v>524</v>
      </c>
      <c r="E1263" s="2" t="s">
        <v>3358</v>
      </c>
      <c r="F1263" s="2" t="n">
        <v>985</v>
      </c>
      <c r="G1263" s="2"/>
      <c r="H1263" s="18"/>
      <c r="I1263" s="0" t="str">
        <f aca="false">B1263&amp;C1263&amp;D1263</f>
        <v>MENSHIRTS42/176</v>
      </c>
      <c r="J1263" s="2" t="n">
        <f aca="false">COUNTIFS(I:I,I1263)</f>
        <v>1</v>
      </c>
    </row>
    <row r="1264" customFormat="false" ht="15" hidden="false" customHeight="false" outlineLevel="0" collapsed="false">
      <c r="B1264" s="18" t="s">
        <v>239</v>
      </c>
      <c r="C1264" s="18" t="s">
        <v>1946</v>
      </c>
      <c r="D1264" s="2" t="s">
        <v>1682</v>
      </c>
      <c r="E1264" s="2" t="s">
        <v>3358</v>
      </c>
      <c r="F1264" s="2" t="n">
        <v>987</v>
      </c>
      <c r="G1264" s="2"/>
      <c r="H1264" s="18"/>
      <c r="I1264" s="0" t="str">
        <f aca="false">B1264&amp;C1264&amp;D1264</f>
        <v>MENSHIRTS42/182</v>
      </c>
      <c r="J1264" s="2" t="n">
        <f aca="false">COUNTIFS(I:I,I1264)</f>
        <v>1</v>
      </c>
    </row>
    <row r="1265" customFormat="false" ht="15" hidden="false" customHeight="false" outlineLevel="0" collapsed="false">
      <c r="B1265" s="18" t="s">
        <v>239</v>
      </c>
      <c r="C1265" s="18" t="s">
        <v>1946</v>
      </c>
      <c r="D1265" s="2" t="s">
        <v>1694</v>
      </c>
      <c r="E1265" s="2" t="s">
        <v>3358</v>
      </c>
      <c r="F1265" s="2" t="n">
        <v>986</v>
      </c>
      <c r="G1265" s="2"/>
      <c r="H1265" s="18"/>
      <c r="I1265" s="0" t="str">
        <f aca="false">B1265&amp;C1265&amp;D1265</f>
        <v>MENSHIRTS42/188</v>
      </c>
      <c r="J1265" s="2" t="n">
        <f aca="false">COUNTIFS(I:I,I1265)</f>
        <v>1</v>
      </c>
    </row>
    <row r="1266" customFormat="false" ht="15" hidden="false" customHeight="false" outlineLevel="0" collapsed="false">
      <c r="B1266" s="18" t="s">
        <v>239</v>
      </c>
      <c r="C1266" s="18" t="s">
        <v>1946</v>
      </c>
      <c r="D1266" s="2" t="s">
        <v>1706</v>
      </c>
      <c r="E1266" s="2" t="s">
        <v>3358</v>
      </c>
      <c r="F1266" s="2" t="n">
        <v>984</v>
      </c>
      <c r="G1266" s="2"/>
      <c r="H1266" s="18"/>
      <c r="I1266" s="0" t="str">
        <f aca="false">B1266&amp;C1266&amp;D1266</f>
        <v>MENSHIRTS42/194</v>
      </c>
      <c r="J1266" s="2" t="n">
        <f aca="false">COUNTIFS(I:I,I1266)</f>
        <v>1</v>
      </c>
    </row>
    <row r="1267" customFormat="false" ht="15" hidden="false" customHeight="false" outlineLevel="0" collapsed="false">
      <c r="B1267" s="18" t="s">
        <v>239</v>
      </c>
      <c r="C1267" s="18" t="s">
        <v>1946</v>
      </c>
      <c r="D1267" s="2" t="s">
        <v>154</v>
      </c>
      <c r="E1267" s="2" t="s">
        <v>3358</v>
      </c>
      <c r="F1267" s="2" t="n">
        <v>978</v>
      </c>
      <c r="G1267" s="2"/>
      <c r="H1267" s="18"/>
      <c r="I1267" s="0" t="str">
        <f aca="false">B1267&amp;C1267&amp;D1267</f>
        <v>MENSHIRTS42/43</v>
      </c>
      <c r="J1267" s="2" t="n">
        <f aca="false">COUNTIFS(I:I,I1267)</f>
        <v>1</v>
      </c>
    </row>
    <row r="1268" customFormat="false" ht="15" hidden="false" customHeight="false" outlineLevel="0" collapsed="false">
      <c r="B1268" s="18" t="s">
        <v>239</v>
      </c>
      <c r="C1268" s="18" t="s">
        <v>1946</v>
      </c>
      <c r="D1268" s="2" t="s">
        <v>1958</v>
      </c>
      <c r="E1268" s="2" t="s">
        <v>3358</v>
      </c>
      <c r="F1268" s="2" t="n">
        <v>973</v>
      </c>
      <c r="G1268" s="2"/>
      <c r="H1268" s="18"/>
      <c r="I1268" s="0" t="str">
        <f aca="false">B1268&amp;C1268&amp;D1268</f>
        <v>MENSHIRTS43/170</v>
      </c>
      <c r="J1268" s="2" t="n">
        <f aca="false">COUNTIFS(I:I,I1268)</f>
        <v>1</v>
      </c>
    </row>
    <row r="1269" customFormat="false" ht="15" hidden="false" customHeight="false" outlineLevel="0" collapsed="false">
      <c r="B1269" s="18" t="s">
        <v>239</v>
      </c>
      <c r="C1269" s="18" t="s">
        <v>1946</v>
      </c>
      <c r="D1269" s="2" t="s">
        <v>1965</v>
      </c>
      <c r="E1269" s="2" t="s">
        <v>3358</v>
      </c>
      <c r="F1269" s="2" t="n">
        <v>975</v>
      </c>
      <c r="G1269" s="2"/>
      <c r="H1269" s="18"/>
      <c r="I1269" s="0" t="str">
        <f aca="false">B1269&amp;C1269&amp;D1269</f>
        <v>MENSHIRTS43/176</v>
      </c>
      <c r="J1269" s="2" t="n">
        <f aca="false">COUNTIFS(I:I,I1269)</f>
        <v>1</v>
      </c>
    </row>
    <row r="1270" customFormat="false" ht="15" hidden="false" customHeight="false" outlineLevel="0" collapsed="false">
      <c r="B1270" s="18" t="s">
        <v>239</v>
      </c>
      <c r="C1270" s="18" t="s">
        <v>1946</v>
      </c>
      <c r="D1270" s="2" t="s">
        <v>1972</v>
      </c>
      <c r="E1270" s="2" t="s">
        <v>3358</v>
      </c>
      <c r="F1270" s="2" t="n">
        <v>977</v>
      </c>
      <c r="G1270" s="2"/>
      <c r="H1270" s="18"/>
      <c r="I1270" s="0" t="str">
        <f aca="false">B1270&amp;C1270&amp;D1270</f>
        <v>MENSHIRTS43/182</v>
      </c>
      <c r="J1270" s="2" t="n">
        <f aca="false">COUNTIFS(I:I,I1270)</f>
        <v>1</v>
      </c>
    </row>
    <row r="1271" customFormat="false" ht="15" hidden="false" customHeight="false" outlineLevel="0" collapsed="false">
      <c r="B1271" s="18" t="s">
        <v>239</v>
      </c>
      <c r="C1271" s="18" t="s">
        <v>1946</v>
      </c>
      <c r="D1271" s="2" t="s">
        <v>1981</v>
      </c>
      <c r="E1271" s="2" t="s">
        <v>3358</v>
      </c>
      <c r="F1271" s="2" t="n">
        <v>976</v>
      </c>
      <c r="G1271" s="2"/>
      <c r="H1271" s="18"/>
      <c r="I1271" s="0" t="str">
        <f aca="false">B1271&amp;C1271&amp;D1271</f>
        <v>MENSHIRTS43/188</v>
      </c>
      <c r="J1271" s="2" t="n">
        <f aca="false">COUNTIFS(I:I,I1271)</f>
        <v>1</v>
      </c>
    </row>
    <row r="1272" customFormat="false" ht="15" hidden="false" customHeight="false" outlineLevel="0" collapsed="false">
      <c r="B1272" s="18" t="s">
        <v>239</v>
      </c>
      <c r="C1272" s="18" t="s">
        <v>1946</v>
      </c>
      <c r="D1272" s="2" t="s">
        <v>1990</v>
      </c>
      <c r="E1272" s="2" t="s">
        <v>3358</v>
      </c>
      <c r="F1272" s="2" t="n">
        <v>974</v>
      </c>
      <c r="G1272" s="2"/>
      <c r="H1272" s="18"/>
      <c r="I1272" s="0" t="str">
        <f aca="false">B1272&amp;C1272&amp;D1272</f>
        <v>MENSHIRTS43/194</v>
      </c>
      <c r="J1272" s="2" t="n">
        <f aca="false">COUNTIFS(I:I,I1272)</f>
        <v>1</v>
      </c>
    </row>
    <row r="1273" customFormat="false" ht="15" hidden="false" customHeight="false" outlineLevel="0" collapsed="false">
      <c r="B1273" s="18" t="s">
        <v>239</v>
      </c>
      <c r="C1273" s="18" t="s">
        <v>1946</v>
      </c>
      <c r="D1273" s="2" t="s">
        <v>155</v>
      </c>
      <c r="E1273" s="2" t="s">
        <v>3358</v>
      </c>
      <c r="F1273" s="2" t="n">
        <v>958</v>
      </c>
      <c r="G1273" s="2"/>
      <c r="H1273" s="18"/>
      <c r="I1273" s="0" t="str">
        <f aca="false">B1273&amp;C1273&amp;D1273</f>
        <v>MENSHIRTS43/44</v>
      </c>
      <c r="J1273" s="2" t="n">
        <f aca="false">COUNTIFS(I:I,I1273)</f>
        <v>1</v>
      </c>
    </row>
    <row r="1274" customFormat="false" ht="15" hidden="false" customHeight="false" outlineLevel="0" collapsed="false">
      <c r="B1274" s="18" t="s">
        <v>239</v>
      </c>
      <c r="C1274" s="18" t="s">
        <v>1946</v>
      </c>
      <c r="D1274" s="2" t="s">
        <v>513</v>
      </c>
      <c r="E1274" s="2" t="s">
        <v>3358</v>
      </c>
      <c r="F1274" s="2" t="n">
        <v>953</v>
      </c>
      <c r="G1274" s="2"/>
      <c r="H1274" s="18"/>
      <c r="I1274" s="0" t="str">
        <f aca="false">B1274&amp;C1274&amp;D1274</f>
        <v>MENSHIRTS44/170</v>
      </c>
      <c r="J1274" s="2" t="n">
        <f aca="false">COUNTIFS(I:I,I1274)</f>
        <v>1</v>
      </c>
    </row>
    <row r="1275" customFormat="false" ht="15" hidden="false" customHeight="false" outlineLevel="0" collapsed="false">
      <c r="B1275" s="18" t="s">
        <v>239</v>
      </c>
      <c r="C1275" s="18" t="s">
        <v>1946</v>
      </c>
      <c r="D1275" s="2" t="s">
        <v>525</v>
      </c>
      <c r="E1275" s="2" t="s">
        <v>3358</v>
      </c>
      <c r="F1275" s="2" t="n">
        <v>955</v>
      </c>
      <c r="G1275" s="2"/>
      <c r="H1275" s="18"/>
      <c r="I1275" s="0" t="str">
        <f aca="false">B1275&amp;C1275&amp;D1275</f>
        <v>MENSHIRTS44/176</v>
      </c>
      <c r="J1275" s="2" t="n">
        <f aca="false">COUNTIFS(I:I,I1275)</f>
        <v>1</v>
      </c>
    </row>
    <row r="1276" customFormat="false" ht="15" hidden="false" customHeight="false" outlineLevel="0" collapsed="false">
      <c r="B1276" s="18" t="s">
        <v>239</v>
      </c>
      <c r="C1276" s="18" t="s">
        <v>1946</v>
      </c>
      <c r="D1276" s="2" t="s">
        <v>1683</v>
      </c>
      <c r="E1276" s="2" t="s">
        <v>3358</v>
      </c>
      <c r="F1276" s="2" t="n">
        <v>957</v>
      </c>
      <c r="G1276" s="2"/>
      <c r="H1276" s="18"/>
      <c r="I1276" s="0" t="str">
        <f aca="false">B1276&amp;C1276&amp;D1276</f>
        <v>MENSHIRTS44/182</v>
      </c>
      <c r="J1276" s="2" t="n">
        <f aca="false">COUNTIFS(I:I,I1276)</f>
        <v>1</v>
      </c>
    </row>
    <row r="1277" customFormat="false" ht="15" hidden="false" customHeight="false" outlineLevel="0" collapsed="false">
      <c r="B1277" s="18" t="s">
        <v>239</v>
      </c>
      <c r="C1277" s="18" t="s">
        <v>1946</v>
      </c>
      <c r="D1277" s="2" t="s">
        <v>1695</v>
      </c>
      <c r="E1277" s="2" t="s">
        <v>3358</v>
      </c>
      <c r="F1277" s="2" t="n">
        <v>956</v>
      </c>
      <c r="G1277" s="2"/>
      <c r="H1277" s="18"/>
      <c r="I1277" s="0" t="str">
        <f aca="false">B1277&amp;C1277&amp;D1277</f>
        <v>MENSHIRTS44/188</v>
      </c>
      <c r="J1277" s="2" t="n">
        <f aca="false">COUNTIFS(I:I,I1277)</f>
        <v>1</v>
      </c>
    </row>
    <row r="1278" customFormat="false" ht="15" hidden="false" customHeight="false" outlineLevel="0" collapsed="false">
      <c r="B1278" s="18" t="s">
        <v>239</v>
      </c>
      <c r="C1278" s="18" t="s">
        <v>1946</v>
      </c>
      <c r="D1278" s="2" t="s">
        <v>1707</v>
      </c>
      <c r="E1278" s="2" t="s">
        <v>3358</v>
      </c>
      <c r="F1278" s="2" t="n">
        <v>954</v>
      </c>
      <c r="G1278" s="2"/>
      <c r="H1278" s="18"/>
      <c r="I1278" s="0" t="str">
        <f aca="false">B1278&amp;C1278&amp;D1278</f>
        <v>MENSHIRTS44/194</v>
      </c>
      <c r="J1278" s="2" t="n">
        <f aca="false">COUNTIFS(I:I,I1278)</f>
        <v>1</v>
      </c>
    </row>
    <row r="1279" customFormat="false" ht="15" hidden="false" customHeight="false" outlineLevel="0" collapsed="false">
      <c r="B1279" s="18" t="s">
        <v>239</v>
      </c>
      <c r="C1279" s="18" t="s">
        <v>1946</v>
      </c>
      <c r="D1279" s="2" t="s">
        <v>254</v>
      </c>
      <c r="E1279" s="2" t="s">
        <v>3358</v>
      </c>
      <c r="F1279" s="2" t="n">
        <v>948</v>
      </c>
      <c r="G1279" s="2"/>
      <c r="H1279" s="18"/>
      <c r="I1279" s="0" t="str">
        <f aca="false">B1279&amp;C1279&amp;D1279</f>
        <v>MENSHIRTS44/45</v>
      </c>
      <c r="J1279" s="2" t="n">
        <f aca="false">COUNTIFS(I:I,I1279)</f>
        <v>1</v>
      </c>
    </row>
    <row r="1280" customFormat="false" ht="15" hidden="false" customHeight="false" outlineLevel="0" collapsed="false">
      <c r="B1280" s="18" t="s">
        <v>239</v>
      </c>
      <c r="C1280" s="18" t="s">
        <v>1946</v>
      </c>
      <c r="D1280" s="2" t="s">
        <v>1959</v>
      </c>
      <c r="E1280" s="2" t="s">
        <v>3358</v>
      </c>
      <c r="F1280" s="2" t="n">
        <v>943</v>
      </c>
      <c r="G1280" s="2"/>
      <c r="H1280" s="18"/>
      <c r="I1280" s="0" t="str">
        <f aca="false">B1280&amp;C1280&amp;D1280</f>
        <v>MENSHIRTS45/170</v>
      </c>
      <c r="J1280" s="2" t="n">
        <f aca="false">COUNTIFS(I:I,I1280)</f>
        <v>1</v>
      </c>
    </row>
    <row r="1281" customFormat="false" ht="15" hidden="false" customHeight="false" outlineLevel="0" collapsed="false">
      <c r="B1281" s="18" t="s">
        <v>239</v>
      </c>
      <c r="C1281" s="18" t="s">
        <v>1946</v>
      </c>
      <c r="D1281" s="2" t="s">
        <v>1966</v>
      </c>
      <c r="E1281" s="2" t="s">
        <v>3358</v>
      </c>
      <c r="F1281" s="2" t="n">
        <v>945</v>
      </c>
      <c r="G1281" s="2"/>
      <c r="H1281" s="18"/>
      <c r="I1281" s="0" t="str">
        <f aca="false">B1281&amp;C1281&amp;D1281</f>
        <v>MENSHIRTS45/176</v>
      </c>
      <c r="J1281" s="2" t="n">
        <f aca="false">COUNTIFS(I:I,I1281)</f>
        <v>1</v>
      </c>
    </row>
    <row r="1282" customFormat="false" ht="15" hidden="false" customHeight="false" outlineLevel="0" collapsed="false">
      <c r="B1282" s="18" t="s">
        <v>239</v>
      </c>
      <c r="C1282" s="18" t="s">
        <v>1946</v>
      </c>
      <c r="D1282" s="2" t="s">
        <v>1973</v>
      </c>
      <c r="E1282" s="2" t="s">
        <v>3358</v>
      </c>
      <c r="F1282" s="2" t="n">
        <v>947</v>
      </c>
      <c r="G1282" s="2"/>
      <c r="H1282" s="18"/>
      <c r="I1282" s="0" t="str">
        <f aca="false">B1282&amp;C1282&amp;D1282</f>
        <v>MENSHIRTS45/182</v>
      </c>
      <c r="J1282" s="2" t="n">
        <f aca="false">COUNTIFS(I:I,I1282)</f>
        <v>1</v>
      </c>
    </row>
    <row r="1283" customFormat="false" ht="15" hidden="false" customHeight="false" outlineLevel="0" collapsed="false">
      <c r="B1283" s="18" t="s">
        <v>239</v>
      </c>
      <c r="C1283" s="18" t="s">
        <v>1946</v>
      </c>
      <c r="D1283" s="2" t="s">
        <v>1982</v>
      </c>
      <c r="E1283" s="2" t="s">
        <v>3358</v>
      </c>
      <c r="F1283" s="2" t="n">
        <v>946</v>
      </c>
      <c r="G1283" s="2"/>
      <c r="H1283" s="18"/>
      <c r="I1283" s="0" t="str">
        <f aca="false">B1283&amp;C1283&amp;D1283</f>
        <v>MENSHIRTS45/188</v>
      </c>
      <c r="J1283" s="2" t="n">
        <f aca="false">COUNTIFS(I:I,I1283)</f>
        <v>1</v>
      </c>
    </row>
    <row r="1284" customFormat="false" ht="15" hidden="false" customHeight="false" outlineLevel="0" collapsed="false">
      <c r="B1284" s="18" t="s">
        <v>239</v>
      </c>
      <c r="C1284" s="18" t="s">
        <v>1946</v>
      </c>
      <c r="D1284" s="2" t="s">
        <v>1991</v>
      </c>
      <c r="E1284" s="2" t="s">
        <v>3358</v>
      </c>
      <c r="F1284" s="2" t="n">
        <v>944</v>
      </c>
      <c r="G1284" s="2"/>
      <c r="H1284" s="18"/>
      <c r="I1284" s="0" t="str">
        <f aca="false">B1284&amp;C1284&amp;D1284</f>
        <v>MENSHIRTS45/194</v>
      </c>
      <c r="J1284" s="2" t="n">
        <f aca="false">COUNTIFS(I:I,I1284)</f>
        <v>1</v>
      </c>
    </row>
    <row r="1285" customFormat="false" ht="15" hidden="false" customHeight="false" outlineLevel="0" collapsed="false">
      <c r="B1285" s="18" t="s">
        <v>239</v>
      </c>
      <c r="C1285" s="18" t="s">
        <v>1946</v>
      </c>
      <c r="D1285" s="2" t="s">
        <v>255</v>
      </c>
      <c r="E1285" s="2" t="s">
        <v>3358</v>
      </c>
      <c r="F1285" s="2" t="n">
        <v>938</v>
      </c>
      <c r="G1285" s="2"/>
      <c r="H1285" s="18"/>
      <c r="I1285" s="0" t="str">
        <f aca="false">B1285&amp;C1285&amp;D1285</f>
        <v>MENSHIRTS45/46</v>
      </c>
      <c r="J1285" s="2" t="n">
        <f aca="false">COUNTIFS(I:I,I1285)</f>
        <v>1</v>
      </c>
    </row>
    <row r="1286" customFormat="false" ht="15" hidden="false" customHeight="false" outlineLevel="0" collapsed="false">
      <c r="B1286" s="18" t="s">
        <v>239</v>
      </c>
      <c r="C1286" s="18" t="s">
        <v>1946</v>
      </c>
      <c r="D1286" s="2" t="s">
        <v>514</v>
      </c>
      <c r="E1286" s="2" t="s">
        <v>3358</v>
      </c>
      <c r="F1286" s="2" t="n">
        <v>933</v>
      </c>
      <c r="G1286" s="2"/>
      <c r="H1286" s="18"/>
      <c r="I1286" s="0" t="str">
        <f aca="false">B1286&amp;C1286&amp;D1286</f>
        <v>MENSHIRTS46/170</v>
      </c>
      <c r="J1286" s="2" t="n">
        <f aca="false">COUNTIFS(I:I,I1286)</f>
        <v>1</v>
      </c>
    </row>
    <row r="1287" customFormat="false" ht="15" hidden="false" customHeight="false" outlineLevel="0" collapsed="false">
      <c r="B1287" s="18" t="s">
        <v>239</v>
      </c>
      <c r="C1287" s="18" t="s">
        <v>1946</v>
      </c>
      <c r="D1287" s="2" t="s">
        <v>526</v>
      </c>
      <c r="E1287" s="2" t="s">
        <v>3358</v>
      </c>
      <c r="F1287" s="2" t="n">
        <v>935</v>
      </c>
      <c r="G1287" s="2"/>
      <c r="H1287" s="18"/>
      <c r="I1287" s="0" t="str">
        <f aca="false">B1287&amp;C1287&amp;D1287</f>
        <v>MENSHIRTS46/176</v>
      </c>
      <c r="J1287" s="2" t="n">
        <f aca="false">COUNTIFS(I:I,I1287)</f>
        <v>1</v>
      </c>
    </row>
    <row r="1288" customFormat="false" ht="15" hidden="false" customHeight="false" outlineLevel="0" collapsed="false">
      <c r="B1288" s="18" t="s">
        <v>239</v>
      </c>
      <c r="C1288" s="18" t="s">
        <v>1946</v>
      </c>
      <c r="D1288" s="2" t="s">
        <v>1684</v>
      </c>
      <c r="E1288" s="2" t="s">
        <v>3358</v>
      </c>
      <c r="F1288" s="2" t="n">
        <v>937</v>
      </c>
      <c r="G1288" s="2"/>
      <c r="H1288" s="18"/>
      <c r="I1288" s="0" t="str">
        <f aca="false">B1288&amp;C1288&amp;D1288</f>
        <v>MENSHIRTS46/182</v>
      </c>
      <c r="J1288" s="2" t="n">
        <f aca="false">COUNTIFS(I:I,I1288)</f>
        <v>1</v>
      </c>
    </row>
    <row r="1289" customFormat="false" ht="15" hidden="false" customHeight="false" outlineLevel="0" collapsed="false">
      <c r="B1289" s="18" t="s">
        <v>239</v>
      </c>
      <c r="C1289" s="18" t="s">
        <v>1946</v>
      </c>
      <c r="D1289" s="2" t="s">
        <v>1696</v>
      </c>
      <c r="E1289" s="2" t="s">
        <v>3358</v>
      </c>
      <c r="F1289" s="2" t="n">
        <v>936</v>
      </c>
      <c r="G1289" s="2"/>
      <c r="H1289" s="18"/>
      <c r="I1289" s="0" t="str">
        <f aca="false">B1289&amp;C1289&amp;D1289</f>
        <v>MENSHIRTS46/188</v>
      </c>
      <c r="J1289" s="2" t="n">
        <f aca="false">COUNTIFS(I:I,I1289)</f>
        <v>1</v>
      </c>
    </row>
    <row r="1290" customFormat="false" ht="15" hidden="false" customHeight="false" outlineLevel="0" collapsed="false">
      <c r="B1290" s="18" t="s">
        <v>239</v>
      </c>
      <c r="C1290" s="18" t="s">
        <v>1946</v>
      </c>
      <c r="D1290" s="2" t="s">
        <v>1708</v>
      </c>
      <c r="E1290" s="2" t="s">
        <v>3358</v>
      </c>
      <c r="F1290" s="2" t="n">
        <v>934</v>
      </c>
      <c r="G1290" s="2"/>
      <c r="H1290" s="18"/>
      <c r="I1290" s="0" t="str">
        <f aca="false">B1290&amp;C1290&amp;D1290</f>
        <v>MENSHIRTS46/194</v>
      </c>
      <c r="J1290" s="2" t="n">
        <f aca="false">COUNTIFS(I:I,I1290)</f>
        <v>1</v>
      </c>
    </row>
    <row r="1291" customFormat="false" ht="15" hidden="false" customHeight="false" outlineLevel="0" collapsed="false">
      <c r="B1291" s="18" t="s">
        <v>239</v>
      </c>
      <c r="C1291" s="18" t="s">
        <v>1946</v>
      </c>
      <c r="D1291" s="2" t="s">
        <v>256</v>
      </c>
      <c r="E1291" s="2" t="s">
        <v>3358</v>
      </c>
      <c r="F1291" s="2" t="n">
        <v>928</v>
      </c>
      <c r="G1291" s="2"/>
      <c r="H1291" s="18"/>
      <c r="I1291" s="0" t="str">
        <f aca="false">B1291&amp;C1291&amp;D1291</f>
        <v>MENSHIRTS46/47</v>
      </c>
      <c r="J1291" s="2" t="n">
        <f aca="false">COUNTIFS(I:I,I1291)</f>
        <v>1</v>
      </c>
    </row>
    <row r="1292" customFormat="false" ht="15" hidden="false" customHeight="false" outlineLevel="0" collapsed="false">
      <c r="B1292" s="18" t="s">
        <v>239</v>
      </c>
      <c r="C1292" s="18" t="s">
        <v>1946</v>
      </c>
      <c r="D1292" s="2" t="s">
        <v>1960</v>
      </c>
      <c r="E1292" s="2" t="s">
        <v>3358</v>
      </c>
      <c r="F1292" s="2" t="n">
        <v>923</v>
      </c>
      <c r="G1292" s="2"/>
      <c r="H1292" s="18"/>
      <c r="I1292" s="0" t="str">
        <f aca="false">B1292&amp;C1292&amp;D1292</f>
        <v>MENSHIRTS47/170</v>
      </c>
      <c r="J1292" s="2" t="n">
        <f aca="false">COUNTIFS(I:I,I1292)</f>
        <v>1</v>
      </c>
    </row>
    <row r="1293" customFormat="false" ht="15" hidden="false" customHeight="false" outlineLevel="0" collapsed="false">
      <c r="B1293" s="18" t="s">
        <v>239</v>
      </c>
      <c r="C1293" s="18" t="s">
        <v>1946</v>
      </c>
      <c r="D1293" s="2" t="s">
        <v>1967</v>
      </c>
      <c r="E1293" s="2" t="s">
        <v>3358</v>
      </c>
      <c r="F1293" s="2" t="n">
        <v>925</v>
      </c>
      <c r="G1293" s="2"/>
      <c r="H1293" s="18"/>
      <c r="I1293" s="0" t="str">
        <f aca="false">B1293&amp;C1293&amp;D1293</f>
        <v>MENSHIRTS47/176</v>
      </c>
      <c r="J1293" s="2" t="n">
        <f aca="false">COUNTIFS(I:I,I1293)</f>
        <v>1</v>
      </c>
    </row>
    <row r="1294" customFormat="false" ht="15" hidden="false" customHeight="false" outlineLevel="0" collapsed="false">
      <c r="B1294" s="18" t="s">
        <v>239</v>
      </c>
      <c r="C1294" s="18" t="s">
        <v>1946</v>
      </c>
      <c r="D1294" s="2" t="s">
        <v>1974</v>
      </c>
      <c r="E1294" s="2" t="s">
        <v>3358</v>
      </c>
      <c r="F1294" s="2" t="n">
        <v>927</v>
      </c>
      <c r="G1294" s="2"/>
      <c r="H1294" s="18"/>
      <c r="I1294" s="0" t="str">
        <f aca="false">B1294&amp;C1294&amp;D1294</f>
        <v>MENSHIRTS47/182</v>
      </c>
      <c r="J1294" s="2" t="n">
        <f aca="false">COUNTIFS(I:I,I1294)</f>
        <v>1</v>
      </c>
    </row>
    <row r="1295" customFormat="false" ht="15" hidden="false" customHeight="false" outlineLevel="0" collapsed="false">
      <c r="B1295" s="18" t="s">
        <v>239</v>
      </c>
      <c r="C1295" s="18" t="s">
        <v>1946</v>
      </c>
      <c r="D1295" s="2" t="s">
        <v>1983</v>
      </c>
      <c r="E1295" s="2" t="s">
        <v>3358</v>
      </c>
      <c r="F1295" s="2" t="n">
        <v>926</v>
      </c>
      <c r="G1295" s="2"/>
      <c r="H1295" s="18"/>
      <c r="I1295" s="0" t="str">
        <f aca="false">B1295&amp;C1295&amp;D1295</f>
        <v>MENSHIRTS47/188</v>
      </c>
      <c r="J1295" s="2" t="n">
        <f aca="false">COUNTIFS(I:I,I1295)</f>
        <v>1</v>
      </c>
    </row>
    <row r="1296" customFormat="false" ht="15" hidden="false" customHeight="false" outlineLevel="0" collapsed="false">
      <c r="B1296" s="18" t="s">
        <v>239</v>
      </c>
      <c r="C1296" s="18" t="s">
        <v>1946</v>
      </c>
      <c r="D1296" s="2" t="s">
        <v>1992</v>
      </c>
      <c r="E1296" s="2" t="s">
        <v>3358</v>
      </c>
      <c r="F1296" s="2" t="n">
        <v>924</v>
      </c>
      <c r="G1296" s="2"/>
      <c r="H1296" s="18"/>
      <c r="I1296" s="0" t="str">
        <f aca="false">B1296&amp;C1296&amp;D1296</f>
        <v>MENSHIRTS47/194</v>
      </c>
      <c r="J1296" s="2" t="n">
        <f aca="false">COUNTIFS(I:I,I1296)</f>
        <v>1</v>
      </c>
    </row>
    <row r="1297" customFormat="false" ht="15" hidden="false" customHeight="false" outlineLevel="0" collapsed="false">
      <c r="B1297" s="18" t="s">
        <v>239</v>
      </c>
      <c r="C1297" s="18" t="s">
        <v>1946</v>
      </c>
      <c r="D1297" s="2" t="s">
        <v>257</v>
      </c>
      <c r="E1297" s="2" t="s">
        <v>3358</v>
      </c>
      <c r="F1297" s="2" t="n">
        <v>918</v>
      </c>
      <c r="G1297" s="2"/>
      <c r="H1297" s="18"/>
      <c r="I1297" s="0" t="str">
        <f aca="false">B1297&amp;C1297&amp;D1297</f>
        <v>MENSHIRTS47/48</v>
      </c>
      <c r="J1297" s="2" t="n">
        <f aca="false">COUNTIFS(I:I,I1297)</f>
        <v>1</v>
      </c>
    </row>
    <row r="1298" customFormat="false" ht="15" hidden="false" customHeight="false" outlineLevel="0" collapsed="false">
      <c r="B1298" s="18" t="s">
        <v>239</v>
      </c>
      <c r="C1298" s="18" t="s">
        <v>1946</v>
      </c>
      <c r="D1298" s="2" t="s">
        <v>515</v>
      </c>
      <c r="E1298" s="2" t="s">
        <v>3358</v>
      </c>
      <c r="F1298" s="2" t="n">
        <v>913</v>
      </c>
      <c r="G1298" s="2"/>
      <c r="H1298" s="18"/>
      <c r="I1298" s="0" t="str">
        <f aca="false">B1298&amp;C1298&amp;D1298</f>
        <v>MENSHIRTS48/170</v>
      </c>
      <c r="J1298" s="2" t="n">
        <f aca="false">COUNTIFS(I:I,I1298)</f>
        <v>1</v>
      </c>
    </row>
    <row r="1299" customFormat="false" ht="15" hidden="false" customHeight="false" outlineLevel="0" collapsed="false">
      <c r="B1299" s="18" t="s">
        <v>239</v>
      </c>
      <c r="C1299" s="18" t="s">
        <v>1946</v>
      </c>
      <c r="D1299" s="2" t="s">
        <v>527</v>
      </c>
      <c r="E1299" s="2" t="s">
        <v>3358</v>
      </c>
      <c r="F1299" s="2" t="n">
        <v>915</v>
      </c>
      <c r="G1299" s="2"/>
      <c r="H1299" s="18"/>
      <c r="I1299" s="0" t="str">
        <f aca="false">B1299&amp;C1299&amp;D1299</f>
        <v>MENSHIRTS48/176</v>
      </c>
      <c r="J1299" s="2" t="n">
        <f aca="false">COUNTIFS(I:I,I1299)</f>
        <v>1</v>
      </c>
    </row>
    <row r="1300" customFormat="false" ht="15" hidden="false" customHeight="false" outlineLevel="0" collapsed="false">
      <c r="B1300" s="18" t="s">
        <v>239</v>
      </c>
      <c r="C1300" s="18" t="s">
        <v>1946</v>
      </c>
      <c r="D1300" s="2" t="s">
        <v>1685</v>
      </c>
      <c r="E1300" s="2" t="s">
        <v>3358</v>
      </c>
      <c r="F1300" s="2" t="n">
        <v>917</v>
      </c>
      <c r="G1300" s="2"/>
      <c r="H1300" s="18"/>
      <c r="I1300" s="0" t="str">
        <f aca="false">B1300&amp;C1300&amp;D1300</f>
        <v>MENSHIRTS48/182</v>
      </c>
      <c r="J1300" s="2" t="n">
        <f aca="false">COUNTIFS(I:I,I1300)</f>
        <v>1</v>
      </c>
    </row>
    <row r="1301" customFormat="false" ht="15" hidden="false" customHeight="false" outlineLevel="0" collapsed="false">
      <c r="B1301" s="18" t="s">
        <v>239</v>
      </c>
      <c r="C1301" s="18" t="s">
        <v>1946</v>
      </c>
      <c r="D1301" s="2" t="s">
        <v>1697</v>
      </c>
      <c r="E1301" s="2" t="s">
        <v>3358</v>
      </c>
      <c r="F1301" s="2" t="n">
        <v>916</v>
      </c>
      <c r="G1301" s="2"/>
      <c r="H1301" s="18"/>
      <c r="I1301" s="0" t="str">
        <f aca="false">B1301&amp;C1301&amp;D1301</f>
        <v>MENSHIRTS48/188</v>
      </c>
      <c r="J1301" s="2" t="n">
        <f aca="false">COUNTIFS(I:I,I1301)</f>
        <v>1</v>
      </c>
    </row>
    <row r="1302" customFormat="false" ht="15" hidden="false" customHeight="false" outlineLevel="0" collapsed="false">
      <c r="B1302" s="18" t="s">
        <v>239</v>
      </c>
      <c r="C1302" s="18" t="s">
        <v>1946</v>
      </c>
      <c r="D1302" s="2" t="s">
        <v>1709</v>
      </c>
      <c r="E1302" s="2" t="s">
        <v>3358</v>
      </c>
      <c r="F1302" s="2" t="n">
        <v>914</v>
      </c>
      <c r="G1302" s="2"/>
      <c r="H1302" s="18"/>
      <c r="I1302" s="0" t="str">
        <f aca="false">B1302&amp;C1302&amp;D1302</f>
        <v>MENSHIRTS48/194</v>
      </c>
      <c r="J1302" s="2" t="n">
        <f aca="false">COUNTIFS(I:I,I1302)</f>
        <v>1</v>
      </c>
    </row>
    <row r="1303" customFormat="false" ht="15" hidden="false" customHeight="false" outlineLevel="0" collapsed="false">
      <c r="B1303" s="18" t="s">
        <v>239</v>
      </c>
      <c r="C1303" s="18" t="s">
        <v>1946</v>
      </c>
      <c r="D1303" s="2" t="s">
        <v>258</v>
      </c>
      <c r="E1303" s="2" t="s">
        <v>3358</v>
      </c>
      <c r="F1303" s="2" t="n">
        <v>908</v>
      </c>
      <c r="G1303" s="2"/>
      <c r="H1303" s="18"/>
      <c r="I1303" s="0" t="str">
        <f aca="false">B1303&amp;C1303&amp;D1303</f>
        <v>MENSHIRTS48/49</v>
      </c>
      <c r="J1303" s="2" t="n">
        <f aca="false">COUNTIFS(I:I,I1303)</f>
        <v>1</v>
      </c>
    </row>
    <row r="1304" customFormat="false" ht="15" hidden="false" customHeight="false" outlineLevel="0" collapsed="false">
      <c r="B1304" s="18" t="s">
        <v>239</v>
      </c>
      <c r="C1304" s="18" t="s">
        <v>1946</v>
      </c>
      <c r="D1304" s="2" t="s">
        <v>1961</v>
      </c>
      <c r="E1304" s="2" t="s">
        <v>3358</v>
      </c>
      <c r="F1304" s="2" t="n">
        <v>903</v>
      </c>
      <c r="G1304" s="2"/>
      <c r="H1304" s="18"/>
      <c r="I1304" s="0" t="str">
        <f aca="false">B1304&amp;C1304&amp;D1304</f>
        <v>MENSHIRTS49/170</v>
      </c>
      <c r="J1304" s="2" t="n">
        <f aca="false">COUNTIFS(I:I,I1304)</f>
        <v>1</v>
      </c>
    </row>
    <row r="1305" customFormat="false" ht="15" hidden="false" customHeight="false" outlineLevel="0" collapsed="false">
      <c r="B1305" s="18" t="s">
        <v>239</v>
      </c>
      <c r="C1305" s="18" t="s">
        <v>1946</v>
      </c>
      <c r="D1305" s="2" t="s">
        <v>1968</v>
      </c>
      <c r="E1305" s="2" t="s">
        <v>3358</v>
      </c>
      <c r="F1305" s="2" t="n">
        <v>905</v>
      </c>
      <c r="G1305" s="2"/>
      <c r="H1305" s="18"/>
      <c r="I1305" s="0" t="str">
        <f aca="false">B1305&amp;C1305&amp;D1305</f>
        <v>MENSHIRTS49/176</v>
      </c>
      <c r="J1305" s="2" t="n">
        <f aca="false">COUNTIFS(I:I,I1305)</f>
        <v>1</v>
      </c>
    </row>
    <row r="1306" customFormat="false" ht="15" hidden="false" customHeight="false" outlineLevel="0" collapsed="false">
      <c r="B1306" s="18" t="s">
        <v>239</v>
      </c>
      <c r="C1306" s="18" t="s">
        <v>1946</v>
      </c>
      <c r="D1306" s="2" t="s">
        <v>1975</v>
      </c>
      <c r="E1306" s="2" t="s">
        <v>3358</v>
      </c>
      <c r="F1306" s="2" t="n">
        <v>907</v>
      </c>
      <c r="G1306" s="2"/>
      <c r="H1306" s="18"/>
      <c r="I1306" s="0" t="str">
        <f aca="false">B1306&amp;C1306&amp;D1306</f>
        <v>MENSHIRTS49/182</v>
      </c>
      <c r="J1306" s="2" t="n">
        <f aca="false">COUNTIFS(I:I,I1306)</f>
        <v>1</v>
      </c>
    </row>
    <row r="1307" customFormat="false" ht="15" hidden="false" customHeight="false" outlineLevel="0" collapsed="false">
      <c r="B1307" s="18" t="s">
        <v>239</v>
      </c>
      <c r="C1307" s="18" t="s">
        <v>1946</v>
      </c>
      <c r="D1307" s="2" t="s">
        <v>1984</v>
      </c>
      <c r="E1307" s="2" t="s">
        <v>3358</v>
      </c>
      <c r="F1307" s="2" t="n">
        <v>906</v>
      </c>
      <c r="G1307" s="2"/>
      <c r="H1307" s="18"/>
      <c r="I1307" s="0" t="str">
        <f aca="false">B1307&amp;C1307&amp;D1307</f>
        <v>MENSHIRTS49/188</v>
      </c>
      <c r="J1307" s="2" t="n">
        <f aca="false">COUNTIFS(I:I,I1307)</f>
        <v>1</v>
      </c>
    </row>
    <row r="1308" customFormat="false" ht="15" hidden="false" customHeight="false" outlineLevel="0" collapsed="false">
      <c r="B1308" s="18" t="s">
        <v>239</v>
      </c>
      <c r="C1308" s="18" t="s">
        <v>1946</v>
      </c>
      <c r="D1308" s="2" t="s">
        <v>1993</v>
      </c>
      <c r="E1308" s="2" t="s">
        <v>3358</v>
      </c>
      <c r="F1308" s="2" t="n">
        <v>904</v>
      </c>
      <c r="G1308" s="2"/>
      <c r="H1308" s="18"/>
      <c r="I1308" s="0" t="str">
        <f aca="false">B1308&amp;C1308&amp;D1308</f>
        <v>MENSHIRTS49/194</v>
      </c>
      <c r="J1308" s="2" t="n">
        <f aca="false">COUNTIFS(I:I,I1308)</f>
        <v>1</v>
      </c>
    </row>
    <row r="1309" customFormat="false" ht="15" hidden="false" customHeight="false" outlineLevel="0" collapsed="false">
      <c r="B1309" s="18" t="s">
        <v>239</v>
      </c>
      <c r="C1309" s="18" t="s">
        <v>1946</v>
      </c>
      <c r="D1309" s="2" t="s">
        <v>259</v>
      </c>
      <c r="E1309" s="2" t="s">
        <v>3358</v>
      </c>
      <c r="F1309" s="2" t="n">
        <v>898</v>
      </c>
      <c r="G1309" s="2"/>
      <c r="H1309" s="18"/>
      <c r="I1309" s="0" t="str">
        <f aca="false">B1309&amp;C1309&amp;D1309</f>
        <v>MENSHIRTS49/50</v>
      </c>
      <c r="J1309" s="2" t="n">
        <f aca="false">COUNTIFS(I:I,I1309)</f>
        <v>1</v>
      </c>
    </row>
    <row r="1310" customFormat="false" ht="15" hidden="false" customHeight="false" outlineLevel="0" collapsed="false">
      <c r="B1310" s="18" t="s">
        <v>239</v>
      </c>
      <c r="C1310" s="18" t="s">
        <v>1946</v>
      </c>
      <c r="D1310" s="2" t="s">
        <v>516</v>
      </c>
      <c r="E1310" s="2" t="s">
        <v>3358</v>
      </c>
      <c r="F1310" s="2" t="n">
        <v>893</v>
      </c>
      <c r="G1310" s="2"/>
      <c r="H1310" s="18"/>
      <c r="I1310" s="0" t="str">
        <f aca="false">B1310&amp;C1310&amp;D1310</f>
        <v>MENSHIRTS50/170</v>
      </c>
      <c r="J1310" s="2" t="n">
        <f aca="false">COUNTIFS(I:I,I1310)</f>
        <v>1</v>
      </c>
    </row>
    <row r="1311" customFormat="false" ht="15" hidden="false" customHeight="false" outlineLevel="0" collapsed="false">
      <c r="B1311" s="18" t="s">
        <v>239</v>
      </c>
      <c r="C1311" s="18" t="s">
        <v>1946</v>
      </c>
      <c r="D1311" s="2" t="s">
        <v>528</v>
      </c>
      <c r="E1311" s="2" t="s">
        <v>3358</v>
      </c>
      <c r="F1311" s="2" t="n">
        <v>895</v>
      </c>
      <c r="G1311" s="2"/>
      <c r="H1311" s="18"/>
      <c r="I1311" s="0" t="str">
        <f aca="false">B1311&amp;C1311&amp;D1311</f>
        <v>MENSHIRTS50/176</v>
      </c>
      <c r="J1311" s="2" t="n">
        <f aca="false">COUNTIFS(I:I,I1311)</f>
        <v>1</v>
      </c>
    </row>
    <row r="1312" customFormat="false" ht="15" hidden="false" customHeight="false" outlineLevel="0" collapsed="false">
      <c r="B1312" s="18" t="s">
        <v>239</v>
      </c>
      <c r="C1312" s="18" t="s">
        <v>1946</v>
      </c>
      <c r="D1312" s="2" t="s">
        <v>1686</v>
      </c>
      <c r="E1312" s="2" t="s">
        <v>3358</v>
      </c>
      <c r="F1312" s="2" t="n">
        <v>897</v>
      </c>
      <c r="G1312" s="2"/>
      <c r="H1312" s="18"/>
      <c r="I1312" s="0" t="str">
        <f aca="false">B1312&amp;C1312&amp;D1312</f>
        <v>MENSHIRTS50/182</v>
      </c>
      <c r="J1312" s="2" t="n">
        <f aca="false">COUNTIFS(I:I,I1312)</f>
        <v>1</v>
      </c>
    </row>
    <row r="1313" customFormat="false" ht="15" hidden="false" customHeight="false" outlineLevel="0" collapsed="false">
      <c r="B1313" s="18" t="s">
        <v>239</v>
      </c>
      <c r="C1313" s="18" t="s">
        <v>1946</v>
      </c>
      <c r="D1313" s="2" t="s">
        <v>1698</v>
      </c>
      <c r="E1313" s="2" t="s">
        <v>3358</v>
      </c>
      <c r="F1313" s="2" t="n">
        <v>896</v>
      </c>
      <c r="G1313" s="2"/>
      <c r="H1313" s="18"/>
      <c r="I1313" s="0" t="str">
        <f aca="false">B1313&amp;C1313&amp;D1313</f>
        <v>MENSHIRTS50/188</v>
      </c>
      <c r="J1313" s="2" t="n">
        <f aca="false">COUNTIFS(I:I,I1313)</f>
        <v>1</v>
      </c>
    </row>
    <row r="1314" customFormat="false" ht="15" hidden="false" customHeight="false" outlineLevel="0" collapsed="false">
      <c r="B1314" s="18" t="s">
        <v>239</v>
      </c>
      <c r="C1314" s="18" t="s">
        <v>1946</v>
      </c>
      <c r="D1314" s="2" t="s">
        <v>1710</v>
      </c>
      <c r="E1314" s="2" t="s">
        <v>3358</v>
      </c>
      <c r="F1314" s="2" t="n">
        <v>894</v>
      </c>
      <c r="G1314" s="2"/>
      <c r="H1314" s="18"/>
      <c r="I1314" s="0" t="str">
        <f aca="false">B1314&amp;C1314&amp;D1314</f>
        <v>MENSHIRTS50/194</v>
      </c>
      <c r="J1314" s="2" t="n">
        <f aca="false">COUNTIFS(I:I,I1314)</f>
        <v>1</v>
      </c>
    </row>
    <row r="1315" customFormat="false" ht="15" hidden="false" customHeight="false" outlineLevel="0" collapsed="false">
      <c r="B1315" s="18" t="s">
        <v>239</v>
      </c>
      <c r="C1315" s="18" t="s">
        <v>1946</v>
      </c>
      <c r="D1315" s="2" t="s">
        <v>3255</v>
      </c>
      <c r="E1315" s="2" t="s">
        <v>3358</v>
      </c>
      <c r="F1315" s="2" t="n">
        <v>888</v>
      </c>
      <c r="G1315" s="2"/>
      <c r="H1315" s="18"/>
      <c r="I1315" s="0" t="str">
        <f aca="false">B1315&amp;C1315&amp;D1315</f>
        <v>MENSHIRTS50/51</v>
      </c>
      <c r="J1315" s="2" t="n">
        <f aca="false">COUNTIFS(I:I,I1315)</f>
        <v>1</v>
      </c>
    </row>
    <row r="1316" customFormat="false" ht="15" hidden="false" customHeight="false" outlineLevel="0" collapsed="false">
      <c r="B1316" s="18" t="s">
        <v>239</v>
      </c>
      <c r="C1316" s="18" t="s">
        <v>1946</v>
      </c>
      <c r="D1316" s="2" t="s">
        <v>3252</v>
      </c>
      <c r="E1316" s="2" t="s">
        <v>3358</v>
      </c>
      <c r="F1316" s="2" t="n">
        <v>883</v>
      </c>
      <c r="G1316" s="2"/>
      <c r="H1316" s="18"/>
      <c r="I1316" s="0" t="str">
        <f aca="false">B1316&amp;C1316&amp;D1316</f>
        <v>MENSHIRTS51/170</v>
      </c>
      <c r="J1316" s="2" t="n">
        <f aca="false">COUNTIFS(I:I,I1316)</f>
        <v>1</v>
      </c>
    </row>
    <row r="1317" customFormat="false" ht="15" hidden="false" customHeight="false" outlineLevel="0" collapsed="false">
      <c r="B1317" s="18" t="s">
        <v>239</v>
      </c>
      <c r="C1317" s="18" t="s">
        <v>1946</v>
      </c>
      <c r="D1317" s="2" t="s">
        <v>3253</v>
      </c>
      <c r="E1317" s="2" t="s">
        <v>3358</v>
      </c>
      <c r="F1317" s="2" t="n">
        <v>885</v>
      </c>
      <c r="G1317" s="2"/>
      <c r="H1317" s="18"/>
      <c r="I1317" s="0" t="str">
        <f aca="false">B1317&amp;C1317&amp;D1317</f>
        <v>MENSHIRTS51/176</v>
      </c>
      <c r="J1317" s="2" t="n">
        <f aca="false">COUNTIFS(I:I,I1317)</f>
        <v>1</v>
      </c>
    </row>
    <row r="1318" customFormat="false" ht="15" hidden="false" customHeight="false" outlineLevel="0" collapsed="false">
      <c r="B1318" s="18" t="s">
        <v>239</v>
      </c>
      <c r="C1318" s="18" t="s">
        <v>1946</v>
      </c>
      <c r="D1318" s="2" t="s">
        <v>3254</v>
      </c>
      <c r="E1318" s="2" t="s">
        <v>3358</v>
      </c>
      <c r="F1318" s="2" t="n">
        <v>887</v>
      </c>
      <c r="G1318" s="2"/>
      <c r="H1318" s="18"/>
      <c r="I1318" s="0" t="str">
        <f aca="false">B1318&amp;C1318&amp;D1318</f>
        <v>MENSHIRTS51/182</v>
      </c>
      <c r="J1318" s="2" t="n">
        <f aca="false">COUNTIFS(I:I,I1318)</f>
        <v>1</v>
      </c>
    </row>
    <row r="1319" customFormat="false" ht="15" hidden="false" customHeight="false" outlineLevel="0" collapsed="false">
      <c r="B1319" s="18" t="s">
        <v>239</v>
      </c>
      <c r="C1319" s="18" t="s">
        <v>1946</v>
      </c>
      <c r="D1319" s="2" t="s">
        <v>517</v>
      </c>
      <c r="E1319" s="2" t="s">
        <v>3358</v>
      </c>
      <c r="F1319" s="2" t="n">
        <v>873</v>
      </c>
      <c r="G1319" s="2"/>
      <c r="H1319" s="18"/>
      <c r="I1319" s="0" t="str">
        <f aca="false">B1319&amp;C1319&amp;D1319</f>
        <v>MENSHIRTS52/170</v>
      </c>
      <c r="J1319" s="2" t="n">
        <f aca="false">COUNTIFS(I:I,I1319)</f>
        <v>1</v>
      </c>
    </row>
    <row r="1320" customFormat="false" ht="15" hidden="false" customHeight="false" outlineLevel="0" collapsed="false">
      <c r="B1320" s="18" t="s">
        <v>239</v>
      </c>
      <c r="C1320" s="18" t="s">
        <v>1946</v>
      </c>
      <c r="D1320" s="2" t="s">
        <v>529</v>
      </c>
      <c r="E1320" s="2" t="s">
        <v>3358</v>
      </c>
      <c r="F1320" s="2" t="n">
        <v>875</v>
      </c>
      <c r="G1320" s="2"/>
      <c r="H1320" s="18"/>
      <c r="I1320" s="0" t="str">
        <f aca="false">B1320&amp;C1320&amp;D1320</f>
        <v>MENSHIRTS52/176</v>
      </c>
      <c r="J1320" s="2" t="n">
        <f aca="false">COUNTIFS(I:I,I1320)</f>
        <v>1</v>
      </c>
    </row>
    <row r="1321" customFormat="false" ht="15" hidden="false" customHeight="false" outlineLevel="0" collapsed="false">
      <c r="B1321" s="18" t="s">
        <v>239</v>
      </c>
      <c r="C1321" s="18" t="s">
        <v>1946</v>
      </c>
      <c r="D1321" s="2" t="s">
        <v>1687</v>
      </c>
      <c r="E1321" s="2" t="s">
        <v>3358</v>
      </c>
      <c r="F1321" s="2" t="n">
        <v>877</v>
      </c>
      <c r="G1321" s="2"/>
      <c r="H1321" s="18"/>
      <c r="I1321" s="0" t="str">
        <f aca="false">B1321&amp;C1321&amp;D1321</f>
        <v>MENSHIRTS52/182</v>
      </c>
      <c r="J1321" s="2" t="n">
        <f aca="false">COUNTIFS(I:I,I1321)</f>
        <v>1</v>
      </c>
    </row>
    <row r="1322" customFormat="false" ht="15" hidden="false" customHeight="false" outlineLevel="0" collapsed="false">
      <c r="B1322" s="18" t="s">
        <v>239</v>
      </c>
      <c r="C1322" s="18" t="s">
        <v>1162</v>
      </c>
      <c r="D1322" s="2" t="n">
        <v>35</v>
      </c>
      <c r="E1322" s="2" t="s">
        <v>3358</v>
      </c>
      <c r="F1322" s="2" t="s">
        <v>3358</v>
      </c>
      <c r="G1322" s="2"/>
      <c r="H1322" s="18"/>
      <c r="I1322" s="0" t="str">
        <f aca="false">B1322&amp;C1322&amp;D1322</f>
        <v>MENSOCKS35</v>
      </c>
      <c r="J1322" s="2" t="n">
        <f aca="false">COUNTIFS(I:I,I1322)</f>
        <v>1</v>
      </c>
    </row>
    <row r="1323" customFormat="false" ht="15" hidden="false" customHeight="false" outlineLevel="0" collapsed="false">
      <c r="B1323" s="18" t="s">
        <v>239</v>
      </c>
      <c r="C1323" s="18" t="s">
        <v>1162</v>
      </c>
      <c r="D1323" s="75" t="n">
        <v>36</v>
      </c>
      <c r="E1323" s="2" t="s">
        <v>3358</v>
      </c>
      <c r="F1323" s="2" t="s">
        <v>3358</v>
      </c>
      <c r="G1323" s="2"/>
      <c r="H1323" s="18"/>
      <c r="I1323" s="0" t="str">
        <f aca="false">B1323&amp;C1323&amp;D1323</f>
        <v>MENSOCKS36</v>
      </c>
      <c r="J1323" s="2" t="n">
        <f aca="false">COUNTIFS(I:I,I1323)</f>
        <v>1</v>
      </c>
    </row>
    <row r="1324" customFormat="false" ht="15" hidden="false" customHeight="false" outlineLevel="0" collapsed="false">
      <c r="B1324" s="18" t="s">
        <v>239</v>
      </c>
      <c r="C1324" s="18" t="s">
        <v>1162</v>
      </c>
      <c r="D1324" s="75" t="n">
        <v>37</v>
      </c>
      <c r="E1324" s="2" t="s">
        <v>3358</v>
      </c>
      <c r="F1324" s="2" t="s">
        <v>3358</v>
      </c>
      <c r="G1324" s="2"/>
      <c r="H1324" s="18"/>
      <c r="I1324" s="0" t="str">
        <f aca="false">B1324&amp;C1324&amp;D1324</f>
        <v>MENSOCKS37</v>
      </c>
      <c r="J1324" s="2" t="n">
        <f aca="false">COUNTIFS(I:I,I1324)</f>
        <v>1</v>
      </c>
    </row>
    <row r="1325" customFormat="false" ht="15" hidden="false" customHeight="false" outlineLevel="0" collapsed="false">
      <c r="B1325" s="18" t="s">
        <v>239</v>
      </c>
      <c r="C1325" s="18" t="s">
        <v>1162</v>
      </c>
      <c r="D1325" s="75" t="n">
        <v>38</v>
      </c>
      <c r="E1325" s="2" t="s">
        <v>3358</v>
      </c>
      <c r="F1325" s="2" t="s">
        <v>3358</v>
      </c>
      <c r="G1325" s="2"/>
      <c r="H1325" s="18"/>
      <c r="I1325" s="0" t="str">
        <f aca="false">B1325&amp;C1325&amp;D1325</f>
        <v>MENSOCKS38</v>
      </c>
      <c r="J1325" s="2" t="n">
        <f aca="false">COUNTIFS(I:I,I1325)</f>
        <v>1</v>
      </c>
    </row>
    <row r="1326" customFormat="false" ht="15" hidden="false" customHeight="false" outlineLevel="0" collapsed="false">
      <c r="B1326" s="18" t="s">
        <v>239</v>
      </c>
      <c r="C1326" s="18" t="s">
        <v>1162</v>
      </c>
      <c r="D1326" s="75" t="n">
        <v>39</v>
      </c>
      <c r="E1326" s="2" t="s">
        <v>3358</v>
      </c>
      <c r="F1326" s="2" t="s">
        <v>3358</v>
      </c>
      <c r="G1326" s="2"/>
      <c r="H1326" s="18"/>
      <c r="I1326" s="0" t="str">
        <f aca="false">B1326&amp;C1326&amp;D1326</f>
        <v>MENSOCKS39</v>
      </c>
      <c r="J1326" s="2" t="n">
        <f aca="false">COUNTIFS(I:I,I1326)</f>
        <v>1</v>
      </c>
    </row>
    <row r="1327" customFormat="false" ht="15" hidden="false" customHeight="false" outlineLevel="0" collapsed="false">
      <c r="B1327" s="18" t="s">
        <v>239</v>
      </c>
      <c r="C1327" s="18" t="s">
        <v>1162</v>
      </c>
      <c r="D1327" s="75" t="n">
        <v>40</v>
      </c>
      <c r="E1327" s="2" t="s">
        <v>3358</v>
      </c>
      <c r="F1327" s="2" t="s">
        <v>3358</v>
      </c>
      <c r="G1327" s="2"/>
      <c r="H1327" s="18"/>
      <c r="I1327" s="0" t="str">
        <f aca="false">B1327&amp;C1327&amp;D1327</f>
        <v>MENSOCKS40</v>
      </c>
      <c r="J1327" s="2" t="n">
        <f aca="false">COUNTIFS(I:I,I1327)</f>
        <v>1</v>
      </c>
    </row>
    <row r="1328" customFormat="false" ht="15" hidden="false" customHeight="false" outlineLevel="0" collapsed="false">
      <c r="B1328" s="18" t="s">
        <v>239</v>
      </c>
      <c r="C1328" s="18" t="s">
        <v>1162</v>
      </c>
      <c r="D1328" s="75" t="n">
        <v>41</v>
      </c>
      <c r="E1328" s="2" t="s">
        <v>3358</v>
      </c>
      <c r="F1328" s="2" t="s">
        <v>3358</v>
      </c>
      <c r="G1328" s="2"/>
      <c r="H1328" s="18"/>
      <c r="I1328" s="0" t="str">
        <f aca="false">B1328&amp;C1328&amp;D1328</f>
        <v>MENSOCKS41</v>
      </c>
      <c r="J1328" s="2" t="n">
        <f aca="false">COUNTIFS(I:I,I1328)</f>
        <v>1</v>
      </c>
    </row>
    <row r="1329" customFormat="false" ht="15" hidden="false" customHeight="false" outlineLevel="0" collapsed="false">
      <c r="B1329" s="18" t="s">
        <v>239</v>
      </c>
      <c r="C1329" s="18" t="s">
        <v>1162</v>
      </c>
      <c r="D1329" s="75" t="n">
        <v>42</v>
      </c>
      <c r="E1329" s="2" t="s">
        <v>3358</v>
      </c>
      <c r="F1329" s="2" t="s">
        <v>3358</v>
      </c>
      <c r="G1329" s="2"/>
      <c r="H1329" s="18"/>
      <c r="I1329" s="0" t="str">
        <f aca="false">B1329&amp;C1329&amp;D1329</f>
        <v>MENSOCKS42</v>
      </c>
      <c r="J1329" s="2" t="n">
        <f aca="false">COUNTIFS(I:I,I1329)</f>
        <v>1</v>
      </c>
    </row>
    <row r="1330" customFormat="false" ht="15" hidden="false" customHeight="false" outlineLevel="0" collapsed="false">
      <c r="B1330" s="18" t="s">
        <v>239</v>
      </c>
      <c r="C1330" s="18" t="s">
        <v>1162</v>
      </c>
      <c r="D1330" s="75" t="n">
        <v>43</v>
      </c>
      <c r="E1330" s="2" t="s">
        <v>3358</v>
      </c>
      <c r="F1330" s="2" t="s">
        <v>3358</v>
      </c>
      <c r="G1330" s="2"/>
      <c r="H1330" s="18"/>
      <c r="I1330" s="0" t="str">
        <f aca="false">B1330&amp;C1330&amp;D1330</f>
        <v>MENSOCKS43</v>
      </c>
      <c r="J1330" s="2" t="n">
        <f aca="false">COUNTIFS(I:I,I1330)</f>
        <v>1</v>
      </c>
    </row>
    <row r="1331" customFormat="false" ht="15" hidden="false" customHeight="false" outlineLevel="0" collapsed="false">
      <c r="B1331" s="18" t="s">
        <v>239</v>
      </c>
      <c r="C1331" s="18" t="s">
        <v>1162</v>
      </c>
      <c r="D1331" s="75" t="n">
        <v>44</v>
      </c>
      <c r="E1331" s="2" t="s">
        <v>3358</v>
      </c>
      <c r="F1331" s="2" t="s">
        <v>3358</v>
      </c>
      <c r="G1331" s="2"/>
      <c r="H1331" s="18"/>
      <c r="I1331" s="0" t="str">
        <f aca="false">B1331&amp;C1331&amp;D1331</f>
        <v>MENSOCKS44</v>
      </c>
      <c r="J1331" s="2" t="n">
        <f aca="false">COUNTIFS(I:I,I1331)</f>
        <v>1</v>
      </c>
    </row>
    <row r="1332" customFormat="false" ht="15" hidden="false" customHeight="false" outlineLevel="0" collapsed="false">
      <c r="B1332" s="18" t="s">
        <v>239</v>
      </c>
      <c r="C1332" s="18" t="s">
        <v>1162</v>
      </c>
      <c r="D1332" s="75" t="n">
        <v>45</v>
      </c>
      <c r="E1332" s="2" t="s">
        <v>3358</v>
      </c>
      <c r="F1332" s="2" t="s">
        <v>3358</v>
      </c>
      <c r="G1332" s="2"/>
      <c r="H1332" s="18"/>
      <c r="I1332" s="0" t="str">
        <f aca="false">B1332&amp;C1332&amp;D1332</f>
        <v>MENSOCKS45</v>
      </c>
      <c r="J1332" s="2" t="n">
        <f aca="false">COUNTIFS(I:I,I1332)</f>
        <v>1</v>
      </c>
    </row>
    <row r="1333" customFormat="false" ht="15" hidden="false" customHeight="false" outlineLevel="0" collapsed="false">
      <c r="B1333" s="18" t="s">
        <v>239</v>
      </c>
      <c r="C1333" s="18" t="s">
        <v>1162</v>
      </c>
      <c r="D1333" s="75" t="n">
        <v>46</v>
      </c>
      <c r="E1333" s="2" t="s">
        <v>3358</v>
      </c>
      <c r="F1333" s="2" t="s">
        <v>3358</v>
      </c>
      <c r="G1333" s="2"/>
      <c r="H1333" s="18"/>
      <c r="I1333" s="0" t="str">
        <f aca="false">B1333&amp;C1333&amp;D1333</f>
        <v>MENSOCKS46</v>
      </c>
      <c r="J1333" s="2" t="n">
        <f aca="false">COUNTIFS(I:I,I1333)</f>
        <v>1</v>
      </c>
    </row>
    <row r="1334" customFormat="false" ht="15" hidden="false" customHeight="false" outlineLevel="0" collapsed="false">
      <c r="B1334" s="18" t="s">
        <v>239</v>
      </c>
      <c r="C1334" s="18" t="s">
        <v>1162</v>
      </c>
      <c r="D1334" s="75" t="n">
        <v>47</v>
      </c>
      <c r="E1334" s="2" t="s">
        <v>3358</v>
      </c>
      <c r="F1334" s="2" t="s">
        <v>3358</v>
      </c>
      <c r="G1334" s="2"/>
      <c r="H1334" s="18"/>
      <c r="I1334" s="0" t="str">
        <f aca="false">B1334&amp;C1334&amp;D1334</f>
        <v>MENSOCKS47</v>
      </c>
      <c r="J1334" s="2" t="n">
        <f aca="false">COUNTIFS(I:I,I1334)</f>
        <v>1</v>
      </c>
    </row>
    <row r="1335" customFormat="false" ht="15" hidden="false" customHeight="false" outlineLevel="0" collapsed="false">
      <c r="B1335" s="18" t="s">
        <v>239</v>
      </c>
      <c r="C1335" s="18" t="s">
        <v>1162</v>
      </c>
      <c r="D1335" s="75" t="n">
        <v>48</v>
      </c>
      <c r="E1335" s="2" t="s">
        <v>3358</v>
      </c>
      <c r="F1335" s="2" t="s">
        <v>3358</v>
      </c>
      <c r="G1335" s="2"/>
      <c r="H1335" s="18"/>
      <c r="I1335" s="0" t="str">
        <f aca="false">B1335&amp;C1335&amp;D1335</f>
        <v>MENSOCKS48</v>
      </c>
      <c r="J1335" s="2" t="n">
        <f aca="false">COUNTIFS(I:I,I1335)</f>
        <v>1</v>
      </c>
    </row>
    <row r="1336" customFormat="false" ht="15" hidden="false" customHeight="false" outlineLevel="0" collapsed="false">
      <c r="B1336" s="18" t="s">
        <v>239</v>
      </c>
      <c r="C1336" s="18" t="s">
        <v>1162</v>
      </c>
      <c r="D1336" s="75" t="n">
        <v>49</v>
      </c>
      <c r="E1336" s="2" t="s">
        <v>3358</v>
      </c>
      <c r="F1336" s="2" t="s">
        <v>3358</v>
      </c>
      <c r="G1336" s="2"/>
      <c r="H1336" s="18"/>
      <c r="I1336" s="0" t="str">
        <f aca="false">B1336&amp;C1336&amp;D1336</f>
        <v>MENSOCKS49</v>
      </c>
      <c r="J1336" s="2" t="n">
        <f aca="false">COUNTIFS(I:I,I1336)</f>
        <v>1</v>
      </c>
    </row>
    <row r="1337" customFormat="false" ht="15" hidden="false" customHeight="false" outlineLevel="0" collapsed="false">
      <c r="B1337" s="18" t="s">
        <v>239</v>
      </c>
      <c r="C1337" s="18" t="s">
        <v>1162</v>
      </c>
      <c r="D1337" s="75" t="n">
        <v>50</v>
      </c>
      <c r="E1337" s="2" t="s">
        <v>3358</v>
      </c>
      <c r="F1337" s="2" t="s">
        <v>3358</v>
      </c>
      <c r="G1337" s="2"/>
      <c r="H1337" s="18"/>
      <c r="I1337" s="0" t="str">
        <f aca="false">B1337&amp;C1337&amp;D1337</f>
        <v>MENSOCKS50</v>
      </c>
      <c r="J1337" s="2" t="n">
        <f aca="false">COUNTIFS(I:I,I1337)</f>
        <v>1</v>
      </c>
    </row>
    <row r="1338" customFormat="false" ht="15" hidden="false" customHeight="false" outlineLevel="0" collapsed="false">
      <c r="B1338" s="18" t="s">
        <v>239</v>
      </c>
      <c r="C1338" s="18" t="s">
        <v>1162</v>
      </c>
      <c r="D1338" s="2" t="n">
        <v>51</v>
      </c>
      <c r="E1338" s="2" t="s">
        <v>3358</v>
      </c>
      <c r="F1338" s="2" t="s">
        <v>3358</v>
      </c>
      <c r="G1338" s="2"/>
      <c r="H1338" s="18"/>
      <c r="I1338" s="0" t="str">
        <f aca="false">B1338&amp;C1338&amp;D1338</f>
        <v>MENSOCKS51</v>
      </c>
      <c r="J1338" s="2" t="n">
        <f aca="false">COUNTIFS(I:I,I1338)</f>
        <v>1</v>
      </c>
    </row>
    <row r="1339" customFormat="false" ht="15" hidden="false" customHeight="false" outlineLevel="0" collapsed="false">
      <c r="B1339" s="18" t="s">
        <v>239</v>
      </c>
      <c r="C1339" s="18" t="s">
        <v>1162</v>
      </c>
      <c r="D1339" s="2" t="s">
        <v>1177</v>
      </c>
      <c r="E1339" s="2" t="s">
        <v>3358</v>
      </c>
      <c r="F1339" s="2" t="s">
        <v>3358</v>
      </c>
      <c r="G1339" s="2"/>
      <c r="H1339" s="18"/>
      <c r="I1339" s="0" t="str">
        <f aca="false">B1339&amp;C1339&amp;D1339</f>
        <v>MENSOCKS33/37</v>
      </c>
      <c r="J1339" s="2" t="n">
        <f aca="false">COUNTIFS(I:I,I1339)</f>
        <v>1</v>
      </c>
    </row>
    <row r="1340" customFormat="false" ht="15" hidden="false" customHeight="false" outlineLevel="0" collapsed="false">
      <c r="B1340" s="18" t="s">
        <v>239</v>
      </c>
      <c r="C1340" s="18" t="s">
        <v>1162</v>
      </c>
      <c r="D1340" s="2" t="s">
        <v>147</v>
      </c>
      <c r="E1340" s="2" t="s">
        <v>3358</v>
      </c>
      <c r="F1340" s="2" t="s">
        <v>3358</v>
      </c>
      <c r="G1340" s="2"/>
      <c r="H1340" s="18"/>
      <c r="I1340" s="0" t="str">
        <f aca="false">B1340&amp;C1340&amp;D1340</f>
        <v>MENSOCKS35/36</v>
      </c>
      <c r="J1340" s="2" t="n">
        <f aca="false">COUNTIFS(I:I,I1340)</f>
        <v>1</v>
      </c>
    </row>
    <row r="1341" customFormat="false" ht="15" hidden="false" customHeight="false" outlineLevel="0" collapsed="false">
      <c r="B1341" s="18" t="s">
        <v>239</v>
      </c>
      <c r="C1341" s="18" t="s">
        <v>1162</v>
      </c>
      <c r="D1341" s="2" t="s">
        <v>161</v>
      </c>
      <c r="E1341" s="2" t="s">
        <v>3358</v>
      </c>
      <c r="F1341" s="2" t="s">
        <v>3358</v>
      </c>
      <c r="G1341" s="2"/>
      <c r="H1341" s="18"/>
      <c r="I1341" s="0" t="str">
        <f aca="false">B1341&amp;C1341&amp;D1341</f>
        <v>MENSOCKS35/37</v>
      </c>
      <c r="J1341" s="2" t="n">
        <f aca="false">COUNTIFS(I:I,I1341)</f>
        <v>1</v>
      </c>
    </row>
    <row r="1342" customFormat="false" ht="15" hidden="false" customHeight="false" outlineLevel="0" collapsed="false">
      <c r="B1342" s="18" t="s">
        <v>239</v>
      </c>
      <c r="C1342" s="18" t="s">
        <v>1162</v>
      </c>
      <c r="D1342" s="2" t="s">
        <v>162</v>
      </c>
      <c r="E1342" s="2" t="s">
        <v>3358</v>
      </c>
      <c r="F1342" s="2" t="s">
        <v>3358</v>
      </c>
      <c r="G1342" s="2"/>
      <c r="H1342" s="18"/>
      <c r="I1342" s="0" t="str">
        <f aca="false">B1342&amp;C1342&amp;D1342</f>
        <v>MENSOCKS35/38</v>
      </c>
      <c r="J1342" s="2" t="n">
        <f aca="false">COUNTIFS(I:I,I1342)</f>
        <v>1</v>
      </c>
    </row>
    <row r="1343" customFormat="false" ht="15" hidden="false" customHeight="false" outlineLevel="0" collapsed="false">
      <c r="B1343" s="18" t="s">
        <v>239</v>
      </c>
      <c r="C1343" s="18" t="s">
        <v>1162</v>
      </c>
      <c r="D1343" s="2" t="s">
        <v>1179</v>
      </c>
      <c r="E1343" s="2" t="s">
        <v>3358</v>
      </c>
      <c r="F1343" s="2" t="s">
        <v>3358</v>
      </c>
      <c r="G1343" s="2"/>
      <c r="H1343" s="18"/>
      <c r="I1343" s="0" t="str">
        <f aca="false">B1343&amp;C1343&amp;D1343</f>
        <v>MENSOCKS35/39</v>
      </c>
      <c r="J1343" s="2" t="n">
        <f aca="false">COUNTIFS(I:I,I1343)</f>
        <v>1</v>
      </c>
    </row>
    <row r="1344" customFormat="false" ht="15" hidden="false" customHeight="false" outlineLevel="0" collapsed="false">
      <c r="B1344" s="18" t="s">
        <v>239</v>
      </c>
      <c r="C1344" s="18" t="s">
        <v>1162</v>
      </c>
      <c r="D1344" s="2" t="s">
        <v>4005</v>
      </c>
      <c r="E1344" s="2" t="s">
        <v>3358</v>
      </c>
      <c r="F1344" s="2" t="s">
        <v>3358</v>
      </c>
      <c r="G1344" s="2"/>
      <c r="H1344" s="18"/>
      <c r="I1344" s="0" t="str">
        <f aca="false">B1344&amp;C1344&amp;D1344</f>
        <v>MENSOCKS35/40</v>
      </c>
      <c r="J1344" s="2" t="n">
        <f aca="false">COUNTIFS(I:I,I1344)</f>
        <v>1</v>
      </c>
    </row>
    <row r="1345" customFormat="false" ht="15" hidden="false" customHeight="false" outlineLevel="0" collapsed="false">
      <c r="B1345" s="18" t="s">
        <v>239</v>
      </c>
      <c r="C1345" s="18" t="s">
        <v>1162</v>
      </c>
      <c r="D1345" s="2" t="s">
        <v>4006</v>
      </c>
      <c r="E1345" s="2" t="s">
        <v>3358</v>
      </c>
      <c r="F1345" s="2" t="s">
        <v>3358</v>
      </c>
      <c r="G1345" s="2"/>
      <c r="H1345" s="18"/>
      <c r="I1345" s="0" t="str">
        <f aca="false">B1345&amp;C1345&amp;D1345</f>
        <v>MENSOCKS35/41</v>
      </c>
      <c r="J1345" s="2" t="n">
        <f aca="false">COUNTIFS(I:I,I1345)</f>
        <v>1</v>
      </c>
    </row>
    <row r="1346" customFormat="false" ht="15" hidden="false" customHeight="false" outlineLevel="0" collapsed="false">
      <c r="B1346" s="18" t="s">
        <v>239</v>
      </c>
      <c r="C1346" s="18" t="s">
        <v>1162</v>
      </c>
      <c r="D1346" s="2" t="s">
        <v>148</v>
      </c>
      <c r="E1346" s="2" t="s">
        <v>3358</v>
      </c>
      <c r="F1346" s="2" t="s">
        <v>3358</v>
      </c>
      <c r="G1346" s="2"/>
      <c r="H1346" s="18"/>
      <c r="I1346" s="0" t="str">
        <f aca="false">B1346&amp;C1346&amp;D1346</f>
        <v>MENSOCKS36/37</v>
      </c>
      <c r="J1346" s="2" t="n">
        <f aca="false">COUNTIFS(I:I,I1346)</f>
        <v>1</v>
      </c>
    </row>
    <row r="1347" customFormat="false" ht="15" hidden="false" customHeight="false" outlineLevel="0" collapsed="false">
      <c r="B1347" s="18" t="s">
        <v>239</v>
      </c>
      <c r="C1347" s="18" t="s">
        <v>1162</v>
      </c>
      <c r="D1347" s="2" t="s">
        <v>163</v>
      </c>
      <c r="E1347" s="2" t="s">
        <v>3358</v>
      </c>
      <c r="F1347" s="2" t="s">
        <v>3358</v>
      </c>
      <c r="G1347" s="2"/>
      <c r="H1347" s="18"/>
      <c r="I1347" s="0" t="str">
        <f aca="false">B1347&amp;C1347&amp;D1347</f>
        <v>MENSOCKS36/38</v>
      </c>
      <c r="J1347" s="2" t="n">
        <f aca="false">COUNTIFS(I:I,I1347)</f>
        <v>1</v>
      </c>
    </row>
    <row r="1348" customFormat="false" ht="15" hidden="false" customHeight="false" outlineLevel="0" collapsed="false">
      <c r="B1348" s="18" t="s">
        <v>239</v>
      </c>
      <c r="C1348" s="18" t="s">
        <v>1162</v>
      </c>
      <c r="D1348" s="2" t="s">
        <v>164</v>
      </c>
      <c r="E1348" s="2" t="s">
        <v>3358</v>
      </c>
      <c r="F1348" s="2" t="s">
        <v>3358</v>
      </c>
      <c r="G1348" s="2"/>
      <c r="H1348" s="18"/>
      <c r="I1348" s="0" t="str">
        <f aca="false">B1348&amp;C1348&amp;D1348</f>
        <v>MENSOCKS36/39</v>
      </c>
      <c r="J1348" s="2" t="n">
        <f aca="false">COUNTIFS(I:I,I1348)</f>
        <v>1</v>
      </c>
    </row>
    <row r="1349" customFormat="false" ht="15" hidden="false" customHeight="false" outlineLevel="0" collapsed="false">
      <c r="B1349" s="18" t="s">
        <v>239</v>
      </c>
      <c r="C1349" s="18" t="s">
        <v>1162</v>
      </c>
      <c r="D1349" s="2" t="s">
        <v>1180</v>
      </c>
      <c r="E1349" s="2" t="s">
        <v>3358</v>
      </c>
      <c r="F1349" s="2" t="s">
        <v>3358</v>
      </c>
      <c r="G1349" s="2"/>
      <c r="H1349" s="18"/>
      <c r="I1349" s="0" t="str">
        <f aca="false">B1349&amp;C1349&amp;D1349</f>
        <v>MENSOCKS36/40</v>
      </c>
      <c r="J1349" s="2" t="n">
        <f aca="false">COUNTIFS(I:I,I1349)</f>
        <v>1</v>
      </c>
    </row>
    <row r="1350" customFormat="false" ht="15" hidden="false" customHeight="false" outlineLevel="0" collapsed="false">
      <c r="B1350" s="18" t="s">
        <v>239</v>
      </c>
      <c r="C1350" s="18" t="s">
        <v>1162</v>
      </c>
      <c r="D1350" s="2" t="s">
        <v>2050</v>
      </c>
      <c r="E1350" s="2" t="s">
        <v>3358</v>
      </c>
      <c r="F1350" s="2" t="s">
        <v>3358</v>
      </c>
      <c r="G1350" s="2"/>
      <c r="H1350" s="18"/>
      <c r="I1350" s="0" t="str">
        <f aca="false">B1350&amp;C1350&amp;D1350</f>
        <v>MENSOCKS36/41</v>
      </c>
      <c r="J1350" s="2" t="n">
        <f aca="false">COUNTIFS(I:I,I1350)</f>
        <v>1</v>
      </c>
    </row>
    <row r="1351" customFormat="false" ht="15" hidden="false" customHeight="false" outlineLevel="0" collapsed="false">
      <c r="B1351" s="18" t="s">
        <v>239</v>
      </c>
      <c r="C1351" s="18" t="s">
        <v>1162</v>
      </c>
      <c r="D1351" s="2" t="s">
        <v>2072</v>
      </c>
      <c r="E1351" s="2" t="s">
        <v>3358</v>
      </c>
      <c r="F1351" s="2" t="s">
        <v>3358</v>
      </c>
      <c r="G1351" s="2"/>
      <c r="H1351" s="18"/>
      <c r="I1351" s="0" t="str">
        <f aca="false">B1351&amp;C1351&amp;D1351</f>
        <v>MENSOCKS36/42</v>
      </c>
      <c r="J1351" s="2" t="n">
        <f aca="false">COUNTIFS(I:I,I1351)</f>
        <v>1</v>
      </c>
    </row>
    <row r="1352" customFormat="false" ht="15" hidden="false" customHeight="false" outlineLevel="0" collapsed="false">
      <c r="B1352" s="18" t="s">
        <v>239</v>
      </c>
      <c r="C1352" s="18" t="s">
        <v>1162</v>
      </c>
      <c r="D1352" s="2" t="s">
        <v>149</v>
      </c>
      <c r="E1352" s="2" t="s">
        <v>3358</v>
      </c>
      <c r="F1352" s="2" t="s">
        <v>3358</v>
      </c>
      <c r="G1352" s="2"/>
      <c r="H1352" s="18"/>
      <c r="I1352" s="0" t="str">
        <f aca="false">B1352&amp;C1352&amp;D1352</f>
        <v>MENSOCKS37/38</v>
      </c>
      <c r="J1352" s="2" t="n">
        <f aca="false">COUNTIFS(I:I,I1352)</f>
        <v>1</v>
      </c>
    </row>
    <row r="1353" customFormat="false" ht="15" hidden="false" customHeight="false" outlineLevel="0" collapsed="false">
      <c r="B1353" s="18" t="s">
        <v>239</v>
      </c>
      <c r="C1353" s="18" t="s">
        <v>1162</v>
      </c>
      <c r="D1353" s="2" t="s">
        <v>165</v>
      </c>
      <c r="E1353" s="2" t="s">
        <v>3358</v>
      </c>
      <c r="F1353" s="2" t="s">
        <v>3358</v>
      </c>
      <c r="G1353" s="2"/>
      <c r="H1353" s="18"/>
      <c r="I1353" s="0" t="str">
        <f aca="false">B1353&amp;C1353&amp;D1353</f>
        <v>MENSOCKS37/39</v>
      </c>
      <c r="J1353" s="2" t="n">
        <f aca="false">COUNTIFS(I:I,I1353)</f>
        <v>1</v>
      </c>
    </row>
    <row r="1354" customFormat="false" ht="15" hidden="false" customHeight="false" outlineLevel="0" collapsed="false">
      <c r="B1354" s="18" t="s">
        <v>239</v>
      </c>
      <c r="C1354" s="18" t="s">
        <v>1162</v>
      </c>
      <c r="D1354" s="2" t="s">
        <v>1171</v>
      </c>
      <c r="E1354" s="2" t="s">
        <v>3358</v>
      </c>
      <c r="F1354" s="2" t="s">
        <v>3358</v>
      </c>
      <c r="G1354" s="2"/>
      <c r="H1354" s="18"/>
      <c r="I1354" s="0" t="str">
        <f aca="false">B1354&amp;C1354&amp;D1354</f>
        <v>MENSOCKS37/40</v>
      </c>
      <c r="J1354" s="2" t="n">
        <f aca="false">COUNTIFS(I:I,I1354)</f>
        <v>1</v>
      </c>
    </row>
    <row r="1355" customFormat="false" ht="15" hidden="false" customHeight="false" outlineLevel="0" collapsed="false">
      <c r="B1355" s="18" t="s">
        <v>239</v>
      </c>
      <c r="C1355" s="18" t="s">
        <v>1162</v>
      </c>
      <c r="D1355" s="2" t="s">
        <v>1181</v>
      </c>
      <c r="E1355" s="2" t="s">
        <v>3358</v>
      </c>
      <c r="F1355" s="2" t="s">
        <v>3358</v>
      </c>
      <c r="G1355" s="2"/>
      <c r="H1355" s="18"/>
      <c r="I1355" s="0" t="str">
        <f aca="false">B1355&amp;C1355&amp;D1355</f>
        <v>MENSOCKS37/41</v>
      </c>
      <c r="J1355" s="2" t="n">
        <f aca="false">COUNTIFS(I:I,I1355)</f>
        <v>1</v>
      </c>
    </row>
    <row r="1356" customFormat="false" ht="15" hidden="false" customHeight="false" outlineLevel="0" collapsed="false">
      <c r="B1356" s="18" t="s">
        <v>239</v>
      </c>
      <c r="C1356" s="18" t="s">
        <v>1162</v>
      </c>
      <c r="D1356" s="2" t="s">
        <v>2069</v>
      </c>
      <c r="E1356" s="2" t="s">
        <v>3358</v>
      </c>
      <c r="F1356" s="2" t="s">
        <v>3358</v>
      </c>
      <c r="G1356" s="2"/>
      <c r="H1356" s="18"/>
      <c r="I1356" s="0" t="str">
        <f aca="false">B1356&amp;C1356&amp;D1356</f>
        <v>MENSOCKS37/42</v>
      </c>
      <c r="J1356" s="2" t="n">
        <f aca="false">COUNTIFS(I:I,I1356)</f>
        <v>1</v>
      </c>
    </row>
    <row r="1357" customFormat="false" ht="15" hidden="false" customHeight="false" outlineLevel="0" collapsed="false">
      <c r="B1357" s="18" t="s">
        <v>239</v>
      </c>
      <c r="C1357" s="18" t="s">
        <v>1162</v>
      </c>
      <c r="D1357" s="2" t="s">
        <v>2073</v>
      </c>
      <c r="E1357" s="2" t="s">
        <v>3358</v>
      </c>
      <c r="F1357" s="2" t="s">
        <v>3358</v>
      </c>
      <c r="G1357" s="2"/>
      <c r="H1357" s="18"/>
      <c r="I1357" s="0" t="str">
        <f aca="false">B1357&amp;C1357&amp;D1357</f>
        <v>MENSOCKS37/43</v>
      </c>
      <c r="J1357" s="2" t="n">
        <f aca="false">COUNTIFS(I:I,I1357)</f>
        <v>1</v>
      </c>
    </row>
    <row r="1358" customFormat="false" ht="15" hidden="false" customHeight="false" outlineLevel="0" collapsed="false">
      <c r="B1358" s="18" t="s">
        <v>239</v>
      </c>
      <c r="C1358" s="18" t="s">
        <v>1162</v>
      </c>
      <c r="D1358" s="2" t="s">
        <v>150</v>
      </c>
      <c r="E1358" s="2" t="s">
        <v>3358</v>
      </c>
      <c r="F1358" s="2" t="s">
        <v>3358</v>
      </c>
      <c r="G1358" s="2"/>
      <c r="H1358" s="18"/>
      <c r="I1358" s="0" t="str">
        <f aca="false">B1358&amp;C1358&amp;D1358</f>
        <v>MENSOCKS38/39</v>
      </c>
      <c r="J1358" s="2" t="n">
        <f aca="false">COUNTIFS(I:I,I1358)</f>
        <v>1</v>
      </c>
    </row>
    <row r="1359" customFormat="false" ht="15" hidden="false" customHeight="false" outlineLevel="0" collapsed="false">
      <c r="B1359" s="18" t="s">
        <v>239</v>
      </c>
      <c r="C1359" s="18" t="s">
        <v>1162</v>
      </c>
      <c r="D1359" s="2" t="s">
        <v>166</v>
      </c>
      <c r="E1359" s="2" t="s">
        <v>3358</v>
      </c>
      <c r="F1359" s="2" t="s">
        <v>3358</v>
      </c>
      <c r="G1359" s="2"/>
      <c r="H1359" s="18"/>
      <c r="I1359" s="0" t="str">
        <f aca="false">B1359&amp;C1359&amp;D1359</f>
        <v>MENSOCKS38/40</v>
      </c>
      <c r="J1359" s="2" t="n">
        <f aca="false">COUNTIFS(I:I,I1359)</f>
        <v>1</v>
      </c>
    </row>
    <row r="1360" customFormat="false" ht="15" hidden="false" customHeight="false" outlineLevel="0" collapsed="false">
      <c r="B1360" s="18" t="s">
        <v>239</v>
      </c>
      <c r="C1360" s="18" t="s">
        <v>1162</v>
      </c>
      <c r="D1360" s="2" t="s">
        <v>1172</v>
      </c>
      <c r="E1360" s="2" t="s">
        <v>3358</v>
      </c>
      <c r="F1360" s="2" t="s">
        <v>3358</v>
      </c>
      <c r="G1360" s="2"/>
      <c r="H1360" s="18"/>
      <c r="I1360" s="0" t="str">
        <f aca="false">B1360&amp;C1360&amp;D1360</f>
        <v>MENSOCKS38/41</v>
      </c>
      <c r="J1360" s="2" t="n">
        <f aca="false">COUNTIFS(I:I,I1360)</f>
        <v>1</v>
      </c>
    </row>
    <row r="1361" customFormat="false" ht="15" hidden="false" customHeight="false" outlineLevel="0" collapsed="false">
      <c r="B1361" s="18" t="s">
        <v>239</v>
      </c>
      <c r="C1361" s="18" t="s">
        <v>1162</v>
      </c>
      <c r="D1361" s="2" t="s">
        <v>479</v>
      </c>
      <c r="E1361" s="2" t="s">
        <v>3358</v>
      </c>
      <c r="F1361" s="2" t="s">
        <v>3358</v>
      </c>
      <c r="G1361" s="2"/>
      <c r="H1361" s="18"/>
      <c r="I1361" s="0" t="str">
        <f aca="false">B1361&amp;C1361&amp;D1361</f>
        <v>MENSOCKS38/42</v>
      </c>
      <c r="J1361" s="2" t="n">
        <f aca="false">COUNTIFS(I:I,I1361)</f>
        <v>1</v>
      </c>
    </row>
    <row r="1362" customFormat="false" ht="15" hidden="false" customHeight="false" outlineLevel="0" collapsed="false">
      <c r="B1362" s="18" t="s">
        <v>239</v>
      </c>
      <c r="C1362" s="18" t="s">
        <v>1162</v>
      </c>
      <c r="D1362" s="2" t="s">
        <v>2051</v>
      </c>
      <c r="E1362" s="2" t="s">
        <v>3358</v>
      </c>
      <c r="F1362" s="2" t="s">
        <v>3358</v>
      </c>
      <c r="G1362" s="2"/>
      <c r="H1362" s="18"/>
      <c r="I1362" s="0" t="str">
        <f aca="false">B1362&amp;C1362&amp;D1362</f>
        <v>MENSOCKS38/43</v>
      </c>
      <c r="J1362" s="2" t="n">
        <f aca="false">COUNTIFS(I:I,I1362)</f>
        <v>1</v>
      </c>
    </row>
    <row r="1363" customFormat="false" ht="15" hidden="false" customHeight="false" outlineLevel="0" collapsed="false">
      <c r="B1363" s="18" t="s">
        <v>239</v>
      </c>
      <c r="C1363" s="18" t="s">
        <v>1162</v>
      </c>
      <c r="D1363" s="2" t="s">
        <v>2074</v>
      </c>
      <c r="E1363" s="2" t="s">
        <v>3358</v>
      </c>
      <c r="F1363" s="2" t="s">
        <v>3358</v>
      </c>
      <c r="G1363" s="2"/>
      <c r="H1363" s="18"/>
      <c r="I1363" s="0" t="str">
        <f aca="false">B1363&amp;C1363&amp;D1363</f>
        <v>MENSOCKS38/44</v>
      </c>
      <c r="J1363" s="2" t="n">
        <f aca="false">COUNTIFS(I:I,I1363)</f>
        <v>1</v>
      </c>
    </row>
    <row r="1364" customFormat="false" ht="15" hidden="false" customHeight="false" outlineLevel="0" collapsed="false">
      <c r="B1364" s="18" t="s">
        <v>239</v>
      </c>
      <c r="C1364" s="18" t="s">
        <v>1162</v>
      </c>
      <c r="D1364" s="2" t="s">
        <v>151</v>
      </c>
      <c r="E1364" s="2" t="s">
        <v>3358</v>
      </c>
      <c r="F1364" s="2" t="s">
        <v>3358</v>
      </c>
      <c r="G1364" s="2"/>
      <c r="H1364" s="18"/>
      <c r="I1364" s="0" t="str">
        <f aca="false">B1364&amp;C1364&amp;D1364</f>
        <v>MENSOCKS39/40</v>
      </c>
      <c r="J1364" s="2" t="n">
        <f aca="false">COUNTIFS(I:I,I1364)</f>
        <v>1</v>
      </c>
    </row>
    <row r="1365" customFormat="false" ht="15" hidden="false" customHeight="false" outlineLevel="0" collapsed="false">
      <c r="B1365" s="18" t="s">
        <v>239</v>
      </c>
      <c r="C1365" s="18" t="s">
        <v>1162</v>
      </c>
      <c r="D1365" s="2" t="s">
        <v>167</v>
      </c>
      <c r="E1365" s="2" t="s">
        <v>3358</v>
      </c>
      <c r="F1365" s="2" t="s">
        <v>3358</v>
      </c>
      <c r="G1365" s="2"/>
      <c r="H1365" s="18"/>
      <c r="I1365" s="0" t="str">
        <f aca="false">B1365&amp;C1365&amp;D1365</f>
        <v>MENSOCKS39/41</v>
      </c>
      <c r="J1365" s="2" t="n">
        <f aca="false">COUNTIFS(I:I,I1365)</f>
        <v>1</v>
      </c>
    </row>
    <row r="1366" customFormat="false" ht="15" hidden="false" customHeight="false" outlineLevel="0" collapsed="false">
      <c r="B1366" s="18" t="s">
        <v>239</v>
      </c>
      <c r="C1366" s="18" t="s">
        <v>1162</v>
      </c>
      <c r="D1366" s="2" t="s">
        <v>168</v>
      </c>
      <c r="E1366" s="2" t="s">
        <v>3358</v>
      </c>
      <c r="F1366" s="2" t="s">
        <v>3358</v>
      </c>
      <c r="G1366" s="2"/>
      <c r="H1366" s="18"/>
      <c r="I1366" s="0" t="str">
        <f aca="false">B1366&amp;C1366&amp;D1366</f>
        <v>MENSOCKS39/42</v>
      </c>
      <c r="J1366" s="2" t="n">
        <f aca="false">COUNTIFS(I:I,I1366)</f>
        <v>1</v>
      </c>
    </row>
    <row r="1367" customFormat="false" ht="15" hidden="false" customHeight="false" outlineLevel="0" collapsed="false">
      <c r="B1367" s="18" t="s">
        <v>239</v>
      </c>
      <c r="C1367" s="18" t="s">
        <v>1162</v>
      </c>
      <c r="D1367" s="2" t="s">
        <v>1182</v>
      </c>
      <c r="E1367" s="2" t="s">
        <v>3358</v>
      </c>
      <c r="F1367" s="2" t="s">
        <v>3358</v>
      </c>
      <c r="G1367" s="2"/>
      <c r="H1367" s="18"/>
      <c r="I1367" s="0" t="str">
        <f aca="false">B1367&amp;C1367&amp;D1367</f>
        <v>MENSOCKS39/43</v>
      </c>
      <c r="J1367" s="2" t="n">
        <f aca="false">COUNTIFS(I:I,I1367)</f>
        <v>1</v>
      </c>
    </row>
    <row r="1368" customFormat="false" ht="15" hidden="false" customHeight="false" outlineLevel="0" collapsed="false">
      <c r="B1368" s="18" t="s">
        <v>239</v>
      </c>
      <c r="C1368" s="18" t="s">
        <v>1162</v>
      </c>
      <c r="D1368" s="2" t="s">
        <v>2052</v>
      </c>
      <c r="E1368" s="2" t="s">
        <v>3358</v>
      </c>
      <c r="F1368" s="2" t="s">
        <v>3358</v>
      </c>
      <c r="G1368" s="2"/>
      <c r="H1368" s="18"/>
      <c r="I1368" s="0" t="str">
        <f aca="false">B1368&amp;C1368&amp;D1368</f>
        <v>MENSOCKS39/44</v>
      </c>
      <c r="J1368" s="2" t="n">
        <f aca="false">COUNTIFS(I:I,I1368)</f>
        <v>1</v>
      </c>
    </row>
    <row r="1369" customFormat="false" ht="15" hidden="false" customHeight="false" outlineLevel="0" collapsed="false">
      <c r="B1369" s="18" t="s">
        <v>239</v>
      </c>
      <c r="C1369" s="18" t="s">
        <v>1162</v>
      </c>
      <c r="D1369" s="2" t="s">
        <v>2075</v>
      </c>
      <c r="E1369" s="2" t="s">
        <v>3358</v>
      </c>
      <c r="F1369" s="2" t="s">
        <v>3358</v>
      </c>
      <c r="G1369" s="2"/>
      <c r="H1369" s="18"/>
      <c r="I1369" s="0" t="str">
        <f aca="false">B1369&amp;C1369&amp;D1369</f>
        <v>MENSOCKS39/45</v>
      </c>
      <c r="J1369" s="2" t="n">
        <f aca="false">COUNTIFS(I:I,I1369)</f>
        <v>1</v>
      </c>
    </row>
    <row r="1370" customFormat="false" ht="15" hidden="false" customHeight="false" outlineLevel="0" collapsed="false">
      <c r="B1370" s="18" t="s">
        <v>239</v>
      </c>
      <c r="C1370" s="18" t="s">
        <v>1162</v>
      </c>
      <c r="D1370" s="2" t="s">
        <v>152</v>
      </c>
      <c r="E1370" s="2" t="s">
        <v>3358</v>
      </c>
      <c r="F1370" s="2" t="s">
        <v>3358</v>
      </c>
      <c r="G1370" s="2"/>
      <c r="H1370" s="18"/>
      <c r="I1370" s="0" t="str">
        <f aca="false">B1370&amp;C1370&amp;D1370</f>
        <v>MENSOCKS40/41</v>
      </c>
      <c r="J1370" s="2" t="n">
        <f aca="false">COUNTIFS(I:I,I1370)</f>
        <v>1</v>
      </c>
    </row>
    <row r="1371" customFormat="false" ht="15" hidden="false" customHeight="false" outlineLevel="0" collapsed="false">
      <c r="B1371" s="18" t="s">
        <v>239</v>
      </c>
      <c r="C1371" s="18" t="s">
        <v>1162</v>
      </c>
      <c r="D1371" s="2" t="s">
        <v>169</v>
      </c>
      <c r="E1371" s="2" t="s">
        <v>3358</v>
      </c>
      <c r="F1371" s="2" t="s">
        <v>3358</v>
      </c>
      <c r="G1371" s="2"/>
      <c r="H1371" s="18"/>
      <c r="I1371" s="0" t="str">
        <f aca="false">B1371&amp;C1371&amp;D1371</f>
        <v>MENSOCKS40/42</v>
      </c>
      <c r="J1371" s="2" t="n">
        <f aca="false">COUNTIFS(I:I,I1371)</f>
        <v>1</v>
      </c>
    </row>
    <row r="1372" customFormat="false" ht="15" hidden="false" customHeight="false" outlineLevel="0" collapsed="false">
      <c r="B1372" s="18" t="s">
        <v>239</v>
      </c>
      <c r="C1372" s="18" t="s">
        <v>1162</v>
      </c>
      <c r="D1372" s="2" t="s">
        <v>1173</v>
      </c>
      <c r="E1372" s="2" t="s">
        <v>3358</v>
      </c>
      <c r="F1372" s="2" t="s">
        <v>3358</v>
      </c>
      <c r="G1372" s="2"/>
      <c r="H1372" s="18"/>
      <c r="I1372" s="0" t="str">
        <f aca="false">B1372&amp;C1372&amp;D1372</f>
        <v>MENSOCKS40/43</v>
      </c>
      <c r="J1372" s="2" t="n">
        <f aca="false">COUNTIFS(I:I,I1372)</f>
        <v>1</v>
      </c>
    </row>
    <row r="1373" customFormat="false" ht="15" hidden="false" customHeight="false" outlineLevel="0" collapsed="false">
      <c r="B1373" s="18" t="s">
        <v>239</v>
      </c>
      <c r="C1373" s="18" t="s">
        <v>1162</v>
      </c>
      <c r="D1373" s="2" t="s">
        <v>480</v>
      </c>
      <c r="E1373" s="2" t="s">
        <v>3358</v>
      </c>
      <c r="F1373" s="2" t="s">
        <v>3358</v>
      </c>
      <c r="G1373" s="2"/>
      <c r="H1373" s="18"/>
      <c r="I1373" s="0" t="str">
        <f aca="false">B1373&amp;C1373&amp;D1373</f>
        <v>MENSOCKS40/44</v>
      </c>
      <c r="J1373" s="2" t="n">
        <f aca="false">COUNTIFS(I:I,I1373)</f>
        <v>1</v>
      </c>
    </row>
    <row r="1374" customFormat="false" ht="15" hidden="false" customHeight="false" outlineLevel="0" collapsed="false">
      <c r="B1374" s="18" t="s">
        <v>239</v>
      </c>
      <c r="C1374" s="18" t="s">
        <v>1162</v>
      </c>
      <c r="D1374" s="2" t="s">
        <v>2053</v>
      </c>
      <c r="E1374" s="2" t="s">
        <v>3358</v>
      </c>
      <c r="F1374" s="2" t="s">
        <v>3358</v>
      </c>
      <c r="G1374" s="2"/>
      <c r="H1374" s="18"/>
      <c r="I1374" s="0" t="str">
        <f aca="false">B1374&amp;C1374&amp;D1374</f>
        <v>MENSOCKS40/45</v>
      </c>
      <c r="J1374" s="2" t="n">
        <f aca="false">COUNTIFS(I:I,I1374)</f>
        <v>1</v>
      </c>
    </row>
    <row r="1375" customFormat="false" ht="15" hidden="false" customHeight="false" outlineLevel="0" collapsed="false">
      <c r="B1375" s="18" t="s">
        <v>239</v>
      </c>
      <c r="C1375" s="18" t="s">
        <v>1162</v>
      </c>
      <c r="D1375" s="2" t="s">
        <v>778</v>
      </c>
      <c r="E1375" s="2" t="s">
        <v>3358</v>
      </c>
      <c r="F1375" s="2" t="s">
        <v>3358</v>
      </c>
      <c r="G1375" s="2"/>
      <c r="H1375" s="18"/>
      <c r="I1375" s="0" t="str">
        <f aca="false">B1375&amp;C1375&amp;D1375</f>
        <v>MENSOCKS40/46</v>
      </c>
      <c r="J1375" s="2" t="n">
        <f aca="false">COUNTIFS(I:I,I1375)</f>
        <v>1</v>
      </c>
    </row>
    <row r="1376" customFormat="false" ht="15" hidden="false" customHeight="false" outlineLevel="0" collapsed="false">
      <c r="B1376" s="18" t="s">
        <v>239</v>
      </c>
      <c r="C1376" s="18" t="s">
        <v>1162</v>
      </c>
      <c r="D1376" s="2" t="s">
        <v>153</v>
      </c>
      <c r="E1376" s="2" t="s">
        <v>3358</v>
      </c>
      <c r="F1376" s="2" t="s">
        <v>3358</v>
      </c>
      <c r="G1376" s="2"/>
      <c r="H1376" s="18"/>
      <c r="I1376" s="0" t="str">
        <f aca="false">B1376&amp;C1376&amp;D1376</f>
        <v>MENSOCKS41/42</v>
      </c>
      <c r="J1376" s="2" t="n">
        <f aca="false">COUNTIFS(I:I,I1376)</f>
        <v>1</v>
      </c>
    </row>
    <row r="1377" customFormat="false" ht="15" hidden="false" customHeight="false" outlineLevel="0" collapsed="false">
      <c r="B1377" s="18" t="s">
        <v>239</v>
      </c>
      <c r="C1377" s="18" t="s">
        <v>1162</v>
      </c>
      <c r="D1377" s="2" t="s">
        <v>170</v>
      </c>
      <c r="E1377" s="2" t="s">
        <v>3358</v>
      </c>
      <c r="F1377" s="2" t="s">
        <v>3358</v>
      </c>
      <c r="G1377" s="2"/>
      <c r="H1377" s="18"/>
      <c r="I1377" s="0" t="str">
        <f aca="false">B1377&amp;C1377&amp;D1377</f>
        <v>MENSOCKS41/43</v>
      </c>
      <c r="J1377" s="2" t="n">
        <f aca="false">COUNTIFS(I:I,I1377)</f>
        <v>1</v>
      </c>
    </row>
    <row r="1378" customFormat="false" ht="15" hidden="false" customHeight="false" outlineLevel="0" collapsed="false">
      <c r="B1378" s="18" t="s">
        <v>239</v>
      </c>
      <c r="C1378" s="18" t="s">
        <v>1162</v>
      </c>
      <c r="D1378" s="2" t="s">
        <v>1174</v>
      </c>
      <c r="E1378" s="2" t="s">
        <v>3358</v>
      </c>
      <c r="F1378" s="2" t="s">
        <v>3358</v>
      </c>
      <c r="G1378" s="2"/>
      <c r="H1378" s="18"/>
      <c r="I1378" s="0" t="str">
        <f aca="false">B1378&amp;C1378&amp;D1378</f>
        <v>MENSOCKS41/44</v>
      </c>
      <c r="J1378" s="2" t="n">
        <f aca="false">COUNTIFS(I:I,I1378)</f>
        <v>1</v>
      </c>
    </row>
    <row r="1379" customFormat="false" ht="15" hidden="false" customHeight="false" outlineLevel="0" collapsed="false">
      <c r="B1379" s="18" t="s">
        <v>239</v>
      </c>
      <c r="C1379" s="18" t="s">
        <v>1162</v>
      </c>
      <c r="D1379" s="2" t="s">
        <v>2045</v>
      </c>
      <c r="E1379" s="2" t="s">
        <v>3358</v>
      </c>
      <c r="F1379" s="2" t="s">
        <v>3358</v>
      </c>
      <c r="G1379" s="2"/>
      <c r="H1379" s="18"/>
      <c r="I1379" s="0" t="str">
        <f aca="false">B1379&amp;C1379&amp;D1379</f>
        <v>MENSOCKS41/45</v>
      </c>
      <c r="J1379" s="2" t="n">
        <f aca="false">COUNTIFS(I:I,I1379)</f>
        <v>1</v>
      </c>
    </row>
    <row r="1380" customFormat="false" ht="15" hidden="false" customHeight="false" outlineLevel="0" collapsed="false">
      <c r="B1380" s="18" t="s">
        <v>239</v>
      </c>
      <c r="C1380" s="18" t="s">
        <v>1162</v>
      </c>
      <c r="D1380" s="2" t="s">
        <v>2054</v>
      </c>
      <c r="E1380" s="2" t="s">
        <v>3358</v>
      </c>
      <c r="F1380" s="2" t="s">
        <v>3358</v>
      </c>
      <c r="G1380" s="2"/>
      <c r="H1380" s="18"/>
      <c r="I1380" s="0" t="str">
        <f aca="false">B1380&amp;C1380&amp;D1380</f>
        <v>MENSOCKS41/46</v>
      </c>
      <c r="J1380" s="2" t="n">
        <f aca="false">COUNTIFS(I:I,I1380)</f>
        <v>1</v>
      </c>
    </row>
    <row r="1381" customFormat="false" ht="15" hidden="false" customHeight="false" outlineLevel="0" collapsed="false">
      <c r="B1381" s="18" t="s">
        <v>239</v>
      </c>
      <c r="C1381" s="18" t="s">
        <v>1162</v>
      </c>
      <c r="D1381" s="2" t="s">
        <v>2076</v>
      </c>
      <c r="E1381" s="2" t="s">
        <v>3358</v>
      </c>
      <c r="F1381" s="2" t="s">
        <v>3358</v>
      </c>
      <c r="G1381" s="2"/>
      <c r="H1381" s="18"/>
      <c r="I1381" s="0" t="str">
        <f aca="false">B1381&amp;C1381&amp;D1381</f>
        <v>MENSOCKS41/47</v>
      </c>
      <c r="J1381" s="2" t="n">
        <f aca="false">COUNTIFS(I:I,I1381)</f>
        <v>1</v>
      </c>
    </row>
    <row r="1382" customFormat="false" ht="15" hidden="false" customHeight="false" outlineLevel="0" collapsed="false">
      <c r="B1382" s="18" t="s">
        <v>239</v>
      </c>
      <c r="C1382" s="18" t="s">
        <v>1162</v>
      </c>
      <c r="D1382" s="2" t="s">
        <v>154</v>
      </c>
      <c r="E1382" s="2" t="s">
        <v>3358</v>
      </c>
      <c r="F1382" s="2" t="s">
        <v>3358</v>
      </c>
      <c r="G1382" s="2"/>
      <c r="H1382" s="18"/>
      <c r="I1382" s="0" t="str">
        <f aca="false">B1382&amp;C1382&amp;D1382</f>
        <v>MENSOCKS42/43</v>
      </c>
      <c r="J1382" s="2" t="n">
        <f aca="false">COUNTIFS(I:I,I1382)</f>
        <v>1</v>
      </c>
    </row>
    <row r="1383" customFormat="false" ht="15" hidden="false" customHeight="false" outlineLevel="0" collapsed="false">
      <c r="B1383" s="18" t="s">
        <v>239</v>
      </c>
      <c r="C1383" s="18" t="s">
        <v>1162</v>
      </c>
      <c r="D1383" s="2" t="s">
        <v>171</v>
      </c>
      <c r="E1383" s="2" t="s">
        <v>3358</v>
      </c>
      <c r="F1383" s="2" t="s">
        <v>3358</v>
      </c>
      <c r="G1383" s="2"/>
      <c r="H1383" s="18"/>
      <c r="I1383" s="0" t="str">
        <f aca="false">B1383&amp;C1383&amp;D1383</f>
        <v>MENSOCKS42/44</v>
      </c>
      <c r="J1383" s="2" t="n">
        <f aca="false">COUNTIFS(I:I,I1383)</f>
        <v>1</v>
      </c>
    </row>
    <row r="1384" customFormat="false" ht="15" hidden="false" customHeight="false" outlineLevel="0" collapsed="false">
      <c r="B1384" s="18" t="s">
        <v>239</v>
      </c>
      <c r="C1384" s="18" t="s">
        <v>1162</v>
      </c>
      <c r="D1384" s="2" t="s">
        <v>2039</v>
      </c>
      <c r="E1384" s="2" t="s">
        <v>3358</v>
      </c>
      <c r="F1384" s="2" t="s">
        <v>3358</v>
      </c>
      <c r="G1384" s="2"/>
      <c r="H1384" s="18"/>
      <c r="I1384" s="0" t="str">
        <f aca="false">B1384&amp;C1384&amp;D1384</f>
        <v>MENSOCKS42/45</v>
      </c>
      <c r="J1384" s="2" t="n">
        <f aca="false">COUNTIFS(I:I,I1384)</f>
        <v>1</v>
      </c>
    </row>
    <row r="1385" customFormat="false" ht="15" hidden="false" customHeight="false" outlineLevel="0" collapsed="false">
      <c r="B1385" s="18" t="s">
        <v>239</v>
      </c>
      <c r="C1385" s="18" t="s">
        <v>1162</v>
      </c>
      <c r="D1385" s="2" t="s">
        <v>476</v>
      </c>
      <c r="E1385" s="2" t="s">
        <v>3358</v>
      </c>
      <c r="F1385" s="2" t="s">
        <v>3358</v>
      </c>
      <c r="G1385" s="2"/>
      <c r="H1385" s="18"/>
      <c r="I1385" s="0" t="str">
        <f aca="false">B1385&amp;C1385&amp;D1385</f>
        <v>MENSOCKS42/46</v>
      </c>
      <c r="J1385" s="2" t="n">
        <f aca="false">COUNTIFS(I:I,I1385)</f>
        <v>1</v>
      </c>
    </row>
    <row r="1386" customFormat="false" ht="15" hidden="false" customHeight="false" outlineLevel="0" collapsed="false">
      <c r="B1386" s="18" t="s">
        <v>239</v>
      </c>
      <c r="C1386" s="18" t="s">
        <v>1162</v>
      </c>
      <c r="D1386" s="2" t="s">
        <v>2055</v>
      </c>
      <c r="E1386" s="2" t="s">
        <v>3358</v>
      </c>
      <c r="F1386" s="2" t="s">
        <v>3358</v>
      </c>
      <c r="G1386" s="2"/>
      <c r="H1386" s="18"/>
      <c r="I1386" s="0" t="str">
        <f aca="false">B1386&amp;C1386&amp;D1386</f>
        <v>MENSOCKS42/47</v>
      </c>
      <c r="J1386" s="2" t="n">
        <f aca="false">COUNTIFS(I:I,I1386)</f>
        <v>1</v>
      </c>
    </row>
    <row r="1387" customFormat="false" ht="15" hidden="false" customHeight="false" outlineLevel="0" collapsed="false">
      <c r="B1387" s="18" t="s">
        <v>239</v>
      </c>
      <c r="C1387" s="18" t="s">
        <v>1162</v>
      </c>
      <c r="D1387" s="2" t="s">
        <v>494</v>
      </c>
      <c r="E1387" s="2" t="s">
        <v>3358</v>
      </c>
      <c r="F1387" s="2" t="s">
        <v>3358</v>
      </c>
      <c r="G1387" s="2"/>
      <c r="H1387" s="18"/>
      <c r="I1387" s="0" t="str">
        <f aca="false">B1387&amp;C1387&amp;D1387</f>
        <v>MENSOCKS42/48</v>
      </c>
      <c r="J1387" s="2" t="n">
        <f aca="false">COUNTIFS(I:I,I1387)</f>
        <v>1</v>
      </c>
    </row>
    <row r="1388" customFormat="false" ht="15" hidden="false" customHeight="false" outlineLevel="0" collapsed="false">
      <c r="B1388" s="18" t="s">
        <v>239</v>
      </c>
      <c r="C1388" s="18" t="s">
        <v>1162</v>
      </c>
      <c r="D1388" s="2" t="s">
        <v>155</v>
      </c>
      <c r="E1388" s="2" t="s">
        <v>3358</v>
      </c>
      <c r="F1388" s="2" t="s">
        <v>3358</v>
      </c>
      <c r="G1388" s="2"/>
      <c r="H1388" s="18"/>
      <c r="I1388" s="0" t="str">
        <f aca="false">B1388&amp;C1388&amp;D1388</f>
        <v>MENSOCKS43/44</v>
      </c>
      <c r="J1388" s="2" t="n">
        <f aca="false">COUNTIFS(I:I,I1388)</f>
        <v>1</v>
      </c>
    </row>
    <row r="1389" customFormat="false" ht="15" hidden="false" customHeight="false" outlineLevel="0" collapsed="false">
      <c r="B1389" s="18" t="s">
        <v>239</v>
      </c>
      <c r="C1389" s="18" t="s">
        <v>1162</v>
      </c>
      <c r="D1389" s="2" t="s">
        <v>261</v>
      </c>
      <c r="E1389" s="2" t="s">
        <v>3358</v>
      </c>
      <c r="F1389" s="2" t="s">
        <v>3358</v>
      </c>
      <c r="G1389" s="2"/>
      <c r="H1389" s="18"/>
      <c r="I1389" s="0" t="str">
        <f aca="false">B1389&amp;C1389&amp;D1389</f>
        <v>MENSOCKS43/45</v>
      </c>
      <c r="J1389" s="2" t="n">
        <f aca="false">COUNTIFS(I:I,I1389)</f>
        <v>1</v>
      </c>
    </row>
    <row r="1390" customFormat="false" ht="15" hidden="false" customHeight="false" outlineLevel="0" collapsed="false">
      <c r="B1390" s="18" t="s">
        <v>239</v>
      </c>
      <c r="C1390" s="18" t="s">
        <v>1162</v>
      </c>
      <c r="D1390" s="2" t="s">
        <v>2036</v>
      </c>
      <c r="E1390" s="2" t="s">
        <v>3358</v>
      </c>
      <c r="F1390" s="2" t="s">
        <v>3358</v>
      </c>
      <c r="G1390" s="2"/>
      <c r="H1390" s="18"/>
      <c r="I1390" s="0" t="str">
        <f aca="false">B1390&amp;C1390&amp;D1390</f>
        <v>MENSOCKS43/46</v>
      </c>
      <c r="J1390" s="2" t="n">
        <f aca="false">COUNTIFS(I:I,I1390)</f>
        <v>1</v>
      </c>
    </row>
    <row r="1391" customFormat="false" ht="15" hidden="false" customHeight="false" outlineLevel="0" collapsed="false">
      <c r="B1391" s="18" t="s">
        <v>239</v>
      </c>
      <c r="C1391" s="18" t="s">
        <v>1162</v>
      </c>
      <c r="D1391" s="2" t="s">
        <v>2046</v>
      </c>
      <c r="E1391" s="2" t="s">
        <v>3358</v>
      </c>
      <c r="F1391" s="2" t="s">
        <v>3358</v>
      </c>
      <c r="G1391" s="2"/>
      <c r="H1391" s="18"/>
      <c r="I1391" s="0" t="str">
        <f aca="false">B1391&amp;C1391&amp;D1391</f>
        <v>MENSOCKS43/47</v>
      </c>
      <c r="J1391" s="2" t="n">
        <f aca="false">COUNTIFS(I:I,I1391)</f>
        <v>1</v>
      </c>
    </row>
    <row r="1392" customFormat="false" ht="15" hidden="false" customHeight="false" outlineLevel="0" collapsed="false">
      <c r="B1392" s="18" t="s">
        <v>239</v>
      </c>
      <c r="C1392" s="18" t="s">
        <v>1162</v>
      </c>
      <c r="D1392" s="2" t="s">
        <v>2056</v>
      </c>
      <c r="E1392" s="2" t="s">
        <v>3358</v>
      </c>
      <c r="F1392" s="2" t="s">
        <v>3358</v>
      </c>
      <c r="G1392" s="2"/>
      <c r="H1392" s="18"/>
      <c r="I1392" s="0" t="str">
        <f aca="false">B1392&amp;C1392&amp;D1392</f>
        <v>MENSOCKS43/48</v>
      </c>
      <c r="J1392" s="2" t="n">
        <f aca="false">COUNTIFS(I:I,I1392)</f>
        <v>1</v>
      </c>
    </row>
    <row r="1393" customFormat="false" ht="15" hidden="false" customHeight="false" outlineLevel="0" collapsed="false">
      <c r="B1393" s="18" t="s">
        <v>239</v>
      </c>
      <c r="C1393" s="18" t="s">
        <v>1162</v>
      </c>
      <c r="D1393" s="2" t="s">
        <v>2077</v>
      </c>
      <c r="E1393" s="2" t="s">
        <v>3358</v>
      </c>
      <c r="F1393" s="2" t="s">
        <v>3358</v>
      </c>
      <c r="G1393" s="2"/>
      <c r="H1393" s="18"/>
      <c r="I1393" s="0" t="str">
        <f aca="false">B1393&amp;C1393&amp;D1393</f>
        <v>MENSOCKS43/49</v>
      </c>
      <c r="J1393" s="2" t="n">
        <f aca="false">COUNTIFS(I:I,I1393)</f>
        <v>1</v>
      </c>
    </row>
    <row r="1394" customFormat="false" ht="15" hidden="false" customHeight="false" outlineLevel="0" collapsed="false">
      <c r="B1394" s="18" t="s">
        <v>239</v>
      </c>
      <c r="C1394" s="18" t="s">
        <v>1162</v>
      </c>
      <c r="D1394" s="2" t="s">
        <v>254</v>
      </c>
      <c r="E1394" s="2" t="s">
        <v>3358</v>
      </c>
      <c r="F1394" s="2" t="s">
        <v>3358</v>
      </c>
      <c r="G1394" s="2"/>
      <c r="H1394" s="18"/>
      <c r="I1394" s="0" t="str">
        <f aca="false">B1394&amp;C1394&amp;D1394</f>
        <v>MENSOCKS44/45</v>
      </c>
      <c r="J1394" s="2" t="n">
        <f aca="false">COUNTIFS(I:I,I1394)</f>
        <v>1</v>
      </c>
    </row>
    <row r="1395" customFormat="false" ht="15" hidden="false" customHeight="false" outlineLevel="0" collapsed="false">
      <c r="B1395" s="18" t="s">
        <v>239</v>
      </c>
      <c r="C1395" s="18" t="s">
        <v>1162</v>
      </c>
      <c r="D1395" s="2" t="s">
        <v>262</v>
      </c>
      <c r="E1395" s="2" t="s">
        <v>3358</v>
      </c>
      <c r="F1395" s="2" t="s">
        <v>3358</v>
      </c>
      <c r="G1395" s="2"/>
      <c r="H1395" s="18"/>
      <c r="I1395" s="0" t="str">
        <f aca="false">B1395&amp;C1395&amp;D1395</f>
        <v>MENSOCKS44/46</v>
      </c>
      <c r="J1395" s="2" t="n">
        <f aca="false">COUNTIFS(I:I,I1395)</f>
        <v>1</v>
      </c>
    </row>
    <row r="1396" customFormat="false" ht="15" hidden="false" customHeight="false" outlineLevel="0" collapsed="false">
      <c r="B1396" s="18" t="s">
        <v>239</v>
      </c>
      <c r="C1396" s="18" t="s">
        <v>1162</v>
      </c>
      <c r="D1396" s="2" t="s">
        <v>2040</v>
      </c>
      <c r="E1396" s="2" t="s">
        <v>3358</v>
      </c>
      <c r="F1396" s="2" t="s">
        <v>3358</v>
      </c>
      <c r="G1396" s="2"/>
      <c r="H1396" s="18"/>
      <c r="I1396" s="0" t="str">
        <f aca="false">B1396&amp;C1396&amp;D1396</f>
        <v>MENSOCKS44/47</v>
      </c>
      <c r="J1396" s="2" t="n">
        <f aca="false">COUNTIFS(I:I,I1396)</f>
        <v>1</v>
      </c>
    </row>
    <row r="1397" customFormat="false" ht="15" hidden="false" customHeight="false" outlineLevel="0" collapsed="false">
      <c r="B1397" s="18" t="s">
        <v>239</v>
      </c>
      <c r="C1397" s="18" t="s">
        <v>1162</v>
      </c>
      <c r="D1397" s="2" t="s">
        <v>481</v>
      </c>
      <c r="E1397" s="2" t="s">
        <v>3358</v>
      </c>
      <c r="F1397" s="2" t="s">
        <v>3358</v>
      </c>
      <c r="G1397" s="2"/>
      <c r="H1397" s="18"/>
      <c r="I1397" s="0" t="str">
        <f aca="false">B1397&amp;C1397&amp;D1397</f>
        <v>MENSOCKS44/48</v>
      </c>
      <c r="J1397" s="2" t="n">
        <f aca="false">COUNTIFS(I:I,I1397)</f>
        <v>1</v>
      </c>
    </row>
    <row r="1398" customFormat="false" ht="15" hidden="false" customHeight="false" outlineLevel="0" collapsed="false">
      <c r="B1398" s="18" t="s">
        <v>239</v>
      </c>
      <c r="C1398" s="18" t="s">
        <v>1162</v>
      </c>
      <c r="D1398" s="2" t="s">
        <v>2057</v>
      </c>
      <c r="E1398" s="2" t="s">
        <v>3358</v>
      </c>
      <c r="F1398" s="2" t="s">
        <v>3358</v>
      </c>
      <c r="G1398" s="2"/>
      <c r="H1398" s="18"/>
      <c r="I1398" s="0" t="str">
        <f aca="false">B1398&amp;C1398&amp;D1398</f>
        <v>MENSOCKS44/49</v>
      </c>
      <c r="J1398" s="2" t="n">
        <f aca="false">COUNTIFS(I:I,I1398)</f>
        <v>1</v>
      </c>
    </row>
    <row r="1399" customFormat="false" ht="15" hidden="false" customHeight="false" outlineLevel="0" collapsed="false">
      <c r="B1399" s="18" t="s">
        <v>239</v>
      </c>
      <c r="C1399" s="18" t="s">
        <v>1162</v>
      </c>
      <c r="D1399" s="2" t="s">
        <v>255</v>
      </c>
      <c r="E1399" s="2" t="s">
        <v>3358</v>
      </c>
      <c r="F1399" s="2" t="s">
        <v>3358</v>
      </c>
      <c r="G1399" s="2"/>
      <c r="H1399" s="18"/>
      <c r="I1399" s="0" t="str">
        <f aca="false">B1399&amp;C1399&amp;D1399</f>
        <v>MENSOCKS45/46</v>
      </c>
      <c r="J1399" s="2" t="n">
        <f aca="false">COUNTIFS(I:I,I1399)</f>
        <v>1</v>
      </c>
    </row>
    <row r="1400" customFormat="false" ht="15" hidden="false" customHeight="false" outlineLevel="0" collapsed="false">
      <c r="B1400" s="18" t="s">
        <v>239</v>
      </c>
      <c r="C1400" s="18" t="s">
        <v>1162</v>
      </c>
      <c r="D1400" s="2" t="s">
        <v>263</v>
      </c>
      <c r="E1400" s="2" t="s">
        <v>3358</v>
      </c>
      <c r="F1400" s="2" t="s">
        <v>3358</v>
      </c>
      <c r="G1400" s="2"/>
      <c r="H1400" s="18"/>
      <c r="I1400" s="0" t="str">
        <f aca="false">B1400&amp;C1400&amp;D1400</f>
        <v>MENSOCKS45/47</v>
      </c>
      <c r="J1400" s="2" t="n">
        <f aca="false">COUNTIFS(I:I,I1400)</f>
        <v>1</v>
      </c>
    </row>
    <row r="1401" customFormat="false" ht="15" hidden="false" customHeight="false" outlineLevel="0" collapsed="false">
      <c r="B1401" s="18" t="s">
        <v>239</v>
      </c>
      <c r="C1401" s="18" t="s">
        <v>1162</v>
      </c>
      <c r="D1401" s="2" t="s">
        <v>2041</v>
      </c>
      <c r="E1401" s="2" t="s">
        <v>3358</v>
      </c>
      <c r="F1401" s="2" t="s">
        <v>3358</v>
      </c>
      <c r="G1401" s="2"/>
      <c r="H1401" s="18"/>
      <c r="I1401" s="0" t="str">
        <f aca="false">B1401&amp;C1401&amp;D1401</f>
        <v>MENSOCKS45/48</v>
      </c>
      <c r="J1401" s="2" t="n">
        <f aca="false">COUNTIFS(I:I,I1401)</f>
        <v>1</v>
      </c>
    </row>
    <row r="1402" customFormat="false" ht="15" hidden="false" customHeight="false" outlineLevel="0" collapsed="false">
      <c r="B1402" s="18" t="s">
        <v>239</v>
      </c>
      <c r="C1402" s="18" t="s">
        <v>1162</v>
      </c>
      <c r="D1402" s="2" t="s">
        <v>2047</v>
      </c>
      <c r="E1402" s="2" t="s">
        <v>3358</v>
      </c>
      <c r="F1402" s="2" t="s">
        <v>3358</v>
      </c>
      <c r="G1402" s="2"/>
      <c r="H1402" s="18"/>
      <c r="I1402" s="0" t="str">
        <f aca="false">B1402&amp;C1402&amp;D1402</f>
        <v>MENSOCKS45/49</v>
      </c>
      <c r="J1402" s="2" t="n">
        <f aca="false">COUNTIFS(I:I,I1402)</f>
        <v>1</v>
      </c>
    </row>
    <row r="1403" customFormat="false" ht="15" hidden="false" customHeight="false" outlineLevel="0" collapsed="false">
      <c r="B1403" s="18" t="s">
        <v>239</v>
      </c>
      <c r="C1403" s="18" t="s">
        <v>1162</v>
      </c>
      <c r="D1403" s="2" t="s">
        <v>256</v>
      </c>
      <c r="E1403" s="2" t="s">
        <v>3358</v>
      </c>
      <c r="F1403" s="2" t="s">
        <v>3358</v>
      </c>
      <c r="G1403" s="2"/>
      <c r="H1403" s="18"/>
      <c r="I1403" s="0" t="str">
        <f aca="false">B1403&amp;C1403&amp;D1403</f>
        <v>MENSOCKS46/47</v>
      </c>
      <c r="J1403" s="2" t="n">
        <f aca="false">COUNTIFS(I:I,I1403)</f>
        <v>1</v>
      </c>
    </row>
    <row r="1404" customFormat="false" ht="15" hidden="false" customHeight="false" outlineLevel="0" collapsed="false">
      <c r="B1404" s="18" t="s">
        <v>239</v>
      </c>
      <c r="C1404" s="18" t="s">
        <v>1162</v>
      </c>
      <c r="D1404" s="2" t="s">
        <v>264</v>
      </c>
      <c r="E1404" s="2" t="s">
        <v>3358</v>
      </c>
      <c r="F1404" s="2" t="s">
        <v>3358</v>
      </c>
      <c r="G1404" s="2"/>
      <c r="H1404" s="18"/>
      <c r="I1404" s="0" t="str">
        <f aca="false">B1404&amp;C1404&amp;D1404</f>
        <v>MENSOCKS46/48</v>
      </c>
      <c r="J1404" s="2" t="n">
        <f aca="false">COUNTIFS(I:I,I1404)</f>
        <v>1</v>
      </c>
    </row>
    <row r="1405" customFormat="false" ht="15" hidden="false" customHeight="false" outlineLevel="0" collapsed="false">
      <c r="B1405" s="18" t="s">
        <v>239</v>
      </c>
      <c r="C1405" s="18" t="s">
        <v>1162</v>
      </c>
      <c r="D1405" s="2" t="s">
        <v>2042</v>
      </c>
      <c r="E1405" s="2" t="s">
        <v>3358</v>
      </c>
      <c r="F1405" s="2" t="s">
        <v>3358</v>
      </c>
      <c r="G1405" s="2"/>
      <c r="H1405" s="18"/>
      <c r="I1405" s="0" t="str">
        <f aca="false">B1405&amp;C1405&amp;D1405</f>
        <v>MENSOCKS46/49</v>
      </c>
      <c r="J1405" s="2" t="n">
        <f aca="false">COUNTIFS(I:I,I1405)</f>
        <v>1</v>
      </c>
    </row>
    <row r="1406" customFormat="false" ht="15" hidden="false" customHeight="false" outlineLevel="0" collapsed="false">
      <c r="B1406" s="18" t="s">
        <v>239</v>
      </c>
      <c r="C1406" s="18" t="s">
        <v>1162</v>
      </c>
      <c r="D1406" s="2" t="s">
        <v>482</v>
      </c>
      <c r="E1406" s="2" t="s">
        <v>3358</v>
      </c>
      <c r="F1406" s="2" t="s">
        <v>3358</v>
      </c>
      <c r="G1406" s="2"/>
      <c r="H1406" s="18"/>
      <c r="I1406" s="0" t="str">
        <f aca="false">B1406&amp;C1406&amp;D1406</f>
        <v>MENSOCKS46/50</v>
      </c>
      <c r="J1406" s="2" t="n">
        <f aca="false">COUNTIFS(I:I,I1406)</f>
        <v>1</v>
      </c>
    </row>
    <row r="1407" customFormat="false" ht="15" hidden="false" customHeight="false" outlineLevel="0" collapsed="false">
      <c r="B1407" s="18" t="s">
        <v>239</v>
      </c>
      <c r="C1407" s="18" t="s">
        <v>1162</v>
      </c>
      <c r="D1407" s="2" t="s">
        <v>257</v>
      </c>
      <c r="E1407" s="2" t="s">
        <v>3358</v>
      </c>
      <c r="F1407" s="2" t="s">
        <v>3358</v>
      </c>
      <c r="G1407" s="2"/>
      <c r="H1407" s="18"/>
      <c r="I1407" s="0" t="str">
        <f aca="false">B1407&amp;C1407&amp;D1407</f>
        <v>MENSOCKS47/48</v>
      </c>
      <c r="J1407" s="2" t="n">
        <f aca="false">COUNTIFS(I:I,I1407)</f>
        <v>1</v>
      </c>
    </row>
    <row r="1408" customFormat="false" ht="15" hidden="false" customHeight="false" outlineLevel="0" collapsed="false">
      <c r="B1408" s="18" t="s">
        <v>239</v>
      </c>
      <c r="C1408" s="18" t="s">
        <v>1162</v>
      </c>
      <c r="D1408" s="2" t="s">
        <v>265</v>
      </c>
      <c r="E1408" s="2" t="s">
        <v>3358</v>
      </c>
      <c r="F1408" s="2" t="s">
        <v>3358</v>
      </c>
      <c r="G1408" s="2"/>
      <c r="H1408" s="18"/>
      <c r="I1408" s="0" t="str">
        <f aca="false">B1408&amp;C1408&amp;D1408</f>
        <v>MENSOCKS47/49</v>
      </c>
      <c r="J1408" s="2" t="n">
        <f aca="false">COUNTIFS(I:I,I1408)</f>
        <v>1</v>
      </c>
    </row>
    <row r="1409" customFormat="false" ht="15" hidden="false" customHeight="false" outlineLevel="0" collapsed="false">
      <c r="B1409" s="18" t="s">
        <v>239</v>
      </c>
      <c r="C1409" s="18" t="s">
        <v>1162</v>
      </c>
      <c r="D1409" s="2" t="s">
        <v>2043</v>
      </c>
      <c r="E1409" s="2" t="s">
        <v>3358</v>
      </c>
      <c r="F1409" s="2" t="s">
        <v>3358</v>
      </c>
      <c r="G1409" s="2"/>
      <c r="H1409" s="18"/>
      <c r="I1409" s="0" t="str">
        <f aca="false">B1409&amp;C1409&amp;D1409</f>
        <v>MENSOCKS47/50</v>
      </c>
      <c r="J1409" s="2" t="n">
        <f aca="false">COUNTIFS(I:I,I1409)</f>
        <v>1</v>
      </c>
    </row>
    <row r="1410" customFormat="false" ht="15" hidden="false" customHeight="false" outlineLevel="0" collapsed="false">
      <c r="B1410" s="18" t="s">
        <v>239</v>
      </c>
      <c r="C1410" s="18" t="s">
        <v>1162</v>
      </c>
      <c r="D1410" s="2" t="s">
        <v>258</v>
      </c>
      <c r="E1410" s="2" t="s">
        <v>3358</v>
      </c>
      <c r="F1410" s="2" t="s">
        <v>3358</v>
      </c>
      <c r="G1410" s="2"/>
      <c r="H1410" s="18"/>
      <c r="I1410" s="0" t="str">
        <f aca="false">B1410&amp;C1410&amp;D1410</f>
        <v>MENSOCKS48/49</v>
      </c>
      <c r="J1410" s="2" t="n">
        <f aca="false">COUNTIFS(I:I,I1410)</f>
        <v>1</v>
      </c>
    </row>
    <row r="1411" customFormat="false" ht="15" hidden="false" customHeight="false" outlineLevel="0" collapsed="false">
      <c r="B1411" s="18" t="s">
        <v>239</v>
      </c>
      <c r="C1411" s="18" t="s">
        <v>1162</v>
      </c>
      <c r="D1411" s="2" t="s">
        <v>266</v>
      </c>
      <c r="E1411" s="2" t="s">
        <v>3358</v>
      </c>
      <c r="F1411" s="2" t="s">
        <v>3358</v>
      </c>
      <c r="G1411" s="2"/>
      <c r="H1411" s="18"/>
      <c r="I1411" s="0" t="str">
        <f aca="false">B1411&amp;C1411&amp;D1411</f>
        <v>MENSOCKS48/50</v>
      </c>
      <c r="J1411" s="2" t="n">
        <f aca="false">COUNTIFS(I:I,I1411)</f>
        <v>1</v>
      </c>
    </row>
    <row r="1412" customFormat="false" ht="15" hidden="false" customHeight="false" outlineLevel="0" collapsed="false">
      <c r="B1412" s="18" t="s">
        <v>239</v>
      </c>
      <c r="C1412" s="18" t="s">
        <v>1162</v>
      </c>
      <c r="D1412" s="2" t="s">
        <v>4007</v>
      </c>
      <c r="E1412" s="2" t="s">
        <v>3358</v>
      </c>
      <c r="F1412" s="2" t="s">
        <v>3358</v>
      </c>
      <c r="G1412" s="2"/>
      <c r="H1412" s="18"/>
      <c r="I1412" s="0" t="str">
        <f aca="false">B1412&amp;C1412&amp;D1412</f>
        <v>MENSOCKS48/51</v>
      </c>
      <c r="J1412" s="2" t="n">
        <f aca="false">COUNTIFS(I:I,I1412)</f>
        <v>1</v>
      </c>
    </row>
    <row r="1413" customFormat="false" ht="15" hidden="false" customHeight="false" outlineLevel="0" collapsed="false">
      <c r="B1413" s="18" t="s">
        <v>239</v>
      </c>
      <c r="C1413" s="18" t="s">
        <v>1162</v>
      </c>
      <c r="D1413" s="2" t="s">
        <v>259</v>
      </c>
      <c r="E1413" s="2" t="s">
        <v>3358</v>
      </c>
      <c r="F1413" s="2" t="s">
        <v>3358</v>
      </c>
      <c r="G1413" s="2"/>
      <c r="H1413" s="18"/>
      <c r="I1413" s="0" t="str">
        <f aca="false">B1413&amp;C1413&amp;D1413</f>
        <v>MENSOCKS49/50</v>
      </c>
      <c r="J1413" s="2" t="n">
        <f aca="false">COUNTIFS(I:I,I1413)</f>
        <v>1</v>
      </c>
    </row>
    <row r="1414" customFormat="false" ht="15" hidden="false" customHeight="false" outlineLevel="0" collapsed="false">
      <c r="B1414" s="18" t="s">
        <v>288</v>
      </c>
      <c r="C1414" s="18" t="s">
        <v>449</v>
      </c>
      <c r="D1414" s="2" t="s">
        <v>171</v>
      </c>
      <c r="E1414" s="2" t="n">
        <v>975</v>
      </c>
      <c r="F1414" s="2" t="n">
        <v>975</v>
      </c>
      <c r="G1414" s="2"/>
      <c r="H1414" s="18"/>
      <c r="I1414" s="0" t="str">
        <f aca="false">B1414&amp;C1414&amp;D1414</f>
        <v>UNISEXCLOTHES42/44</v>
      </c>
      <c r="J1414" s="2" t="n">
        <f aca="false">COUNTIFS(I:I,I1414)</f>
        <v>1</v>
      </c>
    </row>
    <row r="1415" customFormat="false" ht="15" hidden="false" customHeight="false" outlineLevel="0" collapsed="false">
      <c r="B1415" s="18" t="s">
        <v>288</v>
      </c>
      <c r="C1415" s="18" t="s">
        <v>449</v>
      </c>
      <c r="D1415" s="2" t="s">
        <v>262</v>
      </c>
      <c r="E1415" s="2" t="n">
        <v>995</v>
      </c>
      <c r="F1415" s="2" t="n">
        <v>995</v>
      </c>
      <c r="G1415" s="2"/>
      <c r="H1415" s="18"/>
      <c r="I1415" s="0" t="str">
        <f aca="false">B1415&amp;C1415&amp;D1415</f>
        <v>UNISEXCLOTHES44/46</v>
      </c>
      <c r="J1415" s="2" t="n">
        <f aca="false">COUNTIFS(I:I,I1415)</f>
        <v>1</v>
      </c>
    </row>
    <row r="1416" customFormat="false" ht="15" hidden="false" customHeight="false" outlineLevel="0" collapsed="false">
      <c r="B1416" s="18" t="s">
        <v>288</v>
      </c>
      <c r="C1416" s="18" t="s">
        <v>449</v>
      </c>
      <c r="D1416" s="2" t="s">
        <v>264</v>
      </c>
      <c r="E1416" s="2" t="n">
        <v>985</v>
      </c>
      <c r="F1416" s="2" t="n">
        <v>985</v>
      </c>
      <c r="G1416" s="2"/>
      <c r="H1416" s="18"/>
      <c r="I1416" s="0" t="str">
        <f aca="false">B1416&amp;C1416&amp;D1416</f>
        <v>UNISEXCLOTHES46/48</v>
      </c>
      <c r="J1416" s="2" t="n">
        <f aca="false">COUNTIFS(I:I,I1416)</f>
        <v>1</v>
      </c>
    </row>
    <row r="1417" customFormat="false" ht="15" hidden="false" customHeight="false" outlineLevel="0" collapsed="false">
      <c r="B1417" s="18" t="s">
        <v>288</v>
      </c>
      <c r="C1417" s="18" t="s">
        <v>449</v>
      </c>
      <c r="D1417" s="2" t="s">
        <v>266</v>
      </c>
      <c r="E1417" s="2" t="n">
        <v>965</v>
      </c>
      <c r="F1417" s="2" t="n">
        <v>965</v>
      </c>
      <c r="G1417" s="2"/>
      <c r="H1417" s="18"/>
      <c r="I1417" s="0" t="str">
        <f aca="false">B1417&amp;C1417&amp;D1417</f>
        <v>UNISEXCLOTHES48/50</v>
      </c>
      <c r="J1417" s="2" t="n">
        <f aca="false">COUNTIFS(I:I,I1417)</f>
        <v>1</v>
      </c>
    </row>
    <row r="1418" customFormat="false" ht="15" hidden="false" customHeight="false" outlineLevel="0" collapsed="false">
      <c r="B1418" s="18" t="s">
        <v>288</v>
      </c>
      <c r="C1418" s="18" t="s">
        <v>449</v>
      </c>
      <c r="D1418" s="2" t="s">
        <v>465</v>
      </c>
      <c r="E1418" s="2" t="n">
        <v>955</v>
      </c>
      <c r="F1418" s="2" t="n">
        <v>955</v>
      </c>
      <c r="G1418" s="2"/>
      <c r="H1418" s="18"/>
      <c r="I1418" s="0" t="str">
        <f aca="false">B1418&amp;C1418&amp;D1418</f>
        <v>UNISEXCLOTHES50/52</v>
      </c>
      <c r="J1418" s="2" t="n">
        <f aca="false">COUNTIFS(I:I,I1418)</f>
        <v>1</v>
      </c>
    </row>
    <row r="1419" customFormat="false" ht="15" hidden="false" customHeight="false" outlineLevel="0" collapsed="false">
      <c r="B1419" s="18" t="s">
        <v>288</v>
      </c>
      <c r="C1419" s="18" t="s">
        <v>449</v>
      </c>
      <c r="D1419" s="2" t="s">
        <v>466</v>
      </c>
      <c r="E1419" s="2" t="n">
        <v>945</v>
      </c>
      <c r="F1419" s="2" t="n">
        <v>945</v>
      </c>
      <c r="G1419" s="2"/>
      <c r="H1419" s="18"/>
      <c r="I1419" s="0" t="str">
        <f aca="false">B1419&amp;C1419&amp;D1419</f>
        <v>UNISEXCLOTHES52/54</v>
      </c>
      <c r="J1419" s="2" t="n">
        <f aca="false">COUNTIFS(I:I,I1419)</f>
        <v>1</v>
      </c>
    </row>
    <row r="1420" customFormat="false" ht="15" hidden="false" customHeight="false" outlineLevel="0" collapsed="false">
      <c r="B1420" s="18" t="s">
        <v>288</v>
      </c>
      <c r="C1420" s="18" t="s">
        <v>449</v>
      </c>
      <c r="D1420" s="2" t="s">
        <v>467</v>
      </c>
      <c r="E1420" s="2" t="n">
        <v>935</v>
      </c>
      <c r="F1420" s="2" t="n">
        <v>935</v>
      </c>
      <c r="G1420" s="2"/>
      <c r="H1420" s="18"/>
      <c r="I1420" s="0" t="str">
        <f aca="false">B1420&amp;C1420&amp;D1420</f>
        <v>UNISEXCLOTHES54/56</v>
      </c>
      <c r="J1420" s="2" t="n">
        <f aca="false">COUNTIFS(I:I,I1420)</f>
        <v>1</v>
      </c>
    </row>
    <row r="1421" customFormat="false" ht="15" hidden="false" customHeight="false" outlineLevel="0" collapsed="false">
      <c r="B1421" s="18" t="s">
        <v>288</v>
      </c>
      <c r="C1421" s="18" t="s">
        <v>449</v>
      </c>
      <c r="D1421" s="2" t="s">
        <v>468</v>
      </c>
      <c r="E1421" s="2" t="n">
        <v>925</v>
      </c>
      <c r="F1421" s="2" t="n">
        <v>925</v>
      </c>
      <c r="G1421" s="2"/>
      <c r="H1421" s="18"/>
      <c r="I1421" s="0" t="str">
        <f aca="false">B1421&amp;C1421&amp;D1421</f>
        <v>UNISEXCLOTHES56/58</v>
      </c>
      <c r="J1421" s="2" t="n">
        <f aca="false">COUNTIFS(I:I,I1421)</f>
        <v>1</v>
      </c>
    </row>
    <row r="1422" customFormat="false" ht="15" hidden="false" customHeight="false" outlineLevel="0" collapsed="false">
      <c r="B1422" s="18" t="s">
        <v>288</v>
      </c>
      <c r="C1422" s="18" t="s">
        <v>449</v>
      </c>
      <c r="D1422" s="2" t="s">
        <v>469</v>
      </c>
      <c r="E1422" s="2" t="n">
        <v>915</v>
      </c>
      <c r="F1422" s="2" t="n">
        <v>915</v>
      </c>
      <c r="G1422" s="2"/>
      <c r="H1422" s="18"/>
      <c r="I1422" s="0" t="str">
        <f aca="false">B1422&amp;C1422&amp;D1422</f>
        <v>UNISEXCLOTHES58/60</v>
      </c>
      <c r="J1422" s="2" t="n">
        <f aca="false">COUNTIFS(I:I,I1422)</f>
        <v>1</v>
      </c>
    </row>
    <row r="1423" customFormat="false" ht="15" hidden="false" customHeight="false" outlineLevel="0" collapsed="false">
      <c r="B1423" s="18" t="s">
        <v>288</v>
      </c>
      <c r="C1423" s="18" t="s">
        <v>110</v>
      </c>
      <c r="D1423" s="2" t="n">
        <v>31</v>
      </c>
      <c r="E1423" s="2" t="n">
        <v>785</v>
      </c>
      <c r="F1423" s="2" t="n">
        <v>715</v>
      </c>
      <c r="G1423" s="2"/>
      <c r="H1423" s="18"/>
      <c r="I1423" s="0" t="str">
        <f aca="false">B1423&amp;C1423&amp;D1423</f>
        <v>UNISEXFOOTWEAR31</v>
      </c>
      <c r="J1423" s="2" t="n">
        <f aca="false">COUNTIFS(I:I,I1423)</f>
        <v>1</v>
      </c>
    </row>
    <row r="1424" customFormat="false" ht="15" hidden="false" customHeight="false" outlineLevel="0" collapsed="false">
      <c r="B1424" s="18" t="s">
        <v>288</v>
      </c>
      <c r="C1424" s="18" t="s">
        <v>110</v>
      </c>
      <c r="D1424" s="2" t="n">
        <v>31.5</v>
      </c>
      <c r="E1424" s="2" t="n">
        <v>795</v>
      </c>
      <c r="F1424" s="2" t="n">
        <v>725</v>
      </c>
      <c r="G1424" s="2"/>
      <c r="H1424" s="18"/>
      <c r="I1424" s="0" t="str">
        <f aca="false">B1424&amp;C1424&amp;D1424</f>
        <v>UNISEXFOOTWEAR31,5</v>
      </c>
      <c r="J1424" s="2" t="n">
        <f aca="false">COUNTIFS(I:I,I1424)</f>
        <v>1</v>
      </c>
    </row>
    <row r="1425" customFormat="false" ht="15" hidden="false" customHeight="false" outlineLevel="0" collapsed="false">
      <c r="B1425" s="18" t="s">
        <v>288</v>
      </c>
      <c r="C1425" s="18" t="s">
        <v>110</v>
      </c>
      <c r="D1425" s="75" t="n">
        <v>32</v>
      </c>
      <c r="E1425" s="2" t="n">
        <v>805</v>
      </c>
      <c r="F1425" s="2" t="n">
        <v>765</v>
      </c>
      <c r="G1425" s="2"/>
      <c r="H1425" s="18"/>
      <c r="I1425" s="0" t="str">
        <f aca="false">B1425&amp;C1425&amp;D1425</f>
        <v>UNISEXFOOTWEAR32</v>
      </c>
      <c r="J1425" s="2" t="n">
        <f aca="false">COUNTIFS(I:I,I1425)</f>
        <v>1</v>
      </c>
    </row>
    <row r="1426" customFormat="false" ht="15" hidden="false" customHeight="false" outlineLevel="0" collapsed="false">
      <c r="B1426" s="18" t="s">
        <v>288</v>
      </c>
      <c r="C1426" s="18" t="s">
        <v>110</v>
      </c>
      <c r="D1426" s="75" t="n">
        <v>32.5</v>
      </c>
      <c r="E1426" s="2" t="n">
        <v>815</v>
      </c>
      <c r="F1426" s="2" t="n">
        <v>785</v>
      </c>
      <c r="G1426" s="2"/>
      <c r="H1426" s="18"/>
      <c r="I1426" s="0" t="str">
        <f aca="false">B1426&amp;C1426&amp;D1426</f>
        <v>UNISEXFOOTWEAR32,5</v>
      </c>
      <c r="J1426" s="2" t="n">
        <f aca="false">COUNTIFS(I:I,I1426)</f>
        <v>1</v>
      </c>
    </row>
    <row r="1427" customFormat="false" ht="15" hidden="false" customHeight="false" outlineLevel="0" collapsed="false">
      <c r="B1427" s="18" t="s">
        <v>288</v>
      </c>
      <c r="C1427" s="18" t="s">
        <v>110</v>
      </c>
      <c r="D1427" s="75" t="n">
        <v>33</v>
      </c>
      <c r="E1427" s="2" t="n">
        <v>825</v>
      </c>
      <c r="F1427" s="2" t="n">
        <v>805</v>
      </c>
      <c r="G1427" s="2"/>
      <c r="H1427" s="18"/>
      <c r="I1427" s="0" t="str">
        <f aca="false">B1427&amp;C1427&amp;D1427</f>
        <v>UNISEXFOOTWEAR33</v>
      </c>
      <c r="J1427" s="2" t="n">
        <f aca="false">COUNTIFS(I:I,I1427)</f>
        <v>1</v>
      </c>
    </row>
    <row r="1428" customFormat="false" ht="15" hidden="false" customHeight="false" outlineLevel="0" collapsed="false">
      <c r="B1428" s="18" t="s">
        <v>288</v>
      </c>
      <c r="C1428" s="18" t="s">
        <v>110</v>
      </c>
      <c r="D1428" s="75" t="n">
        <v>33.5</v>
      </c>
      <c r="E1428" s="2" t="n">
        <v>835</v>
      </c>
      <c r="F1428" s="2" t="n">
        <v>825</v>
      </c>
      <c r="G1428" s="2"/>
      <c r="H1428" s="18"/>
      <c r="I1428" s="0" t="str">
        <f aca="false">B1428&amp;C1428&amp;D1428</f>
        <v>UNISEXFOOTWEAR33,5</v>
      </c>
      <c r="J1428" s="2" t="n">
        <f aca="false">COUNTIFS(I:I,I1428)</f>
        <v>1</v>
      </c>
    </row>
    <row r="1429" customFormat="false" ht="15" hidden="false" customHeight="false" outlineLevel="0" collapsed="false">
      <c r="B1429" s="18" t="s">
        <v>288</v>
      </c>
      <c r="C1429" s="18" t="s">
        <v>110</v>
      </c>
      <c r="D1429" s="75" t="n">
        <v>34</v>
      </c>
      <c r="E1429" s="2" t="n">
        <v>845</v>
      </c>
      <c r="F1429" s="2" t="n">
        <v>845</v>
      </c>
      <c r="G1429" s="2"/>
      <c r="H1429" s="18"/>
      <c r="I1429" s="0" t="str">
        <f aca="false">B1429&amp;C1429&amp;D1429</f>
        <v>UNISEXFOOTWEAR34</v>
      </c>
      <c r="J1429" s="2" t="n">
        <f aca="false">COUNTIFS(I:I,I1429)</f>
        <v>1</v>
      </c>
    </row>
    <row r="1430" customFormat="false" ht="15" hidden="false" customHeight="false" outlineLevel="0" collapsed="false">
      <c r="B1430" s="18" t="s">
        <v>288</v>
      </c>
      <c r="C1430" s="18" t="s">
        <v>110</v>
      </c>
      <c r="D1430" s="75" t="n">
        <v>34.5</v>
      </c>
      <c r="E1430" s="2" t="n">
        <v>865</v>
      </c>
      <c r="F1430" s="2" t="n">
        <v>865</v>
      </c>
      <c r="G1430" s="2"/>
      <c r="H1430" s="18"/>
      <c r="I1430" s="0" t="str">
        <f aca="false">B1430&amp;C1430&amp;D1430</f>
        <v>UNISEXFOOTWEAR34,5</v>
      </c>
      <c r="J1430" s="2" t="n">
        <f aca="false">COUNTIFS(I:I,I1430)</f>
        <v>1</v>
      </c>
    </row>
    <row r="1431" customFormat="false" ht="15" hidden="false" customHeight="false" outlineLevel="0" collapsed="false">
      <c r="B1431" s="18" t="s">
        <v>288</v>
      </c>
      <c r="C1431" s="18" t="s">
        <v>110</v>
      </c>
      <c r="D1431" s="75" t="n">
        <v>35</v>
      </c>
      <c r="E1431" s="2" t="n">
        <v>885</v>
      </c>
      <c r="F1431" s="2" t="n">
        <v>885</v>
      </c>
      <c r="G1431" s="2"/>
      <c r="H1431" s="18"/>
      <c r="I1431" s="0" t="str">
        <f aca="false">B1431&amp;C1431&amp;D1431</f>
        <v>UNISEXFOOTWEAR35</v>
      </c>
      <c r="J1431" s="2" t="n">
        <f aca="false">COUNTIFS(I:I,I1431)</f>
        <v>1</v>
      </c>
    </row>
    <row r="1432" customFormat="false" ht="15" hidden="false" customHeight="false" outlineLevel="0" collapsed="false">
      <c r="B1432" s="18" t="s">
        <v>288</v>
      </c>
      <c r="C1432" s="18" t="s">
        <v>110</v>
      </c>
      <c r="D1432" s="75" t="n">
        <v>35.5</v>
      </c>
      <c r="E1432" s="2" t="n">
        <v>905</v>
      </c>
      <c r="F1432" s="2" t="n">
        <v>905</v>
      </c>
      <c r="G1432" s="2"/>
      <c r="H1432" s="18"/>
      <c r="I1432" s="0" t="str">
        <f aca="false">B1432&amp;C1432&amp;D1432</f>
        <v>UNISEXFOOTWEAR35,5</v>
      </c>
      <c r="J1432" s="2" t="n">
        <f aca="false">COUNTIFS(I:I,I1432)</f>
        <v>1</v>
      </c>
    </row>
    <row r="1433" customFormat="false" ht="15" hidden="false" customHeight="false" outlineLevel="0" collapsed="false">
      <c r="B1433" s="18" t="s">
        <v>288</v>
      </c>
      <c r="C1433" s="18" t="s">
        <v>110</v>
      </c>
      <c r="D1433" s="75" t="n">
        <v>36</v>
      </c>
      <c r="E1433" s="2" t="n">
        <v>855</v>
      </c>
      <c r="F1433" s="2" t="n">
        <v>915</v>
      </c>
      <c r="G1433" s="2"/>
      <c r="H1433" s="18"/>
      <c r="I1433" s="0" t="str">
        <f aca="false">B1433&amp;C1433&amp;D1433</f>
        <v>UNISEXFOOTWEAR36</v>
      </c>
      <c r="J1433" s="2" t="n">
        <f aca="false">COUNTIFS(I:I,I1433)</f>
        <v>1</v>
      </c>
    </row>
    <row r="1434" customFormat="false" ht="15" hidden="false" customHeight="false" outlineLevel="0" collapsed="false">
      <c r="B1434" s="18" t="s">
        <v>288</v>
      </c>
      <c r="C1434" s="18" t="s">
        <v>110</v>
      </c>
      <c r="D1434" s="75" t="n">
        <v>36.5</v>
      </c>
      <c r="E1434" s="2" t="n">
        <v>865</v>
      </c>
      <c r="F1434" s="2" t="n">
        <v>925</v>
      </c>
      <c r="G1434" s="2"/>
      <c r="H1434" s="18"/>
      <c r="I1434" s="0" t="str">
        <f aca="false">B1434&amp;C1434&amp;D1434</f>
        <v>UNISEXFOOTWEAR36,5</v>
      </c>
      <c r="J1434" s="2" t="n">
        <f aca="false">COUNTIFS(I:I,I1434)</f>
        <v>1</v>
      </c>
    </row>
    <row r="1435" customFormat="false" ht="15" hidden="false" customHeight="false" outlineLevel="0" collapsed="false">
      <c r="B1435" s="18" t="s">
        <v>288</v>
      </c>
      <c r="C1435" s="18" t="s">
        <v>110</v>
      </c>
      <c r="D1435" s="75" t="n">
        <v>37</v>
      </c>
      <c r="E1435" s="2" t="n">
        <v>876</v>
      </c>
      <c r="F1435" s="2" t="n">
        <v>935</v>
      </c>
      <c r="G1435" s="2"/>
      <c r="H1435" s="18"/>
      <c r="I1435" s="0" t="str">
        <f aca="false">B1435&amp;C1435&amp;D1435</f>
        <v>UNISEXFOOTWEAR37</v>
      </c>
      <c r="J1435" s="2" t="n">
        <f aca="false">COUNTIFS(I:I,I1435)</f>
        <v>1</v>
      </c>
    </row>
    <row r="1436" customFormat="false" ht="15" hidden="false" customHeight="false" outlineLevel="0" collapsed="false">
      <c r="B1436" s="18" t="s">
        <v>288</v>
      </c>
      <c r="C1436" s="18" t="s">
        <v>110</v>
      </c>
      <c r="D1436" s="75" t="n">
        <v>37.5</v>
      </c>
      <c r="E1436" s="2" t="n">
        <v>975</v>
      </c>
      <c r="F1436" s="2" t="n">
        <v>945</v>
      </c>
      <c r="G1436" s="2"/>
      <c r="H1436" s="18"/>
      <c r="I1436" s="0" t="str">
        <f aca="false">B1436&amp;C1436&amp;D1436</f>
        <v>UNISEXFOOTWEAR37,5</v>
      </c>
      <c r="J1436" s="2" t="n">
        <f aca="false">COUNTIFS(I:I,I1436)</f>
        <v>1</v>
      </c>
    </row>
    <row r="1437" customFormat="false" ht="15" hidden="false" customHeight="false" outlineLevel="0" collapsed="false">
      <c r="B1437" s="18" t="s">
        <v>288</v>
      </c>
      <c r="C1437" s="18" t="s">
        <v>110</v>
      </c>
      <c r="D1437" s="75" t="n">
        <v>38</v>
      </c>
      <c r="E1437" s="2" t="n">
        <v>995</v>
      </c>
      <c r="F1437" s="2" t="n">
        <v>975</v>
      </c>
      <c r="G1437" s="2"/>
      <c r="H1437" s="18"/>
      <c r="I1437" s="0" t="str">
        <f aca="false">B1437&amp;C1437&amp;D1437</f>
        <v>UNISEXFOOTWEAR38</v>
      </c>
      <c r="J1437" s="2" t="n">
        <f aca="false">COUNTIFS(I:I,I1437)</f>
        <v>1</v>
      </c>
    </row>
    <row r="1438" customFormat="false" ht="15" hidden="false" customHeight="false" outlineLevel="0" collapsed="false">
      <c r="B1438" s="18" t="s">
        <v>288</v>
      </c>
      <c r="C1438" s="18" t="s">
        <v>110</v>
      </c>
      <c r="D1438" s="75" t="n">
        <v>38.5</v>
      </c>
      <c r="E1438" s="2" t="n">
        <v>985</v>
      </c>
      <c r="F1438" s="2" t="n">
        <v>995</v>
      </c>
      <c r="G1438" s="2"/>
      <c r="H1438" s="18"/>
      <c r="I1438" s="0" t="str">
        <f aca="false">B1438&amp;C1438&amp;D1438</f>
        <v>UNISEXFOOTWEAR38,5</v>
      </c>
      <c r="J1438" s="2" t="n">
        <f aca="false">COUNTIFS(I:I,I1438)</f>
        <v>1</v>
      </c>
    </row>
    <row r="1439" customFormat="false" ht="15" hidden="false" customHeight="false" outlineLevel="0" collapsed="false">
      <c r="B1439" s="18" t="s">
        <v>288</v>
      </c>
      <c r="C1439" s="18" t="s">
        <v>110</v>
      </c>
      <c r="D1439" s="75" t="n">
        <v>39</v>
      </c>
      <c r="E1439" s="2" t="n">
        <v>976</v>
      </c>
      <c r="F1439" s="2" t="n">
        <v>985</v>
      </c>
      <c r="G1439" s="2"/>
      <c r="H1439" s="18"/>
      <c r="I1439" s="0" t="str">
        <f aca="false">B1439&amp;C1439&amp;D1439</f>
        <v>UNISEXFOOTWEAR39</v>
      </c>
      <c r="J1439" s="2" t="n">
        <f aca="false">COUNTIFS(I:I,I1439)</f>
        <v>1</v>
      </c>
    </row>
    <row r="1440" customFormat="false" ht="15" hidden="false" customHeight="false" outlineLevel="0" collapsed="false">
      <c r="B1440" s="18" t="s">
        <v>288</v>
      </c>
      <c r="C1440" s="18" t="s">
        <v>110</v>
      </c>
      <c r="D1440" s="75" t="n">
        <v>39.5</v>
      </c>
      <c r="E1440" s="2" t="n">
        <v>965</v>
      </c>
      <c r="F1440" s="2" t="n">
        <v>965</v>
      </c>
      <c r="G1440" s="2"/>
      <c r="H1440" s="18"/>
      <c r="I1440" s="0" t="str">
        <f aca="false">B1440&amp;C1440&amp;D1440</f>
        <v>UNISEXFOOTWEAR39,5</v>
      </c>
      <c r="J1440" s="2" t="n">
        <f aca="false">COUNTIFS(I:I,I1440)</f>
        <v>1</v>
      </c>
    </row>
    <row r="1441" customFormat="false" ht="15" hidden="false" customHeight="false" outlineLevel="0" collapsed="false">
      <c r="B1441" s="18" t="s">
        <v>288</v>
      </c>
      <c r="C1441" s="18" t="s">
        <v>110</v>
      </c>
      <c r="D1441" s="75" t="n">
        <v>40</v>
      </c>
      <c r="E1441" s="2" t="n">
        <v>955</v>
      </c>
      <c r="F1441" s="2" t="n">
        <v>955</v>
      </c>
      <c r="G1441" s="2"/>
      <c r="H1441" s="18"/>
      <c r="I1441" s="0" t="str">
        <f aca="false">B1441&amp;C1441&amp;D1441</f>
        <v>UNISEXFOOTWEAR40</v>
      </c>
      <c r="J1441" s="2" t="n">
        <f aca="false">COUNTIFS(I:I,I1441)</f>
        <v>1</v>
      </c>
    </row>
    <row r="1442" customFormat="false" ht="15" hidden="false" customHeight="false" outlineLevel="0" collapsed="false">
      <c r="B1442" s="18" t="s">
        <v>288</v>
      </c>
      <c r="C1442" s="18" t="s">
        <v>110</v>
      </c>
      <c r="D1442" s="75" t="n">
        <v>40.5</v>
      </c>
      <c r="E1442" s="2" t="n">
        <v>945</v>
      </c>
      <c r="F1442" s="2" t="n">
        <v>895</v>
      </c>
      <c r="G1442" s="2"/>
      <c r="H1442" s="18"/>
      <c r="I1442" s="0" t="str">
        <f aca="false">B1442&amp;C1442&amp;D1442</f>
        <v>UNISEXFOOTWEAR40,5</v>
      </c>
      <c r="J1442" s="2" t="n">
        <f aca="false">COUNTIFS(I:I,I1442)</f>
        <v>1</v>
      </c>
    </row>
    <row r="1443" customFormat="false" ht="15" hidden="false" customHeight="false" outlineLevel="0" collapsed="false">
      <c r="B1443" s="18" t="s">
        <v>288</v>
      </c>
      <c r="C1443" s="18" t="s">
        <v>110</v>
      </c>
      <c r="D1443" s="75" t="n">
        <v>41</v>
      </c>
      <c r="E1443" s="2" t="n">
        <v>935</v>
      </c>
      <c r="F1443" s="2" t="n">
        <v>875</v>
      </c>
      <c r="G1443" s="2"/>
      <c r="H1443" s="18"/>
      <c r="I1443" s="0" t="str">
        <f aca="false">B1443&amp;C1443&amp;D1443</f>
        <v>UNISEXFOOTWEAR41</v>
      </c>
      <c r="J1443" s="2" t="n">
        <f aca="false">COUNTIFS(I:I,I1443)</f>
        <v>1</v>
      </c>
    </row>
    <row r="1444" customFormat="false" ht="15" hidden="false" customHeight="false" outlineLevel="0" collapsed="false">
      <c r="B1444" s="18" t="s">
        <v>288</v>
      </c>
      <c r="C1444" s="18" t="s">
        <v>110</v>
      </c>
      <c r="D1444" s="75" t="n">
        <v>41.5</v>
      </c>
      <c r="E1444" s="2" t="n">
        <v>925</v>
      </c>
      <c r="F1444" s="2" t="n">
        <v>855</v>
      </c>
      <c r="G1444" s="2"/>
      <c r="H1444" s="18"/>
      <c r="I1444" s="0" t="str">
        <f aca="false">B1444&amp;C1444&amp;D1444</f>
        <v>UNISEXFOOTWEAR41,5</v>
      </c>
      <c r="J1444" s="2" t="n">
        <f aca="false">COUNTIFS(I:I,I1444)</f>
        <v>1</v>
      </c>
    </row>
    <row r="1445" customFormat="false" ht="15" hidden="false" customHeight="false" outlineLevel="0" collapsed="false">
      <c r="B1445" s="18" t="s">
        <v>288</v>
      </c>
      <c r="C1445" s="18" t="s">
        <v>110</v>
      </c>
      <c r="D1445" s="75" t="n">
        <v>42</v>
      </c>
      <c r="E1445" s="2" t="n">
        <v>915</v>
      </c>
      <c r="F1445" s="2" t="n">
        <v>835</v>
      </c>
      <c r="G1445" s="2"/>
      <c r="H1445" s="18"/>
      <c r="I1445" s="0" t="str">
        <f aca="false">B1445&amp;C1445&amp;D1445</f>
        <v>UNISEXFOOTWEAR42</v>
      </c>
      <c r="J1445" s="2" t="n">
        <f aca="false">COUNTIFS(I:I,I1445)</f>
        <v>1</v>
      </c>
    </row>
    <row r="1446" customFormat="false" ht="15" hidden="false" customHeight="false" outlineLevel="0" collapsed="false">
      <c r="B1446" s="18" t="s">
        <v>288</v>
      </c>
      <c r="C1446" s="18" t="s">
        <v>110</v>
      </c>
      <c r="D1446" s="75" t="n">
        <v>42.5</v>
      </c>
      <c r="E1446" s="2" t="n">
        <v>905</v>
      </c>
      <c r="F1446" s="2" t="n">
        <v>815</v>
      </c>
      <c r="G1446" s="2"/>
      <c r="H1446" s="18"/>
      <c r="I1446" s="0" t="str">
        <f aca="false">B1446&amp;C1446&amp;D1446</f>
        <v>UNISEXFOOTWEAR42,5</v>
      </c>
      <c r="J1446" s="2" t="n">
        <f aca="false">COUNTIFS(I:I,I1446)</f>
        <v>1</v>
      </c>
    </row>
    <row r="1447" customFormat="false" ht="15" hidden="false" customHeight="false" outlineLevel="0" collapsed="false">
      <c r="B1447" s="18" t="s">
        <v>288</v>
      </c>
      <c r="C1447" s="18" t="s">
        <v>110</v>
      </c>
      <c r="D1447" s="75" t="n">
        <v>43</v>
      </c>
      <c r="E1447" s="2" t="n">
        <v>895</v>
      </c>
      <c r="F1447" s="2" t="n">
        <v>795</v>
      </c>
      <c r="G1447" s="2"/>
      <c r="H1447" s="18"/>
      <c r="I1447" s="0" t="str">
        <f aca="false">B1447&amp;C1447&amp;D1447</f>
        <v>UNISEXFOOTWEAR43</v>
      </c>
      <c r="J1447" s="2" t="n">
        <f aca="false">COUNTIFS(I:I,I1447)</f>
        <v>1</v>
      </c>
    </row>
    <row r="1448" customFormat="false" ht="15" hidden="false" customHeight="false" outlineLevel="0" collapsed="false">
      <c r="B1448" s="18" t="s">
        <v>288</v>
      </c>
      <c r="C1448" s="18" t="s">
        <v>110</v>
      </c>
      <c r="D1448" s="75" t="n">
        <v>43.5</v>
      </c>
      <c r="E1448" s="2" t="n">
        <v>885</v>
      </c>
      <c r="F1448" s="2" t="n">
        <v>775</v>
      </c>
      <c r="G1448" s="2"/>
      <c r="H1448" s="18"/>
      <c r="I1448" s="0" t="str">
        <f aca="false">B1448&amp;C1448&amp;D1448</f>
        <v>UNISEXFOOTWEAR43,5</v>
      </c>
      <c r="J1448" s="2" t="n">
        <f aca="false">COUNTIFS(I:I,I1448)</f>
        <v>1</v>
      </c>
    </row>
    <row r="1449" customFormat="false" ht="15" hidden="false" customHeight="false" outlineLevel="0" collapsed="false">
      <c r="B1449" s="18" t="s">
        <v>288</v>
      </c>
      <c r="C1449" s="18" t="s">
        <v>110</v>
      </c>
      <c r="D1449" s="75" t="n">
        <v>44</v>
      </c>
      <c r="E1449" s="2" t="n">
        <v>875</v>
      </c>
      <c r="F1449" s="2" t="n">
        <v>755</v>
      </c>
      <c r="G1449" s="2"/>
      <c r="H1449" s="18"/>
      <c r="I1449" s="0" t="str">
        <f aca="false">B1449&amp;C1449&amp;D1449</f>
        <v>UNISEXFOOTWEAR44</v>
      </c>
      <c r="J1449" s="2" t="n">
        <f aca="false">COUNTIFS(I:I,I1449)</f>
        <v>1</v>
      </c>
    </row>
    <row r="1450" customFormat="false" ht="15" hidden="false" customHeight="false" outlineLevel="0" collapsed="false">
      <c r="B1450" s="18" t="s">
        <v>288</v>
      </c>
      <c r="C1450" s="18" t="s">
        <v>110</v>
      </c>
      <c r="D1450" s="75" t="n">
        <v>44.5</v>
      </c>
      <c r="E1450" s="2" t="n">
        <v>855</v>
      </c>
      <c r="F1450" s="2" t="n">
        <v>745</v>
      </c>
      <c r="G1450" s="2"/>
      <c r="H1450" s="18"/>
      <c r="I1450" s="0" t="str">
        <f aca="false">B1450&amp;C1450&amp;D1450</f>
        <v>UNISEXFOOTWEAR44,5</v>
      </c>
      <c r="J1450" s="2" t="n">
        <f aca="false">COUNTIFS(I:I,I1450)</f>
        <v>1</v>
      </c>
    </row>
    <row r="1451" customFormat="false" ht="15" hidden="false" customHeight="false" outlineLevel="0" collapsed="false">
      <c r="B1451" s="18" t="s">
        <v>288</v>
      </c>
      <c r="C1451" s="18" t="s">
        <v>110</v>
      </c>
      <c r="D1451" s="75" t="n">
        <v>45</v>
      </c>
      <c r="E1451" s="2" t="n">
        <v>775</v>
      </c>
      <c r="F1451" s="2" t="n">
        <v>735</v>
      </c>
      <c r="G1451" s="2"/>
      <c r="H1451" s="18"/>
      <c r="I1451" s="0" t="str">
        <f aca="false">B1451&amp;C1451&amp;D1451</f>
        <v>UNISEXFOOTWEAR45</v>
      </c>
      <c r="J1451" s="2" t="n">
        <f aca="false">COUNTIFS(I:I,I1451)</f>
        <v>1</v>
      </c>
    </row>
    <row r="1452" customFormat="false" ht="15" hidden="false" customHeight="false" outlineLevel="0" collapsed="false">
      <c r="B1452" s="18" t="s">
        <v>288</v>
      </c>
      <c r="C1452" s="18" t="s">
        <v>110</v>
      </c>
      <c r="D1452" s="75" t="n">
        <v>45.5</v>
      </c>
      <c r="E1452" s="2" t="n">
        <v>765</v>
      </c>
      <c r="F1452" s="2" t="n">
        <v>695</v>
      </c>
      <c r="G1452" s="2"/>
      <c r="H1452" s="18"/>
      <c r="I1452" s="0" t="str">
        <f aca="false">B1452&amp;C1452&amp;D1452</f>
        <v>UNISEXFOOTWEAR45,5</v>
      </c>
      <c r="J1452" s="2" t="n">
        <f aca="false">COUNTIFS(I:I,I1452)</f>
        <v>1</v>
      </c>
    </row>
    <row r="1453" customFormat="false" ht="15" hidden="false" customHeight="false" outlineLevel="0" collapsed="false">
      <c r="B1453" s="18" t="s">
        <v>288</v>
      </c>
      <c r="C1453" s="18" t="s">
        <v>110</v>
      </c>
      <c r="D1453" s="75" t="n">
        <v>46</v>
      </c>
      <c r="E1453" s="2" t="n">
        <v>755</v>
      </c>
      <c r="F1453" s="2" t="n">
        <v>685</v>
      </c>
      <c r="G1453" s="2"/>
      <c r="H1453" s="18"/>
      <c r="I1453" s="0" t="str">
        <f aca="false">B1453&amp;C1453&amp;D1453</f>
        <v>UNISEXFOOTWEAR46</v>
      </c>
      <c r="J1453" s="2" t="n">
        <f aca="false">COUNTIFS(I:I,I1453)</f>
        <v>1</v>
      </c>
    </row>
    <row r="1454" customFormat="false" ht="15" hidden="false" customHeight="false" outlineLevel="0" collapsed="false">
      <c r="B1454" s="18" t="s">
        <v>288</v>
      </c>
      <c r="C1454" s="18" t="s">
        <v>110</v>
      </c>
      <c r="D1454" s="75" t="n">
        <v>46.5</v>
      </c>
      <c r="E1454" s="2" t="n">
        <v>745</v>
      </c>
      <c r="F1454" s="2" t="n">
        <v>675</v>
      </c>
      <c r="G1454" s="2"/>
      <c r="H1454" s="18"/>
      <c r="I1454" s="0" t="str">
        <f aca="false">B1454&amp;C1454&amp;D1454</f>
        <v>UNISEXFOOTWEAR46,5</v>
      </c>
      <c r="J1454" s="2" t="n">
        <f aca="false">COUNTIFS(I:I,I1454)</f>
        <v>1</v>
      </c>
    </row>
    <row r="1455" customFormat="false" ht="15" hidden="false" customHeight="false" outlineLevel="0" collapsed="false">
      <c r="B1455" s="18" t="s">
        <v>288</v>
      </c>
      <c r="C1455" s="18" t="s">
        <v>110</v>
      </c>
      <c r="D1455" s="75" t="n">
        <v>47</v>
      </c>
      <c r="E1455" s="2" t="n">
        <v>735</v>
      </c>
      <c r="F1455" s="2" t="n">
        <v>665</v>
      </c>
      <c r="G1455" s="2"/>
      <c r="H1455" s="18"/>
      <c r="I1455" s="0" t="str">
        <f aca="false">B1455&amp;C1455&amp;D1455</f>
        <v>UNISEXFOOTWEAR47</v>
      </c>
      <c r="J1455" s="2" t="n">
        <f aca="false">COUNTIFS(I:I,I1455)</f>
        <v>1</v>
      </c>
    </row>
    <row r="1456" customFormat="false" ht="15" hidden="false" customHeight="false" outlineLevel="0" collapsed="false">
      <c r="B1456" s="18" t="s">
        <v>288</v>
      </c>
      <c r="C1456" s="18" t="s">
        <v>110</v>
      </c>
      <c r="D1456" s="75" t="n">
        <v>47.5</v>
      </c>
      <c r="E1456" s="2" t="n">
        <v>725</v>
      </c>
      <c r="F1456" s="2" t="n">
        <v>655</v>
      </c>
      <c r="G1456" s="2"/>
      <c r="H1456" s="18"/>
      <c r="I1456" s="0" t="str">
        <f aca="false">B1456&amp;C1456&amp;D1456</f>
        <v>UNISEXFOOTWEAR47,5</v>
      </c>
      <c r="J1456" s="2" t="n">
        <f aca="false">COUNTIFS(I:I,I1456)</f>
        <v>1</v>
      </c>
    </row>
    <row r="1457" customFormat="false" ht="15" hidden="false" customHeight="false" outlineLevel="0" collapsed="false">
      <c r="B1457" s="18" t="s">
        <v>288</v>
      </c>
      <c r="C1457" s="18" t="s">
        <v>110</v>
      </c>
      <c r="D1457" s="75" t="n">
        <v>48</v>
      </c>
      <c r="E1457" s="2" t="n">
        <v>715</v>
      </c>
      <c r="F1457" s="2" t="n">
        <v>645</v>
      </c>
      <c r="G1457" s="2"/>
      <c r="H1457" s="18"/>
      <c r="I1457" s="0" t="str">
        <f aca="false">B1457&amp;C1457&amp;D1457</f>
        <v>UNISEXFOOTWEAR48</v>
      </c>
      <c r="J1457" s="2" t="n">
        <f aca="false">COUNTIFS(I:I,I1457)</f>
        <v>1</v>
      </c>
    </row>
    <row r="1458" customFormat="false" ht="15" hidden="false" customHeight="false" outlineLevel="0" collapsed="false">
      <c r="B1458" s="18" t="s">
        <v>288</v>
      </c>
      <c r="C1458" s="18" t="s">
        <v>110</v>
      </c>
      <c r="D1458" s="75" t="n">
        <v>48.5</v>
      </c>
      <c r="E1458" s="2" t="n">
        <v>705</v>
      </c>
      <c r="F1458" s="2" t="n">
        <v>635</v>
      </c>
      <c r="G1458" s="2"/>
      <c r="H1458" s="18"/>
      <c r="I1458" s="0" t="str">
        <f aca="false">B1458&amp;C1458&amp;D1458</f>
        <v>UNISEXFOOTWEAR48,5</v>
      </c>
      <c r="J1458" s="2" t="n">
        <f aca="false">COUNTIFS(I:I,I1458)</f>
        <v>1</v>
      </c>
    </row>
    <row r="1459" customFormat="false" ht="15" hidden="false" customHeight="false" outlineLevel="0" collapsed="false">
      <c r="B1459" s="18" t="s">
        <v>288</v>
      </c>
      <c r="C1459" s="18" t="s">
        <v>110</v>
      </c>
      <c r="D1459" s="75" t="n">
        <v>49</v>
      </c>
      <c r="E1459" s="2" t="n">
        <v>695</v>
      </c>
      <c r="F1459" s="2" t="n">
        <v>625</v>
      </c>
      <c r="G1459" s="2"/>
      <c r="H1459" s="18"/>
      <c r="I1459" s="0" t="str">
        <f aca="false">B1459&amp;C1459&amp;D1459</f>
        <v>UNISEXFOOTWEAR49</v>
      </c>
      <c r="J1459" s="2" t="n">
        <f aca="false">COUNTIFS(I:I,I1459)</f>
        <v>1</v>
      </c>
    </row>
    <row r="1460" customFormat="false" ht="15" hidden="false" customHeight="false" outlineLevel="0" collapsed="false">
      <c r="B1460" s="18" t="s">
        <v>288</v>
      </c>
      <c r="C1460" s="18" t="s">
        <v>110</v>
      </c>
      <c r="D1460" s="75" t="n">
        <v>49.5</v>
      </c>
      <c r="E1460" s="2" t="n">
        <v>685</v>
      </c>
      <c r="F1460" s="2" t="n">
        <v>615</v>
      </c>
      <c r="G1460" s="2"/>
      <c r="H1460" s="18"/>
      <c r="I1460" s="0" t="str">
        <f aca="false">B1460&amp;C1460&amp;D1460</f>
        <v>UNISEXFOOTWEAR49,5</v>
      </c>
      <c r="J1460" s="2" t="n">
        <f aca="false">COUNTIFS(I:I,I1460)</f>
        <v>1</v>
      </c>
    </row>
    <row r="1461" customFormat="false" ht="15" hidden="false" customHeight="false" outlineLevel="0" collapsed="false">
      <c r="B1461" s="18" t="s">
        <v>288</v>
      </c>
      <c r="C1461" s="18" t="s">
        <v>110</v>
      </c>
      <c r="D1461" s="75" t="n">
        <v>50</v>
      </c>
      <c r="E1461" s="2" t="n">
        <v>675</v>
      </c>
      <c r="F1461" s="2" t="n">
        <v>605</v>
      </c>
      <c r="G1461" s="2"/>
      <c r="H1461" s="18"/>
      <c r="I1461" s="0" t="str">
        <f aca="false">B1461&amp;C1461&amp;D1461</f>
        <v>UNISEXFOOTWEAR50</v>
      </c>
      <c r="J1461" s="2" t="n">
        <f aca="false">COUNTIFS(I:I,I1461)</f>
        <v>1</v>
      </c>
    </row>
    <row r="1462" customFormat="false" ht="15" hidden="false" customHeight="false" outlineLevel="0" collapsed="false">
      <c r="B1462" s="18" t="s">
        <v>288</v>
      </c>
      <c r="C1462" s="18" t="s">
        <v>110</v>
      </c>
      <c r="D1462" s="2" t="n">
        <v>50.5</v>
      </c>
      <c r="E1462" s="2" t="n">
        <v>665</v>
      </c>
      <c r="F1462" s="2" t="n">
        <v>595</v>
      </c>
      <c r="G1462" s="2"/>
      <c r="H1462" s="18"/>
      <c r="I1462" s="0" t="str">
        <f aca="false">B1462&amp;C1462&amp;D1462</f>
        <v>UNISEXFOOTWEAR50,5</v>
      </c>
      <c r="J1462" s="2" t="n">
        <f aca="false">COUNTIFS(I:I,I1462)</f>
        <v>1</v>
      </c>
    </row>
    <row r="1463" customFormat="false" ht="15" hidden="false" customHeight="false" outlineLevel="0" collapsed="false">
      <c r="B1463" s="18" t="s">
        <v>288</v>
      </c>
      <c r="C1463" s="18" t="s">
        <v>110</v>
      </c>
      <c r="D1463" s="2" t="n">
        <v>51</v>
      </c>
      <c r="E1463" s="2" t="n">
        <v>655</v>
      </c>
      <c r="F1463" s="2" t="n">
        <v>585</v>
      </c>
      <c r="G1463" s="2"/>
      <c r="H1463" s="18"/>
      <c r="I1463" s="0" t="str">
        <f aca="false">B1463&amp;C1463&amp;D1463</f>
        <v>UNISEXFOOTWEAR51</v>
      </c>
      <c r="J1463" s="2" t="n">
        <f aca="false">COUNTIFS(I:I,I1463)</f>
        <v>1</v>
      </c>
    </row>
    <row r="1464" customFormat="false" ht="15" hidden="false" customHeight="false" outlineLevel="0" collapsed="false">
      <c r="B1464" s="18" t="s">
        <v>288</v>
      </c>
      <c r="C1464" s="18" t="s">
        <v>110</v>
      </c>
      <c r="D1464" s="2" t="n">
        <v>51.5</v>
      </c>
      <c r="E1464" s="2" t="n">
        <v>645</v>
      </c>
      <c r="F1464" s="2" t="n">
        <v>575</v>
      </c>
      <c r="G1464" s="2"/>
      <c r="H1464" s="18"/>
      <c r="I1464" s="0" t="str">
        <f aca="false">B1464&amp;C1464&amp;D1464</f>
        <v>UNISEXFOOTWEAR51,5</v>
      </c>
      <c r="J1464" s="2" t="n">
        <f aca="false">COUNTIFS(I:I,I1464)</f>
        <v>1</v>
      </c>
    </row>
    <row r="1465" customFormat="false" ht="15" hidden="false" customHeight="false" outlineLevel="0" collapsed="false">
      <c r="B1465" s="18" t="s">
        <v>288</v>
      </c>
      <c r="C1465" s="18" t="s">
        <v>110</v>
      </c>
      <c r="D1465" s="2" t="n">
        <v>52</v>
      </c>
      <c r="E1465" s="2" t="n">
        <v>635</v>
      </c>
      <c r="F1465" s="2" t="n">
        <v>565</v>
      </c>
      <c r="G1465" s="2"/>
      <c r="H1465" s="18"/>
      <c r="I1465" s="0" t="str">
        <f aca="false">B1465&amp;C1465&amp;D1465</f>
        <v>UNISEXFOOTWEAR52</v>
      </c>
      <c r="J1465" s="2" t="n">
        <f aca="false">COUNTIFS(I:I,I1465)</f>
        <v>1</v>
      </c>
    </row>
    <row r="1466" customFormat="false" ht="15" hidden="false" customHeight="false" outlineLevel="0" collapsed="false">
      <c r="B1466" s="18" t="s">
        <v>288</v>
      </c>
      <c r="C1466" s="18" t="s">
        <v>110</v>
      </c>
      <c r="D1466" s="2" t="n">
        <v>52.5</v>
      </c>
      <c r="E1466" s="2" t="s">
        <v>3358</v>
      </c>
      <c r="F1466" s="2" t="n">
        <v>555</v>
      </c>
      <c r="G1466" s="2"/>
      <c r="H1466" s="18"/>
      <c r="I1466" s="0" t="str">
        <f aca="false">B1466&amp;C1466&amp;D1466</f>
        <v>UNISEXFOOTWEAR52,5</v>
      </c>
      <c r="J1466" s="2" t="n">
        <f aca="false">COUNTIFS(I:I,I1466)</f>
        <v>1</v>
      </c>
    </row>
    <row r="1467" customFormat="false" ht="15" hidden="false" customHeight="false" outlineLevel="0" collapsed="false">
      <c r="B1467" s="18" t="s">
        <v>288</v>
      </c>
      <c r="C1467" s="18" t="s">
        <v>110</v>
      </c>
      <c r="D1467" s="2" t="n">
        <v>53</v>
      </c>
      <c r="E1467" s="2" t="n">
        <v>625</v>
      </c>
      <c r="F1467" s="2" t="n">
        <v>545</v>
      </c>
      <c r="G1467" s="2"/>
      <c r="H1467" s="18"/>
      <c r="I1467" s="0" t="str">
        <f aca="false">B1467&amp;C1467&amp;D1467</f>
        <v>UNISEXFOOTWEAR53</v>
      </c>
      <c r="J1467" s="2" t="n">
        <f aca="false">COUNTIFS(I:I,I1467)</f>
        <v>1</v>
      </c>
    </row>
    <row r="1468" customFormat="false" ht="15" hidden="false" customHeight="false" outlineLevel="0" collapsed="false">
      <c r="B1468" s="18" t="s">
        <v>288</v>
      </c>
      <c r="C1468" s="18" t="s">
        <v>110</v>
      </c>
      <c r="D1468" s="2" t="n">
        <v>53.5</v>
      </c>
      <c r="E1468" s="2" t="n">
        <v>615</v>
      </c>
      <c r="F1468" s="2" t="n">
        <v>535</v>
      </c>
      <c r="G1468" s="2"/>
      <c r="H1468" s="18"/>
      <c r="I1468" s="0" t="str">
        <f aca="false">B1468&amp;C1468&amp;D1468</f>
        <v>UNISEXFOOTWEAR53,5</v>
      </c>
      <c r="J1468" s="2" t="n">
        <f aca="false">COUNTIFS(I:I,I1468)</f>
        <v>1</v>
      </c>
    </row>
    <row r="1469" customFormat="false" ht="15" hidden="false" customHeight="false" outlineLevel="0" collapsed="false">
      <c r="B1469" s="18" t="s">
        <v>288</v>
      </c>
      <c r="C1469" s="18" t="s">
        <v>110</v>
      </c>
      <c r="D1469" s="2" t="n">
        <v>54</v>
      </c>
      <c r="E1469" s="2" t="s">
        <v>3358</v>
      </c>
      <c r="F1469" s="2" t="n">
        <v>525</v>
      </c>
      <c r="G1469" s="2"/>
      <c r="H1469" s="18"/>
      <c r="I1469" s="0" t="str">
        <f aca="false">B1469&amp;C1469&amp;D1469</f>
        <v>UNISEXFOOTWEAR54</v>
      </c>
      <c r="J1469" s="2" t="n">
        <f aca="false">COUNTIFS(I:I,I1469)</f>
        <v>1</v>
      </c>
    </row>
    <row r="1470" customFormat="false" ht="15" hidden="false" customHeight="false" outlineLevel="0" collapsed="false">
      <c r="B1470" s="18" t="s">
        <v>288</v>
      </c>
      <c r="C1470" s="18" t="s">
        <v>110</v>
      </c>
      <c r="D1470" s="2" t="s">
        <v>349</v>
      </c>
      <c r="E1470" s="2" t="n">
        <v>744</v>
      </c>
      <c r="F1470" s="2" t="n">
        <v>744</v>
      </c>
      <c r="G1470" s="2"/>
      <c r="H1470" s="18"/>
      <c r="I1470" s="0" t="str">
        <f aca="false">B1470&amp;C1470&amp;D1470</f>
        <v>UNISEXFOOTWEAR31/32</v>
      </c>
      <c r="J1470" s="2" t="n">
        <f aca="false">COUNTIFS(I:I,I1470)</f>
        <v>1</v>
      </c>
    </row>
    <row r="1471" customFormat="false" ht="15" hidden="false" customHeight="false" outlineLevel="0" collapsed="false">
      <c r="B1471" s="18" t="s">
        <v>288</v>
      </c>
      <c r="C1471" s="18" t="s">
        <v>110</v>
      </c>
      <c r="D1471" s="2" t="s">
        <v>366</v>
      </c>
      <c r="E1471" s="2" t="n">
        <v>793</v>
      </c>
      <c r="F1471" s="2" t="n">
        <v>793</v>
      </c>
      <c r="G1471" s="2"/>
      <c r="H1471" s="18"/>
      <c r="I1471" s="0" t="str">
        <f aca="false">B1471&amp;C1471&amp;D1471</f>
        <v>UNISEXFOOTWEAR31/33</v>
      </c>
      <c r="J1471" s="2" t="n">
        <f aca="false">COUNTIFS(I:I,I1471)</f>
        <v>1</v>
      </c>
    </row>
    <row r="1472" customFormat="false" ht="15" hidden="false" customHeight="false" outlineLevel="0" collapsed="false">
      <c r="B1472" s="18" t="s">
        <v>288</v>
      </c>
      <c r="C1472" s="18" t="s">
        <v>110</v>
      </c>
      <c r="D1472" s="2" t="s">
        <v>144</v>
      </c>
      <c r="E1472" s="2" t="n">
        <v>794</v>
      </c>
      <c r="F1472" s="2" t="n">
        <v>794</v>
      </c>
      <c r="G1472" s="2"/>
      <c r="H1472" s="18"/>
      <c r="I1472" s="0" t="str">
        <f aca="false">B1472&amp;C1472&amp;D1472</f>
        <v>UNISEXFOOTWEAR32/33</v>
      </c>
      <c r="J1472" s="2" t="n">
        <f aca="false">COUNTIFS(I:I,I1472)</f>
        <v>1</v>
      </c>
    </row>
    <row r="1473" customFormat="false" ht="15" hidden="false" customHeight="false" outlineLevel="0" collapsed="false">
      <c r="B1473" s="18" t="s">
        <v>288</v>
      </c>
      <c r="C1473" s="18" t="s">
        <v>110</v>
      </c>
      <c r="D1473" s="2" t="s">
        <v>158</v>
      </c>
      <c r="E1473" s="2" t="n">
        <v>873</v>
      </c>
      <c r="F1473" s="2" t="n">
        <v>873</v>
      </c>
      <c r="G1473" s="2"/>
      <c r="H1473" s="18"/>
      <c r="I1473" s="0" t="str">
        <f aca="false">B1473&amp;C1473&amp;D1473</f>
        <v>UNISEXFOOTWEAR32/34</v>
      </c>
      <c r="J1473" s="2" t="n">
        <f aca="false">COUNTIFS(I:I,I1473)</f>
        <v>1</v>
      </c>
    </row>
    <row r="1474" customFormat="false" ht="15" hidden="false" customHeight="false" outlineLevel="0" collapsed="false">
      <c r="B1474" s="18" t="s">
        <v>288</v>
      </c>
      <c r="C1474" s="18" t="s">
        <v>110</v>
      </c>
      <c r="D1474" s="2" t="s">
        <v>145</v>
      </c>
      <c r="E1474" s="2" t="n">
        <v>834</v>
      </c>
      <c r="F1474" s="2" t="n">
        <v>834</v>
      </c>
      <c r="G1474" s="2"/>
      <c r="H1474" s="18"/>
      <c r="I1474" s="0" t="str">
        <f aca="false">B1474&amp;C1474&amp;D1474</f>
        <v>UNISEXFOOTWEAR33/34</v>
      </c>
      <c r="J1474" s="2" t="n">
        <f aca="false">COUNTIFS(I:I,I1474)</f>
        <v>1</v>
      </c>
    </row>
    <row r="1475" customFormat="false" ht="15" hidden="false" customHeight="false" outlineLevel="0" collapsed="false">
      <c r="B1475" s="18" t="s">
        <v>288</v>
      </c>
      <c r="C1475" s="18" t="s">
        <v>110</v>
      </c>
      <c r="D1475" s="2" t="s">
        <v>159</v>
      </c>
      <c r="E1475" s="2" t="n">
        <v>893</v>
      </c>
      <c r="F1475" s="2" t="n">
        <v>883</v>
      </c>
      <c r="G1475" s="2"/>
      <c r="H1475" s="18"/>
      <c r="I1475" s="0" t="str">
        <f aca="false">B1475&amp;C1475&amp;D1475</f>
        <v>UNISEXFOOTWEAR33/35</v>
      </c>
      <c r="J1475" s="2" t="n">
        <f aca="false">COUNTIFS(I:I,I1475)</f>
        <v>1</v>
      </c>
    </row>
    <row r="1476" customFormat="false" ht="15" hidden="false" customHeight="false" outlineLevel="0" collapsed="false">
      <c r="B1476" s="18" t="s">
        <v>288</v>
      </c>
      <c r="C1476" s="18" t="s">
        <v>110</v>
      </c>
      <c r="D1476" s="2" t="s">
        <v>146</v>
      </c>
      <c r="E1476" s="2" t="n">
        <v>874</v>
      </c>
      <c r="F1476" s="2" t="n">
        <v>874</v>
      </c>
      <c r="G1476" s="2"/>
      <c r="H1476" s="18"/>
      <c r="I1476" s="0" t="str">
        <f aca="false">B1476&amp;C1476&amp;D1476</f>
        <v>UNISEXFOOTWEAR34/35</v>
      </c>
      <c r="J1476" s="2" t="n">
        <f aca="false">COUNTIFS(I:I,I1476)</f>
        <v>1</v>
      </c>
    </row>
    <row r="1477" customFormat="false" ht="15" hidden="false" customHeight="false" outlineLevel="0" collapsed="false">
      <c r="B1477" s="18" t="s">
        <v>288</v>
      </c>
      <c r="C1477" s="18" t="s">
        <v>110</v>
      </c>
      <c r="D1477" s="2" t="s">
        <v>160</v>
      </c>
      <c r="E1477" s="2" t="n">
        <v>913</v>
      </c>
      <c r="F1477" s="2" t="n">
        <v>893</v>
      </c>
      <c r="G1477" s="2"/>
      <c r="H1477" s="18"/>
      <c r="I1477" s="0" t="str">
        <f aca="false">B1477&amp;C1477&amp;D1477</f>
        <v>UNISEXFOOTWEAR34/36</v>
      </c>
      <c r="J1477" s="2" t="n">
        <f aca="false">COUNTIFS(I:I,I1477)</f>
        <v>1</v>
      </c>
    </row>
    <row r="1478" customFormat="false" ht="15" hidden="false" customHeight="false" outlineLevel="0" collapsed="false">
      <c r="B1478" s="18" t="s">
        <v>288</v>
      </c>
      <c r="C1478" s="18" t="s">
        <v>110</v>
      </c>
      <c r="D1478" s="2" t="s">
        <v>147</v>
      </c>
      <c r="E1478" s="2" t="n">
        <v>914</v>
      </c>
      <c r="F1478" s="2" t="n">
        <v>914</v>
      </c>
      <c r="G1478" s="2"/>
      <c r="H1478" s="18"/>
      <c r="I1478" s="0" t="str">
        <f aca="false">B1478&amp;C1478&amp;D1478</f>
        <v>UNISEXFOOTWEAR35/36</v>
      </c>
      <c r="J1478" s="2" t="n">
        <f aca="false">COUNTIFS(I:I,I1478)</f>
        <v>1</v>
      </c>
    </row>
    <row r="1479" customFormat="false" ht="15" hidden="false" customHeight="false" outlineLevel="0" collapsed="false">
      <c r="B1479" s="18" t="s">
        <v>288</v>
      </c>
      <c r="C1479" s="18" t="s">
        <v>110</v>
      </c>
      <c r="D1479" s="2" t="s">
        <v>161</v>
      </c>
      <c r="E1479" s="2" t="n">
        <v>933</v>
      </c>
      <c r="F1479" s="2" t="n">
        <v>913</v>
      </c>
      <c r="G1479" s="2"/>
      <c r="H1479" s="18"/>
      <c r="I1479" s="0" t="str">
        <f aca="false">B1479&amp;C1479&amp;D1479</f>
        <v>UNISEXFOOTWEAR35/37</v>
      </c>
      <c r="J1479" s="2" t="n">
        <f aca="false">COUNTIFS(I:I,I1479)</f>
        <v>1</v>
      </c>
    </row>
    <row r="1480" customFormat="false" ht="15" hidden="false" customHeight="false" outlineLevel="0" collapsed="false">
      <c r="B1480" s="18" t="s">
        <v>288</v>
      </c>
      <c r="C1480" s="18" t="s">
        <v>110</v>
      </c>
      <c r="D1480" s="2" t="s">
        <v>148</v>
      </c>
      <c r="E1480" s="2" t="n">
        <v>924</v>
      </c>
      <c r="F1480" s="2" t="n">
        <v>934</v>
      </c>
      <c r="G1480" s="2"/>
      <c r="H1480" s="18"/>
      <c r="I1480" s="0" t="str">
        <f aca="false">B1480&amp;C1480&amp;D1480</f>
        <v>UNISEXFOOTWEAR36/37</v>
      </c>
      <c r="J1480" s="2" t="n">
        <f aca="false">COUNTIFS(I:I,I1480)</f>
        <v>1</v>
      </c>
    </row>
    <row r="1481" customFormat="false" ht="15" hidden="false" customHeight="false" outlineLevel="0" collapsed="false">
      <c r="B1481" s="18" t="s">
        <v>288</v>
      </c>
      <c r="C1481" s="18" t="s">
        <v>110</v>
      </c>
      <c r="D1481" s="2" t="s">
        <v>163</v>
      </c>
      <c r="E1481" s="2" t="n">
        <v>953</v>
      </c>
      <c r="F1481" s="2" t="n">
        <v>953</v>
      </c>
      <c r="G1481" s="2"/>
      <c r="H1481" s="18"/>
      <c r="I1481" s="0" t="str">
        <f aca="false">B1481&amp;C1481&amp;D1481</f>
        <v>UNISEXFOOTWEAR36/38</v>
      </c>
      <c r="J1481" s="2" t="n">
        <f aca="false">COUNTIFS(I:I,I1481)</f>
        <v>1</v>
      </c>
    </row>
    <row r="1482" customFormat="false" ht="15" hidden="false" customHeight="false" outlineLevel="0" collapsed="false">
      <c r="B1482" s="18" t="s">
        <v>288</v>
      </c>
      <c r="C1482" s="18" t="s">
        <v>110</v>
      </c>
      <c r="D1482" s="2" t="s">
        <v>149</v>
      </c>
      <c r="E1482" s="2" t="n">
        <v>984</v>
      </c>
      <c r="F1482" s="2" t="n">
        <v>944</v>
      </c>
      <c r="G1482" s="2"/>
      <c r="H1482" s="18"/>
      <c r="I1482" s="0" t="str">
        <f aca="false">B1482&amp;C1482&amp;D1482</f>
        <v>UNISEXFOOTWEAR37/38</v>
      </c>
      <c r="J1482" s="2" t="n">
        <f aca="false">COUNTIFS(I:I,I1482)</f>
        <v>1</v>
      </c>
    </row>
    <row r="1483" customFormat="false" ht="15" hidden="false" customHeight="false" outlineLevel="0" collapsed="false">
      <c r="B1483" s="18" t="s">
        <v>288</v>
      </c>
      <c r="C1483" s="18" t="s">
        <v>110</v>
      </c>
      <c r="D1483" s="2" t="s">
        <v>165</v>
      </c>
      <c r="E1483" s="2" t="n">
        <v>993</v>
      </c>
      <c r="F1483" s="2" t="n">
        <v>983</v>
      </c>
      <c r="G1483" s="2"/>
      <c r="H1483" s="18"/>
      <c r="I1483" s="0" t="str">
        <f aca="false">B1483&amp;C1483&amp;D1483</f>
        <v>UNISEXFOOTWEAR37/39</v>
      </c>
      <c r="J1483" s="2" t="n">
        <f aca="false">COUNTIFS(I:I,I1483)</f>
        <v>1</v>
      </c>
    </row>
    <row r="1484" customFormat="false" ht="15" hidden="false" customHeight="false" outlineLevel="0" collapsed="false">
      <c r="B1484" s="18" t="s">
        <v>288</v>
      </c>
      <c r="C1484" s="18" t="s">
        <v>110</v>
      </c>
      <c r="D1484" s="2" t="s">
        <v>150</v>
      </c>
      <c r="E1484" s="2" t="n">
        <v>994</v>
      </c>
      <c r="F1484" s="2" t="n">
        <v>994</v>
      </c>
      <c r="G1484" s="2"/>
      <c r="H1484" s="18"/>
      <c r="I1484" s="0" t="str">
        <f aca="false">B1484&amp;C1484&amp;D1484</f>
        <v>UNISEXFOOTWEAR38/39</v>
      </c>
      <c r="J1484" s="2" t="n">
        <f aca="false">COUNTIFS(I:I,I1484)</f>
        <v>1</v>
      </c>
    </row>
    <row r="1485" customFormat="false" ht="15" hidden="false" customHeight="false" outlineLevel="0" collapsed="false">
      <c r="B1485" s="18" t="s">
        <v>288</v>
      </c>
      <c r="C1485" s="18" t="s">
        <v>110</v>
      </c>
      <c r="D1485" s="2" t="s">
        <v>166</v>
      </c>
      <c r="E1485" s="2" t="n">
        <v>983</v>
      </c>
      <c r="F1485" s="2" t="n">
        <v>993</v>
      </c>
      <c r="G1485" s="2"/>
      <c r="H1485" s="18"/>
      <c r="I1485" s="0" t="str">
        <f aca="false">B1485&amp;C1485&amp;D1485</f>
        <v>UNISEXFOOTWEAR38/40</v>
      </c>
      <c r="J1485" s="2" t="n">
        <f aca="false">COUNTIFS(I:I,I1485)</f>
        <v>1</v>
      </c>
    </row>
    <row r="1486" customFormat="false" ht="15" hidden="false" customHeight="false" outlineLevel="0" collapsed="false">
      <c r="B1486" s="18" t="s">
        <v>288</v>
      </c>
      <c r="C1486" s="18" t="s">
        <v>110</v>
      </c>
      <c r="D1486" s="2" t="s">
        <v>151</v>
      </c>
      <c r="E1486" s="2" t="n">
        <v>974</v>
      </c>
      <c r="F1486" s="2" t="n">
        <v>974</v>
      </c>
      <c r="G1486" s="2"/>
      <c r="H1486" s="18"/>
      <c r="I1486" s="0" t="str">
        <f aca="false">B1486&amp;C1486&amp;D1486</f>
        <v>UNISEXFOOTWEAR39/40</v>
      </c>
      <c r="J1486" s="2" t="n">
        <f aca="false">COUNTIFS(I:I,I1486)</f>
        <v>1</v>
      </c>
    </row>
    <row r="1487" customFormat="false" ht="15" hidden="false" customHeight="false" outlineLevel="0" collapsed="false">
      <c r="B1487" s="18" t="s">
        <v>288</v>
      </c>
      <c r="C1487" s="18" t="s">
        <v>110</v>
      </c>
      <c r="D1487" s="2" t="s">
        <v>167</v>
      </c>
      <c r="E1487" s="2" t="n">
        <v>963</v>
      </c>
      <c r="F1487" s="2" t="n">
        <v>964</v>
      </c>
      <c r="G1487" s="2"/>
      <c r="H1487" s="18"/>
      <c r="I1487" s="0" t="str">
        <f aca="false">B1487&amp;C1487&amp;D1487</f>
        <v>UNISEXFOOTWEAR39/41</v>
      </c>
      <c r="J1487" s="2" t="n">
        <f aca="false">COUNTIFS(I:I,I1487)</f>
        <v>1</v>
      </c>
    </row>
    <row r="1488" customFormat="false" ht="15" hidden="false" customHeight="false" outlineLevel="0" collapsed="false">
      <c r="B1488" s="18" t="s">
        <v>288</v>
      </c>
      <c r="C1488" s="18" t="s">
        <v>110</v>
      </c>
      <c r="D1488" s="2" t="s">
        <v>152</v>
      </c>
      <c r="E1488" s="2" t="n">
        <v>964</v>
      </c>
      <c r="F1488" s="2" t="n">
        <v>884</v>
      </c>
      <c r="G1488" s="2"/>
      <c r="H1488" s="18"/>
      <c r="I1488" s="0" t="str">
        <f aca="false">B1488&amp;C1488&amp;D1488</f>
        <v>UNISEXFOOTWEAR40/41</v>
      </c>
      <c r="J1488" s="2" t="n">
        <f aca="false">COUNTIFS(I:I,I1488)</f>
        <v>1</v>
      </c>
    </row>
    <row r="1489" customFormat="false" ht="15" hidden="false" customHeight="false" outlineLevel="0" collapsed="false">
      <c r="B1489" s="18" t="s">
        <v>288</v>
      </c>
      <c r="C1489" s="18" t="s">
        <v>110</v>
      </c>
      <c r="D1489" s="2" t="s">
        <v>169</v>
      </c>
      <c r="E1489" s="2" t="n">
        <v>943</v>
      </c>
      <c r="F1489" s="2" t="n">
        <v>943</v>
      </c>
      <c r="G1489" s="2"/>
      <c r="H1489" s="18"/>
      <c r="I1489" s="0" t="str">
        <f aca="false">B1489&amp;C1489&amp;D1489</f>
        <v>UNISEXFOOTWEAR40/42</v>
      </c>
      <c r="J1489" s="2" t="n">
        <f aca="false">COUNTIFS(I:I,I1489)</f>
        <v>1</v>
      </c>
    </row>
    <row r="1490" customFormat="false" ht="15" hidden="false" customHeight="false" outlineLevel="0" collapsed="false">
      <c r="B1490" s="18" t="s">
        <v>288</v>
      </c>
      <c r="C1490" s="18" t="s">
        <v>110</v>
      </c>
      <c r="D1490" s="2" t="s">
        <v>153</v>
      </c>
      <c r="E1490" s="2" t="n">
        <v>954</v>
      </c>
      <c r="F1490" s="2" t="n">
        <v>844</v>
      </c>
      <c r="G1490" s="2"/>
      <c r="H1490" s="18"/>
      <c r="I1490" s="0" t="str">
        <f aca="false">B1490&amp;C1490&amp;D1490</f>
        <v>UNISEXFOOTWEAR41/42</v>
      </c>
      <c r="J1490" s="2" t="n">
        <f aca="false">COUNTIFS(I:I,I1490)</f>
        <v>1</v>
      </c>
    </row>
    <row r="1491" customFormat="false" ht="15" hidden="false" customHeight="false" outlineLevel="0" collapsed="false">
      <c r="B1491" s="18" t="s">
        <v>288</v>
      </c>
      <c r="C1491" s="18" t="s">
        <v>110</v>
      </c>
      <c r="D1491" s="2" t="s">
        <v>170</v>
      </c>
      <c r="E1491" s="2" t="n">
        <v>923</v>
      </c>
      <c r="F1491" s="2" t="n">
        <v>923</v>
      </c>
      <c r="G1491" s="2"/>
      <c r="H1491" s="18"/>
      <c r="I1491" s="0" t="str">
        <f aca="false">B1491&amp;C1491&amp;D1491</f>
        <v>UNISEXFOOTWEAR41/43</v>
      </c>
      <c r="J1491" s="2" t="n">
        <f aca="false">COUNTIFS(I:I,I1491)</f>
        <v>1</v>
      </c>
    </row>
    <row r="1492" customFormat="false" ht="15" hidden="false" customHeight="false" outlineLevel="0" collapsed="false">
      <c r="B1492" s="18" t="s">
        <v>288</v>
      </c>
      <c r="C1492" s="18" t="s">
        <v>110</v>
      </c>
      <c r="D1492" s="2" t="s">
        <v>1174</v>
      </c>
      <c r="E1492" s="2" t="n">
        <v>901</v>
      </c>
      <c r="F1492" s="2" t="n">
        <v>774</v>
      </c>
      <c r="G1492" s="2"/>
      <c r="H1492" s="18"/>
      <c r="I1492" s="0" t="str">
        <f aca="false">B1492&amp;C1492&amp;D1492</f>
        <v>UNISEXFOOTWEAR41/44</v>
      </c>
      <c r="J1492" s="2" t="n">
        <f aca="false">COUNTIFS(I:I,I1492)</f>
        <v>1</v>
      </c>
    </row>
    <row r="1493" customFormat="false" ht="15" hidden="false" customHeight="false" outlineLevel="0" collapsed="false">
      <c r="B1493" s="18" t="s">
        <v>288</v>
      </c>
      <c r="C1493" s="18" t="s">
        <v>110</v>
      </c>
      <c r="D1493" s="2" t="s">
        <v>154</v>
      </c>
      <c r="E1493" s="2" t="n">
        <v>944</v>
      </c>
      <c r="F1493" s="2" t="n">
        <v>804</v>
      </c>
      <c r="G1493" s="2"/>
      <c r="H1493" s="18"/>
      <c r="I1493" s="0" t="str">
        <f aca="false">B1493&amp;C1493&amp;D1493</f>
        <v>UNISEXFOOTWEAR42/43</v>
      </c>
      <c r="J1493" s="2" t="n">
        <f aca="false">COUNTIFS(I:I,I1493)</f>
        <v>1</v>
      </c>
    </row>
    <row r="1494" customFormat="false" ht="15" hidden="false" customHeight="false" outlineLevel="0" collapsed="false">
      <c r="B1494" s="18" t="s">
        <v>288</v>
      </c>
      <c r="C1494" s="18" t="s">
        <v>110</v>
      </c>
      <c r="D1494" s="2" t="s">
        <v>171</v>
      </c>
      <c r="E1494" s="2" t="n">
        <v>903</v>
      </c>
      <c r="F1494" s="2" t="n">
        <v>903</v>
      </c>
      <c r="G1494" s="2"/>
      <c r="H1494" s="18"/>
      <c r="I1494" s="0" t="str">
        <f aca="false">B1494&amp;C1494&amp;D1494</f>
        <v>UNISEXFOOTWEAR42/44</v>
      </c>
      <c r="J1494" s="2" t="n">
        <f aca="false">COUNTIFS(I:I,I1494)</f>
        <v>1</v>
      </c>
    </row>
    <row r="1495" customFormat="false" ht="15" hidden="false" customHeight="false" outlineLevel="0" collapsed="false">
      <c r="B1495" s="18" t="s">
        <v>288</v>
      </c>
      <c r="C1495" s="18" t="s">
        <v>110</v>
      </c>
      <c r="D1495" s="2" t="s">
        <v>155</v>
      </c>
      <c r="E1495" s="2" t="n">
        <v>934</v>
      </c>
      <c r="F1495" s="2" t="n">
        <v>764</v>
      </c>
      <c r="G1495" s="2"/>
      <c r="H1495" s="18"/>
      <c r="I1495" s="0" t="str">
        <f aca="false">B1495&amp;C1495&amp;D1495</f>
        <v>UNISEXFOOTWEAR43/44</v>
      </c>
      <c r="J1495" s="2" t="n">
        <f aca="false">COUNTIFS(I:I,I1495)</f>
        <v>1</v>
      </c>
    </row>
    <row r="1496" customFormat="false" ht="15" hidden="false" customHeight="false" outlineLevel="0" collapsed="false">
      <c r="B1496" s="18" t="s">
        <v>288</v>
      </c>
      <c r="C1496" s="18" t="s">
        <v>110</v>
      </c>
      <c r="D1496" s="2" t="s">
        <v>261</v>
      </c>
      <c r="E1496" s="2" t="n">
        <v>892</v>
      </c>
      <c r="F1496" s="2" t="n">
        <v>754</v>
      </c>
      <c r="G1496" s="2"/>
      <c r="H1496" s="18"/>
      <c r="I1496" s="0" t="str">
        <f aca="false">B1496&amp;C1496&amp;D1496</f>
        <v>UNISEXFOOTWEAR43/45</v>
      </c>
      <c r="J1496" s="2" t="n">
        <f aca="false">COUNTIFS(I:I,I1496)</f>
        <v>1</v>
      </c>
    </row>
    <row r="1497" customFormat="false" ht="15" hidden="false" customHeight="false" outlineLevel="0" collapsed="false">
      <c r="B1497" s="18" t="s">
        <v>288</v>
      </c>
      <c r="C1497" s="18" t="s">
        <v>110</v>
      </c>
      <c r="D1497" s="2" t="s">
        <v>254</v>
      </c>
      <c r="E1497" s="2" t="n">
        <v>754</v>
      </c>
      <c r="F1497" s="2" t="n">
        <v>734</v>
      </c>
      <c r="G1497" s="2"/>
      <c r="H1497" s="18"/>
      <c r="I1497" s="0" t="str">
        <f aca="false">B1497&amp;C1497&amp;D1497</f>
        <v>UNISEXFOOTWEAR44/45</v>
      </c>
      <c r="J1497" s="2" t="n">
        <f aca="false">COUNTIFS(I:I,I1497)</f>
        <v>1</v>
      </c>
    </row>
    <row r="1498" customFormat="false" ht="15" hidden="false" customHeight="false" outlineLevel="0" collapsed="false">
      <c r="B1498" s="18" t="s">
        <v>288</v>
      </c>
      <c r="C1498" s="18" t="s">
        <v>110</v>
      </c>
      <c r="D1498" s="2" t="s">
        <v>262</v>
      </c>
      <c r="E1498" s="2" t="n">
        <v>882</v>
      </c>
      <c r="F1498" s="2" t="n">
        <v>724</v>
      </c>
      <c r="G1498" s="2"/>
      <c r="H1498" s="18"/>
      <c r="I1498" s="0" t="str">
        <f aca="false">B1498&amp;C1498&amp;D1498</f>
        <v>UNISEXFOOTWEAR44/46</v>
      </c>
      <c r="J1498" s="2" t="n">
        <f aca="false">COUNTIFS(I:I,I1498)</f>
        <v>1</v>
      </c>
    </row>
    <row r="1499" customFormat="false" ht="15" hidden="false" customHeight="false" outlineLevel="0" collapsed="false">
      <c r="B1499" s="18" t="s">
        <v>288</v>
      </c>
      <c r="C1499" s="18" t="s">
        <v>110</v>
      </c>
      <c r="D1499" s="2" t="s">
        <v>255</v>
      </c>
      <c r="E1499" s="2" t="n">
        <v>734</v>
      </c>
      <c r="F1499" s="2" t="n">
        <v>714</v>
      </c>
      <c r="G1499" s="2"/>
      <c r="H1499" s="18"/>
      <c r="I1499" s="0" t="str">
        <f aca="false">B1499&amp;C1499&amp;D1499</f>
        <v>UNISEXFOOTWEAR45/46</v>
      </c>
      <c r="J1499" s="2" t="n">
        <f aca="false">COUNTIFS(I:I,I1499)</f>
        <v>1</v>
      </c>
    </row>
    <row r="1500" customFormat="false" ht="15" hidden="false" customHeight="false" outlineLevel="0" collapsed="false">
      <c r="B1500" s="18" t="s">
        <v>288</v>
      </c>
      <c r="C1500" s="18" t="s">
        <v>110</v>
      </c>
      <c r="D1500" s="2" t="s">
        <v>263</v>
      </c>
      <c r="E1500" s="2" t="n">
        <v>872</v>
      </c>
      <c r="F1500" s="2" t="n">
        <v>704</v>
      </c>
      <c r="G1500" s="2"/>
      <c r="H1500" s="18"/>
      <c r="I1500" s="0" t="str">
        <f aca="false">B1500&amp;C1500&amp;D1500</f>
        <v>UNISEXFOOTWEAR45/47</v>
      </c>
      <c r="J1500" s="2" t="n">
        <f aca="false">COUNTIFS(I:I,I1500)</f>
        <v>1</v>
      </c>
    </row>
    <row r="1501" customFormat="false" ht="15" hidden="false" customHeight="false" outlineLevel="0" collapsed="false">
      <c r="B1501" s="18" t="s">
        <v>288</v>
      </c>
      <c r="C1501" s="18" t="s">
        <v>110</v>
      </c>
      <c r="D1501" s="2" t="s">
        <v>256</v>
      </c>
      <c r="E1501" s="2" t="n">
        <v>724</v>
      </c>
      <c r="F1501" s="2" t="n">
        <v>694</v>
      </c>
      <c r="G1501" s="2"/>
      <c r="H1501" s="18"/>
      <c r="I1501" s="0" t="str">
        <f aca="false">B1501&amp;C1501&amp;D1501</f>
        <v>UNISEXFOOTWEAR46/47</v>
      </c>
      <c r="J1501" s="2" t="n">
        <f aca="false">COUNTIFS(I:I,I1501)</f>
        <v>1</v>
      </c>
    </row>
    <row r="1502" customFormat="false" ht="15" hidden="false" customHeight="false" outlineLevel="0" collapsed="false">
      <c r="B1502" s="18" t="s">
        <v>288</v>
      </c>
      <c r="C1502" s="18" t="s">
        <v>110</v>
      </c>
      <c r="D1502" s="2" t="s">
        <v>264</v>
      </c>
      <c r="E1502" s="2" t="n">
        <v>862</v>
      </c>
      <c r="F1502" s="2" t="n">
        <v>684</v>
      </c>
      <c r="G1502" s="2"/>
      <c r="H1502" s="18"/>
      <c r="I1502" s="0" t="str">
        <f aca="false">B1502&amp;C1502&amp;D1502</f>
        <v>UNISEXFOOTWEAR46/48</v>
      </c>
      <c r="J1502" s="2" t="n">
        <f aca="false">COUNTIFS(I:I,I1502)</f>
        <v>1</v>
      </c>
    </row>
    <row r="1503" customFormat="false" ht="15" hidden="false" customHeight="false" outlineLevel="0" collapsed="false">
      <c r="B1503" s="18" t="s">
        <v>288</v>
      </c>
      <c r="C1503" s="18" t="s">
        <v>110</v>
      </c>
      <c r="D1503" s="2" t="s">
        <v>257</v>
      </c>
      <c r="E1503" s="2" t="n">
        <v>714</v>
      </c>
      <c r="F1503" s="2" t="n">
        <v>674</v>
      </c>
      <c r="G1503" s="2"/>
      <c r="H1503" s="18"/>
      <c r="I1503" s="0" t="str">
        <f aca="false">B1503&amp;C1503&amp;D1503</f>
        <v>UNISEXFOOTWEAR47/48</v>
      </c>
      <c r="J1503" s="2" t="n">
        <f aca="false">COUNTIFS(I:I,I1503)</f>
        <v>1</v>
      </c>
    </row>
    <row r="1504" customFormat="false" ht="15" hidden="false" customHeight="false" outlineLevel="0" collapsed="false">
      <c r="B1504" s="18" t="s">
        <v>288</v>
      </c>
      <c r="C1504" s="18" t="s">
        <v>110</v>
      </c>
      <c r="D1504" s="2" t="s">
        <v>265</v>
      </c>
      <c r="E1504" s="2" t="n">
        <v>852</v>
      </c>
      <c r="F1504" s="2" t="n">
        <v>664</v>
      </c>
      <c r="G1504" s="2"/>
      <c r="H1504" s="18"/>
      <c r="I1504" s="0" t="str">
        <f aca="false">B1504&amp;C1504&amp;D1504</f>
        <v>UNISEXFOOTWEAR47/49</v>
      </c>
      <c r="J1504" s="2" t="n">
        <f aca="false">COUNTIFS(I:I,I1504)</f>
        <v>1</v>
      </c>
    </row>
    <row r="1505" customFormat="false" ht="15" hidden="false" customHeight="false" outlineLevel="0" collapsed="false">
      <c r="B1505" s="18" t="s">
        <v>288</v>
      </c>
      <c r="C1505" s="18" t="s">
        <v>110</v>
      </c>
      <c r="D1505" s="2" t="s">
        <v>258</v>
      </c>
      <c r="E1505" s="2" t="n">
        <v>704</v>
      </c>
      <c r="F1505" s="2" t="n">
        <v>654</v>
      </c>
      <c r="G1505" s="2"/>
      <c r="H1505" s="18"/>
      <c r="I1505" s="0" t="str">
        <f aca="false">B1505&amp;C1505&amp;D1505</f>
        <v>UNISEXFOOTWEAR48/49</v>
      </c>
      <c r="J1505" s="2" t="n">
        <f aca="false">COUNTIFS(I:I,I1505)</f>
        <v>1</v>
      </c>
    </row>
    <row r="1506" customFormat="false" ht="15" hidden="false" customHeight="false" outlineLevel="0" collapsed="false">
      <c r="B1506" s="18" t="s">
        <v>288</v>
      </c>
      <c r="C1506" s="18" t="s">
        <v>110</v>
      </c>
      <c r="D1506" s="2" t="s">
        <v>266</v>
      </c>
      <c r="E1506" s="2" t="s">
        <v>3358</v>
      </c>
      <c r="F1506" s="2" t="n">
        <v>644</v>
      </c>
      <c r="G1506" s="2"/>
      <c r="H1506" s="18"/>
      <c r="I1506" s="0" t="str">
        <f aca="false">B1506&amp;C1506&amp;D1506</f>
        <v>UNISEXFOOTWEAR48/50</v>
      </c>
      <c r="J1506" s="2" t="n">
        <f aca="false">COUNTIFS(I:I,I1506)</f>
        <v>1</v>
      </c>
    </row>
    <row r="1507" customFormat="false" ht="15" hidden="false" customHeight="false" outlineLevel="0" collapsed="false">
      <c r="B1507" s="18" t="s">
        <v>288</v>
      </c>
      <c r="C1507" s="18" t="s">
        <v>110</v>
      </c>
      <c r="D1507" s="2" t="s">
        <v>259</v>
      </c>
      <c r="E1507" s="2" t="n">
        <v>694</v>
      </c>
      <c r="F1507" s="2" t="n">
        <v>634</v>
      </c>
      <c r="G1507" s="2"/>
      <c r="H1507" s="18"/>
      <c r="I1507" s="0" t="str">
        <f aca="false">B1507&amp;C1507&amp;D1507</f>
        <v>UNISEXFOOTWEAR49/50</v>
      </c>
      <c r="J1507" s="2" t="n">
        <f aca="false">COUNTIFS(I:I,I1507)</f>
        <v>1</v>
      </c>
    </row>
    <row r="1508" customFormat="false" ht="15" hidden="false" customHeight="false" outlineLevel="0" collapsed="false">
      <c r="B1508" s="18" t="s">
        <v>288</v>
      </c>
      <c r="C1508" s="18" t="s">
        <v>2517</v>
      </c>
      <c r="D1508" s="75" t="n">
        <v>50</v>
      </c>
      <c r="E1508" s="2" t="s">
        <v>3358</v>
      </c>
      <c r="F1508" s="2" t="n">
        <v>749</v>
      </c>
      <c r="G1508" s="2"/>
      <c r="H1508" s="18"/>
      <c r="I1508" s="0" t="str">
        <f aca="false">B1508&amp;C1508&amp;D1508</f>
        <v>UNISEXBELTS50</v>
      </c>
      <c r="J1508" s="2" t="n">
        <f aca="false">COUNTIFS(I:I,I1508)</f>
        <v>1</v>
      </c>
    </row>
    <row r="1509" customFormat="false" ht="15" hidden="false" customHeight="false" outlineLevel="0" collapsed="false">
      <c r="B1509" s="18" t="s">
        <v>288</v>
      </c>
      <c r="C1509" s="18" t="s">
        <v>2517</v>
      </c>
      <c r="D1509" s="75" t="n">
        <v>55</v>
      </c>
      <c r="E1509" s="2" t="s">
        <v>3358</v>
      </c>
      <c r="F1509" s="2" t="n">
        <v>759</v>
      </c>
      <c r="G1509" s="2"/>
      <c r="H1509" s="18"/>
      <c r="I1509" s="0" t="str">
        <f aca="false">B1509&amp;C1509&amp;D1509</f>
        <v>UNISEXBELTS55</v>
      </c>
      <c r="J1509" s="2" t="n">
        <f aca="false">COUNTIFS(I:I,I1509)</f>
        <v>1</v>
      </c>
    </row>
    <row r="1510" customFormat="false" ht="15" hidden="false" customHeight="false" outlineLevel="0" collapsed="false">
      <c r="B1510" s="18" t="s">
        <v>288</v>
      </c>
      <c r="C1510" s="18" t="s">
        <v>2517</v>
      </c>
      <c r="D1510" s="75" t="n">
        <v>60</v>
      </c>
      <c r="E1510" s="2" t="s">
        <v>3358</v>
      </c>
      <c r="F1510" s="2" t="n">
        <v>769</v>
      </c>
      <c r="G1510" s="2"/>
      <c r="H1510" s="18"/>
      <c r="I1510" s="0" t="str">
        <f aca="false">B1510&amp;C1510&amp;D1510</f>
        <v>UNISEXBELTS60</v>
      </c>
      <c r="J1510" s="2" t="n">
        <f aca="false">COUNTIFS(I:I,I1510)</f>
        <v>1</v>
      </c>
    </row>
    <row r="1511" customFormat="false" ht="15" hidden="false" customHeight="false" outlineLevel="0" collapsed="false">
      <c r="B1511" s="18" t="s">
        <v>288</v>
      </c>
      <c r="C1511" s="18" t="s">
        <v>2517</v>
      </c>
      <c r="D1511" s="75" t="n">
        <v>65</v>
      </c>
      <c r="E1511" s="2" t="s">
        <v>3358</v>
      </c>
      <c r="F1511" s="2" t="n">
        <v>779</v>
      </c>
      <c r="G1511" s="2"/>
      <c r="H1511" s="18"/>
      <c r="I1511" s="0" t="str">
        <f aca="false">B1511&amp;C1511&amp;D1511</f>
        <v>UNISEXBELTS65</v>
      </c>
      <c r="J1511" s="2" t="n">
        <f aca="false">COUNTIFS(I:I,I1511)</f>
        <v>1</v>
      </c>
    </row>
    <row r="1512" customFormat="false" ht="15" hidden="false" customHeight="false" outlineLevel="0" collapsed="false">
      <c r="B1512" s="18" t="s">
        <v>288</v>
      </c>
      <c r="C1512" s="18" t="s">
        <v>2517</v>
      </c>
      <c r="D1512" s="75" t="n">
        <v>70</v>
      </c>
      <c r="E1512" s="2" t="s">
        <v>3358</v>
      </c>
      <c r="F1512" s="2" t="n">
        <v>789</v>
      </c>
      <c r="G1512" s="2"/>
      <c r="H1512" s="18"/>
      <c r="I1512" s="0" t="str">
        <f aca="false">B1512&amp;C1512&amp;D1512</f>
        <v>UNISEXBELTS70</v>
      </c>
      <c r="J1512" s="2" t="n">
        <f aca="false">COUNTIFS(I:I,I1512)</f>
        <v>1</v>
      </c>
    </row>
    <row r="1513" customFormat="false" ht="15" hidden="false" customHeight="false" outlineLevel="0" collapsed="false">
      <c r="B1513" s="18" t="s">
        <v>288</v>
      </c>
      <c r="C1513" s="18" t="s">
        <v>2517</v>
      </c>
      <c r="D1513" s="75" t="n">
        <v>75</v>
      </c>
      <c r="E1513" s="2" t="s">
        <v>3358</v>
      </c>
      <c r="F1513" s="2" t="n">
        <v>999</v>
      </c>
      <c r="G1513" s="2"/>
      <c r="H1513" s="18"/>
      <c r="I1513" s="0" t="str">
        <f aca="false">B1513&amp;C1513&amp;D1513</f>
        <v>UNISEXBELTS75</v>
      </c>
      <c r="J1513" s="2" t="n">
        <f aca="false">COUNTIFS(I:I,I1513)</f>
        <v>1</v>
      </c>
    </row>
    <row r="1514" customFormat="false" ht="15" hidden="false" customHeight="false" outlineLevel="0" collapsed="false">
      <c r="B1514" s="18" t="s">
        <v>288</v>
      </c>
      <c r="C1514" s="18" t="s">
        <v>2517</v>
      </c>
      <c r="D1514" s="75" t="n">
        <v>80</v>
      </c>
      <c r="E1514" s="2" t="s">
        <v>3358</v>
      </c>
      <c r="F1514" s="2" t="n">
        <v>989</v>
      </c>
      <c r="G1514" s="2"/>
      <c r="H1514" s="18"/>
      <c r="I1514" s="0" t="str">
        <f aca="false">B1514&amp;C1514&amp;D1514</f>
        <v>UNISEXBELTS80</v>
      </c>
      <c r="J1514" s="2" t="n">
        <f aca="false">COUNTIFS(I:I,I1514)</f>
        <v>1</v>
      </c>
    </row>
    <row r="1515" customFormat="false" ht="15" hidden="false" customHeight="false" outlineLevel="0" collapsed="false">
      <c r="B1515" s="18" t="s">
        <v>288</v>
      </c>
      <c r="C1515" s="18" t="s">
        <v>2517</v>
      </c>
      <c r="D1515" s="75" t="n">
        <v>85</v>
      </c>
      <c r="E1515" s="2" t="s">
        <v>3358</v>
      </c>
      <c r="F1515" s="2" t="n">
        <v>979</v>
      </c>
      <c r="G1515" s="2"/>
      <c r="H1515" s="18"/>
      <c r="I1515" s="0" t="str">
        <f aca="false">B1515&amp;C1515&amp;D1515</f>
        <v>UNISEXBELTS85</v>
      </c>
      <c r="J1515" s="2" t="n">
        <f aca="false">COUNTIFS(I:I,I1515)</f>
        <v>1</v>
      </c>
    </row>
    <row r="1516" customFormat="false" ht="15" hidden="false" customHeight="false" outlineLevel="0" collapsed="false">
      <c r="B1516" s="18" t="s">
        <v>288</v>
      </c>
      <c r="C1516" s="18" t="s">
        <v>2517</v>
      </c>
      <c r="D1516" s="75" t="n">
        <v>90</v>
      </c>
      <c r="E1516" s="2" t="s">
        <v>3358</v>
      </c>
      <c r="F1516" s="2" t="n">
        <v>969</v>
      </c>
      <c r="G1516" s="2"/>
      <c r="H1516" s="18"/>
      <c r="I1516" s="0" t="str">
        <f aca="false">B1516&amp;C1516&amp;D1516</f>
        <v>UNISEXBELTS90</v>
      </c>
      <c r="J1516" s="2" t="n">
        <f aca="false">COUNTIFS(I:I,I1516)</f>
        <v>1</v>
      </c>
    </row>
    <row r="1517" customFormat="false" ht="15" hidden="false" customHeight="false" outlineLevel="0" collapsed="false">
      <c r="B1517" s="18" t="s">
        <v>288</v>
      </c>
      <c r="C1517" s="18" t="s">
        <v>2517</v>
      </c>
      <c r="D1517" s="75" t="n">
        <v>95</v>
      </c>
      <c r="E1517" s="2" t="s">
        <v>3358</v>
      </c>
      <c r="F1517" s="2" t="n">
        <v>959</v>
      </c>
      <c r="G1517" s="2"/>
      <c r="H1517" s="18"/>
      <c r="I1517" s="0" t="str">
        <f aca="false">B1517&amp;C1517&amp;D1517</f>
        <v>UNISEXBELTS95</v>
      </c>
      <c r="J1517" s="2" t="n">
        <f aca="false">COUNTIFS(I:I,I1517)</f>
        <v>1</v>
      </c>
    </row>
    <row r="1518" customFormat="false" ht="15" hidden="false" customHeight="false" outlineLevel="0" collapsed="false">
      <c r="B1518" s="18" t="s">
        <v>288</v>
      </c>
      <c r="C1518" s="18" t="s">
        <v>2517</v>
      </c>
      <c r="D1518" s="75" t="n">
        <v>100</v>
      </c>
      <c r="E1518" s="2" t="s">
        <v>3358</v>
      </c>
      <c r="F1518" s="2" t="n">
        <v>949</v>
      </c>
      <c r="G1518" s="2"/>
      <c r="H1518" s="18"/>
      <c r="I1518" s="0" t="str">
        <f aca="false">B1518&amp;C1518&amp;D1518</f>
        <v>UNISEXBELTS100</v>
      </c>
      <c r="J1518" s="2" t="n">
        <f aca="false">COUNTIFS(I:I,I1518)</f>
        <v>1</v>
      </c>
    </row>
    <row r="1519" customFormat="false" ht="15" hidden="false" customHeight="false" outlineLevel="0" collapsed="false">
      <c r="B1519" s="18" t="s">
        <v>288</v>
      </c>
      <c r="C1519" s="18" t="s">
        <v>2517</v>
      </c>
      <c r="D1519" s="75" t="n">
        <v>105</v>
      </c>
      <c r="E1519" s="2" t="s">
        <v>3358</v>
      </c>
      <c r="F1519" s="2" t="n">
        <v>939</v>
      </c>
      <c r="G1519" s="2"/>
      <c r="H1519" s="18"/>
      <c r="I1519" s="0" t="str">
        <f aca="false">B1519&amp;C1519&amp;D1519</f>
        <v>UNISEXBELTS105</v>
      </c>
      <c r="J1519" s="2" t="n">
        <f aca="false">COUNTIFS(I:I,I1519)</f>
        <v>1</v>
      </c>
    </row>
    <row r="1520" customFormat="false" ht="15" hidden="false" customHeight="false" outlineLevel="0" collapsed="false">
      <c r="B1520" s="18" t="s">
        <v>288</v>
      </c>
      <c r="C1520" s="18" t="s">
        <v>2517</v>
      </c>
      <c r="D1520" s="75" t="n">
        <v>110</v>
      </c>
      <c r="E1520" s="2" t="s">
        <v>3358</v>
      </c>
      <c r="F1520" s="2" t="n">
        <v>929</v>
      </c>
      <c r="G1520" s="2"/>
      <c r="H1520" s="18"/>
      <c r="I1520" s="0" t="str">
        <f aca="false">B1520&amp;C1520&amp;D1520</f>
        <v>UNISEXBELTS110</v>
      </c>
      <c r="J1520" s="2" t="n">
        <f aca="false">COUNTIFS(I:I,I1520)</f>
        <v>1</v>
      </c>
    </row>
    <row r="1521" customFormat="false" ht="15" hidden="false" customHeight="false" outlineLevel="0" collapsed="false">
      <c r="B1521" s="18" t="s">
        <v>288</v>
      </c>
      <c r="C1521" s="18" t="s">
        <v>2517</v>
      </c>
      <c r="D1521" s="75" t="n">
        <v>115</v>
      </c>
      <c r="E1521" s="2" t="s">
        <v>3358</v>
      </c>
      <c r="F1521" s="2" t="n">
        <v>919</v>
      </c>
      <c r="G1521" s="2"/>
      <c r="H1521" s="18"/>
      <c r="I1521" s="0" t="str">
        <f aca="false">B1521&amp;C1521&amp;D1521</f>
        <v>UNISEXBELTS115</v>
      </c>
      <c r="J1521" s="2" t="n">
        <f aca="false">COUNTIFS(I:I,I1521)</f>
        <v>1</v>
      </c>
    </row>
    <row r="1522" customFormat="false" ht="15" hidden="false" customHeight="false" outlineLevel="0" collapsed="false">
      <c r="B1522" s="18" t="s">
        <v>288</v>
      </c>
      <c r="C1522" s="18" t="s">
        <v>2517</v>
      </c>
      <c r="D1522" s="75" t="n">
        <v>120</v>
      </c>
      <c r="E1522" s="2" t="s">
        <v>3358</v>
      </c>
      <c r="F1522" s="2" t="n">
        <v>909</v>
      </c>
      <c r="G1522" s="2"/>
      <c r="H1522" s="18"/>
      <c r="I1522" s="0" t="str">
        <f aca="false">B1522&amp;C1522&amp;D1522</f>
        <v>UNISEXBELTS120</v>
      </c>
      <c r="J1522" s="2" t="n">
        <f aca="false">COUNTIFS(I:I,I1522)</f>
        <v>1</v>
      </c>
    </row>
    <row r="1523" customFormat="false" ht="15" hidden="false" customHeight="false" outlineLevel="0" collapsed="false">
      <c r="B1523" s="18" t="s">
        <v>288</v>
      </c>
      <c r="C1523" s="18" t="s">
        <v>2517</v>
      </c>
      <c r="D1523" s="75" t="n">
        <v>125</v>
      </c>
      <c r="E1523" s="2" t="s">
        <v>3358</v>
      </c>
      <c r="F1523" s="2" t="n">
        <v>899</v>
      </c>
      <c r="G1523" s="2"/>
      <c r="H1523" s="18"/>
      <c r="I1523" s="0" t="str">
        <f aca="false">B1523&amp;C1523&amp;D1523</f>
        <v>UNISEXBELTS125</v>
      </c>
      <c r="J1523" s="2" t="n">
        <f aca="false">COUNTIFS(I:I,I1523)</f>
        <v>1</v>
      </c>
    </row>
    <row r="1524" customFormat="false" ht="15" hidden="false" customHeight="false" outlineLevel="0" collapsed="false">
      <c r="B1524" s="18" t="s">
        <v>288</v>
      </c>
      <c r="C1524" s="18" t="s">
        <v>2517</v>
      </c>
      <c r="D1524" s="75" t="n">
        <v>130</v>
      </c>
      <c r="E1524" s="2" t="s">
        <v>3358</v>
      </c>
      <c r="F1524" s="2" t="n">
        <v>889</v>
      </c>
      <c r="G1524" s="2"/>
      <c r="H1524" s="18"/>
      <c r="I1524" s="0" t="str">
        <f aca="false">B1524&amp;C1524&amp;D1524</f>
        <v>UNISEXBELTS130</v>
      </c>
      <c r="J1524" s="2" t="n">
        <f aca="false">COUNTIFS(I:I,I1524)</f>
        <v>1</v>
      </c>
    </row>
    <row r="1525" customFormat="false" ht="15" hidden="false" customHeight="false" outlineLevel="0" collapsed="false">
      <c r="B1525" s="18" t="s">
        <v>288</v>
      </c>
      <c r="C1525" s="18" t="s">
        <v>2517</v>
      </c>
      <c r="D1525" s="75" t="n">
        <v>135</v>
      </c>
      <c r="E1525" s="2" t="s">
        <v>3358</v>
      </c>
      <c r="F1525" s="2" t="n">
        <v>879</v>
      </c>
      <c r="G1525" s="2"/>
      <c r="H1525" s="18"/>
      <c r="I1525" s="0" t="str">
        <f aca="false">B1525&amp;C1525&amp;D1525</f>
        <v>UNISEXBELTS135</v>
      </c>
      <c r="J1525" s="2" t="n">
        <f aca="false">COUNTIFS(I:I,I1525)</f>
        <v>1</v>
      </c>
    </row>
    <row r="1526" customFormat="false" ht="15" hidden="false" customHeight="false" outlineLevel="0" collapsed="false">
      <c r="B1526" s="18" t="s">
        <v>288</v>
      </c>
      <c r="C1526" s="18" t="s">
        <v>2517</v>
      </c>
      <c r="D1526" s="75" t="n">
        <v>140</v>
      </c>
      <c r="E1526" s="2" t="s">
        <v>3358</v>
      </c>
      <c r="F1526" s="2" t="n">
        <v>869</v>
      </c>
      <c r="G1526" s="2"/>
      <c r="H1526" s="18"/>
      <c r="I1526" s="0" t="str">
        <f aca="false">B1526&amp;C1526&amp;D1526</f>
        <v>UNISEXBELTS140</v>
      </c>
      <c r="J1526" s="2" t="n">
        <f aca="false">COUNTIFS(I:I,I1526)</f>
        <v>1</v>
      </c>
    </row>
    <row r="1527" customFormat="false" ht="15" hidden="false" customHeight="false" outlineLevel="0" collapsed="false">
      <c r="B1527" s="18" t="s">
        <v>288</v>
      </c>
      <c r="C1527" s="18" t="s">
        <v>2517</v>
      </c>
      <c r="D1527" s="75" t="n">
        <v>200</v>
      </c>
      <c r="E1527" s="2" t="s">
        <v>3358</v>
      </c>
      <c r="F1527" s="2" t="n">
        <v>859</v>
      </c>
      <c r="G1527" s="2"/>
      <c r="H1527" s="18"/>
      <c r="I1527" s="0" t="str">
        <f aca="false">B1527&amp;C1527&amp;D1527</f>
        <v>UNISEXBELTS200</v>
      </c>
      <c r="J1527" s="2" t="n">
        <f aca="false">COUNTIFS(I:I,I1527)</f>
        <v>1</v>
      </c>
    </row>
    <row r="1528" customFormat="false" ht="15" hidden="false" customHeight="false" outlineLevel="0" collapsed="false">
      <c r="B1528" s="18" t="s">
        <v>288</v>
      </c>
      <c r="C1528" s="18" t="s">
        <v>2517</v>
      </c>
      <c r="D1528" s="75" t="n">
        <v>220</v>
      </c>
      <c r="E1528" s="2" t="s">
        <v>3358</v>
      </c>
      <c r="F1528" s="2" t="n">
        <v>849</v>
      </c>
      <c r="G1528" s="2"/>
      <c r="H1528" s="18"/>
      <c r="I1528" s="0" t="str">
        <f aca="false">B1528&amp;C1528&amp;D1528</f>
        <v>UNISEXBELTS220</v>
      </c>
      <c r="J1528" s="2" t="n">
        <f aca="false">COUNTIFS(I:I,I1528)</f>
        <v>1</v>
      </c>
    </row>
    <row r="1529" customFormat="false" ht="15" hidden="false" customHeight="false" outlineLevel="0" collapsed="false">
      <c r="B1529" s="18" t="s">
        <v>288</v>
      </c>
      <c r="C1529" s="18" t="s">
        <v>2517</v>
      </c>
      <c r="D1529" s="75" t="n">
        <v>240</v>
      </c>
      <c r="E1529" s="2" t="s">
        <v>3358</v>
      </c>
      <c r="F1529" s="2" t="n">
        <v>839</v>
      </c>
      <c r="G1529" s="2"/>
      <c r="H1529" s="18"/>
      <c r="I1529" s="0" t="str">
        <f aca="false">B1529&amp;C1529&amp;D1529</f>
        <v>UNISEXBELTS240</v>
      </c>
      <c r="J1529" s="2" t="n">
        <f aca="false">COUNTIFS(I:I,I1529)</f>
        <v>1</v>
      </c>
    </row>
    <row r="1530" customFormat="false" ht="15" hidden="false" customHeight="false" outlineLevel="0" collapsed="false">
      <c r="B1530" s="18" t="s">
        <v>288</v>
      </c>
      <c r="C1530" s="18" t="s">
        <v>2517</v>
      </c>
      <c r="D1530" s="75" t="n">
        <v>260</v>
      </c>
      <c r="E1530" s="2" t="s">
        <v>3358</v>
      </c>
      <c r="F1530" s="2" t="n">
        <v>829</v>
      </c>
      <c r="G1530" s="2"/>
      <c r="H1530" s="18"/>
      <c r="I1530" s="0" t="str">
        <f aca="false">B1530&amp;C1530&amp;D1530</f>
        <v>UNISEXBELTS260</v>
      </c>
      <c r="J1530" s="2" t="n">
        <f aca="false">COUNTIFS(I:I,I1530)</f>
        <v>1</v>
      </c>
    </row>
    <row r="1531" customFormat="false" ht="15" hidden="false" customHeight="false" outlineLevel="0" collapsed="false">
      <c r="B1531" s="18" t="s">
        <v>288</v>
      </c>
      <c r="C1531" s="18" t="s">
        <v>2517</v>
      </c>
      <c r="D1531" s="75" t="n">
        <v>280</v>
      </c>
      <c r="E1531" s="2" t="s">
        <v>3358</v>
      </c>
      <c r="F1531" s="2" t="n">
        <v>819</v>
      </c>
      <c r="G1531" s="2"/>
      <c r="H1531" s="18"/>
      <c r="I1531" s="0" t="str">
        <f aca="false">B1531&amp;C1531&amp;D1531</f>
        <v>UNISEXBELTS280</v>
      </c>
      <c r="J1531" s="2" t="n">
        <f aca="false">COUNTIFS(I:I,I1531)</f>
        <v>1</v>
      </c>
    </row>
    <row r="1532" customFormat="false" ht="15" hidden="false" customHeight="false" outlineLevel="0" collapsed="false">
      <c r="B1532" s="18" t="s">
        <v>288</v>
      </c>
      <c r="C1532" s="18" t="s">
        <v>2517</v>
      </c>
      <c r="D1532" s="75" t="n">
        <v>300</v>
      </c>
      <c r="E1532" s="2" t="s">
        <v>3358</v>
      </c>
      <c r="F1532" s="2" t="n">
        <v>809</v>
      </c>
      <c r="G1532" s="2"/>
      <c r="H1532" s="18"/>
      <c r="I1532" s="0" t="str">
        <f aca="false">B1532&amp;C1532&amp;D1532</f>
        <v>UNISEXBELTS300</v>
      </c>
      <c r="J1532" s="2" t="n">
        <f aca="false">COUNTIFS(I:I,I1532)</f>
        <v>1</v>
      </c>
    </row>
    <row r="1533" customFormat="false" ht="15" hidden="false" customHeight="false" outlineLevel="0" collapsed="false">
      <c r="B1533" s="18" t="s">
        <v>288</v>
      </c>
      <c r="C1533" s="18" t="s">
        <v>2517</v>
      </c>
      <c r="D1533" s="75" t="n">
        <v>320</v>
      </c>
      <c r="E1533" s="2" t="s">
        <v>3358</v>
      </c>
      <c r="F1533" s="2" t="n">
        <v>799</v>
      </c>
      <c r="G1533" s="2"/>
      <c r="H1533" s="18"/>
      <c r="I1533" s="0" t="str">
        <f aca="false">B1533&amp;C1533&amp;D1533</f>
        <v>UNISEXBELTS320</v>
      </c>
      <c r="J1533" s="2" t="n">
        <f aca="false">COUNTIFS(I:I,I1533)</f>
        <v>1</v>
      </c>
    </row>
    <row r="1534" customFormat="false" ht="15" hidden="false" customHeight="false" outlineLevel="0" collapsed="false">
      <c r="B1534" s="18" t="s">
        <v>288</v>
      </c>
      <c r="C1534" s="18" t="s">
        <v>2762</v>
      </c>
      <c r="D1534" s="75" t="n">
        <v>1</v>
      </c>
      <c r="E1534" s="2" t="s">
        <v>3358</v>
      </c>
      <c r="F1534" s="2" t="s">
        <v>3358</v>
      </c>
      <c r="G1534" s="2"/>
      <c r="H1534" s="18"/>
      <c r="I1534" s="0" t="str">
        <f aca="false">B1534&amp;C1534&amp;D1534</f>
        <v>UNISEXEQUIPMENT1</v>
      </c>
      <c r="J1534" s="2" t="n">
        <f aca="false">COUNTIFS(I:I,I1534)</f>
        <v>1</v>
      </c>
    </row>
    <row r="1535" customFormat="false" ht="15" hidden="false" customHeight="false" outlineLevel="0" collapsed="false">
      <c r="B1535" s="18" t="s">
        <v>288</v>
      </c>
      <c r="C1535" s="18" t="s">
        <v>2762</v>
      </c>
      <c r="D1535" s="75" t="n">
        <v>2</v>
      </c>
      <c r="E1535" s="2" t="s">
        <v>3358</v>
      </c>
      <c r="F1535" s="2" t="s">
        <v>3358</v>
      </c>
      <c r="G1535" s="2"/>
      <c r="H1535" s="18"/>
      <c r="I1535" s="0" t="str">
        <f aca="false">B1535&amp;C1535&amp;D1535</f>
        <v>UNISEXEQUIPMENT2</v>
      </c>
      <c r="J1535" s="2" t="n">
        <f aca="false">COUNTIFS(I:I,I1535)</f>
        <v>1</v>
      </c>
    </row>
    <row r="1536" customFormat="false" ht="15" hidden="false" customHeight="false" outlineLevel="0" collapsed="false">
      <c r="B1536" s="18" t="s">
        <v>288</v>
      </c>
      <c r="C1536" s="18" t="s">
        <v>2762</v>
      </c>
      <c r="D1536" s="75" t="n">
        <v>3</v>
      </c>
      <c r="E1536" s="2" t="s">
        <v>3358</v>
      </c>
      <c r="F1536" s="2" t="s">
        <v>3358</v>
      </c>
      <c r="G1536" s="2"/>
      <c r="H1536" s="18"/>
      <c r="I1536" s="0" t="str">
        <f aca="false">B1536&amp;C1536&amp;D1536</f>
        <v>UNISEXEQUIPMENT3</v>
      </c>
      <c r="J1536" s="2" t="n">
        <f aca="false">COUNTIFS(I:I,I1536)</f>
        <v>1</v>
      </c>
    </row>
    <row r="1537" customFormat="false" ht="15" hidden="false" customHeight="false" outlineLevel="0" collapsed="false">
      <c r="B1537" s="18" t="s">
        <v>288</v>
      </c>
      <c r="C1537" s="18" t="s">
        <v>2762</v>
      </c>
      <c r="D1537" s="75" t="n">
        <v>4</v>
      </c>
      <c r="E1537" s="2" t="s">
        <v>3358</v>
      </c>
      <c r="F1537" s="2" t="s">
        <v>3358</v>
      </c>
      <c r="G1537" s="2"/>
      <c r="H1537" s="18"/>
      <c r="I1537" s="0" t="str">
        <f aca="false">B1537&amp;C1537&amp;D1537</f>
        <v>UNISEXEQUIPMENT4</v>
      </c>
      <c r="J1537" s="2" t="n">
        <f aca="false">COUNTIFS(I:I,I1537)</f>
        <v>1</v>
      </c>
    </row>
    <row r="1538" customFormat="false" ht="15" hidden="false" customHeight="false" outlineLevel="0" collapsed="false">
      <c r="B1538" s="18" t="s">
        <v>288</v>
      </c>
      <c r="C1538" s="18" t="s">
        <v>2762</v>
      </c>
      <c r="D1538" s="75" t="n">
        <v>5</v>
      </c>
      <c r="E1538" s="2" t="s">
        <v>3358</v>
      </c>
      <c r="F1538" s="2" t="s">
        <v>3358</v>
      </c>
      <c r="G1538" s="2"/>
      <c r="H1538" s="18"/>
      <c r="I1538" s="0" t="str">
        <f aca="false">B1538&amp;C1538&amp;D1538</f>
        <v>UNISEXEQUIPMENT5</v>
      </c>
      <c r="J1538" s="2" t="n">
        <f aca="false">COUNTIFS(I:I,I1538)</f>
        <v>1</v>
      </c>
    </row>
    <row r="1539" customFormat="false" ht="15" hidden="false" customHeight="false" outlineLevel="0" collapsed="false">
      <c r="B1539" s="18" t="s">
        <v>288</v>
      </c>
      <c r="C1539" s="18" t="s">
        <v>2762</v>
      </c>
      <c r="D1539" s="75" t="n">
        <v>6</v>
      </c>
      <c r="E1539" s="2" t="s">
        <v>3358</v>
      </c>
      <c r="F1539" s="2" t="s">
        <v>3358</v>
      </c>
      <c r="G1539" s="2"/>
      <c r="H1539" s="18"/>
      <c r="I1539" s="0" t="str">
        <f aca="false">B1539&amp;C1539&amp;D1539</f>
        <v>UNISEXEQUIPMENT6</v>
      </c>
      <c r="J1539" s="2" t="n">
        <f aca="false">COUNTIFS(I:I,I1539)</f>
        <v>1</v>
      </c>
    </row>
    <row r="1540" customFormat="false" ht="15" hidden="false" customHeight="false" outlineLevel="0" collapsed="false">
      <c r="B1540" s="18" t="s">
        <v>288</v>
      </c>
      <c r="C1540" s="18" t="s">
        <v>2762</v>
      </c>
      <c r="D1540" s="75" t="n">
        <v>7</v>
      </c>
      <c r="E1540" s="2" t="s">
        <v>3358</v>
      </c>
      <c r="F1540" s="2" t="s">
        <v>3358</v>
      </c>
      <c r="G1540" s="2"/>
      <c r="H1540" s="18"/>
      <c r="I1540" s="0" t="str">
        <f aca="false">B1540&amp;C1540&amp;D1540</f>
        <v>UNISEXEQUIPMENT7</v>
      </c>
      <c r="J1540" s="2" t="n">
        <f aca="false">COUNTIFS(I:I,I1540)</f>
        <v>1</v>
      </c>
    </row>
    <row r="1541" customFormat="false" ht="15" hidden="false" customHeight="false" outlineLevel="0" collapsed="false">
      <c r="B1541" s="18" t="s">
        <v>288</v>
      </c>
      <c r="C1541" s="18" t="s">
        <v>2762</v>
      </c>
      <c r="D1541" s="75" t="n">
        <v>8</v>
      </c>
      <c r="E1541" s="2" t="s">
        <v>3358</v>
      </c>
      <c r="F1541" s="2" t="s">
        <v>3358</v>
      </c>
      <c r="G1541" s="2"/>
      <c r="H1541" s="18"/>
      <c r="I1541" s="0" t="str">
        <f aca="false">B1541&amp;C1541&amp;D1541</f>
        <v>UNISEXEQUIPMENT8</v>
      </c>
      <c r="J1541" s="2" t="n">
        <f aca="false">COUNTIFS(I:I,I1541)</f>
        <v>1</v>
      </c>
    </row>
    <row r="1542" customFormat="false" ht="15" hidden="false" customHeight="false" outlineLevel="0" collapsed="false">
      <c r="B1542" s="18" t="s">
        <v>288</v>
      </c>
      <c r="C1542" s="18" t="s">
        <v>2762</v>
      </c>
      <c r="D1542" s="75" t="n">
        <v>10</v>
      </c>
      <c r="E1542" s="2" t="s">
        <v>3358</v>
      </c>
      <c r="F1542" s="2" t="s">
        <v>3358</v>
      </c>
      <c r="G1542" s="2"/>
      <c r="H1542" s="18"/>
      <c r="I1542" s="0" t="str">
        <f aca="false">B1542&amp;C1542&amp;D1542</f>
        <v>UNISEXEQUIPMENT10</v>
      </c>
      <c r="J1542" s="2" t="n">
        <f aca="false">COUNTIFS(I:I,I1542)</f>
        <v>1</v>
      </c>
    </row>
    <row r="1543" customFormat="false" ht="15" hidden="false" customHeight="false" outlineLevel="0" collapsed="false">
      <c r="B1543" s="18" t="s">
        <v>288</v>
      </c>
      <c r="C1543" s="18" t="s">
        <v>2762</v>
      </c>
      <c r="D1543" s="75" t="n">
        <v>12</v>
      </c>
      <c r="E1543" s="2" t="s">
        <v>3358</v>
      </c>
      <c r="F1543" s="2" t="s">
        <v>3358</v>
      </c>
      <c r="G1543" s="2"/>
      <c r="H1543" s="18"/>
      <c r="I1543" s="0" t="str">
        <f aca="false">B1543&amp;C1543&amp;D1543</f>
        <v>UNISEXEQUIPMENT12</v>
      </c>
      <c r="J1543" s="2" t="n">
        <f aca="false">COUNTIFS(I:I,I1543)</f>
        <v>1</v>
      </c>
    </row>
    <row r="1544" customFormat="false" ht="15" hidden="false" customHeight="false" outlineLevel="0" collapsed="false">
      <c r="B1544" s="18" t="s">
        <v>288</v>
      </c>
      <c r="C1544" s="18" t="s">
        <v>2762</v>
      </c>
      <c r="D1544" s="75" t="n">
        <v>14</v>
      </c>
      <c r="E1544" s="2" t="s">
        <v>3358</v>
      </c>
      <c r="F1544" s="2" t="s">
        <v>3358</v>
      </c>
      <c r="G1544" s="2"/>
      <c r="H1544" s="18"/>
      <c r="I1544" s="0" t="str">
        <f aca="false">B1544&amp;C1544&amp;D1544</f>
        <v>UNISEXEQUIPMENT14</v>
      </c>
      <c r="J1544" s="2" t="n">
        <f aca="false">COUNTIFS(I:I,I1544)</f>
        <v>1</v>
      </c>
    </row>
    <row r="1545" customFormat="false" ht="15" hidden="false" customHeight="false" outlineLevel="0" collapsed="false">
      <c r="B1545" s="18" t="s">
        <v>288</v>
      </c>
      <c r="C1545" s="18" t="s">
        <v>2762</v>
      </c>
      <c r="D1545" s="75" t="n">
        <v>16</v>
      </c>
      <c r="E1545" s="2" t="s">
        <v>3358</v>
      </c>
      <c r="F1545" s="2" t="s">
        <v>3358</v>
      </c>
      <c r="G1545" s="2"/>
      <c r="H1545" s="18"/>
      <c r="I1545" s="0" t="str">
        <f aca="false">B1545&amp;C1545&amp;D1545</f>
        <v>UNISEXEQUIPMENT16</v>
      </c>
      <c r="J1545" s="2" t="n">
        <f aca="false">COUNTIFS(I:I,I1545)</f>
        <v>1</v>
      </c>
    </row>
    <row r="1546" customFormat="false" ht="15" hidden="false" customHeight="false" outlineLevel="0" collapsed="false">
      <c r="B1546" s="18" t="s">
        <v>288</v>
      </c>
      <c r="C1546" s="18" t="s">
        <v>2762</v>
      </c>
      <c r="D1546" s="75" t="n">
        <v>18</v>
      </c>
      <c r="E1546" s="2" t="s">
        <v>3358</v>
      </c>
      <c r="F1546" s="2" t="s">
        <v>3358</v>
      </c>
      <c r="G1546" s="2"/>
      <c r="H1546" s="18"/>
      <c r="I1546" s="0" t="str">
        <f aca="false">B1546&amp;C1546&amp;D1546</f>
        <v>UNISEXEQUIPMENT18</v>
      </c>
      <c r="J1546" s="2" t="n">
        <f aca="false">COUNTIFS(I:I,I1546)</f>
        <v>1</v>
      </c>
    </row>
    <row r="1547" customFormat="false" ht="15" hidden="false" customHeight="false" outlineLevel="0" collapsed="false">
      <c r="B1547" s="18" t="s">
        <v>288</v>
      </c>
      <c r="C1547" s="18" t="s">
        <v>2762</v>
      </c>
      <c r="D1547" s="75" t="n">
        <v>20</v>
      </c>
      <c r="E1547" s="2" t="s">
        <v>3358</v>
      </c>
      <c r="F1547" s="2" t="s">
        <v>3358</v>
      </c>
      <c r="G1547" s="2"/>
      <c r="H1547" s="18"/>
      <c r="I1547" s="0" t="str">
        <f aca="false">B1547&amp;C1547&amp;D1547</f>
        <v>UNISEXEQUIPMENT20</v>
      </c>
      <c r="J1547" s="2" t="n">
        <f aca="false">COUNTIFS(I:I,I1547)</f>
        <v>1</v>
      </c>
    </row>
    <row r="1548" customFormat="false" ht="15" hidden="false" customHeight="false" outlineLevel="0" collapsed="false">
      <c r="B1548" s="18" t="s">
        <v>288</v>
      </c>
      <c r="C1548" s="18" t="s">
        <v>2762</v>
      </c>
      <c r="D1548" s="75" t="n">
        <v>22</v>
      </c>
      <c r="E1548" s="2" t="s">
        <v>3358</v>
      </c>
      <c r="F1548" s="2" t="s">
        <v>3358</v>
      </c>
      <c r="G1548" s="2"/>
      <c r="H1548" s="18"/>
      <c r="I1548" s="0" t="str">
        <f aca="false">B1548&amp;C1548&amp;D1548</f>
        <v>UNISEXEQUIPMENT22</v>
      </c>
      <c r="J1548" s="2" t="n">
        <f aca="false">COUNTIFS(I:I,I1548)</f>
        <v>1</v>
      </c>
    </row>
    <row r="1549" customFormat="false" ht="15" hidden="false" customHeight="false" outlineLevel="0" collapsed="false">
      <c r="B1549" s="18" t="s">
        <v>288</v>
      </c>
      <c r="C1549" s="18" t="s">
        <v>2762</v>
      </c>
      <c r="D1549" s="2" t="n">
        <v>38</v>
      </c>
      <c r="E1549" s="2" t="s">
        <v>3358</v>
      </c>
      <c r="F1549" s="2" t="s">
        <v>3358</v>
      </c>
      <c r="G1549" s="2"/>
      <c r="H1549" s="18"/>
      <c r="I1549" s="0" t="str">
        <f aca="false">B1549&amp;C1549&amp;D1549</f>
        <v>UNISEXEQUIPMENT38</v>
      </c>
      <c r="J1549" s="2" t="n">
        <f aca="false">COUNTIFS(I:I,I1549)</f>
        <v>1</v>
      </c>
    </row>
    <row r="1550" customFormat="false" ht="15" hidden="false" customHeight="false" outlineLevel="0" collapsed="false">
      <c r="B1550" s="18" t="s">
        <v>288</v>
      </c>
      <c r="C1550" s="18" t="s">
        <v>2762</v>
      </c>
      <c r="D1550" s="2" t="n">
        <v>43</v>
      </c>
      <c r="E1550" s="2" t="s">
        <v>3358</v>
      </c>
      <c r="F1550" s="2" t="s">
        <v>3358</v>
      </c>
      <c r="G1550" s="2"/>
      <c r="H1550" s="18"/>
      <c r="I1550" s="0" t="str">
        <f aca="false">B1550&amp;C1550&amp;D1550</f>
        <v>UNISEXEQUIPMENT43</v>
      </c>
      <c r="J1550" s="2" t="n">
        <f aca="false">COUNTIFS(I:I,I1550)</f>
        <v>1</v>
      </c>
    </row>
    <row r="1551" customFormat="false" ht="15" hidden="false" customHeight="false" outlineLevel="0" collapsed="false">
      <c r="B1551" s="18" t="s">
        <v>288</v>
      </c>
      <c r="C1551" s="18" t="s">
        <v>2762</v>
      </c>
      <c r="D1551" s="75" t="n">
        <v>400</v>
      </c>
      <c r="E1551" s="2" t="s">
        <v>3358</v>
      </c>
      <c r="F1551" s="2" t="s">
        <v>3358</v>
      </c>
      <c r="G1551" s="2"/>
      <c r="H1551" s="18"/>
      <c r="I1551" s="0" t="str">
        <f aca="false">B1551&amp;C1551&amp;D1551</f>
        <v>UNISEXEQUIPMENT400</v>
      </c>
      <c r="J1551" s="2" t="n">
        <f aca="false">COUNTIFS(I:I,I1551)</f>
        <v>1</v>
      </c>
    </row>
    <row r="1552" customFormat="false" ht="15" hidden="false" customHeight="false" outlineLevel="0" collapsed="false">
      <c r="B1552" s="18" t="s">
        <v>288</v>
      </c>
      <c r="C1552" s="18" t="s">
        <v>2762</v>
      </c>
      <c r="D1552" s="75" t="n">
        <v>410</v>
      </c>
      <c r="E1552" s="2" t="s">
        <v>3358</v>
      </c>
      <c r="F1552" s="2" t="s">
        <v>3358</v>
      </c>
      <c r="G1552" s="2"/>
      <c r="H1552" s="18"/>
      <c r="I1552" s="0" t="str">
        <f aca="false">B1552&amp;C1552&amp;D1552</f>
        <v>UNISEXEQUIPMENT410</v>
      </c>
      <c r="J1552" s="2" t="n">
        <f aca="false">COUNTIFS(I:I,I1552)</f>
        <v>1</v>
      </c>
    </row>
    <row r="1553" customFormat="false" ht="15" hidden="false" customHeight="false" outlineLevel="0" collapsed="false">
      <c r="B1553" s="18" t="s">
        <v>288</v>
      </c>
      <c r="C1553" s="18" t="s">
        <v>2762</v>
      </c>
      <c r="D1553" s="75" t="n">
        <v>420</v>
      </c>
      <c r="E1553" s="2" t="s">
        <v>3358</v>
      </c>
      <c r="F1553" s="2" t="s">
        <v>3358</v>
      </c>
      <c r="G1553" s="2"/>
      <c r="H1553" s="18"/>
      <c r="I1553" s="0" t="str">
        <f aca="false">B1553&amp;C1553&amp;D1553</f>
        <v>UNISEXEQUIPMENT420</v>
      </c>
      <c r="J1553" s="2" t="n">
        <f aca="false">COUNTIFS(I:I,I1553)</f>
        <v>1</v>
      </c>
    </row>
    <row r="1554" customFormat="false" ht="15" hidden="false" customHeight="false" outlineLevel="0" collapsed="false">
      <c r="B1554" s="18" t="s">
        <v>288</v>
      </c>
      <c r="C1554" s="18" t="s">
        <v>2762</v>
      </c>
      <c r="D1554" s="75" t="n">
        <v>450</v>
      </c>
      <c r="E1554" s="2" t="s">
        <v>3358</v>
      </c>
      <c r="F1554" s="2" t="s">
        <v>3358</v>
      </c>
      <c r="G1554" s="2"/>
      <c r="H1554" s="18"/>
      <c r="I1554" s="0" t="str">
        <f aca="false">B1554&amp;C1554&amp;D1554</f>
        <v>UNISEXEQUIPMENT450</v>
      </c>
      <c r="J1554" s="2" t="n">
        <f aca="false">COUNTIFS(I:I,I1554)</f>
        <v>1</v>
      </c>
    </row>
    <row r="1555" customFormat="false" ht="15" hidden="false" customHeight="false" outlineLevel="0" collapsed="false">
      <c r="B1555" s="18" t="s">
        <v>288</v>
      </c>
      <c r="C1555" s="18" t="s">
        <v>2762</v>
      </c>
      <c r="D1555" s="75" t="n">
        <v>460</v>
      </c>
      <c r="E1555" s="2" t="s">
        <v>3358</v>
      </c>
      <c r="F1555" s="2" t="s">
        <v>3358</v>
      </c>
      <c r="G1555" s="2"/>
      <c r="H1555" s="18"/>
      <c r="I1555" s="0" t="str">
        <f aca="false">B1555&amp;C1555&amp;D1555</f>
        <v>UNISEXEQUIPMENT460</v>
      </c>
      <c r="J1555" s="2" t="n">
        <f aca="false">COUNTIFS(I:I,I1555)</f>
        <v>1</v>
      </c>
    </row>
    <row r="1556" customFormat="false" ht="15" hidden="false" customHeight="false" outlineLevel="0" collapsed="false">
      <c r="B1556" s="18" t="s">
        <v>288</v>
      </c>
      <c r="C1556" s="18" t="s">
        <v>2762</v>
      </c>
      <c r="D1556" s="75" t="n">
        <v>470</v>
      </c>
      <c r="E1556" s="2" t="s">
        <v>3358</v>
      </c>
      <c r="F1556" s="2" t="s">
        <v>3358</v>
      </c>
      <c r="G1556" s="2"/>
      <c r="H1556" s="18"/>
      <c r="I1556" s="0" t="str">
        <f aca="false">B1556&amp;C1556&amp;D1556</f>
        <v>UNISEXEQUIPMENT470</v>
      </c>
      <c r="J1556" s="2" t="n">
        <f aca="false">COUNTIFS(I:I,I1556)</f>
        <v>1</v>
      </c>
    </row>
    <row r="1557" customFormat="false" ht="15" hidden="false" customHeight="false" outlineLevel="0" collapsed="false">
      <c r="B1557" s="18" t="s">
        <v>288</v>
      </c>
      <c r="C1557" s="18" t="s">
        <v>2762</v>
      </c>
      <c r="D1557" s="75" t="n">
        <v>490</v>
      </c>
      <c r="E1557" s="2" t="s">
        <v>3358</v>
      </c>
      <c r="F1557" s="2" t="s">
        <v>3358</v>
      </c>
      <c r="G1557" s="2"/>
      <c r="H1557" s="18"/>
      <c r="I1557" s="0" t="str">
        <f aca="false">B1557&amp;C1557&amp;D1557</f>
        <v>UNISEXEQUIPMENT490</v>
      </c>
      <c r="J1557" s="2" t="n">
        <f aca="false">COUNTIFS(I:I,I1557)</f>
        <v>1</v>
      </c>
    </row>
    <row r="1558" customFormat="false" ht="15" hidden="false" customHeight="false" outlineLevel="0" collapsed="false">
      <c r="B1558" s="18" t="s">
        <v>288</v>
      </c>
      <c r="C1558" s="18" t="s">
        <v>2762</v>
      </c>
      <c r="D1558" s="75" t="n">
        <v>500</v>
      </c>
      <c r="E1558" s="2" t="s">
        <v>3358</v>
      </c>
      <c r="F1558" s="2" t="s">
        <v>3358</v>
      </c>
      <c r="G1558" s="2"/>
      <c r="H1558" s="18"/>
      <c r="I1558" s="0" t="str">
        <f aca="false">B1558&amp;C1558&amp;D1558</f>
        <v>UNISEXEQUIPMENT500</v>
      </c>
      <c r="J1558" s="2" t="n">
        <f aca="false">COUNTIFS(I:I,I1558)</f>
        <v>1</v>
      </c>
    </row>
    <row r="1559" customFormat="false" ht="15" hidden="false" customHeight="false" outlineLevel="0" collapsed="false">
      <c r="B1559" s="18" t="s">
        <v>288</v>
      </c>
      <c r="C1559" s="18" t="s">
        <v>2762</v>
      </c>
      <c r="D1559" s="75" t="n">
        <v>530</v>
      </c>
      <c r="E1559" s="2" t="s">
        <v>3358</v>
      </c>
      <c r="F1559" s="2" t="s">
        <v>3358</v>
      </c>
      <c r="G1559" s="2"/>
      <c r="H1559" s="18"/>
      <c r="I1559" s="0" t="str">
        <f aca="false">B1559&amp;C1559&amp;D1559</f>
        <v>UNISEXEQUIPMENT530</v>
      </c>
      <c r="J1559" s="2" t="n">
        <f aca="false">COUNTIFS(I:I,I1559)</f>
        <v>1</v>
      </c>
    </row>
    <row r="1560" customFormat="false" ht="15" hidden="false" customHeight="false" outlineLevel="0" collapsed="false">
      <c r="B1560" s="18" t="s">
        <v>288</v>
      </c>
      <c r="C1560" s="18" t="s">
        <v>2762</v>
      </c>
      <c r="D1560" s="2" t="s">
        <v>159</v>
      </c>
      <c r="E1560" s="2" t="s">
        <v>3358</v>
      </c>
      <c r="F1560" s="2" t="s">
        <v>3358</v>
      </c>
      <c r="G1560" s="2"/>
      <c r="H1560" s="18"/>
      <c r="I1560" s="0" t="str">
        <f aca="false">B1560&amp;C1560&amp;D1560</f>
        <v>UNISEXEQUIPMENT33/35</v>
      </c>
      <c r="J1560" s="2" t="n">
        <f aca="false">COUNTIFS(I:I,I1560)</f>
        <v>1</v>
      </c>
    </row>
    <row r="1561" customFormat="false" ht="15" hidden="false" customHeight="false" outlineLevel="0" collapsed="false">
      <c r="B1561" s="18" t="s">
        <v>288</v>
      </c>
      <c r="C1561" s="18" t="s">
        <v>2762</v>
      </c>
      <c r="D1561" s="2" t="s">
        <v>3523</v>
      </c>
      <c r="E1561" s="2" t="s">
        <v>3358</v>
      </c>
      <c r="F1561" s="2" t="s">
        <v>3358</v>
      </c>
      <c r="G1561" s="2"/>
      <c r="H1561" s="18"/>
      <c r="I1561" s="0" t="str">
        <f aca="false">B1561&amp;C1561&amp;D1561</f>
        <v>UNISEXEQUIPMENT33/38</v>
      </c>
      <c r="J1561" s="2" t="n">
        <f aca="false">COUNTIFS(I:I,I1561)</f>
        <v>1</v>
      </c>
    </row>
    <row r="1562" customFormat="false" ht="15" hidden="false" customHeight="false" outlineLevel="0" collapsed="false">
      <c r="B1562" s="18" t="s">
        <v>288</v>
      </c>
      <c r="C1562" s="18" t="s">
        <v>2762</v>
      </c>
      <c r="D1562" s="2" t="s">
        <v>163</v>
      </c>
      <c r="E1562" s="2" t="s">
        <v>3358</v>
      </c>
      <c r="F1562" s="2" t="s">
        <v>3358</v>
      </c>
      <c r="G1562" s="2"/>
      <c r="H1562" s="18"/>
      <c r="I1562" s="0" t="str">
        <f aca="false">B1562&amp;C1562&amp;D1562</f>
        <v>UNISEXEQUIPMENT36/38</v>
      </c>
      <c r="J1562" s="2" t="n">
        <f aca="false">COUNTIFS(I:I,I1562)</f>
        <v>1</v>
      </c>
    </row>
    <row r="1563" customFormat="false" ht="15" hidden="false" customHeight="false" outlineLevel="0" collapsed="false">
      <c r="B1563" s="18" t="s">
        <v>288</v>
      </c>
      <c r="C1563" s="18" t="s">
        <v>2762</v>
      </c>
      <c r="D1563" s="2" t="s">
        <v>2051</v>
      </c>
      <c r="E1563" s="2" t="s">
        <v>3358</v>
      </c>
      <c r="F1563" s="2" t="s">
        <v>3358</v>
      </c>
      <c r="G1563" s="2"/>
      <c r="H1563" s="18"/>
      <c r="I1563" s="0" t="str">
        <f aca="false">B1563&amp;C1563&amp;D1563</f>
        <v>UNISEXEQUIPMENT38/43</v>
      </c>
      <c r="J1563" s="2" t="n">
        <f aca="false">COUNTIFS(I:I,I1563)</f>
        <v>1</v>
      </c>
    </row>
    <row r="1564" customFormat="false" ht="15" hidden="false" customHeight="false" outlineLevel="0" collapsed="false">
      <c r="B1564" s="18" t="s">
        <v>288</v>
      </c>
      <c r="C1564" s="18" t="s">
        <v>2762</v>
      </c>
      <c r="D1564" s="2" t="s">
        <v>3526</v>
      </c>
      <c r="E1564" s="2" t="s">
        <v>3358</v>
      </c>
      <c r="F1564" s="2" t="s">
        <v>3358</v>
      </c>
      <c r="G1564" s="2"/>
      <c r="H1564" s="18"/>
      <c r="I1564" s="0" t="str">
        <f aca="false">B1564&amp;C1564&amp;D1564</f>
        <v>UNISEXEQUIPMENT38/46</v>
      </c>
      <c r="J1564" s="2" t="n">
        <f aca="false">COUNTIFS(I:I,I1564)</f>
        <v>1</v>
      </c>
    </row>
    <row r="1565" customFormat="false" ht="15" hidden="false" customHeight="false" outlineLevel="0" collapsed="false">
      <c r="B1565" s="18" t="s">
        <v>288</v>
      </c>
      <c r="C1565" s="18" t="s">
        <v>2762</v>
      </c>
      <c r="D1565" s="2" t="s">
        <v>2036</v>
      </c>
      <c r="E1565" s="2" t="s">
        <v>3358</v>
      </c>
      <c r="F1565" s="2" t="s">
        <v>3358</v>
      </c>
      <c r="G1565" s="2"/>
      <c r="H1565" s="18"/>
      <c r="I1565" s="0" t="str">
        <f aca="false">B1565&amp;C1565&amp;D1565</f>
        <v>UNISEXEQUIPMENT43/46</v>
      </c>
      <c r="J1565" s="2" t="n">
        <f aca="false">COUNTIFS(I:I,I1565)</f>
        <v>1</v>
      </c>
    </row>
    <row r="1566" customFormat="false" ht="15" hidden="false" customHeight="false" outlineLevel="0" collapsed="false">
      <c r="B1566" s="18" t="s">
        <v>288</v>
      </c>
      <c r="C1566" s="18" t="s">
        <v>2757</v>
      </c>
      <c r="D1566" s="75" t="n">
        <v>25</v>
      </c>
      <c r="E1566" s="2" t="s">
        <v>3358</v>
      </c>
      <c r="F1566" s="2" t="s">
        <v>3358</v>
      </c>
      <c r="G1566" s="2"/>
      <c r="H1566" s="18"/>
      <c r="I1566" s="0" t="str">
        <f aca="false">B1566&amp;C1566&amp;D1566</f>
        <v>UNISEXGLASSES25</v>
      </c>
      <c r="J1566" s="2" t="n">
        <f aca="false">COUNTIFS(I:I,I1566)</f>
        <v>1</v>
      </c>
    </row>
    <row r="1567" customFormat="false" ht="15" hidden="false" customHeight="false" outlineLevel="0" collapsed="false">
      <c r="B1567" s="18" t="s">
        <v>288</v>
      </c>
      <c r="C1567" s="18" t="s">
        <v>2757</v>
      </c>
      <c r="D1567" s="75" t="n">
        <v>26</v>
      </c>
      <c r="E1567" s="2" t="s">
        <v>3358</v>
      </c>
      <c r="F1567" s="2" t="s">
        <v>3358</v>
      </c>
      <c r="G1567" s="2"/>
      <c r="H1567" s="18"/>
      <c r="I1567" s="0" t="str">
        <f aca="false">B1567&amp;C1567&amp;D1567</f>
        <v>UNISEXGLASSES26</v>
      </c>
      <c r="J1567" s="2" t="n">
        <f aca="false">COUNTIFS(I:I,I1567)</f>
        <v>1</v>
      </c>
    </row>
    <row r="1568" customFormat="false" ht="15" hidden="false" customHeight="false" outlineLevel="0" collapsed="false">
      <c r="B1568" s="18" t="s">
        <v>288</v>
      </c>
      <c r="C1568" s="18" t="s">
        <v>2757</v>
      </c>
      <c r="D1568" s="75" t="n">
        <v>28</v>
      </c>
      <c r="E1568" s="2" t="s">
        <v>3358</v>
      </c>
      <c r="F1568" s="2" t="s">
        <v>3358</v>
      </c>
      <c r="G1568" s="2"/>
      <c r="H1568" s="18"/>
      <c r="I1568" s="0" t="str">
        <f aca="false">B1568&amp;C1568&amp;D1568</f>
        <v>UNISEXGLASSES28</v>
      </c>
      <c r="J1568" s="2" t="n">
        <f aca="false">COUNTIFS(I:I,I1568)</f>
        <v>1</v>
      </c>
    </row>
    <row r="1569" customFormat="false" ht="15" hidden="false" customHeight="false" outlineLevel="0" collapsed="false">
      <c r="B1569" s="18" t="s">
        <v>288</v>
      </c>
      <c r="C1569" s="18" t="s">
        <v>2757</v>
      </c>
      <c r="D1569" s="75" t="n">
        <v>29</v>
      </c>
      <c r="E1569" s="2" t="s">
        <v>3358</v>
      </c>
      <c r="F1569" s="2" t="s">
        <v>3358</v>
      </c>
      <c r="G1569" s="2"/>
      <c r="H1569" s="18"/>
      <c r="I1569" s="0" t="str">
        <f aca="false">B1569&amp;C1569&amp;D1569</f>
        <v>UNISEXGLASSES29</v>
      </c>
      <c r="J1569" s="2" t="n">
        <f aca="false">COUNTIFS(I:I,I1569)</f>
        <v>1</v>
      </c>
    </row>
    <row r="1570" customFormat="false" ht="15" hidden="false" customHeight="false" outlineLevel="0" collapsed="false">
      <c r="B1570" s="18" t="s">
        <v>288</v>
      </c>
      <c r="C1570" s="18" t="s">
        <v>2757</v>
      </c>
      <c r="D1570" s="75" t="n">
        <v>30</v>
      </c>
      <c r="E1570" s="2" t="s">
        <v>3358</v>
      </c>
      <c r="F1570" s="2" t="s">
        <v>3358</v>
      </c>
      <c r="G1570" s="2"/>
      <c r="H1570" s="18"/>
      <c r="I1570" s="0" t="str">
        <f aca="false">B1570&amp;C1570&amp;D1570</f>
        <v>UNISEXGLASSES30</v>
      </c>
      <c r="J1570" s="2" t="n">
        <f aca="false">COUNTIFS(I:I,I1570)</f>
        <v>1</v>
      </c>
    </row>
    <row r="1571" customFormat="false" ht="15" hidden="false" customHeight="false" outlineLevel="0" collapsed="false">
      <c r="B1571" s="18" t="s">
        <v>288</v>
      </c>
      <c r="C1571" s="18" t="s">
        <v>2757</v>
      </c>
      <c r="D1571" s="75" t="n">
        <v>32</v>
      </c>
      <c r="E1571" s="2" t="s">
        <v>3358</v>
      </c>
      <c r="F1571" s="2" t="s">
        <v>3358</v>
      </c>
      <c r="G1571" s="2"/>
      <c r="H1571" s="18"/>
      <c r="I1571" s="0" t="str">
        <f aca="false">B1571&amp;C1571&amp;D1571</f>
        <v>UNISEXGLASSES32</v>
      </c>
      <c r="J1571" s="2" t="n">
        <f aca="false">COUNTIFS(I:I,I1571)</f>
        <v>1</v>
      </c>
    </row>
    <row r="1572" customFormat="false" ht="15" hidden="false" customHeight="false" outlineLevel="0" collapsed="false">
      <c r="B1572" s="18" t="s">
        <v>288</v>
      </c>
      <c r="C1572" s="18" t="s">
        <v>2757</v>
      </c>
      <c r="D1572" s="75" t="n">
        <v>33</v>
      </c>
      <c r="E1572" s="2" t="s">
        <v>3358</v>
      </c>
      <c r="F1572" s="2" t="s">
        <v>3358</v>
      </c>
      <c r="G1572" s="2"/>
      <c r="H1572" s="18"/>
      <c r="I1572" s="0" t="str">
        <f aca="false">B1572&amp;C1572&amp;D1572</f>
        <v>UNISEXGLASSES33</v>
      </c>
      <c r="J1572" s="2" t="n">
        <f aca="false">COUNTIFS(I:I,I1572)</f>
        <v>1</v>
      </c>
    </row>
    <row r="1573" customFormat="false" ht="15" hidden="false" customHeight="false" outlineLevel="0" collapsed="false">
      <c r="B1573" s="18" t="s">
        <v>288</v>
      </c>
      <c r="C1573" s="18" t="s">
        <v>2757</v>
      </c>
      <c r="D1573" s="75" t="n">
        <v>34</v>
      </c>
      <c r="E1573" s="2" t="s">
        <v>3358</v>
      </c>
      <c r="F1573" s="2" t="s">
        <v>3358</v>
      </c>
      <c r="G1573" s="2"/>
      <c r="H1573" s="18"/>
      <c r="I1573" s="0" t="str">
        <f aca="false">B1573&amp;C1573&amp;D1573</f>
        <v>UNISEXGLASSES34</v>
      </c>
      <c r="J1573" s="2" t="n">
        <f aca="false">COUNTIFS(I:I,I1573)</f>
        <v>1</v>
      </c>
    </row>
    <row r="1574" customFormat="false" ht="15" hidden="false" customHeight="false" outlineLevel="0" collapsed="false">
      <c r="B1574" s="18" t="s">
        <v>288</v>
      </c>
      <c r="C1574" s="18" t="s">
        <v>2757</v>
      </c>
      <c r="D1574" s="75" t="n">
        <v>35</v>
      </c>
      <c r="E1574" s="2" t="s">
        <v>3358</v>
      </c>
      <c r="F1574" s="2" t="s">
        <v>3358</v>
      </c>
      <c r="G1574" s="2"/>
      <c r="H1574" s="18"/>
      <c r="I1574" s="0" t="str">
        <f aca="false">B1574&amp;C1574&amp;D1574</f>
        <v>UNISEXGLASSES35</v>
      </c>
      <c r="J1574" s="2" t="n">
        <f aca="false">COUNTIFS(I:I,I1574)</f>
        <v>1</v>
      </c>
    </row>
    <row r="1575" customFormat="false" ht="15" hidden="false" customHeight="false" outlineLevel="0" collapsed="false">
      <c r="B1575" s="18" t="s">
        <v>288</v>
      </c>
      <c r="C1575" s="18" t="s">
        <v>2757</v>
      </c>
      <c r="D1575" s="75" t="n">
        <v>36</v>
      </c>
      <c r="E1575" s="2" t="s">
        <v>3358</v>
      </c>
      <c r="F1575" s="2" t="s">
        <v>3358</v>
      </c>
      <c r="G1575" s="2"/>
      <c r="H1575" s="18"/>
      <c r="I1575" s="0" t="str">
        <f aca="false">B1575&amp;C1575&amp;D1575</f>
        <v>UNISEXGLASSES36</v>
      </c>
      <c r="J1575" s="2" t="n">
        <f aca="false">COUNTIFS(I:I,I1575)</f>
        <v>1</v>
      </c>
    </row>
    <row r="1576" customFormat="false" ht="15" hidden="false" customHeight="false" outlineLevel="0" collapsed="false">
      <c r="B1576" s="18" t="s">
        <v>288</v>
      </c>
      <c r="C1576" s="18" t="s">
        <v>2757</v>
      </c>
      <c r="D1576" s="75" t="n">
        <v>38</v>
      </c>
      <c r="E1576" s="2" t="s">
        <v>3358</v>
      </c>
      <c r="F1576" s="2" t="s">
        <v>3358</v>
      </c>
      <c r="G1576" s="2"/>
      <c r="H1576" s="18"/>
      <c r="I1576" s="0" t="str">
        <f aca="false">B1576&amp;C1576&amp;D1576</f>
        <v>UNISEXGLASSES38</v>
      </c>
      <c r="J1576" s="2" t="n">
        <f aca="false">COUNTIFS(I:I,I1576)</f>
        <v>1</v>
      </c>
    </row>
    <row r="1577" customFormat="false" ht="15" hidden="false" customHeight="false" outlineLevel="0" collapsed="false">
      <c r="B1577" s="18" t="s">
        <v>288</v>
      </c>
      <c r="C1577" s="18" t="s">
        <v>2757</v>
      </c>
      <c r="D1577" s="75" t="n">
        <v>39</v>
      </c>
      <c r="E1577" s="2" t="s">
        <v>3358</v>
      </c>
      <c r="F1577" s="2" t="s">
        <v>3358</v>
      </c>
      <c r="G1577" s="2"/>
      <c r="H1577" s="18"/>
      <c r="I1577" s="0" t="str">
        <f aca="false">B1577&amp;C1577&amp;D1577</f>
        <v>UNISEXGLASSES39</v>
      </c>
      <c r="J1577" s="2" t="n">
        <f aca="false">COUNTIFS(I:I,I1577)</f>
        <v>1</v>
      </c>
    </row>
    <row r="1578" customFormat="false" ht="15" hidden="false" customHeight="false" outlineLevel="0" collapsed="false">
      <c r="B1578" s="18" t="s">
        <v>288</v>
      </c>
      <c r="C1578" s="18" t="s">
        <v>2757</v>
      </c>
      <c r="D1578" s="75" t="n">
        <v>40</v>
      </c>
      <c r="E1578" s="2" t="s">
        <v>3358</v>
      </c>
      <c r="F1578" s="2" t="s">
        <v>3358</v>
      </c>
      <c r="G1578" s="2"/>
      <c r="H1578" s="18"/>
      <c r="I1578" s="0" t="str">
        <f aca="false">B1578&amp;C1578&amp;D1578</f>
        <v>UNISEXGLASSES40</v>
      </c>
      <c r="J1578" s="2" t="n">
        <f aca="false">COUNTIFS(I:I,I1578)</f>
        <v>1</v>
      </c>
    </row>
    <row r="1579" customFormat="false" ht="15" hidden="false" customHeight="false" outlineLevel="0" collapsed="false">
      <c r="B1579" s="18" t="s">
        <v>288</v>
      </c>
      <c r="C1579" s="18" t="s">
        <v>2757</v>
      </c>
      <c r="D1579" s="75" t="n">
        <v>46</v>
      </c>
      <c r="E1579" s="2" t="s">
        <v>3358</v>
      </c>
      <c r="F1579" s="2" t="s">
        <v>3358</v>
      </c>
      <c r="G1579" s="2"/>
      <c r="H1579" s="18"/>
      <c r="I1579" s="0" t="str">
        <f aca="false">B1579&amp;C1579&amp;D1579</f>
        <v>UNISEXGLASSES46</v>
      </c>
      <c r="J1579" s="2" t="n">
        <f aca="false">COUNTIFS(I:I,I1579)</f>
        <v>1</v>
      </c>
    </row>
    <row r="1580" customFormat="false" ht="15" hidden="false" customHeight="false" outlineLevel="0" collapsed="false">
      <c r="B1580" s="18" t="s">
        <v>288</v>
      </c>
      <c r="C1580" s="18" t="s">
        <v>2757</v>
      </c>
      <c r="D1580" s="75" t="n">
        <v>47</v>
      </c>
      <c r="E1580" s="2" t="s">
        <v>3358</v>
      </c>
      <c r="F1580" s="2" t="s">
        <v>3358</v>
      </c>
      <c r="G1580" s="2"/>
      <c r="H1580" s="18"/>
      <c r="I1580" s="0" t="str">
        <f aca="false">B1580&amp;C1580&amp;D1580</f>
        <v>UNISEXGLASSES47</v>
      </c>
      <c r="J1580" s="2" t="n">
        <f aca="false">COUNTIFS(I:I,I1580)</f>
        <v>1</v>
      </c>
    </row>
    <row r="1581" customFormat="false" ht="15" hidden="false" customHeight="false" outlineLevel="0" collapsed="false">
      <c r="B1581" s="18" t="s">
        <v>288</v>
      </c>
      <c r="C1581" s="18" t="s">
        <v>2757</v>
      </c>
      <c r="D1581" s="75" t="n">
        <v>48</v>
      </c>
      <c r="E1581" s="2" t="s">
        <v>3358</v>
      </c>
      <c r="F1581" s="2" t="s">
        <v>3358</v>
      </c>
      <c r="G1581" s="2"/>
      <c r="H1581" s="18"/>
      <c r="I1581" s="0" t="str">
        <f aca="false">B1581&amp;C1581&amp;D1581</f>
        <v>UNISEXGLASSES48</v>
      </c>
      <c r="J1581" s="2" t="n">
        <f aca="false">COUNTIFS(I:I,I1581)</f>
        <v>1</v>
      </c>
    </row>
    <row r="1582" customFormat="false" ht="15" hidden="false" customHeight="false" outlineLevel="0" collapsed="false">
      <c r="B1582" s="18" t="s">
        <v>288</v>
      </c>
      <c r="C1582" s="18" t="s">
        <v>2757</v>
      </c>
      <c r="D1582" s="75" t="n">
        <v>49</v>
      </c>
      <c r="E1582" s="2" t="s">
        <v>3358</v>
      </c>
      <c r="F1582" s="2" t="s">
        <v>3358</v>
      </c>
      <c r="G1582" s="2"/>
      <c r="H1582" s="18"/>
      <c r="I1582" s="0" t="str">
        <f aca="false">B1582&amp;C1582&amp;D1582</f>
        <v>UNISEXGLASSES49</v>
      </c>
      <c r="J1582" s="2" t="n">
        <f aca="false">COUNTIFS(I:I,I1582)</f>
        <v>1</v>
      </c>
    </row>
    <row r="1583" customFormat="false" ht="15" hidden="false" customHeight="false" outlineLevel="0" collapsed="false">
      <c r="B1583" s="18" t="s">
        <v>288</v>
      </c>
      <c r="C1583" s="18" t="s">
        <v>2757</v>
      </c>
      <c r="D1583" s="75" t="n">
        <v>50</v>
      </c>
      <c r="E1583" s="2" t="s">
        <v>3358</v>
      </c>
      <c r="F1583" s="2" t="s">
        <v>3358</v>
      </c>
      <c r="G1583" s="2"/>
      <c r="H1583" s="18"/>
      <c r="I1583" s="0" t="str">
        <f aca="false">B1583&amp;C1583&amp;D1583</f>
        <v>UNISEXGLASSES50</v>
      </c>
      <c r="J1583" s="2" t="n">
        <f aca="false">COUNTIFS(I:I,I1583)</f>
        <v>1</v>
      </c>
    </row>
    <row r="1584" customFormat="false" ht="15" hidden="false" customHeight="false" outlineLevel="0" collapsed="false">
      <c r="B1584" s="18" t="s">
        <v>288</v>
      </c>
      <c r="C1584" s="18" t="s">
        <v>2757</v>
      </c>
      <c r="D1584" s="75" t="n">
        <v>51</v>
      </c>
      <c r="E1584" s="2" t="s">
        <v>3358</v>
      </c>
      <c r="F1584" s="2" t="s">
        <v>3358</v>
      </c>
      <c r="G1584" s="2"/>
      <c r="H1584" s="18"/>
      <c r="I1584" s="0" t="str">
        <f aca="false">B1584&amp;C1584&amp;D1584</f>
        <v>UNISEXGLASSES51</v>
      </c>
      <c r="J1584" s="2" t="n">
        <f aca="false">COUNTIFS(I:I,I1584)</f>
        <v>1</v>
      </c>
    </row>
    <row r="1585" customFormat="false" ht="15" hidden="false" customHeight="false" outlineLevel="0" collapsed="false">
      <c r="B1585" s="18" t="s">
        <v>288</v>
      </c>
      <c r="C1585" s="18" t="s">
        <v>2757</v>
      </c>
      <c r="D1585" s="75" t="n">
        <v>52</v>
      </c>
      <c r="E1585" s="2" t="s">
        <v>3358</v>
      </c>
      <c r="F1585" s="2" t="s">
        <v>3358</v>
      </c>
      <c r="G1585" s="2"/>
      <c r="H1585" s="18"/>
      <c r="I1585" s="0" t="str">
        <f aca="false">B1585&amp;C1585&amp;D1585</f>
        <v>UNISEXGLASSES52</v>
      </c>
      <c r="J1585" s="2" t="n">
        <f aca="false">COUNTIFS(I:I,I1585)</f>
        <v>1</v>
      </c>
    </row>
    <row r="1586" customFormat="false" ht="15" hidden="false" customHeight="false" outlineLevel="0" collapsed="false">
      <c r="B1586" s="18" t="s">
        <v>288</v>
      </c>
      <c r="C1586" s="18" t="s">
        <v>2757</v>
      </c>
      <c r="D1586" s="75" t="n">
        <v>53</v>
      </c>
      <c r="E1586" s="2" t="s">
        <v>3358</v>
      </c>
      <c r="F1586" s="2" t="s">
        <v>3358</v>
      </c>
      <c r="G1586" s="2"/>
      <c r="H1586" s="18"/>
      <c r="I1586" s="0" t="str">
        <f aca="false">B1586&amp;C1586&amp;D1586</f>
        <v>UNISEXGLASSES53</v>
      </c>
      <c r="J1586" s="2" t="n">
        <f aca="false">COUNTIFS(I:I,I1586)</f>
        <v>1</v>
      </c>
    </row>
    <row r="1587" customFormat="false" ht="15" hidden="false" customHeight="false" outlineLevel="0" collapsed="false">
      <c r="B1587" s="18" t="s">
        <v>288</v>
      </c>
      <c r="C1587" s="18" t="s">
        <v>2757</v>
      </c>
      <c r="D1587" s="75" t="n">
        <v>54</v>
      </c>
      <c r="E1587" s="2" t="s">
        <v>3358</v>
      </c>
      <c r="F1587" s="2" t="s">
        <v>3358</v>
      </c>
      <c r="G1587" s="2"/>
      <c r="H1587" s="18"/>
      <c r="I1587" s="0" t="str">
        <f aca="false">B1587&amp;C1587&amp;D1587</f>
        <v>UNISEXGLASSES54</v>
      </c>
      <c r="J1587" s="2" t="n">
        <f aca="false">COUNTIFS(I:I,I1587)</f>
        <v>1</v>
      </c>
    </row>
    <row r="1588" customFormat="false" ht="15" hidden="false" customHeight="false" outlineLevel="0" collapsed="false">
      <c r="B1588" s="18" t="s">
        <v>288</v>
      </c>
      <c r="C1588" s="18" t="s">
        <v>2757</v>
      </c>
      <c r="D1588" s="75" t="n">
        <v>55</v>
      </c>
      <c r="E1588" s="2" t="s">
        <v>3358</v>
      </c>
      <c r="F1588" s="2" t="s">
        <v>3358</v>
      </c>
      <c r="G1588" s="2"/>
      <c r="H1588" s="18"/>
      <c r="I1588" s="0" t="str">
        <f aca="false">B1588&amp;C1588&amp;D1588</f>
        <v>UNISEXGLASSES55</v>
      </c>
      <c r="J1588" s="2" t="n">
        <f aca="false">COUNTIFS(I:I,I1588)</f>
        <v>1</v>
      </c>
    </row>
    <row r="1589" customFormat="false" ht="15" hidden="false" customHeight="false" outlineLevel="0" collapsed="false">
      <c r="B1589" s="18" t="s">
        <v>288</v>
      </c>
      <c r="C1589" s="18" t="s">
        <v>2757</v>
      </c>
      <c r="D1589" s="75" t="n">
        <v>56</v>
      </c>
      <c r="E1589" s="2" t="s">
        <v>3358</v>
      </c>
      <c r="F1589" s="2" t="s">
        <v>3358</v>
      </c>
      <c r="G1589" s="2"/>
      <c r="H1589" s="18"/>
      <c r="I1589" s="0" t="str">
        <f aca="false">B1589&amp;C1589&amp;D1589</f>
        <v>UNISEXGLASSES56</v>
      </c>
      <c r="J1589" s="2" t="n">
        <f aca="false">COUNTIFS(I:I,I1589)</f>
        <v>1</v>
      </c>
    </row>
    <row r="1590" customFormat="false" ht="15" hidden="false" customHeight="false" outlineLevel="0" collapsed="false">
      <c r="B1590" s="18" t="s">
        <v>288</v>
      </c>
      <c r="C1590" s="18" t="s">
        <v>2757</v>
      </c>
      <c r="D1590" s="75" t="n">
        <v>57</v>
      </c>
      <c r="E1590" s="2" t="s">
        <v>3358</v>
      </c>
      <c r="F1590" s="2" t="s">
        <v>3358</v>
      </c>
      <c r="G1590" s="2"/>
      <c r="H1590" s="18"/>
      <c r="I1590" s="0" t="str">
        <f aca="false">B1590&amp;C1590&amp;D1590</f>
        <v>UNISEXGLASSES57</v>
      </c>
      <c r="J1590" s="2" t="n">
        <f aca="false">COUNTIFS(I:I,I1590)</f>
        <v>1</v>
      </c>
    </row>
    <row r="1591" customFormat="false" ht="15" hidden="false" customHeight="false" outlineLevel="0" collapsed="false">
      <c r="B1591" s="18" t="s">
        <v>288</v>
      </c>
      <c r="C1591" s="18" t="s">
        <v>2757</v>
      </c>
      <c r="D1591" s="75" t="n">
        <v>58</v>
      </c>
      <c r="E1591" s="2" t="s">
        <v>3358</v>
      </c>
      <c r="F1591" s="2" t="s">
        <v>3358</v>
      </c>
      <c r="G1591" s="2"/>
      <c r="H1591" s="18"/>
      <c r="I1591" s="0" t="str">
        <f aca="false">B1591&amp;C1591&amp;D1591</f>
        <v>UNISEXGLASSES58</v>
      </c>
      <c r="J1591" s="2" t="n">
        <f aca="false">COUNTIFS(I:I,I1591)</f>
        <v>1</v>
      </c>
    </row>
    <row r="1592" customFormat="false" ht="15" hidden="false" customHeight="false" outlineLevel="0" collapsed="false">
      <c r="B1592" s="18" t="s">
        <v>288</v>
      </c>
      <c r="C1592" s="18" t="s">
        <v>2757</v>
      </c>
      <c r="D1592" s="75" t="n">
        <v>59</v>
      </c>
      <c r="E1592" s="2" t="s">
        <v>3358</v>
      </c>
      <c r="F1592" s="2" t="s">
        <v>3358</v>
      </c>
      <c r="G1592" s="2"/>
      <c r="H1592" s="18"/>
      <c r="I1592" s="0" t="str">
        <f aca="false">B1592&amp;C1592&amp;D1592</f>
        <v>UNISEXGLASSES59</v>
      </c>
      <c r="J1592" s="2" t="n">
        <f aca="false">COUNTIFS(I:I,I1592)</f>
        <v>1</v>
      </c>
    </row>
    <row r="1593" customFormat="false" ht="15" hidden="false" customHeight="false" outlineLevel="0" collapsed="false">
      <c r="B1593" s="18" t="s">
        <v>288</v>
      </c>
      <c r="C1593" s="18" t="s">
        <v>2757</v>
      </c>
      <c r="D1593" s="75" t="n">
        <v>60</v>
      </c>
      <c r="E1593" s="2" t="s">
        <v>3358</v>
      </c>
      <c r="F1593" s="2" t="s">
        <v>3358</v>
      </c>
      <c r="G1593" s="2"/>
      <c r="H1593" s="18"/>
      <c r="I1593" s="0" t="str">
        <f aca="false">B1593&amp;C1593&amp;D1593</f>
        <v>UNISEXGLASSES60</v>
      </c>
      <c r="J1593" s="2" t="n">
        <f aca="false">COUNTIFS(I:I,I1593)</f>
        <v>1</v>
      </c>
    </row>
    <row r="1594" customFormat="false" ht="15" hidden="false" customHeight="false" outlineLevel="0" collapsed="false">
      <c r="B1594" s="18" t="s">
        <v>288</v>
      </c>
      <c r="C1594" s="18" t="s">
        <v>2757</v>
      </c>
      <c r="D1594" s="75" t="n">
        <v>61</v>
      </c>
      <c r="E1594" s="2" t="s">
        <v>3358</v>
      </c>
      <c r="F1594" s="2" t="s">
        <v>3358</v>
      </c>
      <c r="G1594" s="2"/>
      <c r="H1594" s="18"/>
      <c r="I1594" s="0" t="str">
        <f aca="false">B1594&amp;C1594&amp;D1594</f>
        <v>UNISEXGLASSES61</v>
      </c>
      <c r="J1594" s="2" t="n">
        <f aca="false">COUNTIFS(I:I,I1594)</f>
        <v>1</v>
      </c>
    </row>
    <row r="1595" customFormat="false" ht="15" hidden="false" customHeight="false" outlineLevel="0" collapsed="false">
      <c r="B1595" s="18" t="s">
        <v>288</v>
      </c>
      <c r="C1595" s="18" t="s">
        <v>2757</v>
      </c>
      <c r="D1595" s="75" t="n">
        <v>62</v>
      </c>
      <c r="E1595" s="2" t="s">
        <v>3358</v>
      </c>
      <c r="F1595" s="2" t="s">
        <v>3358</v>
      </c>
      <c r="G1595" s="2"/>
      <c r="H1595" s="18"/>
      <c r="I1595" s="0" t="str">
        <f aca="false">B1595&amp;C1595&amp;D1595</f>
        <v>UNISEXGLASSES62</v>
      </c>
      <c r="J1595" s="2" t="n">
        <f aca="false">COUNTIFS(I:I,I1595)</f>
        <v>1</v>
      </c>
    </row>
    <row r="1596" customFormat="false" ht="15" hidden="false" customHeight="false" outlineLevel="0" collapsed="false">
      <c r="B1596" s="18" t="s">
        <v>288</v>
      </c>
      <c r="C1596" s="18" t="s">
        <v>2757</v>
      </c>
      <c r="D1596" s="75" t="n">
        <v>63</v>
      </c>
      <c r="E1596" s="2" t="s">
        <v>3358</v>
      </c>
      <c r="F1596" s="2" t="s">
        <v>3358</v>
      </c>
      <c r="G1596" s="2"/>
      <c r="H1596" s="18"/>
      <c r="I1596" s="0" t="str">
        <f aca="false">B1596&amp;C1596&amp;D1596</f>
        <v>UNISEXGLASSES63</v>
      </c>
      <c r="J1596" s="2" t="n">
        <f aca="false">COUNTIFS(I:I,I1596)</f>
        <v>1</v>
      </c>
    </row>
    <row r="1597" customFormat="false" ht="15" hidden="false" customHeight="false" outlineLevel="0" collapsed="false">
      <c r="B1597" s="18" t="s">
        <v>288</v>
      </c>
      <c r="C1597" s="18" t="s">
        <v>2757</v>
      </c>
      <c r="D1597" s="75" t="n">
        <v>64</v>
      </c>
      <c r="E1597" s="2" t="s">
        <v>3358</v>
      </c>
      <c r="F1597" s="2" t="s">
        <v>3358</v>
      </c>
      <c r="G1597" s="2"/>
      <c r="H1597" s="18"/>
      <c r="I1597" s="0" t="str">
        <f aca="false">B1597&amp;C1597&amp;D1597</f>
        <v>UNISEXGLASSES64</v>
      </c>
      <c r="J1597" s="2" t="n">
        <f aca="false">COUNTIFS(I:I,I1597)</f>
        <v>1</v>
      </c>
    </row>
    <row r="1598" customFormat="false" ht="15" hidden="false" customHeight="false" outlineLevel="0" collapsed="false">
      <c r="B1598" s="18" t="s">
        <v>288</v>
      </c>
      <c r="C1598" s="18" t="s">
        <v>2757</v>
      </c>
      <c r="D1598" s="75" t="n">
        <v>65</v>
      </c>
      <c r="E1598" s="2" t="s">
        <v>3358</v>
      </c>
      <c r="F1598" s="2" t="s">
        <v>3358</v>
      </c>
      <c r="G1598" s="2"/>
      <c r="H1598" s="18"/>
      <c r="I1598" s="0" t="str">
        <f aca="false">B1598&amp;C1598&amp;D1598</f>
        <v>UNISEXGLASSES65</v>
      </c>
      <c r="J1598" s="2" t="n">
        <f aca="false">COUNTIFS(I:I,I1598)</f>
        <v>1</v>
      </c>
    </row>
    <row r="1599" customFormat="false" ht="15" hidden="false" customHeight="false" outlineLevel="0" collapsed="false">
      <c r="B1599" s="18" t="s">
        <v>288</v>
      </c>
      <c r="C1599" s="18" t="s">
        <v>2757</v>
      </c>
      <c r="D1599" s="75" t="n">
        <v>66</v>
      </c>
      <c r="E1599" s="2" t="s">
        <v>3358</v>
      </c>
      <c r="F1599" s="2" t="s">
        <v>3358</v>
      </c>
      <c r="G1599" s="2"/>
      <c r="H1599" s="18"/>
      <c r="I1599" s="0" t="str">
        <f aca="false">B1599&amp;C1599&amp;D1599</f>
        <v>UNISEXGLASSES66</v>
      </c>
      <c r="J1599" s="2" t="n">
        <f aca="false">COUNTIFS(I:I,I1599)</f>
        <v>1</v>
      </c>
    </row>
    <row r="1600" customFormat="false" ht="15" hidden="false" customHeight="false" outlineLevel="0" collapsed="false">
      <c r="B1600" s="18" t="s">
        <v>288</v>
      </c>
      <c r="C1600" s="18" t="s">
        <v>2757</v>
      </c>
      <c r="D1600" s="75" t="n">
        <v>67</v>
      </c>
      <c r="E1600" s="2" t="s">
        <v>3358</v>
      </c>
      <c r="F1600" s="2" t="s">
        <v>3358</v>
      </c>
      <c r="G1600" s="2"/>
      <c r="H1600" s="18"/>
      <c r="I1600" s="0" t="str">
        <f aca="false">B1600&amp;C1600&amp;D1600</f>
        <v>UNISEXGLASSES67</v>
      </c>
      <c r="J1600" s="2" t="n">
        <f aca="false">COUNTIFS(I:I,I1600)</f>
        <v>1</v>
      </c>
    </row>
    <row r="1601" customFormat="false" ht="15" hidden="false" customHeight="false" outlineLevel="0" collapsed="false">
      <c r="B1601" s="18" t="s">
        <v>288</v>
      </c>
      <c r="C1601" s="18" t="s">
        <v>2757</v>
      </c>
      <c r="D1601" s="75" t="n">
        <v>68</v>
      </c>
      <c r="E1601" s="2" t="s">
        <v>3358</v>
      </c>
      <c r="F1601" s="2" t="s">
        <v>3358</v>
      </c>
      <c r="G1601" s="2"/>
      <c r="H1601" s="18"/>
      <c r="I1601" s="0" t="str">
        <f aca="false">B1601&amp;C1601&amp;D1601</f>
        <v>UNISEXGLASSES68</v>
      </c>
      <c r="J1601" s="2" t="n">
        <f aca="false">COUNTIFS(I:I,I1601)</f>
        <v>1</v>
      </c>
    </row>
    <row r="1602" customFormat="false" ht="15" hidden="false" customHeight="false" outlineLevel="0" collapsed="false">
      <c r="B1602" s="18" t="s">
        <v>288</v>
      </c>
      <c r="C1602" s="18" t="s">
        <v>2757</v>
      </c>
      <c r="D1602" s="75" t="n">
        <v>69</v>
      </c>
      <c r="E1602" s="2" t="s">
        <v>3358</v>
      </c>
      <c r="F1602" s="2" t="s">
        <v>3358</v>
      </c>
      <c r="G1602" s="2"/>
      <c r="H1602" s="18"/>
      <c r="I1602" s="0" t="str">
        <f aca="false">B1602&amp;C1602&amp;D1602</f>
        <v>UNISEXGLASSES69</v>
      </c>
      <c r="J1602" s="2" t="n">
        <f aca="false">COUNTIFS(I:I,I1602)</f>
        <v>1</v>
      </c>
    </row>
    <row r="1603" customFormat="false" ht="15" hidden="false" customHeight="false" outlineLevel="0" collapsed="false">
      <c r="B1603" s="18" t="s">
        <v>288</v>
      </c>
      <c r="C1603" s="18" t="s">
        <v>2589</v>
      </c>
      <c r="D1603" s="2" t="n">
        <v>14</v>
      </c>
      <c r="E1603" s="2" t="s">
        <v>3358</v>
      </c>
      <c r="F1603" s="2" t="s">
        <v>3358</v>
      </c>
      <c r="G1603" s="2"/>
      <c r="H1603" s="18"/>
      <c r="I1603" s="0" t="str">
        <f aca="false">B1603&amp;C1603&amp;D1603</f>
        <v>UNISEXGLOVES14</v>
      </c>
      <c r="J1603" s="2" t="n">
        <f aca="false">COUNTIFS(I:I,I1603)</f>
        <v>1</v>
      </c>
    </row>
    <row r="1604" customFormat="false" ht="15" hidden="false" customHeight="false" outlineLevel="0" collapsed="false">
      <c r="B1604" s="18" t="s">
        <v>288</v>
      </c>
      <c r="C1604" s="18" t="s">
        <v>2589</v>
      </c>
      <c r="D1604" s="2" t="n">
        <v>15</v>
      </c>
      <c r="E1604" s="2" t="s">
        <v>3358</v>
      </c>
      <c r="F1604" s="2" t="s">
        <v>3358</v>
      </c>
      <c r="G1604" s="2"/>
      <c r="H1604" s="18"/>
      <c r="I1604" s="0" t="str">
        <f aca="false">B1604&amp;C1604&amp;D1604</f>
        <v>UNISEXGLOVES15</v>
      </c>
      <c r="J1604" s="2" t="n">
        <f aca="false">COUNTIFS(I:I,I1604)</f>
        <v>1</v>
      </c>
    </row>
    <row r="1605" customFormat="false" ht="15" hidden="false" customHeight="false" outlineLevel="0" collapsed="false">
      <c r="B1605" s="18" t="s">
        <v>288</v>
      </c>
      <c r="C1605" s="18" t="s">
        <v>2589</v>
      </c>
      <c r="D1605" s="2" t="n">
        <v>16</v>
      </c>
      <c r="E1605" s="2" t="s">
        <v>3358</v>
      </c>
      <c r="F1605" s="2" t="s">
        <v>3358</v>
      </c>
      <c r="G1605" s="2"/>
      <c r="H1605" s="18"/>
      <c r="I1605" s="0" t="str">
        <f aca="false">B1605&amp;C1605&amp;D1605</f>
        <v>UNISEXGLOVES16</v>
      </c>
      <c r="J1605" s="2" t="n">
        <f aca="false">COUNTIFS(I:I,I1605)</f>
        <v>1</v>
      </c>
    </row>
    <row r="1606" customFormat="false" ht="15" hidden="false" customHeight="false" outlineLevel="0" collapsed="false">
      <c r="B1606" s="18" t="s">
        <v>288</v>
      </c>
      <c r="C1606" s="18" t="s">
        <v>2589</v>
      </c>
      <c r="D1606" s="2" t="n">
        <v>17</v>
      </c>
      <c r="E1606" s="2" t="s">
        <v>3358</v>
      </c>
      <c r="F1606" s="2" t="s">
        <v>3358</v>
      </c>
      <c r="G1606" s="2"/>
      <c r="H1606" s="18"/>
      <c r="I1606" s="0" t="str">
        <f aca="false">B1606&amp;C1606&amp;D1606</f>
        <v>UNISEXGLOVES17</v>
      </c>
      <c r="J1606" s="2" t="n">
        <f aca="false">COUNTIFS(I:I,I1606)</f>
        <v>1</v>
      </c>
    </row>
    <row r="1607" customFormat="false" ht="15" hidden="false" customHeight="false" outlineLevel="0" collapsed="false">
      <c r="B1607" s="18" t="s">
        <v>288</v>
      </c>
      <c r="C1607" s="18" t="s">
        <v>2589</v>
      </c>
      <c r="D1607" s="2" t="n">
        <v>18</v>
      </c>
      <c r="E1607" s="2" t="s">
        <v>3358</v>
      </c>
      <c r="F1607" s="2" t="s">
        <v>3358</v>
      </c>
      <c r="G1607" s="2"/>
      <c r="H1607" s="18"/>
      <c r="I1607" s="0" t="str">
        <f aca="false">B1607&amp;C1607&amp;D1607</f>
        <v>UNISEXGLOVES18</v>
      </c>
      <c r="J1607" s="2" t="n">
        <f aca="false">COUNTIFS(I:I,I1607)</f>
        <v>1</v>
      </c>
    </row>
    <row r="1608" customFormat="false" ht="15" hidden="false" customHeight="false" outlineLevel="0" collapsed="false">
      <c r="B1608" s="18" t="s">
        <v>288</v>
      </c>
      <c r="C1608" s="18" t="s">
        <v>2589</v>
      </c>
      <c r="D1608" s="2" t="n">
        <v>19</v>
      </c>
      <c r="E1608" s="2" t="s">
        <v>3358</v>
      </c>
      <c r="F1608" s="2" t="s">
        <v>3358</v>
      </c>
      <c r="G1608" s="2"/>
      <c r="H1608" s="18"/>
      <c r="I1608" s="0" t="str">
        <f aca="false">B1608&amp;C1608&amp;D1608</f>
        <v>UNISEXGLOVES19</v>
      </c>
      <c r="J1608" s="2" t="n">
        <f aca="false">COUNTIFS(I:I,I1608)</f>
        <v>1</v>
      </c>
    </row>
    <row r="1609" customFormat="false" ht="15" hidden="false" customHeight="false" outlineLevel="0" collapsed="false">
      <c r="B1609" s="18" t="s">
        <v>288</v>
      </c>
      <c r="C1609" s="18" t="s">
        <v>2589</v>
      </c>
      <c r="D1609" s="2" t="n">
        <v>20</v>
      </c>
      <c r="E1609" s="2" t="s">
        <v>3358</v>
      </c>
      <c r="F1609" s="2" t="s">
        <v>3358</v>
      </c>
      <c r="G1609" s="2"/>
      <c r="H1609" s="18"/>
      <c r="I1609" s="0" t="str">
        <f aca="false">B1609&amp;C1609&amp;D1609</f>
        <v>UNISEXGLOVES20</v>
      </c>
      <c r="J1609" s="2" t="n">
        <f aca="false">COUNTIFS(I:I,I1609)</f>
        <v>1</v>
      </c>
    </row>
    <row r="1610" customFormat="false" ht="15" hidden="false" customHeight="false" outlineLevel="0" collapsed="false">
      <c r="B1610" s="18" t="s">
        <v>288</v>
      </c>
      <c r="C1610" s="18" t="s">
        <v>2589</v>
      </c>
      <c r="D1610" s="2" t="n">
        <v>22</v>
      </c>
      <c r="E1610" s="2" t="s">
        <v>3358</v>
      </c>
      <c r="F1610" s="2" t="s">
        <v>3358</v>
      </c>
      <c r="G1610" s="2"/>
      <c r="H1610" s="18"/>
      <c r="I1610" s="0" t="str">
        <f aca="false">B1610&amp;C1610&amp;D1610</f>
        <v>UNISEXGLOVES22</v>
      </c>
      <c r="J1610" s="2" t="n">
        <f aca="false">COUNTIFS(I:I,I1610)</f>
        <v>1</v>
      </c>
    </row>
    <row r="1611" customFormat="false" ht="15" hidden="false" customHeight="false" outlineLevel="0" collapsed="false">
      <c r="B1611" s="18" t="s">
        <v>288</v>
      </c>
      <c r="C1611" s="18" t="s">
        <v>2589</v>
      </c>
      <c r="D1611" s="2" t="n">
        <v>23</v>
      </c>
      <c r="E1611" s="2" t="s">
        <v>3358</v>
      </c>
      <c r="F1611" s="2" t="s">
        <v>3358</v>
      </c>
      <c r="G1611" s="2"/>
      <c r="H1611" s="18"/>
      <c r="I1611" s="0" t="str">
        <f aca="false">B1611&amp;C1611&amp;D1611</f>
        <v>UNISEXGLOVES23</v>
      </c>
      <c r="J1611" s="2" t="n">
        <f aca="false">COUNTIFS(I:I,I1611)</f>
        <v>1</v>
      </c>
    </row>
    <row r="1612" customFormat="false" ht="15" hidden="false" customHeight="false" outlineLevel="0" collapsed="false">
      <c r="B1612" s="18" t="s">
        <v>288</v>
      </c>
      <c r="C1612" s="18" t="s">
        <v>2589</v>
      </c>
      <c r="D1612" s="2" t="n">
        <v>24</v>
      </c>
      <c r="E1612" s="2" t="s">
        <v>3358</v>
      </c>
      <c r="F1612" s="2" t="s">
        <v>3358</v>
      </c>
      <c r="G1612" s="2"/>
      <c r="H1612" s="18"/>
      <c r="I1612" s="0" t="str">
        <f aca="false">B1612&amp;C1612&amp;D1612</f>
        <v>UNISEXGLOVES24</v>
      </c>
      <c r="J1612" s="2" t="n">
        <f aca="false">COUNTIFS(I:I,I1612)</f>
        <v>1</v>
      </c>
    </row>
    <row r="1613" customFormat="false" ht="15" hidden="false" customHeight="false" outlineLevel="0" collapsed="false">
      <c r="B1613" s="18" t="s">
        <v>288</v>
      </c>
      <c r="C1613" s="18" t="s">
        <v>2589</v>
      </c>
      <c r="D1613" s="2" t="n">
        <v>26</v>
      </c>
      <c r="E1613" s="2" t="s">
        <v>3358</v>
      </c>
      <c r="F1613" s="2" t="s">
        <v>3358</v>
      </c>
      <c r="G1613" s="2"/>
      <c r="H1613" s="18"/>
      <c r="I1613" s="0" t="str">
        <f aca="false">B1613&amp;C1613&amp;D1613</f>
        <v>UNISEXGLOVES26</v>
      </c>
      <c r="J1613" s="2" t="n">
        <f aca="false">COUNTIFS(I:I,I1613)</f>
        <v>1</v>
      </c>
    </row>
    <row r="1614" customFormat="false" ht="15" hidden="false" customHeight="false" outlineLevel="0" collapsed="false">
      <c r="B1614" s="18" t="s">
        <v>288</v>
      </c>
      <c r="C1614" s="18" t="s">
        <v>2589</v>
      </c>
      <c r="D1614" s="2" t="n">
        <v>27</v>
      </c>
      <c r="E1614" s="2" t="s">
        <v>3358</v>
      </c>
      <c r="F1614" s="2" t="s">
        <v>3358</v>
      </c>
      <c r="G1614" s="2"/>
      <c r="H1614" s="18"/>
      <c r="I1614" s="0" t="str">
        <f aca="false">B1614&amp;C1614&amp;D1614</f>
        <v>UNISEXGLOVES27</v>
      </c>
      <c r="J1614" s="2" t="n">
        <f aca="false">COUNTIFS(I:I,I1614)</f>
        <v>1</v>
      </c>
    </row>
    <row r="1615" customFormat="false" ht="15" hidden="false" customHeight="false" outlineLevel="0" collapsed="false">
      <c r="B1615" s="18" t="s">
        <v>288</v>
      </c>
      <c r="C1615" s="18" t="s">
        <v>2589</v>
      </c>
      <c r="D1615" s="2" t="n">
        <v>28</v>
      </c>
      <c r="E1615" s="2" t="s">
        <v>3358</v>
      </c>
      <c r="F1615" s="2" t="s">
        <v>3358</v>
      </c>
      <c r="G1615" s="2"/>
      <c r="H1615" s="18"/>
      <c r="I1615" s="0" t="str">
        <f aca="false">B1615&amp;C1615&amp;D1615</f>
        <v>UNISEXGLOVES28</v>
      </c>
      <c r="J1615" s="2" t="n">
        <f aca="false">COUNTIFS(I:I,I1615)</f>
        <v>1</v>
      </c>
    </row>
    <row r="1616" customFormat="false" ht="15" hidden="false" customHeight="false" outlineLevel="0" collapsed="false">
      <c r="B1616" s="18" t="s">
        <v>288</v>
      </c>
      <c r="C1616" s="18" t="s">
        <v>2589</v>
      </c>
      <c r="D1616" s="2" t="n">
        <v>30</v>
      </c>
      <c r="E1616" s="2" t="s">
        <v>3358</v>
      </c>
      <c r="F1616" s="2" t="s">
        <v>3358</v>
      </c>
      <c r="G1616" s="2"/>
      <c r="H1616" s="18"/>
      <c r="I1616" s="0" t="str">
        <f aca="false">B1616&amp;C1616&amp;D1616</f>
        <v>UNISEXGLOVES30</v>
      </c>
      <c r="J1616" s="2" t="n">
        <f aca="false">COUNTIFS(I:I,I1616)</f>
        <v>1</v>
      </c>
    </row>
    <row r="1617" customFormat="false" ht="15" hidden="false" customHeight="false" outlineLevel="0" collapsed="false">
      <c r="B1617" s="18" t="s">
        <v>288</v>
      </c>
      <c r="C1617" s="18" t="s">
        <v>2589</v>
      </c>
      <c r="D1617" s="2" t="n">
        <v>31</v>
      </c>
      <c r="E1617" s="2" t="s">
        <v>3358</v>
      </c>
      <c r="F1617" s="2" t="s">
        <v>3358</v>
      </c>
      <c r="G1617" s="2"/>
      <c r="H1617" s="18"/>
      <c r="I1617" s="0" t="str">
        <f aca="false">B1617&amp;C1617&amp;D1617</f>
        <v>UNISEXGLOVES31</v>
      </c>
      <c r="J1617" s="2" t="n">
        <f aca="false">COUNTIFS(I:I,I1617)</f>
        <v>1</v>
      </c>
    </row>
    <row r="1618" customFormat="false" ht="15" hidden="false" customHeight="false" outlineLevel="0" collapsed="false">
      <c r="B1618" s="18" t="s">
        <v>288</v>
      </c>
      <c r="C1618" s="18" t="s">
        <v>2589</v>
      </c>
      <c r="D1618" s="2" t="n">
        <v>32</v>
      </c>
      <c r="E1618" s="2" t="s">
        <v>3358</v>
      </c>
      <c r="F1618" s="2" t="s">
        <v>3358</v>
      </c>
      <c r="G1618" s="2"/>
      <c r="H1618" s="18"/>
      <c r="I1618" s="0" t="str">
        <f aca="false">B1618&amp;C1618&amp;D1618</f>
        <v>UNISEXGLOVES32</v>
      </c>
      <c r="J1618" s="2" t="n">
        <f aca="false">COUNTIFS(I:I,I1618)</f>
        <v>1</v>
      </c>
    </row>
    <row r="1619" customFormat="false" ht="15" hidden="false" customHeight="false" outlineLevel="0" collapsed="false">
      <c r="B1619" s="18" t="s">
        <v>288</v>
      </c>
      <c r="C1619" s="18" t="s">
        <v>2589</v>
      </c>
      <c r="D1619" s="2" t="s">
        <v>340</v>
      </c>
      <c r="E1619" s="2" t="s">
        <v>3358</v>
      </c>
      <c r="F1619" s="2" t="s">
        <v>3358</v>
      </c>
      <c r="G1619" s="2"/>
      <c r="H1619" s="18"/>
      <c r="I1619" s="0" t="str">
        <f aca="false">B1619&amp;C1619&amp;D1619</f>
        <v>UNISEXGLOVES22/23</v>
      </c>
      <c r="J1619" s="2" t="n">
        <f aca="false">COUNTIFS(I:I,I1619)</f>
        <v>1</v>
      </c>
    </row>
    <row r="1620" customFormat="false" ht="15" hidden="false" customHeight="false" outlineLevel="0" collapsed="false">
      <c r="B1620" s="18" t="s">
        <v>288</v>
      </c>
      <c r="C1620" s="18" t="s">
        <v>2589</v>
      </c>
      <c r="D1620" s="2" t="s">
        <v>341</v>
      </c>
      <c r="E1620" s="2" t="s">
        <v>3358</v>
      </c>
      <c r="F1620" s="2" t="s">
        <v>3358</v>
      </c>
      <c r="G1620" s="2"/>
      <c r="H1620" s="18"/>
      <c r="I1620" s="0" t="str">
        <f aca="false">B1620&amp;C1620&amp;D1620</f>
        <v>UNISEXGLOVES23/24</v>
      </c>
      <c r="J1620" s="2" t="n">
        <f aca="false">COUNTIFS(I:I,I1620)</f>
        <v>1</v>
      </c>
    </row>
    <row r="1621" customFormat="false" ht="15" hidden="false" customHeight="false" outlineLevel="0" collapsed="false">
      <c r="B1621" s="18" t="s">
        <v>288</v>
      </c>
      <c r="C1621" s="18" t="s">
        <v>2589</v>
      </c>
      <c r="D1621" s="2" t="s">
        <v>360</v>
      </c>
      <c r="E1621" s="2" t="s">
        <v>3358</v>
      </c>
      <c r="F1621" s="2" t="s">
        <v>3358</v>
      </c>
      <c r="G1621" s="2"/>
      <c r="H1621" s="18"/>
      <c r="I1621" s="0" t="str">
        <f aca="false">B1621&amp;C1621&amp;D1621</f>
        <v>UNISEXGLOVES24/26</v>
      </c>
      <c r="J1621" s="2" t="n">
        <f aca="false">COUNTIFS(I:I,I1621)</f>
        <v>1</v>
      </c>
    </row>
    <row r="1622" customFormat="false" ht="15" hidden="false" customHeight="false" outlineLevel="0" collapsed="false">
      <c r="B1622" s="18" t="s">
        <v>288</v>
      </c>
      <c r="C1622" s="18" t="s">
        <v>2589</v>
      </c>
      <c r="D1622" s="2" t="s">
        <v>344</v>
      </c>
      <c r="E1622" s="2" t="s">
        <v>3358</v>
      </c>
      <c r="F1622" s="2" t="s">
        <v>3358</v>
      </c>
      <c r="G1622" s="2"/>
      <c r="H1622" s="18"/>
      <c r="I1622" s="0" t="str">
        <f aca="false">B1622&amp;C1622&amp;D1622</f>
        <v>UNISEXGLOVES26/27</v>
      </c>
      <c r="J1622" s="2" t="n">
        <f aca="false">COUNTIFS(I:I,I1622)</f>
        <v>1</v>
      </c>
    </row>
    <row r="1623" customFormat="false" ht="15" hidden="false" customHeight="false" outlineLevel="0" collapsed="false">
      <c r="B1623" s="18" t="s">
        <v>288</v>
      </c>
      <c r="C1623" s="18" t="s">
        <v>2550</v>
      </c>
      <c r="D1623" s="75" t="n">
        <v>55</v>
      </c>
      <c r="E1623" s="2" t="s">
        <v>3358</v>
      </c>
      <c r="F1623" s="2" t="n">
        <v>909</v>
      </c>
      <c r="G1623" s="2"/>
      <c r="H1623" s="18"/>
      <c r="I1623" s="0" t="str">
        <f aca="false">B1623&amp;C1623&amp;D1623</f>
        <v>UNISEXHATS55</v>
      </c>
      <c r="J1623" s="2" t="n">
        <f aca="false">COUNTIFS(I:I,I1623)</f>
        <v>1</v>
      </c>
    </row>
    <row r="1624" customFormat="false" ht="15" hidden="false" customHeight="false" outlineLevel="0" collapsed="false">
      <c r="B1624" s="18" t="s">
        <v>288</v>
      </c>
      <c r="C1624" s="18" t="s">
        <v>2550</v>
      </c>
      <c r="D1624" s="75" t="n">
        <v>56</v>
      </c>
      <c r="E1624" s="2" t="s">
        <v>3358</v>
      </c>
      <c r="F1624" s="2" t="n">
        <v>949</v>
      </c>
      <c r="G1624" s="2"/>
      <c r="H1624" s="18"/>
      <c r="I1624" s="0" t="str">
        <f aca="false">B1624&amp;C1624&amp;D1624</f>
        <v>UNISEXHATS56</v>
      </c>
      <c r="J1624" s="2" t="n">
        <f aca="false">COUNTIFS(I:I,I1624)</f>
        <v>1</v>
      </c>
    </row>
    <row r="1625" customFormat="false" ht="15" hidden="false" customHeight="false" outlineLevel="0" collapsed="false">
      <c r="B1625" s="18" t="s">
        <v>288</v>
      </c>
      <c r="C1625" s="18" t="s">
        <v>2550</v>
      </c>
      <c r="D1625" s="75" t="n">
        <v>57</v>
      </c>
      <c r="E1625" s="2" t="s">
        <v>3358</v>
      </c>
      <c r="F1625" s="2" t="n">
        <v>969</v>
      </c>
      <c r="G1625" s="2"/>
      <c r="H1625" s="18"/>
      <c r="I1625" s="0" t="str">
        <f aca="false">B1625&amp;C1625&amp;D1625</f>
        <v>UNISEXHATS57</v>
      </c>
      <c r="J1625" s="2" t="n">
        <f aca="false">COUNTIFS(I:I,I1625)</f>
        <v>1</v>
      </c>
    </row>
    <row r="1626" customFormat="false" ht="15" hidden="false" customHeight="false" outlineLevel="0" collapsed="false">
      <c r="B1626" s="18" t="s">
        <v>288</v>
      </c>
      <c r="C1626" s="18" t="s">
        <v>2550</v>
      </c>
      <c r="D1626" s="75" t="n">
        <v>58</v>
      </c>
      <c r="E1626" s="2" t="s">
        <v>3358</v>
      </c>
      <c r="F1626" s="2" t="n">
        <v>999</v>
      </c>
      <c r="G1626" s="2"/>
      <c r="H1626" s="18"/>
      <c r="I1626" s="0" t="str">
        <f aca="false">B1626&amp;C1626&amp;D1626</f>
        <v>UNISEXHATS58</v>
      </c>
      <c r="J1626" s="2" t="n">
        <f aca="false">COUNTIFS(I:I,I1626)</f>
        <v>1</v>
      </c>
    </row>
    <row r="1627" customFormat="false" ht="15" hidden="false" customHeight="false" outlineLevel="0" collapsed="false">
      <c r="B1627" s="18" t="s">
        <v>288</v>
      </c>
      <c r="C1627" s="18" t="s">
        <v>2550</v>
      </c>
      <c r="D1627" s="75" t="n">
        <v>59</v>
      </c>
      <c r="E1627" s="2" t="s">
        <v>3358</v>
      </c>
      <c r="F1627" s="2" t="n">
        <v>989</v>
      </c>
      <c r="G1627" s="2"/>
      <c r="H1627" s="18"/>
      <c r="I1627" s="0" t="str">
        <f aca="false">B1627&amp;C1627&amp;D1627</f>
        <v>UNISEXHATS59</v>
      </c>
      <c r="J1627" s="2" t="n">
        <f aca="false">COUNTIFS(I:I,I1627)</f>
        <v>1</v>
      </c>
    </row>
    <row r="1628" customFormat="false" ht="15" hidden="false" customHeight="false" outlineLevel="0" collapsed="false">
      <c r="B1628" s="18" t="s">
        <v>288</v>
      </c>
      <c r="C1628" s="18" t="s">
        <v>2550</v>
      </c>
      <c r="D1628" s="75" t="n">
        <v>60</v>
      </c>
      <c r="E1628" s="2" t="s">
        <v>3358</v>
      </c>
      <c r="F1628" s="2" t="n">
        <v>979</v>
      </c>
      <c r="G1628" s="2"/>
      <c r="H1628" s="18"/>
      <c r="I1628" s="0" t="str">
        <f aca="false">B1628&amp;C1628&amp;D1628</f>
        <v>UNISEXHATS60</v>
      </c>
      <c r="J1628" s="2" t="n">
        <f aca="false">COUNTIFS(I:I,I1628)</f>
        <v>1</v>
      </c>
    </row>
    <row r="1629" customFormat="false" ht="15" hidden="false" customHeight="false" outlineLevel="0" collapsed="false">
      <c r="B1629" s="18" t="s">
        <v>288</v>
      </c>
      <c r="C1629" s="18" t="s">
        <v>2550</v>
      </c>
      <c r="D1629" s="75" t="n">
        <v>61</v>
      </c>
      <c r="E1629" s="2" t="s">
        <v>3358</v>
      </c>
      <c r="F1629" s="2" t="n">
        <v>959</v>
      </c>
      <c r="G1629" s="2"/>
      <c r="H1629" s="18"/>
      <c r="I1629" s="0" t="str">
        <f aca="false">B1629&amp;C1629&amp;D1629</f>
        <v>UNISEXHATS61</v>
      </c>
      <c r="J1629" s="2" t="n">
        <f aca="false">COUNTIFS(I:I,I1629)</f>
        <v>1</v>
      </c>
    </row>
    <row r="1630" customFormat="false" ht="15" hidden="false" customHeight="false" outlineLevel="0" collapsed="false">
      <c r="B1630" s="18" t="s">
        <v>288</v>
      </c>
      <c r="C1630" s="18" t="s">
        <v>2550</v>
      </c>
      <c r="D1630" s="75" t="n">
        <v>62</v>
      </c>
      <c r="E1630" s="2" t="s">
        <v>3358</v>
      </c>
      <c r="F1630" s="2" t="n">
        <v>939</v>
      </c>
      <c r="G1630" s="2"/>
      <c r="H1630" s="18"/>
      <c r="I1630" s="0" t="str">
        <f aca="false">B1630&amp;C1630&amp;D1630</f>
        <v>UNISEXHATS62</v>
      </c>
      <c r="J1630" s="2" t="n">
        <f aca="false">COUNTIFS(I:I,I1630)</f>
        <v>1</v>
      </c>
    </row>
    <row r="1631" customFormat="false" ht="15" hidden="false" customHeight="false" outlineLevel="0" collapsed="false">
      <c r="B1631" s="18" t="s">
        <v>288</v>
      </c>
      <c r="C1631" s="18" t="s">
        <v>2550</v>
      </c>
      <c r="D1631" s="75" t="n">
        <v>63</v>
      </c>
      <c r="E1631" s="2" t="s">
        <v>3358</v>
      </c>
      <c r="F1631" s="2" t="n">
        <v>929</v>
      </c>
      <c r="G1631" s="2"/>
      <c r="H1631" s="18"/>
      <c r="I1631" s="0" t="str">
        <f aca="false">B1631&amp;C1631&amp;D1631</f>
        <v>UNISEXHATS63</v>
      </c>
      <c r="J1631" s="2" t="n">
        <f aca="false">COUNTIFS(I:I,I1631)</f>
        <v>1</v>
      </c>
    </row>
    <row r="1632" customFormat="false" ht="15" hidden="false" customHeight="false" outlineLevel="0" collapsed="false">
      <c r="B1632" s="18" t="s">
        <v>288</v>
      </c>
      <c r="C1632" s="18" t="s">
        <v>2550</v>
      </c>
      <c r="D1632" s="75" t="n">
        <v>64</v>
      </c>
      <c r="E1632" s="2" t="s">
        <v>3358</v>
      </c>
      <c r="F1632" s="2" t="n">
        <v>919</v>
      </c>
      <c r="G1632" s="2"/>
      <c r="H1632" s="18"/>
      <c r="I1632" s="0" t="str">
        <f aca="false">B1632&amp;C1632&amp;D1632</f>
        <v>UNISEXHATS64</v>
      </c>
      <c r="J1632" s="2" t="n">
        <f aca="false">COUNTIFS(I:I,I1632)</f>
        <v>1</v>
      </c>
    </row>
    <row r="1633" customFormat="false" ht="15" hidden="false" customHeight="false" outlineLevel="0" collapsed="false">
      <c r="B1633" s="18" t="s">
        <v>288</v>
      </c>
      <c r="C1633" s="18" t="s">
        <v>2550</v>
      </c>
      <c r="D1633" s="2" t="s">
        <v>3873</v>
      </c>
      <c r="E1633" s="2" t="s">
        <v>3358</v>
      </c>
      <c r="F1633" s="2" t="n">
        <v>978</v>
      </c>
      <c r="G1633" s="2"/>
      <c r="H1633" s="18"/>
      <c r="I1633" s="0" t="str">
        <f aca="false">B1633&amp;C1633&amp;D1633</f>
        <v>UNISEXHATS53/56</v>
      </c>
      <c r="J1633" s="2" t="n">
        <f aca="false">COUNTIFS(I:I,I1633)</f>
        <v>1</v>
      </c>
    </row>
    <row r="1634" customFormat="false" ht="15" hidden="false" customHeight="false" outlineLevel="0" collapsed="false">
      <c r="B1634" s="18" t="s">
        <v>288</v>
      </c>
      <c r="C1634" s="18" t="s">
        <v>2550</v>
      </c>
      <c r="D1634" s="2" t="s">
        <v>3876</v>
      </c>
      <c r="E1634" s="2" t="s">
        <v>3358</v>
      </c>
      <c r="F1634" s="2" t="n">
        <v>998</v>
      </c>
      <c r="G1634" s="2"/>
      <c r="H1634" s="18"/>
      <c r="I1634" s="0" t="str">
        <f aca="false">B1634&amp;C1634&amp;D1634</f>
        <v>UNISEXHATS53/60</v>
      </c>
      <c r="J1634" s="2" t="n">
        <f aca="false">COUNTIFS(I:I,I1634)</f>
        <v>1</v>
      </c>
    </row>
    <row r="1635" customFormat="false" ht="15" hidden="false" customHeight="false" outlineLevel="0" collapsed="false">
      <c r="B1635" s="18" t="s">
        <v>288</v>
      </c>
      <c r="C1635" s="18" t="s">
        <v>2550</v>
      </c>
      <c r="D1635" s="2" t="s">
        <v>2151</v>
      </c>
      <c r="E1635" s="2" t="s">
        <v>3358</v>
      </c>
      <c r="F1635" s="2" t="n">
        <v>988</v>
      </c>
      <c r="G1635" s="2"/>
      <c r="H1635" s="18"/>
      <c r="I1635" s="0" t="str">
        <f aca="false">B1635&amp;C1635&amp;D1635</f>
        <v>UNISEXHATS56/62</v>
      </c>
      <c r="J1635" s="2" t="n">
        <f aca="false">COUNTIFS(I:I,I1635)</f>
        <v>1</v>
      </c>
    </row>
    <row r="1636" customFormat="false" ht="15" hidden="false" customHeight="false" outlineLevel="0" collapsed="false">
      <c r="B1636" s="18" t="s">
        <v>288</v>
      </c>
      <c r="C1636" s="18" t="s">
        <v>978</v>
      </c>
      <c r="D1636" s="75" t="n">
        <v>100</v>
      </c>
      <c r="E1636" s="2" t="s">
        <v>3358</v>
      </c>
      <c r="F1636" s="2" t="n">
        <v>879</v>
      </c>
      <c r="G1636" s="2"/>
      <c r="H1636" s="18"/>
      <c r="I1636" s="0" t="str">
        <f aca="false">B1636&amp;C1636&amp;D1636</f>
        <v>UNISEXHEIGHT100</v>
      </c>
      <c r="J1636" s="2" t="n">
        <f aca="false">COUNTIFS(I:I,I1636)</f>
        <v>1</v>
      </c>
    </row>
    <row r="1637" customFormat="false" ht="15" hidden="false" customHeight="false" outlineLevel="0" collapsed="false">
      <c r="B1637" s="18" t="s">
        <v>288</v>
      </c>
      <c r="C1637" s="18" t="s">
        <v>978</v>
      </c>
      <c r="D1637" s="75" t="n">
        <v>110</v>
      </c>
      <c r="E1637" s="2" t="s">
        <v>3358</v>
      </c>
      <c r="F1637" s="2" t="n">
        <v>889</v>
      </c>
      <c r="G1637" s="2"/>
      <c r="H1637" s="18"/>
      <c r="I1637" s="0" t="str">
        <f aca="false">B1637&amp;C1637&amp;D1637</f>
        <v>UNISEXHEIGHT110</v>
      </c>
      <c r="J1637" s="2" t="n">
        <f aca="false">COUNTIFS(I:I,I1637)</f>
        <v>1</v>
      </c>
    </row>
    <row r="1638" customFormat="false" ht="15" hidden="false" customHeight="false" outlineLevel="0" collapsed="false">
      <c r="B1638" s="18" t="s">
        <v>288</v>
      </c>
      <c r="C1638" s="18" t="s">
        <v>978</v>
      </c>
      <c r="D1638" s="75" t="n">
        <v>120</v>
      </c>
      <c r="E1638" s="2" t="s">
        <v>3358</v>
      </c>
      <c r="F1638" s="2" t="n">
        <v>899</v>
      </c>
      <c r="G1638" s="2"/>
      <c r="H1638" s="18"/>
      <c r="I1638" s="0" t="str">
        <f aca="false">B1638&amp;C1638&amp;D1638</f>
        <v>UNISEXHEIGHT120</v>
      </c>
      <c r="J1638" s="2" t="n">
        <f aca="false">COUNTIFS(I:I,I1638)</f>
        <v>1</v>
      </c>
    </row>
    <row r="1639" customFormat="false" ht="15" hidden="false" customHeight="false" outlineLevel="0" collapsed="false">
      <c r="B1639" s="18" t="s">
        <v>288</v>
      </c>
      <c r="C1639" s="18" t="s">
        <v>978</v>
      </c>
      <c r="D1639" s="75" t="n">
        <v>130</v>
      </c>
      <c r="E1639" s="2" t="s">
        <v>3358</v>
      </c>
      <c r="F1639" s="2" t="n">
        <v>909</v>
      </c>
      <c r="G1639" s="2"/>
      <c r="H1639" s="18"/>
      <c r="I1639" s="0" t="str">
        <f aca="false">B1639&amp;C1639&amp;D1639</f>
        <v>UNISEXHEIGHT130</v>
      </c>
      <c r="J1639" s="2" t="n">
        <f aca="false">COUNTIFS(I:I,I1639)</f>
        <v>1</v>
      </c>
    </row>
    <row r="1640" customFormat="false" ht="15" hidden="false" customHeight="false" outlineLevel="0" collapsed="false">
      <c r="B1640" s="18" t="s">
        <v>288</v>
      </c>
      <c r="C1640" s="18" t="s">
        <v>978</v>
      </c>
      <c r="D1640" s="75" t="n">
        <v>140</v>
      </c>
      <c r="E1640" s="2" t="s">
        <v>3358</v>
      </c>
      <c r="F1640" s="2" t="n">
        <v>919</v>
      </c>
      <c r="G1640" s="2"/>
      <c r="H1640" s="18"/>
      <c r="I1640" s="0" t="str">
        <f aca="false">B1640&amp;C1640&amp;D1640</f>
        <v>UNISEXHEIGHT140</v>
      </c>
      <c r="J1640" s="2" t="n">
        <f aca="false">COUNTIFS(I:I,I1640)</f>
        <v>1</v>
      </c>
    </row>
    <row r="1641" customFormat="false" ht="15" hidden="false" customHeight="false" outlineLevel="0" collapsed="false">
      <c r="B1641" s="18" t="s">
        <v>288</v>
      </c>
      <c r="C1641" s="18" t="s">
        <v>978</v>
      </c>
      <c r="D1641" s="75" t="n">
        <v>150</v>
      </c>
      <c r="E1641" s="2" t="s">
        <v>3358</v>
      </c>
      <c r="F1641" s="2" t="n">
        <v>929</v>
      </c>
      <c r="G1641" s="2"/>
      <c r="H1641" s="18"/>
      <c r="I1641" s="0" t="str">
        <f aca="false">B1641&amp;C1641&amp;D1641</f>
        <v>UNISEXHEIGHT150</v>
      </c>
      <c r="J1641" s="2" t="n">
        <f aca="false">COUNTIFS(I:I,I1641)</f>
        <v>1</v>
      </c>
    </row>
    <row r="1642" customFormat="false" ht="15" hidden="false" customHeight="false" outlineLevel="0" collapsed="false">
      <c r="B1642" s="18" t="s">
        <v>288</v>
      </c>
      <c r="C1642" s="18" t="s">
        <v>978</v>
      </c>
      <c r="D1642" s="75" t="n">
        <v>160</v>
      </c>
      <c r="E1642" s="2" t="s">
        <v>3358</v>
      </c>
      <c r="F1642" s="2" t="n">
        <v>939</v>
      </c>
      <c r="G1642" s="2"/>
      <c r="H1642" s="18"/>
      <c r="I1642" s="0" t="str">
        <f aca="false">B1642&amp;C1642&amp;D1642</f>
        <v>UNISEXHEIGHT160</v>
      </c>
      <c r="J1642" s="2" t="n">
        <f aca="false">COUNTIFS(I:I,I1642)</f>
        <v>1</v>
      </c>
    </row>
    <row r="1643" customFormat="false" ht="15" hidden="false" customHeight="false" outlineLevel="0" collapsed="false">
      <c r="B1643" s="18" t="s">
        <v>288</v>
      </c>
      <c r="C1643" s="18" t="s">
        <v>978</v>
      </c>
      <c r="D1643" s="75" t="n">
        <v>165</v>
      </c>
      <c r="E1643" s="2" t="s">
        <v>3358</v>
      </c>
      <c r="F1643" s="2" t="n">
        <v>949</v>
      </c>
      <c r="G1643" s="2"/>
      <c r="H1643" s="18"/>
      <c r="I1643" s="0" t="str">
        <f aca="false">B1643&amp;C1643&amp;D1643</f>
        <v>UNISEXHEIGHT165</v>
      </c>
      <c r="J1643" s="2" t="n">
        <f aca="false">COUNTIFS(I:I,I1643)</f>
        <v>1</v>
      </c>
    </row>
    <row r="1644" customFormat="false" ht="15" hidden="false" customHeight="false" outlineLevel="0" collapsed="false">
      <c r="B1644" s="18" t="s">
        <v>288</v>
      </c>
      <c r="C1644" s="18" t="s">
        <v>978</v>
      </c>
      <c r="D1644" s="75" t="n">
        <v>170</v>
      </c>
      <c r="E1644" s="2" t="s">
        <v>3358</v>
      </c>
      <c r="F1644" s="2" t="n">
        <v>959</v>
      </c>
      <c r="G1644" s="2"/>
      <c r="H1644" s="18"/>
      <c r="I1644" s="0" t="str">
        <f aca="false">B1644&amp;C1644&amp;D1644</f>
        <v>UNISEXHEIGHT170</v>
      </c>
      <c r="J1644" s="2" t="n">
        <f aca="false">COUNTIFS(I:I,I1644)</f>
        <v>1</v>
      </c>
    </row>
    <row r="1645" customFormat="false" ht="15" hidden="false" customHeight="false" outlineLevel="0" collapsed="false">
      <c r="B1645" s="18" t="s">
        <v>288</v>
      </c>
      <c r="C1645" s="18" t="s">
        <v>978</v>
      </c>
      <c r="D1645" s="75" t="n">
        <v>175</v>
      </c>
      <c r="E1645" s="2" t="s">
        <v>3358</v>
      </c>
      <c r="F1645" s="2" t="n">
        <v>979</v>
      </c>
      <c r="G1645" s="2"/>
      <c r="H1645" s="18"/>
      <c r="I1645" s="0" t="str">
        <f aca="false">B1645&amp;C1645&amp;D1645</f>
        <v>UNISEXHEIGHT175</v>
      </c>
      <c r="J1645" s="2" t="n">
        <f aca="false">COUNTIFS(I:I,I1645)</f>
        <v>1</v>
      </c>
    </row>
    <row r="1646" customFormat="false" ht="15" hidden="false" customHeight="false" outlineLevel="0" collapsed="false">
      <c r="B1646" s="18" t="s">
        <v>288</v>
      </c>
      <c r="C1646" s="18" t="s">
        <v>978</v>
      </c>
      <c r="D1646" s="75" t="n">
        <v>180</v>
      </c>
      <c r="E1646" s="2" t="s">
        <v>3358</v>
      </c>
      <c r="F1646" s="2" t="n">
        <v>999</v>
      </c>
      <c r="G1646" s="2"/>
      <c r="H1646" s="18"/>
      <c r="I1646" s="0" t="str">
        <f aca="false">B1646&amp;C1646&amp;D1646</f>
        <v>UNISEXHEIGHT180</v>
      </c>
      <c r="J1646" s="2" t="n">
        <f aca="false">COUNTIFS(I:I,I1646)</f>
        <v>1</v>
      </c>
    </row>
    <row r="1647" customFormat="false" ht="15" hidden="false" customHeight="false" outlineLevel="0" collapsed="false">
      <c r="B1647" s="18" t="s">
        <v>288</v>
      </c>
      <c r="C1647" s="18" t="s">
        <v>978</v>
      </c>
      <c r="D1647" s="75" t="n">
        <v>185</v>
      </c>
      <c r="E1647" s="2" t="s">
        <v>3358</v>
      </c>
      <c r="F1647" s="2" t="n">
        <v>989</v>
      </c>
      <c r="G1647" s="2"/>
      <c r="H1647" s="18"/>
      <c r="I1647" s="0" t="str">
        <f aca="false">B1647&amp;C1647&amp;D1647</f>
        <v>UNISEXHEIGHT185</v>
      </c>
      <c r="J1647" s="2" t="n">
        <f aca="false">COUNTIFS(I:I,I1647)</f>
        <v>1</v>
      </c>
    </row>
    <row r="1648" customFormat="false" ht="15" hidden="false" customHeight="false" outlineLevel="0" collapsed="false">
      <c r="B1648" s="18" t="s">
        <v>288</v>
      </c>
      <c r="C1648" s="18" t="s">
        <v>978</v>
      </c>
      <c r="D1648" s="75" t="n">
        <v>190</v>
      </c>
      <c r="E1648" s="2" t="s">
        <v>3358</v>
      </c>
      <c r="F1648" s="2" t="n">
        <v>969</v>
      </c>
      <c r="G1648" s="2"/>
      <c r="H1648" s="18"/>
      <c r="I1648" s="0" t="str">
        <f aca="false">B1648&amp;C1648&amp;D1648</f>
        <v>UNISEXHEIGHT190</v>
      </c>
      <c r="J1648" s="2" t="n">
        <f aca="false">COUNTIFS(I:I,I1648)</f>
        <v>1</v>
      </c>
    </row>
    <row r="1649" customFormat="false" ht="15" hidden="false" customHeight="false" outlineLevel="0" collapsed="false">
      <c r="B1649" s="18" t="s">
        <v>288</v>
      </c>
      <c r="C1649" s="18" t="s">
        <v>978</v>
      </c>
      <c r="D1649" s="75" t="n">
        <v>200</v>
      </c>
      <c r="E1649" s="2" t="s">
        <v>3358</v>
      </c>
      <c r="F1649" s="2" t="n">
        <v>869</v>
      </c>
      <c r="G1649" s="2"/>
      <c r="H1649" s="18"/>
      <c r="I1649" s="0" t="str">
        <f aca="false">B1649&amp;C1649&amp;D1649</f>
        <v>UNISEXHEIGHT200</v>
      </c>
      <c r="J1649" s="2" t="n">
        <f aca="false">COUNTIFS(I:I,I1649)</f>
        <v>1</v>
      </c>
    </row>
    <row r="1650" customFormat="false" ht="15" hidden="false" customHeight="false" outlineLevel="0" collapsed="false">
      <c r="B1650" s="18" t="s">
        <v>288</v>
      </c>
      <c r="C1650" s="18" t="s">
        <v>978</v>
      </c>
      <c r="D1650" s="75" t="n">
        <v>210</v>
      </c>
      <c r="E1650" s="2" t="s">
        <v>3358</v>
      </c>
      <c r="F1650" s="2" t="n">
        <v>859</v>
      </c>
      <c r="G1650" s="2"/>
      <c r="H1650" s="18"/>
      <c r="I1650" s="0" t="str">
        <f aca="false">B1650&amp;C1650&amp;D1650</f>
        <v>UNISEXHEIGHT210</v>
      </c>
      <c r="J1650" s="2" t="n">
        <f aca="false">COUNTIFS(I:I,I1650)</f>
        <v>1</v>
      </c>
    </row>
    <row r="1651" customFormat="false" ht="15" hidden="false" customHeight="false" outlineLevel="0" collapsed="false">
      <c r="B1651" s="18" t="s">
        <v>288</v>
      </c>
      <c r="C1651" s="18" t="s">
        <v>978</v>
      </c>
      <c r="D1651" s="2" t="s">
        <v>2186</v>
      </c>
      <c r="E1651" s="2" t="s">
        <v>3358</v>
      </c>
      <c r="F1651" s="2" t="n">
        <v>958</v>
      </c>
      <c r="G1651" s="2"/>
      <c r="H1651" s="18"/>
      <c r="I1651" s="0" t="str">
        <f aca="false">B1651&amp;C1651&amp;D1651</f>
        <v>UNISEXHEIGHT140/150</v>
      </c>
      <c r="J1651" s="2" t="n">
        <f aca="false">COUNTIFS(I:I,I1651)</f>
        <v>1</v>
      </c>
    </row>
    <row r="1652" customFormat="false" ht="15" hidden="false" customHeight="false" outlineLevel="0" collapsed="false">
      <c r="B1652" s="18" t="s">
        <v>288</v>
      </c>
      <c r="C1652" s="18" t="s">
        <v>978</v>
      </c>
      <c r="D1652" s="2" t="s">
        <v>2187</v>
      </c>
      <c r="E1652" s="2" t="s">
        <v>3358</v>
      </c>
      <c r="F1652" s="2" t="n">
        <v>968</v>
      </c>
      <c r="G1652" s="2"/>
      <c r="H1652" s="18"/>
      <c r="I1652" s="0" t="str">
        <f aca="false">B1652&amp;C1652&amp;D1652</f>
        <v>UNISEXHEIGHT150/160</v>
      </c>
      <c r="J1652" s="2" t="n">
        <f aca="false">COUNTIFS(I:I,I1652)</f>
        <v>1</v>
      </c>
    </row>
    <row r="1653" customFormat="false" ht="15" hidden="false" customHeight="false" outlineLevel="0" collapsed="false">
      <c r="B1653" s="18" t="s">
        <v>288</v>
      </c>
      <c r="C1653" s="18" t="s">
        <v>978</v>
      </c>
      <c r="D1653" s="2" t="s">
        <v>2188</v>
      </c>
      <c r="E1653" s="2" t="s">
        <v>3358</v>
      </c>
      <c r="F1653" s="2" t="n">
        <v>978</v>
      </c>
      <c r="G1653" s="2"/>
      <c r="H1653" s="18"/>
      <c r="I1653" s="0" t="str">
        <f aca="false">B1653&amp;C1653&amp;D1653</f>
        <v>UNISEXHEIGHT160/170</v>
      </c>
      <c r="J1653" s="2" t="n">
        <f aca="false">COUNTIFS(I:I,I1653)</f>
        <v>1</v>
      </c>
    </row>
    <row r="1654" customFormat="false" ht="15" hidden="false" customHeight="false" outlineLevel="0" collapsed="false">
      <c r="B1654" s="18" t="s">
        <v>288</v>
      </c>
      <c r="C1654" s="18" t="s">
        <v>978</v>
      </c>
      <c r="D1654" s="2" t="s">
        <v>2189</v>
      </c>
      <c r="E1654" s="2" t="s">
        <v>3358</v>
      </c>
      <c r="F1654" s="2" t="n">
        <v>998</v>
      </c>
      <c r="G1654" s="2"/>
      <c r="H1654" s="18"/>
      <c r="I1654" s="0" t="str">
        <f aca="false">B1654&amp;C1654&amp;D1654</f>
        <v>UNISEXHEIGHT170/180</v>
      </c>
      <c r="J1654" s="2" t="n">
        <f aca="false">COUNTIFS(I:I,I1654)</f>
        <v>1</v>
      </c>
    </row>
    <row r="1655" customFormat="false" ht="15" hidden="false" customHeight="false" outlineLevel="0" collapsed="false">
      <c r="B1655" s="18" t="s">
        <v>288</v>
      </c>
      <c r="C1655" s="18" t="s">
        <v>978</v>
      </c>
      <c r="D1655" s="2" t="s">
        <v>3892</v>
      </c>
      <c r="E1655" s="2" t="s">
        <v>3358</v>
      </c>
      <c r="F1655" s="2" t="n">
        <v>988</v>
      </c>
      <c r="G1655" s="2"/>
      <c r="H1655" s="18"/>
      <c r="I1655" s="0" t="str">
        <f aca="false">B1655&amp;C1655&amp;D1655</f>
        <v>UNISEXHEIGHT180/200</v>
      </c>
      <c r="J1655" s="2" t="n">
        <f aca="false">COUNTIFS(I:I,I1655)</f>
        <v>1</v>
      </c>
    </row>
    <row r="1656" customFormat="false" ht="15" hidden="false" customHeight="false" outlineLevel="0" collapsed="false">
      <c r="B1656" s="18" t="s">
        <v>288</v>
      </c>
      <c r="C1656" s="18" t="s">
        <v>2610</v>
      </c>
      <c r="D1656" s="75" t="n">
        <v>15</v>
      </c>
      <c r="E1656" s="2" t="s">
        <v>3358</v>
      </c>
      <c r="F1656" s="2" t="s">
        <v>3358</v>
      </c>
      <c r="G1656" s="2"/>
      <c r="H1656" s="18"/>
      <c r="I1656" s="0" t="str">
        <f aca="false">B1656&amp;C1656&amp;D1656</f>
        <v>UNISEXRINGS15</v>
      </c>
      <c r="J1656" s="2" t="n">
        <f aca="false">COUNTIFS(I:I,I1656)</f>
        <v>1</v>
      </c>
    </row>
    <row r="1657" customFormat="false" ht="15" hidden="false" customHeight="false" outlineLevel="0" collapsed="false">
      <c r="B1657" s="18" t="s">
        <v>288</v>
      </c>
      <c r="C1657" s="18" t="s">
        <v>2610</v>
      </c>
      <c r="D1657" s="75" t="n">
        <v>15.5</v>
      </c>
      <c r="E1657" s="2" t="s">
        <v>3358</v>
      </c>
      <c r="F1657" s="2" t="s">
        <v>3358</v>
      </c>
      <c r="G1657" s="2"/>
      <c r="H1657" s="18"/>
      <c r="I1657" s="0" t="str">
        <f aca="false">B1657&amp;C1657&amp;D1657</f>
        <v>UNISEXRINGS15,5</v>
      </c>
      <c r="J1657" s="2" t="n">
        <f aca="false">COUNTIFS(I:I,I1657)</f>
        <v>1</v>
      </c>
    </row>
    <row r="1658" customFormat="false" ht="15" hidden="false" customHeight="false" outlineLevel="0" collapsed="false">
      <c r="B1658" s="18" t="s">
        <v>288</v>
      </c>
      <c r="C1658" s="18" t="s">
        <v>2610</v>
      </c>
      <c r="D1658" s="75" t="n">
        <v>16</v>
      </c>
      <c r="E1658" s="2" t="s">
        <v>3358</v>
      </c>
      <c r="F1658" s="2" t="s">
        <v>3358</v>
      </c>
      <c r="G1658" s="2"/>
      <c r="H1658" s="18"/>
      <c r="I1658" s="0" t="str">
        <f aca="false">B1658&amp;C1658&amp;D1658</f>
        <v>UNISEXRINGS16</v>
      </c>
      <c r="J1658" s="2" t="n">
        <f aca="false">COUNTIFS(I:I,I1658)</f>
        <v>1</v>
      </c>
    </row>
    <row r="1659" customFormat="false" ht="15" hidden="false" customHeight="false" outlineLevel="0" collapsed="false">
      <c r="B1659" s="18" t="s">
        <v>288</v>
      </c>
      <c r="C1659" s="18" t="s">
        <v>2610</v>
      </c>
      <c r="D1659" s="75" t="n">
        <v>16.5</v>
      </c>
      <c r="E1659" s="2" t="s">
        <v>3358</v>
      </c>
      <c r="F1659" s="2" t="s">
        <v>3358</v>
      </c>
      <c r="G1659" s="2"/>
      <c r="H1659" s="18"/>
      <c r="I1659" s="0" t="str">
        <f aca="false">B1659&amp;C1659&amp;D1659</f>
        <v>UNISEXRINGS16,5</v>
      </c>
      <c r="J1659" s="2" t="n">
        <f aca="false">COUNTIFS(I:I,I1659)</f>
        <v>1</v>
      </c>
    </row>
    <row r="1660" customFormat="false" ht="15" hidden="false" customHeight="false" outlineLevel="0" collapsed="false">
      <c r="B1660" s="18" t="s">
        <v>288</v>
      </c>
      <c r="C1660" s="18" t="s">
        <v>2610</v>
      </c>
      <c r="D1660" s="75" t="n">
        <v>17</v>
      </c>
      <c r="E1660" s="2" t="s">
        <v>3358</v>
      </c>
      <c r="F1660" s="2" t="s">
        <v>3358</v>
      </c>
      <c r="G1660" s="2"/>
      <c r="H1660" s="18"/>
      <c r="I1660" s="0" t="str">
        <f aca="false">B1660&amp;C1660&amp;D1660</f>
        <v>UNISEXRINGS17</v>
      </c>
      <c r="J1660" s="2" t="n">
        <f aca="false">COUNTIFS(I:I,I1660)</f>
        <v>1</v>
      </c>
    </row>
    <row r="1661" customFormat="false" ht="15" hidden="false" customHeight="false" outlineLevel="0" collapsed="false">
      <c r="B1661" s="18" t="s">
        <v>288</v>
      </c>
      <c r="C1661" s="18" t="s">
        <v>2610</v>
      </c>
      <c r="D1661" s="75" t="n">
        <v>17.5</v>
      </c>
      <c r="E1661" s="2" t="s">
        <v>3358</v>
      </c>
      <c r="F1661" s="2" t="s">
        <v>3358</v>
      </c>
      <c r="G1661" s="2"/>
      <c r="H1661" s="18"/>
      <c r="I1661" s="0" t="str">
        <f aca="false">B1661&amp;C1661&amp;D1661</f>
        <v>UNISEXRINGS17,5</v>
      </c>
      <c r="J1661" s="2" t="n">
        <f aca="false">COUNTIFS(I:I,I1661)</f>
        <v>1</v>
      </c>
    </row>
    <row r="1662" customFormat="false" ht="15" hidden="false" customHeight="false" outlineLevel="0" collapsed="false">
      <c r="B1662" s="18" t="s">
        <v>288</v>
      </c>
      <c r="C1662" s="18" t="s">
        <v>2610</v>
      </c>
      <c r="D1662" s="75" t="n">
        <v>18</v>
      </c>
      <c r="E1662" s="2" t="s">
        <v>3358</v>
      </c>
      <c r="F1662" s="2" t="s">
        <v>3358</v>
      </c>
      <c r="G1662" s="2"/>
      <c r="H1662" s="18"/>
      <c r="I1662" s="0" t="str">
        <f aca="false">B1662&amp;C1662&amp;D1662</f>
        <v>UNISEXRINGS18</v>
      </c>
      <c r="J1662" s="2" t="n">
        <f aca="false">COUNTIFS(I:I,I1662)</f>
        <v>1</v>
      </c>
    </row>
    <row r="1663" customFormat="false" ht="15" hidden="false" customHeight="false" outlineLevel="0" collapsed="false">
      <c r="B1663" s="18" t="s">
        <v>288</v>
      </c>
      <c r="C1663" s="18" t="s">
        <v>2610</v>
      </c>
      <c r="D1663" s="75" t="n">
        <v>18.5</v>
      </c>
      <c r="E1663" s="2" t="s">
        <v>3358</v>
      </c>
      <c r="F1663" s="2" t="s">
        <v>3358</v>
      </c>
      <c r="G1663" s="2"/>
      <c r="H1663" s="18"/>
      <c r="I1663" s="0" t="str">
        <f aca="false">B1663&amp;C1663&amp;D1663</f>
        <v>UNISEXRINGS18,5</v>
      </c>
      <c r="J1663" s="2" t="n">
        <f aca="false">COUNTIFS(I:I,I1663)</f>
        <v>1</v>
      </c>
    </row>
    <row r="1664" customFormat="false" ht="15" hidden="false" customHeight="false" outlineLevel="0" collapsed="false">
      <c r="B1664" s="18" t="s">
        <v>288</v>
      </c>
      <c r="C1664" s="18" t="s">
        <v>2610</v>
      </c>
      <c r="D1664" s="75" t="n">
        <v>19</v>
      </c>
      <c r="E1664" s="2" t="s">
        <v>3358</v>
      </c>
      <c r="F1664" s="2" t="s">
        <v>3358</v>
      </c>
      <c r="G1664" s="2"/>
      <c r="H1664" s="18"/>
      <c r="I1664" s="0" t="str">
        <f aca="false">B1664&amp;C1664&amp;D1664</f>
        <v>UNISEXRINGS19</v>
      </c>
      <c r="J1664" s="2" t="n">
        <f aca="false">COUNTIFS(I:I,I1664)</f>
        <v>1</v>
      </c>
    </row>
    <row r="1665" customFormat="false" ht="15" hidden="false" customHeight="false" outlineLevel="0" collapsed="false">
      <c r="B1665" s="18" t="s">
        <v>288</v>
      </c>
      <c r="C1665" s="18" t="s">
        <v>2610</v>
      </c>
      <c r="D1665" s="75" t="n">
        <v>19.5</v>
      </c>
      <c r="E1665" s="2" t="s">
        <v>3358</v>
      </c>
      <c r="F1665" s="2" t="s">
        <v>3358</v>
      </c>
      <c r="G1665" s="2"/>
      <c r="H1665" s="18"/>
      <c r="I1665" s="0" t="str">
        <f aca="false">B1665&amp;C1665&amp;D1665</f>
        <v>UNISEXRINGS19,5</v>
      </c>
      <c r="J1665" s="2" t="n">
        <f aca="false">COUNTIFS(I:I,I1665)</f>
        <v>1</v>
      </c>
    </row>
    <row r="1666" customFormat="false" ht="15" hidden="false" customHeight="false" outlineLevel="0" collapsed="false">
      <c r="B1666" s="18" t="s">
        <v>288</v>
      </c>
      <c r="C1666" s="18" t="s">
        <v>2610</v>
      </c>
      <c r="D1666" s="75" t="n">
        <v>20</v>
      </c>
      <c r="E1666" s="2" t="s">
        <v>3358</v>
      </c>
      <c r="F1666" s="2" t="s">
        <v>3358</v>
      </c>
      <c r="G1666" s="2"/>
      <c r="H1666" s="18"/>
      <c r="I1666" s="0" t="str">
        <f aca="false">B1666&amp;C1666&amp;D1666</f>
        <v>UNISEXRINGS20</v>
      </c>
      <c r="J1666" s="2" t="n">
        <f aca="false">COUNTIFS(I:I,I1666)</f>
        <v>1</v>
      </c>
    </row>
    <row r="1667" customFormat="false" ht="15" hidden="false" customHeight="false" outlineLevel="0" collapsed="false">
      <c r="B1667" s="18" t="s">
        <v>288</v>
      </c>
      <c r="C1667" s="18" t="s">
        <v>2610</v>
      </c>
      <c r="D1667" s="75" t="n">
        <v>20.5</v>
      </c>
      <c r="E1667" s="2" t="s">
        <v>3358</v>
      </c>
      <c r="F1667" s="2" t="s">
        <v>3358</v>
      </c>
      <c r="G1667" s="2"/>
      <c r="H1667" s="18"/>
      <c r="I1667" s="0" t="str">
        <f aca="false">B1667&amp;C1667&amp;D1667</f>
        <v>UNISEXRINGS20,5</v>
      </c>
      <c r="J1667" s="2" t="n">
        <f aca="false">COUNTIFS(I:I,I1667)</f>
        <v>1</v>
      </c>
    </row>
    <row r="1668" customFormat="false" ht="15" hidden="false" customHeight="false" outlineLevel="0" collapsed="false">
      <c r="B1668" s="18" t="s">
        <v>288</v>
      </c>
      <c r="C1668" s="18" t="s">
        <v>2610</v>
      </c>
      <c r="D1668" s="75" t="n">
        <v>21</v>
      </c>
      <c r="E1668" s="2" t="s">
        <v>3358</v>
      </c>
      <c r="F1668" s="2" t="s">
        <v>3358</v>
      </c>
      <c r="G1668" s="2"/>
      <c r="H1668" s="18"/>
      <c r="I1668" s="0" t="str">
        <f aca="false">B1668&amp;C1668&amp;D1668</f>
        <v>UNISEXRINGS21</v>
      </c>
      <c r="J1668" s="2" t="n">
        <f aca="false">COUNTIFS(I:I,I1668)</f>
        <v>1</v>
      </c>
    </row>
    <row r="1669" customFormat="false" ht="15" hidden="false" customHeight="false" outlineLevel="0" collapsed="false">
      <c r="B1669" s="18" t="s">
        <v>288</v>
      </c>
      <c r="C1669" s="18" t="s">
        <v>2610</v>
      </c>
      <c r="D1669" s="75" t="n">
        <v>21.5</v>
      </c>
      <c r="E1669" s="2" t="s">
        <v>3358</v>
      </c>
      <c r="F1669" s="2" t="s">
        <v>3358</v>
      </c>
      <c r="G1669" s="2"/>
      <c r="H1669" s="18"/>
      <c r="I1669" s="0" t="str">
        <f aca="false">B1669&amp;C1669&amp;D1669</f>
        <v>UNISEXRINGS21,5</v>
      </c>
      <c r="J1669" s="2" t="n">
        <f aca="false">COUNTIFS(I:I,I1669)</f>
        <v>1</v>
      </c>
    </row>
    <row r="1670" customFormat="false" ht="15" hidden="false" customHeight="false" outlineLevel="0" collapsed="false">
      <c r="B1670" s="18" t="s">
        <v>288</v>
      </c>
      <c r="C1670" s="18" t="s">
        <v>2610</v>
      </c>
      <c r="D1670" s="75" t="n">
        <v>22</v>
      </c>
      <c r="E1670" s="2" t="s">
        <v>3358</v>
      </c>
      <c r="F1670" s="2" t="s">
        <v>3358</v>
      </c>
      <c r="G1670" s="2"/>
      <c r="H1670" s="18"/>
      <c r="I1670" s="0" t="str">
        <f aca="false">B1670&amp;C1670&amp;D1670</f>
        <v>UNISEXRINGS22</v>
      </c>
      <c r="J1670" s="2" t="n">
        <f aca="false">COUNTIFS(I:I,I1670)</f>
        <v>1</v>
      </c>
    </row>
    <row r="1671" customFormat="false" ht="15" hidden="false" customHeight="false" outlineLevel="0" collapsed="false">
      <c r="B1671" s="18" t="s">
        <v>288</v>
      </c>
      <c r="C1671" s="18" t="s">
        <v>2610</v>
      </c>
      <c r="D1671" s="75" t="n">
        <v>22.5</v>
      </c>
      <c r="E1671" s="2" t="s">
        <v>3358</v>
      </c>
      <c r="F1671" s="2" t="s">
        <v>3358</v>
      </c>
      <c r="G1671" s="2"/>
      <c r="H1671" s="18"/>
      <c r="I1671" s="0" t="str">
        <f aca="false">B1671&amp;C1671&amp;D1671</f>
        <v>UNISEXRINGS22,5</v>
      </c>
      <c r="J1671" s="2" t="n">
        <f aca="false">COUNTIFS(I:I,I1671)</f>
        <v>1</v>
      </c>
    </row>
    <row r="1672" customFormat="false" ht="15" hidden="false" customHeight="false" outlineLevel="0" collapsed="false">
      <c r="B1672" s="18" t="s">
        <v>288</v>
      </c>
      <c r="C1672" s="18" t="s">
        <v>2610</v>
      </c>
      <c r="D1672" s="75" t="n">
        <v>23</v>
      </c>
      <c r="E1672" s="2" t="s">
        <v>3358</v>
      </c>
      <c r="F1672" s="2" t="s">
        <v>3358</v>
      </c>
      <c r="G1672" s="2"/>
      <c r="H1672" s="18"/>
      <c r="I1672" s="0" t="str">
        <f aca="false">B1672&amp;C1672&amp;D1672</f>
        <v>UNISEXRINGS23</v>
      </c>
      <c r="J1672" s="2" t="n">
        <f aca="false">COUNTIFS(I:I,I1672)</f>
        <v>1</v>
      </c>
    </row>
    <row r="1673" customFormat="false" ht="15" hidden="false" customHeight="false" outlineLevel="0" collapsed="false">
      <c r="B1673" s="18" t="s">
        <v>288</v>
      </c>
      <c r="C1673" s="18" t="s">
        <v>1162</v>
      </c>
      <c r="D1673" s="2" t="n">
        <v>31</v>
      </c>
      <c r="E1673" s="2" t="s">
        <v>3358</v>
      </c>
      <c r="F1673" s="2" t="s">
        <v>3358</v>
      </c>
      <c r="G1673" s="2"/>
      <c r="H1673" s="18"/>
      <c r="I1673" s="0" t="str">
        <f aca="false">B1673&amp;C1673&amp;D1673</f>
        <v>UNISEXSOCKS31</v>
      </c>
      <c r="J1673" s="2" t="n">
        <f aca="false">COUNTIFS(I:I,I1673)</f>
        <v>1</v>
      </c>
    </row>
    <row r="1674" customFormat="false" ht="15" hidden="false" customHeight="false" outlineLevel="0" collapsed="false">
      <c r="B1674" s="18" t="s">
        <v>288</v>
      </c>
      <c r="C1674" s="18" t="s">
        <v>1162</v>
      </c>
      <c r="D1674" s="75" t="n">
        <v>32</v>
      </c>
      <c r="E1674" s="2" t="s">
        <v>3358</v>
      </c>
      <c r="F1674" s="2" t="s">
        <v>3358</v>
      </c>
      <c r="G1674" s="2"/>
      <c r="H1674" s="18"/>
      <c r="I1674" s="0" t="str">
        <f aca="false">B1674&amp;C1674&amp;D1674</f>
        <v>UNISEXSOCKS32</v>
      </c>
      <c r="J1674" s="2" t="n">
        <f aca="false">COUNTIFS(I:I,I1674)</f>
        <v>1</v>
      </c>
    </row>
    <row r="1675" customFormat="false" ht="15" hidden="false" customHeight="false" outlineLevel="0" collapsed="false">
      <c r="B1675" s="18" t="s">
        <v>288</v>
      </c>
      <c r="C1675" s="18" t="s">
        <v>1162</v>
      </c>
      <c r="D1675" s="75" t="n">
        <v>33</v>
      </c>
      <c r="E1675" s="2" t="s">
        <v>3358</v>
      </c>
      <c r="F1675" s="2" t="s">
        <v>3358</v>
      </c>
      <c r="G1675" s="2"/>
      <c r="H1675" s="18"/>
      <c r="I1675" s="0" t="str">
        <f aca="false">B1675&amp;C1675&amp;D1675</f>
        <v>UNISEXSOCKS33</v>
      </c>
      <c r="J1675" s="2" t="n">
        <f aca="false">COUNTIFS(I:I,I1675)</f>
        <v>1</v>
      </c>
    </row>
    <row r="1676" customFormat="false" ht="15" hidden="false" customHeight="false" outlineLevel="0" collapsed="false">
      <c r="B1676" s="18" t="s">
        <v>288</v>
      </c>
      <c r="C1676" s="18" t="s">
        <v>1162</v>
      </c>
      <c r="D1676" s="75" t="n">
        <v>34</v>
      </c>
      <c r="E1676" s="2" t="s">
        <v>3358</v>
      </c>
      <c r="F1676" s="2" t="s">
        <v>3358</v>
      </c>
      <c r="G1676" s="2"/>
      <c r="H1676" s="18"/>
      <c r="I1676" s="0" t="str">
        <f aca="false">B1676&amp;C1676&amp;D1676</f>
        <v>UNISEXSOCKS34</v>
      </c>
      <c r="J1676" s="2" t="n">
        <f aca="false">COUNTIFS(I:I,I1676)</f>
        <v>1</v>
      </c>
    </row>
    <row r="1677" customFormat="false" ht="15" hidden="false" customHeight="false" outlineLevel="0" collapsed="false">
      <c r="B1677" s="18" t="s">
        <v>288</v>
      </c>
      <c r="C1677" s="18" t="s">
        <v>1162</v>
      </c>
      <c r="D1677" s="75" t="n">
        <v>35</v>
      </c>
      <c r="E1677" s="2" t="s">
        <v>3358</v>
      </c>
      <c r="F1677" s="2" t="s">
        <v>3358</v>
      </c>
      <c r="G1677" s="2"/>
      <c r="H1677" s="18"/>
      <c r="I1677" s="0" t="str">
        <f aca="false">B1677&amp;C1677&amp;D1677</f>
        <v>UNISEXSOCKS35</v>
      </c>
      <c r="J1677" s="2" t="n">
        <f aca="false">COUNTIFS(I:I,I1677)</f>
        <v>1</v>
      </c>
    </row>
    <row r="1678" customFormat="false" ht="15" hidden="false" customHeight="false" outlineLevel="0" collapsed="false">
      <c r="B1678" s="18" t="s">
        <v>288</v>
      </c>
      <c r="C1678" s="18" t="s">
        <v>1162</v>
      </c>
      <c r="D1678" s="75" t="n">
        <v>36</v>
      </c>
      <c r="E1678" s="2" t="s">
        <v>3358</v>
      </c>
      <c r="F1678" s="2" t="s">
        <v>3358</v>
      </c>
      <c r="G1678" s="2"/>
      <c r="H1678" s="18"/>
      <c r="I1678" s="0" t="str">
        <f aca="false">B1678&amp;C1678&amp;D1678</f>
        <v>UNISEXSOCKS36</v>
      </c>
      <c r="J1678" s="2" t="n">
        <f aca="false">COUNTIFS(I:I,I1678)</f>
        <v>1</v>
      </c>
    </row>
    <row r="1679" customFormat="false" ht="15" hidden="false" customHeight="false" outlineLevel="0" collapsed="false">
      <c r="B1679" s="18" t="s">
        <v>288</v>
      </c>
      <c r="C1679" s="18" t="s">
        <v>1162</v>
      </c>
      <c r="D1679" s="75" t="n">
        <v>37</v>
      </c>
      <c r="E1679" s="2" t="s">
        <v>3358</v>
      </c>
      <c r="F1679" s="2" t="s">
        <v>3358</v>
      </c>
      <c r="G1679" s="2"/>
      <c r="H1679" s="18"/>
      <c r="I1679" s="0" t="str">
        <f aca="false">B1679&amp;C1679&amp;D1679</f>
        <v>UNISEXSOCKS37</v>
      </c>
      <c r="J1679" s="2" t="n">
        <f aca="false">COUNTIFS(I:I,I1679)</f>
        <v>1</v>
      </c>
    </row>
    <row r="1680" customFormat="false" ht="15" hidden="false" customHeight="false" outlineLevel="0" collapsed="false">
      <c r="B1680" s="18" t="s">
        <v>288</v>
      </c>
      <c r="C1680" s="18" t="s">
        <v>1162</v>
      </c>
      <c r="D1680" s="75" t="n">
        <v>38</v>
      </c>
      <c r="E1680" s="2" t="s">
        <v>3358</v>
      </c>
      <c r="F1680" s="2" t="s">
        <v>3358</v>
      </c>
      <c r="G1680" s="2"/>
      <c r="H1680" s="18"/>
      <c r="I1680" s="0" t="str">
        <f aca="false">B1680&amp;C1680&amp;D1680</f>
        <v>UNISEXSOCKS38</v>
      </c>
      <c r="J1680" s="2" t="n">
        <f aca="false">COUNTIFS(I:I,I1680)</f>
        <v>1</v>
      </c>
    </row>
    <row r="1681" customFormat="false" ht="15" hidden="false" customHeight="false" outlineLevel="0" collapsed="false">
      <c r="B1681" s="18" t="s">
        <v>288</v>
      </c>
      <c r="C1681" s="18" t="s">
        <v>1162</v>
      </c>
      <c r="D1681" s="75" t="n">
        <v>39</v>
      </c>
      <c r="E1681" s="2" t="s">
        <v>3358</v>
      </c>
      <c r="F1681" s="2" t="s">
        <v>3358</v>
      </c>
      <c r="G1681" s="2"/>
      <c r="H1681" s="18"/>
      <c r="I1681" s="0" t="str">
        <f aca="false">B1681&amp;C1681&amp;D1681</f>
        <v>UNISEXSOCKS39</v>
      </c>
      <c r="J1681" s="2" t="n">
        <f aca="false">COUNTIFS(I:I,I1681)</f>
        <v>1</v>
      </c>
    </row>
    <row r="1682" customFormat="false" ht="15" hidden="false" customHeight="false" outlineLevel="0" collapsed="false">
      <c r="B1682" s="18" t="s">
        <v>288</v>
      </c>
      <c r="C1682" s="18" t="s">
        <v>1162</v>
      </c>
      <c r="D1682" s="75" t="n">
        <v>40</v>
      </c>
      <c r="E1682" s="2" t="s">
        <v>3358</v>
      </c>
      <c r="F1682" s="2" t="s">
        <v>3358</v>
      </c>
      <c r="G1682" s="2"/>
      <c r="H1682" s="18"/>
      <c r="I1682" s="0" t="str">
        <f aca="false">B1682&amp;C1682&amp;D1682</f>
        <v>UNISEXSOCKS40</v>
      </c>
      <c r="J1682" s="2" t="n">
        <f aca="false">COUNTIFS(I:I,I1682)</f>
        <v>1</v>
      </c>
    </row>
    <row r="1683" customFormat="false" ht="15" hidden="false" customHeight="false" outlineLevel="0" collapsed="false">
      <c r="B1683" s="18" t="s">
        <v>288</v>
      </c>
      <c r="C1683" s="18" t="s">
        <v>1162</v>
      </c>
      <c r="D1683" s="75" t="n">
        <v>41</v>
      </c>
      <c r="E1683" s="2" t="s">
        <v>3358</v>
      </c>
      <c r="F1683" s="2" t="s">
        <v>3358</v>
      </c>
      <c r="G1683" s="2"/>
      <c r="H1683" s="18"/>
      <c r="I1683" s="0" t="str">
        <f aca="false">B1683&amp;C1683&amp;D1683</f>
        <v>UNISEXSOCKS41</v>
      </c>
      <c r="J1683" s="2" t="n">
        <f aca="false">COUNTIFS(I:I,I1683)</f>
        <v>1</v>
      </c>
    </row>
    <row r="1684" customFormat="false" ht="15" hidden="false" customHeight="false" outlineLevel="0" collapsed="false">
      <c r="B1684" s="18" t="s">
        <v>288</v>
      </c>
      <c r="C1684" s="18" t="s">
        <v>1162</v>
      </c>
      <c r="D1684" s="75" t="n">
        <v>42</v>
      </c>
      <c r="E1684" s="2" t="s">
        <v>3358</v>
      </c>
      <c r="F1684" s="2" t="s">
        <v>3358</v>
      </c>
      <c r="G1684" s="2"/>
      <c r="H1684" s="18"/>
      <c r="I1684" s="0" t="str">
        <f aca="false">B1684&amp;C1684&amp;D1684</f>
        <v>UNISEXSOCKS42</v>
      </c>
      <c r="J1684" s="2" t="n">
        <f aca="false">COUNTIFS(I:I,I1684)</f>
        <v>1</v>
      </c>
    </row>
    <row r="1685" customFormat="false" ht="15" hidden="false" customHeight="false" outlineLevel="0" collapsed="false">
      <c r="B1685" s="18" t="s">
        <v>288</v>
      </c>
      <c r="C1685" s="18" t="s">
        <v>1162</v>
      </c>
      <c r="D1685" s="75" t="n">
        <v>43</v>
      </c>
      <c r="E1685" s="2" t="s">
        <v>3358</v>
      </c>
      <c r="F1685" s="2" t="s">
        <v>3358</v>
      </c>
      <c r="G1685" s="2"/>
      <c r="H1685" s="18"/>
      <c r="I1685" s="0" t="str">
        <f aca="false">B1685&amp;C1685&amp;D1685</f>
        <v>UNISEXSOCKS43</v>
      </c>
      <c r="J1685" s="2" t="n">
        <f aca="false">COUNTIFS(I:I,I1685)</f>
        <v>1</v>
      </c>
    </row>
    <row r="1686" customFormat="false" ht="15" hidden="false" customHeight="false" outlineLevel="0" collapsed="false">
      <c r="B1686" s="18" t="s">
        <v>288</v>
      </c>
      <c r="C1686" s="18" t="s">
        <v>1162</v>
      </c>
      <c r="D1686" s="75" t="n">
        <v>44</v>
      </c>
      <c r="E1686" s="2" t="s">
        <v>3358</v>
      </c>
      <c r="F1686" s="2" t="s">
        <v>3358</v>
      </c>
      <c r="G1686" s="2"/>
      <c r="H1686" s="18"/>
      <c r="I1686" s="0" t="str">
        <f aca="false">B1686&amp;C1686&amp;D1686</f>
        <v>UNISEXSOCKS44</v>
      </c>
      <c r="J1686" s="2" t="n">
        <f aca="false">COUNTIFS(I:I,I1686)</f>
        <v>1</v>
      </c>
    </row>
    <row r="1687" customFormat="false" ht="15" hidden="false" customHeight="false" outlineLevel="0" collapsed="false">
      <c r="B1687" s="18" t="s">
        <v>288</v>
      </c>
      <c r="C1687" s="18" t="s">
        <v>1162</v>
      </c>
      <c r="D1687" s="75" t="n">
        <v>45</v>
      </c>
      <c r="E1687" s="2" t="s">
        <v>3358</v>
      </c>
      <c r="F1687" s="2" t="s">
        <v>3358</v>
      </c>
      <c r="G1687" s="2"/>
      <c r="H1687" s="18"/>
      <c r="I1687" s="0" t="str">
        <f aca="false">B1687&amp;C1687&amp;D1687</f>
        <v>UNISEXSOCKS45</v>
      </c>
      <c r="J1687" s="2" t="n">
        <f aca="false">COUNTIFS(I:I,I1687)</f>
        <v>1</v>
      </c>
    </row>
    <row r="1688" customFormat="false" ht="15" hidden="false" customHeight="false" outlineLevel="0" collapsed="false">
      <c r="B1688" s="18" t="s">
        <v>288</v>
      </c>
      <c r="C1688" s="18" t="s">
        <v>1162</v>
      </c>
      <c r="D1688" s="75" t="n">
        <v>46</v>
      </c>
      <c r="E1688" s="2" t="s">
        <v>3358</v>
      </c>
      <c r="F1688" s="2" t="s">
        <v>3358</v>
      </c>
      <c r="G1688" s="2"/>
      <c r="H1688" s="18"/>
      <c r="I1688" s="0" t="str">
        <f aca="false">B1688&amp;C1688&amp;D1688</f>
        <v>UNISEXSOCKS46</v>
      </c>
      <c r="J1688" s="2" t="n">
        <f aca="false">COUNTIFS(I:I,I1688)</f>
        <v>1</v>
      </c>
    </row>
    <row r="1689" customFormat="false" ht="15" hidden="false" customHeight="false" outlineLevel="0" collapsed="false">
      <c r="B1689" s="18" t="s">
        <v>288</v>
      </c>
      <c r="C1689" s="18" t="s">
        <v>1162</v>
      </c>
      <c r="D1689" s="75" t="n">
        <v>47</v>
      </c>
      <c r="E1689" s="2" t="s">
        <v>3358</v>
      </c>
      <c r="F1689" s="2" t="s">
        <v>3358</v>
      </c>
      <c r="G1689" s="2"/>
      <c r="H1689" s="18"/>
      <c r="I1689" s="0" t="str">
        <f aca="false">B1689&amp;C1689&amp;D1689</f>
        <v>UNISEXSOCKS47</v>
      </c>
      <c r="J1689" s="2" t="n">
        <f aca="false">COUNTIFS(I:I,I1689)</f>
        <v>1</v>
      </c>
    </row>
    <row r="1690" customFormat="false" ht="15" hidden="false" customHeight="false" outlineLevel="0" collapsed="false">
      <c r="B1690" s="18" t="s">
        <v>288</v>
      </c>
      <c r="C1690" s="18" t="s">
        <v>1162</v>
      </c>
      <c r="D1690" s="75" t="n">
        <v>48</v>
      </c>
      <c r="E1690" s="2" t="s">
        <v>3358</v>
      </c>
      <c r="F1690" s="2" t="s">
        <v>3358</v>
      </c>
      <c r="G1690" s="2"/>
      <c r="H1690" s="18"/>
      <c r="I1690" s="0" t="str">
        <f aca="false">B1690&amp;C1690&amp;D1690</f>
        <v>UNISEXSOCKS48</v>
      </c>
      <c r="J1690" s="2" t="n">
        <f aca="false">COUNTIFS(I:I,I1690)</f>
        <v>1</v>
      </c>
    </row>
    <row r="1691" customFormat="false" ht="15" hidden="false" customHeight="false" outlineLevel="0" collapsed="false">
      <c r="B1691" s="18" t="s">
        <v>288</v>
      </c>
      <c r="C1691" s="18" t="s">
        <v>1162</v>
      </c>
      <c r="D1691" s="75" t="n">
        <v>49</v>
      </c>
      <c r="E1691" s="2" t="s">
        <v>3358</v>
      </c>
      <c r="F1691" s="2" t="s">
        <v>3358</v>
      </c>
      <c r="G1691" s="2"/>
      <c r="H1691" s="18"/>
      <c r="I1691" s="0" t="str">
        <f aca="false">B1691&amp;C1691&amp;D1691</f>
        <v>UNISEXSOCKS49</v>
      </c>
      <c r="J1691" s="2" t="n">
        <f aca="false">COUNTIFS(I:I,I1691)</f>
        <v>1</v>
      </c>
    </row>
    <row r="1692" customFormat="false" ht="15" hidden="false" customHeight="false" outlineLevel="0" collapsed="false">
      <c r="B1692" s="18" t="s">
        <v>288</v>
      </c>
      <c r="C1692" s="18" t="s">
        <v>1162</v>
      </c>
      <c r="D1692" s="75" t="n">
        <v>50</v>
      </c>
      <c r="E1692" s="2" t="s">
        <v>3358</v>
      </c>
      <c r="F1692" s="2" t="s">
        <v>3358</v>
      </c>
      <c r="G1692" s="2"/>
      <c r="H1692" s="18"/>
      <c r="I1692" s="0" t="str">
        <f aca="false">B1692&amp;C1692&amp;D1692</f>
        <v>UNISEXSOCKS50</v>
      </c>
      <c r="J1692" s="2" t="n">
        <f aca="false">COUNTIFS(I:I,I1692)</f>
        <v>1</v>
      </c>
    </row>
    <row r="1693" customFormat="false" ht="15" hidden="false" customHeight="false" outlineLevel="0" collapsed="false">
      <c r="B1693" s="18" t="s">
        <v>288</v>
      </c>
      <c r="C1693" s="18" t="s">
        <v>1162</v>
      </c>
      <c r="D1693" s="2" t="s">
        <v>1098</v>
      </c>
      <c r="E1693" s="2" t="s">
        <v>3358</v>
      </c>
      <c r="F1693" s="2" t="s">
        <v>3358</v>
      </c>
      <c r="G1693" s="2"/>
      <c r="H1693" s="18"/>
      <c r="I1693" s="0" t="str">
        <f aca="false">B1693&amp;C1693&amp;D1693</f>
        <v>UNISEXSOCKS26/29</v>
      </c>
      <c r="J1693" s="2" t="n">
        <f aca="false">COUNTIFS(I:I,I1693)</f>
        <v>1</v>
      </c>
    </row>
    <row r="1694" customFormat="false" ht="15" hidden="false" customHeight="false" outlineLevel="0" collapsed="false">
      <c r="B1694" s="18" t="s">
        <v>288</v>
      </c>
      <c r="C1694" s="18" t="s">
        <v>1162</v>
      </c>
      <c r="D1694" s="2" t="s">
        <v>365</v>
      </c>
      <c r="E1694" s="2" t="s">
        <v>3358</v>
      </c>
      <c r="F1694" s="2" t="s">
        <v>3358</v>
      </c>
      <c r="G1694" s="2"/>
      <c r="H1694" s="18"/>
      <c r="I1694" s="0" t="str">
        <f aca="false">B1694&amp;C1694&amp;D1694</f>
        <v>UNISEXSOCKS30/32</v>
      </c>
      <c r="J1694" s="2" t="n">
        <f aca="false">COUNTIFS(I:I,I1694)</f>
        <v>1</v>
      </c>
    </row>
    <row r="1695" customFormat="false" ht="15" hidden="false" customHeight="false" outlineLevel="0" collapsed="false">
      <c r="B1695" s="18" t="s">
        <v>288</v>
      </c>
      <c r="C1695" s="18" t="s">
        <v>1162</v>
      </c>
      <c r="D1695" s="2" t="s">
        <v>1127</v>
      </c>
      <c r="E1695" s="2" t="s">
        <v>3358</v>
      </c>
      <c r="F1695" s="2" t="s">
        <v>3358</v>
      </c>
      <c r="G1695" s="2"/>
      <c r="H1695" s="18"/>
      <c r="I1695" s="0" t="str">
        <f aca="false">B1695&amp;C1695&amp;D1695</f>
        <v>UNISEXSOCKS30/33</v>
      </c>
      <c r="J1695" s="2" t="n">
        <f aca="false">COUNTIFS(I:I,I1695)</f>
        <v>1</v>
      </c>
    </row>
    <row r="1696" customFormat="false" ht="15" hidden="false" customHeight="false" outlineLevel="0" collapsed="false">
      <c r="B1696" s="18" t="s">
        <v>288</v>
      </c>
      <c r="C1696" s="18" t="s">
        <v>1162</v>
      </c>
      <c r="D1696" s="2" t="s">
        <v>349</v>
      </c>
      <c r="E1696" s="2" t="s">
        <v>3358</v>
      </c>
      <c r="F1696" s="2" t="s">
        <v>3358</v>
      </c>
      <c r="G1696" s="2"/>
      <c r="H1696" s="18"/>
      <c r="I1696" s="0" t="str">
        <f aca="false">B1696&amp;C1696&amp;D1696</f>
        <v>UNISEXSOCKS31/32</v>
      </c>
      <c r="J1696" s="2" t="n">
        <f aca="false">COUNTIFS(I:I,I1696)</f>
        <v>1</v>
      </c>
    </row>
    <row r="1697" customFormat="false" ht="15" hidden="false" customHeight="false" outlineLevel="0" collapsed="false">
      <c r="B1697" s="18" t="s">
        <v>288</v>
      </c>
      <c r="C1697" s="18" t="s">
        <v>1162</v>
      </c>
      <c r="D1697" s="2" t="s">
        <v>366</v>
      </c>
      <c r="E1697" s="2" t="s">
        <v>3358</v>
      </c>
      <c r="F1697" s="2" t="s">
        <v>3358</v>
      </c>
      <c r="G1697" s="2"/>
      <c r="H1697" s="18"/>
      <c r="I1697" s="0" t="str">
        <f aca="false">B1697&amp;C1697&amp;D1697</f>
        <v>UNISEXSOCKS31/33</v>
      </c>
      <c r="J1697" s="2" t="n">
        <f aca="false">COUNTIFS(I:I,I1697)</f>
        <v>1</v>
      </c>
    </row>
    <row r="1698" customFormat="false" ht="15" hidden="false" customHeight="false" outlineLevel="0" collapsed="false">
      <c r="B1698" s="18" t="s">
        <v>288</v>
      </c>
      <c r="C1698" s="18" t="s">
        <v>1162</v>
      </c>
      <c r="D1698" s="2" t="s">
        <v>376</v>
      </c>
      <c r="E1698" s="2" t="s">
        <v>3358</v>
      </c>
      <c r="F1698" s="2" t="s">
        <v>3358</v>
      </c>
      <c r="G1698" s="2"/>
      <c r="H1698" s="18"/>
      <c r="I1698" s="0" t="str">
        <f aca="false">B1698&amp;C1698&amp;D1698</f>
        <v>UNISEXSOCKS31/34</v>
      </c>
      <c r="J1698" s="2" t="n">
        <f aca="false">COUNTIFS(I:I,I1698)</f>
        <v>1</v>
      </c>
    </row>
    <row r="1699" customFormat="false" ht="15" hidden="false" customHeight="false" outlineLevel="0" collapsed="false">
      <c r="B1699" s="18" t="s">
        <v>288</v>
      </c>
      <c r="C1699" s="18" t="s">
        <v>1162</v>
      </c>
      <c r="D1699" s="2" t="s">
        <v>144</v>
      </c>
      <c r="E1699" s="2" t="s">
        <v>3358</v>
      </c>
      <c r="F1699" s="2" t="s">
        <v>3358</v>
      </c>
      <c r="G1699" s="2"/>
      <c r="H1699" s="18"/>
      <c r="I1699" s="0" t="str">
        <f aca="false">B1699&amp;C1699&amp;D1699</f>
        <v>UNISEXSOCKS32/33</v>
      </c>
      <c r="J1699" s="2" t="n">
        <f aca="false">COUNTIFS(I:I,I1699)</f>
        <v>1</v>
      </c>
    </row>
    <row r="1700" customFormat="false" ht="15" hidden="false" customHeight="false" outlineLevel="0" collapsed="false">
      <c r="B1700" s="18" t="s">
        <v>288</v>
      </c>
      <c r="C1700" s="18" t="s">
        <v>1162</v>
      </c>
      <c r="D1700" s="2" t="s">
        <v>158</v>
      </c>
      <c r="E1700" s="2" t="s">
        <v>3358</v>
      </c>
      <c r="F1700" s="2" t="s">
        <v>3358</v>
      </c>
      <c r="G1700" s="2"/>
      <c r="H1700" s="18"/>
      <c r="I1700" s="0" t="str">
        <f aca="false">B1700&amp;C1700&amp;D1700</f>
        <v>UNISEXSOCKS32/34</v>
      </c>
      <c r="J1700" s="2" t="n">
        <f aca="false">COUNTIFS(I:I,I1700)</f>
        <v>1</v>
      </c>
    </row>
    <row r="1701" customFormat="false" ht="15" hidden="false" customHeight="false" outlineLevel="0" collapsed="false">
      <c r="B1701" s="18" t="s">
        <v>288</v>
      </c>
      <c r="C1701" s="18" t="s">
        <v>1162</v>
      </c>
      <c r="D1701" s="2" t="s">
        <v>1169</v>
      </c>
      <c r="E1701" s="2" t="s">
        <v>3358</v>
      </c>
      <c r="F1701" s="2" t="s">
        <v>3358</v>
      </c>
      <c r="G1701" s="2"/>
      <c r="H1701" s="18"/>
      <c r="I1701" s="0" t="str">
        <f aca="false">B1701&amp;C1701&amp;D1701</f>
        <v>UNISEXSOCKS32/35</v>
      </c>
      <c r="J1701" s="2" t="n">
        <f aca="false">COUNTIFS(I:I,I1701)</f>
        <v>1</v>
      </c>
    </row>
    <row r="1702" customFormat="false" ht="15" hidden="false" customHeight="false" outlineLevel="0" collapsed="false">
      <c r="B1702" s="18" t="s">
        <v>288</v>
      </c>
      <c r="C1702" s="18" t="s">
        <v>1162</v>
      </c>
      <c r="D1702" s="2" t="s">
        <v>145</v>
      </c>
      <c r="E1702" s="2" t="s">
        <v>3358</v>
      </c>
      <c r="F1702" s="2" t="s">
        <v>3358</v>
      </c>
      <c r="G1702" s="2"/>
      <c r="H1702" s="18"/>
      <c r="I1702" s="0" t="str">
        <f aca="false">B1702&amp;C1702&amp;D1702</f>
        <v>UNISEXSOCKS33/34</v>
      </c>
      <c r="J1702" s="2" t="n">
        <f aca="false">COUNTIFS(I:I,I1702)</f>
        <v>1</v>
      </c>
    </row>
    <row r="1703" customFormat="false" ht="15" hidden="false" customHeight="false" outlineLevel="0" collapsed="false">
      <c r="B1703" s="18" t="s">
        <v>288</v>
      </c>
      <c r="C1703" s="18" t="s">
        <v>1162</v>
      </c>
      <c r="D1703" s="2" t="s">
        <v>159</v>
      </c>
      <c r="E1703" s="2" t="s">
        <v>3358</v>
      </c>
      <c r="F1703" s="2" t="s">
        <v>3358</v>
      </c>
      <c r="G1703" s="2"/>
      <c r="H1703" s="18"/>
      <c r="I1703" s="0" t="str">
        <f aca="false">B1703&amp;C1703&amp;D1703</f>
        <v>UNISEXSOCKS33/35</v>
      </c>
      <c r="J1703" s="2" t="n">
        <f aca="false">COUNTIFS(I:I,I1703)</f>
        <v>1</v>
      </c>
    </row>
    <row r="1704" customFormat="false" ht="15" hidden="false" customHeight="false" outlineLevel="0" collapsed="false">
      <c r="B1704" s="18" t="s">
        <v>288</v>
      </c>
      <c r="C1704" s="18" t="s">
        <v>1162</v>
      </c>
      <c r="D1704" s="2" t="s">
        <v>1072</v>
      </c>
      <c r="E1704" s="2" t="s">
        <v>3358</v>
      </c>
      <c r="F1704" s="2" t="s">
        <v>3358</v>
      </c>
      <c r="G1704" s="2"/>
      <c r="H1704" s="18"/>
      <c r="I1704" s="0" t="str">
        <f aca="false">B1704&amp;C1704&amp;D1704</f>
        <v>UNISEXSOCKS33/36</v>
      </c>
      <c r="J1704" s="2" t="n">
        <f aca="false">COUNTIFS(I:I,I1704)</f>
        <v>1</v>
      </c>
    </row>
    <row r="1705" customFormat="false" ht="15" hidden="false" customHeight="false" outlineLevel="0" collapsed="false">
      <c r="B1705" s="18" t="s">
        <v>288</v>
      </c>
      <c r="C1705" s="18" t="s">
        <v>1162</v>
      </c>
      <c r="D1705" s="2" t="s">
        <v>1177</v>
      </c>
      <c r="E1705" s="2" t="s">
        <v>3358</v>
      </c>
      <c r="F1705" s="2" t="s">
        <v>3358</v>
      </c>
      <c r="G1705" s="2"/>
      <c r="H1705" s="18"/>
      <c r="I1705" s="0" t="str">
        <f aca="false">B1705&amp;C1705&amp;D1705</f>
        <v>UNISEXSOCKS33/37</v>
      </c>
      <c r="J1705" s="2" t="n">
        <f aca="false">COUNTIFS(I:I,I1705)</f>
        <v>1</v>
      </c>
    </row>
    <row r="1706" customFormat="false" ht="15" hidden="false" customHeight="false" outlineLevel="0" collapsed="false">
      <c r="B1706" s="18" t="s">
        <v>288</v>
      </c>
      <c r="C1706" s="18" t="s">
        <v>1162</v>
      </c>
      <c r="D1706" s="2" t="s">
        <v>146</v>
      </c>
      <c r="E1706" s="2" t="s">
        <v>3358</v>
      </c>
      <c r="F1706" s="2" t="s">
        <v>3358</v>
      </c>
      <c r="G1706" s="2"/>
      <c r="H1706" s="18"/>
      <c r="I1706" s="0" t="str">
        <f aca="false">B1706&amp;C1706&amp;D1706</f>
        <v>UNISEXSOCKS34/35</v>
      </c>
      <c r="J1706" s="2" t="n">
        <f aca="false">COUNTIFS(I:I,I1706)</f>
        <v>1</v>
      </c>
    </row>
    <row r="1707" customFormat="false" ht="15" hidden="false" customHeight="false" outlineLevel="0" collapsed="false">
      <c r="B1707" s="18" t="s">
        <v>288</v>
      </c>
      <c r="C1707" s="18" t="s">
        <v>1162</v>
      </c>
      <c r="D1707" s="2" t="s">
        <v>160</v>
      </c>
      <c r="E1707" s="2" t="s">
        <v>3358</v>
      </c>
      <c r="F1707" s="2" t="s">
        <v>3358</v>
      </c>
      <c r="G1707" s="2"/>
      <c r="H1707" s="18"/>
      <c r="I1707" s="0" t="str">
        <f aca="false">B1707&amp;C1707&amp;D1707</f>
        <v>UNISEXSOCKS34/36</v>
      </c>
      <c r="J1707" s="2" t="n">
        <f aca="false">COUNTIFS(I:I,I1707)</f>
        <v>1</v>
      </c>
    </row>
    <row r="1708" customFormat="false" ht="15" hidden="false" customHeight="false" outlineLevel="0" collapsed="false">
      <c r="B1708" s="18" t="s">
        <v>288</v>
      </c>
      <c r="C1708" s="18" t="s">
        <v>1162</v>
      </c>
      <c r="D1708" s="2" t="s">
        <v>1170</v>
      </c>
      <c r="E1708" s="2" t="s">
        <v>3358</v>
      </c>
      <c r="F1708" s="2" t="s">
        <v>3358</v>
      </c>
      <c r="G1708" s="2"/>
      <c r="H1708" s="18"/>
      <c r="I1708" s="0" t="str">
        <f aca="false">B1708&amp;C1708&amp;D1708</f>
        <v>UNISEXSOCKS34/37</v>
      </c>
      <c r="J1708" s="2" t="n">
        <f aca="false">COUNTIFS(I:I,I1708)</f>
        <v>1</v>
      </c>
    </row>
    <row r="1709" customFormat="false" ht="15" hidden="false" customHeight="false" outlineLevel="0" collapsed="false">
      <c r="B1709" s="18" t="s">
        <v>288</v>
      </c>
      <c r="C1709" s="18" t="s">
        <v>1162</v>
      </c>
      <c r="D1709" s="2" t="s">
        <v>147</v>
      </c>
      <c r="E1709" s="2" t="s">
        <v>3358</v>
      </c>
      <c r="F1709" s="2" t="s">
        <v>3358</v>
      </c>
      <c r="G1709" s="2"/>
      <c r="H1709" s="18"/>
      <c r="I1709" s="0" t="str">
        <f aca="false">B1709&amp;C1709&amp;D1709</f>
        <v>UNISEXSOCKS35/36</v>
      </c>
      <c r="J1709" s="2" t="n">
        <f aca="false">COUNTIFS(I:I,I1709)</f>
        <v>1</v>
      </c>
    </row>
    <row r="1710" customFormat="false" ht="15" hidden="false" customHeight="false" outlineLevel="0" collapsed="false">
      <c r="B1710" s="18" t="s">
        <v>288</v>
      </c>
      <c r="C1710" s="18" t="s">
        <v>1162</v>
      </c>
      <c r="D1710" s="2" t="s">
        <v>161</v>
      </c>
      <c r="E1710" s="2" t="s">
        <v>3358</v>
      </c>
      <c r="F1710" s="2" t="s">
        <v>3358</v>
      </c>
      <c r="G1710" s="2"/>
      <c r="H1710" s="18"/>
      <c r="I1710" s="0" t="str">
        <f aca="false">B1710&amp;C1710&amp;D1710</f>
        <v>UNISEXSOCKS35/37</v>
      </c>
      <c r="J1710" s="2" t="n">
        <f aca="false">COUNTIFS(I:I,I1710)</f>
        <v>1</v>
      </c>
    </row>
    <row r="1711" customFormat="false" ht="15" hidden="false" customHeight="false" outlineLevel="0" collapsed="false">
      <c r="B1711" s="18" t="s">
        <v>288</v>
      </c>
      <c r="C1711" s="18" t="s">
        <v>1162</v>
      </c>
      <c r="D1711" s="2" t="s">
        <v>162</v>
      </c>
      <c r="E1711" s="2" t="s">
        <v>3358</v>
      </c>
      <c r="F1711" s="2" t="s">
        <v>3358</v>
      </c>
      <c r="G1711" s="2"/>
      <c r="H1711" s="18"/>
      <c r="I1711" s="0" t="str">
        <f aca="false">B1711&amp;C1711&amp;D1711</f>
        <v>UNISEXSOCKS35/38</v>
      </c>
      <c r="J1711" s="2" t="n">
        <f aca="false">COUNTIFS(I:I,I1711)</f>
        <v>1</v>
      </c>
    </row>
    <row r="1712" customFormat="false" ht="15" hidden="false" customHeight="false" outlineLevel="0" collapsed="false">
      <c r="B1712" s="18" t="s">
        <v>288</v>
      </c>
      <c r="C1712" s="18" t="s">
        <v>1162</v>
      </c>
      <c r="D1712" s="2" t="s">
        <v>148</v>
      </c>
      <c r="E1712" s="2" t="s">
        <v>3358</v>
      </c>
      <c r="F1712" s="2" t="s">
        <v>3358</v>
      </c>
      <c r="G1712" s="2"/>
      <c r="H1712" s="18"/>
      <c r="I1712" s="0" t="str">
        <f aca="false">B1712&amp;C1712&amp;D1712</f>
        <v>UNISEXSOCKS36/37</v>
      </c>
      <c r="J1712" s="2" t="n">
        <f aca="false">COUNTIFS(I:I,I1712)</f>
        <v>1</v>
      </c>
    </row>
    <row r="1713" customFormat="false" ht="15" hidden="false" customHeight="false" outlineLevel="0" collapsed="false">
      <c r="B1713" s="18" t="s">
        <v>288</v>
      </c>
      <c r="C1713" s="18" t="s">
        <v>1162</v>
      </c>
      <c r="D1713" s="2" t="s">
        <v>163</v>
      </c>
      <c r="E1713" s="2" t="s">
        <v>3358</v>
      </c>
      <c r="F1713" s="2" t="s">
        <v>3358</v>
      </c>
      <c r="G1713" s="2"/>
      <c r="H1713" s="18"/>
      <c r="I1713" s="0" t="str">
        <f aca="false">B1713&amp;C1713&amp;D1713</f>
        <v>UNISEXSOCKS36/38</v>
      </c>
      <c r="J1713" s="2" t="n">
        <f aca="false">COUNTIFS(I:I,I1713)</f>
        <v>1</v>
      </c>
    </row>
    <row r="1714" customFormat="false" ht="15" hidden="false" customHeight="false" outlineLevel="0" collapsed="false">
      <c r="B1714" s="18" t="s">
        <v>288</v>
      </c>
      <c r="C1714" s="18" t="s">
        <v>1162</v>
      </c>
      <c r="D1714" s="2" t="s">
        <v>164</v>
      </c>
      <c r="E1714" s="2" t="s">
        <v>3358</v>
      </c>
      <c r="F1714" s="2" t="s">
        <v>3358</v>
      </c>
      <c r="G1714" s="2"/>
      <c r="H1714" s="18"/>
      <c r="I1714" s="0" t="str">
        <f aca="false">B1714&amp;C1714&amp;D1714</f>
        <v>UNISEXSOCKS36/39</v>
      </c>
      <c r="J1714" s="2" t="n">
        <f aca="false">COUNTIFS(I:I,I1714)</f>
        <v>1</v>
      </c>
    </row>
    <row r="1715" customFormat="false" ht="15" hidden="false" customHeight="false" outlineLevel="0" collapsed="false">
      <c r="B1715" s="18" t="s">
        <v>288</v>
      </c>
      <c r="C1715" s="18" t="s">
        <v>1162</v>
      </c>
      <c r="D1715" s="2" t="s">
        <v>1180</v>
      </c>
      <c r="E1715" s="2" t="s">
        <v>3358</v>
      </c>
      <c r="F1715" s="2" t="s">
        <v>3358</v>
      </c>
      <c r="G1715" s="2"/>
      <c r="H1715" s="18"/>
      <c r="I1715" s="0" t="str">
        <f aca="false">B1715&amp;C1715&amp;D1715</f>
        <v>UNISEXSOCKS36/40</v>
      </c>
      <c r="J1715" s="2" t="n">
        <f aca="false">COUNTIFS(I:I,I1715)</f>
        <v>1</v>
      </c>
    </row>
    <row r="1716" customFormat="false" ht="15" hidden="false" customHeight="false" outlineLevel="0" collapsed="false">
      <c r="B1716" s="18" t="s">
        <v>288</v>
      </c>
      <c r="C1716" s="18" t="s">
        <v>1162</v>
      </c>
      <c r="D1716" s="2" t="s">
        <v>2050</v>
      </c>
      <c r="E1716" s="2" t="s">
        <v>3358</v>
      </c>
      <c r="F1716" s="2" t="s">
        <v>3358</v>
      </c>
      <c r="G1716" s="2"/>
      <c r="H1716" s="18"/>
      <c r="I1716" s="0" t="str">
        <f aca="false">B1716&amp;C1716&amp;D1716</f>
        <v>UNISEXSOCKS36/41</v>
      </c>
      <c r="J1716" s="2" t="n">
        <f aca="false">COUNTIFS(I:I,I1716)</f>
        <v>1</v>
      </c>
    </row>
    <row r="1717" customFormat="false" ht="15" hidden="false" customHeight="false" outlineLevel="0" collapsed="false">
      <c r="B1717" s="18" t="s">
        <v>288</v>
      </c>
      <c r="C1717" s="18" t="s">
        <v>1162</v>
      </c>
      <c r="D1717" s="2" t="s">
        <v>3267</v>
      </c>
      <c r="E1717" s="2" t="s">
        <v>3358</v>
      </c>
      <c r="F1717" s="2" t="s">
        <v>3358</v>
      </c>
      <c r="G1717" s="2"/>
      <c r="H1717" s="18"/>
      <c r="I1717" s="0" t="str">
        <f aca="false">B1717&amp;C1717&amp;D1717</f>
        <v>UNISEXSOCKS37,5/39,5</v>
      </c>
      <c r="J1717" s="2" t="n">
        <f aca="false">COUNTIFS(I:I,I1717)</f>
        <v>1</v>
      </c>
    </row>
    <row r="1718" customFormat="false" ht="15" hidden="false" customHeight="false" outlineLevel="0" collapsed="false">
      <c r="B1718" s="18" t="s">
        <v>288</v>
      </c>
      <c r="C1718" s="18" t="s">
        <v>1162</v>
      </c>
      <c r="D1718" s="2" t="s">
        <v>149</v>
      </c>
      <c r="E1718" s="2" t="s">
        <v>3358</v>
      </c>
      <c r="F1718" s="2" t="s">
        <v>3358</v>
      </c>
      <c r="G1718" s="2"/>
      <c r="H1718" s="18"/>
      <c r="I1718" s="0" t="str">
        <f aca="false">B1718&amp;C1718&amp;D1718</f>
        <v>UNISEXSOCKS37/38</v>
      </c>
      <c r="J1718" s="2" t="n">
        <f aca="false">COUNTIFS(I:I,I1718)</f>
        <v>1</v>
      </c>
    </row>
    <row r="1719" customFormat="false" ht="15" hidden="false" customHeight="false" outlineLevel="0" collapsed="false">
      <c r="B1719" s="18" t="s">
        <v>288</v>
      </c>
      <c r="C1719" s="18" t="s">
        <v>1162</v>
      </c>
      <c r="D1719" s="2" t="s">
        <v>165</v>
      </c>
      <c r="E1719" s="2" t="s">
        <v>3358</v>
      </c>
      <c r="F1719" s="2" t="s">
        <v>3358</v>
      </c>
      <c r="G1719" s="2"/>
      <c r="H1719" s="18"/>
      <c r="I1719" s="0" t="str">
        <f aca="false">B1719&amp;C1719&amp;D1719</f>
        <v>UNISEXSOCKS37/39</v>
      </c>
      <c r="J1719" s="2" t="n">
        <f aca="false">COUNTIFS(I:I,I1719)</f>
        <v>1</v>
      </c>
    </row>
    <row r="1720" customFormat="false" ht="15" hidden="false" customHeight="false" outlineLevel="0" collapsed="false">
      <c r="B1720" s="18" t="s">
        <v>288</v>
      </c>
      <c r="C1720" s="18" t="s">
        <v>1162</v>
      </c>
      <c r="D1720" s="2" t="s">
        <v>1171</v>
      </c>
      <c r="E1720" s="2" t="s">
        <v>3358</v>
      </c>
      <c r="F1720" s="2" t="s">
        <v>3358</v>
      </c>
      <c r="G1720" s="2"/>
      <c r="H1720" s="18"/>
      <c r="I1720" s="0" t="str">
        <f aca="false">B1720&amp;C1720&amp;D1720</f>
        <v>UNISEXSOCKS37/40</v>
      </c>
      <c r="J1720" s="2" t="n">
        <f aca="false">COUNTIFS(I:I,I1720)</f>
        <v>1</v>
      </c>
    </row>
    <row r="1721" customFormat="false" ht="15" hidden="false" customHeight="false" outlineLevel="0" collapsed="false">
      <c r="B1721" s="18" t="s">
        <v>288</v>
      </c>
      <c r="C1721" s="18" t="s">
        <v>1162</v>
      </c>
      <c r="D1721" s="2" t="s">
        <v>1181</v>
      </c>
      <c r="E1721" s="2" t="s">
        <v>3358</v>
      </c>
      <c r="F1721" s="2" t="s">
        <v>3358</v>
      </c>
      <c r="G1721" s="2"/>
      <c r="H1721" s="18"/>
      <c r="I1721" s="0" t="str">
        <f aca="false">B1721&amp;C1721&amp;D1721</f>
        <v>UNISEXSOCKS37/41</v>
      </c>
      <c r="J1721" s="2" t="n">
        <f aca="false">COUNTIFS(I:I,I1721)</f>
        <v>1</v>
      </c>
    </row>
    <row r="1722" customFormat="false" ht="15" hidden="false" customHeight="false" outlineLevel="0" collapsed="false">
      <c r="B1722" s="18" t="s">
        <v>288</v>
      </c>
      <c r="C1722" s="18" t="s">
        <v>1162</v>
      </c>
      <c r="D1722" s="2" t="s">
        <v>150</v>
      </c>
      <c r="E1722" s="2" t="s">
        <v>3358</v>
      </c>
      <c r="F1722" s="2" t="s">
        <v>3358</v>
      </c>
      <c r="G1722" s="2"/>
      <c r="H1722" s="18"/>
      <c r="I1722" s="0" t="str">
        <f aca="false">B1722&amp;C1722&amp;D1722</f>
        <v>UNISEXSOCKS38/39</v>
      </c>
      <c r="J1722" s="2" t="n">
        <f aca="false">COUNTIFS(I:I,I1722)</f>
        <v>1</v>
      </c>
    </row>
    <row r="1723" customFormat="false" ht="15" hidden="false" customHeight="false" outlineLevel="0" collapsed="false">
      <c r="B1723" s="18" t="s">
        <v>288</v>
      </c>
      <c r="C1723" s="18" t="s">
        <v>1162</v>
      </c>
      <c r="D1723" s="2" t="s">
        <v>166</v>
      </c>
      <c r="E1723" s="2" t="s">
        <v>3358</v>
      </c>
      <c r="F1723" s="2" t="s">
        <v>3358</v>
      </c>
      <c r="G1723" s="2"/>
      <c r="H1723" s="18"/>
      <c r="I1723" s="0" t="str">
        <f aca="false">B1723&amp;C1723&amp;D1723</f>
        <v>UNISEXSOCKS38/40</v>
      </c>
      <c r="J1723" s="2" t="n">
        <f aca="false">COUNTIFS(I:I,I1723)</f>
        <v>1</v>
      </c>
    </row>
    <row r="1724" customFormat="false" ht="15" hidden="false" customHeight="false" outlineLevel="0" collapsed="false">
      <c r="B1724" s="18" t="s">
        <v>288</v>
      </c>
      <c r="C1724" s="18" t="s">
        <v>1162</v>
      </c>
      <c r="D1724" s="2" t="s">
        <v>1172</v>
      </c>
      <c r="E1724" s="2" t="s">
        <v>3358</v>
      </c>
      <c r="F1724" s="2" t="s">
        <v>3358</v>
      </c>
      <c r="G1724" s="2"/>
      <c r="H1724" s="18"/>
      <c r="I1724" s="0" t="str">
        <f aca="false">B1724&amp;C1724&amp;D1724</f>
        <v>UNISEXSOCKS38/41</v>
      </c>
      <c r="J1724" s="2" t="n">
        <f aca="false">COUNTIFS(I:I,I1724)</f>
        <v>1</v>
      </c>
    </row>
    <row r="1725" customFormat="false" ht="15" hidden="false" customHeight="false" outlineLevel="0" collapsed="false">
      <c r="B1725" s="18" t="s">
        <v>288</v>
      </c>
      <c r="C1725" s="18" t="s">
        <v>1162</v>
      </c>
      <c r="D1725" s="2" t="s">
        <v>4008</v>
      </c>
      <c r="E1725" s="2" t="s">
        <v>3358</v>
      </c>
      <c r="F1725" s="2" t="s">
        <v>3358</v>
      </c>
      <c r="G1725" s="2"/>
      <c r="H1725" s="18"/>
      <c r="I1725" s="0" t="str">
        <f aca="false">B1725&amp;C1725&amp;D1725</f>
        <v>UNISEXSOCKS38/45</v>
      </c>
      <c r="J1725" s="2" t="n">
        <f aca="false">COUNTIFS(I:I,I1725)</f>
        <v>1</v>
      </c>
    </row>
    <row r="1726" customFormat="false" ht="15" hidden="false" customHeight="false" outlineLevel="0" collapsed="false">
      <c r="B1726" s="18" t="s">
        <v>288</v>
      </c>
      <c r="C1726" s="18" t="s">
        <v>1162</v>
      </c>
      <c r="D1726" s="2" t="s">
        <v>151</v>
      </c>
      <c r="E1726" s="2" t="s">
        <v>3358</v>
      </c>
      <c r="F1726" s="2" t="s">
        <v>3358</v>
      </c>
      <c r="G1726" s="2"/>
      <c r="H1726" s="18"/>
      <c r="I1726" s="0" t="str">
        <f aca="false">B1726&amp;C1726&amp;D1726</f>
        <v>UNISEXSOCKS39/40</v>
      </c>
      <c r="J1726" s="2" t="n">
        <f aca="false">COUNTIFS(I:I,I1726)</f>
        <v>1</v>
      </c>
    </row>
    <row r="1727" customFormat="false" ht="15" hidden="false" customHeight="false" outlineLevel="0" collapsed="false">
      <c r="B1727" s="18" t="s">
        <v>288</v>
      </c>
      <c r="C1727" s="18" t="s">
        <v>1162</v>
      </c>
      <c r="D1727" s="2" t="s">
        <v>167</v>
      </c>
      <c r="E1727" s="2" t="s">
        <v>3358</v>
      </c>
      <c r="F1727" s="2" t="s">
        <v>3358</v>
      </c>
      <c r="G1727" s="2"/>
      <c r="H1727" s="18"/>
      <c r="I1727" s="0" t="str">
        <f aca="false">B1727&amp;C1727&amp;D1727</f>
        <v>UNISEXSOCKS39/41</v>
      </c>
      <c r="J1727" s="2" t="n">
        <f aca="false">COUNTIFS(I:I,I1727)</f>
        <v>1</v>
      </c>
    </row>
    <row r="1728" customFormat="false" ht="15" hidden="false" customHeight="false" outlineLevel="0" collapsed="false">
      <c r="B1728" s="18" t="s">
        <v>288</v>
      </c>
      <c r="C1728" s="18" t="s">
        <v>1162</v>
      </c>
      <c r="D1728" s="2" t="s">
        <v>168</v>
      </c>
      <c r="E1728" s="2" t="s">
        <v>3358</v>
      </c>
      <c r="F1728" s="2" t="s">
        <v>3358</v>
      </c>
      <c r="G1728" s="2"/>
      <c r="H1728" s="18"/>
      <c r="I1728" s="0" t="str">
        <f aca="false">B1728&amp;C1728&amp;D1728</f>
        <v>UNISEXSOCKS39/42</v>
      </c>
      <c r="J1728" s="2" t="n">
        <f aca="false">COUNTIFS(I:I,I1728)</f>
        <v>1</v>
      </c>
    </row>
    <row r="1729" customFormat="false" ht="15" hidden="false" customHeight="false" outlineLevel="0" collapsed="false">
      <c r="B1729" s="18" t="s">
        <v>288</v>
      </c>
      <c r="C1729" s="18" t="s">
        <v>1162</v>
      </c>
      <c r="D1729" s="2" t="s">
        <v>152</v>
      </c>
      <c r="E1729" s="2" t="s">
        <v>3358</v>
      </c>
      <c r="F1729" s="2" t="s">
        <v>3358</v>
      </c>
      <c r="G1729" s="2"/>
      <c r="H1729" s="18"/>
      <c r="I1729" s="0" t="str">
        <f aca="false">B1729&amp;C1729&amp;D1729</f>
        <v>UNISEXSOCKS40/41</v>
      </c>
      <c r="J1729" s="2" t="n">
        <f aca="false">COUNTIFS(I:I,I1729)</f>
        <v>1</v>
      </c>
    </row>
    <row r="1730" customFormat="false" ht="15" hidden="false" customHeight="false" outlineLevel="0" collapsed="false">
      <c r="B1730" s="18" t="s">
        <v>288</v>
      </c>
      <c r="C1730" s="18" t="s">
        <v>1162</v>
      </c>
      <c r="D1730" s="2" t="s">
        <v>169</v>
      </c>
      <c r="E1730" s="2" t="s">
        <v>3358</v>
      </c>
      <c r="F1730" s="2" t="s">
        <v>3358</v>
      </c>
      <c r="G1730" s="2"/>
      <c r="H1730" s="18"/>
      <c r="I1730" s="0" t="str">
        <f aca="false">B1730&amp;C1730&amp;D1730</f>
        <v>UNISEXSOCKS40/42</v>
      </c>
      <c r="J1730" s="2" t="n">
        <f aca="false">COUNTIFS(I:I,I1730)</f>
        <v>1</v>
      </c>
    </row>
    <row r="1731" customFormat="false" ht="15" hidden="false" customHeight="false" outlineLevel="0" collapsed="false">
      <c r="B1731" s="18" t="s">
        <v>288</v>
      </c>
      <c r="C1731" s="18" t="s">
        <v>1162</v>
      </c>
      <c r="D1731" s="2" t="s">
        <v>1173</v>
      </c>
      <c r="E1731" s="2" t="s">
        <v>3358</v>
      </c>
      <c r="F1731" s="2" t="s">
        <v>3358</v>
      </c>
      <c r="G1731" s="2"/>
      <c r="H1731" s="18"/>
      <c r="I1731" s="0" t="str">
        <f aca="false">B1731&amp;C1731&amp;D1731</f>
        <v>UNISEXSOCKS40/43</v>
      </c>
      <c r="J1731" s="2" t="n">
        <f aca="false">COUNTIFS(I:I,I1731)</f>
        <v>1</v>
      </c>
    </row>
    <row r="1732" customFormat="false" ht="15" hidden="false" customHeight="false" outlineLevel="0" collapsed="false">
      <c r="B1732" s="18" t="s">
        <v>288</v>
      </c>
      <c r="C1732" s="18" t="s">
        <v>1162</v>
      </c>
      <c r="D1732" s="2" t="s">
        <v>778</v>
      </c>
      <c r="E1732" s="2" t="s">
        <v>3358</v>
      </c>
      <c r="F1732" s="2" t="s">
        <v>3358</v>
      </c>
      <c r="G1732" s="2"/>
      <c r="H1732" s="18"/>
      <c r="I1732" s="0" t="str">
        <f aca="false">B1732&amp;C1732&amp;D1732</f>
        <v>UNISEXSOCKS40/46</v>
      </c>
      <c r="J1732" s="2" t="n">
        <f aca="false">COUNTIFS(I:I,I1732)</f>
        <v>1</v>
      </c>
    </row>
    <row r="1733" customFormat="false" ht="15" hidden="false" customHeight="false" outlineLevel="0" collapsed="false">
      <c r="B1733" s="18" t="s">
        <v>288</v>
      </c>
      <c r="C1733" s="18" t="s">
        <v>1162</v>
      </c>
      <c r="D1733" s="2" t="s">
        <v>153</v>
      </c>
      <c r="E1733" s="2" t="s">
        <v>3358</v>
      </c>
      <c r="F1733" s="2" t="s">
        <v>3358</v>
      </c>
      <c r="G1733" s="2"/>
      <c r="H1733" s="18"/>
      <c r="I1733" s="0" t="str">
        <f aca="false">B1733&amp;C1733&amp;D1733</f>
        <v>UNISEXSOCKS41/42</v>
      </c>
      <c r="J1733" s="2" t="n">
        <f aca="false">COUNTIFS(I:I,I1733)</f>
        <v>1</v>
      </c>
    </row>
    <row r="1734" customFormat="false" ht="15" hidden="false" customHeight="false" outlineLevel="0" collapsed="false">
      <c r="B1734" s="18" t="s">
        <v>288</v>
      </c>
      <c r="C1734" s="18" t="s">
        <v>1162</v>
      </c>
      <c r="D1734" s="2" t="s">
        <v>170</v>
      </c>
      <c r="E1734" s="2" t="s">
        <v>3358</v>
      </c>
      <c r="F1734" s="2" t="s">
        <v>3358</v>
      </c>
      <c r="G1734" s="2"/>
      <c r="H1734" s="18"/>
      <c r="I1734" s="0" t="str">
        <f aca="false">B1734&amp;C1734&amp;D1734</f>
        <v>UNISEXSOCKS41/43</v>
      </c>
      <c r="J1734" s="2" t="n">
        <f aca="false">COUNTIFS(I:I,I1734)</f>
        <v>1</v>
      </c>
    </row>
    <row r="1735" customFormat="false" ht="15" hidden="false" customHeight="false" outlineLevel="0" collapsed="false">
      <c r="B1735" s="18" t="s">
        <v>288</v>
      </c>
      <c r="C1735" s="18" t="s">
        <v>1162</v>
      </c>
      <c r="D1735" s="2" t="s">
        <v>1174</v>
      </c>
      <c r="E1735" s="2" t="s">
        <v>3358</v>
      </c>
      <c r="F1735" s="2" t="s">
        <v>3358</v>
      </c>
      <c r="G1735" s="2"/>
      <c r="H1735" s="18"/>
      <c r="I1735" s="0" t="str">
        <f aca="false">B1735&amp;C1735&amp;D1735</f>
        <v>UNISEXSOCKS41/44</v>
      </c>
      <c r="J1735" s="2" t="n">
        <f aca="false">COUNTIFS(I:I,I1735)</f>
        <v>1</v>
      </c>
    </row>
    <row r="1736" customFormat="false" ht="15" hidden="false" customHeight="false" outlineLevel="0" collapsed="false">
      <c r="B1736" s="18" t="s">
        <v>288</v>
      </c>
      <c r="C1736" s="18" t="s">
        <v>1162</v>
      </c>
      <c r="D1736" s="2" t="s">
        <v>2045</v>
      </c>
      <c r="E1736" s="2" t="s">
        <v>3358</v>
      </c>
      <c r="F1736" s="2" t="s">
        <v>3358</v>
      </c>
      <c r="G1736" s="2"/>
      <c r="H1736" s="18"/>
      <c r="I1736" s="0" t="str">
        <f aca="false">B1736&amp;C1736&amp;D1736</f>
        <v>UNISEXSOCKS41/45</v>
      </c>
      <c r="J1736" s="2" t="n">
        <f aca="false">COUNTIFS(I:I,I1736)</f>
        <v>1</v>
      </c>
    </row>
    <row r="1737" customFormat="false" ht="15" hidden="false" customHeight="false" outlineLevel="0" collapsed="false">
      <c r="B1737" s="18" t="s">
        <v>288</v>
      </c>
      <c r="C1737" s="18" t="s">
        <v>1162</v>
      </c>
      <c r="D1737" s="2" t="s">
        <v>3270</v>
      </c>
      <c r="E1737" s="2" t="s">
        <v>3358</v>
      </c>
      <c r="F1737" s="2" t="s">
        <v>3358</v>
      </c>
      <c r="G1737" s="2"/>
      <c r="H1737" s="18"/>
      <c r="I1737" s="0" t="str">
        <f aca="false">B1737&amp;C1737&amp;D1737</f>
        <v>UNISEXSOCKS42,5/44,5</v>
      </c>
      <c r="J1737" s="2" t="n">
        <f aca="false">COUNTIFS(I:I,I1737)</f>
        <v>1</v>
      </c>
    </row>
    <row r="1738" customFormat="false" ht="15" hidden="false" customHeight="false" outlineLevel="0" collapsed="false">
      <c r="B1738" s="18" t="s">
        <v>288</v>
      </c>
      <c r="C1738" s="18" t="s">
        <v>1162</v>
      </c>
      <c r="D1738" s="2" t="s">
        <v>154</v>
      </c>
      <c r="E1738" s="2" t="s">
        <v>3358</v>
      </c>
      <c r="F1738" s="2" t="s">
        <v>3358</v>
      </c>
      <c r="G1738" s="2"/>
      <c r="H1738" s="18"/>
      <c r="I1738" s="0" t="str">
        <f aca="false">B1738&amp;C1738&amp;D1738</f>
        <v>UNISEXSOCKS42/43</v>
      </c>
      <c r="J1738" s="2" t="n">
        <f aca="false">COUNTIFS(I:I,I1738)</f>
        <v>1</v>
      </c>
    </row>
    <row r="1739" customFormat="false" ht="15" hidden="false" customHeight="false" outlineLevel="0" collapsed="false">
      <c r="B1739" s="18" t="s">
        <v>288</v>
      </c>
      <c r="C1739" s="18" t="s">
        <v>1162</v>
      </c>
      <c r="D1739" s="2" t="s">
        <v>171</v>
      </c>
      <c r="E1739" s="2" t="s">
        <v>3358</v>
      </c>
      <c r="F1739" s="2" t="s">
        <v>3358</v>
      </c>
      <c r="G1739" s="2"/>
      <c r="H1739" s="18"/>
      <c r="I1739" s="0" t="str">
        <f aca="false">B1739&amp;C1739&amp;D1739</f>
        <v>UNISEXSOCKS42/44</v>
      </c>
      <c r="J1739" s="2" t="n">
        <f aca="false">COUNTIFS(I:I,I1739)</f>
        <v>1</v>
      </c>
    </row>
    <row r="1740" customFormat="false" ht="15" hidden="false" customHeight="false" outlineLevel="0" collapsed="false">
      <c r="B1740" s="18" t="s">
        <v>288</v>
      </c>
      <c r="C1740" s="18" t="s">
        <v>1162</v>
      </c>
      <c r="D1740" s="2" t="s">
        <v>2039</v>
      </c>
      <c r="E1740" s="2" t="s">
        <v>3358</v>
      </c>
      <c r="F1740" s="2" t="s">
        <v>3358</v>
      </c>
      <c r="G1740" s="2"/>
      <c r="H1740" s="18"/>
      <c r="I1740" s="0" t="str">
        <f aca="false">B1740&amp;C1740&amp;D1740</f>
        <v>UNISEXSOCKS42/45</v>
      </c>
      <c r="J1740" s="2" t="n">
        <f aca="false">COUNTIFS(I:I,I1740)</f>
        <v>1</v>
      </c>
    </row>
    <row r="1741" customFormat="false" ht="15" hidden="false" customHeight="false" outlineLevel="0" collapsed="false">
      <c r="B1741" s="18" t="s">
        <v>288</v>
      </c>
      <c r="C1741" s="18" t="s">
        <v>1162</v>
      </c>
      <c r="D1741" s="2" t="s">
        <v>155</v>
      </c>
      <c r="E1741" s="2" t="s">
        <v>3358</v>
      </c>
      <c r="F1741" s="2" t="s">
        <v>3358</v>
      </c>
      <c r="G1741" s="2"/>
      <c r="H1741" s="18"/>
      <c r="I1741" s="0" t="str">
        <f aca="false">B1741&amp;C1741&amp;D1741</f>
        <v>UNISEXSOCKS43/44</v>
      </c>
      <c r="J1741" s="2" t="n">
        <f aca="false">COUNTIFS(I:I,I1741)</f>
        <v>1</v>
      </c>
    </row>
    <row r="1742" customFormat="false" ht="15" hidden="false" customHeight="false" outlineLevel="0" collapsed="false">
      <c r="B1742" s="18" t="s">
        <v>288</v>
      </c>
      <c r="C1742" s="18" t="s">
        <v>1162</v>
      </c>
      <c r="D1742" s="2" t="s">
        <v>261</v>
      </c>
      <c r="E1742" s="2" t="s">
        <v>3358</v>
      </c>
      <c r="F1742" s="2" t="s">
        <v>3358</v>
      </c>
      <c r="G1742" s="2"/>
      <c r="H1742" s="18"/>
      <c r="I1742" s="0" t="str">
        <f aca="false">B1742&amp;C1742&amp;D1742</f>
        <v>UNISEXSOCKS43/45</v>
      </c>
      <c r="J1742" s="2" t="n">
        <f aca="false">COUNTIFS(I:I,I1742)</f>
        <v>1</v>
      </c>
    </row>
    <row r="1743" customFormat="false" ht="15" hidden="false" customHeight="false" outlineLevel="0" collapsed="false">
      <c r="B1743" s="18" t="s">
        <v>288</v>
      </c>
      <c r="C1743" s="18" t="s">
        <v>1162</v>
      </c>
      <c r="D1743" s="2" t="s">
        <v>2036</v>
      </c>
      <c r="E1743" s="2" t="s">
        <v>3358</v>
      </c>
      <c r="F1743" s="2" t="s">
        <v>3358</v>
      </c>
      <c r="G1743" s="2"/>
      <c r="H1743" s="18"/>
      <c r="I1743" s="0" t="str">
        <f aca="false">B1743&amp;C1743&amp;D1743</f>
        <v>UNISEXSOCKS43/46</v>
      </c>
      <c r="J1743" s="2" t="n">
        <f aca="false">COUNTIFS(I:I,I1743)</f>
        <v>1</v>
      </c>
    </row>
    <row r="1744" customFormat="false" ht="15" hidden="false" customHeight="false" outlineLevel="0" collapsed="false">
      <c r="B1744" s="18" t="s">
        <v>288</v>
      </c>
      <c r="C1744" s="18" t="s">
        <v>1162</v>
      </c>
      <c r="D1744" s="2" t="s">
        <v>254</v>
      </c>
      <c r="E1744" s="2" t="s">
        <v>3358</v>
      </c>
      <c r="F1744" s="2" t="s">
        <v>3358</v>
      </c>
      <c r="G1744" s="2"/>
      <c r="H1744" s="18"/>
      <c r="I1744" s="0" t="str">
        <f aca="false">B1744&amp;C1744&amp;D1744</f>
        <v>UNISEXSOCKS44/45</v>
      </c>
      <c r="J1744" s="2" t="n">
        <f aca="false">COUNTIFS(I:I,I1744)</f>
        <v>1</v>
      </c>
    </row>
    <row r="1745" customFormat="false" ht="15" hidden="false" customHeight="false" outlineLevel="0" collapsed="false">
      <c r="B1745" s="18" t="s">
        <v>288</v>
      </c>
      <c r="C1745" s="18" t="s">
        <v>1162</v>
      </c>
      <c r="D1745" s="2" t="s">
        <v>262</v>
      </c>
      <c r="E1745" s="2" t="s">
        <v>3358</v>
      </c>
      <c r="F1745" s="2" t="s">
        <v>3358</v>
      </c>
      <c r="G1745" s="2"/>
      <c r="H1745" s="18"/>
      <c r="I1745" s="0" t="str">
        <f aca="false">B1745&amp;C1745&amp;D1745</f>
        <v>UNISEXSOCKS44/46</v>
      </c>
      <c r="J1745" s="2" t="n">
        <f aca="false">COUNTIFS(I:I,I1745)</f>
        <v>1</v>
      </c>
    </row>
    <row r="1746" customFormat="false" ht="15" hidden="false" customHeight="false" outlineLevel="0" collapsed="false">
      <c r="B1746" s="18" t="s">
        <v>288</v>
      </c>
      <c r="C1746" s="18" t="s">
        <v>1162</v>
      </c>
      <c r="D1746" s="2" t="s">
        <v>2040</v>
      </c>
      <c r="E1746" s="2" t="s">
        <v>3358</v>
      </c>
      <c r="F1746" s="2" t="s">
        <v>3358</v>
      </c>
      <c r="G1746" s="2"/>
      <c r="H1746" s="18"/>
      <c r="I1746" s="0" t="str">
        <f aca="false">B1746&amp;C1746&amp;D1746</f>
        <v>UNISEXSOCKS44/47</v>
      </c>
      <c r="J1746" s="2" t="n">
        <f aca="false">COUNTIFS(I:I,I1746)</f>
        <v>1</v>
      </c>
    </row>
    <row r="1747" customFormat="false" ht="15" hidden="false" customHeight="false" outlineLevel="0" collapsed="false">
      <c r="B1747" s="18" t="s">
        <v>288</v>
      </c>
      <c r="C1747" s="18" t="s">
        <v>1162</v>
      </c>
      <c r="D1747" s="2" t="s">
        <v>255</v>
      </c>
      <c r="E1747" s="2" t="s">
        <v>3358</v>
      </c>
      <c r="F1747" s="2" t="s">
        <v>3358</v>
      </c>
      <c r="G1747" s="2"/>
      <c r="H1747" s="18"/>
      <c r="I1747" s="0" t="str">
        <f aca="false">B1747&amp;C1747&amp;D1747</f>
        <v>UNISEXSOCKS45/46</v>
      </c>
      <c r="J1747" s="2" t="n">
        <f aca="false">COUNTIFS(I:I,I1747)</f>
        <v>1</v>
      </c>
    </row>
    <row r="1748" customFormat="false" ht="15" hidden="false" customHeight="false" outlineLevel="0" collapsed="false">
      <c r="B1748" s="18" t="s">
        <v>288</v>
      </c>
      <c r="C1748" s="18" t="s">
        <v>1162</v>
      </c>
      <c r="D1748" s="2" t="s">
        <v>263</v>
      </c>
      <c r="E1748" s="2" t="s">
        <v>3358</v>
      </c>
      <c r="F1748" s="2" t="s">
        <v>3358</v>
      </c>
      <c r="G1748" s="2"/>
      <c r="H1748" s="18"/>
      <c r="I1748" s="0" t="str">
        <f aca="false">B1748&amp;C1748&amp;D1748</f>
        <v>UNISEXSOCKS45/47</v>
      </c>
      <c r="J1748" s="2" t="n">
        <f aca="false">COUNTIFS(I:I,I1748)</f>
        <v>1</v>
      </c>
    </row>
    <row r="1749" customFormat="false" ht="15" hidden="false" customHeight="false" outlineLevel="0" collapsed="false">
      <c r="B1749" s="18" t="s">
        <v>288</v>
      </c>
      <c r="C1749" s="18" t="s">
        <v>1162</v>
      </c>
      <c r="D1749" s="2" t="s">
        <v>2041</v>
      </c>
      <c r="E1749" s="2" t="s">
        <v>3358</v>
      </c>
      <c r="F1749" s="2" t="s">
        <v>3358</v>
      </c>
      <c r="G1749" s="2"/>
      <c r="H1749" s="18"/>
      <c r="I1749" s="0" t="str">
        <f aca="false">B1749&amp;C1749&amp;D1749</f>
        <v>UNISEXSOCKS45/48</v>
      </c>
      <c r="J1749" s="2" t="n">
        <f aca="false">COUNTIFS(I:I,I1749)</f>
        <v>1</v>
      </c>
    </row>
    <row r="1750" customFormat="false" ht="15" hidden="false" customHeight="false" outlineLevel="0" collapsed="false">
      <c r="B1750" s="18" t="s">
        <v>288</v>
      </c>
      <c r="C1750" s="18" t="s">
        <v>1162</v>
      </c>
      <c r="D1750" s="2" t="s">
        <v>2047</v>
      </c>
      <c r="E1750" s="2" t="s">
        <v>3358</v>
      </c>
      <c r="F1750" s="2" t="s">
        <v>3358</v>
      </c>
      <c r="G1750" s="2"/>
      <c r="H1750" s="18"/>
      <c r="I1750" s="0" t="str">
        <f aca="false">B1750&amp;C1750&amp;D1750</f>
        <v>UNISEXSOCKS45/49</v>
      </c>
      <c r="J1750" s="2" t="n">
        <f aca="false">COUNTIFS(I:I,I1750)</f>
        <v>1</v>
      </c>
    </row>
    <row r="1751" customFormat="false" ht="15" hidden="false" customHeight="false" outlineLevel="0" collapsed="false">
      <c r="B1751" s="18" t="s">
        <v>288</v>
      </c>
      <c r="C1751" s="18" t="s">
        <v>1162</v>
      </c>
      <c r="D1751" s="2" t="s">
        <v>256</v>
      </c>
      <c r="E1751" s="2" t="s">
        <v>3358</v>
      </c>
      <c r="F1751" s="2" t="s">
        <v>3358</v>
      </c>
      <c r="G1751" s="2"/>
      <c r="H1751" s="18"/>
      <c r="I1751" s="0" t="str">
        <f aca="false">B1751&amp;C1751&amp;D1751</f>
        <v>UNISEXSOCKS46/47</v>
      </c>
      <c r="J1751" s="2" t="n">
        <f aca="false">COUNTIFS(I:I,I1751)</f>
        <v>1</v>
      </c>
    </row>
    <row r="1752" customFormat="false" ht="15" hidden="false" customHeight="false" outlineLevel="0" collapsed="false">
      <c r="B1752" s="18" t="s">
        <v>288</v>
      </c>
      <c r="C1752" s="18" t="s">
        <v>1162</v>
      </c>
      <c r="D1752" s="2" t="s">
        <v>264</v>
      </c>
      <c r="E1752" s="2" t="s">
        <v>3358</v>
      </c>
      <c r="F1752" s="2" t="s">
        <v>3358</v>
      </c>
      <c r="G1752" s="2"/>
      <c r="H1752" s="18"/>
      <c r="I1752" s="0" t="str">
        <f aca="false">B1752&amp;C1752&amp;D1752</f>
        <v>UNISEXSOCKS46/48</v>
      </c>
      <c r="J1752" s="2" t="n">
        <f aca="false">COUNTIFS(I:I,I1752)</f>
        <v>1</v>
      </c>
    </row>
    <row r="1753" customFormat="false" ht="15" hidden="false" customHeight="false" outlineLevel="0" collapsed="false">
      <c r="B1753" s="18" t="s">
        <v>288</v>
      </c>
      <c r="C1753" s="18" t="s">
        <v>1162</v>
      </c>
      <c r="D1753" s="2" t="s">
        <v>2042</v>
      </c>
      <c r="E1753" s="2" t="s">
        <v>3358</v>
      </c>
      <c r="F1753" s="2" t="s">
        <v>3358</v>
      </c>
      <c r="G1753" s="2"/>
      <c r="H1753" s="18"/>
      <c r="I1753" s="0" t="str">
        <f aca="false">B1753&amp;C1753&amp;D1753</f>
        <v>UNISEXSOCKS46/49</v>
      </c>
      <c r="J1753" s="2" t="n">
        <f aca="false">COUNTIFS(I:I,I1753)</f>
        <v>1</v>
      </c>
    </row>
    <row r="1754" customFormat="false" ht="15" hidden="false" customHeight="false" outlineLevel="0" collapsed="false">
      <c r="B1754" s="18" t="s">
        <v>288</v>
      </c>
      <c r="C1754" s="18" t="s">
        <v>1162</v>
      </c>
      <c r="D1754" s="2" t="s">
        <v>3273</v>
      </c>
      <c r="E1754" s="2" t="s">
        <v>3358</v>
      </c>
      <c r="F1754" s="2" t="s">
        <v>3358</v>
      </c>
      <c r="G1754" s="2"/>
      <c r="H1754" s="18"/>
      <c r="I1754" s="0" t="str">
        <f aca="false">B1754&amp;C1754&amp;D1754</f>
        <v>UNISEXSOCKS47,5/49,5</v>
      </c>
      <c r="J1754" s="2" t="n">
        <f aca="false">COUNTIFS(I:I,I1754)</f>
        <v>1</v>
      </c>
    </row>
    <row r="1755" customFormat="false" ht="15" hidden="false" customHeight="false" outlineLevel="0" collapsed="false">
      <c r="B1755" s="18" t="s">
        <v>288</v>
      </c>
      <c r="C1755" s="18" t="s">
        <v>1162</v>
      </c>
      <c r="D1755" s="2" t="s">
        <v>257</v>
      </c>
      <c r="E1755" s="2" t="s">
        <v>3358</v>
      </c>
      <c r="F1755" s="2" t="s">
        <v>3358</v>
      </c>
      <c r="G1755" s="2"/>
      <c r="H1755" s="18"/>
      <c r="I1755" s="0" t="str">
        <f aca="false">B1755&amp;C1755&amp;D1755</f>
        <v>UNISEXSOCKS47/48</v>
      </c>
      <c r="J1755" s="2" t="n">
        <f aca="false">COUNTIFS(I:I,I1755)</f>
        <v>1</v>
      </c>
    </row>
    <row r="1756" customFormat="false" ht="15" hidden="false" customHeight="false" outlineLevel="0" collapsed="false">
      <c r="B1756" s="18" t="s">
        <v>288</v>
      </c>
      <c r="C1756" s="18" t="s">
        <v>1162</v>
      </c>
      <c r="D1756" s="2" t="s">
        <v>265</v>
      </c>
      <c r="E1756" s="2" t="s">
        <v>3358</v>
      </c>
      <c r="F1756" s="2" t="s">
        <v>3358</v>
      </c>
      <c r="G1756" s="2"/>
      <c r="H1756" s="18"/>
      <c r="I1756" s="0" t="str">
        <f aca="false">B1756&amp;C1756&amp;D1756</f>
        <v>UNISEXSOCKS47/49</v>
      </c>
      <c r="J1756" s="2" t="n">
        <f aca="false">COUNTIFS(I:I,I1756)</f>
        <v>1</v>
      </c>
    </row>
    <row r="1757" customFormat="false" ht="15" hidden="false" customHeight="false" outlineLevel="0" collapsed="false">
      <c r="B1757" s="18" t="s">
        <v>288</v>
      </c>
      <c r="C1757" s="18" t="s">
        <v>1162</v>
      </c>
      <c r="D1757" s="2" t="s">
        <v>2043</v>
      </c>
      <c r="E1757" s="2" t="s">
        <v>3358</v>
      </c>
      <c r="F1757" s="2" t="s">
        <v>3358</v>
      </c>
      <c r="G1757" s="2"/>
      <c r="H1757" s="18"/>
      <c r="I1757" s="0" t="str">
        <f aca="false">B1757&amp;C1757&amp;D1757</f>
        <v>UNISEXSOCKS47/50</v>
      </c>
      <c r="J1757" s="2" t="n">
        <f aca="false">COUNTIFS(I:I,I1757)</f>
        <v>1</v>
      </c>
    </row>
    <row r="1758" customFormat="false" ht="15" hidden="false" customHeight="false" outlineLevel="0" collapsed="false">
      <c r="B1758" s="18" t="s">
        <v>288</v>
      </c>
      <c r="C1758" s="18" t="s">
        <v>1162</v>
      </c>
      <c r="D1758" s="2" t="s">
        <v>258</v>
      </c>
      <c r="E1758" s="2" t="s">
        <v>3358</v>
      </c>
      <c r="F1758" s="2" t="s">
        <v>3358</v>
      </c>
      <c r="G1758" s="2"/>
      <c r="H1758" s="18"/>
      <c r="I1758" s="0" t="str">
        <f aca="false">B1758&amp;C1758&amp;D1758</f>
        <v>UNISEXSOCKS48/49</v>
      </c>
      <c r="J1758" s="2" t="n">
        <f aca="false">COUNTIFS(I:I,I1758)</f>
        <v>1</v>
      </c>
    </row>
    <row r="1759" customFormat="false" ht="15" hidden="false" customHeight="false" outlineLevel="0" collapsed="false">
      <c r="B1759" s="18" t="s">
        <v>288</v>
      </c>
      <c r="C1759" s="18" t="s">
        <v>1162</v>
      </c>
      <c r="D1759" s="2" t="s">
        <v>266</v>
      </c>
      <c r="E1759" s="2" t="s">
        <v>3358</v>
      </c>
      <c r="F1759" s="2" t="s">
        <v>3358</v>
      </c>
      <c r="G1759" s="2"/>
      <c r="H1759" s="18"/>
      <c r="I1759" s="0" t="str">
        <f aca="false">B1759&amp;C1759&amp;D1759</f>
        <v>UNISEXSOCKS48/50</v>
      </c>
      <c r="J1759" s="2" t="n">
        <f aca="false">COUNTIFS(I:I,I1759)</f>
        <v>1</v>
      </c>
    </row>
    <row r="1760" customFormat="false" ht="15" hidden="false" customHeight="false" outlineLevel="0" collapsed="false">
      <c r="B1760" s="18" t="s">
        <v>288</v>
      </c>
      <c r="C1760" s="18" t="s">
        <v>1162</v>
      </c>
      <c r="D1760" s="2" t="s">
        <v>259</v>
      </c>
      <c r="E1760" s="2" t="s">
        <v>3358</v>
      </c>
      <c r="F1760" s="2" t="s">
        <v>3358</v>
      </c>
      <c r="G1760" s="2"/>
      <c r="H1760" s="18"/>
      <c r="I1760" s="0" t="str">
        <f aca="false">B1760&amp;C1760&amp;D1760</f>
        <v>UNISEXSOCKS49/50</v>
      </c>
      <c r="J1760" s="2" t="n">
        <f aca="false">COUNTIFS(I:I,I1760)</f>
        <v>1</v>
      </c>
    </row>
    <row r="1761" customFormat="false" ht="15" hidden="false" customHeight="false" outlineLevel="0" collapsed="false">
      <c r="B1761" s="18" t="s">
        <v>303</v>
      </c>
      <c r="C1761" s="18" t="s">
        <v>110</v>
      </c>
      <c r="D1761" s="2" t="n">
        <v>15</v>
      </c>
      <c r="E1761" s="2" t="s">
        <v>3358</v>
      </c>
      <c r="F1761" s="2" t="n">
        <v>919</v>
      </c>
      <c r="G1761" s="2"/>
      <c r="H1761" s="18"/>
      <c r="I1761" s="0" t="str">
        <f aca="false">B1761&amp;C1761&amp;D1761</f>
        <v>KIDSFOOTWEAR15</v>
      </c>
      <c r="J1761" s="2" t="n">
        <f aca="false">COUNTIFS(I:I,I1761)</f>
        <v>1</v>
      </c>
    </row>
    <row r="1762" customFormat="false" ht="15" hidden="false" customHeight="false" outlineLevel="0" collapsed="false">
      <c r="B1762" s="18" t="s">
        <v>303</v>
      </c>
      <c r="C1762" s="18" t="s">
        <v>110</v>
      </c>
      <c r="D1762" s="2" t="n">
        <v>15.5</v>
      </c>
      <c r="E1762" s="2" t="s">
        <v>3358</v>
      </c>
      <c r="F1762" s="2" t="n">
        <v>909</v>
      </c>
      <c r="G1762" s="2"/>
      <c r="H1762" s="18"/>
      <c r="I1762" s="0" t="str">
        <f aca="false">B1762&amp;C1762&amp;D1762</f>
        <v>KIDSFOOTWEAR15,5</v>
      </c>
      <c r="J1762" s="2" t="n">
        <f aca="false">COUNTIFS(I:I,I1762)</f>
        <v>1</v>
      </c>
    </row>
    <row r="1763" customFormat="false" ht="15" hidden="false" customHeight="false" outlineLevel="0" collapsed="false">
      <c r="B1763" s="18" t="s">
        <v>303</v>
      </c>
      <c r="C1763" s="18" t="s">
        <v>110</v>
      </c>
      <c r="D1763" s="75" t="n">
        <v>16</v>
      </c>
      <c r="E1763" s="2" t="s">
        <v>3358</v>
      </c>
      <c r="F1763" s="2" t="n">
        <v>839</v>
      </c>
      <c r="G1763" s="2"/>
      <c r="H1763" s="18"/>
      <c r="I1763" s="0" t="str">
        <f aca="false">B1763&amp;C1763&amp;D1763</f>
        <v>KIDSFOOTWEAR16</v>
      </c>
      <c r="J1763" s="2" t="n">
        <f aca="false">COUNTIFS(I:I,I1763)</f>
        <v>1</v>
      </c>
    </row>
    <row r="1764" customFormat="false" ht="15" hidden="false" customHeight="false" outlineLevel="0" collapsed="false">
      <c r="B1764" s="18" t="s">
        <v>303</v>
      </c>
      <c r="C1764" s="18" t="s">
        <v>110</v>
      </c>
      <c r="D1764" s="75" t="n">
        <v>16.5</v>
      </c>
      <c r="E1764" s="2" t="s">
        <v>3358</v>
      </c>
      <c r="F1764" s="2" t="n">
        <v>829</v>
      </c>
      <c r="G1764" s="2"/>
      <c r="H1764" s="18"/>
      <c r="I1764" s="0" t="str">
        <f aca="false">B1764&amp;C1764&amp;D1764</f>
        <v>KIDSFOOTWEAR16,5</v>
      </c>
      <c r="J1764" s="2" t="n">
        <f aca="false">COUNTIFS(I:I,I1764)</f>
        <v>1</v>
      </c>
    </row>
    <row r="1765" customFormat="false" ht="15" hidden="false" customHeight="false" outlineLevel="0" collapsed="false">
      <c r="B1765" s="18" t="s">
        <v>303</v>
      </c>
      <c r="C1765" s="18" t="s">
        <v>110</v>
      </c>
      <c r="D1765" s="75" t="n">
        <v>17</v>
      </c>
      <c r="E1765" s="2" t="s">
        <v>3358</v>
      </c>
      <c r="F1765" s="2" t="n">
        <v>819</v>
      </c>
      <c r="G1765" s="2"/>
      <c r="H1765" s="18"/>
      <c r="I1765" s="0" t="str">
        <f aca="false">B1765&amp;C1765&amp;D1765</f>
        <v>KIDSFOOTWEAR17</v>
      </c>
      <c r="J1765" s="2" t="n">
        <f aca="false">COUNTIFS(I:I,I1765)</f>
        <v>1</v>
      </c>
    </row>
    <row r="1766" customFormat="false" ht="15" hidden="false" customHeight="false" outlineLevel="0" collapsed="false">
      <c r="B1766" s="18" t="s">
        <v>303</v>
      </c>
      <c r="C1766" s="18" t="s">
        <v>110</v>
      </c>
      <c r="D1766" s="75" t="n">
        <v>17.5</v>
      </c>
      <c r="E1766" s="2" t="s">
        <v>3358</v>
      </c>
      <c r="F1766" s="2" t="n">
        <v>809</v>
      </c>
      <c r="G1766" s="2"/>
      <c r="H1766" s="18"/>
      <c r="I1766" s="0" t="str">
        <f aca="false">B1766&amp;C1766&amp;D1766</f>
        <v>KIDSFOOTWEAR17,5</v>
      </c>
      <c r="J1766" s="2" t="n">
        <f aca="false">COUNTIFS(I:I,I1766)</f>
        <v>1</v>
      </c>
    </row>
    <row r="1767" customFormat="false" ht="15" hidden="false" customHeight="false" outlineLevel="0" collapsed="false">
      <c r="B1767" s="18" t="s">
        <v>303</v>
      </c>
      <c r="C1767" s="18" t="s">
        <v>110</v>
      </c>
      <c r="D1767" s="75" t="n">
        <v>18</v>
      </c>
      <c r="E1767" s="2" t="s">
        <v>3358</v>
      </c>
      <c r="F1767" s="2" t="n">
        <v>799</v>
      </c>
      <c r="G1767" s="2"/>
      <c r="H1767" s="18"/>
      <c r="I1767" s="0" t="str">
        <f aca="false">B1767&amp;C1767&amp;D1767</f>
        <v>KIDSFOOTWEAR18</v>
      </c>
      <c r="J1767" s="2" t="n">
        <f aca="false">COUNTIFS(I:I,I1767)</f>
        <v>1</v>
      </c>
    </row>
    <row r="1768" customFormat="false" ht="15" hidden="false" customHeight="false" outlineLevel="0" collapsed="false">
      <c r="B1768" s="18" t="s">
        <v>303</v>
      </c>
      <c r="C1768" s="18" t="s">
        <v>110</v>
      </c>
      <c r="D1768" s="75" t="n">
        <v>18.5</v>
      </c>
      <c r="E1768" s="2" t="s">
        <v>3358</v>
      </c>
      <c r="F1768" s="2" t="n">
        <v>789</v>
      </c>
      <c r="G1768" s="2"/>
      <c r="H1768" s="18"/>
      <c r="I1768" s="0" t="str">
        <f aca="false">B1768&amp;C1768&amp;D1768</f>
        <v>KIDSFOOTWEAR18,5</v>
      </c>
      <c r="J1768" s="2" t="n">
        <f aca="false">COUNTIFS(I:I,I1768)</f>
        <v>1</v>
      </c>
    </row>
    <row r="1769" customFormat="false" ht="15" hidden="false" customHeight="false" outlineLevel="0" collapsed="false">
      <c r="B1769" s="18" t="s">
        <v>303</v>
      </c>
      <c r="C1769" s="18" t="s">
        <v>110</v>
      </c>
      <c r="D1769" s="75" t="n">
        <v>19</v>
      </c>
      <c r="E1769" s="2" t="s">
        <v>3358</v>
      </c>
      <c r="F1769" s="2" t="n">
        <v>779</v>
      </c>
      <c r="G1769" s="2"/>
      <c r="H1769" s="18"/>
      <c r="I1769" s="0" t="str">
        <f aca="false">B1769&amp;C1769&amp;D1769</f>
        <v>KIDSFOOTWEAR19</v>
      </c>
      <c r="J1769" s="2" t="n">
        <f aca="false">COUNTIFS(I:I,I1769)</f>
        <v>1</v>
      </c>
    </row>
    <row r="1770" customFormat="false" ht="15" hidden="false" customHeight="false" outlineLevel="0" collapsed="false">
      <c r="B1770" s="18" t="s">
        <v>303</v>
      </c>
      <c r="C1770" s="18" t="s">
        <v>110</v>
      </c>
      <c r="D1770" s="75" t="n">
        <v>19.5</v>
      </c>
      <c r="E1770" s="2" t="s">
        <v>3358</v>
      </c>
      <c r="F1770" s="2" t="n">
        <v>769</v>
      </c>
      <c r="G1770" s="2"/>
      <c r="H1770" s="18"/>
      <c r="I1770" s="0" t="str">
        <f aca="false">B1770&amp;C1770&amp;D1770</f>
        <v>KIDSFOOTWEAR19,5</v>
      </c>
      <c r="J1770" s="2" t="n">
        <f aca="false">COUNTIFS(I:I,I1770)</f>
        <v>1</v>
      </c>
    </row>
    <row r="1771" customFormat="false" ht="15" hidden="false" customHeight="false" outlineLevel="0" collapsed="false">
      <c r="B1771" s="18" t="s">
        <v>303</v>
      </c>
      <c r="C1771" s="18" t="s">
        <v>110</v>
      </c>
      <c r="D1771" s="75" t="n">
        <v>20</v>
      </c>
      <c r="E1771" s="2" t="s">
        <v>3358</v>
      </c>
      <c r="F1771" s="2" t="n">
        <v>759</v>
      </c>
      <c r="G1771" s="2"/>
      <c r="H1771" s="18"/>
      <c r="I1771" s="0" t="str">
        <f aca="false">B1771&amp;C1771&amp;D1771</f>
        <v>KIDSFOOTWEAR20</v>
      </c>
      <c r="J1771" s="2" t="n">
        <f aca="false">COUNTIFS(I:I,I1771)</f>
        <v>1</v>
      </c>
    </row>
    <row r="1772" customFormat="false" ht="15" hidden="false" customHeight="false" outlineLevel="0" collapsed="false">
      <c r="B1772" s="18" t="s">
        <v>303</v>
      </c>
      <c r="C1772" s="18" t="s">
        <v>110</v>
      </c>
      <c r="D1772" s="75" t="n">
        <v>20.5</v>
      </c>
      <c r="E1772" s="2" t="s">
        <v>3358</v>
      </c>
      <c r="F1772" s="2" t="n">
        <v>749</v>
      </c>
      <c r="G1772" s="2"/>
      <c r="H1772" s="18"/>
      <c r="I1772" s="0" t="str">
        <f aca="false">B1772&amp;C1772&amp;D1772</f>
        <v>KIDSFOOTWEAR20,5</v>
      </c>
      <c r="J1772" s="2" t="n">
        <f aca="false">COUNTIFS(I:I,I1772)</f>
        <v>1</v>
      </c>
    </row>
    <row r="1773" customFormat="false" ht="15" hidden="false" customHeight="false" outlineLevel="0" collapsed="false">
      <c r="B1773" s="18" t="s">
        <v>303</v>
      </c>
      <c r="C1773" s="18" t="s">
        <v>110</v>
      </c>
      <c r="D1773" s="75" t="n">
        <v>21</v>
      </c>
      <c r="E1773" s="2" t="s">
        <v>3358</v>
      </c>
      <c r="F1773" s="2" t="n">
        <v>739</v>
      </c>
      <c r="G1773" s="2"/>
      <c r="H1773" s="18"/>
      <c r="I1773" s="0" t="str">
        <f aca="false">B1773&amp;C1773&amp;D1773</f>
        <v>KIDSFOOTWEAR21</v>
      </c>
      <c r="J1773" s="2" t="n">
        <f aca="false">COUNTIFS(I:I,I1773)</f>
        <v>1</v>
      </c>
    </row>
    <row r="1774" customFormat="false" ht="15" hidden="false" customHeight="false" outlineLevel="0" collapsed="false">
      <c r="B1774" s="18" t="s">
        <v>303</v>
      </c>
      <c r="C1774" s="18" t="s">
        <v>110</v>
      </c>
      <c r="D1774" s="75" t="n">
        <v>21.5</v>
      </c>
      <c r="E1774" s="2" t="s">
        <v>3358</v>
      </c>
      <c r="F1774" s="2" t="n">
        <v>729</v>
      </c>
      <c r="G1774" s="2"/>
      <c r="H1774" s="18"/>
      <c r="I1774" s="0" t="str">
        <f aca="false">B1774&amp;C1774&amp;D1774</f>
        <v>KIDSFOOTWEAR21,5</v>
      </c>
      <c r="J1774" s="2" t="n">
        <f aca="false">COUNTIFS(I:I,I1774)</f>
        <v>1</v>
      </c>
    </row>
    <row r="1775" customFormat="false" ht="15" hidden="false" customHeight="false" outlineLevel="0" collapsed="false">
      <c r="B1775" s="18" t="s">
        <v>303</v>
      </c>
      <c r="C1775" s="18" t="s">
        <v>110</v>
      </c>
      <c r="D1775" s="75" t="n">
        <v>22</v>
      </c>
      <c r="E1775" s="2" t="s">
        <v>3358</v>
      </c>
      <c r="F1775" s="2" t="n">
        <v>719</v>
      </c>
      <c r="G1775" s="2"/>
      <c r="H1775" s="18"/>
      <c r="I1775" s="0" t="str">
        <f aca="false">B1775&amp;C1775&amp;D1775</f>
        <v>KIDSFOOTWEAR22</v>
      </c>
      <c r="J1775" s="2" t="n">
        <f aca="false">COUNTIFS(I:I,I1775)</f>
        <v>1</v>
      </c>
    </row>
    <row r="1776" customFormat="false" ht="15" hidden="false" customHeight="false" outlineLevel="0" collapsed="false">
      <c r="B1776" s="18" t="s">
        <v>303</v>
      </c>
      <c r="C1776" s="18" t="s">
        <v>110</v>
      </c>
      <c r="D1776" s="75" t="n">
        <v>22.5</v>
      </c>
      <c r="E1776" s="2" t="s">
        <v>3358</v>
      </c>
      <c r="F1776" s="2" t="n">
        <v>709</v>
      </c>
      <c r="G1776" s="2"/>
      <c r="H1776" s="18"/>
      <c r="I1776" s="0" t="str">
        <f aca="false">B1776&amp;C1776&amp;D1776</f>
        <v>KIDSFOOTWEAR22,5</v>
      </c>
      <c r="J1776" s="2" t="n">
        <f aca="false">COUNTIFS(I:I,I1776)</f>
        <v>1</v>
      </c>
    </row>
    <row r="1777" customFormat="false" ht="15" hidden="false" customHeight="false" outlineLevel="0" collapsed="false">
      <c r="B1777" s="18" t="s">
        <v>303</v>
      </c>
      <c r="C1777" s="18" t="s">
        <v>110</v>
      </c>
      <c r="D1777" s="75" t="n">
        <v>23</v>
      </c>
      <c r="E1777" s="2" t="s">
        <v>3358</v>
      </c>
      <c r="F1777" s="2" t="n">
        <v>699</v>
      </c>
      <c r="G1777" s="2"/>
      <c r="H1777" s="18"/>
      <c r="I1777" s="0" t="str">
        <f aca="false">B1777&amp;C1777&amp;D1777</f>
        <v>KIDSFOOTWEAR23</v>
      </c>
      <c r="J1777" s="2" t="n">
        <f aca="false">COUNTIFS(I:I,I1777)</f>
        <v>1</v>
      </c>
    </row>
    <row r="1778" customFormat="false" ht="15" hidden="false" customHeight="false" outlineLevel="0" collapsed="false">
      <c r="B1778" s="18" t="s">
        <v>303</v>
      </c>
      <c r="C1778" s="18" t="s">
        <v>110</v>
      </c>
      <c r="D1778" s="75" t="n">
        <v>23.5</v>
      </c>
      <c r="E1778" s="2" t="s">
        <v>3358</v>
      </c>
      <c r="F1778" s="2" t="n">
        <v>689</v>
      </c>
      <c r="G1778" s="2"/>
      <c r="H1778" s="18"/>
      <c r="I1778" s="0" t="str">
        <f aca="false">B1778&amp;C1778&amp;D1778</f>
        <v>KIDSFOOTWEAR23,5</v>
      </c>
      <c r="J1778" s="2" t="n">
        <f aca="false">COUNTIFS(I:I,I1778)</f>
        <v>1</v>
      </c>
    </row>
    <row r="1779" customFormat="false" ht="15" hidden="false" customHeight="false" outlineLevel="0" collapsed="false">
      <c r="B1779" s="18" t="s">
        <v>303</v>
      </c>
      <c r="C1779" s="18" t="s">
        <v>110</v>
      </c>
      <c r="D1779" s="75" t="n">
        <v>24</v>
      </c>
      <c r="E1779" s="2" t="s">
        <v>3358</v>
      </c>
      <c r="F1779" s="2" t="n">
        <v>679</v>
      </c>
      <c r="G1779" s="2"/>
      <c r="H1779" s="18"/>
      <c r="I1779" s="0" t="str">
        <f aca="false">B1779&amp;C1779&amp;D1779</f>
        <v>KIDSFOOTWEAR24</v>
      </c>
      <c r="J1779" s="2" t="n">
        <f aca="false">COUNTIFS(I:I,I1779)</f>
        <v>1</v>
      </c>
    </row>
    <row r="1780" customFormat="false" ht="15" hidden="false" customHeight="false" outlineLevel="0" collapsed="false">
      <c r="B1780" s="18" t="s">
        <v>303</v>
      </c>
      <c r="C1780" s="18" t="s">
        <v>110</v>
      </c>
      <c r="D1780" s="75" t="n">
        <v>24.5</v>
      </c>
      <c r="E1780" s="2" t="s">
        <v>3358</v>
      </c>
      <c r="F1780" s="2" t="n">
        <v>669</v>
      </c>
      <c r="G1780" s="2"/>
      <c r="H1780" s="18"/>
      <c r="I1780" s="0" t="str">
        <f aca="false">B1780&amp;C1780&amp;D1780</f>
        <v>KIDSFOOTWEAR24,5</v>
      </c>
      <c r="J1780" s="2" t="n">
        <f aca="false">COUNTIFS(I:I,I1780)</f>
        <v>1</v>
      </c>
    </row>
    <row r="1781" customFormat="false" ht="15" hidden="false" customHeight="false" outlineLevel="0" collapsed="false">
      <c r="B1781" s="18" t="s">
        <v>303</v>
      </c>
      <c r="C1781" s="18" t="s">
        <v>110</v>
      </c>
      <c r="D1781" s="75" t="n">
        <v>25</v>
      </c>
      <c r="E1781" s="2" t="s">
        <v>3358</v>
      </c>
      <c r="F1781" s="2" t="n">
        <v>659</v>
      </c>
      <c r="G1781" s="2"/>
      <c r="H1781" s="18"/>
      <c r="I1781" s="0" t="str">
        <f aca="false">B1781&amp;C1781&amp;D1781</f>
        <v>KIDSFOOTWEAR25</v>
      </c>
      <c r="J1781" s="2" t="n">
        <f aca="false">COUNTIFS(I:I,I1781)</f>
        <v>1</v>
      </c>
    </row>
    <row r="1782" customFormat="false" ht="15" hidden="false" customHeight="false" outlineLevel="0" collapsed="false">
      <c r="B1782" s="18" t="s">
        <v>303</v>
      </c>
      <c r="C1782" s="18" t="s">
        <v>110</v>
      </c>
      <c r="D1782" s="75" t="n">
        <v>25.5</v>
      </c>
      <c r="E1782" s="2" t="s">
        <v>3358</v>
      </c>
      <c r="F1782" s="2" t="n">
        <v>649</v>
      </c>
      <c r="G1782" s="2"/>
      <c r="H1782" s="18"/>
      <c r="I1782" s="0" t="str">
        <f aca="false">B1782&amp;C1782&amp;D1782</f>
        <v>KIDSFOOTWEAR25,5</v>
      </c>
      <c r="J1782" s="2" t="n">
        <f aca="false">COUNTIFS(I:I,I1782)</f>
        <v>1</v>
      </c>
    </row>
    <row r="1783" customFormat="false" ht="15" hidden="false" customHeight="false" outlineLevel="0" collapsed="false">
      <c r="B1783" s="18" t="s">
        <v>303</v>
      </c>
      <c r="C1783" s="18" t="s">
        <v>110</v>
      </c>
      <c r="D1783" s="75" t="n">
        <v>26</v>
      </c>
      <c r="E1783" s="2" t="s">
        <v>3358</v>
      </c>
      <c r="F1783" s="2" t="n">
        <v>929</v>
      </c>
      <c r="G1783" s="2"/>
      <c r="H1783" s="18"/>
      <c r="I1783" s="0" t="str">
        <f aca="false">B1783&amp;C1783&amp;D1783</f>
        <v>KIDSFOOTWEAR26</v>
      </c>
      <c r="J1783" s="2" t="n">
        <f aca="false">COUNTIFS(I:I,I1783)</f>
        <v>1</v>
      </c>
    </row>
    <row r="1784" customFormat="false" ht="15" hidden="false" customHeight="false" outlineLevel="0" collapsed="false">
      <c r="B1784" s="18" t="s">
        <v>303</v>
      </c>
      <c r="C1784" s="18" t="s">
        <v>110</v>
      </c>
      <c r="D1784" s="75" t="n">
        <v>26.5</v>
      </c>
      <c r="E1784" s="2" t="s">
        <v>3358</v>
      </c>
      <c r="F1784" s="2" t="n">
        <v>949</v>
      </c>
      <c r="G1784" s="2"/>
      <c r="H1784" s="18"/>
      <c r="I1784" s="0" t="str">
        <f aca="false">B1784&amp;C1784&amp;D1784</f>
        <v>KIDSFOOTWEAR26,5</v>
      </c>
      <c r="J1784" s="2" t="n">
        <f aca="false">COUNTIFS(I:I,I1784)</f>
        <v>1</v>
      </c>
    </row>
    <row r="1785" customFormat="false" ht="15" hidden="false" customHeight="false" outlineLevel="0" collapsed="false">
      <c r="B1785" s="18" t="s">
        <v>303</v>
      </c>
      <c r="C1785" s="18" t="s">
        <v>110</v>
      </c>
      <c r="D1785" s="75" t="n">
        <v>27</v>
      </c>
      <c r="E1785" s="2" t="s">
        <v>3358</v>
      </c>
      <c r="F1785" s="2" t="n">
        <v>969</v>
      </c>
      <c r="G1785" s="2"/>
      <c r="H1785" s="18"/>
      <c r="I1785" s="0" t="str">
        <f aca="false">B1785&amp;C1785&amp;D1785</f>
        <v>KIDSFOOTWEAR27</v>
      </c>
      <c r="J1785" s="2" t="n">
        <f aca="false">COUNTIFS(I:I,I1785)</f>
        <v>1</v>
      </c>
    </row>
    <row r="1786" customFormat="false" ht="15" hidden="false" customHeight="false" outlineLevel="0" collapsed="false">
      <c r="B1786" s="18" t="s">
        <v>303</v>
      </c>
      <c r="C1786" s="18" t="s">
        <v>110</v>
      </c>
      <c r="D1786" s="75" t="n">
        <v>27.5</v>
      </c>
      <c r="E1786" s="2" t="s">
        <v>3358</v>
      </c>
      <c r="F1786" s="2" t="n">
        <v>989</v>
      </c>
      <c r="G1786" s="2"/>
      <c r="H1786" s="18"/>
      <c r="I1786" s="0" t="str">
        <f aca="false">B1786&amp;C1786&amp;D1786</f>
        <v>KIDSFOOTWEAR27,5</v>
      </c>
      <c r="J1786" s="2" t="n">
        <f aca="false">COUNTIFS(I:I,I1786)</f>
        <v>1</v>
      </c>
    </row>
    <row r="1787" customFormat="false" ht="15" hidden="false" customHeight="false" outlineLevel="0" collapsed="false">
      <c r="B1787" s="18" t="s">
        <v>303</v>
      </c>
      <c r="C1787" s="18" t="s">
        <v>110</v>
      </c>
      <c r="D1787" s="75" t="n">
        <v>28</v>
      </c>
      <c r="E1787" s="2" t="s">
        <v>3358</v>
      </c>
      <c r="F1787" s="2" t="n">
        <v>999</v>
      </c>
      <c r="G1787" s="2"/>
      <c r="H1787" s="18"/>
      <c r="I1787" s="0" t="str">
        <f aca="false">B1787&amp;C1787&amp;D1787</f>
        <v>KIDSFOOTWEAR28</v>
      </c>
      <c r="J1787" s="2" t="n">
        <f aca="false">COUNTIFS(I:I,I1787)</f>
        <v>1</v>
      </c>
    </row>
    <row r="1788" customFormat="false" ht="15" hidden="false" customHeight="false" outlineLevel="0" collapsed="false">
      <c r="B1788" s="18" t="s">
        <v>303</v>
      </c>
      <c r="C1788" s="18" t="s">
        <v>110</v>
      </c>
      <c r="D1788" s="75" t="n">
        <v>28.5</v>
      </c>
      <c r="E1788" s="2" t="s">
        <v>3358</v>
      </c>
      <c r="F1788" s="2" t="n">
        <v>979</v>
      </c>
      <c r="G1788" s="2"/>
      <c r="H1788" s="18"/>
      <c r="I1788" s="0" t="str">
        <f aca="false">B1788&amp;C1788&amp;D1788</f>
        <v>KIDSFOOTWEAR28,5</v>
      </c>
      <c r="J1788" s="2" t="n">
        <f aca="false">COUNTIFS(I:I,I1788)</f>
        <v>1</v>
      </c>
    </row>
    <row r="1789" customFormat="false" ht="15" hidden="false" customHeight="false" outlineLevel="0" collapsed="false">
      <c r="B1789" s="18" t="s">
        <v>303</v>
      </c>
      <c r="C1789" s="18" t="s">
        <v>110</v>
      </c>
      <c r="D1789" s="75" t="n">
        <v>29</v>
      </c>
      <c r="E1789" s="2" t="s">
        <v>3358</v>
      </c>
      <c r="F1789" s="2" t="n">
        <v>959</v>
      </c>
      <c r="G1789" s="2"/>
      <c r="H1789" s="18"/>
      <c r="I1789" s="0" t="str">
        <f aca="false">B1789&amp;C1789&amp;D1789</f>
        <v>KIDSFOOTWEAR29</v>
      </c>
      <c r="J1789" s="2" t="n">
        <f aca="false">COUNTIFS(I:I,I1789)</f>
        <v>1</v>
      </c>
    </row>
    <row r="1790" customFormat="false" ht="15" hidden="false" customHeight="false" outlineLevel="0" collapsed="false">
      <c r="B1790" s="18" t="s">
        <v>303</v>
      </c>
      <c r="C1790" s="18" t="s">
        <v>110</v>
      </c>
      <c r="D1790" s="75" t="n">
        <v>29.5</v>
      </c>
      <c r="E1790" s="2" t="s">
        <v>3358</v>
      </c>
      <c r="F1790" s="2" t="n">
        <v>939</v>
      </c>
      <c r="G1790" s="2"/>
      <c r="H1790" s="18"/>
      <c r="I1790" s="0" t="str">
        <f aca="false">B1790&amp;C1790&amp;D1790</f>
        <v>KIDSFOOTWEAR29,5</v>
      </c>
      <c r="J1790" s="2" t="n">
        <f aca="false">COUNTIFS(I:I,I1790)</f>
        <v>1</v>
      </c>
    </row>
    <row r="1791" customFormat="false" ht="15" hidden="false" customHeight="false" outlineLevel="0" collapsed="false">
      <c r="B1791" s="18" t="s">
        <v>303</v>
      </c>
      <c r="C1791" s="18" t="s">
        <v>110</v>
      </c>
      <c r="D1791" s="75" t="n">
        <v>30</v>
      </c>
      <c r="E1791" s="2" t="s">
        <v>3358</v>
      </c>
      <c r="F1791" s="2" t="n">
        <v>899</v>
      </c>
      <c r="G1791" s="2"/>
      <c r="H1791" s="18"/>
      <c r="I1791" s="0" t="str">
        <f aca="false">B1791&amp;C1791&amp;D1791</f>
        <v>KIDSFOOTWEAR30</v>
      </c>
      <c r="J1791" s="2" t="n">
        <f aca="false">COUNTIFS(I:I,I1791)</f>
        <v>1</v>
      </c>
    </row>
    <row r="1792" customFormat="false" ht="15" hidden="false" customHeight="false" outlineLevel="0" collapsed="false">
      <c r="B1792" s="18" t="s">
        <v>303</v>
      </c>
      <c r="C1792" s="18" t="s">
        <v>110</v>
      </c>
      <c r="D1792" s="75" t="n">
        <v>30.5</v>
      </c>
      <c r="E1792" s="2" t="s">
        <v>3358</v>
      </c>
      <c r="F1792" s="2" t="n">
        <v>639</v>
      </c>
      <c r="G1792" s="2"/>
      <c r="H1792" s="18"/>
      <c r="I1792" s="0" t="str">
        <f aca="false">B1792&amp;C1792&amp;D1792</f>
        <v>KIDSFOOTWEAR30,5</v>
      </c>
      <c r="J1792" s="2" t="n">
        <f aca="false">COUNTIFS(I:I,I1792)</f>
        <v>1</v>
      </c>
    </row>
    <row r="1793" customFormat="false" ht="15" hidden="false" customHeight="false" outlineLevel="0" collapsed="false">
      <c r="B1793" s="18" t="s">
        <v>303</v>
      </c>
      <c r="C1793" s="18" t="s">
        <v>110</v>
      </c>
      <c r="D1793" s="75" t="n">
        <v>31</v>
      </c>
      <c r="E1793" s="2" t="s">
        <v>3358</v>
      </c>
      <c r="F1793" s="2" t="n">
        <v>629</v>
      </c>
      <c r="G1793" s="2"/>
      <c r="H1793" s="18"/>
      <c r="I1793" s="0" t="str">
        <f aca="false">B1793&amp;C1793&amp;D1793</f>
        <v>KIDSFOOTWEAR31</v>
      </c>
      <c r="J1793" s="2" t="n">
        <f aca="false">COUNTIFS(I:I,I1793)</f>
        <v>1</v>
      </c>
    </row>
    <row r="1794" customFormat="false" ht="15" hidden="false" customHeight="false" outlineLevel="0" collapsed="false">
      <c r="B1794" s="18" t="s">
        <v>303</v>
      </c>
      <c r="C1794" s="18" t="s">
        <v>110</v>
      </c>
      <c r="D1794" s="75" t="n">
        <v>31.5</v>
      </c>
      <c r="E1794" s="2" t="s">
        <v>3358</v>
      </c>
      <c r="F1794" s="2" t="n">
        <v>619</v>
      </c>
      <c r="G1794" s="2"/>
      <c r="H1794" s="18"/>
      <c r="I1794" s="0" t="str">
        <f aca="false">B1794&amp;C1794&amp;D1794</f>
        <v>KIDSFOOTWEAR31,5</v>
      </c>
      <c r="J1794" s="2" t="n">
        <f aca="false">COUNTIFS(I:I,I1794)</f>
        <v>1</v>
      </c>
    </row>
    <row r="1795" customFormat="false" ht="15" hidden="false" customHeight="false" outlineLevel="0" collapsed="false">
      <c r="B1795" s="18" t="s">
        <v>303</v>
      </c>
      <c r="C1795" s="18" t="s">
        <v>110</v>
      </c>
      <c r="D1795" s="75" t="n">
        <v>32</v>
      </c>
      <c r="E1795" s="2" t="s">
        <v>3358</v>
      </c>
      <c r="F1795" s="2" t="n">
        <v>609</v>
      </c>
      <c r="G1795" s="2"/>
      <c r="H1795" s="18"/>
      <c r="I1795" s="0" t="str">
        <f aca="false">B1795&amp;C1795&amp;D1795</f>
        <v>KIDSFOOTWEAR32</v>
      </c>
      <c r="J1795" s="2" t="n">
        <f aca="false">COUNTIFS(I:I,I1795)</f>
        <v>1</v>
      </c>
    </row>
    <row r="1796" customFormat="false" ht="15" hidden="false" customHeight="false" outlineLevel="0" collapsed="false">
      <c r="B1796" s="18" t="s">
        <v>303</v>
      </c>
      <c r="C1796" s="18" t="s">
        <v>110</v>
      </c>
      <c r="D1796" s="75" t="n">
        <v>32.5</v>
      </c>
      <c r="E1796" s="2" t="s">
        <v>3358</v>
      </c>
      <c r="F1796" s="2" t="n">
        <v>599</v>
      </c>
      <c r="G1796" s="2"/>
      <c r="H1796" s="18"/>
      <c r="I1796" s="0" t="str">
        <f aca="false">B1796&amp;C1796&amp;D1796</f>
        <v>KIDSFOOTWEAR32,5</v>
      </c>
      <c r="J1796" s="2" t="n">
        <f aca="false">COUNTIFS(I:I,I1796)</f>
        <v>1</v>
      </c>
    </row>
    <row r="1797" customFormat="false" ht="15" hidden="false" customHeight="false" outlineLevel="0" collapsed="false">
      <c r="B1797" s="18" t="s">
        <v>303</v>
      </c>
      <c r="C1797" s="18" t="s">
        <v>110</v>
      </c>
      <c r="D1797" s="75" t="n">
        <v>33</v>
      </c>
      <c r="E1797" s="2" t="s">
        <v>3358</v>
      </c>
      <c r="F1797" s="2" t="n">
        <v>589</v>
      </c>
      <c r="G1797" s="2"/>
      <c r="H1797" s="18"/>
      <c r="I1797" s="0" t="str">
        <f aca="false">B1797&amp;C1797&amp;D1797</f>
        <v>KIDSFOOTWEAR33</v>
      </c>
      <c r="J1797" s="2" t="n">
        <f aca="false">COUNTIFS(I:I,I1797)</f>
        <v>1</v>
      </c>
    </row>
    <row r="1798" customFormat="false" ht="15" hidden="false" customHeight="false" outlineLevel="0" collapsed="false">
      <c r="B1798" s="18" t="s">
        <v>303</v>
      </c>
      <c r="C1798" s="18" t="s">
        <v>110</v>
      </c>
      <c r="D1798" s="75" t="n">
        <v>33.5</v>
      </c>
      <c r="E1798" s="2" t="s">
        <v>3358</v>
      </c>
      <c r="F1798" s="2" t="n">
        <v>579</v>
      </c>
      <c r="G1798" s="2"/>
      <c r="H1798" s="18"/>
      <c r="I1798" s="0" t="str">
        <f aca="false">B1798&amp;C1798&amp;D1798</f>
        <v>KIDSFOOTWEAR33,5</v>
      </c>
      <c r="J1798" s="2" t="n">
        <f aca="false">COUNTIFS(I:I,I1798)</f>
        <v>1</v>
      </c>
    </row>
    <row r="1799" customFormat="false" ht="15" hidden="false" customHeight="false" outlineLevel="0" collapsed="false">
      <c r="B1799" s="18" t="s">
        <v>303</v>
      </c>
      <c r="C1799" s="18" t="s">
        <v>110</v>
      </c>
      <c r="D1799" s="75" t="n">
        <v>34</v>
      </c>
      <c r="E1799" s="2" t="s">
        <v>3358</v>
      </c>
      <c r="F1799" s="2" t="n">
        <v>569</v>
      </c>
      <c r="G1799" s="2"/>
      <c r="H1799" s="18"/>
      <c r="I1799" s="0" t="str">
        <f aca="false">B1799&amp;C1799&amp;D1799</f>
        <v>KIDSFOOTWEAR34</v>
      </c>
      <c r="J1799" s="2" t="n">
        <f aca="false">COUNTIFS(I:I,I1799)</f>
        <v>1</v>
      </c>
    </row>
    <row r="1800" customFormat="false" ht="15" hidden="false" customHeight="false" outlineLevel="0" collapsed="false">
      <c r="B1800" s="18" t="s">
        <v>303</v>
      </c>
      <c r="C1800" s="18" t="s">
        <v>110</v>
      </c>
      <c r="D1800" s="75" t="n">
        <v>34.5</v>
      </c>
      <c r="E1800" s="2" t="s">
        <v>3358</v>
      </c>
      <c r="F1800" s="2" t="n">
        <v>559</v>
      </c>
      <c r="G1800" s="2"/>
      <c r="H1800" s="18"/>
      <c r="I1800" s="0" t="str">
        <f aca="false">B1800&amp;C1800&amp;D1800</f>
        <v>KIDSFOOTWEAR34,5</v>
      </c>
      <c r="J1800" s="2" t="n">
        <f aca="false">COUNTIFS(I:I,I1800)</f>
        <v>1</v>
      </c>
    </row>
    <row r="1801" customFormat="false" ht="15" hidden="false" customHeight="false" outlineLevel="0" collapsed="false">
      <c r="B1801" s="18" t="s">
        <v>303</v>
      </c>
      <c r="C1801" s="18" t="s">
        <v>110</v>
      </c>
      <c r="D1801" s="75" t="n">
        <v>35</v>
      </c>
      <c r="E1801" s="2" t="s">
        <v>3358</v>
      </c>
      <c r="F1801" s="2" t="n">
        <v>549</v>
      </c>
      <c r="G1801" s="2"/>
      <c r="H1801" s="18"/>
      <c r="I1801" s="0" t="str">
        <f aca="false">B1801&amp;C1801&amp;D1801</f>
        <v>KIDSFOOTWEAR35</v>
      </c>
      <c r="J1801" s="2" t="n">
        <f aca="false">COUNTIFS(I:I,I1801)</f>
        <v>1</v>
      </c>
    </row>
    <row r="1802" customFormat="false" ht="15" hidden="false" customHeight="false" outlineLevel="0" collapsed="false">
      <c r="B1802" s="18" t="s">
        <v>303</v>
      </c>
      <c r="C1802" s="18" t="s">
        <v>110</v>
      </c>
      <c r="D1802" s="75" t="n">
        <v>35.5</v>
      </c>
      <c r="E1802" s="2" t="s">
        <v>3358</v>
      </c>
      <c r="F1802" s="2" t="n">
        <v>539</v>
      </c>
      <c r="G1802" s="2"/>
      <c r="H1802" s="18"/>
      <c r="I1802" s="0" t="str">
        <f aca="false">B1802&amp;C1802&amp;D1802</f>
        <v>KIDSFOOTWEAR35,5</v>
      </c>
      <c r="J1802" s="2" t="n">
        <f aca="false">COUNTIFS(I:I,I1802)</f>
        <v>1</v>
      </c>
    </row>
    <row r="1803" customFormat="false" ht="15" hidden="false" customHeight="false" outlineLevel="0" collapsed="false">
      <c r="B1803" s="18" t="s">
        <v>303</v>
      </c>
      <c r="C1803" s="18" t="s">
        <v>110</v>
      </c>
      <c r="D1803" s="75" t="n">
        <v>36</v>
      </c>
      <c r="E1803" s="2" t="s">
        <v>3358</v>
      </c>
      <c r="F1803" s="2" t="n">
        <v>529</v>
      </c>
      <c r="G1803" s="2"/>
      <c r="H1803" s="18"/>
      <c r="I1803" s="0" t="str">
        <f aca="false">B1803&amp;C1803&amp;D1803</f>
        <v>KIDSFOOTWEAR36</v>
      </c>
      <c r="J1803" s="2" t="n">
        <f aca="false">COUNTIFS(I:I,I1803)</f>
        <v>1</v>
      </c>
    </row>
    <row r="1804" customFormat="false" ht="15" hidden="false" customHeight="false" outlineLevel="0" collapsed="false">
      <c r="B1804" s="18" t="s">
        <v>303</v>
      </c>
      <c r="C1804" s="18" t="s">
        <v>110</v>
      </c>
      <c r="D1804" s="75" t="n">
        <v>36.5</v>
      </c>
      <c r="E1804" s="2" t="s">
        <v>3358</v>
      </c>
      <c r="F1804" s="2" t="n">
        <v>519</v>
      </c>
      <c r="G1804" s="2"/>
      <c r="H1804" s="18"/>
      <c r="I1804" s="0" t="str">
        <f aca="false">B1804&amp;C1804&amp;D1804</f>
        <v>KIDSFOOTWEAR36,5</v>
      </c>
      <c r="J1804" s="2" t="n">
        <f aca="false">COUNTIFS(I:I,I1804)</f>
        <v>1</v>
      </c>
    </row>
    <row r="1805" customFormat="false" ht="15" hidden="false" customHeight="false" outlineLevel="0" collapsed="false">
      <c r="B1805" s="18" t="s">
        <v>303</v>
      </c>
      <c r="C1805" s="18" t="s">
        <v>110</v>
      </c>
      <c r="D1805" s="75" t="n">
        <v>37</v>
      </c>
      <c r="E1805" s="2" t="s">
        <v>3358</v>
      </c>
      <c r="F1805" s="2" t="n">
        <v>849</v>
      </c>
      <c r="G1805" s="2"/>
      <c r="H1805" s="18"/>
      <c r="I1805" s="0" t="str">
        <f aca="false">B1805&amp;C1805&amp;D1805</f>
        <v>KIDSFOOTWEAR37</v>
      </c>
      <c r="J1805" s="2" t="n">
        <f aca="false">COUNTIFS(I:I,I1805)</f>
        <v>1</v>
      </c>
    </row>
    <row r="1806" customFormat="false" ht="15" hidden="false" customHeight="false" outlineLevel="0" collapsed="false">
      <c r="B1806" s="18" t="s">
        <v>303</v>
      </c>
      <c r="C1806" s="18" t="s">
        <v>110</v>
      </c>
      <c r="D1806" s="75" t="n">
        <v>37.5</v>
      </c>
      <c r="E1806" s="2" t="s">
        <v>3358</v>
      </c>
      <c r="F1806" s="2" t="n">
        <v>869</v>
      </c>
      <c r="G1806" s="2"/>
      <c r="H1806" s="18"/>
      <c r="I1806" s="0" t="str">
        <f aca="false">B1806&amp;C1806&amp;D1806</f>
        <v>KIDSFOOTWEAR37,5</v>
      </c>
      <c r="J1806" s="2" t="n">
        <f aca="false">COUNTIFS(I:I,I1806)</f>
        <v>1</v>
      </c>
    </row>
    <row r="1807" customFormat="false" ht="15" hidden="false" customHeight="false" outlineLevel="0" collapsed="false">
      <c r="B1807" s="18" t="s">
        <v>303</v>
      </c>
      <c r="C1807" s="18" t="s">
        <v>110</v>
      </c>
      <c r="D1807" s="75" t="n">
        <v>38</v>
      </c>
      <c r="E1807" s="2" t="s">
        <v>3358</v>
      </c>
      <c r="F1807" s="2" t="n">
        <v>889</v>
      </c>
      <c r="G1807" s="2"/>
      <c r="H1807" s="18"/>
      <c r="I1807" s="0" t="str">
        <f aca="false">B1807&amp;C1807&amp;D1807</f>
        <v>KIDSFOOTWEAR38</v>
      </c>
      <c r="J1807" s="2" t="n">
        <f aca="false">COUNTIFS(I:I,I1807)</f>
        <v>1</v>
      </c>
    </row>
    <row r="1808" customFormat="false" ht="15" hidden="false" customHeight="false" outlineLevel="0" collapsed="false">
      <c r="B1808" s="18" t="s">
        <v>303</v>
      </c>
      <c r="C1808" s="18" t="s">
        <v>110</v>
      </c>
      <c r="D1808" s="75" t="n">
        <v>38.5</v>
      </c>
      <c r="E1808" s="2" t="s">
        <v>3358</v>
      </c>
      <c r="F1808" s="2" t="n">
        <v>879</v>
      </c>
      <c r="G1808" s="2"/>
      <c r="H1808" s="18"/>
      <c r="I1808" s="0" t="str">
        <f aca="false">B1808&amp;C1808&amp;D1808</f>
        <v>KIDSFOOTWEAR38,5</v>
      </c>
      <c r="J1808" s="2" t="n">
        <f aca="false">COUNTIFS(I:I,I1808)</f>
        <v>1</v>
      </c>
    </row>
    <row r="1809" customFormat="false" ht="15" hidden="false" customHeight="false" outlineLevel="0" collapsed="false">
      <c r="B1809" s="18" t="s">
        <v>303</v>
      </c>
      <c r="C1809" s="18" t="s">
        <v>110</v>
      </c>
      <c r="D1809" s="75" t="n">
        <v>39</v>
      </c>
      <c r="E1809" s="2" t="s">
        <v>3358</v>
      </c>
      <c r="F1809" s="2" t="n">
        <v>859</v>
      </c>
      <c r="G1809" s="2"/>
      <c r="H1809" s="18"/>
      <c r="I1809" s="0" t="str">
        <f aca="false">B1809&amp;C1809&amp;D1809</f>
        <v>KIDSFOOTWEAR39</v>
      </c>
      <c r="J1809" s="2" t="n">
        <f aca="false">COUNTIFS(I:I,I1809)</f>
        <v>1</v>
      </c>
    </row>
    <row r="1810" customFormat="false" ht="15" hidden="false" customHeight="false" outlineLevel="0" collapsed="false">
      <c r="B1810" s="18" t="s">
        <v>303</v>
      </c>
      <c r="C1810" s="18" t="s">
        <v>110</v>
      </c>
      <c r="D1810" s="75" t="n">
        <v>39.5</v>
      </c>
      <c r="E1810" s="2" t="s">
        <v>3358</v>
      </c>
      <c r="F1810" s="2" t="n">
        <v>509</v>
      </c>
      <c r="G1810" s="2"/>
      <c r="H1810" s="18"/>
      <c r="I1810" s="0" t="str">
        <f aca="false">B1810&amp;C1810&amp;D1810</f>
        <v>KIDSFOOTWEAR39,5</v>
      </c>
      <c r="J1810" s="2" t="n">
        <f aca="false">COUNTIFS(I:I,I1810)</f>
        <v>1</v>
      </c>
    </row>
    <row r="1811" customFormat="false" ht="15" hidden="false" customHeight="false" outlineLevel="0" collapsed="false">
      <c r="B1811" s="18" t="s">
        <v>303</v>
      </c>
      <c r="C1811" s="18" t="s">
        <v>110</v>
      </c>
      <c r="D1811" s="75" t="n">
        <v>40</v>
      </c>
      <c r="E1811" s="2" t="s">
        <v>3358</v>
      </c>
      <c r="F1811" s="2" t="n">
        <v>499</v>
      </c>
      <c r="G1811" s="2"/>
      <c r="H1811" s="18"/>
      <c r="I1811" s="0" t="str">
        <f aca="false">B1811&amp;C1811&amp;D1811</f>
        <v>KIDSFOOTWEAR40</v>
      </c>
      <c r="J1811" s="2" t="n">
        <f aca="false">COUNTIFS(I:I,I1811)</f>
        <v>1</v>
      </c>
    </row>
    <row r="1812" customFormat="false" ht="15" hidden="false" customHeight="false" outlineLevel="0" collapsed="false">
      <c r="B1812" s="18" t="s">
        <v>303</v>
      </c>
      <c r="C1812" s="18" t="s">
        <v>110</v>
      </c>
      <c r="D1812" s="75" t="n">
        <v>40.5</v>
      </c>
      <c r="E1812" s="2" t="s">
        <v>3358</v>
      </c>
      <c r="F1812" s="2" t="n">
        <v>489</v>
      </c>
      <c r="G1812" s="2"/>
      <c r="H1812" s="18"/>
      <c r="I1812" s="0" t="str">
        <f aca="false">B1812&amp;C1812&amp;D1812</f>
        <v>KIDSFOOTWEAR40,5</v>
      </c>
      <c r="J1812" s="2" t="n">
        <f aca="false">COUNTIFS(I:I,I1812)</f>
        <v>1</v>
      </c>
    </row>
    <row r="1813" customFormat="false" ht="15" hidden="false" customHeight="false" outlineLevel="0" collapsed="false">
      <c r="B1813" s="18" t="s">
        <v>303</v>
      </c>
      <c r="C1813" s="18" t="s">
        <v>110</v>
      </c>
      <c r="D1813" s="75" t="n">
        <v>41</v>
      </c>
      <c r="E1813" s="2" t="s">
        <v>3358</v>
      </c>
      <c r="F1813" s="2" t="n">
        <v>479</v>
      </c>
      <c r="G1813" s="2"/>
      <c r="H1813" s="18"/>
      <c r="I1813" s="0" t="str">
        <f aca="false">B1813&amp;C1813&amp;D1813</f>
        <v>KIDSFOOTWEAR41</v>
      </c>
      <c r="J1813" s="2" t="n">
        <f aca="false">COUNTIFS(I:I,I1813)</f>
        <v>1</v>
      </c>
    </row>
    <row r="1814" customFormat="false" ht="15" hidden="false" customHeight="false" outlineLevel="0" collapsed="false">
      <c r="B1814" s="18" t="s">
        <v>303</v>
      </c>
      <c r="C1814" s="18" t="s">
        <v>110</v>
      </c>
      <c r="D1814" s="75" t="n">
        <v>41.5</v>
      </c>
      <c r="E1814" s="2" t="s">
        <v>3358</v>
      </c>
      <c r="F1814" s="2" t="n">
        <v>469</v>
      </c>
      <c r="G1814" s="2"/>
      <c r="H1814" s="18"/>
      <c r="I1814" s="0" t="str">
        <f aca="false">B1814&amp;C1814&amp;D1814</f>
        <v>KIDSFOOTWEAR41,5</v>
      </c>
      <c r="J1814" s="2" t="n">
        <f aca="false">COUNTIFS(I:I,I1814)</f>
        <v>1</v>
      </c>
    </row>
    <row r="1815" customFormat="false" ht="15" hidden="false" customHeight="false" outlineLevel="0" collapsed="false">
      <c r="B1815" s="18" t="s">
        <v>303</v>
      </c>
      <c r="C1815" s="18" t="s">
        <v>110</v>
      </c>
      <c r="D1815" s="75" t="n">
        <v>42</v>
      </c>
      <c r="E1815" s="2" t="s">
        <v>3358</v>
      </c>
      <c r="F1815" s="2" t="n">
        <v>459</v>
      </c>
      <c r="G1815" s="2"/>
      <c r="H1815" s="18"/>
      <c r="I1815" s="0" t="str">
        <f aca="false">B1815&amp;C1815&amp;D1815</f>
        <v>KIDSFOOTWEAR42</v>
      </c>
      <c r="J1815" s="2" t="n">
        <f aca="false">COUNTIFS(I:I,I1815)</f>
        <v>1</v>
      </c>
    </row>
    <row r="1816" customFormat="false" ht="15" hidden="false" customHeight="false" outlineLevel="0" collapsed="false">
      <c r="B1816" s="18" t="s">
        <v>303</v>
      </c>
      <c r="C1816" s="18" t="s">
        <v>110</v>
      </c>
      <c r="D1816" s="75" t="n">
        <v>42.5</v>
      </c>
      <c r="E1816" s="2" t="s">
        <v>3358</v>
      </c>
      <c r="F1816" s="2" t="n">
        <v>449</v>
      </c>
      <c r="G1816" s="2"/>
      <c r="H1816" s="18"/>
      <c r="I1816" s="0" t="str">
        <f aca="false">B1816&amp;C1816&amp;D1816</f>
        <v>KIDSFOOTWEAR42,5</v>
      </c>
      <c r="J1816" s="2" t="n">
        <f aca="false">COUNTIFS(I:I,I1816)</f>
        <v>1</v>
      </c>
    </row>
    <row r="1817" customFormat="false" ht="15" hidden="false" customHeight="false" outlineLevel="0" collapsed="false">
      <c r="B1817" s="18" t="s">
        <v>303</v>
      </c>
      <c r="C1817" s="18" t="s">
        <v>110</v>
      </c>
      <c r="D1817" s="75" t="n">
        <v>43</v>
      </c>
      <c r="E1817" s="2" t="s">
        <v>3358</v>
      </c>
      <c r="F1817" s="2" t="n">
        <v>439</v>
      </c>
      <c r="G1817" s="2"/>
      <c r="H1817" s="18"/>
      <c r="I1817" s="0" t="str">
        <f aca="false">B1817&amp;C1817&amp;D1817</f>
        <v>KIDSFOOTWEAR43</v>
      </c>
      <c r="J1817" s="2" t="n">
        <f aca="false">COUNTIFS(I:I,I1817)</f>
        <v>1</v>
      </c>
    </row>
    <row r="1818" customFormat="false" ht="15" hidden="false" customHeight="false" outlineLevel="0" collapsed="false">
      <c r="B1818" s="18" t="s">
        <v>303</v>
      </c>
      <c r="C1818" s="18" t="s">
        <v>110</v>
      </c>
      <c r="D1818" s="75" t="n">
        <v>43.5</v>
      </c>
      <c r="E1818" s="2" t="s">
        <v>3358</v>
      </c>
      <c r="F1818" s="2" t="n">
        <v>429</v>
      </c>
      <c r="G1818" s="2"/>
      <c r="H1818" s="18"/>
      <c r="I1818" s="0" t="str">
        <f aca="false">B1818&amp;C1818&amp;D1818</f>
        <v>KIDSFOOTWEAR43,5</v>
      </c>
      <c r="J1818" s="2" t="n">
        <f aca="false">COUNTIFS(I:I,I1818)</f>
        <v>1</v>
      </c>
    </row>
    <row r="1819" customFormat="false" ht="15" hidden="false" customHeight="false" outlineLevel="0" collapsed="false">
      <c r="B1819" s="18" t="s">
        <v>303</v>
      </c>
      <c r="C1819" s="18" t="s">
        <v>110</v>
      </c>
      <c r="D1819" s="75" t="n">
        <v>44</v>
      </c>
      <c r="E1819" s="2" t="s">
        <v>3358</v>
      </c>
      <c r="F1819" s="2" t="n">
        <v>419</v>
      </c>
      <c r="G1819" s="2"/>
      <c r="H1819" s="18"/>
      <c r="I1819" s="0" t="str">
        <f aca="false">B1819&amp;C1819&amp;D1819</f>
        <v>KIDSFOOTWEAR44</v>
      </c>
      <c r="J1819" s="2" t="n">
        <f aca="false">COUNTIFS(I:I,I1819)</f>
        <v>1</v>
      </c>
    </row>
    <row r="1820" customFormat="false" ht="15" hidden="false" customHeight="false" outlineLevel="0" collapsed="false">
      <c r="B1820" s="18" t="s">
        <v>303</v>
      </c>
      <c r="C1820" s="18" t="s">
        <v>110</v>
      </c>
      <c r="D1820" s="2" t="n">
        <v>44.5</v>
      </c>
      <c r="E1820" s="2" t="s">
        <v>3358</v>
      </c>
      <c r="F1820" s="2" t="n">
        <v>409</v>
      </c>
      <c r="G1820" s="2"/>
      <c r="H1820" s="18"/>
      <c r="I1820" s="0" t="str">
        <f aca="false">B1820&amp;C1820&amp;D1820</f>
        <v>KIDSFOOTWEAR44,5</v>
      </c>
      <c r="J1820" s="2" t="n">
        <f aca="false">COUNTIFS(I:I,I1820)</f>
        <v>1</v>
      </c>
    </row>
    <row r="1821" customFormat="false" ht="15" hidden="false" customHeight="false" outlineLevel="0" collapsed="false">
      <c r="B1821" s="18" t="s">
        <v>303</v>
      </c>
      <c r="C1821" s="18" t="s">
        <v>110</v>
      </c>
      <c r="D1821" s="2" t="n">
        <v>45</v>
      </c>
      <c r="E1821" s="2" t="s">
        <v>3358</v>
      </c>
      <c r="F1821" s="2" t="n">
        <v>399</v>
      </c>
      <c r="G1821" s="2"/>
      <c r="H1821" s="18"/>
      <c r="I1821" s="0" t="str">
        <f aca="false">B1821&amp;C1821&amp;D1821</f>
        <v>KIDSFOOTWEAR45</v>
      </c>
      <c r="J1821" s="2" t="n">
        <f aca="false">COUNTIFS(I:I,I1821)</f>
        <v>1</v>
      </c>
    </row>
    <row r="1822" customFormat="false" ht="15" hidden="false" customHeight="false" outlineLevel="0" collapsed="false">
      <c r="B1822" s="18" t="s">
        <v>303</v>
      </c>
      <c r="C1822" s="18" t="s">
        <v>110</v>
      </c>
      <c r="D1822" s="2" t="n">
        <v>46</v>
      </c>
      <c r="E1822" s="2" t="s">
        <v>3358</v>
      </c>
      <c r="F1822" s="2" t="n">
        <v>389</v>
      </c>
      <c r="G1822" s="2"/>
      <c r="H1822" s="18"/>
      <c r="I1822" s="0" t="str">
        <f aca="false">B1822&amp;C1822&amp;D1822</f>
        <v>KIDSFOOTWEAR46</v>
      </c>
      <c r="J1822" s="2" t="n">
        <f aca="false">COUNTIFS(I:I,I1822)</f>
        <v>1</v>
      </c>
    </row>
    <row r="1823" customFormat="false" ht="15" hidden="false" customHeight="false" outlineLevel="0" collapsed="false">
      <c r="B1823" s="18" t="s">
        <v>303</v>
      </c>
      <c r="C1823" s="18" t="s">
        <v>110</v>
      </c>
      <c r="D1823" s="2" t="n">
        <v>46.5</v>
      </c>
      <c r="E1823" s="2" t="s">
        <v>3358</v>
      </c>
      <c r="F1823" s="2" t="n">
        <v>379</v>
      </c>
      <c r="G1823" s="2"/>
      <c r="H1823" s="18"/>
      <c r="I1823" s="0" t="str">
        <f aca="false">B1823&amp;C1823&amp;D1823</f>
        <v>KIDSFOOTWEAR46,5</v>
      </c>
      <c r="J1823" s="2" t="n">
        <f aca="false">COUNTIFS(I:I,I1823)</f>
        <v>1</v>
      </c>
    </row>
    <row r="1824" customFormat="false" ht="15" hidden="false" customHeight="false" outlineLevel="0" collapsed="false">
      <c r="B1824" s="18" t="s">
        <v>303</v>
      </c>
      <c r="C1824" s="18" t="s">
        <v>110</v>
      </c>
      <c r="D1824" s="2" t="n">
        <v>47</v>
      </c>
      <c r="E1824" s="2" t="s">
        <v>3358</v>
      </c>
      <c r="F1824" s="2" t="n">
        <v>369</v>
      </c>
      <c r="G1824" s="2"/>
      <c r="H1824" s="18"/>
      <c r="I1824" s="0" t="str">
        <f aca="false">B1824&amp;C1824&amp;D1824</f>
        <v>KIDSFOOTWEAR47</v>
      </c>
      <c r="J1824" s="2" t="n">
        <f aca="false">COUNTIFS(I:I,I1824)</f>
        <v>1</v>
      </c>
    </row>
    <row r="1825" customFormat="false" ht="15" hidden="false" customHeight="false" outlineLevel="0" collapsed="false">
      <c r="B1825" s="18" t="s">
        <v>303</v>
      </c>
      <c r="C1825" s="18" t="s">
        <v>110</v>
      </c>
      <c r="D1825" s="2" t="n">
        <v>48</v>
      </c>
      <c r="E1825" s="2" t="s">
        <v>3358</v>
      </c>
      <c r="F1825" s="2" t="n">
        <v>359</v>
      </c>
      <c r="G1825" s="2"/>
      <c r="H1825" s="18"/>
      <c r="I1825" s="0" t="str">
        <f aca="false">B1825&amp;C1825&amp;D1825</f>
        <v>KIDSFOOTWEAR48</v>
      </c>
      <c r="J1825" s="2" t="n">
        <f aca="false">COUNTIFS(I:I,I1825)</f>
        <v>1</v>
      </c>
    </row>
    <row r="1826" customFormat="false" ht="15" hidden="false" customHeight="false" outlineLevel="0" collapsed="false">
      <c r="B1826" s="18" t="s">
        <v>303</v>
      </c>
      <c r="C1826" s="18" t="s">
        <v>110</v>
      </c>
      <c r="D1826" s="2" t="n">
        <v>48.5</v>
      </c>
      <c r="E1826" s="2" t="s">
        <v>3358</v>
      </c>
      <c r="F1826" s="2" t="n">
        <v>349</v>
      </c>
      <c r="G1826" s="2"/>
      <c r="H1826" s="18"/>
      <c r="I1826" s="0" t="str">
        <f aca="false">B1826&amp;C1826&amp;D1826</f>
        <v>KIDSFOOTWEAR48,5</v>
      </c>
      <c r="J1826" s="2" t="n">
        <f aca="false">COUNTIFS(I:I,I1826)</f>
        <v>1</v>
      </c>
    </row>
    <row r="1827" customFormat="false" ht="15" hidden="false" customHeight="false" outlineLevel="0" collapsed="false">
      <c r="B1827" s="18" t="s">
        <v>303</v>
      </c>
      <c r="C1827" s="18" t="s">
        <v>110</v>
      </c>
      <c r="D1827" s="2" t="s">
        <v>824</v>
      </c>
      <c r="E1827" s="2" t="s">
        <v>3358</v>
      </c>
      <c r="F1827" s="2" t="n">
        <v>908</v>
      </c>
      <c r="G1827" s="2"/>
      <c r="H1827" s="18"/>
      <c r="I1827" s="0" t="str">
        <f aca="false">B1827&amp;C1827&amp;D1827</f>
        <v>KIDSFOOTWEAR15/16</v>
      </c>
      <c r="J1827" s="2" t="n">
        <f aca="false">COUNTIFS(I:I,I1827)</f>
        <v>1</v>
      </c>
    </row>
    <row r="1828" customFormat="false" ht="15" hidden="false" customHeight="false" outlineLevel="0" collapsed="false">
      <c r="B1828" s="18" t="s">
        <v>303</v>
      </c>
      <c r="C1828" s="18" t="s">
        <v>110</v>
      </c>
      <c r="D1828" s="2" t="s">
        <v>4009</v>
      </c>
      <c r="E1828" s="2" t="s">
        <v>3358</v>
      </c>
      <c r="F1828" s="2" t="n">
        <v>898</v>
      </c>
      <c r="G1828" s="2"/>
      <c r="H1828" s="18"/>
      <c r="I1828" s="0" t="str">
        <f aca="false">B1828&amp;C1828&amp;D1828</f>
        <v>KIDSFOOTWEAR15/17</v>
      </c>
      <c r="J1828" s="2" t="n">
        <f aca="false">COUNTIFS(I:I,I1828)</f>
        <v>1</v>
      </c>
    </row>
    <row r="1829" customFormat="false" ht="15" hidden="false" customHeight="false" outlineLevel="0" collapsed="false">
      <c r="B1829" s="18" t="s">
        <v>303</v>
      </c>
      <c r="C1829" s="18" t="s">
        <v>110</v>
      </c>
      <c r="D1829" s="2" t="s">
        <v>334</v>
      </c>
      <c r="E1829" s="2" t="s">
        <v>3358</v>
      </c>
      <c r="F1829" s="2" t="n">
        <v>888</v>
      </c>
      <c r="G1829" s="2"/>
      <c r="H1829" s="18"/>
      <c r="I1829" s="0" t="str">
        <f aca="false">B1829&amp;C1829&amp;D1829</f>
        <v>KIDSFOOTWEAR16/17</v>
      </c>
      <c r="J1829" s="2" t="n">
        <f aca="false">COUNTIFS(I:I,I1829)</f>
        <v>1</v>
      </c>
    </row>
    <row r="1830" customFormat="false" ht="15" hidden="false" customHeight="false" outlineLevel="0" collapsed="false">
      <c r="B1830" s="18" t="s">
        <v>303</v>
      </c>
      <c r="C1830" s="18" t="s">
        <v>110</v>
      </c>
      <c r="D1830" s="2" t="s">
        <v>352</v>
      </c>
      <c r="E1830" s="2" t="s">
        <v>3358</v>
      </c>
      <c r="F1830" s="2" t="n">
        <v>878</v>
      </c>
      <c r="G1830" s="2"/>
      <c r="H1830" s="18"/>
      <c r="I1830" s="0" t="str">
        <f aca="false">B1830&amp;C1830&amp;D1830</f>
        <v>KIDSFOOTWEAR16/18</v>
      </c>
      <c r="J1830" s="2" t="n">
        <f aca="false">COUNTIFS(I:I,I1830)</f>
        <v>1</v>
      </c>
    </row>
    <row r="1831" customFormat="false" ht="15" hidden="false" customHeight="false" outlineLevel="0" collapsed="false">
      <c r="B1831" s="18" t="s">
        <v>303</v>
      </c>
      <c r="C1831" s="18" t="s">
        <v>110</v>
      </c>
      <c r="D1831" s="2" t="s">
        <v>335</v>
      </c>
      <c r="E1831" s="2" t="s">
        <v>3358</v>
      </c>
      <c r="F1831" s="2" t="n">
        <v>868</v>
      </c>
      <c r="G1831" s="2"/>
      <c r="H1831" s="18"/>
      <c r="I1831" s="0" t="str">
        <f aca="false">B1831&amp;C1831&amp;D1831</f>
        <v>KIDSFOOTWEAR17/18</v>
      </c>
      <c r="J1831" s="2" t="n">
        <f aca="false">COUNTIFS(I:I,I1831)</f>
        <v>1</v>
      </c>
    </row>
    <row r="1832" customFormat="false" ht="15" hidden="false" customHeight="false" outlineLevel="0" collapsed="false">
      <c r="B1832" s="18" t="s">
        <v>303</v>
      </c>
      <c r="C1832" s="18" t="s">
        <v>110</v>
      </c>
      <c r="D1832" s="2" t="s">
        <v>353</v>
      </c>
      <c r="E1832" s="2" t="s">
        <v>3358</v>
      </c>
      <c r="F1832" s="2" t="n">
        <v>858</v>
      </c>
      <c r="G1832" s="2"/>
      <c r="H1832" s="18"/>
      <c r="I1832" s="0" t="str">
        <f aca="false">B1832&amp;C1832&amp;D1832</f>
        <v>KIDSFOOTWEAR17/19</v>
      </c>
      <c r="J1832" s="2" t="n">
        <f aca="false">COUNTIFS(I:I,I1832)</f>
        <v>1</v>
      </c>
    </row>
    <row r="1833" customFormat="false" ht="15" hidden="false" customHeight="false" outlineLevel="0" collapsed="false">
      <c r="B1833" s="18" t="s">
        <v>303</v>
      </c>
      <c r="C1833" s="18" t="s">
        <v>110</v>
      </c>
      <c r="D1833" s="2" t="s">
        <v>336</v>
      </c>
      <c r="E1833" s="2" t="s">
        <v>3358</v>
      </c>
      <c r="F1833" s="2" t="n">
        <v>788</v>
      </c>
      <c r="G1833" s="2"/>
      <c r="H1833" s="18"/>
      <c r="I1833" s="0" t="str">
        <f aca="false">B1833&amp;C1833&amp;D1833</f>
        <v>KIDSFOOTWEAR18/19</v>
      </c>
      <c r="J1833" s="2" t="n">
        <f aca="false">COUNTIFS(I:I,I1833)</f>
        <v>1</v>
      </c>
    </row>
    <row r="1834" customFormat="false" ht="15" hidden="false" customHeight="false" outlineLevel="0" collapsed="false">
      <c r="B1834" s="18" t="s">
        <v>303</v>
      </c>
      <c r="C1834" s="18" t="s">
        <v>110</v>
      </c>
      <c r="D1834" s="2" t="s">
        <v>354</v>
      </c>
      <c r="E1834" s="2" t="s">
        <v>3358</v>
      </c>
      <c r="F1834" s="2" t="n">
        <v>778</v>
      </c>
      <c r="G1834" s="2"/>
      <c r="H1834" s="18"/>
      <c r="I1834" s="0" t="str">
        <f aca="false">B1834&amp;C1834&amp;D1834</f>
        <v>KIDSFOOTWEAR18/20</v>
      </c>
      <c r="J1834" s="2" t="n">
        <f aca="false">COUNTIFS(I:I,I1834)</f>
        <v>1</v>
      </c>
    </row>
    <row r="1835" customFormat="false" ht="15" hidden="false" customHeight="false" outlineLevel="0" collapsed="false">
      <c r="B1835" s="18" t="s">
        <v>303</v>
      </c>
      <c r="C1835" s="18" t="s">
        <v>110</v>
      </c>
      <c r="D1835" s="2" t="s">
        <v>337</v>
      </c>
      <c r="E1835" s="2" t="s">
        <v>3358</v>
      </c>
      <c r="F1835" s="2" t="n">
        <v>768</v>
      </c>
      <c r="G1835" s="2"/>
      <c r="H1835" s="18"/>
      <c r="I1835" s="0" t="str">
        <f aca="false">B1835&amp;C1835&amp;D1835</f>
        <v>KIDSFOOTWEAR19/20</v>
      </c>
      <c r="J1835" s="2" t="n">
        <f aca="false">COUNTIFS(I:I,I1835)</f>
        <v>1</v>
      </c>
    </row>
    <row r="1836" customFormat="false" ht="15" hidden="false" customHeight="false" outlineLevel="0" collapsed="false">
      <c r="B1836" s="18" t="s">
        <v>303</v>
      </c>
      <c r="C1836" s="18" t="s">
        <v>110</v>
      </c>
      <c r="D1836" s="2" t="s">
        <v>355</v>
      </c>
      <c r="E1836" s="2" t="s">
        <v>3358</v>
      </c>
      <c r="F1836" s="2" t="n">
        <v>758</v>
      </c>
      <c r="G1836" s="2"/>
      <c r="H1836" s="18"/>
      <c r="I1836" s="0" t="str">
        <f aca="false">B1836&amp;C1836&amp;D1836</f>
        <v>KIDSFOOTWEAR19/21</v>
      </c>
      <c r="J1836" s="2" t="n">
        <f aca="false">COUNTIFS(I:I,I1836)</f>
        <v>1</v>
      </c>
    </row>
    <row r="1837" customFormat="false" ht="15" hidden="false" customHeight="false" outlineLevel="0" collapsed="false">
      <c r="B1837" s="18" t="s">
        <v>303</v>
      </c>
      <c r="C1837" s="18" t="s">
        <v>110</v>
      </c>
      <c r="D1837" s="2" t="s">
        <v>338</v>
      </c>
      <c r="E1837" s="2" t="s">
        <v>3358</v>
      </c>
      <c r="F1837" s="2" t="n">
        <v>748</v>
      </c>
      <c r="G1837" s="2"/>
      <c r="H1837" s="18"/>
      <c r="I1837" s="0" t="str">
        <f aca="false">B1837&amp;C1837&amp;D1837</f>
        <v>KIDSFOOTWEAR20/21</v>
      </c>
      <c r="J1837" s="2" t="n">
        <f aca="false">COUNTIFS(I:I,I1837)</f>
        <v>1</v>
      </c>
    </row>
    <row r="1838" customFormat="false" ht="15" hidden="false" customHeight="false" outlineLevel="0" collapsed="false">
      <c r="B1838" s="18" t="s">
        <v>303</v>
      </c>
      <c r="C1838" s="18" t="s">
        <v>110</v>
      </c>
      <c r="D1838" s="2" t="s">
        <v>356</v>
      </c>
      <c r="E1838" s="2" t="s">
        <v>3358</v>
      </c>
      <c r="F1838" s="2" t="n">
        <v>738</v>
      </c>
      <c r="G1838" s="2"/>
      <c r="H1838" s="18"/>
      <c r="I1838" s="0" t="str">
        <f aca="false">B1838&amp;C1838&amp;D1838</f>
        <v>KIDSFOOTWEAR20/22</v>
      </c>
      <c r="J1838" s="2" t="n">
        <f aca="false">COUNTIFS(I:I,I1838)</f>
        <v>1</v>
      </c>
    </row>
    <row r="1839" customFormat="false" ht="15" hidden="false" customHeight="false" outlineLevel="0" collapsed="false">
      <c r="B1839" s="18" t="s">
        <v>303</v>
      </c>
      <c r="C1839" s="18" t="s">
        <v>110</v>
      </c>
      <c r="D1839" s="2" t="s">
        <v>339</v>
      </c>
      <c r="E1839" s="2" t="s">
        <v>3358</v>
      </c>
      <c r="F1839" s="2" t="n">
        <v>728</v>
      </c>
      <c r="G1839" s="2"/>
      <c r="H1839" s="18"/>
      <c r="I1839" s="0" t="str">
        <f aca="false">B1839&amp;C1839&amp;D1839</f>
        <v>KIDSFOOTWEAR21/22</v>
      </c>
      <c r="J1839" s="2" t="n">
        <f aca="false">COUNTIFS(I:I,I1839)</f>
        <v>1</v>
      </c>
    </row>
    <row r="1840" customFormat="false" ht="15" hidden="false" customHeight="false" outlineLevel="0" collapsed="false">
      <c r="B1840" s="18" t="s">
        <v>303</v>
      </c>
      <c r="C1840" s="18" t="s">
        <v>110</v>
      </c>
      <c r="D1840" s="2" t="s">
        <v>357</v>
      </c>
      <c r="E1840" s="2" t="s">
        <v>3358</v>
      </c>
      <c r="F1840" s="2" t="n">
        <v>718</v>
      </c>
      <c r="G1840" s="2"/>
      <c r="H1840" s="18"/>
      <c r="I1840" s="0" t="str">
        <f aca="false">B1840&amp;C1840&amp;D1840</f>
        <v>KIDSFOOTWEAR21/23</v>
      </c>
      <c r="J1840" s="2" t="n">
        <f aca="false">COUNTIFS(I:I,I1840)</f>
        <v>1</v>
      </c>
    </row>
    <row r="1841" customFormat="false" ht="15" hidden="false" customHeight="false" outlineLevel="0" collapsed="false">
      <c r="B1841" s="18" t="s">
        <v>303</v>
      </c>
      <c r="C1841" s="18" t="s">
        <v>110</v>
      </c>
      <c r="D1841" s="2" t="s">
        <v>340</v>
      </c>
      <c r="E1841" s="2" t="s">
        <v>3358</v>
      </c>
      <c r="F1841" s="2" t="n">
        <v>708</v>
      </c>
      <c r="G1841" s="2"/>
      <c r="H1841" s="18"/>
      <c r="I1841" s="0" t="str">
        <f aca="false">B1841&amp;C1841&amp;D1841</f>
        <v>KIDSFOOTWEAR22/23</v>
      </c>
      <c r="J1841" s="2" t="n">
        <f aca="false">COUNTIFS(I:I,I1841)</f>
        <v>1</v>
      </c>
    </row>
    <row r="1842" customFormat="false" ht="15" hidden="false" customHeight="false" outlineLevel="0" collapsed="false">
      <c r="B1842" s="18" t="s">
        <v>303</v>
      </c>
      <c r="C1842" s="18" t="s">
        <v>110</v>
      </c>
      <c r="D1842" s="2" t="s">
        <v>358</v>
      </c>
      <c r="E1842" s="2" t="s">
        <v>3358</v>
      </c>
      <c r="F1842" s="2" t="n">
        <v>698</v>
      </c>
      <c r="G1842" s="2"/>
      <c r="H1842" s="18"/>
      <c r="I1842" s="0" t="str">
        <f aca="false">B1842&amp;C1842&amp;D1842</f>
        <v>KIDSFOOTWEAR22/24</v>
      </c>
      <c r="J1842" s="2" t="n">
        <f aca="false">COUNTIFS(I:I,I1842)</f>
        <v>1</v>
      </c>
    </row>
    <row r="1843" customFormat="false" ht="15" hidden="false" customHeight="false" outlineLevel="0" collapsed="false">
      <c r="B1843" s="18" t="s">
        <v>303</v>
      </c>
      <c r="C1843" s="18" t="s">
        <v>110</v>
      </c>
      <c r="D1843" s="2" t="s">
        <v>341</v>
      </c>
      <c r="E1843" s="2" t="s">
        <v>3358</v>
      </c>
      <c r="F1843" s="2" t="n">
        <v>688</v>
      </c>
      <c r="G1843" s="2"/>
      <c r="H1843" s="18"/>
      <c r="I1843" s="0" t="str">
        <f aca="false">B1843&amp;C1843&amp;D1843</f>
        <v>KIDSFOOTWEAR23/24</v>
      </c>
      <c r="J1843" s="2" t="n">
        <f aca="false">COUNTIFS(I:I,I1843)</f>
        <v>1</v>
      </c>
    </row>
    <row r="1844" customFormat="false" ht="15" hidden="false" customHeight="false" outlineLevel="0" collapsed="false">
      <c r="B1844" s="18" t="s">
        <v>303</v>
      </c>
      <c r="C1844" s="18" t="s">
        <v>110</v>
      </c>
      <c r="D1844" s="2" t="s">
        <v>359</v>
      </c>
      <c r="E1844" s="2" t="s">
        <v>3358</v>
      </c>
      <c r="F1844" s="2" t="n">
        <v>678</v>
      </c>
      <c r="G1844" s="2"/>
      <c r="H1844" s="18"/>
      <c r="I1844" s="0" t="str">
        <f aca="false">B1844&amp;C1844&amp;D1844</f>
        <v>KIDSFOOTWEAR23/25</v>
      </c>
      <c r="J1844" s="2" t="n">
        <f aca="false">COUNTIFS(I:I,I1844)</f>
        <v>1</v>
      </c>
    </row>
    <row r="1845" customFormat="false" ht="15" hidden="false" customHeight="false" outlineLevel="0" collapsed="false">
      <c r="B1845" s="18" t="s">
        <v>303</v>
      </c>
      <c r="C1845" s="18" t="s">
        <v>110</v>
      </c>
      <c r="D1845" s="2" t="s">
        <v>342</v>
      </c>
      <c r="E1845" s="2" t="s">
        <v>3358</v>
      </c>
      <c r="F1845" s="2" t="n">
        <v>668</v>
      </c>
      <c r="G1845" s="2"/>
      <c r="H1845" s="18"/>
      <c r="I1845" s="0" t="str">
        <f aca="false">B1845&amp;C1845&amp;D1845</f>
        <v>KIDSFOOTWEAR24/25</v>
      </c>
      <c r="J1845" s="2" t="n">
        <f aca="false">COUNTIFS(I:I,I1845)</f>
        <v>1</v>
      </c>
    </row>
    <row r="1846" customFormat="false" ht="15" hidden="false" customHeight="false" outlineLevel="0" collapsed="false">
      <c r="B1846" s="18" t="s">
        <v>303</v>
      </c>
      <c r="C1846" s="18" t="s">
        <v>110</v>
      </c>
      <c r="D1846" s="2" t="s">
        <v>360</v>
      </c>
      <c r="E1846" s="2" t="s">
        <v>3358</v>
      </c>
      <c r="F1846" s="2" t="n">
        <v>658</v>
      </c>
      <c r="G1846" s="2"/>
      <c r="H1846" s="18"/>
      <c r="I1846" s="0" t="str">
        <f aca="false">B1846&amp;C1846&amp;D1846</f>
        <v>KIDSFOOTWEAR24/26</v>
      </c>
      <c r="J1846" s="2" t="n">
        <f aca="false">COUNTIFS(I:I,I1846)</f>
        <v>1</v>
      </c>
    </row>
    <row r="1847" customFormat="false" ht="15" hidden="false" customHeight="false" outlineLevel="0" collapsed="false">
      <c r="B1847" s="18" t="s">
        <v>303</v>
      </c>
      <c r="C1847" s="18" t="s">
        <v>110</v>
      </c>
      <c r="D1847" s="2" t="s">
        <v>343</v>
      </c>
      <c r="E1847" s="2" t="s">
        <v>3358</v>
      </c>
      <c r="F1847" s="2" t="n">
        <v>648</v>
      </c>
      <c r="G1847" s="2"/>
      <c r="H1847" s="18"/>
      <c r="I1847" s="0" t="str">
        <f aca="false">B1847&amp;C1847&amp;D1847</f>
        <v>KIDSFOOTWEAR25/26</v>
      </c>
      <c r="J1847" s="2" t="n">
        <f aca="false">COUNTIFS(I:I,I1847)</f>
        <v>1</v>
      </c>
    </row>
    <row r="1848" customFormat="false" ht="15" hidden="false" customHeight="false" outlineLevel="0" collapsed="false">
      <c r="B1848" s="18" t="s">
        <v>303</v>
      </c>
      <c r="C1848" s="18" t="s">
        <v>110</v>
      </c>
      <c r="D1848" s="2" t="s">
        <v>361</v>
      </c>
      <c r="E1848" s="2" t="s">
        <v>3358</v>
      </c>
      <c r="F1848" s="2" t="n">
        <v>918</v>
      </c>
      <c r="G1848" s="2"/>
      <c r="H1848" s="18"/>
      <c r="I1848" s="0" t="str">
        <f aca="false">B1848&amp;C1848&amp;D1848</f>
        <v>KIDSFOOTWEAR25/27</v>
      </c>
      <c r="J1848" s="2" t="n">
        <f aca="false">COUNTIFS(I:I,I1848)</f>
        <v>1</v>
      </c>
    </row>
    <row r="1849" customFormat="false" ht="15" hidden="false" customHeight="false" outlineLevel="0" collapsed="false">
      <c r="B1849" s="18" t="s">
        <v>303</v>
      </c>
      <c r="C1849" s="18" t="s">
        <v>110</v>
      </c>
      <c r="D1849" s="2" t="s">
        <v>344</v>
      </c>
      <c r="E1849" s="2" t="s">
        <v>3358</v>
      </c>
      <c r="F1849" s="2" t="n">
        <v>938</v>
      </c>
      <c r="G1849" s="2"/>
      <c r="H1849" s="18"/>
      <c r="I1849" s="0" t="str">
        <f aca="false">B1849&amp;C1849&amp;D1849</f>
        <v>KIDSFOOTWEAR26/27</v>
      </c>
      <c r="J1849" s="2" t="n">
        <f aca="false">COUNTIFS(I:I,I1849)</f>
        <v>1</v>
      </c>
    </row>
    <row r="1850" customFormat="false" ht="15" hidden="false" customHeight="false" outlineLevel="0" collapsed="false">
      <c r="B1850" s="18" t="s">
        <v>303</v>
      </c>
      <c r="C1850" s="18" t="s">
        <v>110</v>
      </c>
      <c r="D1850" s="2" t="s">
        <v>362</v>
      </c>
      <c r="E1850" s="2" t="s">
        <v>3358</v>
      </c>
      <c r="F1850" s="2" t="n">
        <v>958</v>
      </c>
      <c r="G1850" s="2"/>
      <c r="H1850" s="18"/>
      <c r="I1850" s="0" t="str">
        <f aca="false">B1850&amp;C1850&amp;D1850</f>
        <v>KIDSFOOTWEAR26/28</v>
      </c>
      <c r="J1850" s="2" t="n">
        <f aca="false">COUNTIFS(I:I,I1850)</f>
        <v>1</v>
      </c>
    </row>
    <row r="1851" customFormat="false" ht="15" hidden="false" customHeight="false" outlineLevel="0" collapsed="false">
      <c r="B1851" s="18" t="s">
        <v>303</v>
      </c>
      <c r="C1851" s="18" t="s">
        <v>110</v>
      </c>
      <c r="D1851" s="2" t="s">
        <v>345</v>
      </c>
      <c r="E1851" s="2" t="s">
        <v>3358</v>
      </c>
      <c r="F1851" s="2" t="n">
        <v>978</v>
      </c>
      <c r="G1851" s="2"/>
      <c r="H1851" s="18"/>
      <c r="I1851" s="0" t="str">
        <f aca="false">B1851&amp;C1851&amp;D1851</f>
        <v>KIDSFOOTWEAR27/28</v>
      </c>
      <c r="J1851" s="2" t="n">
        <f aca="false">COUNTIFS(I:I,I1851)</f>
        <v>1</v>
      </c>
    </row>
    <row r="1852" customFormat="false" ht="15" hidden="false" customHeight="false" outlineLevel="0" collapsed="false">
      <c r="B1852" s="18" t="s">
        <v>303</v>
      </c>
      <c r="C1852" s="18" t="s">
        <v>110</v>
      </c>
      <c r="D1852" s="2" t="s">
        <v>363</v>
      </c>
      <c r="E1852" s="2" t="s">
        <v>3358</v>
      </c>
      <c r="F1852" s="2" t="n">
        <v>998</v>
      </c>
      <c r="G1852" s="2"/>
      <c r="H1852" s="18"/>
      <c r="I1852" s="0" t="str">
        <f aca="false">B1852&amp;C1852&amp;D1852</f>
        <v>KIDSFOOTWEAR27/29</v>
      </c>
      <c r="J1852" s="2" t="n">
        <f aca="false">COUNTIFS(I:I,I1852)</f>
        <v>1</v>
      </c>
    </row>
    <row r="1853" customFormat="false" ht="15" hidden="false" customHeight="false" outlineLevel="0" collapsed="false">
      <c r="B1853" s="18" t="s">
        <v>303</v>
      </c>
      <c r="C1853" s="18" t="s">
        <v>110</v>
      </c>
      <c r="D1853" s="2" t="s">
        <v>346</v>
      </c>
      <c r="E1853" s="2" t="s">
        <v>3358</v>
      </c>
      <c r="F1853" s="2" t="n">
        <v>988</v>
      </c>
      <c r="G1853" s="2"/>
      <c r="H1853" s="18"/>
      <c r="I1853" s="0" t="str">
        <f aca="false">B1853&amp;C1853&amp;D1853</f>
        <v>KIDSFOOTWEAR28/29</v>
      </c>
      <c r="J1853" s="2" t="n">
        <f aca="false">COUNTIFS(I:I,I1853)</f>
        <v>1</v>
      </c>
    </row>
    <row r="1854" customFormat="false" ht="15" hidden="false" customHeight="false" outlineLevel="0" collapsed="false">
      <c r="B1854" s="18" t="s">
        <v>303</v>
      </c>
      <c r="C1854" s="18" t="s">
        <v>110</v>
      </c>
      <c r="D1854" s="2" t="s">
        <v>364</v>
      </c>
      <c r="E1854" s="2" t="s">
        <v>3358</v>
      </c>
      <c r="F1854" s="2" t="n">
        <v>968</v>
      </c>
      <c r="G1854" s="2"/>
      <c r="H1854" s="18"/>
      <c r="I1854" s="0" t="str">
        <f aca="false">B1854&amp;C1854&amp;D1854</f>
        <v>KIDSFOOTWEAR28/30</v>
      </c>
      <c r="J1854" s="2" t="n">
        <f aca="false">COUNTIFS(I:I,I1854)</f>
        <v>1</v>
      </c>
    </row>
    <row r="1855" customFormat="false" ht="15" hidden="false" customHeight="false" outlineLevel="0" collapsed="false">
      <c r="B1855" s="18" t="s">
        <v>303</v>
      </c>
      <c r="C1855" s="18" t="s">
        <v>110</v>
      </c>
      <c r="D1855" s="2" t="s">
        <v>347</v>
      </c>
      <c r="E1855" s="2" t="s">
        <v>3358</v>
      </c>
      <c r="F1855" s="2" t="n">
        <v>948</v>
      </c>
      <c r="G1855" s="2"/>
      <c r="H1855" s="18"/>
      <c r="I1855" s="0" t="str">
        <f aca="false">B1855&amp;C1855&amp;D1855</f>
        <v>KIDSFOOTWEAR29/30</v>
      </c>
      <c r="J1855" s="2" t="n">
        <f aca="false">COUNTIFS(I:I,I1855)</f>
        <v>1</v>
      </c>
    </row>
    <row r="1856" customFormat="false" ht="15" hidden="false" customHeight="false" outlineLevel="0" collapsed="false">
      <c r="B1856" s="18" t="s">
        <v>303</v>
      </c>
      <c r="C1856" s="18" t="s">
        <v>110</v>
      </c>
      <c r="D1856" s="2" t="s">
        <v>350</v>
      </c>
      <c r="E1856" s="2" t="s">
        <v>3358</v>
      </c>
      <c r="F1856" s="2" t="n">
        <v>928</v>
      </c>
      <c r="G1856" s="2"/>
      <c r="H1856" s="18"/>
      <c r="I1856" s="0" t="str">
        <f aca="false">B1856&amp;C1856&amp;D1856</f>
        <v>KIDSFOOTWEAR29/31</v>
      </c>
      <c r="J1856" s="2" t="n">
        <f aca="false">COUNTIFS(I:I,I1856)</f>
        <v>1</v>
      </c>
    </row>
    <row r="1857" customFormat="false" ht="15" hidden="false" customHeight="false" outlineLevel="0" collapsed="false">
      <c r="B1857" s="18" t="s">
        <v>303</v>
      </c>
      <c r="C1857" s="18" t="s">
        <v>110</v>
      </c>
      <c r="D1857" s="2" t="s">
        <v>348</v>
      </c>
      <c r="E1857" s="2" t="s">
        <v>3358</v>
      </c>
      <c r="F1857" s="2" t="n">
        <v>638</v>
      </c>
      <c r="G1857" s="2"/>
      <c r="H1857" s="18"/>
      <c r="I1857" s="0" t="str">
        <f aca="false">B1857&amp;C1857&amp;D1857</f>
        <v>KIDSFOOTWEAR30/31</v>
      </c>
      <c r="J1857" s="2" t="n">
        <f aca="false">COUNTIFS(I:I,I1857)</f>
        <v>1</v>
      </c>
    </row>
    <row r="1858" customFormat="false" ht="15" hidden="false" customHeight="false" outlineLevel="0" collapsed="false">
      <c r="B1858" s="18" t="s">
        <v>303</v>
      </c>
      <c r="C1858" s="18" t="s">
        <v>110</v>
      </c>
      <c r="D1858" s="2" t="s">
        <v>365</v>
      </c>
      <c r="E1858" s="2" t="s">
        <v>3358</v>
      </c>
      <c r="F1858" s="2" t="n">
        <v>628</v>
      </c>
      <c r="G1858" s="2"/>
      <c r="H1858" s="18"/>
      <c r="I1858" s="0" t="str">
        <f aca="false">B1858&amp;C1858&amp;D1858</f>
        <v>KIDSFOOTWEAR30/32</v>
      </c>
      <c r="J1858" s="2" t="n">
        <f aca="false">COUNTIFS(I:I,I1858)</f>
        <v>1</v>
      </c>
    </row>
    <row r="1859" customFormat="false" ht="15" hidden="false" customHeight="false" outlineLevel="0" collapsed="false">
      <c r="B1859" s="18" t="s">
        <v>303</v>
      </c>
      <c r="C1859" s="18" t="s">
        <v>110</v>
      </c>
      <c r="D1859" s="2" t="s">
        <v>349</v>
      </c>
      <c r="E1859" s="2" t="s">
        <v>3358</v>
      </c>
      <c r="F1859" s="2" t="n">
        <v>618</v>
      </c>
      <c r="G1859" s="2"/>
      <c r="H1859" s="18"/>
      <c r="I1859" s="0" t="str">
        <f aca="false">B1859&amp;C1859&amp;D1859</f>
        <v>KIDSFOOTWEAR31/32</v>
      </c>
      <c r="J1859" s="2" t="n">
        <f aca="false">COUNTIFS(I:I,I1859)</f>
        <v>1</v>
      </c>
    </row>
    <row r="1860" customFormat="false" ht="15" hidden="false" customHeight="false" outlineLevel="0" collapsed="false">
      <c r="B1860" s="18" t="s">
        <v>303</v>
      </c>
      <c r="C1860" s="18" t="s">
        <v>110</v>
      </c>
      <c r="D1860" s="2" t="s">
        <v>366</v>
      </c>
      <c r="E1860" s="2" t="s">
        <v>3358</v>
      </c>
      <c r="F1860" s="2" t="n">
        <v>608</v>
      </c>
      <c r="G1860" s="2"/>
      <c r="H1860" s="18"/>
      <c r="I1860" s="0" t="str">
        <f aca="false">B1860&amp;C1860&amp;D1860</f>
        <v>KIDSFOOTWEAR31/33</v>
      </c>
      <c r="J1860" s="2" t="n">
        <f aca="false">COUNTIFS(I:I,I1860)</f>
        <v>1</v>
      </c>
    </row>
    <row r="1861" customFormat="false" ht="15" hidden="false" customHeight="false" outlineLevel="0" collapsed="false">
      <c r="B1861" s="18" t="s">
        <v>303</v>
      </c>
      <c r="C1861" s="18" t="s">
        <v>110</v>
      </c>
      <c r="D1861" s="2" t="s">
        <v>144</v>
      </c>
      <c r="E1861" s="2" t="s">
        <v>3358</v>
      </c>
      <c r="F1861" s="2" t="n">
        <v>598</v>
      </c>
      <c r="G1861" s="2"/>
      <c r="H1861" s="18"/>
      <c r="I1861" s="0" t="str">
        <f aca="false">B1861&amp;C1861&amp;D1861</f>
        <v>KIDSFOOTWEAR32/33</v>
      </c>
      <c r="J1861" s="2" t="n">
        <f aca="false">COUNTIFS(I:I,I1861)</f>
        <v>1</v>
      </c>
    </row>
    <row r="1862" customFormat="false" ht="15" hidden="false" customHeight="false" outlineLevel="0" collapsed="false">
      <c r="B1862" s="18" t="s">
        <v>303</v>
      </c>
      <c r="C1862" s="18" t="s">
        <v>110</v>
      </c>
      <c r="D1862" s="2" t="s">
        <v>158</v>
      </c>
      <c r="E1862" s="2" t="s">
        <v>3358</v>
      </c>
      <c r="F1862" s="2" t="n">
        <v>588</v>
      </c>
      <c r="G1862" s="2"/>
      <c r="H1862" s="18"/>
      <c r="I1862" s="0" t="str">
        <f aca="false">B1862&amp;C1862&amp;D1862</f>
        <v>KIDSFOOTWEAR32/34</v>
      </c>
      <c r="J1862" s="2" t="n">
        <f aca="false">COUNTIFS(I:I,I1862)</f>
        <v>1</v>
      </c>
    </row>
    <row r="1863" customFormat="false" ht="15" hidden="false" customHeight="false" outlineLevel="0" collapsed="false">
      <c r="B1863" s="18" t="s">
        <v>303</v>
      </c>
      <c r="C1863" s="18" t="s">
        <v>110</v>
      </c>
      <c r="D1863" s="2" t="s">
        <v>145</v>
      </c>
      <c r="E1863" s="2" t="s">
        <v>3358</v>
      </c>
      <c r="F1863" s="2" t="n">
        <v>578</v>
      </c>
      <c r="G1863" s="2"/>
      <c r="H1863" s="18"/>
      <c r="I1863" s="0" t="str">
        <f aca="false">B1863&amp;C1863&amp;D1863</f>
        <v>KIDSFOOTWEAR33/34</v>
      </c>
      <c r="J1863" s="2" t="n">
        <f aca="false">COUNTIFS(I:I,I1863)</f>
        <v>1</v>
      </c>
    </row>
    <row r="1864" customFormat="false" ht="15" hidden="false" customHeight="false" outlineLevel="0" collapsed="false">
      <c r="B1864" s="18" t="s">
        <v>303</v>
      </c>
      <c r="C1864" s="18" t="s">
        <v>110</v>
      </c>
      <c r="D1864" s="2" t="s">
        <v>159</v>
      </c>
      <c r="E1864" s="2" t="s">
        <v>3358</v>
      </c>
      <c r="F1864" s="2" t="n">
        <v>568</v>
      </c>
      <c r="G1864" s="2"/>
      <c r="H1864" s="18"/>
      <c r="I1864" s="0" t="str">
        <f aca="false">B1864&amp;C1864&amp;D1864</f>
        <v>KIDSFOOTWEAR33/35</v>
      </c>
      <c r="J1864" s="2" t="n">
        <f aca="false">COUNTIFS(I:I,I1864)</f>
        <v>1</v>
      </c>
    </row>
    <row r="1865" customFormat="false" ht="15" hidden="false" customHeight="false" outlineLevel="0" collapsed="false">
      <c r="B1865" s="18" t="s">
        <v>303</v>
      </c>
      <c r="C1865" s="18" t="s">
        <v>110</v>
      </c>
      <c r="D1865" s="2" t="s">
        <v>146</v>
      </c>
      <c r="E1865" s="2" t="s">
        <v>3358</v>
      </c>
      <c r="F1865" s="2" t="n">
        <v>558</v>
      </c>
      <c r="G1865" s="2"/>
      <c r="H1865" s="18"/>
      <c r="I1865" s="0" t="str">
        <f aca="false">B1865&amp;C1865&amp;D1865</f>
        <v>KIDSFOOTWEAR34/35</v>
      </c>
      <c r="J1865" s="2" t="n">
        <f aca="false">COUNTIFS(I:I,I1865)</f>
        <v>1</v>
      </c>
    </row>
    <row r="1866" customFormat="false" ht="15" hidden="false" customHeight="false" outlineLevel="0" collapsed="false">
      <c r="B1866" s="18" t="s">
        <v>303</v>
      </c>
      <c r="C1866" s="18" t="s">
        <v>110</v>
      </c>
      <c r="D1866" s="2" t="s">
        <v>160</v>
      </c>
      <c r="E1866" s="2" t="s">
        <v>3358</v>
      </c>
      <c r="F1866" s="2" t="n">
        <v>548</v>
      </c>
      <c r="G1866" s="2"/>
      <c r="H1866" s="18"/>
      <c r="I1866" s="0" t="str">
        <f aca="false">B1866&amp;C1866&amp;D1866</f>
        <v>KIDSFOOTWEAR34/36</v>
      </c>
      <c r="J1866" s="2" t="n">
        <f aca="false">COUNTIFS(I:I,I1866)</f>
        <v>1</v>
      </c>
    </row>
    <row r="1867" customFormat="false" ht="15" hidden="false" customHeight="false" outlineLevel="0" collapsed="false">
      <c r="B1867" s="18" t="s">
        <v>303</v>
      </c>
      <c r="C1867" s="18" t="s">
        <v>110</v>
      </c>
      <c r="D1867" s="2" t="s">
        <v>147</v>
      </c>
      <c r="E1867" s="2" t="s">
        <v>3358</v>
      </c>
      <c r="F1867" s="2" t="n">
        <v>538</v>
      </c>
      <c r="G1867" s="2"/>
      <c r="H1867" s="18"/>
      <c r="I1867" s="0" t="str">
        <f aca="false">B1867&amp;C1867&amp;D1867</f>
        <v>KIDSFOOTWEAR35/36</v>
      </c>
      <c r="J1867" s="2" t="n">
        <f aca="false">COUNTIFS(I:I,I1867)</f>
        <v>1</v>
      </c>
    </row>
    <row r="1868" customFormat="false" ht="15" hidden="false" customHeight="false" outlineLevel="0" collapsed="false">
      <c r="B1868" s="18" t="s">
        <v>303</v>
      </c>
      <c r="C1868" s="18" t="s">
        <v>110</v>
      </c>
      <c r="D1868" s="2" t="s">
        <v>161</v>
      </c>
      <c r="E1868" s="2" t="s">
        <v>3358</v>
      </c>
      <c r="F1868" s="2" t="n">
        <v>528</v>
      </c>
      <c r="G1868" s="2"/>
      <c r="H1868" s="18"/>
      <c r="I1868" s="0" t="str">
        <f aca="false">B1868&amp;C1868&amp;D1868</f>
        <v>KIDSFOOTWEAR35/37</v>
      </c>
      <c r="J1868" s="2" t="n">
        <f aca="false">COUNTIFS(I:I,I1868)</f>
        <v>1</v>
      </c>
    </row>
    <row r="1869" customFormat="false" ht="15" hidden="false" customHeight="false" outlineLevel="0" collapsed="false">
      <c r="B1869" s="18" t="s">
        <v>303</v>
      </c>
      <c r="C1869" s="18" t="s">
        <v>110</v>
      </c>
      <c r="D1869" s="2" t="s">
        <v>148</v>
      </c>
      <c r="E1869" s="2" t="s">
        <v>3358</v>
      </c>
      <c r="F1869" s="2" t="n">
        <v>518</v>
      </c>
      <c r="G1869" s="2"/>
      <c r="H1869" s="18"/>
      <c r="I1869" s="0" t="str">
        <f aca="false">B1869&amp;C1869&amp;D1869</f>
        <v>KIDSFOOTWEAR36/37</v>
      </c>
      <c r="J1869" s="2" t="n">
        <f aca="false">COUNTIFS(I:I,I1869)</f>
        <v>1</v>
      </c>
    </row>
    <row r="1870" customFormat="false" ht="15" hidden="false" customHeight="false" outlineLevel="0" collapsed="false">
      <c r="B1870" s="18" t="s">
        <v>303</v>
      </c>
      <c r="C1870" s="18" t="s">
        <v>110</v>
      </c>
      <c r="D1870" s="2" t="s">
        <v>163</v>
      </c>
      <c r="E1870" s="2" t="s">
        <v>3358</v>
      </c>
      <c r="F1870" s="2" t="n">
        <v>808</v>
      </c>
      <c r="G1870" s="2"/>
      <c r="H1870" s="18"/>
      <c r="I1870" s="0" t="str">
        <f aca="false">B1870&amp;C1870&amp;D1870</f>
        <v>KIDSFOOTWEAR36/38</v>
      </c>
      <c r="J1870" s="2" t="n">
        <f aca="false">COUNTIFS(I:I,I1870)</f>
        <v>1</v>
      </c>
    </row>
    <row r="1871" customFormat="false" ht="15" hidden="false" customHeight="false" outlineLevel="0" collapsed="false">
      <c r="B1871" s="18" t="s">
        <v>303</v>
      </c>
      <c r="C1871" s="18" t="s">
        <v>110</v>
      </c>
      <c r="D1871" s="2" t="s">
        <v>149</v>
      </c>
      <c r="E1871" s="2" t="s">
        <v>3358</v>
      </c>
      <c r="F1871" s="2" t="n">
        <v>828</v>
      </c>
      <c r="G1871" s="2"/>
      <c r="H1871" s="18"/>
      <c r="I1871" s="0" t="str">
        <f aca="false">B1871&amp;C1871&amp;D1871</f>
        <v>KIDSFOOTWEAR37/38</v>
      </c>
      <c r="J1871" s="2" t="n">
        <f aca="false">COUNTIFS(I:I,I1871)</f>
        <v>1</v>
      </c>
    </row>
    <row r="1872" customFormat="false" ht="15" hidden="false" customHeight="false" outlineLevel="0" collapsed="false">
      <c r="B1872" s="18" t="s">
        <v>303</v>
      </c>
      <c r="C1872" s="18" t="s">
        <v>110</v>
      </c>
      <c r="D1872" s="2" t="s">
        <v>165</v>
      </c>
      <c r="E1872" s="2" t="s">
        <v>3358</v>
      </c>
      <c r="F1872" s="2" t="n">
        <v>848</v>
      </c>
      <c r="G1872" s="2"/>
      <c r="H1872" s="18"/>
      <c r="I1872" s="0" t="str">
        <f aca="false">B1872&amp;C1872&amp;D1872</f>
        <v>KIDSFOOTWEAR37/39</v>
      </c>
      <c r="J1872" s="2" t="n">
        <f aca="false">COUNTIFS(I:I,I1872)</f>
        <v>1</v>
      </c>
    </row>
    <row r="1873" customFormat="false" ht="15" hidden="false" customHeight="false" outlineLevel="0" collapsed="false">
      <c r="B1873" s="18" t="s">
        <v>303</v>
      </c>
      <c r="C1873" s="18" t="s">
        <v>110</v>
      </c>
      <c r="D1873" s="2" t="s">
        <v>150</v>
      </c>
      <c r="E1873" s="2" t="s">
        <v>3358</v>
      </c>
      <c r="F1873" s="2" t="n">
        <v>838</v>
      </c>
      <c r="G1873" s="2"/>
      <c r="H1873" s="18"/>
      <c r="I1873" s="0" t="str">
        <f aca="false">B1873&amp;C1873&amp;D1873</f>
        <v>KIDSFOOTWEAR38/39</v>
      </c>
      <c r="J1873" s="2" t="n">
        <f aca="false">COUNTIFS(I:I,I1873)</f>
        <v>1</v>
      </c>
    </row>
    <row r="1874" customFormat="false" ht="15" hidden="false" customHeight="false" outlineLevel="0" collapsed="false">
      <c r="B1874" s="18" t="s">
        <v>303</v>
      </c>
      <c r="C1874" s="18" t="s">
        <v>110</v>
      </c>
      <c r="D1874" s="2" t="s">
        <v>166</v>
      </c>
      <c r="E1874" s="2" t="s">
        <v>3358</v>
      </c>
      <c r="F1874" s="2" t="n">
        <v>818</v>
      </c>
      <c r="G1874" s="2"/>
      <c r="H1874" s="18"/>
      <c r="I1874" s="0" t="str">
        <f aca="false">B1874&amp;C1874&amp;D1874</f>
        <v>KIDSFOOTWEAR38/40</v>
      </c>
      <c r="J1874" s="2" t="n">
        <f aca="false">COUNTIFS(I:I,I1874)</f>
        <v>1</v>
      </c>
    </row>
    <row r="1875" customFormat="false" ht="15" hidden="false" customHeight="false" outlineLevel="0" collapsed="false">
      <c r="B1875" s="18" t="s">
        <v>303</v>
      </c>
      <c r="C1875" s="18" t="s">
        <v>110</v>
      </c>
      <c r="D1875" s="2" t="s">
        <v>151</v>
      </c>
      <c r="E1875" s="2" t="s">
        <v>3358</v>
      </c>
      <c r="F1875" s="2" t="n">
        <v>798</v>
      </c>
      <c r="G1875" s="2"/>
      <c r="H1875" s="18"/>
      <c r="I1875" s="0" t="str">
        <f aca="false">B1875&amp;C1875&amp;D1875</f>
        <v>KIDSFOOTWEAR39/40</v>
      </c>
      <c r="J1875" s="2" t="n">
        <f aca="false">COUNTIFS(I:I,I1875)</f>
        <v>1</v>
      </c>
    </row>
    <row r="1876" customFormat="false" ht="15" hidden="false" customHeight="false" outlineLevel="0" collapsed="false">
      <c r="B1876" s="18" t="s">
        <v>303</v>
      </c>
      <c r="C1876" s="18" t="s">
        <v>110</v>
      </c>
      <c r="D1876" s="2" t="s">
        <v>167</v>
      </c>
      <c r="E1876" s="2" t="s">
        <v>3358</v>
      </c>
      <c r="F1876" s="2" t="n">
        <v>508</v>
      </c>
      <c r="G1876" s="2"/>
      <c r="H1876" s="18"/>
      <c r="I1876" s="0" t="str">
        <f aca="false">B1876&amp;C1876&amp;D1876</f>
        <v>KIDSFOOTWEAR39/41</v>
      </c>
      <c r="J1876" s="2" t="n">
        <f aca="false">COUNTIFS(I:I,I1876)</f>
        <v>1</v>
      </c>
    </row>
    <row r="1877" customFormat="false" ht="15" hidden="false" customHeight="false" outlineLevel="0" collapsed="false">
      <c r="B1877" s="18" t="s">
        <v>303</v>
      </c>
      <c r="C1877" s="18" t="s">
        <v>110</v>
      </c>
      <c r="D1877" s="2" t="s">
        <v>152</v>
      </c>
      <c r="E1877" s="2" t="s">
        <v>3358</v>
      </c>
      <c r="F1877" s="2" t="n">
        <v>498</v>
      </c>
      <c r="G1877" s="2"/>
      <c r="H1877" s="18"/>
      <c r="I1877" s="0" t="str">
        <f aca="false">B1877&amp;C1877&amp;D1877</f>
        <v>KIDSFOOTWEAR40/41</v>
      </c>
      <c r="J1877" s="2" t="n">
        <f aca="false">COUNTIFS(I:I,I1877)</f>
        <v>1</v>
      </c>
    </row>
    <row r="1878" customFormat="false" ht="15" hidden="false" customHeight="false" outlineLevel="0" collapsed="false">
      <c r="B1878" s="18" t="s">
        <v>303</v>
      </c>
      <c r="C1878" s="18" t="s">
        <v>110</v>
      </c>
      <c r="D1878" s="2" t="s">
        <v>169</v>
      </c>
      <c r="E1878" s="2" t="s">
        <v>3358</v>
      </c>
      <c r="F1878" s="2" t="n">
        <v>488</v>
      </c>
      <c r="G1878" s="2"/>
      <c r="H1878" s="18"/>
      <c r="I1878" s="0" t="str">
        <f aca="false">B1878&amp;C1878&amp;D1878</f>
        <v>KIDSFOOTWEAR40/42</v>
      </c>
      <c r="J1878" s="2" t="n">
        <f aca="false">COUNTIFS(I:I,I1878)</f>
        <v>1</v>
      </c>
    </row>
    <row r="1879" customFormat="false" ht="15" hidden="false" customHeight="false" outlineLevel="0" collapsed="false">
      <c r="B1879" s="18" t="s">
        <v>303</v>
      </c>
      <c r="C1879" s="18" t="s">
        <v>110</v>
      </c>
      <c r="D1879" s="2" t="s">
        <v>153</v>
      </c>
      <c r="E1879" s="2" t="s">
        <v>3358</v>
      </c>
      <c r="F1879" s="2" t="n">
        <v>478</v>
      </c>
      <c r="G1879" s="2"/>
      <c r="H1879" s="18"/>
      <c r="I1879" s="0" t="str">
        <f aca="false">B1879&amp;C1879&amp;D1879</f>
        <v>KIDSFOOTWEAR41/42</v>
      </c>
      <c r="J1879" s="2" t="n">
        <f aca="false">COUNTIFS(I:I,I1879)</f>
        <v>1</v>
      </c>
    </row>
    <row r="1880" customFormat="false" ht="15" hidden="false" customHeight="false" outlineLevel="0" collapsed="false">
      <c r="B1880" s="18" t="s">
        <v>303</v>
      </c>
      <c r="C1880" s="18" t="s">
        <v>110</v>
      </c>
      <c r="D1880" s="2" t="s">
        <v>170</v>
      </c>
      <c r="E1880" s="2" t="s">
        <v>3358</v>
      </c>
      <c r="F1880" s="2" t="n">
        <v>468</v>
      </c>
      <c r="G1880" s="2"/>
      <c r="H1880" s="18"/>
      <c r="I1880" s="0" t="str">
        <f aca="false">B1880&amp;C1880&amp;D1880</f>
        <v>KIDSFOOTWEAR41/43</v>
      </c>
      <c r="J1880" s="2" t="n">
        <f aca="false">COUNTIFS(I:I,I1880)</f>
        <v>1</v>
      </c>
    </row>
    <row r="1881" customFormat="false" ht="15" hidden="false" customHeight="false" outlineLevel="0" collapsed="false">
      <c r="B1881" s="18" t="s">
        <v>303</v>
      </c>
      <c r="C1881" s="18" t="s">
        <v>110</v>
      </c>
      <c r="D1881" s="2" t="s">
        <v>154</v>
      </c>
      <c r="E1881" s="2" t="s">
        <v>3358</v>
      </c>
      <c r="F1881" s="2" t="n">
        <v>458</v>
      </c>
      <c r="G1881" s="2"/>
      <c r="H1881" s="18"/>
      <c r="I1881" s="0" t="str">
        <f aca="false">B1881&amp;C1881&amp;D1881</f>
        <v>KIDSFOOTWEAR42/43</v>
      </c>
      <c r="J1881" s="2" t="n">
        <f aca="false">COUNTIFS(I:I,I1881)</f>
        <v>1</v>
      </c>
    </row>
    <row r="1882" customFormat="false" ht="15" hidden="false" customHeight="false" outlineLevel="0" collapsed="false">
      <c r="B1882" s="18" t="s">
        <v>303</v>
      </c>
      <c r="C1882" s="18" t="s">
        <v>110</v>
      </c>
      <c r="D1882" s="2" t="s">
        <v>171</v>
      </c>
      <c r="E1882" s="2" t="s">
        <v>3358</v>
      </c>
      <c r="F1882" s="2" t="n">
        <v>448</v>
      </c>
      <c r="G1882" s="2"/>
      <c r="H1882" s="18"/>
      <c r="I1882" s="0" t="str">
        <f aca="false">B1882&amp;C1882&amp;D1882</f>
        <v>KIDSFOOTWEAR42/44</v>
      </c>
      <c r="J1882" s="2" t="n">
        <f aca="false">COUNTIFS(I:I,I1882)</f>
        <v>1</v>
      </c>
    </row>
    <row r="1883" customFormat="false" ht="15" hidden="false" customHeight="false" outlineLevel="0" collapsed="false">
      <c r="B1883" s="18" t="s">
        <v>303</v>
      </c>
      <c r="C1883" s="18" t="s">
        <v>110</v>
      </c>
      <c r="D1883" s="2" t="s">
        <v>155</v>
      </c>
      <c r="E1883" s="2" t="s">
        <v>3358</v>
      </c>
      <c r="F1883" s="2" t="n">
        <v>438</v>
      </c>
      <c r="G1883" s="2"/>
      <c r="H1883" s="18"/>
      <c r="I1883" s="0" t="str">
        <f aca="false">B1883&amp;C1883&amp;D1883</f>
        <v>KIDSFOOTWEAR43/44</v>
      </c>
      <c r="J1883" s="2" t="n">
        <f aca="false">COUNTIFS(I:I,I1883)</f>
        <v>1</v>
      </c>
    </row>
    <row r="1884" customFormat="false" ht="15" hidden="false" customHeight="false" outlineLevel="0" collapsed="false">
      <c r="B1884" s="18" t="s">
        <v>303</v>
      </c>
      <c r="C1884" s="18" t="s">
        <v>2517</v>
      </c>
      <c r="D1884" s="75" t="n">
        <v>50</v>
      </c>
      <c r="E1884" s="2" t="s">
        <v>3358</v>
      </c>
      <c r="F1884" s="2" t="s">
        <v>3358</v>
      </c>
      <c r="G1884" s="2"/>
      <c r="H1884" s="18"/>
      <c r="I1884" s="0" t="str">
        <f aca="false">B1884&amp;C1884&amp;D1884</f>
        <v>KIDSBELTS50</v>
      </c>
      <c r="J1884" s="2" t="n">
        <f aca="false">COUNTIFS(I:I,I1884)</f>
        <v>1</v>
      </c>
    </row>
    <row r="1885" customFormat="false" ht="15" hidden="false" customHeight="false" outlineLevel="0" collapsed="false">
      <c r="B1885" s="18" t="s">
        <v>303</v>
      </c>
      <c r="C1885" s="18" t="s">
        <v>2517</v>
      </c>
      <c r="D1885" s="75" t="n">
        <v>55</v>
      </c>
      <c r="E1885" s="2" t="s">
        <v>3358</v>
      </c>
      <c r="F1885" s="2" t="s">
        <v>3358</v>
      </c>
      <c r="G1885" s="2"/>
      <c r="H1885" s="18"/>
      <c r="I1885" s="0" t="str">
        <f aca="false">B1885&amp;C1885&amp;D1885</f>
        <v>KIDSBELTS55</v>
      </c>
      <c r="J1885" s="2" t="n">
        <f aca="false">COUNTIFS(I:I,I1885)</f>
        <v>1</v>
      </c>
    </row>
    <row r="1886" customFormat="false" ht="15" hidden="false" customHeight="false" outlineLevel="0" collapsed="false">
      <c r="B1886" s="18" t="s">
        <v>303</v>
      </c>
      <c r="C1886" s="18" t="s">
        <v>2517</v>
      </c>
      <c r="D1886" s="2" t="n">
        <v>58</v>
      </c>
      <c r="E1886" s="2" t="s">
        <v>3358</v>
      </c>
      <c r="F1886" s="2" t="s">
        <v>3358</v>
      </c>
      <c r="G1886" s="2"/>
      <c r="H1886" s="18"/>
      <c r="I1886" s="0" t="str">
        <f aca="false">B1886&amp;C1886&amp;D1886</f>
        <v>KIDSBELTS58</v>
      </c>
      <c r="J1886" s="2" t="n">
        <f aca="false">COUNTIFS(I:I,I1886)</f>
        <v>1</v>
      </c>
    </row>
    <row r="1887" customFormat="false" ht="15" hidden="false" customHeight="false" outlineLevel="0" collapsed="false">
      <c r="B1887" s="18" t="s">
        <v>303</v>
      </c>
      <c r="C1887" s="18" t="s">
        <v>2517</v>
      </c>
      <c r="D1887" s="75" t="n">
        <v>60</v>
      </c>
      <c r="E1887" s="2" t="s">
        <v>3358</v>
      </c>
      <c r="F1887" s="2" t="s">
        <v>3358</v>
      </c>
      <c r="G1887" s="2"/>
      <c r="H1887" s="18"/>
      <c r="I1887" s="0" t="str">
        <f aca="false">B1887&amp;C1887&amp;D1887</f>
        <v>KIDSBELTS60</v>
      </c>
      <c r="J1887" s="2" t="n">
        <f aca="false">COUNTIFS(I:I,I1887)</f>
        <v>1</v>
      </c>
    </row>
    <row r="1888" customFormat="false" ht="15" hidden="false" customHeight="false" outlineLevel="0" collapsed="false">
      <c r="B1888" s="18" t="s">
        <v>303</v>
      </c>
      <c r="C1888" s="18" t="s">
        <v>2517</v>
      </c>
      <c r="D1888" s="2" t="n">
        <v>62</v>
      </c>
      <c r="E1888" s="2" t="s">
        <v>3358</v>
      </c>
      <c r="F1888" s="2" t="s">
        <v>3358</v>
      </c>
      <c r="G1888" s="2"/>
      <c r="H1888" s="18"/>
      <c r="I1888" s="0" t="str">
        <f aca="false">B1888&amp;C1888&amp;D1888</f>
        <v>KIDSBELTS62</v>
      </c>
      <c r="J1888" s="2" t="n">
        <f aca="false">COUNTIFS(I:I,I1888)</f>
        <v>1</v>
      </c>
    </row>
    <row r="1889" customFormat="false" ht="15" hidden="false" customHeight="false" outlineLevel="0" collapsed="false">
      <c r="B1889" s="18" t="s">
        <v>303</v>
      </c>
      <c r="C1889" s="18" t="s">
        <v>2517</v>
      </c>
      <c r="D1889" s="2" t="n">
        <v>64</v>
      </c>
      <c r="E1889" s="2" t="s">
        <v>3358</v>
      </c>
      <c r="F1889" s="2" t="s">
        <v>3358</v>
      </c>
      <c r="G1889" s="2"/>
      <c r="H1889" s="18"/>
      <c r="I1889" s="0" t="str">
        <f aca="false">B1889&amp;C1889&amp;D1889</f>
        <v>KIDSBELTS64</v>
      </c>
      <c r="J1889" s="2" t="n">
        <f aca="false">COUNTIFS(I:I,I1889)</f>
        <v>1</v>
      </c>
    </row>
    <row r="1890" customFormat="false" ht="15" hidden="false" customHeight="false" outlineLevel="0" collapsed="false">
      <c r="B1890" s="18" t="s">
        <v>303</v>
      </c>
      <c r="C1890" s="18" t="s">
        <v>2517</v>
      </c>
      <c r="D1890" s="75" t="n">
        <v>65</v>
      </c>
      <c r="E1890" s="2" t="s">
        <v>3358</v>
      </c>
      <c r="F1890" s="2" t="s">
        <v>3358</v>
      </c>
      <c r="G1890" s="2"/>
      <c r="H1890" s="18"/>
      <c r="I1890" s="0" t="str">
        <f aca="false">B1890&amp;C1890&amp;D1890</f>
        <v>KIDSBELTS65</v>
      </c>
      <c r="J1890" s="2" t="n">
        <f aca="false">COUNTIFS(I:I,I1890)</f>
        <v>1</v>
      </c>
    </row>
    <row r="1891" customFormat="false" ht="15" hidden="false" customHeight="false" outlineLevel="0" collapsed="false">
      <c r="B1891" s="18" t="s">
        <v>303</v>
      </c>
      <c r="C1891" s="18" t="s">
        <v>2517</v>
      </c>
      <c r="D1891" s="75" t="n">
        <v>70</v>
      </c>
      <c r="E1891" s="2" t="s">
        <v>3358</v>
      </c>
      <c r="F1891" s="2" t="s">
        <v>3358</v>
      </c>
      <c r="G1891" s="2"/>
      <c r="H1891" s="18"/>
      <c r="I1891" s="0" t="str">
        <f aca="false">B1891&amp;C1891&amp;D1891</f>
        <v>KIDSBELTS70</v>
      </c>
      <c r="J1891" s="2" t="n">
        <f aca="false">COUNTIFS(I:I,I1891)</f>
        <v>1</v>
      </c>
    </row>
    <row r="1892" customFormat="false" ht="15" hidden="false" customHeight="false" outlineLevel="0" collapsed="false">
      <c r="B1892" s="18" t="s">
        <v>303</v>
      </c>
      <c r="C1892" s="18" t="s">
        <v>2517</v>
      </c>
      <c r="D1892" s="75" t="n">
        <v>75</v>
      </c>
      <c r="E1892" s="2" t="s">
        <v>3358</v>
      </c>
      <c r="F1892" s="2" t="s">
        <v>3358</v>
      </c>
      <c r="G1892" s="2"/>
      <c r="H1892" s="18"/>
      <c r="I1892" s="0" t="str">
        <f aca="false">B1892&amp;C1892&amp;D1892</f>
        <v>KIDSBELTS75</v>
      </c>
      <c r="J1892" s="2" t="n">
        <f aca="false">COUNTIFS(I:I,I1892)</f>
        <v>1</v>
      </c>
    </row>
    <row r="1893" customFormat="false" ht="15" hidden="false" customHeight="false" outlineLevel="0" collapsed="false">
      <c r="B1893" s="18" t="s">
        <v>303</v>
      </c>
      <c r="C1893" s="18" t="s">
        <v>2517</v>
      </c>
      <c r="D1893" s="75" t="n">
        <v>80</v>
      </c>
      <c r="E1893" s="2" t="s">
        <v>3358</v>
      </c>
      <c r="F1893" s="2" t="s">
        <v>3358</v>
      </c>
      <c r="G1893" s="2"/>
      <c r="H1893" s="18"/>
      <c r="I1893" s="0" t="str">
        <f aca="false">B1893&amp;C1893&amp;D1893</f>
        <v>KIDSBELTS80</v>
      </c>
      <c r="J1893" s="2" t="n">
        <f aca="false">COUNTIFS(I:I,I1893)</f>
        <v>1</v>
      </c>
    </row>
    <row r="1894" customFormat="false" ht="15" hidden="false" customHeight="false" outlineLevel="0" collapsed="false">
      <c r="B1894" s="18" t="s">
        <v>303</v>
      </c>
      <c r="C1894" s="18" t="s">
        <v>2517</v>
      </c>
      <c r="D1894" s="75" t="n">
        <v>85</v>
      </c>
      <c r="E1894" s="2" t="s">
        <v>3358</v>
      </c>
      <c r="F1894" s="2" t="s">
        <v>3358</v>
      </c>
      <c r="G1894" s="2"/>
      <c r="H1894" s="18"/>
      <c r="I1894" s="0" t="str">
        <f aca="false">B1894&amp;C1894&amp;D1894</f>
        <v>KIDSBELTS85</v>
      </c>
      <c r="J1894" s="2" t="n">
        <f aca="false">COUNTIFS(I:I,I1894)</f>
        <v>1</v>
      </c>
    </row>
    <row r="1895" customFormat="false" ht="15" hidden="false" customHeight="false" outlineLevel="0" collapsed="false">
      <c r="B1895" s="18" t="s">
        <v>303</v>
      </c>
      <c r="C1895" s="18" t="s">
        <v>2517</v>
      </c>
      <c r="D1895" s="75" t="n">
        <v>90</v>
      </c>
      <c r="E1895" s="2" t="s">
        <v>3358</v>
      </c>
      <c r="F1895" s="2" t="s">
        <v>3358</v>
      </c>
      <c r="G1895" s="2"/>
      <c r="H1895" s="18"/>
      <c r="I1895" s="0" t="str">
        <f aca="false">B1895&amp;C1895&amp;D1895</f>
        <v>KIDSBELTS90</v>
      </c>
      <c r="J1895" s="2" t="n">
        <f aca="false">COUNTIFS(I:I,I1895)</f>
        <v>1</v>
      </c>
    </row>
    <row r="1896" customFormat="false" ht="15" hidden="false" customHeight="false" outlineLevel="0" collapsed="false">
      <c r="B1896" s="18" t="s">
        <v>303</v>
      </c>
      <c r="C1896" s="18" t="s">
        <v>2517</v>
      </c>
      <c r="D1896" s="75" t="n">
        <v>95</v>
      </c>
      <c r="E1896" s="2" t="s">
        <v>3358</v>
      </c>
      <c r="F1896" s="2" t="s">
        <v>3358</v>
      </c>
      <c r="G1896" s="2"/>
      <c r="H1896" s="18"/>
      <c r="I1896" s="0" t="str">
        <f aca="false">B1896&amp;C1896&amp;D1896</f>
        <v>KIDSBELTS95</v>
      </c>
      <c r="J1896" s="2" t="n">
        <f aca="false">COUNTIFS(I:I,I1896)</f>
        <v>1</v>
      </c>
    </row>
    <row r="1897" customFormat="false" ht="15" hidden="false" customHeight="false" outlineLevel="0" collapsed="false">
      <c r="B1897" s="18" t="s">
        <v>303</v>
      </c>
      <c r="C1897" s="18" t="s">
        <v>2517</v>
      </c>
      <c r="D1897" s="75" t="n">
        <v>100</v>
      </c>
      <c r="E1897" s="2" t="s">
        <v>3358</v>
      </c>
      <c r="F1897" s="2" t="s">
        <v>3358</v>
      </c>
      <c r="G1897" s="2"/>
      <c r="H1897" s="18"/>
      <c r="I1897" s="0" t="str">
        <f aca="false">B1897&amp;C1897&amp;D1897</f>
        <v>KIDSBELTS100</v>
      </c>
      <c r="J1897" s="2" t="n">
        <f aca="false">COUNTIFS(I:I,I1897)</f>
        <v>1</v>
      </c>
    </row>
    <row r="1898" customFormat="false" ht="15" hidden="false" customHeight="false" outlineLevel="0" collapsed="false">
      <c r="B1898" s="18" t="s">
        <v>303</v>
      </c>
      <c r="C1898" s="18" t="s">
        <v>2517</v>
      </c>
      <c r="D1898" s="75" t="n">
        <v>105</v>
      </c>
      <c r="E1898" s="2" t="s">
        <v>3358</v>
      </c>
      <c r="F1898" s="2" t="s">
        <v>3358</v>
      </c>
      <c r="G1898" s="2"/>
      <c r="H1898" s="18"/>
      <c r="I1898" s="0" t="str">
        <f aca="false">B1898&amp;C1898&amp;D1898</f>
        <v>KIDSBELTS105</v>
      </c>
      <c r="J1898" s="2" t="n">
        <f aca="false">COUNTIFS(I:I,I1898)</f>
        <v>1</v>
      </c>
    </row>
    <row r="1899" customFormat="false" ht="15" hidden="false" customHeight="false" outlineLevel="0" collapsed="false">
      <c r="B1899" s="18" t="s">
        <v>303</v>
      </c>
      <c r="C1899" s="18" t="s">
        <v>2517</v>
      </c>
      <c r="D1899" s="75" t="n">
        <v>110</v>
      </c>
      <c r="E1899" s="2" t="s">
        <v>3358</v>
      </c>
      <c r="F1899" s="2" t="s">
        <v>3358</v>
      </c>
      <c r="G1899" s="2"/>
      <c r="H1899" s="18"/>
      <c r="I1899" s="0" t="str">
        <f aca="false">B1899&amp;C1899&amp;D1899</f>
        <v>KIDSBELTS110</v>
      </c>
      <c r="J1899" s="2" t="n">
        <f aca="false">COUNTIFS(I:I,I1899)</f>
        <v>1</v>
      </c>
    </row>
    <row r="1900" customFormat="false" ht="15" hidden="false" customHeight="false" outlineLevel="0" collapsed="false">
      <c r="B1900" s="18" t="s">
        <v>303</v>
      </c>
      <c r="C1900" s="18" t="s">
        <v>2517</v>
      </c>
      <c r="D1900" s="75" t="n">
        <v>115</v>
      </c>
      <c r="E1900" s="2" t="s">
        <v>3358</v>
      </c>
      <c r="F1900" s="2" t="s">
        <v>3358</v>
      </c>
      <c r="G1900" s="2"/>
      <c r="H1900" s="18"/>
      <c r="I1900" s="0" t="str">
        <f aca="false">B1900&amp;C1900&amp;D1900</f>
        <v>KIDSBELTS115</v>
      </c>
      <c r="J1900" s="2" t="n">
        <f aca="false">COUNTIFS(I:I,I1900)</f>
        <v>1</v>
      </c>
    </row>
    <row r="1901" customFormat="false" ht="15" hidden="false" customHeight="false" outlineLevel="0" collapsed="false">
      <c r="B1901" s="18" t="s">
        <v>303</v>
      </c>
      <c r="C1901" s="18" t="s">
        <v>2517</v>
      </c>
      <c r="D1901" s="75" t="n">
        <v>120</v>
      </c>
      <c r="E1901" s="2" t="s">
        <v>3358</v>
      </c>
      <c r="F1901" s="2" t="s">
        <v>3358</v>
      </c>
      <c r="G1901" s="2"/>
      <c r="H1901" s="18"/>
      <c r="I1901" s="0" t="str">
        <f aca="false">B1901&amp;C1901&amp;D1901</f>
        <v>KIDSBELTS120</v>
      </c>
      <c r="J1901" s="2" t="n">
        <f aca="false">COUNTIFS(I:I,I1901)</f>
        <v>1</v>
      </c>
    </row>
    <row r="1902" customFormat="false" ht="15" hidden="false" customHeight="false" outlineLevel="0" collapsed="false">
      <c r="B1902" s="18" t="s">
        <v>303</v>
      </c>
      <c r="C1902" s="18" t="s">
        <v>2517</v>
      </c>
      <c r="D1902" s="75" t="n">
        <v>125</v>
      </c>
      <c r="E1902" s="2" t="s">
        <v>3358</v>
      </c>
      <c r="F1902" s="2" t="s">
        <v>3358</v>
      </c>
      <c r="G1902" s="2"/>
      <c r="H1902" s="18"/>
      <c r="I1902" s="0" t="str">
        <f aca="false">B1902&amp;C1902&amp;D1902</f>
        <v>KIDSBELTS125</v>
      </c>
      <c r="J1902" s="2" t="n">
        <f aca="false">COUNTIFS(I:I,I1902)</f>
        <v>1</v>
      </c>
    </row>
    <row r="1903" customFormat="false" ht="15" hidden="false" customHeight="false" outlineLevel="0" collapsed="false">
      <c r="B1903" s="18" t="s">
        <v>303</v>
      </c>
      <c r="C1903" s="18" t="s">
        <v>2517</v>
      </c>
      <c r="D1903" s="75" t="n">
        <v>130</v>
      </c>
      <c r="E1903" s="2" t="s">
        <v>3358</v>
      </c>
      <c r="F1903" s="2" t="s">
        <v>3358</v>
      </c>
      <c r="G1903" s="2"/>
      <c r="H1903" s="18"/>
      <c r="I1903" s="0" t="str">
        <f aca="false">B1903&amp;C1903&amp;D1903</f>
        <v>KIDSBELTS130</v>
      </c>
      <c r="J1903" s="2" t="n">
        <f aca="false">COUNTIFS(I:I,I1903)</f>
        <v>1</v>
      </c>
    </row>
    <row r="1904" customFormat="false" ht="15" hidden="false" customHeight="false" outlineLevel="0" collapsed="false">
      <c r="B1904" s="18" t="s">
        <v>303</v>
      </c>
      <c r="C1904" s="18" t="s">
        <v>2517</v>
      </c>
      <c r="D1904" s="2" t="s">
        <v>469</v>
      </c>
      <c r="E1904" s="2" t="s">
        <v>3358</v>
      </c>
      <c r="F1904" s="2" t="s">
        <v>3358</v>
      </c>
      <c r="G1904" s="2"/>
      <c r="H1904" s="18"/>
      <c r="I1904" s="0" t="str">
        <f aca="false">B1904&amp;C1904&amp;D1904</f>
        <v>KIDSBELTS58/60</v>
      </c>
      <c r="J1904" s="2" t="n">
        <f aca="false">COUNTIFS(I:I,I1904)</f>
        <v>1</v>
      </c>
    </row>
    <row r="1905" customFormat="false" ht="15" hidden="false" customHeight="false" outlineLevel="0" collapsed="false">
      <c r="B1905" s="18" t="s">
        <v>303</v>
      </c>
      <c r="C1905" s="18" t="s">
        <v>2517</v>
      </c>
      <c r="D1905" s="2" t="s">
        <v>471</v>
      </c>
      <c r="E1905" s="2" t="s">
        <v>3358</v>
      </c>
      <c r="F1905" s="2" t="s">
        <v>3358</v>
      </c>
      <c r="G1905" s="2"/>
      <c r="H1905" s="18"/>
      <c r="I1905" s="0" t="str">
        <f aca="false">B1905&amp;C1905&amp;D1905</f>
        <v>KIDSBELTS62/64</v>
      </c>
      <c r="J1905" s="2" t="n">
        <f aca="false">COUNTIFS(I:I,I1905)</f>
        <v>1</v>
      </c>
    </row>
    <row r="1906" customFormat="false" ht="15" hidden="false" customHeight="false" outlineLevel="0" collapsed="false">
      <c r="B1906" s="18" t="s">
        <v>303</v>
      </c>
      <c r="C1906" s="18" t="s">
        <v>1222</v>
      </c>
      <c r="D1906" s="2" t="s">
        <v>4010</v>
      </c>
      <c r="E1906" s="2" t="s">
        <v>3358</v>
      </c>
      <c r="F1906" s="2" t="s">
        <v>3358</v>
      </c>
      <c r="G1906" s="2"/>
      <c r="H1906" s="18"/>
      <c r="I1906" s="0" t="str">
        <f aca="false">B1906&amp;C1906&amp;D1906</f>
        <v>KIDSBRASSIERE55A</v>
      </c>
      <c r="J1906" s="2" t="n">
        <f aca="false">COUNTIFS(I:I,I1906)</f>
        <v>1</v>
      </c>
    </row>
    <row r="1907" customFormat="false" ht="15" hidden="false" customHeight="false" outlineLevel="0" collapsed="false">
      <c r="B1907" s="18" t="s">
        <v>303</v>
      </c>
      <c r="C1907" s="18" t="s">
        <v>1222</v>
      </c>
      <c r="D1907" s="2" t="s">
        <v>4011</v>
      </c>
      <c r="E1907" s="2" t="s">
        <v>3358</v>
      </c>
      <c r="F1907" s="2" t="s">
        <v>3358</v>
      </c>
      <c r="G1907" s="2"/>
      <c r="H1907" s="18"/>
      <c r="I1907" s="0" t="str">
        <f aca="false">B1907&amp;C1907&amp;D1907</f>
        <v>KIDSBRASSIERE55B</v>
      </c>
      <c r="J1907" s="2" t="n">
        <f aca="false">COUNTIFS(I:I,I1907)</f>
        <v>1</v>
      </c>
    </row>
    <row r="1908" customFormat="false" ht="15" hidden="false" customHeight="false" outlineLevel="0" collapsed="false">
      <c r="B1908" s="18" t="s">
        <v>303</v>
      </c>
      <c r="C1908" s="18" t="s">
        <v>1222</v>
      </c>
      <c r="D1908" s="2" t="s">
        <v>2360</v>
      </c>
      <c r="E1908" s="2" t="s">
        <v>3358</v>
      </c>
      <c r="F1908" s="2" t="s">
        <v>3358</v>
      </c>
      <c r="G1908" s="2"/>
      <c r="H1908" s="18"/>
      <c r="I1908" s="0" t="str">
        <f aca="false">B1908&amp;C1908&amp;D1908</f>
        <v>KIDSBRASSIERE60A</v>
      </c>
      <c r="J1908" s="2" t="n">
        <f aca="false">COUNTIFS(I:I,I1908)</f>
        <v>1</v>
      </c>
    </row>
    <row r="1909" customFormat="false" ht="15" hidden="false" customHeight="false" outlineLevel="0" collapsed="false">
      <c r="B1909" s="18" t="s">
        <v>303</v>
      </c>
      <c r="C1909" s="18" t="s">
        <v>1222</v>
      </c>
      <c r="D1909" s="2" t="s">
        <v>2359</v>
      </c>
      <c r="E1909" s="2" t="s">
        <v>3358</v>
      </c>
      <c r="F1909" s="2" t="s">
        <v>3358</v>
      </c>
      <c r="G1909" s="2"/>
      <c r="H1909" s="18"/>
      <c r="I1909" s="0" t="str">
        <f aca="false">B1909&amp;C1909&amp;D1909</f>
        <v>KIDSBRASSIERE60AA</v>
      </c>
      <c r="J1909" s="2" t="n">
        <f aca="false">COUNTIFS(I:I,I1909)</f>
        <v>1</v>
      </c>
    </row>
    <row r="1910" customFormat="false" ht="15" hidden="false" customHeight="false" outlineLevel="0" collapsed="false">
      <c r="B1910" s="18" t="s">
        <v>303</v>
      </c>
      <c r="C1910" s="18" t="s">
        <v>1222</v>
      </c>
      <c r="D1910" s="2" t="s">
        <v>3104</v>
      </c>
      <c r="E1910" s="2" t="s">
        <v>3358</v>
      </c>
      <c r="F1910" s="2" t="s">
        <v>3358</v>
      </c>
      <c r="G1910" s="2"/>
      <c r="H1910" s="18"/>
      <c r="I1910" s="0" t="str">
        <f aca="false">B1910&amp;C1910&amp;D1910</f>
        <v>KIDSBRASSIERE60B</v>
      </c>
      <c r="J1910" s="2" t="n">
        <f aca="false">COUNTIFS(I:I,I1910)</f>
        <v>1</v>
      </c>
    </row>
    <row r="1911" customFormat="false" ht="15" hidden="false" customHeight="false" outlineLevel="0" collapsed="false">
      <c r="B1911" s="18" t="s">
        <v>303</v>
      </c>
      <c r="C1911" s="18" t="s">
        <v>1222</v>
      </c>
      <c r="D1911" s="2" t="s">
        <v>1227</v>
      </c>
      <c r="E1911" s="2" t="s">
        <v>3358</v>
      </c>
      <c r="F1911" s="2" t="s">
        <v>3358</v>
      </c>
      <c r="G1911" s="2"/>
      <c r="H1911" s="18"/>
      <c r="I1911" s="0" t="str">
        <f aca="false">B1911&amp;C1911&amp;D1911</f>
        <v>KIDSBRASSIERE65A</v>
      </c>
      <c r="J1911" s="2" t="n">
        <f aca="false">COUNTIFS(I:I,I1911)</f>
        <v>1</v>
      </c>
    </row>
    <row r="1912" customFormat="false" ht="15" hidden="false" customHeight="false" outlineLevel="0" collapsed="false">
      <c r="B1912" s="18" t="s">
        <v>303</v>
      </c>
      <c r="C1912" s="18" t="s">
        <v>1222</v>
      </c>
      <c r="D1912" s="2" t="s">
        <v>1236</v>
      </c>
      <c r="E1912" s="2" t="s">
        <v>3358</v>
      </c>
      <c r="F1912" s="2" t="s">
        <v>3358</v>
      </c>
      <c r="G1912" s="2"/>
      <c r="H1912" s="18"/>
      <c r="I1912" s="0" t="str">
        <f aca="false">B1912&amp;C1912&amp;D1912</f>
        <v>KIDSBRASSIERE65AA</v>
      </c>
      <c r="J1912" s="2" t="n">
        <f aca="false">COUNTIFS(I:I,I1912)</f>
        <v>1</v>
      </c>
    </row>
    <row r="1913" customFormat="false" ht="15" hidden="false" customHeight="false" outlineLevel="0" collapsed="false">
      <c r="B1913" s="18" t="s">
        <v>303</v>
      </c>
      <c r="C1913" s="18" t="s">
        <v>1222</v>
      </c>
      <c r="D1913" s="2" t="s">
        <v>1239</v>
      </c>
      <c r="E1913" s="2" t="s">
        <v>3358</v>
      </c>
      <c r="F1913" s="2" t="s">
        <v>3358</v>
      </c>
      <c r="G1913" s="2"/>
      <c r="H1913" s="18"/>
      <c r="I1913" s="0" t="str">
        <f aca="false">B1913&amp;C1913&amp;D1913</f>
        <v>KIDSBRASSIERE65B</v>
      </c>
      <c r="J1913" s="2" t="n">
        <f aca="false">COUNTIFS(I:I,I1913)</f>
        <v>1</v>
      </c>
    </row>
    <row r="1914" customFormat="false" ht="15" hidden="false" customHeight="false" outlineLevel="0" collapsed="false">
      <c r="B1914" s="18" t="s">
        <v>303</v>
      </c>
      <c r="C1914" s="18" t="s">
        <v>1222</v>
      </c>
      <c r="D1914" s="2" t="s">
        <v>1228</v>
      </c>
      <c r="E1914" s="2" t="s">
        <v>3358</v>
      </c>
      <c r="F1914" s="2" t="s">
        <v>3358</v>
      </c>
      <c r="G1914" s="2"/>
      <c r="H1914" s="18"/>
      <c r="I1914" s="0" t="str">
        <f aca="false">B1914&amp;C1914&amp;D1914</f>
        <v>KIDSBRASSIERE70A</v>
      </c>
      <c r="J1914" s="2" t="n">
        <f aca="false">COUNTIFS(I:I,I1914)</f>
        <v>1</v>
      </c>
    </row>
    <row r="1915" customFormat="false" ht="15" hidden="false" customHeight="false" outlineLevel="0" collapsed="false">
      <c r="B1915" s="18" t="s">
        <v>303</v>
      </c>
      <c r="C1915" s="18" t="s">
        <v>1222</v>
      </c>
      <c r="D1915" s="2" t="s">
        <v>1237</v>
      </c>
      <c r="E1915" s="2" t="s">
        <v>3358</v>
      </c>
      <c r="F1915" s="2" t="s">
        <v>3358</v>
      </c>
      <c r="G1915" s="2"/>
      <c r="H1915" s="18"/>
      <c r="I1915" s="0" t="str">
        <f aca="false">B1915&amp;C1915&amp;D1915</f>
        <v>KIDSBRASSIERE70AA</v>
      </c>
      <c r="J1915" s="2" t="n">
        <f aca="false">COUNTIFS(I:I,I1915)</f>
        <v>1</v>
      </c>
    </row>
    <row r="1916" customFormat="false" ht="15" hidden="false" customHeight="false" outlineLevel="0" collapsed="false">
      <c r="B1916" s="18" t="s">
        <v>303</v>
      </c>
      <c r="C1916" s="18" t="s">
        <v>1222</v>
      </c>
      <c r="D1916" s="2" t="s">
        <v>1240</v>
      </c>
      <c r="E1916" s="2" t="s">
        <v>3358</v>
      </c>
      <c r="F1916" s="2" t="s">
        <v>3358</v>
      </c>
      <c r="G1916" s="2"/>
      <c r="H1916" s="18"/>
      <c r="I1916" s="0" t="str">
        <f aca="false">B1916&amp;C1916&amp;D1916</f>
        <v>KIDSBRASSIERE70B</v>
      </c>
      <c r="J1916" s="2" t="n">
        <f aca="false">COUNTIFS(I:I,I1916)</f>
        <v>1</v>
      </c>
    </row>
    <row r="1917" customFormat="false" ht="15" hidden="false" customHeight="false" outlineLevel="0" collapsed="false">
      <c r="B1917" s="18" t="s">
        <v>303</v>
      </c>
      <c r="C1917" s="18" t="s">
        <v>1222</v>
      </c>
      <c r="D1917" s="2" t="s">
        <v>1229</v>
      </c>
      <c r="E1917" s="2" t="s">
        <v>3358</v>
      </c>
      <c r="F1917" s="2" t="s">
        <v>3358</v>
      </c>
      <c r="G1917" s="2"/>
      <c r="H1917" s="18"/>
      <c r="I1917" s="0" t="str">
        <f aca="false">B1917&amp;C1917&amp;D1917</f>
        <v>KIDSBRASSIERE75A</v>
      </c>
      <c r="J1917" s="2" t="n">
        <f aca="false">COUNTIFS(I:I,I1917)</f>
        <v>1</v>
      </c>
    </row>
    <row r="1918" customFormat="false" ht="15" hidden="false" customHeight="false" outlineLevel="0" collapsed="false">
      <c r="B1918" s="18" t="s">
        <v>303</v>
      </c>
      <c r="C1918" s="18" t="s">
        <v>1222</v>
      </c>
      <c r="D1918" s="2" t="s">
        <v>1238</v>
      </c>
      <c r="E1918" s="2" t="s">
        <v>3358</v>
      </c>
      <c r="F1918" s="2" t="s">
        <v>3358</v>
      </c>
      <c r="G1918" s="2"/>
      <c r="H1918" s="18"/>
      <c r="I1918" s="0" t="str">
        <f aca="false">B1918&amp;C1918&amp;D1918</f>
        <v>KIDSBRASSIERE75AA</v>
      </c>
      <c r="J1918" s="2" t="n">
        <f aca="false">COUNTIFS(I:I,I1918)</f>
        <v>1</v>
      </c>
    </row>
    <row r="1919" customFormat="false" ht="15" hidden="false" customHeight="false" outlineLevel="0" collapsed="false">
      <c r="B1919" s="18" t="s">
        <v>303</v>
      </c>
      <c r="C1919" s="18" t="s">
        <v>1222</v>
      </c>
      <c r="D1919" s="2" t="s">
        <v>1241</v>
      </c>
      <c r="E1919" s="2" t="s">
        <v>3358</v>
      </c>
      <c r="F1919" s="2" t="s">
        <v>3358</v>
      </c>
      <c r="G1919" s="2"/>
      <c r="H1919" s="18"/>
      <c r="I1919" s="0" t="str">
        <f aca="false">B1919&amp;C1919&amp;D1919</f>
        <v>KIDSBRASSIERE75B</v>
      </c>
      <c r="J1919" s="2" t="n">
        <f aca="false">COUNTIFS(I:I,I1919)</f>
        <v>1</v>
      </c>
    </row>
    <row r="1920" customFormat="false" ht="15" hidden="false" customHeight="false" outlineLevel="0" collapsed="false">
      <c r="B1920" s="18" t="s">
        <v>303</v>
      </c>
      <c r="C1920" s="18" t="s">
        <v>2757</v>
      </c>
      <c r="D1920" s="75" t="n">
        <v>44</v>
      </c>
      <c r="E1920" s="2" t="s">
        <v>3358</v>
      </c>
      <c r="F1920" s="2" t="s">
        <v>3358</v>
      </c>
      <c r="G1920" s="2"/>
      <c r="H1920" s="18"/>
      <c r="I1920" s="0" t="str">
        <f aca="false">B1920&amp;C1920&amp;D1920</f>
        <v>KIDSGLASSES44</v>
      </c>
      <c r="J1920" s="2" t="n">
        <f aca="false">COUNTIFS(I:I,I1920)</f>
        <v>1</v>
      </c>
    </row>
    <row r="1921" customFormat="false" ht="15" hidden="false" customHeight="false" outlineLevel="0" collapsed="false">
      <c r="B1921" s="18" t="s">
        <v>303</v>
      </c>
      <c r="C1921" s="18" t="s">
        <v>2757</v>
      </c>
      <c r="D1921" s="75" t="n">
        <v>45</v>
      </c>
      <c r="E1921" s="2" t="s">
        <v>3358</v>
      </c>
      <c r="F1921" s="2" t="s">
        <v>3358</v>
      </c>
      <c r="G1921" s="2"/>
      <c r="H1921" s="18"/>
      <c r="I1921" s="0" t="str">
        <f aca="false">B1921&amp;C1921&amp;D1921</f>
        <v>KIDSGLASSES45</v>
      </c>
      <c r="J1921" s="2" t="n">
        <f aca="false">COUNTIFS(I:I,I1921)</f>
        <v>1</v>
      </c>
    </row>
    <row r="1922" customFormat="false" ht="15" hidden="false" customHeight="false" outlineLevel="0" collapsed="false">
      <c r="B1922" s="18" t="s">
        <v>303</v>
      </c>
      <c r="C1922" s="18" t="s">
        <v>2757</v>
      </c>
      <c r="D1922" s="75" t="n">
        <v>46</v>
      </c>
      <c r="E1922" s="2" t="s">
        <v>3358</v>
      </c>
      <c r="F1922" s="2" t="s">
        <v>3358</v>
      </c>
      <c r="G1922" s="2"/>
      <c r="H1922" s="18"/>
      <c r="I1922" s="0" t="str">
        <f aca="false">B1922&amp;C1922&amp;D1922</f>
        <v>KIDSGLASSES46</v>
      </c>
      <c r="J1922" s="2" t="n">
        <f aca="false">COUNTIFS(I:I,I1922)</f>
        <v>1</v>
      </c>
    </row>
    <row r="1923" customFormat="false" ht="15" hidden="false" customHeight="false" outlineLevel="0" collapsed="false">
      <c r="B1923" s="18" t="s">
        <v>303</v>
      </c>
      <c r="C1923" s="18" t="s">
        <v>2757</v>
      </c>
      <c r="D1923" s="75" t="n">
        <v>47</v>
      </c>
      <c r="E1923" s="2" t="s">
        <v>3358</v>
      </c>
      <c r="F1923" s="2" t="s">
        <v>3358</v>
      </c>
      <c r="G1923" s="2"/>
      <c r="H1923" s="18"/>
      <c r="I1923" s="0" t="str">
        <f aca="false">B1923&amp;C1923&amp;D1923</f>
        <v>KIDSGLASSES47</v>
      </c>
      <c r="J1923" s="2" t="n">
        <f aca="false">COUNTIFS(I:I,I1923)</f>
        <v>1</v>
      </c>
    </row>
    <row r="1924" customFormat="false" ht="15" hidden="false" customHeight="false" outlineLevel="0" collapsed="false">
      <c r="B1924" s="18" t="s">
        <v>303</v>
      </c>
      <c r="C1924" s="18" t="s">
        <v>2757</v>
      </c>
      <c r="D1924" s="75" t="n">
        <v>48</v>
      </c>
      <c r="E1924" s="2" t="s">
        <v>3358</v>
      </c>
      <c r="F1924" s="2" t="s">
        <v>3358</v>
      </c>
      <c r="G1924" s="2"/>
      <c r="H1924" s="18"/>
      <c r="I1924" s="0" t="str">
        <f aca="false">B1924&amp;C1924&amp;D1924</f>
        <v>KIDSGLASSES48</v>
      </c>
      <c r="J1924" s="2" t="n">
        <f aca="false">COUNTIFS(I:I,I1924)</f>
        <v>1</v>
      </c>
    </row>
    <row r="1925" customFormat="false" ht="15" hidden="false" customHeight="false" outlineLevel="0" collapsed="false">
      <c r="B1925" s="18" t="s">
        <v>303</v>
      </c>
      <c r="C1925" s="18" t="s">
        <v>2757</v>
      </c>
      <c r="D1925" s="75" t="n">
        <v>49</v>
      </c>
      <c r="E1925" s="2" t="s">
        <v>3358</v>
      </c>
      <c r="F1925" s="2" t="s">
        <v>3358</v>
      </c>
      <c r="G1925" s="2"/>
      <c r="H1925" s="18"/>
      <c r="I1925" s="0" t="str">
        <f aca="false">B1925&amp;C1925&amp;D1925</f>
        <v>KIDSGLASSES49</v>
      </c>
      <c r="J1925" s="2" t="n">
        <f aca="false">COUNTIFS(I:I,I1925)</f>
        <v>1</v>
      </c>
    </row>
    <row r="1926" customFormat="false" ht="15" hidden="false" customHeight="false" outlineLevel="0" collapsed="false">
      <c r="B1926" s="18" t="s">
        <v>303</v>
      </c>
      <c r="C1926" s="18" t="s">
        <v>2757</v>
      </c>
      <c r="D1926" s="75" t="n">
        <v>50</v>
      </c>
      <c r="E1926" s="2" t="s">
        <v>3358</v>
      </c>
      <c r="F1926" s="2" t="s">
        <v>3358</v>
      </c>
      <c r="G1926" s="2"/>
      <c r="H1926" s="18"/>
      <c r="I1926" s="0" t="str">
        <f aca="false">B1926&amp;C1926&amp;D1926</f>
        <v>KIDSGLASSES50</v>
      </c>
      <c r="J1926" s="2" t="n">
        <f aca="false">COUNTIFS(I:I,I1926)</f>
        <v>1</v>
      </c>
    </row>
    <row r="1927" customFormat="false" ht="15" hidden="false" customHeight="false" outlineLevel="0" collapsed="false">
      <c r="B1927" s="18" t="s">
        <v>303</v>
      </c>
      <c r="C1927" s="18" t="s">
        <v>2589</v>
      </c>
      <c r="D1927" s="75" t="n">
        <v>10</v>
      </c>
      <c r="E1927" s="2" t="s">
        <v>3358</v>
      </c>
      <c r="F1927" s="2" t="s">
        <v>3358</v>
      </c>
      <c r="G1927" s="2"/>
      <c r="H1927" s="18"/>
      <c r="I1927" s="0" t="str">
        <f aca="false">B1927&amp;C1927&amp;D1927</f>
        <v>KIDSGLOVES10</v>
      </c>
      <c r="J1927" s="2" t="n">
        <f aca="false">COUNTIFS(I:I,I1927)</f>
        <v>1</v>
      </c>
    </row>
    <row r="1928" customFormat="false" ht="15" hidden="false" customHeight="false" outlineLevel="0" collapsed="false">
      <c r="B1928" s="18" t="s">
        <v>303</v>
      </c>
      <c r="C1928" s="18" t="s">
        <v>2589</v>
      </c>
      <c r="D1928" s="75" t="n">
        <v>11</v>
      </c>
      <c r="E1928" s="2" t="s">
        <v>3358</v>
      </c>
      <c r="F1928" s="2" t="s">
        <v>3358</v>
      </c>
      <c r="G1928" s="2"/>
      <c r="H1928" s="18"/>
      <c r="I1928" s="0" t="str">
        <f aca="false">B1928&amp;C1928&amp;D1928</f>
        <v>KIDSGLOVES11</v>
      </c>
      <c r="J1928" s="2" t="n">
        <f aca="false">COUNTIFS(I:I,I1928)</f>
        <v>1</v>
      </c>
    </row>
    <row r="1929" customFormat="false" ht="15" hidden="false" customHeight="false" outlineLevel="0" collapsed="false">
      <c r="B1929" s="18" t="s">
        <v>303</v>
      </c>
      <c r="C1929" s="18" t="s">
        <v>2589</v>
      </c>
      <c r="D1929" s="75" t="n">
        <v>12</v>
      </c>
      <c r="E1929" s="2" t="s">
        <v>3358</v>
      </c>
      <c r="F1929" s="2" t="s">
        <v>3358</v>
      </c>
      <c r="G1929" s="2"/>
      <c r="H1929" s="18"/>
      <c r="I1929" s="0" t="str">
        <f aca="false">B1929&amp;C1929&amp;D1929</f>
        <v>KIDSGLOVES12</v>
      </c>
      <c r="J1929" s="2" t="n">
        <f aca="false">COUNTIFS(I:I,I1929)</f>
        <v>1</v>
      </c>
    </row>
    <row r="1930" customFormat="false" ht="15" hidden="false" customHeight="false" outlineLevel="0" collapsed="false">
      <c r="B1930" s="18" t="s">
        <v>303</v>
      </c>
      <c r="C1930" s="18" t="s">
        <v>2589</v>
      </c>
      <c r="D1930" s="75" t="n">
        <v>13</v>
      </c>
      <c r="E1930" s="2" t="s">
        <v>3358</v>
      </c>
      <c r="F1930" s="2" t="s">
        <v>3358</v>
      </c>
      <c r="G1930" s="2"/>
      <c r="H1930" s="18"/>
      <c r="I1930" s="0" t="str">
        <f aca="false">B1930&amp;C1930&amp;D1930</f>
        <v>KIDSGLOVES13</v>
      </c>
      <c r="J1930" s="2" t="n">
        <f aca="false">COUNTIFS(I:I,I1930)</f>
        <v>1</v>
      </c>
    </row>
    <row r="1931" customFormat="false" ht="15" hidden="false" customHeight="false" outlineLevel="0" collapsed="false">
      <c r="B1931" s="18" t="s">
        <v>303</v>
      </c>
      <c r="C1931" s="18" t="s">
        <v>2589</v>
      </c>
      <c r="D1931" s="75" t="n">
        <v>14</v>
      </c>
      <c r="E1931" s="2" t="s">
        <v>3358</v>
      </c>
      <c r="F1931" s="2" t="s">
        <v>3358</v>
      </c>
      <c r="G1931" s="2"/>
      <c r="H1931" s="18"/>
      <c r="I1931" s="0" t="str">
        <f aca="false">B1931&amp;C1931&amp;D1931</f>
        <v>KIDSGLOVES14</v>
      </c>
      <c r="J1931" s="2" t="n">
        <f aca="false">COUNTIFS(I:I,I1931)</f>
        <v>1</v>
      </c>
    </row>
    <row r="1932" customFormat="false" ht="15" hidden="false" customHeight="false" outlineLevel="0" collapsed="false">
      <c r="B1932" s="18" t="s">
        <v>303</v>
      </c>
      <c r="C1932" s="18" t="s">
        <v>2589</v>
      </c>
      <c r="D1932" s="75" t="n">
        <v>15</v>
      </c>
      <c r="E1932" s="2" t="s">
        <v>3358</v>
      </c>
      <c r="F1932" s="2" t="s">
        <v>3358</v>
      </c>
      <c r="G1932" s="2"/>
      <c r="H1932" s="18"/>
      <c r="I1932" s="0" t="str">
        <f aca="false">B1932&amp;C1932&amp;D1932</f>
        <v>KIDSGLOVES15</v>
      </c>
      <c r="J1932" s="2" t="n">
        <f aca="false">COUNTIFS(I:I,I1932)</f>
        <v>1</v>
      </c>
    </row>
    <row r="1933" customFormat="false" ht="15" hidden="false" customHeight="false" outlineLevel="0" collapsed="false">
      <c r="B1933" s="18" t="s">
        <v>303</v>
      </c>
      <c r="C1933" s="18" t="s">
        <v>2589</v>
      </c>
      <c r="D1933" s="75" t="n">
        <v>16</v>
      </c>
      <c r="E1933" s="2" t="s">
        <v>3358</v>
      </c>
      <c r="F1933" s="2" t="s">
        <v>3358</v>
      </c>
      <c r="G1933" s="2"/>
      <c r="H1933" s="18"/>
      <c r="I1933" s="0" t="str">
        <f aca="false">B1933&amp;C1933&amp;D1933</f>
        <v>KIDSGLOVES16</v>
      </c>
      <c r="J1933" s="2" t="n">
        <f aca="false">COUNTIFS(I:I,I1933)</f>
        <v>1</v>
      </c>
    </row>
    <row r="1934" customFormat="false" ht="15" hidden="false" customHeight="false" outlineLevel="0" collapsed="false">
      <c r="B1934" s="18" t="s">
        <v>303</v>
      </c>
      <c r="C1934" s="18" t="s">
        <v>2589</v>
      </c>
      <c r="D1934" s="75" t="n">
        <v>17</v>
      </c>
      <c r="E1934" s="2" t="s">
        <v>3358</v>
      </c>
      <c r="F1934" s="2" t="s">
        <v>3358</v>
      </c>
      <c r="G1934" s="2"/>
      <c r="H1934" s="18"/>
      <c r="I1934" s="0" t="str">
        <f aca="false">B1934&amp;C1934&amp;D1934</f>
        <v>KIDSGLOVES17</v>
      </c>
      <c r="J1934" s="2" t="n">
        <f aca="false">COUNTIFS(I:I,I1934)</f>
        <v>1</v>
      </c>
    </row>
    <row r="1935" customFormat="false" ht="15" hidden="false" customHeight="false" outlineLevel="0" collapsed="false">
      <c r="B1935" s="18" t="s">
        <v>303</v>
      </c>
      <c r="C1935" s="18" t="s">
        <v>2589</v>
      </c>
      <c r="D1935" s="75" t="n">
        <v>18</v>
      </c>
      <c r="E1935" s="2" t="s">
        <v>3358</v>
      </c>
      <c r="F1935" s="2" t="s">
        <v>3358</v>
      </c>
      <c r="G1935" s="2"/>
      <c r="H1935" s="18"/>
      <c r="I1935" s="0" t="str">
        <f aca="false">B1935&amp;C1935&amp;D1935</f>
        <v>KIDSGLOVES18</v>
      </c>
      <c r="J1935" s="2" t="n">
        <f aca="false">COUNTIFS(I:I,I1935)</f>
        <v>1</v>
      </c>
    </row>
    <row r="1936" customFormat="false" ht="15" hidden="false" customHeight="false" outlineLevel="0" collapsed="false">
      <c r="B1936" s="18" t="s">
        <v>303</v>
      </c>
      <c r="C1936" s="18" t="s">
        <v>2589</v>
      </c>
      <c r="D1936" s="2" t="s">
        <v>866</v>
      </c>
      <c r="E1936" s="2" t="s">
        <v>3358</v>
      </c>
      <c r="F1936" s="2" t="s">
        <v>3358</v>
      </c>
      <c r="G1936" s="2"/>
      <c r="H1936" s="18"/>
      <c r="I1936" s="0" t="str">
        <f aca="false">B1936&amp;C1936&amp;D1936</f>
        <v>KIDSGLOVES14/16</v>
      </c>
      <c r="J1936" s="2" t="n">
        <f aca="false">COUNTIFS(I:I,I1936)</f>
        <v>1</v>
      </c>
    </row>
    <row r="1937" customFormat="false" ht="15" hidden="false" customHeight="false" outlineLevel="0" collapsed="false">
      <c r="B1937" s="18" t="s">
        <v>303</v>
      </c>
      <c r="C1937" s="18" t="s">
        <v>2550</v>
      </c>
      <c r="D1937" s="75" t="n">
        <v>36</v>
      </c>
      <c r="E1937" s="2" t="s">
        <v>3358</v>
      </c>
      <c r="F1937" s="2" t="s">
        <v>3358</v>
      </c>
      <c r="G1937" s="2"/>
      <c r="H1937" s="18"/>
      <c r="I1937" s="0" t="str">
        <f aca="false">B1937&amp;C1937&amp;D1937</f>
        <v>KIDSHATS36</v>
      </c>
      <c r="J1937" s="2" t="n">
        <f aca="false">COUNTIFS(I:I,I1937)</f>
        <v>1</v>
      </c>
    </row>
    <row r="1938" customFormat="false" ht="15" hidden="false" customHeight="false" outlineLevel="0" collapsed="false">
      <c r="B1938" s="18" t="s">
        <v>303</v>
      </c>
      <c r="C1938" s="18" t="s">
        <v>2550</v>
      </c>
      <c r="D1938" s="75" t="n">
        <v>37</v>
      </c>
      <c r="E1938" s="2" t="s">
        <v>3358</v>
      </c>
      <c r="F1938" s="2" t="s">
        <v>3358</v>
      </c>
      <c r="G1938" s="2"/>
      <c r="H1938" s="18"/>
      <c r="I1938" s="0" t="str">
        <f aca="false">B1938&amp;C1938&amp;D1938</f>
        <v>KIDSHATS37</v>
      </c>
      <c r="J1938" s="2" t="n">
        <f aca="false">COUNTIFS(I:I,I1938)</f>
        <v>1</v>
      </c>
    </row>
    <row r="1939" customFormat="false" ht="15" hidden="false" customHeight="false" outlineLevel="0" collapsed="false">
      <c r="B1939" s="18" t="s">
        <v>303</v>
      </c>
      <c r="C1939" s="18" t="s">
        <v>2550</v>
      </c>
      <c r="D1939" s="75" t="n">
        <v>38</v>
      </c>
      <c r="E1939" s="2" t="s">
        <v>3358</v>
      </c>
      <c r="F1939" s="2" t="s">
        <v>3358</v>
      </c>
      <c r="G1939" s="2"/>
      <c r="H1939" s="18"/>
      <c r="I1939" s="0" t="str">
        <f aca="false">B1939&amp;C1939&amp;D1939</f>
        <v>KIDSHATS38</v>
      </c>
      <c r="J1939" s="2" t="n">
        <f aca="false">COUNTIFS(I:I,I1939)</f>
        <v>1</v>
      </c>
    </row>
    <row r="1940" customFormat="false" ht="15" hidden="false" customHeight="false" outlineLevel="0" collapsed="false">
      <c r="B1940" s="18" t="s">
        <v>303</v>
      </c>
      <c r="C1940" s="18" t="s">
        <v>2550</v>
      </c>
      <c r="D1940" s="75" t="n">
        <v>39</v>
      </c>
      <c r="E1940" s="2" t="s">
        <v>3358</v>
      </c>
      <c r="F1940" s="2" t="s">
        <v>3358</v>
      </c>
      <c r="G1940" s="2"/>
      <c r="H1940" s="18"/>
      <c r="I1940" s="0" t="str">
        <f aca="false">B1940&amp;C1940&amp;D1940</f>
        <v>KIDSHATS39</v>
      </c>
      <c r="J1940" s="2" t="n">
        <f aca="false">COUNTIFS(I:I,I1940)</f>
        <v>1</v>
      </c>
    </row>
    <row r="1941" customFormat="false" ht="15" hidden="false" customHeight="false" outlineLevel="0" collapsed="false">
      <c r="B1941" s="18" t="s">
        <v>303</v>
      </c>
      <c r="C1941" s="18" t="s">
        <v>2550</v>
      </c>
      <c r="D1941" s="75" t="n">
        <v>40</v>
      </c>
      <c r="E1941" s="2" t="s">
        <v>3358</v>
      </c>
      <c r="F1941" s="2" t="s">
        <v>3358</v>
      </c>
      <c r="G1941" s="2"/>
      <c r="H1941" s="18"/>
      <c r="I1941" s="0" t="str">
        <f aca="false">B1941&amp;C1941&amp;D1941</f>
        <v>KIDSHATS40</v>
      </c>
      <c r="J1941" s="2" t="n">
        <f aca="false">COUNTIFS(I:I,I1941)</f>
        <v>1</v>
      </c>
    </row>
    <row r="1942" customFormat="false" ht="15" hidden="false" customHeight="false" outlineLevel="0" collapsed="false">
      <c r="B1942" s="18" t="s">
        <v>303</v>
      </c>
      <c r="C1942" s="18" t="s">
        <v>2550</v>
      </c>
      <c r="D1942" s="75" t="n">
        <v>41</v>
      </c>
      <c r="E1942" s="2" t="s">
        <v>3358</v>
      </c>
      <c r="F1942" s="2" t="s">
        <v>3358</v>
      </c>
      <c r="G1942" s="2"/>
      <c r="H1942" s="18"/>
      <c r="I1942" s="0" t="str">
        <f aca="false">B1942&amp;C1942&amp;D1942</f>
        <v>KIDSHATS41</v>
      </c>
      <c r="J1942" s="2" t="n">
        <f aca="false">COUNTIFS(I:I,I1942)</f>
        <v>1</v>
      </c>
    </row>
    <row r="1943" customFormat="false" ht="15" hidden="false" customHeight="false" outlineLevel="0" collapsed="false">
      <c r="B1943" s="18" t="s">
        <v>303</v>
      </c>
      <c r="C1943" s="18" t="s">
        <v>2550</v>
      </c>
      <c r="D1943" s="75" t="n">
        <v>42</v>
      </c>
      <c r="E1943" s="2" t="s">
        <v>3358</v>
      </c>
      <c r="F1943" s="2" t="s">
        <v>3358</v>
      </c>
      <c r="G1943" s="2"/>
      <c r="H1943" s="18"/>
      <c r="I1943" s="0" t="str">
        <f aca="false">B1943&amp;C1943&amp;D1943</f>
        <v>KIDSHATS42</v>
      </c>
      <c r="J1943" s="2" t="n">
        <f aca="false">COUNTIFS(I:I,I1943)</f>
        <v>1</v>
      </c>
    </row>
    <row r="1944" customFormat="false" ht="15" hidden="false" customHeight="false" outlineLevel="0" collapsed="false">
      <c r="B1944" s="18" t="s">
        <v>303</v>
      </c>
      <c r="C1944" s="18" t="s">
        <v>2550</v>
      </c>
      <c r="D1944" s="75" t="n">
        <v>43</v>
      </c>
      <c r="E1944" s="2" t="s">
        <v>3358</v>
      </c>
      <c r="F1944" s="2" t="s">
        <v>3358</v>
      </c>
      <c r="G1944" s="2"/>
      <c r="H1944" s="18"/>
      <c r="I1944" s="0" t="str">
        <f aca="false">B1944&amp;C1944&amp;D1944</f>
        <v>KIDSHATS43</v>
      </c>
      <c r="J1944" s="2" t="n">
        <f aca="false">COUNTIFS(I:I,I1944)</f>
        <v>1</v>
      </c>
    </row>
    <row r="1945" customFormat="false" ht="15" hidden="false" customHeight="false" outlineLevel="0" collapsed="false">
      <c r="B1945" s="18" t="s">
        <v>303</v>
      </c>
      <c r="C1945" s="18" t="s">
        <v>2550</v>
      </c>
      <c r="D1945" s="75" t="n">
        <v>44</v>
      </c>
      <c r="E1945" s="2" t="s">
        <v>3358</v>
      </c>
      <c r="F1945" s="2" t="s">
        <v>3358</v>
      </c>
      <c r="G1945" s="2"/>
      <c r="H1945" s="18"/>
      <c r="I1945" s="0" t="str">
        <f aca="false">B1945&amp;C1945&amp;D1945</f>
        <v>KIDSHATS44</v>
      </c>
      <c r="J1945" s="2" t="n">
        <f aca="false">COUNTIFS(I:I,I1945)</f>
        <v>1</v>
      </c>
    </row>
    <row r="1946" customFormat="false" ht="15" hidden="false" customHeight="false" outlineLevel="0" collapsed="false">
      <c r="B1946" s="18" t="s">
        <v>303</v>
      </c>
      <c r="C1946" s="18" t="s">
        <v>2550</v>
      </c>
      <c r="D1946" s="75" t="n">
        <v>45</v>
      </c>
      <c r="E1946" s="2" t="s">
        <v>3358</v>
      </c>
      <c r="F1946" s="2" t="s">
        <v>3358</v>
      </c>
      <c r="G1946" s="2"/>
      <c r="H1946" s="18"/>
      <c r="I1946" s="0" t="str">
        <f aca="false">B1946&amp;C1946&amp;D1946</f>
        <v>KIDSHATS45</v>
      </c>
      <c r="J1946" s="2" t="n">
        <f aca="false">COUNTIFS(I:I,I1946)</f>
        <v>1</v>
      </c>
    </row>
    <row r="1947" customFormat="false" ht="15" hidden="false" customHeight="false" outlineLevel="0" collapsed="false">
      <c r="B1947" s="18" t="s">
        <v>303</v>
      </c>
      <c r="C1947" s="18" t="s">
        <v>2550</v>
      </c>
      <c r="D1947" s="75" t="n">
        <v>46</v>
      </c>
      <c r="E1947" s="2" t="s">
        <v>3358</v>
      </c>
      <c r="F1947" s="2" t="s">
        <v>3358</v>
      </c>
      <c r="G1947" s="2"/>
      <c r="H1947" s="18"/>
      <c r="I1947" s="0" t="str">
        <f aca="false">B1947&amp;C1947&amp;D1947</f>
        <v>KIDSHATS46</v>
      </c>
      <c r="J1947" s="2" t="n">
        <f aca="false">COUNTIFS(I:I,I1947)</f>
        <v>1</v>
      </c>
    </row>
    <row r="1948" customFormat="false" ht="15" hidden="false" customHeight="false" outlineLevel="0" collapsed="false">
      <c r="B1948" s="18" t="s">
        <v>303</v>
      </c>
      <c r="C1948" s="18" t="s">
        <v>2550</v>
      </c>
      <c r="D1948" s="75" t="n">
        <v>47</v>
      </c>
      <c r="E1948" s="2" t="s">
        <v>3358</v>
      </c>
      <c r="F1948" s="2" t="s">
        <v>3358</v>
      </c>
      <c r="G1948" s="2"/>
      <c r="H1948" s="18"/>
      <c r="I1948" s="0" t="str">
        <f aca="false">B1948&amp;C1948&amp;D1948</f>
        <v>KIDSHATS47</v>
      </c>
      <c r="J1948" s="2" t="n">
        <f aca="false">COUNTIFS(I:I,I1948)</f>
        <v>1</v>
      </c>
    </row>
    <row r="1949" customFormat="false" ht="15" hidden="false" customHeight="false" outlineLevel="0" collapsed="false">
      <c r="B1949" s="18" t="s">
        <v>303</v>
      </c>
      <c r="C1949" s="18" t="s">
        <v>2550</v>
      </c>
      <c r="D1949" s="75" t="n">
        <v>48</v>
      </c>
      <c r="E1949" s="2" t="s">
        <v>3358</v>
      </c>
      <c r="F1949" s="2" t="s">
        <v>3358</v>
      </c>
      <c r="G1949" s="2"/>
      <c r="H1949" s="18"/>
      <c r="I1949" s="0" t="str">
        <f aca="false">B1949&amp;C1949&amp;D1949</f>
        <v>KIDSHATS48</v>
      </c>
      <c r="J1949" s="2" t="n">
        <f aca="false">COUNTIFS(I:I,I1949)</f>
        <v>1</v>
      </c>
    </row>
    <row r="1950" customFormat="false" ht="15" hidden="false" customHeight="false" outlineLevel="0" collapsed="false">
      <c r="B1950" s="18" t="s">
        <v>303</v>
      </c>
      <c r="C1950" s="18" t="s">
        <v>2550</v>
      </c>
      <c r="D1950" s="75" t="n">
        <v>49</v>
      </c>
      <c r="E1950" s="2" t="s">
        <v>3358</v>
      </c>
      <c r="F1950" s="2" t="s">
        <v>3358</v>
      </c>
      <c r="G1950" s="2"/>
      <c r="H1950" s="18"/>
      <c r="I1950" s="0" t="str">
        <f aca="false">B1950&amp;C1950&amp;D1950</f>
        <v>KIDSHATS49</v>
      </c>
      <c r="J1950" s="2" t="n">
        <f aca="false">COUNTIFS(I:I,I1950)</f>
        <v>1</v>
      </c>
    </row>
    <row r="1951" customFormat="false" ht="15" hidden="false" customHeight="false" outlineLevel="0" collapsed="false">
      <c r="B1951" s="18" t="s">
        <v>303</v>
      </c>
      <c r="C1951" s="18" t="s">
        <v>2550</v>
      </c>
      <c r="D1951" s="75" t="n">
        <v>50</v>
      </c>
      <c r="E1951" s="2" t="s">
        <v>3358</v>
      </c>
      <c r="F1951" s="2" t="s">
        <v>3358</v>
      </c>
      <c r="G1951" s="2"/>
      <c r="H1951" s="18"/>
      <c r="I1951" s="0" t="str">
        <f aca="false">B1951&amp;C1951&amp;D1951</f>
        <v>KIDSHATS50</v>
      </c>
      <c r="J1951" s="2" t="n">
        <f aca="false">COUNTIFS(I:I,I1951)</f>
        <v>1</v>
      </c>
    </row>
    <row r="1952" customFormat="false" ht="15" hidden="false" customHeight="false" outlineLevel="0" collapsed="false">
      <c r="B1952" s="18" t="s">
        <v>303</v>
      </c>
      <c r="C1952" s="18" t="s">
        <v>2550</v>
      </c>
      <c r="D1952" s="75" t="n">
        <v>51</v>
      </c>
      <c r="E1952" s="2" t="s">
        <v>3358</v>
      </c>
      <c r="F1952" s="2" t="s">
        <v>3358</v>
      </c>
      <c r="G1952" s="2"/>
      <c r="H1952" s="18"/>
      <c r="I1952" s="0" t="str">
        <f aca="false">B1952&amp;C1952&amp;D1952</f>
        <v>KIDSHATS51</v>
      </c>
      <c r="J1952" s="2" t="n">
        <f aca="false">COUNTIFS(I:I,I1952)</f>
        <v>1</v>
      </c>
    </row>
    <row r="1953" customFormat="false" ht="15" hidden="false" customHeight="false" outlineLevel="0" collapsed="false">
      <c r="B1953" s="18" t="s">
        <v>303</v>
      </c>
      <c r="C1953" s="18" t="s">
        <v>2550</v>
      </c>
      <c r="D1953" s="75" t="n">
        <v>52</v>
      </c>
      <c r="E1953" s="2" t="s">
        <v>3358</v>
      </c>
      <c r="F1953" s="2" t="s">
        <v>3358</v>
      </c>
      <c r="G1953" s="2"/>
      <c r="H1953" s="18"/>
      <c r="I1953" s="0" t="str">
        <f aca="false">B1953&amp;C1953&amp;D1953</f>
        <v>KIDSHATS52</v>
      </c>
      <c r="J1953" s="2" t="n">
        <f aca="false">COUNTIFS(I:I,I1953)</f>
        <v>1</v>
      </c>
    </row>
    <row r="1954" customFormat="false" ht="15" hidden="false" customHeight="false" outlineLevel="0" collapsed="false">
      <c r="B1954" s="18" t="s">
        <v>303</v>
      </c>
      <c r="C1954" s="18" t="s">
        <v>2550</v>
      </c>
      <c r="D1954" s="75" t="n">
        <v>53</v>
      </c>
      <c r="E1954" s="2" t="s">
        <v>3358</v>
      </c>
      <c r="F1954" s="2" t="s">
        <v>3358</v>
      </c>
      <c r="G1954" s="2"/>
      <c r="H1954" s="18"/>
      <c r="I1954" s="0" t="str">
        <f aca="false">B1954&amp;C1954&amp;D1954</f>
        <v>KIDSHATS53</v>
      </c>
      <c r="J1954" s="2" t="n">
        <f aca="false">COUNTIFS(I:I,I1954)</f>
        <v>1</v>
      </c>
    </row>
    <row r="1955" customFormat="false" ht="15" hidden="false" customHeight="false" outlineLevel="0" collapsed="false">
      <c r="B1955" s="18" t="s">
        <v>303</v>
      </c>
      <c r="C1955" s="18" t="s">
        <v>2550</v>
      </c>
      <c r="D1955" s="75" t="n">
        <v>54</v>
      </c>
      <c r="E1955" s="2" t="s">
        <v>3358</v>
      </c>
      <c r="F1955" s="2" t="s">
        <v>3358</v>
      </c>
      <c r="G1955" s="2"/>
      <c r="H1955" s="18"/>
      <c r="I1955" s="0" t="str">
        <f aca="false">B1955&amp;C1955&amp;D1955</f>
        <v>KIDSHATS54</v>
      </c>
      <c r="J1955" s="2" t="n">
        <f aca="false">COUNTIFS(I:I,I1955)</f>
        <v>1</v>
      </c>
    </row>
    <row r="1956" customFormat="false" ht="15" hidden="false" customHeight="false" outlineLevel="0" collapsed="false">
      <c r="B1956" s="18" t="s">
        <v>303</v>
      </c>
      <c r="C1956" s="18" t="s">
        <v>2550</v>
      </c>
      <c r="D1956" s="75" t="n">
        <v>55</v>
      </c>
      <c r="E1956" s="2" t="s">
        <v>3358</v>
      </c>
      <c r="F1956" s="2" t="s">
        <v>3358</v>
      </c>
      <c r="G1956" s="2"/>
      <c r="H1956" s="18"/>
      <c r="I1956" s="0" t="str">
        <f aca="false">B1956&amp;C1956&amp;D1956</f>
        <v>KIDSHATS55</v>
      </c>
      <c r="J1956" s="2" t="n">
        <f aca="false">COUNTIFS(I:I,I1956)</f>
        <v>1</v>
      </c>
    </row>
    <row r="1957" customFormat="false" ht="15" hidden="false" customHeight="false" outlineLevel="0" collapsed="false">
      <c r="B1957" s="18" t="s">
        <v>303</v>
      </c>
      <c r="C1957" s="18" t="s">
        <v>2550</v>
      </c>
      <c r="D1957" s="75" t="n">
        <v>56</v>
      </c>
      <c r="E1957" s="2" t="s">
        <v>3358</v>
      </c>
      <c r="F1957" s="2" t="s">
        <v>3358</v>
      </c>
      <c r="G1957" s="2"/>
      <c r="H1957" s="18"/>
      <c r="I1957" s="0" t="str">
        <f aca="false">B1957&amp;C1957&amp;D1957</f>
        <v>KIDSHATS56</v>
      </c>
      <c r="J1957" s="2" t="n">
        <f aca="false">COUNTIFS(I:I,I1957)</f>
        <v>1</v>
      </c>
    </row>
    <row r="1958" customFormat="false" ht="15" hidden="false" customHeight="false" outlineLevel="0" collapsed="false">
      <c r="B1958" s="18" t="s">
        <v>303</v>
      </c>
      <c r="C1958" s="18" t="s">
        <v>2550</v>
      </c>
      <c r="D1958" s="75" t="n">
        <v>57</v>
      </c>
      <c r="E1958" s="2" t="s">
        <v>3358</v>
      </c>
      <c r="F1958" s="2" t="s">
        <v>3358</v>
      </c>
      <c r="G1958" s="2"/>
      <c r="H1958" s="18"/>
      <c r="I1958" s="0" t="str">
        <f aca="false">B1958&amp;C1958&amp;D1958</f>
        <v>KIDSHATS57</v>
      </c>
      <c r="J1958" s="2" t="n">
        <f aca="false">COUNTIFS(I:I,I1958)</f>
        <v>1</v>
      </c>
    </row>
    <row r="1959" customFormat="false" ht="15" hidden="false" customHeight="false" outlineLevel="0" collapsed="false">
      <c r="B1959" s="18" t="s">
        <v>303</v>
      </c>
      <c r="C1959" s="18" t="s">
        <v>2550</v>
      </c>
      <c r="D1959" s="75" t="n">
        <v>58</v>
      </c>
      <c r="E1959" s="2" t="s">
        <v>3358</v>
      </c>
      <c r="F1959" s="2" t="s">
        <v>3358</v>
      </c>
      <c r="G1959" s="2"/>
      <c r="H1959" s="18"/>
      <c r="I1959" s="0" t="str">
        <f aca="false">B1959&amp;C1959&amp;D1959</f>
        <v>KIDSHATS58</v>
      </c>
      <c r="J1959" s="2" t="n">
        <f aca="false">COUNTIFS(I:I,I1959)</f>
        <v>1</v>
      </c>
    </row>
    <row r="1960" customFormat="false" ht="15" hidden="false" customHeight="false" outlineLevel="0" collapsed="false">
      <c r="B1960" s="18" t="s">
        <v>303</v>
      </c>
      <c r="C1960" s="18" t="s">
        <v>2550</v>
      </c>
      <c r="D1960" s="75" t="n">
        <v>59</v>
      </c>
      <c r="E1960" s="2" t="s">
        <v>3358</v>
      </c>
      <c r="F1960" s="2" t="s">
        <v>3358</v>
      </c>
      <c r="G1960" s="2"/>
      <c r="H1960" s="18"/>
      <c r="I1960" s="0" t="str">
        <f aca="false">B1960&amp;C1960&amp;D1960</f>
        <v>KIDSHATS59</v>
      </c>
      <c r="J1960" s="2" t="n">
        <f aca="false">COUNTIFS(I:I,I1960)</f>
        <v>1</v>
      </c>
    </row>
    <row r="1961" customFormat="false" ht="15" hidden="false" customHeight="false" outlineLevel="0" collapsed="false">
      <c r="B1961" s="18" t="s">
        <v>303</v>
      </c>
      <c r="C1961" s="18" t="s">
        <v>2550</v>
      </c>
      <c r="D1961" s="75" t="n">
        <v>60</v>
      </c>
      <c r="E1961" s="2" t="s">
        <v>3358</v>
      </c>
      <c r="F1961" s="2" t="s">
        <v>3358</v>
      </c>
      <c r="G1961" s="2"/>
      <c r="H1961" s="18"/>
      <c r="I1961" s="0" t="str">
        <f aca="false">B1961&amp;C1961&amp;D1961</f>
        <v>KIDSHATS60</v>
      </c>
      <c r="J1961" s="2" t="n">
        <f aca="false">COUNTIFS(I:I,I1961)</f>
        <v>1</v>
      </c>
    </row>
    <row r="1962" customFormat="false" ht="15" hidden="false" customHeight="false" outlineLevel="0" collapsed="false">
      <c r="B1962" s="18" t="s">
        <v>303</v>
      </c>
      <c r="C1962" s="18" t="s">
        <v>2550</v>
      </c>
      <c r="D1962" s="75" t="n">
        <v>62</v>
      </c>
      <c r="E1962" s="2" t="s">
        <v>3358</v>
      </c>
      <c r="F1962" s="2" t="s">
        <v>3358</v>
      </c>
      <c r="G1962" s="2"/>
      <c r="H1962" s="18"/>
      <c r="I1962" s="0" t="str">
        <f aca="false">B1962&amp;C1962&amp;D1962</f>
        <v>KIDSHATS62</v>
      </c>
      <c r="J1962" s="2" t="n">
        <f aca="false">COUNTIFS(I:I,I1962)</f>
        <v>1</v>
      </c>
    </row>
    <row r="1963" customFormat="false" ht="15" hidden="false" customHeight="false" outlineLevel="0" collapsed="false">
      <c r="B1963" s="18" t="s">
        <v>303</v>
      </c>
      <c r="C1963" s="18" t="s">
        <v>2550</v>
      </c>
      <c r="D1963" s="2" t="s">
        <v>163</v>
      </c>
      <c r="E1963" s="2" t="s">
        <v>3358</v>
      </c>
      <c r="F1963" s="2" t="s">
        <v>3358</v>
      </c>
      <c r="G1963" s="2"/>
      <c r="H1963" s="18"/>
      <c r="I1963" s="0" t="str">
        <f aca="false">B1963&amp;C1963&amp;D1963</f>
        <v>KIDSHATS36/38</v>
      </c>
      <c r="J1963" s="2" t="n">
        <f aca="false">COUNTIFS(I:I,I1963)</f>
        <v>1</v>
      </c>
    </row>
    <row r="1964" customFormat="false" ht="15" hidden="false" customHeight="false" outlineLevel="0" collapsed="false">
      <c r="B1964" s="18" t="s">
        <v>303</v>
      </c>
      <c r="C1964" s="18" t="s">
        <v>2550</v>
      </c>
      <c r="D1964" s="2" t="s">
        <v>166</v>
      </c>
      <c r="E1964" s="2" t="s">
        <v>3358</v>
      </c>
      <c r="F1964" s="2" t="s">
        <v>3358</v>
      </c>
      <c r="G1964" s="2"/>
      <c r="H1964" s="18"/>
      <c r="I1964" s="0" t="str">
        <f aca="false">B1964&amp;C1964&amp;D1964</f>
        <v>KIDSHATS38/40</v>
      </c>
      <c r="J1964" s="2" t="n">
        <f aca="false">COUNTIFS(I:I,I1964)</f>
        <v>1</v>
      </c>
    </row>
    <row r="1965" customFormat="false" ht="15" hidden="false" customHeight="false" outlineLevel="0" collapsed="false">
      <c r="B1965" s="18" t="s">
        <v>303</v>
      </c>
      <c r="C1965" s="18" t="s">
        <v>2550</v>
      </c>
      <c r="D1965" s="2" t="s">
        <v>169</v>
      </c>
      <c r="E1965" s="2" t="s">
        <v>3358</v>
      </c>
      <c r="F1965" s="2" t="s">
        <v>3358</v>
      </c>
      <c r="G1965" s="2"/>
      <c r="H1965" s="18"/>
      <c r="I1965" s="0" t="str">
        <f aca="false">B1965&amp;C1965&amp;D1965</f>
        <v>KIDSHATS40/42</v>
      </c>
      <c r="J1965" s="2" t="n">
        <f aca="false">COUNTIFS(I:I,I1965)</f>
        <v>1</v>
      </c>
    </row>
    <row r="1966" customFormat="false" ht="15" hidden="false" customHeight="false" outlineLevel="0" collapsed="false">
      <c r="B1966" s="18" t="s">
        <v>303</v>
      </c>
      <c r="C1966" s="18" t="s">
        <v>2550</v>
      </c>
      <c r="D1966" s="2" t="s">
        <v>171</v>
      </c>
      <c r="E1966" s="2" t="s">
        <v>3358</v>
      </c>
      <c r="F1966" s="2" t="s">
        <v>3358</v>
      </c>
      <c r="G1966" s="2"/>
      <c r="H1966" s="18"/>
      <c r="I1966" s="0" t="str">
        <f aca="false">B1966&amp;C1966&amp;D1966</f>
        <v>KIDSHATS42/44</v>
      </c>
      <c r="J1966" s="2" t="n">
        <f aca="false">COUNTIFS(I:I,I1966)</f>
        <v>1</v>
      </c>
    </row>
    <row r="1967" customFormat="false" ht="15" hidden="false" customHeight="false" outlineLevel="0" collapsed="false">
      <c r="B1967" s="18" t="s">
        <v>303</v>
      </c>
      <c r="C1967" s="18" t="s">
        <v>2550</v>
      </c>
      <c r="D1967" s="2" t="s">
        <v>262</v>
      </c>
      <c r="E1967" s="2" t="s">
        <v>3358</v>
      </c>
      <c r="F1967" s="2" t="s">
        <v>3358</v>
      </c>
      <c r="G1967" s="2"/>
      <c r="H1967" s="18"/>
      <c r="I1967" s="0" t="str">
        <f aca="false">B1967&amp;C1967&amp;D1967</f>
        <v>KIDSHATS44/46</v>
      </c>
      <c r="J1967" s="2" t="n">
        <f aca="false">COUNTIFS(I:I,I1967)</f>
        <v>1</v>
      </c>
    </row>
    <row r="1968" customFormat="false" ht="15" hidden="false" customHeight="false" outlineLevel="0" collapsed="false">
      <c r="B1968" s="18" t="s">
        <v>303</v>
      </c>
      <c r="C1968" s="18" t="s">
        <v>2550</v>
      </c>
      <c r="D1968" s="2" t="s">
        <v>264</v>
      </c>
      <c r="E1968" s="2" t="s">
        <v>3358</v>
      </c>
      <c r="F1968" s="2" t="s">
        <v>3358</v>
      </c>
      <c r="G1968" s="2"/>
      <c r="H1968" s="18"/>
      <c r="I1968" s="0" t="str">
        <f aca="false">B1968&amp;C1968&amp;D1968</f>
        <v>KIDSHATS46/48</v>
      </c>
      <c r="J1968" s="2" t="n">
        <f aca="false">COUNTIFS(I:I,I1968)</f>
        <v>1</v>
      </c>
    </row>
    <row r="1969" customFormat="false" ht="15" hidden="false" customHeight="false" outlineLevel="0" collapsed="false">
      <c r="B1969" s="18" t="s">
        <v>303</v>
      </c>
      <c r="C1969" s="18" t="s">
        <v>2550</v>
      </c>
      <c r="D1969" s="2" t="s">
        <v>266</v>
      </c>
      <c r="E1969" s="2" t="s">
        <v>3358</v>
      </c>
      <c r="F1969" s="2" t="s">
        <v>3358</v>
      </c>
      <c r="G1969" s="2"/>
      <c r="H1969" s="18"/>
      <c r="I1969" s="0" t="str">
        <f aca="false">B1969&amp;C1969&amp;D1969</f>
        <v>KIDSHATS48/50</v>
      </c>
      <c r="J1969" s="2" t="n">
        <f aca="false">COUNTIFS(I:I,I1969)</f>
        <v>1</v>
      </c>
    </row>
    <row r="1970" customFormat="false" ht="15" hidden="false" customHeight="false" outlineLevel="0" collapsed="false">
      <c r="B1970" s="18" t="s">
        <v>303</v>
      </c>
      <c r="C1970" s="18" t="s">
        <v>2550</v>
      </c>
      <c r="D1970" s="2" t="s">
        <v>465</v>
      </c>
      <c r="E1970" s="2" t="s">
        <v>3358</v>
      </c>
      <c r="F1970" s="2" t="s">
        <v>3358</v>
      </c>
      <c r="G1970" s="2"/>
      <c r="H1970" s="18"/>
      <c r="I1970" s="0" t="str">
        <f aca="false">B1970&amp;C1970&amp;D1970</f>
        <v>KIDSHATS50/52</v>
      </c>
      <c r="J1970" s="2" t="n">
        <f aca="false">COUNTIFS(I:I,I1970)</f>
        <v>1</v>
      </c>
    </row>
    <row r="1971" customFormat="false" ht="15" hidden="false" customHeight="false" outlineLevel="0" collapsed="false">
      <c r="B1971" s="18" t="s">
        <v>303</v>
      </c>
      <c r="C1971" s="18" t="s">
        <v>2550</v>
      </c>
      <c r="D1971" s="2" t="s">
        <v>466</v>
      </c>
      <c r="E1971" s="2" t="s">
        <v>3358</v>
      </c>
      <c r="F1971" s="2" t="s">
        <v>3358</v>
      </c>
      <c r="G1971" s="2"/>
      <c r="H1971" s="18"/>
      <c r="I1971" s="0" t="str">
        <f aca="false">B1971&amp;C1971&amp;D1971</f>
        <v>KIDSHATS52/54</v>
      </c>
      <c r="J1971" s="2" t="n">
        <f aca="false">COUNTIFS(I:I,I1971)</f>
        <v>1</v>
      </c>
    </row>
    <row r="1972" customFormat="false" ht="15" hidden="false" customHeight="false" outlineLevel="0" collapsed="false">
      <c r="B1972" s="18" t="s">
        <v>303</v>
      </c>
      <c r="C1972" s="18" t="s">
        <v>2550</v>
      </c>
      <c r="D1972" s="2" t="s">
        <v>3828</v>
      </c>
      <c r="E1972" s="2" t="s">
        <v>3358</v>
      </c>
      <c r="F1972" s="2" t="s">
        <v>3358</v>
      </c>
      <c r="G1972" s="2"/>
      <c r="H1972" s="18"/>
      <c r="I1972" s="0" t="str">
        <f aca="false">B1972&amp;C1972&amp;D1972</f>
        <v>KIDSHATS53/55</v>
      </c>
      <c r="J1972" s="2" t="n">
        <f aca="false">COUNTIFS(I:I,I1972)</f>
        <v>1</v>
      </c>
    </row>
    <row r="1973" customFormat="false" ht="15" hidden="false" customHeight="false" outlineLevel="0" collapsed="false">
      <c r="B1973" s="18" t="s">
        <v>303</v>
      </c>
      <c r="C1973" s="18" t="s">
        <v>2550</v>
      </c>
      <c r="D1973" s="2" t="s">
        <v>3837</v>
      </c>
      <c r="E1973" s="2" t="s">
        <v>3358</v>
      </c>
      <c r="F1973" s="2" t="s">
        <v>3358</v>
      </c>
      <c r="G1973" s="2"/>
      <c r="H1973" s="18"/>
      <c r="I1973" s="0" t="str">
        <f aca="false">B1973&amp;C1973&amp;D1973</f>
        <v>KIDSHATS53/57</v>
      </c>
      <c r="J1973" s="2" t="n">
        <f aca="false">COUNTIFS(I:I,I1973)</f>
        <v>1</v>
      </c>
    </row>
    <row r="1974" customFormat="false" ht="15" hidden="false" customHeight="false" outlineLevel="0" collapsed="false">
      <c r="B1974" s="18" t="s">
        <v>303</v>
      </c>
      <c r="C1974" s="18" t="s">
        <v>2550</v>
      </c>
      <c r="D1974" s="2" t="s">
        <v>467</v>
      </c>
      <c r="E1974" s="2" t="s">
        <v>3358</v>
      </c>
      <c r="F1974" s="2" t="s">
        <v>3358</v>
      </c>
      <c r="G1974" s="2"/>
      <c r="H1974" s="18"/>
      <c r="I1974" s="0" t="str">
        <f aca="false">B1974&amp;C1974&amp;D1974</f>
        <v>KIDSHATS54/56</v>
      </c>
      <c r="J1974" s="2" t="n">
        <f aca="false">COUNTIFS(I:I,I1974)</f>
        <v>1</v>
      </c>
    </row>
    <row r="1975" customFormat="false" ht="15" hidden="false" customHeight="false" outlineLevel="0" collapsed="false">
      <c r="B1975" s="18" t="s">
        <v>303</v>
      </c>
      <c r="C1975" s="18" t="s">
        <v>2550</v>
      </c>
      <c r="D1975" s="2" t="s">
        <v>468</v>
      </c>
      <c r="E1975" s="2" t="s">
        <v>3358</v>
      </c>
      <c r="F1975" s="2" t="s">
        <v>3358</v>
      </c>
      <c r="G1975" s="2"/>
      <c r="H1975" s="18"/>
      <c r="I1975" s="0" t="str">
        <f aca="false">B1975&amp;C1975&amp;D1975</f>
        <v>KIDSHATS56/58</v>
      </c>
      <c r="J1975" s="2" t="n">
        <f aca="false">COUNTIFS(I:I,I1975)</f>
        <v>1</v>
      </c>
    </row>
    <row r="1976" customFormat="false" ht="15" hidden="false" customHeight="false" outlineLevel="0" collapsed="false">
      <c r="B1976" s="18" t="s">
        <v>303</v>
      </c>
      <c r="C1976" s="18" t="s">
        <v>2550</v>
      </c>
      <c r="D1976" s="2" t="s">
        <v>469</v>
      </c>
      <c r="E1976" s="2" t="s">
        <v>3358</v>
      </c>
      <c r="F1976" s="2" t="s">
        <v>3358</v>
      </c>
      <c r="G1976" s="2"/>
      <c r="H1976" s="18"/>
      <c r="I1976" s="0" t="str">
        <f aca="false">B1976&amp;C1976&amp;D1976</f>
        <v>KIDSHATS58/60</v>
      </c>
      <c r="J1976" s="2" t="n">
        <f aca="false">COUNTIFS(I:I,I1976)</f>
        <v>1</v>
      </c>
    </row>
    <row r="1977" customFormat="false" ht="15" hidden="false" customHeight="false" outlineLevel="0" collapsed="false">
      <c r="B1977" s="18" t="s">
        <v>303</v>
      </c>
      <c r="C1977" s="18" t="s">
        <v>978</v>
      </c>
      <c r="D1977" s="75" t="n">
        <v>44</v>
      </c>
      <c r="E1977" s="2" t="s">
        <v>3358</v>
      </c>
      <c r="F1977" s="2" t="n">
        <v>999</v>
      </c>
      <c r="G1977" s="2"/>
      <c r="H1977" s="18"/>
      <c r="I1977" s="0" t="str">
        <f aca="false">B1977&amp;C1977&amp;D1977</f>
        <v>KIDSHEIGHT44</v>
      </c>
      <c r="J1977" s="2" t="n">
        <f aca="false">COUNTIFS(I:I,I1977)</f>
        <v>1</v>
      </c>
    </row>
    <row r="1978" customFormat="false" ht="15" hidden="false" customHeight="false" outlineLevel="0" collapsed="false">
      <c r="B1978" s="18" t="s">
        <v>303</v>
      </c>
      <c r="C1978" s="18" t="s">
        <v>978</v>
      </c>
      <c r="D1978" s="75" t="n">
        <v>50</v>
      </c>
      <c r="E1978" s="2" t="s">
        <v>3358</v>
      </c>
      <c r="F1978" s="2" t="n">
        <v>989</v>
      </c>
      <c r="G1978" s="2"/>
      <c r="H1978" s="18"/>
      <c r="I1978" s="0" t="str">
        <f aca="false">B1978&amp;C1978&amp;D1978</f>
        <v>KIDSHEIGHT50</v>
      </c>
      <c r="J1978" s="2" t="n">
        <f aca="false">COUNTIFS(I:I,I1978)</f>
        <v>1</v>
      </c>
    </row>
    <row r="1979" customFormat="false" ht="15" hidden="false" customHeight="false" outlineLevel="0" collapsed="false">
      <c r="B1979" s="18" t="s">
        <v>303</v>
      </c>
      <c r="C1979" s="18" t="s">
        <v>978</v>
      </c>
      <c r="D1979" s="2" t="n">
        <v>53</v>
      </c>
      <c r="E1979" s="2" t="s">
        <v>3358</v>
      </c>
      <c r="F1979" s="2" t="n">
        <v>979</v>
      </c>
      <c r="G1979" s="2"/>
      <c r="H1979" s="18"/>
      <c r="I1979" s="0" t="str">
        <f aca="false">B1979&amp;C1979&amp;D1979</f>
        <v>KIDSHEIGHT53</v>
      </c>
      <c r="J1979" s="2" t="n">
        <f aca="false">COUNTIFS(I:I,I1979)</f>
        <v>1</v>
      </c>
    </row>
    <row r="1980" customFormat="false" ht="15" hidden="false" customHeight="false" outlineLevel="0" collapsed="false">
      <c r="B1980" s="18" t="s">
        <v>303</v>
      </c>
      <c r="C1980" s="18" t="s">
        <v>978</v>
      </c>
      <c r="D1980" s="75" t="n">
        <v>56</v>
      </c>
      <c r="E1980" s="2" t="s">
        <v>3358</v>
      </c>
      <c r="F1980" s="2" t="n">
        <v>969</v>
      </c>
      <c r="G1980" s="2"/>
      <c r="H1980" s="18"/>
      <c r="I1980" s="0" t="str">
        <f aca="false">B1980&amp;C1980&amp;D1980</f>
        <v>KIDSHEIGHT56</v>
      </c>
      <c r="J1980" s="2" t="n">
        <f aca="false">COUNTIFS(I:I,I1980)</f>
        <v>1</v>
      </c>
    </row>
    <row r="1981" customFormat="false" ht="15" hidden="false" customHeight="false" outlineLevel="0" collapsed="false">
      <c r="B1981" s="18" t="s">
        <v>303</v>
      </c>
      <c r="C1981" s="18" t="s">
        <v>978</v>
      </c>
      <c r="D1981" s="2" t="n">
        <v>59</v>
      </c>
      <c r="E1981" s="2" t="s">
        <v>3358</v>
      </c>
      <c r="F1981" s="2" t="n">
        <v>959</v>
      </c>
      <c r="G1981" s="2"/>
      <c r="H1981" s="18"/>
      <c r="I1981" s="0" t="str">
        <f aca="false">B1981&amp;C1981&amp;D1981</f>
        <v>KIDSHEIGHT59</v>
      </c>
      <c r="J1981" s="2" t="n">
        <f aca="false">COUNTIFS(I:I,I1981)</f>
        <v>1</v>
      </c>
    </row>
    <row r="1982" customFormat="false" ht="15" hidden="false" customHeight="false" outlineLevel="0" collapsed="false">
      <c r="B1982" s="18" t="s">
        <v>303</v>
      </c>
      <c r="C1982" s="18" t="s">
        <v>978</v>
      </c>
      <c r="D1982" s="75" t="n">
        <v>60</v>
      </c>
      <c r="E1982" s="2" t="s">
        <v>3358</v>
      </c>
      <c r="F1982" s="2" t="n">
        <v>949</v>
      </c>
      <c r="G1982" s="2"/>
      <c r="H1982" s="18"/>
      <c r="I1982" s="0" t="str">
        <f aca="false">B1982&amp;C1982&amp;D1982</f>
        <v>KIDSHEIGHT60</v>
      </c>
      <c r="J1982" s="2" t="n">
        <f aca="false">COUNTIFS(I:I,I1982)</f>
        <v>1</v>
      </c>
    </row>
    <row r="1983" customFormat="false" ht="15" hidden="false" customHeight="false" outlineLevel="0" collapsed="false">
      <c r="B1983" s="18" t="s">
        <v>303</v>
      </c>
      <c r="C1983" s="18" t="s">
        <v>978</v>
      </c>
      <c r="D1983" s="75" t="n">
        <v>62</v>
      </c>
      <c r="E1983" s="2" t="s">
        <v>3358</v>
      </c>
      <c r="F1983" s="2" t="n">
        <v>939</v>
      </c>
      <c r="G1983" s="2"/>
      <c r="H1983" s="18"/>
      <c r="I1983" s="0" t="str">
        <f aca="false">B1983&amp;C1983&amp;D1983</f>
        <v>KIDSHEIGHT62</v>
      </c>
      <c r="J1983" s="2" t="n">
        <f aca="false">COUNTIFS(I:I,I1983)</f>
        <v>1</v>
      </c>
    </row>
    <row r="1984" customFormat="false" ht="15" hidden="false" customHeight="false" outlineLevel="0" collapsed="false">
      <c r="B1984" s="18" t="s">
        <v>303</v>
      </c>
      <c r="C1984" s="18" t="s">
        <v>978</v>
      </c>
      <c r="D1984" s="75" t="n">
        <v>68</v>
      </c>
      <c r="E1984" s="2" t="s">
        <v>3358</v>
      </c>
      <c r="F1984" s="2" t="n">
        <v>929</v>
      </c>
      <c r="G1984" s="2"/>
      <c r="H1984" s="18"/>
      <c r="I1984" s="0" t="str">
        <f aca="false">B1984&amp;C1984&amp;D1984</f>
        <v>KIDSHEIGHT68</v>
      </c>
      <c r="J1984" s="2" t="n">
        <f aca="false">COUNTIFS(I:I,I1984)</f>
        <v>1</v>
      </c>
    </row>
    <row r="1985" customFormat="false" ht="15" hidden="false" customHeight="false" outlineLevel="0" collapsed="false">
      <c r="B1985" s="18" t="s">
        <v>303</v>
      </c>
      <c r="C1985" s="18" t="s">
        <v>978</v>
      </c>
      <c r="D1985" s="75" t="n">
        <v>70</v>
      </c>
      <c r="E1985" s="2" t="s">
        <v>3358</v>
      </c>
      <c r="F1985" s="2" t="n">
        <v>919</v>
      </c>
      <c r="G1985" s="2"/>
      <c r="H1985" s="18"/>
      <c r="I1985" s="0" t="str">
        <f aca="false">B1985&amp;C1985&amp;D1985</f>
        <v>KIDSHEIGHT70</v>
      </c>
      <c r="J1985" s="2" t="n">
        <f aca="false">COUNTIFS(I:I,I1985)</f>
        <v>1</v>
      </c>
    </row>
    <row r="1986" customFormat="false" ht="15" hidden="false" customHeight="false" outlineLevel="0" collapsed="false">
      <c r="B1986" s="18" t="s">
        <v>303</v>
      </c>
      <c r="C1986" s="18" t="s">
        <v>978</v>
      </c>
      <c r="D1986" s="2" t="n">
        <v>71</v>
      </c>
      <c r="E1986" s="2" t="s">
        <v>3358</v>
      </c>
      <c r="F1986" s="2" t="n">
        <v>909</v>
      </c>
      <c r="G1986" s="2"/>
      <c r="H1986" s="18"/>
      <c r="I1986" s="0" t="str">
        <f aca="false">B1986&amp;C1986&amp;D1986</f>
        <v>KIDSHEIGHT71</v>
      </c>
      <c r="J1986" s="2" t="n">
        <f aca="false">COUNTIFS(I:I,I1986)</f>
        <v>1</v>
      </c>
    </row>
    <row r="1987" customFormat="false" ht="15" hidden="false" customHeight="false" outlineLevel="0" collapsed="false">
      <c r="B1987" s="18" t="s">
        <v>303</v>
      </c>
      <c r="C1987" s="18" t="s">
        <v>978</v>
      </c>
      <c r="D1987" s="75" t="n">
        <v>74</v>
      </c>
      <c r="E1987" s="2" t="s">
        <v>3358</v>
      </c>
      <c r="F1987" s="2" t="n">
        <v>899</v>
      </c>
      <c r="G1987" s="2"/>
      <c r="H1987" s="18"/>
      <c r="I1987" s="0" t="str">
        <f aca="false">B1987&amp;C1987&amp;D1987</f>
        <v>KIDSHEIGHT74</v>
      </c>
      <c r="J1987" s="2" t="n">
        <f aca="false">COUNTIFS(I:I,I1987)</f>
        <v>1</v>
      </c>
    </row>
    <row r="1988" customFormat="false" ht="15" hidden="false" customHeight="false" outlineLevel="0" collapsed="false">
      <c r="B1988" s="18" t="s">
        <v>303</v>
      </c>
      <c r="C1988" s="18" t="s">
        <v>978</v>
      </c>
      <c r="D1988" s="2" t="n">
        <v>75</v>
      </c>
      <c r="E1988" s="2" t="s">
        <v>3358</v>
      </c>
      <c r="F1988" s="2" t="n">
        <v>889</v>
      </c>
      <c r="G1988" s="2"/>
      <c r="H1988" s="18"/>
      <c r="I1988" s="0" t="str">
        <f aca="false">B1988&amp;C1988&amp;D1988</f>
        <v>KIDSHEIGHT75</v>
      </c>
      <c r="J1988" s="2" t="n">
        <f aca="false">COUNTIFS(I:I,I1988)</f>
        <v>1</v>
      </c>
    </row>
    <row r="1989" customFormat="false" ht="15" hidden="false" customHeight="false" outlineLevel="0" collapsed="false">
      <c r="B1989" s="18" t="s">
        <v>303</v>
      </c>
      <c r="C1989" s="18" t="s">
        <v>978</v>
      </c>
      <c r="D1989" s="75" t="n">
        <v>80</v>
      </c>
      <c r="E1989" s="2" t="s">
        <v>3358</v>
      </c>
      <c r="F1989" s="2" t="n">
        <v>879</v>
      </c>
      <c r="G1989" s="2"/>
      <c r="H1989" s="18"/>
      <c r="I1989" s="0" t="str">
        <f aca="false">B1989&amp;C1989&amp;D1989</f>
        <v>KIDSHEIGHT80</v>
      </c>
      <c r="J1989" s="2" t="n">
        <f aca="false">COUNTIFS(I:I,I1989)</f>
        <v>1</v>
      </c>
    </row>
    <row r="1990" customFormat="false" ht="15" hidden="false" customHeight="false" outlineLevel="0" collapsed="false">
      <c r="B1990" s="18" t="s">
        <v>303</v>
      </c>
      <c r="C1990" s="18" t="s">
        <v>978</v>
      </c>
      <c r="D1990" s="75" t="n">
        <v>82</v>
      </c>
      <c r="E1990" s="2" t="s">
        <v>3358</v>
      </c>
      <c r="F1990" s="2" t="n">
        <v>869</v>
      </c>
      <c r="G1990" s="2"/>
      <c r="H1990" s="18"/>
      <c r="I1990" s="0" t="str">
        <f aca="false">B1990&amp;C1990&amp;D1990</f>
        <v>KIDSHEIGHT82</v>
      </c>
      <c r="J1990" s="2" t="n">
        <f aca="false">COUNTIFS(I:I,I1990)</f>
        <v>1</v>
      </c>
    </row>
    <row r="1991" customFormat="false" ht="15" hidden="false" customHeight="false" outlineLevel="0" collapsed="false">
      <c r="B1991" s="18" t="s">
        <v>303</v>
      </c>
      <c r="C1991" s="18" t="s">
        <v>978</v>
      </c>
      <c r="D1991" s="2" t="n">
        <v>85</v>
      </c>
      <c r="E1991" s="2" t="s">
        <v>3358</v>
      </c>
      <c r="F1991" s="2" t="n">
        <v>859</v>
      </c>
      <c r="G1991" s="2"/>
      <c r="H1991" s="18"/>
      <c r="I1991" s="0" t="str">
        <f aca="false">B1991&amp;C1991&amp;D1991</f>
        <v>KIDSHEIGHT85</v>
      </c>
      <c r="J1991" s="2" t="n">
        <f aca="false">COUNTIFS(I:I,I1991)</f>
        <v>1</v>
      </c>
    </row>
    <row r="1992" customFormat="false" ht="15" hidden="false" customHeight="false" outlineLevel="0" collapsed="false">
      <c r="B1992" s="18" t="s">
        <v>303</v>
      </c>
      <c r="C1992" s="18" t="s">
        <v>978</v>
      </c>
      <c r="D1992" s="75" t="n">
        <v>86</v>
      </c>
      <c r="E1992" s="2" t="s">
        <v>3358</v>
      </c>
      <c r="F1992" s="2" t="n">
        <v>849</v>
      </c>
      <c r="G1992" s="2"/>
      <c r="H1992" s="18"/>
      <c r="I1992" s="0" t="str">
        <f aca="false">B1992&amp;C1992&amp;D1992</f>
        <v>KIDSHEIGHT86</v>
      </c>
      <c r="J1992" s="2" t="n">
        <f aca="false">COUNTIFS(I:I,I1992)</f>
        <v>1</v>
      </c>
    </row>
    <row r="1993" customFormat="false" ht="15" hidden="false" customHeight="false" outlineLevel="0" collapsed="false">
      <c r="B1993" s="18" t="s">
        <v>303</v>
      </c>
      <c r="C1993" s="18" t="s">
        <v>978</v>
      </c>
      <c r="D1993" s="75" t="n">
        <v>90</v>
      </c>
      <c r="E1993" s="2" t="s">
        <v>3358</v>
      </c>
      <c r="F1993" s="2" t="n">
        <v>839</v>
      </c>
      <c r="G1993" s="2"/>
      <c r="H1993" s="18"/>
      <c r="I1993" s="0" t="str">
        <f aca="false">B1993&amp;C1993&amp;D1993</f>
        <v>KIDSHEIGHT90</v>
      </c>
      <c r="J1993" s="2" t="n">
        <f aca="false">COUNTIFS(I:I,I1993)</f>
        <v>1</v>
      </c>
    </row>
    <row r="1994" customFormat="false" ht="15" hidden="false" customHeight="false" outlineLevel="0" collapsed="false">
      <c r="B1994" s="18" t="s">
        <v>303</v>
      </c>
      <c r="C1994" s="18" t="s">
        <v>978</v>
      </c>
      <c r="D1994" s="75" t="n">
        <v>92</v>
      </c>
      <c r="E1994" s="2" t="s">
        <v>3358</v>
      </c>
      <c r="F1994" s="2" t="n">
        <v>829</v>
      </c>
      <c r="G1994" s="2"/>
      <c r="H1994" s="18"/>
      <c r="I1994" s="0" t="str">
        <f aca="false">B1994&amp;C1994&amp;D1994</f>
        <v>KIDSHEIGHT92</v>
      </c>
      <c r="J1994" s="2" t="n">
        <f aca="false">COUNTIFS(I:I,I1994)</f>
        <v>1</v>
      </c>
    </row>
    <row r="1995" customFormat="false" ht="15" hidden="false" customHeight="false" outlineLevel="0" collapsed="false">
      <c r="B1995" s="18" t="s">
        <v>303</v>
      </c>
      <c r="C1995" s="18" t="s">
        <v>978</v>
      </c>
      <c r="D1995" s="2" t="n">
        <v>96</v>
      </c>
      <c r="E1995" s="2" t="s">
        <v>3358</v>
      </c>
      <c r="F1995" s="2" t="n">
        <v>819</v>
      </c>
      <c r="G1995" s="2"/>
      <c r="H1995" s="18"/>
      <c r="I1995" s="0" t="str">
        <f aca="false">B1995&amp;C1995&amp;D1995</f>
        <v>KIDSHEIGHT96</v>
      </c>
      <c r="J1995" s="2" t="n">
        <f aca="false">COUNTIFS(I:I,I1995)</f>
        <v>1</v>
      </c>
    </row>
    <row r="1996" customFormat="false" ht="15" hidden="false" customHeight="false" outlineLevel="0" collapsed="false">
      <c r="B1996" s="18" t="s">
        <v>303</v>
      </c>
      <c r="C1996" s="18" t="s">
        <v>978</v>
      </c>
      <c r="D1996" s="75" t="n">
        <v>98</v>
      </c>
      <c r="E1996" s="2" t="s">
        <v>3358</v>
      </c>
      <c r="F1996" s="2" t="n">
        <v>809</v>
      </c>
      <c r="G1996" s="2"/>
      <c r="H1996" s="18"/>
      <c r="I1996" s="0" t="str">
        <f aca="false">B1996&amp;C1996&amp;D1996</f>
        <v>KIDSHEIGHT98</v>
      </c>
      <c r="J1996" s="2" t="n">
        <f aca="false">COUNTIFS(I:I,I1996)</f>
        <v>1</v>
      </c>
    </row>
    <row r="1997" customFormat="false" ht="15" hidden="false" customHeight="false" outlineLevel="0" collapsed="false">
      <c r="B1997" s="18" t="s">
        <v>303</v>
      </c>
      <c r="C1997" s="18" t="s">
        <v>978</v>
      </c>
      <c r="D1997" s="75" t="n">
        <v>100</v>
      </c>
      <c r="E1997" s="2" t="s">
        <v>3358</v>
      </c>
      <c r="F1997" s="2" t="n">
        <v>799</v>
      </c>
      <c r="G1997" s="2"/>
      <c r="H1997" s="18"/>
      <c r="I1997" s="0" t="str">
        <f aca="false">B1997&amp;C1997&amp;D1997</f>
        <v>KIDSHEIGHT100</v>
      </c>
      <c r="J1997" s="2" t="n">
        <f aca="false">COUNTIFS(I:I,I1997)</f>
        <v>1</v>
      </c>
    </row>
    <row r="1998" customFormat="false" ht="15" hidden="false" customHeight="false" outlineLevel="0" collapsed="false">
      <c r="B1998" s="18" t="s">
        <v>303</v>
      </c>
      <c r="C1998" s="18" t="s">
        <v>978</v>
      </c>
      <c r="D1998" s="75" t="n">
        <v>104</v>
      </c>
      <c r="E1998" s="2" t="s">
        <v>3358</v>
      </c>
      <c r="F1998" s="2" t="n">
        <v>789</v>
      </c>
      <c r="G1998" s="2"/>
      <c r="H1998" s="18"/>
      <c r="I1998" s="0" t="str">
        <f aca="false">B1998&amp;C1998&amp;D1998</f>
        <v>KIDSHEIGHT104</v>
      </c>
      <c r="J1998" s="2" t="n">
        <f aca="false">COUNTIFS(I:I,I1998)</f>
        <v>1</v>
      </c>
    </row>
    <row r="1999" customFormat="false" ht="15" hidden="false" customHeight="false" outlineLevel="0" collapsed="false">
      <c r="B1999" s="18" t="s">
        <v>303</v>
      </c>
      <c r="C1999" s="18" t="s">
        <v>978</v>
      </c>
      <c r="D1999" s="75" t="n">
        <v>110</v>
      </c>
      <c r="E1999" s="2" t="s">
        <v>3358</v>
      </c>
      <c r="F1999" s="2" t="n">
        <v>779</v>
      </c>
      <c r="G1999" s="2"/>
      <c r="H1999" s="18"/>
      <c r="I1999" s="0" t="str">
        <f aca="false">B1999&amp;C1999&amp;D1999</f>
        <v>KIDSHEIGHT110</v>
      </c>
      <c r="J1999" s="2" t="n">
        <f aca="false">COUNTIFS(I:I,I1999)</f>
        <v>1</v>
      </c>
    </row>
    <row r="2000" customFormat="false" ht="15" hidden="false" customHeight="false" outlineLevel="0" collapsed="false">
      <c r="B2000" s="18" t="s">
        <v>303</v>
      </c>
      <c r="C2000" s="18" t="s">
        <v>978</v>
      </c>
      <c r="D2000" s="75" t="n">
        <v>116</v>
      </c>
      <c r="E2000" s="2" t="s">
        <v>3358</v>
      </c>
      <c r="F2000" s="2" t="n">
        <v>769</v>
      </c>
      <c r="G2000" s="2"/>
      <c r="H2000" s="18"/>
      <c r="I2000" s="0" t="str">
        <f aca="false">B2000&amp;C2000&amp;D2000</f>
        <v>KIDSHEIGHT116</v>
      </c>
      <c r="J2000" s="2" t="n">
        <f aca="false">COUNTIFS(I:I,I2000)</f>
        <v>2</v>
      </c>
    </row>
    <row r="2001" customFormat="false" ht="15" hidden="false" customHeight="false" outlineLevel="0" collapsed="false">
      <c r="B2001" s="18" t="s">
        <v>303</v>
      </c>
      <c r="C2001" s="18" t="s">
        <v>978</v>
      </c>
      <c r="D2001" s="2" t="n">
        <v>116</v>
      </c>
      <c r="E2001" s="2" t="s">
        <v>3358</v>
      </c>
      <c r="F2001" s="2" t="n">
        <v>759</v>
      </c>
      <c r="G2001" s="2"/>
      <c r="H2001" s="18"/>
      <c r="I2001" s="0" t="str">
        <f aca="false">B2001&amp;C2001&amp;D2001</f>
        <v>KIDSHEIGHT116</v>
      </c>
      <c r="J2001" s="2" t="n">
        <f aca="false">COUNTIFS(I:I,I2001)</f>
        <v>2</v>
      </c>
    </row>
    <row r="2002" customFormat="false" ht="15" hidden="false" customHeight="false" outlineLevel="0" collapsed="false">
      <c r="B2002" s="18" t="s">
        <v>303</v>
      </c>
      <c r="C2002" s="18" t="s">
        <v>978</v>
      </c>
      <c r="D2002" s="75" t="n">
        <v>120</v>
      </c>
      <c r="E2002" s="2" t="s">
        <v>3358</v>
      </c>
      <c r="F2002" s="2" t="n">
        <v>749</v>
      </c>
      <c r="G2002" s="2"/>
      <c r="H2002" s="18"/>
      <c r="I2002" s="0" t="str">
        <f aca="false">B2002&amp;C2002&amp;D2002</f>
        <v>KIDSHEIGHT120</v>
      </c>
      <c r="J2002" s="2" t="n">
        <f aca="false">COUNTIFS(I:I,I2002)</f>
        <v>1</v>
      </c>
    </row>
    <row r="2003" customFormat="false" ht="15" hidden="false" customHeight="false" outlineLevel="0" collapsed="false">
      <c r="B2003" s="18" t="s">
        <v>303</v>
      </c>
      <c r="C2003" s="18" t="s">
        <v>978</v>
      </c>
      <c r="D2003" s="75" t="n">
        <v>122</v>
      </c>
      <c r="E2003" s="2" t="s">
        <v>3358</v>
      </c>
      <c r="F2003" s="2" t="n">
        <v>739</v>
      </c>
      <c r="G2003" s="2"/>
      <c r="H2003" s="18"/>
      <c r="I2003" s="0" t="str">
        <f aca="false">B2003&amp;C2003&amp;D2003</f>
        <v>KIDSHEIGHT122</v>
      </c>
      <c r="J2003" s="2" t="n">
        <f aca="false">COUNTIFS(I:I,I2003)</f>
        <v>1</v>
      </c>
    </row>
    <row r="2004" customFormat="false" ht="15" hidden="false" customHeight="false" outlineLevel="0" collapsed="false">
      <c r="B2004" s="18" t="s">
        <v>303</v>
      </c>
      <c r="C2004" s="18" t="s">
        <v>978</v>
      </c>
      <c r="D2004" s="75" t="n">
        <v>128</v>
      </c>
      <c r="E2004" s="2" t="s">
        <v>3358</v>
      </c>
      <c r="F2004" s="2" t="n">
        <v>729</v>
      </c>
      <c r="G2004" s="2"/>
      <c r="H2004" s="18"/>
      <c r="I2004" s="0" t="str">
        <f aca="false">B2004&amp;C2004&amp;D2004</f>
        <v>KIDSHEIGHT128</v>
      </c>
      <c r="J2004" s="2" t="n">
        <f aca="false">COUNTIFS(I:I,I2004)</f>
        <v>2</v>
      </c>
    </row>
    <row r="2005" customFormat="false" ht="15" hidden="false" customHeight="false" outlineLevel="0" collapsed="false">
      <c r="B2005" s="18" t="s">
        <v>303</v>
      </c>
      <c r="C2005" s="18" t="s">
        <v>978</v>
      </c>
      <c r="D2005" s="2" t="n">
        <v>128</v>
      </c>
      <c r="E2005" s="2" t="s">
        <v>3358</v>
      </c>
      <c r="F2005" s="2" t="n">
        <v>719</v>
      </c>
      <c r="G2005" s="2"/>
      <c r="H2005" s="18"/>
      <c r="I2005" s="0" t="str">
        <f aca="false">B2005&amp;C2005&amp;D2005</f>
        <v>KIDSHEIGHT128</v>
      </c>
      <c r="J2005" s="2" t="n">
        <f aca="false">COUNTIFS(I:I,I2005)</f>
        <v>2</v>
      </c>
    </row>
    <row r="2006" customFormat="false" ht="15" hidden="false" customHeight="false" outlineLevel="0" collapsed="false">
      <c r="B2006" s="18" t="s">
        <v>303</v>
      </c>
      <c r="C2006" s="18" t="s">
        <v>978</v>
      </c>
      <c r="D2006" s="75" t="n">
        <v>130</v>
      </c>
      <c r="E2006" s="2" t="s">
        <v>3358</v>
      </c>
      <c r="F2006" s="2" t="n">
        <v>709</v>
      </c>
      <c r="G2006" s="2"/>
      <c r="H2006" s="18"/>
      <c r="I2006" s="0" t="str">
        <f aca="false">B2006&amp;C2006&amp;D2006</f>
        <v>KIDSHEIGHT130</v>
      </c>
      <c r="J2006" s="2" t="n">
        <f aca="false">COUNTIFS(I:I,I2006)</f>
        <v>1</v>
      </c>
    </row>
    <row r="2007" customFormat="false" ht="15" hidden="false" customHeight="false" outlineLevel="0" collapsed="false">
      <c r="B2007" s="18" t="s">
        <v>303</v>
      </c>
      <c r="C2007" s="18" t="s">
        <v>978</v>
      </c>
      <c r="D2007" s="75" t="n">
        <v>134</v>
      </c>
      <c r="E2007" s="2" t="s">
        <v>3358</v>
      </c>
      <c r="F2007" s="2" t="n">
        <v>699</v>
      </c>
      <c r="G2007" s="2"/>
      <c r="H2007" s="18"/>
      <c r="I2007" s="0" t="str">
        <f aca="false">B2007&amp;C2007&amp;D2007</f>
        <v>KIDSHEIGHT134</v>
      </c>
      <c r="J2007" s="2" t="n">
        <f aca="false">COUNTIFS(I:I,I2007)</f>
        <v>2</v>
      </c>
    </row>
    <row r="2008" customFormat="false" ht="15" hidden="false" customHeight="false" outlineLevel="0" collapsed="false">
      <c r="B2008" s="18" t="s">
        <v>303</v>
      </c>
      <c r="C2008" s="18" t="s">
        <v>978</v>
      </c>
      <c r="D2008" s="2" t="n">
        <v>134</v>
      </c>
      <c r="E2008" s="2" t="s">
        <v>3358</v>
      </c>
      <c r="F2008" s="2" t="n">
        <v>689</v>
      </c>
      <c r="G2008" s="2"/>
      <c r="H2008" s="18"/>
      <c r="I2008" s="0" t="str">
        <f aca="false">B2008&amp;C2008&amp;D2008</f>
        <v>KIDSHEIGHT134</v>
      </c>
      <c r="J2008" s="2" t="n">
        <f aca="false">COUNTIFS(I:I,I2008)</f>
        <v>2</v>
      </c>
    </row>
    <row r="2009" customFormat="false" ht="15" hidden="false" customHeight="false" outlineLevel="0" collapsed="false">
      <c r="B2009" s="18" t="s">
        <v>303</v>
      </c>
      <c r="C2009" s="18" t="s">
        <v>978</v>
      </c>
      <c r="D2009" s="75" t="n">
        <v>140</v>
      </c>
      <c r="E2009" s="2" t="s">
        <v>3358</v>
      </c>
      <c r="F2009" s="2" t="n">
        <v>679</v>
      </c>
      <c r="G2009" s="2"/>
      <c r="H2009" s="18"/>
      <c r="I2009" s="0" t="str">
        <f aca="false">B2009&amp;C2009&amp;D2009</f>
        <v>KIDSHEIGHT140</v>
      </c>
      <c r="J2009" s="2" t="n">
        <f aca="false">COUNTIFS(I:I,I2009)</f>
        <v>1</v>
      </c>
    </row>
    <row r="2010" customFormat="false" ht="15" hidden="false" customHeight="false" outlineLevel="0" collapsed="false">
      <c r="B2010" s="18" t="s">
        <v>303</v>
      </c>
      <c r="C2010" s="18" t="s">
        <v>978</v>
      </c>
      <c r="D2010" s="75" t="n">
        <v>146</v>
      </c>
      <c r="E2010" s="2" t="s">
        <v>3358</v>
      </c>
      <c r="F2010" s="2" t="n">
        <v>669</v>
      </c>
      <c r="G2010" s="2"/>
      <c r="H2010" s="18"/>
      <c r="I2010" s="0" t="str">
        <f aca="false">B2010&amp;C2010&amp;D2010</f>
        <v>KIDSHEIGHT146</v>
      </c>
      <c r="J2010" s="2" t="n">
        <f aca="false">COUNTIFS(I:I,I2010)</f>
        <v>1</v>
      </c>
    </row>
    <row r="2011" customFormat="false" ht="15" hidden="false" customHeight="false" outlineLevel="0" collapsed="false">
      <c r="B2011" s="18" t="s">
        <v>303</v>
      </c>
      <c r="C2011" s="18" t="s">
        <v>978</v>
      </c>
      <c r="D2011" s="75" t="n">
        <v>148</v>
      </c>
      <c r="E2011" s="2" t="s">
        <v>3358</v>
      </c>
      <c r="F2011" s="2" t="n">
        <v>659</v>
      </c>
      <c r="G2011" s="2"/>
      <c r="H2011" s="18"/>
      <c r="I2011" s="0" t="str">
        <f aca="false">B2011&amp;C2011&amp;D2011</f>
        <v>KIDSHEIGHT148</v>
      </c>
      <c r="J2011" s="2" t="n">
        <f aca="false">COUNTIFS(I:I,I2011)</f>
        <v>1</v>
      </c>
    </row>
    <row r="2012" customFormat="false" ht="15" hidden="false" customHeight="false" outlineLevel="0" collapsed="false">
      <c r="B2012" s="18" t="s">
        <v>303</v>
      </c>
      <c r="C2012" s="18" t="s">
        <v>978</v>
      </c>
      <c r="D2012" s="75" t="n">
        <v>150</v>
      </c>
      <c r="E2012" s="2" t="s">
        <v>3358</v>
      </c>
      <c r="F2012" s="2" t="n">
        <v>649</v>
      </c>
      <c r="G2012" s="2"/>
      <c r="H2012" s="18"/>
      <c r="I2012" s="0" t="str">
        <f aca="false">B2012&amp;C2012&amp;D2012</f>
        <v>KIDSHEIGHT150</v>
      </c>
      <c r="J2012" s="2" t="n">
        <f aca="false">COUNTIFS(I:I,I2012)</f>
        <v>1</v>
      </c>
    </row>
    <row r="2013" customFormat="false" ht="15" hidden="false" customHeight="false" outlineLevel="0" collapsed="false">
      <c r="B2013" s="18" t="s">
        <v>303</v>
      </c>
      <c r="C2013" s="18" t="s">
        <v>978</v>
      </c>
      <c r="D2013" s="75" t="n">
        <v>152</v>
      </c>
      <c r="E2013" s="2" t="s">
        <v>3358</v>
      </c>
      <c r="F2013" s="2" t="n">
        <v>639</v>
      </c>
      <c r="G2013" s="2"/>
      <c r="H2013" s="18"/>
      <c r="I2013" s="0" t="str">
        <f aca="false">B2013&amp;C2013&amp;D2013</f>
        <v>KIDSHEIGHT152</v>
      </c>
      <c r="J2013" s="2" t="n">
        <f aca="false">COUNTIFS(I:I,I2013)</f>
        <v>1</v>
      </c>
    </row>
    <row r="2014" customFormat="false" ht="15" hidden="false" customHeight="false" outlineLevel="0" collapsed="false">
      <c r="B2014" s="18" t="s">
        <v>303</v>
      </c>
      <c r="C2014" s="18" t="s">
        <v>978</v>
      </c>
      <c r="D2014" s="75" t="n">
        <v>156</v>
      </c>
      <c r="E2014" s="2" t="s">
        <v>3358</v>
      </c>
      <c r="F2014" s="2" t="n">
        <v>629</v>
      </c>
      <c r="G2014" s="2"/>
      <c r="H2014" s="18"/>
      <c r="I2014" s="0" t="str">
        <f aca="false">B2014&amp;C2014&amp;D2014</f>
        <v>KIDSHEIGHT156</v>
      </c>
      <c r="J2014" s="2" t="n">
        <f aca="false">COUNTIFS(I:I,I2014)</f>
        <v>1</v>
      </c>
    </row>
    <row r="2015" customFormat="false" ht="15" hidden="false" customHeight="false" outlineLevel="0" collapsed="false">
      <c r="B2015" s="18" t="s">
        <v>303</v>
      </c>
      <c r="C2015" s="18" t="s">
        <v>978</v>
      </c>
      <c r="D2015" s="75" t="n">
        <v>158</v>
      </c>
      <c r="E2015" s="2" t="s">
        <v>3358</v>
      </c>
      <c r="F2015" s="2" t="n">
        <v>619</v>
      </c>
      <c r="G2015" s="2"/>
      <c r="H2015" s="18"/>
      <c r="I2015" s="0" t="str">
        <f aca="false">B2015&amp;C2015&amp;D2015</f>
        <v>KIDSHEIGHT158</v>
      </c>
      <c r="J2015" s="2" t="n">
        <f aca="false">COUNTIFS(I:I,I2015)</f>
        <v>1</v>
      </c>
    </row>
    <row r="2016" customFormat="false" ht="15" hidden="false" customHeight="false" outlineLevel="0" collapsed="false">
      <c r="B2016" s="18" t="s">
        <v>303</v>
      </c>
      <c r="C2016" s="18" t="s">
        <v>978</v>
      </c>
      <c r="D2016" s="75" t="n">
        <v>160</v>
      </c>
      <c r="E2016" s="2" t="s">
        <v>3358</v>
      </c>
      <c r="F2016" s="2" t="n">
        <v>609</v>
      </c>
      <c r="G2016" s="2"/>
      <c r="H2016" s="18"/>
      <c r="I2016" s="0" t="str">
        <f aca="false">B2016&amp;C2016&amp;D2016</f>
        <v>KIDSHEIGHT160</v>
      </c>
      <c r="J2016" s="2" t="n">
        <f aca="false">COUNTIFS(I:I,I2016)</f>
        <v>1</v>
      </c>
    </row>
    <row r="2017" customFormat="false" ht="15" hidden="false" customHeight="false" outlineLevel="0" collapsed="false">
      <c r="B2017" s="18" t="s">
        <v>303</v>
      </c>
      <c r="C2017" s="18" t="s">
        <v>978</v>
      </c>
      <c r="D2017" s="2" t="n">
        <v>161</v>
      </c>
      <c r="E2017" s="2" t="s">
        <v>3358</v>
      </c>
      <c r="F2017" s="2" t="n">
        <v>599</v>
      </c>
      <c r="G2017" s="2"/>
      <c r="H2017" s="18"/>
      <c r="I2017" s="0" t="str">
        <f aca="false">B2017&amp;C2017&amp;D2017</f>
        <v>KIDSHEIGHT161</v>
      </c>
      <c r="J2017" s="2" t="n">
        <f aca="false">COUNTIFS(I:I,I2017)</f>
        <v>1</v>
      </c>
    </row>
    <row r="2018" customFormat="false" ht="15" hidden="false" customHeight="false" outlineLevel="0" collapsed="false">
      <c r="B2018" s="18" t="s">
        <v>303</v>
      </c>
      <c r="C2018" s="18" t="s">
        <v>978</v>
      </c>
      <c r="D2018" s="75" t="n">
        <v>164</v>
      </c>
      <c r="E2018" s="2" t="s">
        <v>3358</v>
      </c>
      <c r="F2018" s="2" t="n">
        <v>589</v>
      </c>
      <c r="G2018" s="2"/>
      <c r="H2018" s="18"/>
      <c r="I2018" s="0" t="str">
        <f aca="false">B2018&amp;C2018&amp;D2018</f>
        <v>KIDSHEIGHT164</v>
      </c>
      <c r="J2018" s="2" t="n">
        <f aca="false">COUNTIFS(I:I,I2018)</f>
        <v>1</v>
      </c>
    </row>
    <row r="2019" customFormat="false" ht="15" hidden="false" customHeight="false" outlineLevel="0" collapsed="false">
      <c r="B2019" s="18" t="s">
        <v>303</v>
      </c>
      <c r="C2019" s="18" t="s">
        <v>978</v>
      </c>
      <c r="D2019" s="75" t="n">
        <v>167</v>
      </c>
      <c r="E2019" s="2" t="s">
        <v>3358</v>
      </c>
      <c r="F2019" s="2" t="n">
        <v>579</v>
      </c>
      <c r="G2019" s="2"/>
      <c r="H2019" s="18"/>
      <c r="I2019" s="0" t="str">
        <f aca="false">B2019&amp;C2019&amp;D2019</f>
        <v>KIDSHEIGHT167</v>
      </c>
      <c r="J2019" s="2" t="n">
        <f aca="false">COUNTIFS(I:I,I2019)</f>
        <v>1</v>
      </c>
    </row>
    <row r="2020" customFormat="false" ht="15" hidden="false" customHeight="false" outlineLevel="0" collapsed="false">
      <c r="B2020" s="18" t="s">
        <v>303</v>
      </c>
      <c r="C2020" s="18" t="s">
        <v>978</v>
      </c>
      <c r="D2020" s="75" t="n">
        <v>170</v>
      </c>
      <c r="E2020" s="2" t="s">
        <v>3358</v>
      </c>
      <c r="F2020" s="2" t="n">
        <v>569</v>
      </c>
      <c r="G2020" s="2"/>
      <c r="H2020" s="18"/>
      <c r="I2020" s="0" t="str">
        <f aca="false">B2020&amp;C2020&amp;D2020</f>
        <v>KIDSHEIGHT170</v>
      </c>
      <c r="J2020" s="2" t="n">
        <f aca="false">COUNTIFS(I:I,I2020)</f>
        <v>1</v>
      </c>
    </row>
    <row r="2021" customFormat="false" ht="15" hidden="false" customHeight="false" outlineLevel="0" collapsed="false">
      <c r="B2021" s="18" t="s">
        <v>303</v>
      </c>
      <c r="C2021" s="18" t="s">
        <v>978</v>
      </c>
      <c r="D2021" s="2" t="n">
        <v>173</v>
      </c>
      <c r="E2021" s="2" t="s">
        <v>3358</v>
      </c>
      <c r="F2021" s="2" t="n">
        <v>559</v>
      </c>
      <c r="G2021" s="2"/>
      <c r="H2021" s="18"/>
      <c r="I2021" s="0" t="str">
        <f aca="false">B2021&amp;C2021&amp;D2021</f>
        <v>KIDSHEIGHT173</v>
      </c>
      <c r="J2021" s="2" t="n">
        <f aca="false">COUNTIFS(I:I,I2021)</f>
        <v>1</v>
      </c>
    </row>
    <row r="2022" customFormat="false" ht="15" hidden="false" customHeight="false" outlineLevel="0" collapsed="false">
      <c r="B2022" s="18" t="s">
        <v>303</v>
      </c>
      <c r="C2022" s="18" t="s">
        <v>978</v>
      </c>
      <c r="D2022" s="75" t="n">
        <v>176</v>
      </c>
      <c r="E2022" s="2" t="s">
        <v>3358</v>
      </c>
      <c r="F2022" s="2" t="n">
        <v>549</v>
      </c>
      <c r="G2022" s="2"/>
      <c r="H2022" s="18"/>
      <c r="I2022" s="0" t="str">
        <f aca="false">B2022&amp;C2022&amp;D2022</f>
        <v>KIDSHEIGHT176</v>
      </c>
      <c r="J2022" s="2" t="n">
        <f aca="false">COUNTIFS(I:I,I2022)</f>
        <v>1</v>
      </c>
    </row>
    <row r="2023" customFormat="false" ht="15" hidden="false" customHeight="false" outlineLevel="0" collapsed="false">
      <c r="B2023" s="18" t="s">
        <v>303</v>
      </c>
      <c r="C2023" s="18" t="s">
        <v>978</v>
      </c>
      <c r="D2023" s="75" t="n">
        <v>180</v>
      </c>
      <c r="E2023" s="2" t="s">
        <v>3358</v>
      </c>
      <c r="F2023" s="2" t="n">
        <v>539</v>
      </c>
      <c r="G2023" s="2"/>
      <c r="H2023" s="18"/>
      <c r="I2023" s="0" t="str">
        <f aca="false">B2023&amp;C2023&amp;D2023</f>
        <v>KIDSHEIGHT180</v>
      </c>
      <c r="J2023" s="2" t="n">
        <f aca="false">COUNTIFS(I:I,I2023)</f>
        <v>1</v>
      </c>
    </row>
    <row r="2024" customFormat="false" ht="15" hidden="false" customHeight="false" outlineLevel="0" collapsed="false">
      <c r="B2024" s="18" t="s">
        <v>303</v>
      </c>
      <c r="C2024" s="18" t="s">
        <v>978</v>
      </c>
      <c r="D2024" s="2" t="s">
        <v>2182</v>
      </c>
      <c r="E2024" s="2" t="s">
        <v>3358</v>
      </c>
      <c r="F2024" s="2" t="n">
        <v>708</v>
      </c>
      <c r="G2024" s="2"/>
      <c r="H2024" s="18"/>
      <c r="I2024" s="0" t="str">
        <f aca="false">B2024&amp;C2024&amp;D2024</f>
        <v>KIDSHEIGHT100/110</v>
      </c>
      <c r="J2024" s="2" t="n">
        <f aca="false">COUNTIFS(I:I,I2024)</f>
        <v>1</v>
      </c>
    </row>
    <row r="2025" customFormat="false" ht="15" hidden="false" customHeight="false" outlineLevel="0" collapsed="false">
      <c r="B2025" s="18" t="s">
        <v>303</v>
      </c>
      <c r="C2025" s="18" t="s">
        <v>978</v>
      </c>
      <c r="D2025" s="2" t="s">
        <v>2159</v>
      </c>
      <c r="E2025" s="2" t="s">
        <v>3358</v>
      </c>
      <c r="F2025" s="2" t="n">
        <v>698</v>
      </c>
      <c r="G2025" s="2"/>
      <c r="H2025" s="18"/>
      <c r="I2025" s="0" t="str">
        <f aca="false">B2025&amp;C2025&amp;D2025</f>
        <v>KIDSHEIGHT104/110</v>
      </c>
      <c r="J2025" s="2" t="n">
        <f aca="false">COUNTIFS(I:I,I2025)</f>
        <v>1</v>
      </c>
    </row>
    <row r="2026" customFormat="false" ht="15" hidden="false" customHeight="false" outlineLevel="0" collapsed="false">
      <c r="B2026" s="18" t="s">
        <v>303</v>
      </c>
      <c r="C2026" s="18" t="s">
        <v>978</v>
      </c>
      <c r="D2026" s="2" t="s">
        <v>3304</v>
      </c>
      <c r="E2026" s="2" t="s">
        <v>3358</v>
      </c>
      <c r="F2026" s="2" t="n">
        <v>688</v>
      </c>
      <c r="G2026" s="2"/>
      <c r="H2026" s="18"/>
      <c r="I2026" s="0" t="str">
        <f aca="false">B2026&amp;C2026&amp;D2026</f>
        <v>KIDSHEIGHT104/116</v>
      </c>
      <c r="J2026" s="2" t="n">
        <f aca="false">COUNTIFS(I:I,I2026)</f>
        <v>1</v>
      </c>
    </row>
    <row r="2027" customFormat="false" ht="15" hidden="false" customHeight="false" outlineLevel="0" collapsed="false">
      <c r="B2027" s="18" t="s">
        <v>303</v>
      </c>
      <c r="C2027" s="18" t="s">
        <v>978</v>
      </c>
      <c r="D2027" s="2" t="s">
        <v>2160</v>
      </c>
      <c r="E2027" s="2" t="s">
        <v>3358</v>
      </c>
      <c r="F2027" s="2" t="n">
        <v>678</v>
      </c>
      <c r="G2027" s="2"/>
      <c r="H2027" s="18"/>
      <c r="I2027" s="0" t="str">
        <f aca="false">B2027&amp;C2027&amp;D2027</f>
        <v>KIDSHEIGHT110/116</v>
      </c>
      <c r="J2027" s="2" t="n">
        <f aca="false">COUNTIFS(I:I,I2027)</f>
        <v>1</v>
      </c>
    </row>
    <row r="2028" customFormat="false" ht="15" hidden="false" customHeight="false" outlineLevel="0" collapsed="false">
      <c r="B2028" s="18" t="s">
        <v>303</v>
      </c>
      <c r="C2028" s="18" t="s">
        <v>978</v>
      </c>
      <c r="D2028" s="2" t="s">
        <v>2183</v>
      </c>
      <c r="E2028" s="2" t="s">
        <v>3358</v>
      </c>
      <c r="F2028" s="2" t="n">
        <v>668</v>
      </c>
      <c r="G2028" s="2"/>
      <c r="H2028" s="18"/>
      <c r="I2028" s="0" t="str">
        <f aca="false">B2028&amp;C2028&amp;D2028</f>
        <v>KIDSHEIGHT110/120</v>
      </c>
      <c r="J2028" s="2" t="n">
        <f aca="false">COUNTIFS(I:I,I2028)</f>
        <v>1</v>
      </c>
    </row>
    <row r="2029" customFormat="false" ht="15" hidden="false" customHeight="false" outlineLevel="0" collapsed="false">
      <c r="B2029" s="18" t="s">
        <v>303</v>
      </c>
      <c r="C2029" s="18" t="s">
        <v>978</v>
      </c>
      <c r="D2029" s="2" t="s">
        <v>2193</v>
      </c>
      <c r="E2029" s="2" t="s">
        <v>3358</v>
      </c>
      <c r="F2029" s="2" t="n">
        <v>658</v>
      </c>
      <c r="G2029" s="2"/>
      <c r="H2029" s="18"/>
      <c r="I2029" s="0" t="str">
        <f aca="false">B2029&amp;C2029&amp;D2029</f>
        <v>KIDSHEIGHT110/128</v>
      </c>
      <c r="J2029" s="2" t="n">
        <f aca="false">COUNTIFS(I:I,I2029)</f>
        <v>1</v>
      </c>
    </row>
    <row r="2030" customFormat="false" ht="15" hidden="false" customHeight="false" outlineLevel="0" collapsed="false">
      <c r="B2030" s="18" t="s">
        <v>303</v>
      </c>
      <c r="C2030" s="18" t="s">
        <v>978</v>
      </c>
      <c r="D2030" s="2" t="s">
        <v>2161</v>
      </c>
      <c r="E2030" s="2" t="s">
        <v>3358</v>
      </c>
      <c r="F2030" s="2" t="n">
        <v>648</v>
      </c>
      <c r="G2030" s="2"/>
      <c r="H2030" s="18"/>
      <c r="I2030" s="0" t="str">
        <f aca="false">B2030&amp;C2030&amp;D2030</f>
        <v>KIDSHEIGHT116/122</v>
      </c>
      <c r="J2030" s="2" t="n">
        <f aca="false">COUNTIFS(I:I,I2030)</f>
        <v>1</v>
      </c>
    </row>
    <row r="2031" customFormat="false" ht="15" hidden="false" customHeight="false" outlineLevel="0" collapsed="false">
      <c r="B2031" s="18" t="s">
        <v>303</v>
      </c>
      <c r="C2031" s="18" t="s">
        <v>978</v>
      </c>
      <c r="D2031" s="2" t="s">
        <v>3287</v>
      </c>
      <c r="E2031" s="2" t="s">
        <v>3358</v>
      </c>
      <c r="F2031" s="2" t="n">
        <v>638</v>
      </c>
      <c r="G2031" s="2"/>
      <c r="H2031" s="18"/>
      <c r="I2031" s="0" t="str">
        <f aca="false">B2031&amp;C2031&amp;D2031</f>
        <v>KIDSHEIGHT116/128</v>
      </c>
      <c r="J2031" s="2" t="n">
        <f aca="false">COUNTIFS(I:I,I2031)</f>
        <v>1</v>
      </c>
    </row>
    <row r="2032" customFormat="false" ht="15" hidden="false" customHeight="false" outlineLevel="0" collapsed="false">
      <c r="B2032" s="18" t="s">
        <v>303</v>
      </c>
      <c r="C2032" s="18" t="s">
        <v>978</v>
      </c>
      <c r="D2032" s="2" t="s">
        <v>2184</v>
      </c>
      <c r="E2032" s="2" t="s">
        <v>3358</v>
      </c>
      <c r="F2032" s="2" t="n">
        <v>628</v>
      </c>
      <c r="G2032" s="2"/>
      <c r="H2032" s="18"/>
      <c r="I2032" s="0" t="str">
        <f aca="false">B2032&amp;C2032&amp;D2032</f>
        <v>KIDSHEIGHT120/130</v>
      </c>
      <c r="J2032" s="2" t="n">
        <f aca="false">COUNTIFS(I:I,I2032)</f>
        <v>1</v>
      </c>
    </row>
    <row r="2033" customFormat="false" ht="15" hidden="false" customHeight="false" outlineLevel="0" collapsed="false">
      <c r="B2033" s="18" t="s">
        <v>303</v>
      </c>
      <c r="C2033" s="18" t="s">
        <v>978</v>
      </c>
      <c r="D2033" s="2" t="s">
        <v>2162</v>
      </c>
      <c r="E2033" s="2" t="s">
        <v>3358</v>
      </c>
      <c r="F2033" s="2" t="n">
        <v>618</v>
      </c>
      <c r="G2033" s="2"/>
      <c r="H2033" s="18"/>
      <c r="I2033" s="0" t="str">
        <f aca="false">B2033&amp;C2033&amp;D2033</f>
        <v>KIDSHEIGHT122/128</v>
      </c>
      <c r="J2033" s="2" t="n">
        <f aca="false">COUNTIFS(I:I,I2033)</f>
        <v>1</v>
      </c>
    </row>
    <row r="2034" customFormat="false" ht="15" hidden="false" customHeight="false" outlineLevel="0" collapsed="false">
      <c r="B2034" s="18" t="s">
        <v>303</v>
      </c>
      <c r="C2034" s="18" t="s">
        <v>978</v>
      </c>
      <c r="D2034" s="2" t="s">
        <v>2163</v>
      </c>
      <c r="E2034" s="2" t="s">
        <v>3358</v>
      </c>
      <c r="F2034" s="2" t="n">
        <v>608</v>
      </c>
      <c r="G2034" s="2"/>
      <c r="H2034" s="18"/>
      <c r="I2034" s="0" t="str">
        <f aca="false">B2034&amp;C2034&amp;D2034</f>
        <v>KIDSHEIGHT128/134</v>
      </c>
      <c r="J2034" s="2" t="n">
        <f aca="false">COUNTIFS(I:I,I2034)</f>
        <v>1</v>
      </c>
    </row>
    <row r="2035" customFormat="false" ht="15" hidden="false" customHeight="false" outlineLevel="0" collapsed="false">
      <c r="B2035" s="18" t="s">
        <v>303</v>
      </c>
      <c r="C2035" s="18" t="s">
        <v>978</v>
      </c>
      <c r="D2035" s="2" t="s">
        <v>3395</v>
      </c>
      <c r="E2035" s="2" t="s">
        <v>3358</v>
      </c>
      <c r="F2035" s="2" t="n">
        <v>598</v>
      </c>
      <c r="G2035" s="2"/>
      <c r="H2035" s="18"/>
      <c r="I2035" s="0" t="str">
        <f aca="false">B2035&amp;C2035&amp;D2035</f>
        <v>KIDSHEIGHT128/137</v>
      </c>
      <c r="J2035" s="2" t="n">
        <f aca="false">COUNTIFS(I:I,I2035)</f>
        <v>1</v>
      </c>
    </row>
    <row r="2036" customFormat="false" ht="15" hidden="false" customHeight="false" outlineLevel="0" collapsed="false">
      <c r="B2036" s="18" t="s">
        <v>303</v>
      </c>
      <c r="C2036" s="18" t="s">
        <v>978</v>
      </c>
      <c r="D2036" s="2" t="s">
        <v>3308</v>
      </c>
      <c r="E2036" s="2" t="s">
        <v>3358</v>
      </c>
      <c r="F2036" s="2" t="n">
        <v>588</v>
      </c>
      <c r="G2036" s="2"/>
      <c r="H2036" s="18"/>
      <c r="I2036" s="0" t="str">
        <f aca="false">B2036&amp;C2036&amp;D2036</f>
        <v>KIDSHEIGHT128/140</v>
      </c>
      <c r="J2036" s="2" t="n">
        <f aca="false">COUNTIFS(I:I,I2036)</f>
        <v>1</v>
      </c>
    </row>
    <row r="2037" customFormat="false" ht="15" hidden="false" customHeight="false" outlineLevel="0" collapsed="false">
      <c r="B2037" s="18" t="s">
        <v>303</v>
      </c>
      <c r="C2037" s="18" t="s">
        <v>978</v>
      </c>
      <c r="D2037" s="2" t="s">
        <v>2185</v>
      </c>
      <c r="E2037" s="2" t="s">
        <v>3358</v>
      </c>
      <c r="F2037" s="2" t="n">
        <v>578</v>
      </c>
      <c r="G2037" s="2"/>
      <c r="H2037" s="18"/>
      <c r="I2037" s="0" t="str">
        <f aca="false">B2037&amp;C2037&amp;D2037</f>
        <v>KIDSHEIGHT130/140</v>
      </c>
      <c r="J2037" s="2" t="n">
        <f aca="false">COUNTIFS(I:I,I2037)</f>
        <v>1</v>
      </c>
    </row>
    <row r="2038" customFormat="false" ht="15" hidden="false" customHeight="false" outlineLevel="0" collapsed="false">
      <c r="B2038" s="18" t="s">
        <v>303</v>
      </c>
      <c r="C2038" s="18" t="s">
        <v>978</v>
      </c>
      <c r="D2038" s="2" t="s">
        <v>2164</v>
      </c>
      <c r="E2038" s="2" t="s">
        <v>3358</v>
      </c>
      <c r="F2038" s="2" t="n">
        <v>568</v>
      </c>
      <c r="G2038" s="2"/>
      <c r="H2038" s="18"/>
      <c r="I2038" s="0" t="str">
        <f aca="false">B2038&amp;C2038&amp;D2038</f>
        <v>KIDSHEIGHT134/140</v>
      </c>
      <c r="J2038" s="2" t="n">
        <f aca="false">COUNTIFS(I:I,I2038)</f>
        <v>1</v>
      </c>
    </row>
    <row r="2039" customFormat="false" ht="15" hidden="false" customHeight="false" outlineLevel="0" collapsed="false">
      <c r="B2039" s="18" t="s">
        <v>303</v>
      </c>
      <c r="C2039" s="18" t="s">
        <v>978</v>
      </c>
      <c r="D2039" s="2" t="s">
        <v>2173</v>
      </c>
      <c r="E2039" s="2" t="s">
        <v>3358</v>
      </c>
      <c r="F2039" s="2" t="n">
        <v>558</v>
      </c>
      <c r="G2039" s="2"/>
      <c r="H2039" s="18"/>
      <c r="I2039" s="0" t="str">
        <f aca="false">B2039&amp;C2039&amp;D2039</f>
        <v>KIDSHEIGHT134/152</v>
      </c>
      <c r="J2039" s="2" t="n">
        <f aca="false">COUNTIFS(I:I,I2039)</f>
        <v>1</v>
      </c>
    </row>
    <row r="2040" customFormat="false" ht="15" hidden="false" customHeight="false" outlineLevel="0" collapsed="false">
      <c r="B2040" s="18" t="s">
        <v>303</v>
      </c>
      <c r="C2040" s="18" t="s">
        <v>978</v>
      </c>
      <c r="D2040" s="2" t="s">
        <v>3396</v>
      </c>
      <c r="E2040" s="2" t="s">
        <v>3358</v>
      </c>
      <c r="F2040" s="2" t="n">
        <v>548</v>
      </c>
      <c r="G2040" s="2"/>
      <c r="H2040" s="18"/>
      <c r="I2040" s="0" t="str">
        <f aca="false">B2040&amp;C2040&amp;D2040</f>
        <v>KIDSHEIGHT137/147</v>
      </c>
      <c r="J2040" s="2" t="n">
        <f aca="false">COUNTIFS(I:I,I2040)</f>
        <v>1</v>
      </c>
    </row>
    <row r="2041" customFormat="false" ht="15" hidden="false" customHeight="false" outlineLevel="0" collapsed="false">
      <c r="B2041" s="18" t="s">
        <v>303</v>
      </c>
      <c r="C2041" s="18" t="s">
        <v>978</v>
      </c>
      <c r="D2041" s="2" t="s">
        <v>2165</v>
      </c>
      <c r="E2041" s="2" t="s">
        <v>3358</v>
      </c>
      <c r="F2041" s="2" t="n">
        <v>538</v>
      </c>
      <c r="G2041" s="2"/>
      <c r="H2041" s="18"/>
      <c r="I2041" s="0" t="str">
        <f aca="false">B2041&amp;C2041&amp;D2041</f>
        <v>KIDSHEIGHT140/146</v>
      </c>
      <c r="J2041" s="2" t="n">
        <f aca="false">COUNTIFS(I:I,I2041)</f>
        <v>1</v>
      </c>
    </row>
    <row r="2042" customFormat="false" ht="15" hidden="false" customHeight="false" outlineLevel="0" collapsed="false">
      <c r="B2042" s="18" t="s">
        <v>303</v>
      </c>
      <c r="C2042" s="18" t="s">
        <v>978</v>
      </c>
      <c r="D2042" s="2" t="s">
        <v>2186</v>
      </c>
      <c r="E2042" s="2" t="s">
        <v>3358</v>
      </c>
      <c r="F2042" s="2" t="n">
        <v>528</v>
      </c>
      <c r="G2042" s="2"/>
      <c r="H2042" s="18"/>
      <c r="I2042" s="0" t="str">
        <f aca="false">B2042&amp;C2042&amp;D2042</f>
        <v>KIDSHEIGHT140/150</v>
      </c>
      <c r="J2042" s="2" t="n">
        <f aca="false">COUNTIFS(I:I,I2042)</f>
        <v>1</v>
      </c>
    </row>
    <row r="2043" customFormat="false" ht="15" hidden="false" customHeight="false" outlineLevel="0" collapsed="false">
      <c r="B2043" s="18" t="s">
        <v>303</v>
      </c>
      <c r="C2043" s="18" t="s">
        <v>978</v>
      </c>
      <c r="D2043" s="2" t="s">
        <v>3312</v>
      </c>
      <c r="E2043" s="2" t="s">
        <v>3358</v>
      </c>
      <c r="F2043" s="2" t="n">
        <v>518</v>
      </c>
      <c r="G2043" s="2"/>
      <c r="H2043" s="18"/>
      <c r="I2043" s="0" t="str">
        <f aca="false">B2043&amp;C2043&amp;D2043</f>
        <v>KIDSHEIGHT140/152</v>
      </c>
      <c r="J2043" s="2" t="n">
        <f aca="false">COUNTIFS(I:I,I2043)</f>
        <v>1</v>
      </c>
    </row>
    <row r="2044" customFormat="false" ht="15" hidden="false" customHeight="false" outlineLevel="0" collapsed="false">
      <c r="B2044" s="18" t="s">
        <v>303</v>
      </c>
      <c r="C2044" s="18" t="s">
        <v>978</v>
      </c>
      <c r="D2044" s="2" t="s">
        <v>2166</v>
      </c>
      <c r="E2044" s="2" t="s">
        <v>3358</v>
      </c>
      <c r="F2044" s="2" t="n">
        <v>508</v>
      </c>
      <c r="G2044" s="2"/>
      <c r="H2044" s="18"/>
      <c r="I2044" s="0" t="str">
        <f aca="false">B2044&amp;C2044&amp;D2044</f>
        <v>KIDSHEIGHT146/152</v>
      </c>
      <c r="J2044" s="2" t="n">
        <f aca="false">COUNTIFS(I:I,I2044)</f>
        <v>1</v>
      </c>
    </row>
    <row r="2045" customFormat="false" ht="15" hidden="false" customHeight="false" outlineLevel="0" collapsed="false">
      <c r="B2045" s="18" t="s">
        <v>303</v>
      </c>
      <c r="C2045" s="18" t="s">
        <v>978</v>
      </c>
      <c r="D2045" s="2" t="s">
        <v>3397</v>
      </c>
      <c r="E2045" s="2" t="s">
        <v>3358</v>
      </c>
      <c r="F2045" s="2" t="n">
        <v>498</v>
      </c>
      <c r="G2045" s="2"/>
      <c r="H2045" s="18"/>
      <c r="I2045" s="0" t="str">
        <f aca="false">B2045&amp;C2045&amp;D2045</f>
        <v>KIDSHEIGHT147/158</v>
      </c>
      <c r="J2045" s="2" t="n">
        <f aca="false">COUNTIFS(I:I,I2045)</f>
        <v>1</v>
      </c>
    </row>
    <row r="2046" customFormat="false" ht="15" hidden="false" customHeight="false" outlineLevel="0" collapsed="false">
      <c r="B2046" s="18" t="s">
        <v>303</v>
      </c>
      <c r="C2046" s="18" t="s">
        <v>978</v>
      </c>
      <c r="D2046" s="2" t="s">
        <v>2187</v>
      </c>
      <c r="E2046" s="2" t="s">
        <v>3358</v>
      </c>
      <c r="F2046" s="2" t="n">
        <v>488</v>
      </c>
      <c r="G2046" s="2"/>
      <c r="H2046" s="18"/>
      <c r="I2046" s="0" t="str">
        <f aca="false">B2046&amp;C2046&amp;D2046</f>
        <v>KIDSHEIGHT150/160</v>
      </c>
      <c r="J2046" s="2" t="n">
        <f aca="false">COUNTIFS(I:I,I2046)</f>
        <v>1</v>
      </c>
    </row>
    <row r="2047" customFormat="false" ht="15" hidden="false" customHeight="false" outlineLevel="0" collapsed="false">
      <c r="B2047" s="18" t="s">
        <v>303</v>
      </c>
      <c r="C2047" s="18" t="s">
        <v>978</v>
      </c>
      <c r="D2047" s="2" t="s">
        <v>2167</v>
      </c>
      <c r="E2047" s="2" t="s">
        <v>3358</v>
      </c>
      <c r="F2047" s="2" t="n">
        <v>478</v>
      </c>
      <c r="G2047" s="2"/>
      <c r="H2047" s="18"/>
      <c r="I2047" s="0" t="str">
        <f aca="false">B2047&amp;C2047&amp;D2047</f>
        <v>KIDSHEIGHT152/158</v>
      </c>
      <c r="J2047" s="2" t="n">
        <f aca="false">COUNTIFS(I:I,I2047)</f>
        <v>1</v>
      </c>
    </row>
    <row r="2048" customFormat="false" ht="15" hidden="false" customHeight="false" outlineLevel="0" collapsed="false">
      <c r="B2048" s="18" t="s">
        <v>303</v>
      </c>
      <c r="C2048" s="18" t="s">
        <v>978</v>
      </c>
      <c r="D2048" s="2" t="s">
        <v>3315</v>
      </c>
      <c r="E2048" s="2" t="s">
        <v>3358</v>
      </c>
      <c r="F2048" s="2" t="n">
        <v>468</v>
      </c>
      <c r="G2048" s="2"/>
      <c r="H2048" s="18"/>
      <c r="I2048" s="0" t="str">
        <f aca="false">B2048&amp;C2048&amp;D2048</f>
        <v>KIDSHEIGHT152/164</v>
      </c>
      <c r="J2048" s="2" t="n">
        <f aca="false">COUNTIFS(I:I,I2048)</f>
        <v>1</v>
      </c>
    </row>
    <row r="2049" customFormat="false" ht="15" hidden="false" customHeight="false" outlineLevel="0" collapsed="false">
      <c r="B2049" s="18" t="s">
        <v>303</v>
      </c>
      <c r="C2049" s="18" t="s">
        <v>978</v>
      </c>
      <c r="D2049" s="2" t="s">
        <v>2168</v>
      </c>
      <c r="E2049" s="2" t="s">
        <v>3358</v>
      </c>
      <c r="F2049" s="2" t="n">
        <v>458</v>
      </c>
      <c r="G2049" s="2"/>
      <c r="H2049" s="18"/>
      <c r="I2049" s="0" t="str">
        <f aca="false">B2049&amp;C2049&amp;D2049</f>
        <v>KIDSHEIGHT158/164</v>
      </c>
      <c r="J2049" s="2" t="n">
        <f aca="false">COUNTIFS(I:I,I2049)</f>
        <v>1</v>
      </c>
    </row>
    <row r="2050" customFormat="false" ht="15" hidden="false" customHeight="false" outlineLevel="0" collapsed="false">
      <c r="B2050" s="18" t="s">
        <v>303</v>
      </c>
      <c r="C2050" s="18" t="s">
        <v>978</v>
      </c>
      <c r="D2050" s="2" t="s">
        <v>3398</v>
      </c>
      <c r="E2050" s="2" t="s">
        <v>3358</v>
      </c>
      <c r="F2050" s="2" t="n">
        <v>448</v>
      </c>
      <c r="G2050" s="2"/>
      <c r="H2050" s="18"/>
      <c r="I2050" s="0" t="str">
        <f aca="false">B2050&amp;C2050&amp;D2050</f>
        <v>KIDSHEIGHT158/170</v>
      </c>
      <c r="J2050" s="2" t="n">
        <f aca="false">COUNTIFS(I:I,I2050)</f>
        <v>1</v>
      </c>
    </row>
    <row r="2051" customFormat="false" ht="15" hidden="false" customHeight="false" outlineLevel="0" collapsed="false">
      <c r="B2051" s="18" t="s">
        <v>303</v>
      </c>
      <c r="C2051" s="18" t="s">
        <v>978</v>
      </c>
      <c r="D2051" s="2" t="s">
        <v>2188</v>
      </c>
      <c r="E2051" s="2" t="s">
        <v>3358</v>
      </c>
      <c r="F2051" s="2" t="n">
        <v>438</v>
      </c>
      <c r="G2051" s="2"/>
      <c r="H2051" s="18"/>
      <c r="I2051" s="0" t="str">
        <f aca="false">B2051&amp;C2051&amp;D2051</f>
        <v>KIDSHEIGHT160/170</v>
      </c>
      <c r="J2051" s="2" t="n">
        <f aca="false">COUNTIFS(I:I,I2051)</f>
        <v>1</v>
      </c>
    </row>
    <row r="2052" customFormat="false" ht="15" hidden="false" customHeight="false" outlineLevel="0" collapsed="false">
      <c r="B2052" s="18" t="s">
        <v>303</v>
      </c>
      <c r="C2052" s="18" t="s">
        <v>978</v>
      </c>
      <c r="D2052" s="2" t="s">
        <v>3283</v>
      </c>
      <c r="E2052" s="2" t="s">
        <v>3358</v>
      </c>
      <c r="F2052" s="2" t="n">
        <v>428</v>
      </c>
      <c r="G2052" s="2"/>
      <c r="H2052" s="18"/>
      <c r="I2052" s="0" t="str">
        <f aca="false">B2052&amp;C2052&amp;D2052</f>
        <v>KIDSHEIGHT164/167</v>
      </c>
      <c r="J2052" s="2" t="n">
        <f aca="false">COUNTIFS(I:I,I2052)</f>
        <v>1</v>
      </c>
    </row>
    <row r="2053" customFormat="false" ht="15" hidden="false" customHeight="false" outlineLevel="0" collapsed="false">
      <c r="B2053" s="18" t="s">
        <v>303</v>
      </c>
      <c r="C2053" s="18" t="s">
        <v>978</v>
      </c>
      <c r="D2053" s="2" t="s">
        <v>2169</v>
      </c>
      <c r="E2053" s="2" t="s">
        <v>3358</v>
      </c>
      <c r="F2053" s="2" t="n">
        <v>418</v>
      </c>
      <c r="G2053" s="2"/>
      <c r="H2053" s="18"/>
      <c r="I2053" s="0" t="str">
        <f aca="false">B2053&amp;C2053&amp;D2053</f>
        <v>KIDSHEIGHT164/170</v>
      </c>
      <c r="J2053" s="2" t="n">
        <f aca="false">COUNTIFS(I:I,I2053)</f>
        <v>1</v>
      </c>
    </row>
    <row r="2054" customFormat="false" ht="15" hidden="false" customHeight="false" outlineLevel="0" collapsed="false">
      <c r="B2054" s="18" t="s">
        <v>303</v>
      </c>
      <c r="C2054" s="18" t="s">
        <v>978</v>
      </c>
      <c r="D2054" s="2" t="s">
        <v>3284</v>
      </c>
      <c r="E2054" s="2" t="s">
        <v>3358</v>
      </c>
      <c r="F2054" s="2" t="n">
        <v>408</v>
      </c>
      <c r="G2054" s="2"/>
      <c r="H2054" s="18"/>
      <c r="I2054" s="0" t="str">
        <f aca="false">B2054&amp;C2054&amp;D2054</f>
        <v>KIDSHEIGHT167/170</v>
      </c>
      <c r="J2054" s="2" t="n">
        <f aca="false">COUNTIFS(I:I,I2054)</f>
        <v>1</v>
      </c>
    </row>
    <row r="2055" customFormat="false" ht="15" hidden="false" customHeight="false" outlineLevel="0" collapsed="false">
      <c r="B2055" s="18" t="s">
        <v>303</v>
      </c>
      <c r="C2055" s="18" t="s">
        <v>978</v>
      </c>
      <c r="D2055" s="2" t="s">
        <v>3285</v>
      </c>
      <c r="E2055" s="2" t="s">
        <v>3358</v>
      </c>
      <c r="F2055" s="2" t="n">
        <v>398</v>
      </c>
      <c r="G2055" s="2"/>
      <c r="H2055" s="18"/>
      <c r="I2055" s="0" t="str">
        <f aca="false">B2055&amp;C2055&amp;D2055</f>
        <v>KIDSHEIGHT170/173</v>
      </c>
      <c r="J2055" s="2" t="n">
        <f aca="false">COUNTIFS(I:I,I2055)</f>
        <v>1</v>
      </c>
    </row>
    <row r="2056" customFormat="false" ht="15" hidden="false" customHeight="false" outlineLevel="0" collapsed="false">
      <c r="B2056" s="18" t="s">
        <v>303</v>
      </c>
      <c r="C2056" s="18" t="s">
        <v>978</v>
      </c>
      <c r="D2056" s="2" t="s">
        <v>2170</v>
      </c>
      <c r="E2056" s="2" t="s">
        <v>3358</v>
      </c>
      <c r="F2056" s="2" t="n">
        <v>388</v>
      </c>
      <c r="G2056" s="2"/>
      <c r="H2056" s="18"/>
      <c r="I2056" s="0" t="str">
        <f aca="false">B2056&amp;C2056&amp;D2056</f>
        <v>KIDSHEIGHT170/176</v>
      </c>
      <c r="J2056" s="2" t="n">
        <f aca="false">COUNTIFS(I:I,I2056)</f>
        <v>1</v>
      </c>
    </row>
    <row r="2057" customFormat="false" ht="15" hidden="false" customHeight="false" outlineLevel="0" collapsed="false">
      <c r="B2057" s="18" t="s">
        <v>303</v>
      </c>
      <c r="C2057" s="18" t="s">
        <v>978</v>
      </c>
      <c r="D2057" s="2" t="s">
        <v>2189</v>
      </c>
      <c r="E2057" s="2" t="s">
        <v>3358</v>
      </c>
      <c r="F2057" s="2" t="n">
        <v>378</v>
      </c>
      <c r="G2057" s="2"/>
      <c r="H2057" s="18"/>
      <c r="I2057" s="0" t="str">
        <f aca="false">B2057&amp;C2057&amp;D2057</f>
        <v>KIDSHEIGHT170/180</v>
      </c>
      <c r="J2057" s="2" t="n">
        <f aca="false">COUNTIFS(I:I,I2057)</f>
        <v>1</v>
      </c>
    </row>
    <row r="2058" customFormat="false" ht="15" hidden="false" customHeight="false" outlineLevel="0" collapsed="false">
      <c r="B2058" s="18" t="s">
        <v>303</v>
      </c>
      <c r="C2058" s="18" t="s">
        <v>978</v>
      </c>
      <c r="D2058" s="2" t="s">
        <v>3286</v>
      </c>
      <c r="E2058" s="2" t="s">
        <v>3358</v>
      </c>
      <c r="F2058" s="2" t="n">
        <v>368</v>
      </c>
      <c r="G2058" s="2"/>
      <c r="H2058" s="18"/>
      <c r="I2058" s="0" t="str">
        <f aca="false">B2058&amp;C2058&amp;D2058</f>
        <v>KIDSHEIGHT173/176</v>
      </c>
      <c r="J2058" s="2" t="n">
        <f aca="false">COUNTIFS(I:I,I2058)</f>
        <v>1</v>
      </c>
    </row>
    <row r="2059" customFormat="false" ht="15" hidden="false" customHeight="false" outlineLevel="0" collapsed="false">
      <c r="B2059" s="18" t="s">
        <v>303</v>
      </c>
      <c r="C2059" s="18" t="s">
        <v>978</v>
      </c>
      <c r="D2059" s="2" t="s">
        <v>2078</v>
      </c>
      <c r="E2059" s="2" t="s">
        <v>3358</v>
      </c>
      <c r="F2059" s="2" t="n">
        <v>998</v>
      </c>
      <c r="G2059" s="2"/>
      <c r="H2059" s="18"/>
      <c r="I2059" s="0" t="str">
        <f aca="false">B2059&amp;C2059&amp;D2059</f>
        <v>KIDSHEIGHT44/50</v>
      </c>
      <c r="J2059" s="2" t="n">
        <f aca="false">COUNTIFS(I:I,I2059)</f>
        <v>1</v>
      </c>
    </row>
    <row r="2060" customFormat="false" ht="15" hidden="false" customHeight="false" outlineLevel="0" collapsed="false">
      <c r="B2060" s="18" t="s">
        <v>303</v>
      </c>
      <c r="C2060" s="18" t="s">
        <v>978</v>
      </c>
      <c r="D2060" s="2" t="s">
        <v>3653</v>
      </c>
      <c r="E2060" s="2" t="s">
        <v>3358</v>
      </c>
      <c r="F2060" s="2" t="n">
        <v>988</v>
      </c>
      <c r="G2060" s="2"/>
      <c r="H2060" s="18"/>
      <c r="I2060" s="0" t="str">
        <f aca="false">B2060&amp;C2060&amp;D2060</f>
        <v>KIDSHEIGHT44/56</v>
      </c>
      <c r="J2060" s="2" t="n">
        <f aca="false">COUNTIFS(I:I,I2060)</f>
        <v>1</v>
      </c>
    </row>
    <row r="2061" customFormat="false" ht="15" hidden="false" customHeight="false" outlineLevel="0" collapsed="false">
      <c r="B2061" s="18" t="s">
        <v>303</v>
      </c>
      <c r="C2061" s="18" t="s">
        <v>978</v>
      </c>
      <c r="D2061" s="2" t="s">
        <v>495</v>
      </c>
      <c r="E2061" s="2" t="s">
        <v>3358</v>
      </c>
      <c r="F2061" s="2" t="n">
        <v>978</v>
      </c>
      <c r="G2061" s="2"/>
      <c r="H2061" s="18"/>
      <c r="I2061" s="0" t="str">
        <f aca="false">B2061&amp;C2061&amp;D2061</f>
        <v>KIDSHEIGHT50/56</v>
      </c>
      <c r="J2061" s="2" t="n">
        <f aca="false">COUNTIFS(I:I,I2061)</f>
        <v>1</v>
      </c>
    </row>
    <row r="2062" customFormat="false" ht="15" hidden="false" customHeight="false" outlineLevel="0" collapsed="false">
      <c r="B2062" s="18" t="s">
        <v>303</v>
      </c>
      <c r="C2062" s="18" t="s">
        <v>978</v>
      </c>
      <c r="D2062" s="2" t="s">
        <v>2176</v>
      </c>
      <c r="E2062" s="2" t="s">
        <v>3358</v>
      </c>
      <c r="F2062" s="2" t="n">
        <v>968</v>
      </c>
      <c r="G2062" s="2"/>
      <c r="H2062" s="18"/>
      <c r="I2062" s="0" t="str">
        <f aca="false">B2062&amp;C2062&amp;D2062</f>
        <v>KIDSHEIGHT50/60</v>
      </c>
      <c r="J2062" s="2" t="n">
        <f aca="false">COUNTIFS(I:I,I2062)</f>
        <v>1</v>
      </c>
    </row>
    <row r="2063" customFormat="false" ht="15" hidden="false" customHeight="false" outlineLevel="0" collapsed="false">
      <c r="B2063" s="18" t="s">
        <v>303</v>
      </c>
      <c r="C2063" s="18" t="s">
        <v>978</v>
      </c>
      <c r="D2063" s="2" t="s">
        <v>3290</v>
      </c>
      <c r="E2063" s="2" t="s">
        <v>3358</v>
      </c>
      <c r="F2063" s="2" t="n">
        <v>958</v>
      </c>
      <c r="G2063" s="2"/>
      <c r="H2063" s="18"/>
      <c r="I2063" s="0" t="str">
        <f aca="false">B2063&amp;C2063&amp;D2063</f>
        <v>KIDSHEIGHT50/62</v>
      </c>
      <c r="J2063" s="2" t="n">
        <f aca="false">COUNTIFS(I:I,I2063)</f>
        <v>1</v>
      </c>
    </row>
    <row r="2064" customFormat="false" ht="15" hidden="false" customHeight="false" outlineLevel="0" collapsed="false">
      <c r="B2064" s="18" t="s">
        <v>303</v>
      </c>
      <c r="C2064" s="18" t="s">
        <v>978</v>
      </c>
      <c r="D2064" s="2" t="s">
        <v>3292</v>
      </c>
      <c r="E2064" s="2" t="s">
        <v>3358</v>
      </c>
      <c r="F2064" s="2" t="n">
        <v>948</v>
      </c>
      <c r="G2064" s="2"/>
      <c r="H2064" s="18"/>
      <c r="I2064" s="0" t="str">
        <f aca="false">B2064&amp;C2064&amp;D2064</f>
        <v>KIDSHEIGHT50/68</v>
      </c>
      <c r="J2064" s="2" t="n">
        <f aca="false">COUNTIFS(I:I,I2064)</f>
        <v>1</v>
      </c>
    </row>
    <row r="2065" customFormat="false" ht="15" hidden="false" customHeight="false" outlineLevel="0" collapsed="false">
      <c r="B2065" s="18" t="s">
        <v>303</v>
      </c>
      <c r="C2065" s="18" t="s">
        <v>978</v>
      </c>
      <c r="D2065" s="2" t="s">
        <v>2151</v>
      </c>
      <c r="E2065" s="2" t="s">
        <v>3358</v>
      </c>
      <c r="F2065" s="2" t="n">
        <v>938</v>
      </c>
      <c r="G2065" s="2"/>
      <c r="H2065" s="18"/>
      <c r="I2065" s="0" t="str">
        <f aca="false">B2065&amp;C2065&amp;D2065</f>
        <v>KIDSHEIGHT56/62</v>
      </c>
      <c r="J2065" s="2" t="n">
        <f aca="false">COUNTIFS(I:I,I2065)</f>
        <v>1</v>
      </c>
    </row>
    <row r="2066" customFormat="false" ht="15" hidden="false" customHeight="false" outlineLevel="0" collapsed="false">
      <c r="B2066" s="18" t="s">
        <v>303</v>
      </c>
      <c r="C2066" s="18" t="s">
        <v>978</v>
      </c>
      <c r="D2066" s="2" t="s">
        <v>3657</v>
      </c>
      <c r="E2066" s="2" t="s">
        <v>3358</v>
      </c>
      <c r="F2066" s="2" t="n">
        <v>928</v>
      </c>
      <c r="G2066" s="2"/>
      <c r="H2066" s="18"/>
      <c r="I2066" s="0" t="str">
        <f aca="false">B2066&amp;C2066&amp;D2066</f>
        <v>KIDSHEIGHT56/68</v>
      </c>
      <c r="J2066" s="2" t="n">
        <f aca="false">COUNTIFS(I:I,I2066)</f>
        <v>1</v>
      </c>
    </row>
    <row r="2067" customFormat="false" ht="15" hidden="false" customHeight="false" outlineLevel="0" collapsed="false">
      <c r="B2067" s="18" t="s">
        <v>303</v>
      </c>
      <c r="C2067" s="18" t="s">
        <v>978</v>
      </c>
      <c r="D2067" s="2" t="s">
        <v>2177</v>
      </c>
      <c r="E2067" s="2" t="s">
        <v>3358</v>
      </c>
      <c r="F2067" s="2" t="n">
        <v>918</v>
      </c>
      <c r="G2067" s="2"/>
      <c r="H2067" s="18"/>
      <c r="I2067" s="0" t="str">
        <f aca="false">B2067&amp;C2067&amp;D2067</f>
        <v>KIDSHEIGHT60/70</v>
      </c>
      <c r="J2067" s="2" t="n">
        <f aca="false">COUNTIFS(I:I,I2067)</f>
        <v>1</v>
      </c>
    </row>
    <row r="2068" customFormat="false" ht="15" hidden="false" customHeight="false" outlineLevel="0" collapsed="false">
      <c r="B2068" s="18" t="s">
        <v>303</v>
      </c>
      <c r="C2068" s="18" t="s">
        <v>978</v>
      </c>
      <c r="D2068" s="2" t="s">
        <v>2152</v>
      </c>
      <c r="E2068" s="2" t="s">
        <v>3358</v>
      </c>
      <c r="F2068" s="2" t="n">
        <v>908</v>
      </c>
      <c r="G2068" s="2"/>
      <c r="H2068" s="18"/>
      <c r="I2068" s="0" t="str">
        <f aca="false">B2068&amp;C2068&amp;D2068</f>
        <v>KIDSHEIGHT62/68</v>
      </c>
      <c r="J2068" s="2" t="n">
        <f aca="false">COUNTIFS(I:I,I2068)</f>
        <v>1</v>
      </c>
    </row>
    <row r="2069" customFormat="false" ht="15" hidden="false" customHeight="false" outlineLevel="0" collapsed="false">
      <c r="B2069" s="18" t="s">
        <v>303</v>
      </c>
      <c r="C2069" s="18" t="s">
        <v>978</v>
      </c>
      <c r="D2069" s="2" t="s">
        <v>2171</v>
      </c>
      <c r="E2069" s="2" t="s">
        <v>3358</v>
      </c>
      <c r="F2069" s="2" t="n">
        <v>898</v>
      </c>
      <c r="G2069" s="2"/>
      <c r="H2069" s="18"/>
      <c r="I2069" s="0" t="str">
        <f aca="false">B2069&amp;C2069&amp;D2069</f>
        <v>KIDSHEIGHT62/80</v>
      </c>
      <c r="J2069" s="2" t="n">
        <f aca="false">COUNTIFS(I:I,I2069)</f>
        <v>1</v>
      </c>
    </row>
    <row r="2070" customFormat="false" ht="15" hidden="false" customHeight="false" outlineLevel="0" collapsed="false">
      <c r="B2070" s="18" t="s">
        <v>303</v>
      </c>
      <c r="C2070" s="18" t="s">
        <v>978</v>
      </c>
      <c r="D2070" s="2" t="s">
        <v>3661</v>
      </c>
      <c r="E2070" s="2" t="s">
        <v>3358</v>
      </c>
      <c r="F2070" s="2" t="n">
        <v>888</v>
      </c>
      <c r="G2070" s="2"/>
      <c r="H2070" s="18"/>
      <c r="I2070" s="0" t="str">
        <f aca="false">B2070&amp;C2070&amp;D2070</f>
        <v>KIDSHEIGHT68/71</v>
      </c>
      <c r="J2070" s="2" t="n">
        <f aca="false">COUNTIFS(I:I,I2070)</f>
        <v>1</v>
      </c>
    </row>
    <row r="2071" customFormat="false" ht="15" hidden="false" customHeight="false" outlineLevel="0" collapsed="false">
      <c r="B2071" s="18" t="s">
        <v>303</v>
      </c>
      <c r="C2071" s="18" t="s">
        <v>978</v>
      </c>
      <c r="D2071" s="2" t="s">
        <v>2153</v>
      </c>
      <c r="E2071" s="2" t="s">
        <v>3358</v>
      </c>
      <c r="F2071" s="2" t="n">
        <v>878</v>
      </c>
      <c r="G2071" s="2"/>
      <c r="H2071" s="18"/>
      <c r="I2071" s="0" t="str">
        <f aca="false">B2071&amp;C2071&amp;D2071</f>
        <v>KIDSHEIGHT68/74</v>
      </c>
      <c r="J2071" s="2" t="n">
        <f aca="false">COUNTIFS(I:I,I2071)</f>
        <v>1</v>
      </c>
    </row>
    <row r="2072" customFormat="false" ht="15" hidden="false" customHeight="false" outlineLevel="0" collapsed="false">
      <c r="B2072" s="18" t="s">
        <v>303</v>
      </c>
      <c r="C2072" s="18" t="s">
        <v>978</v>
      </c>
      <c r="D2072" s="2" t="s">
        <v>3296</v>
      </c>
      <c r="E2072" s="2" t="s">
        <v>3358</v>
      </c>
      <c r="F2072" s="2" t="n">
        <v>868</v>
      </c>
      <c r="G2072" s="2"/>
      <c r="H2072" s="18"/>
      <c r="I2072" s="0" t="str">
        <f aca="false">B2072&amp;C2072&amp;D2072</f>
        <v>KIDSHEIGHT68/80</v>
      </c>
      <c r="J2072" s="2" t="n">
        <f aca="false">COUNTIFS(I:I,I2072)</f>
        <v>1</v>
      </c>
    </row>
    <row r="2073" customFormat="false" ht="15" hidden="false" customHeight="false" outlineLevel="0" collapsed="false">
      <c r="B2073" s="18" t="s">
        <v>303</v>
      </c>
      <c r="C2073" s="18" t="s">
        <v>978</v>
      </c>
      <c r="D2073" s="2" t="s">
        <v>2178</v>
      </c>
      <c r="E2073" s="2" t="s">
        <v>3358</v>
      </c>
      <c r="F2073" s="2" t="n">
        <v>858</v>
      </c>
      <c r="G2073" s="2"/>
      <c r="H2073" s="18"/>
      <c r="I2073" s="0" t="str">
        <f aca="false">B2073&amp;C2073&amp;D2073</f>
        <v>KIDSHEIGHT70/80</v>
      </c>
      <c r="J2073" s="2" t="n">
        <f aca="false">COUNTIFS(I:I,I2073)</f>
        <v>1</v>
      </c>
    </row>
    <row r="2074" customFormat="false" ht="15" hidden="false" customHeight="false" outlineLevel="0" collapsed="false">
      <c r="B2074" s="18" t="s">
        <v>303</v>
      </c>
      <c r="C2074" s="18" t="s">
        <v>978</v>
      </c>
      <c r="D2074" s="2" t="s">
        <v>3665</v>
      </c>
      <c r="E2074" s="2" t="s">
        <v>3358</v>
      </c>
      <c r="F2074" s="2" t="n">
        <v>848</v>
      </c>
      <c r="G2074" s="2"/>
      <c r="H2074" s="18"/>
      <c r="I2074" s="0" t="str">
        <f aca="false">B2074&amp;C2074&amp;D2074</f>
        <v>KIDSHEIGHT71/74</v>
      </c>
      <c r="J2074" s="2" t="n">
        <f aca="false">COUNTIFS(I:I,I2074)</f>
        <v>1</v>
      </c>
    </row>
    <row r="2075" customFormat="false" ht="15" hidden="false" customHeight="false" outlineLevel="0" collapsed="false">
      <c r="B2075" s="18" t="s">
        <v>303</v>
      </c>
      <c r="C2075" s="18" t="s">
        <v>978</v>
      </c>
      <c r="D2075" s="2" t="s">
        <v>2154</v>
      </c>
      <c r="E2075" s="2" t="s">
        <v>3358</v>
      </c>
      <c r="F2075" s="2" t="n">
        <v>838</v>
      </c>
      <c r="G2075" s="2"/>
      <c r="H2075" s="18"/>
      <c r="I2075" s="0" t="str">
        <f aca="false">B2075&amp;C2075&amp;D2075</f>
        <v>KIDSHEIGHT74/80</v>
      </c>
      <c r="J2075" s="2" t="n">
        <f aca="false">COUNTIFS(I:I,I2075)</f>
        <v>1</v>
      </c>
    </row>
    <row r="2076" customFormat="false" ht="15" hidden="false" customHeight="false" outlineLevel="0" collapsed="false">
      <c r="B2076" s="18" t="s">
        <v>303</v>
      </c>
      <c r="C2076" s="18" t="s">
        <v>978</v>
      </c>
      <c r="D2076" s="2" t="s">
        <v>2155</v>
      </c>
      <c r="E2076" s="2" t="s">
        <v>3358</v>
      </c>
      <c r="F2076" s="2" t="n">
        <v>828</v>
      </c>
      <c r="G2076" s="2"/>
      <c r="H2076" s="18"/>
      <c r="I2076" s="0" t="str">
        <f aca="false">B2076&amp;C2076&amp;D2076</f>
        <v>KIDSHEIGHT80/86</v>
      </c>
      <c r="J2076" s="2" t="n">
        <f aca="false">COUNTIFS(I:I,I2076)</f>
        <v>1</v>
      </c>
    </row>
    <row r="2077" customFormat="false" ht="15" hidden="false" customHeight="false" outlineLevel="0" collapsed="false">
      <c r="B2077" s="18" t="s">
        <v>303</v>
      </c>
      <c r="C2077" s="18" t="s">
        <v>978</v>
      </c>
      <c r="D2077" s="2" t="s">
        <v>2179</v>
      </c>
      <c r="E2077" s="2" t="s">
        <v>3358</v>
      </c>
      <c r="F2077" s="2" t="n">
        <v>818</v>
      </c>
      <c r="G2077" s="2"/>
      <c r="H2077" s="18"/>
      <c r="I2077" s="0" t="str">
        <f aca="false">B2077&amp;C2077&amp;D2077</f>
        <v>KIDSHEIGHT80/90</v>
      </c>
      <c r="J2077" s="2" t="n">
        <f aca="false">COUNTIFS(I:I,I2077)</f>
        <v>1</v>
      </c>
    </row>
    <row r="2078" customFormat="false" ht="15" hidden="false" customHeight="false" outlineLevel="0" collapsed="false">
      <c r="B2078" s="18" t="s">
        <v>303</v>
      </c>
      <c r="C2078" s="18" t="s">
        <v>978</v>
      </c>
      <c r="D2078" s="2" t="s">
        <v>3281</v>
      </c>
      <c r="E2078" s="2" t="s">
        <v>3358</v>
      </c>
      <c r="F2078" s="2" t="n">
        <v>808</v>
      </c>
      <c r="G2078" s="2"/>
      <c r="H2078" s="18"/>
      <c r="I2078" s="0" t="str">
        <f aca="false">B2078&amp;C2078&amp;D2078</f>
        <v>KIDSHEIGHT80/92</v>
      </c>
      <c r="J2078" s="2" t="n">
        <f aca="false">COUNTIFS(I:I,I2078)</f>
        <v>1</v>
      </c>
    </row>
    <row r="2079" customFormat="false" ht="15" hidden="false" customHeight="false" outlineLevel="0" collapsed="false">
      <c r="B2079" s="18" t="s">
        <v>303</v>
      </c>
      <c r="C2079" s="18" t="s">
        <v>978</v>
      </c>
      <c r="D2079" s="2" t="s">
        <v>2172</v>
      </c>
      <c r="E2079" s="2" t="s">
        <v>3358</v>
      </c>
      <c r="F2079" s="2" t="n">
        <v>798</v>
      </c>
      <c r="G2079" s="2"/>
      <c r="H2079" s="18"/>
      <c r="I2079" s="0" t="str">
        <f aca="false">B2079&amp;C2079&amp;D2079</f>
        <v>KIDSHEIGHT80/98</v>
      </c>
      <c r="J2079" s="2" t="n">
        <f aca="false">COUNTIFS(I:I,I2079)</f>
        <v>1</v>
      </c>
    </row>
    <row r="2080" customFormat="false" ht="15" hidden="false" customHeight="false" outlineLevel="0" collapsed="false">
      <c r="B2080" s="18" t="s">
        <v>303</v>
      </c>
      <c r="C2080" s="18" t="s">
        <v>978</v>
      </c>
      <c r="D2080" s="2" t="s">
        <v>2156</v>
      </c>
      <c r="E2080" s="2" t="s">
        <v>3358</v>
      </c>
      <c r="F2080" s="2" t="n">
        <v>788</v>
      </c>
      <c r="G2080" s="2"/>
      <c r="H2080" s="18"/>
      <c r="I2080" s="0" t="str">
        <f aca="false">B2080&amp;C2080&amp;D2080</f>
        <v>KIDSHEIGHT86/92</v>
      </c>
      <c r="J2080" s="2" t="n">
        <f aca="false">COUNTIFS(I:I,I2080)</f>
        <v>1</v>
      </c>
    </row>
    <row r="2081" customFormat="false" ht="15" hidden="false" customHeight="false" outlineLevel="0" collapsed="false">
      <c r="B2081" s="18" t="s">
        <v>303</v>
      </c>
      <c r="C2081" s="18" t="s">
        <v>978</v>
      </c>
      <c r="D2081" s="2" t="s">
        <v>3318</v>
      </c>
      <c r="E2081" s="2" t="s">
        <v>3358</v>
      </c>
      <c r="F2081" s="2" t="n">
        <v>778</v>
      </c>
      <c r="G2081" s="2"/>
      <c r="H2081" s="18"/>
      <c r="I2081" s="0" t="str">
        <f aca="false">B2081&amp;C2081&amp;D2081</f>
        <v>KIDSHEIGHT86/98</v>
      </c>
      <c r="J2081" s="2" t="n">
        <f aca="false">COUNTIFS(I:I,I2081)</f>
        <v>1</v>
      </c>
    </row>
    <row r="2082" customFormat="false" ht="15" hidden="false" customHeight="false" outlineLevel="0" collapsed="false">
      <c r="B2082" s="18" t="s">
        <v>303</v>
      </c>
      <c r="C2082" s="18" t="s">
        <v>978</v>
      </c>
      <c r="D2082" s="2" t="s">
        <v>2180</v>
      </c>
      <c r="E2082" s="2" t="s">
        <v>3358</v>
      </c>
      <c r="F2082" s="2" t="n">
        <v>768</v>
      </c>
      <c r="G2082" s="2"/>
      <c r="H2082" s="18"/>
      <c r="I2082" s="0" t="str">
        <f aca="false">B2082&amp;C2082&amp;D2082</f>
        <v>KIDSHEIGHT90/100</v>
      </c>
      <c r="J2082" s="2" t="n">
        <f aca="false">COUNTIFS(I:I,I2082)</f>
        <v>1</v>
      </c>
    </row>
    <row r="2083" customFormat="false" ht="15" hidden="false" customHeight="false" outlineLevel="0" collapsed="false">
      <c r="B2083" s="18" t="s">
        <v>303</v>
      </c>
      <c r="C2083" s="18" t="s">
        <v>978</v>
      </c>
      <c r="D2083" s="2" t="s">
        <v>2192</v>
      </c>
      <c r="E2083" s="2" t="s">
        <v>3358</v>
      </c>
      <c r="F2083" s="2" t="n">
        <v>758</v>
      </c>
      <c r="G2083" s="2"/>
      <c r="H2083" s="18"/>
      <c r="I2083" s="0" t="str">
        <f aca="false">B2083&amp;C2083&amp;D2083</f>
        <v>KIDSHEIGHT92/104</v>
      </c>
      <c r="J2083" s="2" t="n">
        <f aca="false">COUNTIFS(I:I,I2083)</f>
        <v>1</v>
      </c>
    </row>
    <row r="2084" customFormat="false" ht="15" hidden="false" customHeight="false" outlineLevel="0" collapsed="false">
      <c r="B2084" s="18" t="s">
        <v>303</v>
      </c>
      <c r="C2084" s="18" t="s">
        <v>978</v>
      </c>
      <c r="D2084" s="2" t="s">
        <v>2157</v>
      </c>
      <c r="E2084" s="2" t="s">
        <v>3358</v>
      </c>
      <c r="F2084" s="2" t="n">
        <v>748</v>
      </c>
      <c r="G2084" s="2"/>
      <c r="H2084" s="18"/>
      <c r="I2084" s="0" t="str">
        <f aca="false">B2084&amp;C2084&amp;D2084</f>
        <v>KIDSHEIGHT92/98</v>
      </c>
      <c r="J2084" s="2" t="n">
        <f aca="false">COUNTIFS(I:I,I2084)</f>
        <v>1</v>
      </c>
    </row>
    <row r="2085" customFormat="false" ht="15" hidden="false" customHeight="false" outlineLevel="0" collapsed="false">
      <c r="B2085" s="18" t="s">
        <v>303</v>
      </c>
      <c r="C2085" s="18" t="s">
        <v>978</v>
      </c>
      <c r="D2085" s="2" t="s">
        <v>3394</v>
      </c>
      <c r="E2085" s="2" t="s">
        <v>3358</v>
      </c>
      <c r="F2085" s="2" t="n">
        <v>738</v>
      </c>
      <c r="G2085" s="2"/>
      <c r="H2085" s="18"/>
      <c r="I2085" s="0" t="str">
        <f aca="false">B2085&amp;C2085&amp;D2085</f>
        <v>KIDSHEIGHT96/104</v>
      </c>
      <c r="J2085" s="2" t="n">
        <f aca="false">COUNTIFS(I:I,I2085)</f>
        <v>1</v>
      </c>
    </row>
    <row r="2086" customFormat="false" ht="15" hidden="false" customHeight="false" outlineLevel="0" collapsed="false">
      <c r="B2086" s="18" t="s">
        <v>303</v>
      </c>
      <c r="C2086" s="18" t="s">
        <v>978</v>
      </c>
      <c r="D2086" s="2" t="s">
        <v>2158</v>
      </c>
      <c r="E2086" s="2" t="s">
        <v>3358</v>
      </c>
      <c r="F2086" s="2" t="n">
        <v>728</v>
      </c>
      <c r="G2086" s="2"/>
      <c r="H2086" s="18"/>
      <c r="I2086" s="0" t="str">
        <f aca="false">B2086&amp;C2086&amp;D2086</f>
        <v>KIDSHEIGHT98/104</v>
      </c>
      <c r="J2086" s="2" t="n">
        <f aca="false">COUNTIFS(I:I,I2086)</f>
        <v>1</v>
      </c>
    </row>
    <row r="2087" customFormat="false" ht="15" hidden="false" customHeight="false" outlineLevel="0" collapsed="false">
      <c r="B2087" s="18" t="s">
        <v>303</v>
      </c>
      <c r="C2087" s="18" t="s">
        <v>978</v>
      </c>
      <c r="D2087" s="2" t="s">
        <v>3676</v>
      </c>
      <c r="E2087" s="2" t="s">
        <v>3358</v>
      </c>
      <c r="F2087" s="2" t="n">
        <v>718</v>
      </c>
      <c r="G2087" s="2"/>
      <c r="H2087" s="18"/>
      <c r="I2087" s="0" t="str">
        <f aca="false">B2087&amp;C2087&amp;D2087</f>
        <v>KIDSHEIGHT98/110</v>
      </c>
      <c r="J2087" s="2" t="n">
        <f aca="false">COUNTIFS(I:I,I2087)</f>
        <v>1</v>
      </c>
    </row>
    <row r="2088" customFormat="false" ht="15" hidden="false" customHeight="false" outlineLevel="0" collapsed="false">
      <c r="B2088" s="18" t="s">
        <v>303</v>
      </c>
      <c r="C2088" s="18" t="s">
        <v>1162</v>
      </c>
      <c r="D2088" s="2" t="n">
        <v>15</v>
      </c>
      <c r="E2088" s="2" t="s">
        <v>3358</v>
      </c>
      <c r="F2088" s="2" t="s">
        <v>3358</v>
      </c>
      <c r="G2088" s="2"/>
      <c r="H2088" s="18"/>
      <c r="I2088" s="0" t="str">
        <f aca="false">B2088&amp;C2088&amp;D2088</f>
        <v>KIDSSOCKS15</v>
      </c>
      <c r="J2088" s="2" t="n">
        <f aca="false">COUNTIFS(I:I,I2088)</f>
        <v>1</v>
      </c>
    </row>
    <row r="2089" customFormat="false" ht="15" hidden="false" customHeight="false" outlineLevel="0" collapsed="false">
      <c r="B2089" s="18" t="s">
        <v>303</v>
      </c>
      <c r="C2089" s="18" t="s">
        <v>1162</v>
      </c>
      <c r="D2089" s="2" t="n">
        <v>16</v>
      </c>
      <c r="E2089" s="2" t="s">
        <v>3358</v>
      </c>
      <c r="F2089" s="2" t="s">
        <v>3358</v>
      </c>
      <c r="G2089" s="2"/>
      <c r="H2089" s="18"/>
      <c r="I2089" s="0" t="str">
        <f aca="false">B2089&amp;C2089&amp;D2089</f>
        <v>KIDSSOCKS16</v>
      </c>
      <c r="J2089" s="2" t="n">
        <f aca="false">COUNTIFS(I:I,I2089)</f>
        <v>1</v>
      </c>
    </row>
    <row r="2090" customFormat="false" ht="15" hidden="false" customHeight="false" outlineLevel="0" collapsed="false">
      <c r="B2090" s="18" t="s">
        <v>303</v>
      </c>
      <c r="C2090" s="18" t="s">
        <v>1162</v>
      </c>
      <c r="D2090" s="2" t="n">
        <v>17</v>
      </c>
      <c r="E2090" s="2" t="s">
        <v>3358</v>
      </c>
      <c r="F2090" s="2" t="s">
        <v>3358</v>
      </c>
      <c r="G2090" s="2"/>
      <c r="H2090" s="18"/>
      <c r="I2090" s="0" t="str">
        <f aca="false">B2090&amp;C2090&amp;D2090</f>
        <v>KIDSSOCKS17</v>
      </c>
      <c r="J2090" s="2" t="n">
        <f aca="false">COUNTIFS(I:I,I2090)</f>
        <v>1</v>
      </c>
    </row>
    <row r="2091" customFormat="false" ht="15" hidden="false" customHeight="false" outlineLevel="0" collapsed="false">
      <c r="B2091" s="18" t="s">
        <v>303</v>
      </c>
      <c r="C2091" s="18" t="s">
        <v>1162</v>
      </c>
      <c r="D2091" s="2" t="n">
        <v>18</v>
      </c>
      <c r="E2091" s="2" t="s">
        <v>3358</v>
      </c>
      <c r="F2091" s="2" t="s">
        <v>3358</v>
      </c>
      <c r="G2091" s="2"/>
      <c r="H2091" s="18"/>
      <c r="I2091" s="0" t="str">
        <f aca="false">B2091&amp;C2091&amp;D2091</f>
        <v>KIDSSOCKS18</v>
      </c>
      <c r="J2091" s="2" t="n">
        <f aca="false">COUNTIFS(I:I,I2091)</f>
        <v>1</v>
      </c>
    </row>
    <row r="2092" customFormat="false" ht="15" hidden="false" customHeight="false" outlineLevel="0" collapsed="false">
      <c r="B2092" s="18" t="s">
        <v>303</v>
      </c>
      <c r="C2092" s="18" t="s">
        <v>1162</v>
      </c>
      <c r="D2092" s="2" t="n">
        <v>19</v>
      </c>
      <c r="E2092" s="2" t="s">
        <v>3358</v>
      </c>
      <c r="F2092" s="2" t="s">
        <v>3358</v>
      </c>
      <c r="G2092" s="2"/>
      <c r="H2092" s="18"/>
      <c r="I2092" s="0" t="str">
        <f aca="false">B2092&amp;C2092&amp;D2092</f>
        <v>KIDSSOCKS19</v>
      </c>
      <c r="J2092" s="2" t="n">
        <f aca="false">COUNTIFS(I:I,I2092)</f>
        <v>1</v>
      </c>
    </row>
    <row r="2093" customFormat="false" ht="15" hidden="false" customHeight="false" outlineLevel="0" collapsed="false">
      <c r="B2093" s="18" t="s">
        <v>303</v>
      </c>
      <c r="C2093" s="18" t="s">
        <v>1162</v>
      </c>
      <c r="D2093" s="2" t="n">
        <v>20</v>
      </c>
      <c r="E2093" s="2" t="s">
        <v>3358</v>
      </c>
      <c r="F2093" s="2" t="s">
        <v>3358</v>
      </c>
      <c r="G2093" s="2"/>
      <c r="H2093" s="18"/>
      <c r="I2093" s="0" t="str">
        <f aca="false">B2093&amp;C2093&amp;D2093</f>
        <v>KIDSSOCKS20</v>
      </c>
      <c r="J2093" s="2" t="n">
        <f aca="false">COUNTIFS(I:I,I2093)</f>
        <v>1</v>
      </c>
    </row>
    <row r="2094" customFormat="false" ht="15" hidden="false" customHeight="false" outlineLevel="0" collapsed="false">
      <c r="B2094" s="18" t="s">
        <v>303</v>
      </c>
      <c r="C2094" s="18" t="s">
        <v>1162</v>
      </c>
      <c r="D2094" s="2" t="n">
        <v>21</v>
      </c>
      <c r="E2094" s="2" t="s">
        <v>3358</v>
      </c>
      <c r="F2094" s="2" t="s">
        <v>3358</v>
      </c>
      <c r="G2094" s="2"/>
      <c r="H2094" s="18"/>
      <c r="I2094" s="0" t="str">
        <f aca="false">B2094&amp;C2094&amp;D2094</f>
        <v>KIDSSOCKS21</v>
      </c>
      <c r="J2094" s="2" t="n">
        <f aca="false">COUNTIFS(I:I,I2094)</f>
        <v>1</v>
      </c>
    </row>
    <row r="2095" customFormat="false" ht="15" hidden="false" customHeight="false" outlineLevel="0" collapsed="false">
      <c r="B2095" s="18" t="s">
        <v>303</v>
      </c>
      <c r="C2095" s="18" t="s">
        <v>1162</v>
      </c>
      <c r="D2095" s="2" t="n">
        <v>22</v>
      </c>
      <c r="E2095" s="2" t="s">
        <v>3358</v>
      </c>
      <c r="F2095" s="2" t="s">
        <v>3358</v>
      </c>
      <c r="G2095" s="2"/>
      <c r="H2095" s="18"/>
      <c r="I2095" s="0" t="str">
        <f aca="false">B2095&amp;C2095&amp;D2095</f>
        <v>KIDSSOCKS22</v>
      </c>
      <c r="J2095" s="2" t="n">
        <f aca="false">COUNTIFS(I:I,I2095)</f>
        <v>1</v>
      </c>
    </row>
    <row r="2096" customFormat="false" ht="15" hidden="false" customHeight="false" outlineLevel="0" collapsed="false">
      <c r="B2096" s="18" t="s">
        <v>303</v>
      </c>
      <c r="C2096" s="18" t="s">
        <v>1162</v>
      </c>
      <c r="D2096" s="2" t="n">
        <v>23</v>
      </c>
      <c r="E2096" s="2" t="s">
        <v>3358</v>
      </c>
      <c r="F2096" s="2" t="s">
        <v>3358</v>
      </c>
      <c r="G2096" s="2"/>
      <c r="H2096" s="18"/>
      <c r="I2096" s="0" t="str">
        <f aca="false">B2096&amp;C2096&amp;D2096</f>
        <v>KIDSSOCKS23</v>
      </c>
      <c r="J2096" s="2" t="n">
        <f aca="false">COUNTIFS(I:I,I2096)</f>
        <v>1</v>
      </c>
    </row>
    <row r="2097" customFormat="false" ht="15" hidden="false" customHeight="false" outlineLevel="0" collapsed="false">
      <c r="B2097" s="18" t="s">
        <v>303</v>
      </c>
      <c r="C2097" s="18" t="s">
        <v>1162</v>
      </c>
      <c r="D2097" s="2" t="n">
        <v>24</v>
      </c>
      <c r="E2097" s="2" t="s">
        <v>3358</v>
      </c>
      <c r="F2097" s="2" t="s">
        <v>3358</v>
      </c>
      <c r="G2097" s="2"/>
      <c r="H2097" s="18"/>
      <c r="I2097" s="0" t="str">
        <f aca="false">B2097&amp;C2097&amp;D2097</f>
        <v>KIDSSOCKS24</v>
      </c>
      <c r="J2097" s="2" t="n">
        <f aca="false">COUNTIFS(I:I,I2097)</f>
        <v>1</v>
      </c>
    </row>
    <row r="2098" customFormat="false" ht="15" hidden="false" customHeight="false" outlineLevel="0" collapsed="false">
      <c r="B2098" s="18" t="s">
        <v>303</v>
      </c>
      <c r="C2098" s="18" t="s">
        <v>1162</v>
      </c>
      <c r="D2098" s="2" t="n">
        <v>25</v>
      </c>
      <c r="E2098" s="2" t="s">
        <v>3358</v>
      </c>
      <c r="F2098" s="2" t="s">
        <v>3358</v>
      </c>
      <c r="G2098" s="2"/>
      <c r="H2098" s="18"/>
      <c r="I2098" s="0" t="str">
        <f aca="false">B2098&amp;C2098&amp;D2098</f>
        <v>KIDSSOCKS25</v>
      </c>
      <c r="J2098" s="2" t="n">
        <f aca="false">COUNTIFS(I:I,I2098)</f>
        <v>1</v>
      </c>
    </row>
    <row r="2099" customFormat="false" ht="15" hidden="false" customHeight="false" outlineLevel="0" collapsed="false">
      <c r="B2099" s="18" t="s">
        <v>303</v>
      </c>
      <c r="C2099" s="18" t="s">
        <v>1162</v>
      </c>
      <c r="D2099" s="2" t="n">
        <v>26</v>
      </c>
      <c r="E2099" s="2" t="s">
        <v>3358</v>
      </c>
      <c r="F2099" s="2" t="s">
        <v>3358</v>
      </c>
      <c r="G2099" s="2"/>
      <c r="H2099" s="18"/>
      <c r="I2099" s="0" t="str">
        <f aca="false">B2099&amp;C2099&amp;D2099</f>
        <v>KIDSSOCKS26</v>
      </c>
      <c r="J2099" s="2" t="n">
        <f aca="false">COUNTIFS(I:I,I2099)</f>
        <v>1</v>
      </c>
    </row>
    <row r="2100" customFormat="false" ht="15" hidden="false" customHeight="false" outlineLevel="0" collapsed="false">
      <c r="B2100" s="18" t="s">
        <v>303</v>
      </c>
      <c r="C2100" s="18" t="s">
        <v>1162</v>
      </c>
      <c r="D2100" s="2" t="n">
        <v>27</v>
      </c>
      <c r="E2100" s="2" t="s">
        <v>3358</v>
      </c>
      <c r="F2100" s="2" t="s">
        <v>3358</v>
      </c>
      <c r="G2100" s="2"/>
      <c r="H2100" s="18"/>
      <c r="I2100" s="0" t="str">
        <f aca="false">B2100&amp;C2100&amp;D2100</f>
        <v>KIDSSOCKS27</v>
      </c>
      <c r="J2100" s="2" t="n">
        <f aca="false">COUNTIFS(I:I,I2100)</f>
        <v>1</v>
      </c>
    </row>
    <row r="2101" customFormat="false" ht="15" hidden="false" customHeight="false" outlineLevel="0" collapsed="false">
      <c r="B2101" s="18" t="s">
        <v>303</v>
      </c>
      <c r="C2101" s="18" t="s">
        <v>1162</v>
      </c>
      <c r="D2101" s="2" t="n">
        <v>28</v>
      </c>
      <c r="E2101" s="2" t="s">
        <v>3358</v>
      </c>
      <c r="F2101" s="2" t="s">
        <v>3358</v>
      </c>
      <c r="G2101" s="2"/>
      <c r="H2101" s="18"/>
      <c r="I2101" s="0" t="str">
        <f aca="false">B2101&amp;C2101&amp;D2101</f>
        <v>KIDSSOCKS28</v>
      </c>
      <c r="J2101" s="2" t="n">
        <f aca="false">COUNTIFS(I:I,I2101)</f>
        <v>1</v>
      </c>
    </row>
    <row r="2102" customFormat="false" ht="15" hidden="false" customHeight="false" outlineLevel="0" collapsed="false">
      <c r="B2102" s="18" t="s">
        <v>303</v>
      </c>
      <c r="C2102" s="18" t="s">
        <v>1162</v>
      </c>
      <c r="D2102" s="2" t="n">
        <v>29</v>
      </c>
      <c r="E2102" s="2" t="s">
        <v>3358</v>
      </c>
      <c r="F2102" s="2" t="s">
        <v>3358</v>
      </c>
      <c r="G2102" s="2"/>
      <c r="H2102" s="18"/>
      <c r="I2102" s="0" t="str">
        <f aca="false">B2102&amp;C2102&amp;D2102</f>
        <v>KIDSSOCKS29</v>
      </c>
      <c r="J2102" s="2" t="n">
        <f aca="false">COUNTIFS(I:I,I2102)</f>
        <v>1</v>
      </c>
    </row>
    <row r="2103" customFormat="false" ht="15" hidden="false" customHeight="false" outlineLevel="0" collapsed="false">
      <c r="B2103" s="18" t="s">
        <v>303</v>
      </c>
      <c r="C2103" s="18" t="s">
        <v>1162</v>
      </c>
      <c r="D2103" s="2" t="n">
        <v>30</v>
      </c>
      <c r="E2103" s="2" t="s">
        <v>3358</v>
      </c>
      <c r="F2103" s="2" t="s">
        <v>3358</v>
      </c>
      <c r="G2103" s="2"/>
      <c r="H2103" s="18"/>
      <c r="I2103" s="0" t="str">
        <f aca="false">B2103&amp;C2103&amp;D2103</f>
        <v>KIDSSOCKS30</v>
      </c>
      <c r="J2103" s="2" t="n">
        <f aca="false">COUNTIFS(I:I,I2103)</f>
        <v>1</v>
      </c>
    </row>
    <row r="2104" customFormat="false" ht="15" hidden="false" customHeight="false" outlineLevel="0" collapsed="false">
      <c r="B2104" s="18" t="s">
        <v>303</v>
      </c>
      <c r="C2104" s="18" t="s">
        <v>1162</v>
      </c>
      <c r="D2104" s="2" t="n">
        <v>31</v>
      </c>
      <c r="E2104" s="2" t="s">
        <v>3358</v>
      </c>
      <c r="F2104" s="2" t="s">
        <v>3358</v>
      </c>
      <c r="G2104" s="2"/>
      <c r="H2104" s="18"/>
      <c r="I2104" s="0" t="str">
        <f aca="false">B2104&amp;C2104&amp;D2104</f>
        <v>KIDSSOCKS31</v>
      </c>
      <c r="J2104" s="2" t="n">
        <f aca="false">COUNTIFS(I:I,I2104)</f>
        <v>1</v>
      </c>
    </row>
    <row r="2105" customFormat="false" ht="15" hidden="false" customHeight="false" outlineLevel="0" collapsed="false">
      <c r="B2105" s="18" t="s">
        <v>303</v>
      </c>
      <c r="C2105" s="18" t="s">
        <v>1162</v>
      </c>
      <c r="D2105" s="2" t="n">
        <v>32</v>
      </c>
      <c r="E2105" s="2" t="s">
        <v>3358</v>
      </c>
      <c r="F2105" s="2" t="s">
        <v>3358</v>
      </c>
      <c r="G2105" s="2"/>
      <c r="H2105" s="18"/>
      <c r="I2105" s="0" t="str">
        <f aca="false">B2105&amp;C2105&amp;D2105</f>
        <v>KIDSSOCKS32</v>
      </c>
      <c r="J2105" s="2" t="n">
        <f aca="false">COUNTIFS(I:I,I2105)</f>
        <v>1</v>
      </c>
    </row>
    <row r="2106" customFormat="false" ht="15" hidden="false" customHeight="false" outlineLevel="0" collapsed="false">
      <c r="B2106" s="18" t="s">
        <v>303</v>
      </c>
      <c r="C2106" s="18" t="s">
        <v>1162</v>
      </c>
      <c r="D2106" s="2" t="n">
        <v>33</v>
      </c>
      <c r="E2106" s="2" t="s">
        <v>3358</v>
      </c>
      <c r="F2106" s="2" t="s">
        <v>3358</v>
      </c>
      <c r="G2106" s="2"/>
      <c r="H2106" s="18"/>
      <c r="I2106" s="0" t="str">
        <f aca="false">B2106&amp;C2106&amp;D2106</f>
        <v>KIDSSOCKS33</v>
      </c>
      <c r="J2106" s="2" t="n">
        <f aca="false">COUNTIFS(I:I,I2106)</f>
        <v>1</v>
      </c>
    </row>
    <row r="2107" customFormat="false" ht="15" hidden="false" customHeight="false" outlineLevel="0" collapsed="false">
      <c r="B2107" s="18" t="s">
        <v>303</v>
      </c>
      <c r="C2107" s="18" t="s">
        <v>1162</v>
      </c>
      <c r="D2107" s="2" t="n">
        <v>34</v>
      </c>
      <c r="E2107" s="2" t="s">
        <v>3358</v>
      </c>
      <c r="F2107" s="2" t="s">
        <v>3358</v>
      </c>
      <c r="G2107" s="2"/>
      <c r="H2107" s="18"/>
      <c r="I2107" s="0" t="str">
        <f aca="false">B2107&amp;C2107&amp;D2107</f>
        <v>KIDSSOCKS34</v>
      </c>
      <c r="J2107" s="2" t="n">
        <f aca="false">COUNTIFS(I:I,I2107)</f>
        <v>1</v>
      </c>
    </row>
    <row r="2108" customFormat="false" ht="15" hidden="false" customHeight="false" outlineLevel="0" collapsed="false">
      <c r="B2108" s="18" t="s">
        <v>303</v>
      </c>
      <c r="C2108" s="18" t="s">
        <v>1162</v>
      </c>
      <c r="D2108" s="2" t="n">
        <v>35</v>
      </c>
      <c r="E2108" s="2" t="s">
        <v>3358</v>
      </c>
      <c r="F2108" s="2" t="s">
        <v>3358</v>
      </c>
      <c r="G2108" s="2"/>
      <c r="H2108" s="18"/>
      <c r="I2108" s="0" t="str">
        <f aca="false">B2108&amp;C2108&amp;D2108</f>
        <v>KIDSSOCKS35</v>
      </c>
      <c r="J2108" s="2" t="n">
        <f aca="false">COUNTIFS(I:I,I2108)</f>
        <v>1</v>
      </c>
    </row>
    <row r="2109" customFormat="false" ht="15" hidden="false" customHeight="false" outlineLevel="0" collapsed="false">
      <c r="B2109" s="18" t="s">
        <v>303</v>
      </c>
      <c r="C2109" s="18" t="s">
        <v>1162</v>
      </c>
      <c r="D2109" s="2" t="n">
        <v>36</v>
      </c>
      <c r="E2109" s="2" t="s">
        <v>3358</v>
      </c>
      <c r="F2109" s="2" t="s">
        <v>3358</v>
      </c>
      <c r="G2109" s="2"/>
      <c r="H2109" s="18"/>
      <c r="I2109" s="0" t="str">
        <f aca="false">B2109&amp;C2109&amp;D2109</f>
        <v>KIDSSOCKS36</v>
      </c>
      <c r="J2109" s="2" t="n">
        <f aca="false">COUNTIFS(I:I,I2109)</f>
        <v>1</v>
      </c>
    </row>
    <row r="2110" customFormat="false" ht="15" hidden="false" customHeight="false" outlineLevel="0" collapsed="false">
      <c r="B2110" s="18" t="s">
        <v>303</v>
      </c>
      <c r="C2110" s="18" t="s">
        <v>1162</v>
      </c>
      <c r="D2110" s="2" t="n">
        <v>37</v>
      </c>
      <c r="E2110" s="2" t="s">
        <v>3358</v>
      </c>
      <c r="F2110" s="2" t="s">
        <v>3358</v>
      </c>
      <c r="G2110" s="2"/>
      <c r="H2110" s="18"/>
      <c r="I2110" s="0" t="str">
        <f aca="false">B2110&amp;C2110&amp;D2110</f>
        <v>KIDSSOCKS37</v>
      </c>
      <c r="J2110" s="2" t="n">
        <f aca="false">COUNTIFS(I:I,I2110)</f>
        <v>1</v>
      </c>
    </row>
    <row r="2111" customFormat="false" ht="15" hidden="false" customHeight="false" outlineLevel="0" collapsed="false">
      <c r="B2111" s="18" t="s">
        <v>303</v>
      </c>
      <c r="C2111" s="18" t="s">
        <v>1162</v>
      </c>
      <c r="D2111" s="2" t="n">
        <v>38</v>
      </c>
      <c r="E2111" s="2" t="s">
        <v>3358</v>
      </c>
      <c r="F2111" s="2" t="s">
        <v>3358</v>
      </c>
      <c r="G2111" s="2"/>
      <c r="H2111" s="18"/>
      <c r="I2111" s="0" t="str">
        <f aca="false">B2111&amp;C2111&amp;D2111</f>
        <v>KIDSSOCKS38</v>
      </c>
      <c r="J2111" s="2" t="n">
        <f aca="false">COUNTIFS(I:I,I2111)</f>
        <v>1</v>
      </c>
    </row>
    <row r="2112" customFormat="false" ht="15" hidden="false" customHeight="false" outlineLevel="0" collapsed="false">
      <c r="B2112" s="18" t="s">
        <v>303</v>
      </c>
      <c r="C2112" s="18" t="s">
        <v>1162</v>
      </c>
      <c r="D2112" s="2" t="n">
        <v>39</v>
      </c>
      <c r="E2112" s="2" t="s">
        <v>3358</v>
      </c>
      <c r="F2112" s="2" t="s">
        <v>3358</v>
      </c>
      <c r="G2112" s="2"/>
      <c r="H2112" s="18"/>
      <c r="I2112" s="0" t="str">
        <f aca="false">B2112&amp;C2112&amp;D2112</f>
        <v>KIDSSOCKS39</v>
      </c>
      <c r="J2112" s="2" t="n">
        <f aca="false">COUNTIFS(I:I,I2112)</f>
        <v>1</v>
      </c>
    </row>
    <row r="2113" customFormat="false" ht="15" hidden="false" customHeight="false" outlineLevel="0" collapsed="false">
      <c r="B2113" s="18" t="s">
        <v>303</v>
      </c>
      <c r="C2113" s="18" t="s">
        <v>1162</v>
      </c>
      <c r="D2113" s="2" t="n">
        <v>40</v>
      </c>
      <c r="E2113" s="2" t="s">
        <v>3358</v>
      </c>
      <c r="F2113" s="2" t="s">
        <v>3358</v>
      </c>
      <c r="G2113" s="2"/>
      <c r="H2113" s="18"/>
      <c r="I2113" s="0" t="str">
        <f aca="false">B2113&amp;C2113&amp;D2113</f>
        <v>KIDSSOCKS40</v>
      </c>
      <c r="J2113" s="2" t="n">
        <f aca="false">COUNTIFS(I:I,I2113)</f>
        <v>1</v>
      </c>
    </row>
    <row r="2114" customFormat="false" ht="15" hidden="false" customHeight="false" outlineLevel="0" collapsed="false">
      <c r="B2114" s="18" t="s">
        <v>303</v>
      </c>
      <c r="C2114" s="18" t="s">
        <v>1162</v>
      </c>
      <c r="D2114" s="2" t="n">
        <v>41</v>
      </c>
      <c r="E2114" s="2" t="s">
        <v>3358</v>
      </c>
      <c r="F2114" s="2" t="s">
        <v>3358</v>
      </c>
      <c r="G2114" s="2"/>
      <c r="H2114" s="18"/>
      <c r="I2114" s="0" t="str">
        <f aca="false">B2114&amp;C2114&amp;D2114</f>
        <v>KIDSSOCKS41</v>
      </c>
      <c r="J2114" s="2" t="n">
        <f aca="false">COUNTIFS(I:I,I2114)</f>
        <v>1</v>
      </c>
    </row>
    <row r="2115" customFormat="false" ht="15" hidden="false" customHeight="false" outlineLevel="0" collapsed="false">
      <c r="B2115" s="18" t="s">
        <v>303</v>
      </c>
      <c r="C2115" s="18" t="s">
        <v>1162</v>
      </c>
      <c r="D2115" s="2" t="n">
        <v>42</v>
      </c>
      <c r="E2115" s="2" t="s">
        <v>3358</v>
      </c>
      <c r="F2115" s="2" t="s">
        <v>3358</v>
      </c>
      <c r="G2115" s="2"/>
      <c r="H2115" s="18"/>
      <c r="I2115" s="0" t="str">
        <f aca="false">B2115&amp;C2115&amp;D2115</f>
        <v>KIDSSOCKS42</v>
      </c>
      <c r="J2115" s="2" t="n">
        <f aca="false">COUNTIFS(I:I,I2115)</f>
        <v>1</v>
      </c>
    </row>
    <row r="2116" customFormat="false" ht="15" hidden="false" customHeight="false" outlineLevel="0" collapsed="false">
      <c r="B2116" s="18" t="s">
        <v>303</v>
      </c>
      <c r="C2116" s="18" t="s">
        <v>1162</v>
      </c>
      <c r="D2116" s="2" t="n">
        <v>43</v>
      </c>
      <c r="E2116" s="2" t="s">
        <v>3358</v>
      </c>
      <c r="F2116" s="2" t="s">
        <v>3358</v>
      </c>
      <c r="G2116" s="2"/>
      <c r="H2116" s="18"/>
      <c r="I2116" s="0" t="str">
        <f aca="false">B2116&amp;C2116&amp;D2116</f>
        <v>KIDSSOCKS43</v>
      </c>
      <c r="J2116" s="2" t="n">
        <f aca="false">COUNTIFS(I:I,I2116)</f>
        <v>1</v>
      </c>
    </row>
    <row r="2117" customFormat="false" ht="15" hidden="false" customHeight="false" outlineLevel="0" collapsed="false">
      <c r="B2117" s="18" t="s">
        <v>303</v>
      </c>
      <c r="C2117" s="18" t="s">
        <v>1162</v>
      </c>
      <c r="D2117" s="2" t="s">
        <v>4012</v>
      </c>
      <c r="E2117" s="2" t="s">
        <v>3358</v>
      </c>
      <c r="F2117" s="2" t="s">
        <v>3358</v>
      </c>
      <c r="G2117" s="2"/>
      <c r="H2117" s="18"/>
      <c r="I2117" s="0" t="str">
        <f aca="false">B2117&amp;C2117&amp;D2117</f>
        <v>KIDSSOCKS13/15</v>
      </c>
      <c r="J2117" s="2" t="n">
        <f aca="false">COUNTIFS(I:I,I2117)</f>
        <v>1</v>
      </c>
    </row>
    <row r="2118" customFormat="false" ht="15" hidden="false" customHeight="false" outlineLevel="0" collapsed="false">
      <c r="B2118" s="18" t="s">
        <v>303</v>
      </c>
      <c r="C2118" s="18" t="s">
        <v>1162</v>
      </c>
      <c r="D2118" s="2" t="s">
        <v>824</v>
      </c>
      <c r="E2118" s="2" t="s">
        <v>3358</v>
      </c>
      <c r="F2118" s="2" t="s">
        <v>3358</v>
      </c>
      <c r="G2118" s="2"/>
      <c r="H2118" s="18"/>
      <c r="I2118" s="0" t="str">
        <f aca="false">B2118&amp;C2118&amp;D2118</f>
        <v>KIDSSOCKS15/16</v>
      </c>
      <c r="J2118" s="2" t="n">
        <f aca="false">COUNTIFS(I:I,I2118)</f>
        <v>1</v>
      </c>
    </row>
    <row r="2119" customFormat="false" ht="15" hidden="false" customHeight="false" outlineLevel="0" collapsed="false">
      <c r="B2119" s="18" t="s">
        <v>303</v>
      </c>
      <c r="C2119" s="18" t="s">
        <v>1162</v>
      </c>
      <c r="D2119" s="2" t="s">
        <v>2916</v>
      </c>
      <c r="E2119" s="2" t="s">
        <v>3358</v>
      </c>
      <c r="F2119" s="2" t="s">
        <v>3358</v>
      </c>
      <c r="G2119" s="2"/>
      <c r="H2119" s="18"/>
      <c r="I2119" s="0" t="str">
        <f aca="false">B2119&amp;C2119&amp;D2119</f>
        <v>KIDSSOCKS15/18</v>
      </c>
      <c r="J2119" s="2" t="n">
        <f aca="false">COUNTIFS(I:I,I2119)</f>
        <v>1</v>
      </c>
    </row>
    <row r="2120" customFormat="false" ht="15" hidden="false" customHeight="false" outlineLevel="0" collapsed="false">
      <c r="B2120" s="18" t="s">
        <v>303</v>
      </c>
      <c r="C2120" s="18" t="s">
        <v>1162</v>
      </c>
      <c r="D2120" s="2" t="s">
        <v>334</v>
      </c>
      <c r="E2120" s="2" t="s">
        <v>3358</v>
      </c>
      <c r="F2120" s="2" t="s">
        <v>3358</v>
      </c>
      <c r="G2120" s="2"/>
      <c r="H2120" s="18"/>
      <c r="I2120" s="0" t="str">
        <f aca="false">B2120&amp;C2120&amp;D2120</f>
        <v>KIDSSOCKS16/17</v>
      </c>
      <c r="J2120" s="2" t="n">
        <f aca="false">COUNTIFS(I:I,I2120)</f>
        <v>1</v>
      </c>
    </row>
    <row r="2121" customFormat="false" ht="15" hidden="false" customHeight="false" outlineLevel="0" collapsed="false">
      <c r="B2121" s="18" t="s">
        <v>303</v>
      </c>
      <c r="C2121" s="18" t="s">
        <v>1162</v>
      </c>
      <c r="D2121" s="2" t="s">
        <v>352</v>
      </c>
      <c r="E2121" s="2" t="s">
        <v>3358</v>
      </c>
      <c r="F2121" s="2" t="s">
        <v>3358</v>
      </c>
      <c r="G2121" s="2"/>
      <c r="H2121" s="18"/>
      <c r="I2121" s="0" t="str">
        <f aca="false">B2121&amp;C2121&amp;D2121</f>
        <v>KIDSSOCKS16/18</v>
      </c>
      <c r="J2121" s="2" t="n">
        <f aca="false">COUNTIFS(I:I,I2121)</f>
        <v>1</v>
      </c>
    </row>
    <row r="2122" customFormat="false" ht="15" hidden="false" customHeight="false" outlineLevel="0" collapsed="false">
      <c r="B2122" s="18" t="s">
        <v>303</v>
      </c>
      <c r="C2122" s="18" t="s">
        <v>1162</v>
      </c>
      <c r="D2122" s="2" t="s">
        <v>2338</v>
      </c>
      <c r="E2122" s="2" t="s">
        <v>3358</v>
      </c>
      <c r="F2122" s="2" t="s">
        <v>3358</v>
      </c>
      <c r="G2122" s="2"/>
      <c r="H2122" s="18"/>
      <c r="I2122" s="0" t="str">
        <f aca="false">B2122&amp;C2122&amp;D2122</f>
        <v>KIDSSOCKS16/19</v>
      </c>
      <c r="J2122" s="2" t="n">
        <f aca="false">COUNTIFS(I:I,I2122)</f>
        <v>1</v>
      </c>
    </row>
    <row r="2123" customFormat="false" ht="15" hidden="false" customHeight="false" outlineLevel="0" collapsed="false">
      <c r="B2123" s="18" t="s">
        <v>303</v>
      </c>
      <c r="C2123" s="18" t="s">
        <v>1162</v>
      </c>
      <c r="D2123" s="2" t="s">
        <v>335</v>
      </c>
      <c r="E2123" s="2" t="s">
        <v>3358</v>
      </c>
      <c r="F2123" s="2" t="s">
        <v>3358</v>
      </c>
      <c r="G2123" s="2"/>
      <c r="H2123" s="18"/>
      <c r="I2123" s="0" t="str">
        <f aca="false">B2123&amp;C2123&amp;D2123</f>
        <v>KIDSSOCKS17/18</v>
      </c>
      <c r="J2123" s="2" t="n">
        <f aca="false">COUNTIFS(I:I,I2123)</f>
        <v>1</v>
      </c>
    </row>
    <row r="2124" customFormat="false" ht="15" hidden="false" customHeight="false" outlineLevel="0" collapsed="false">
      <c r="B2124" s="18" t="s">
        <v>303</v>
      </c>
      <c r="C2124" s="18" t="s">
        <v>1162</v>
      </c>
      <c r="D2124" s="2" t="s">
        <v>353</v>
      </c>
      <c r="E2124" s="2" t="s">
        <v>3358</v>
      </c>
      <c r="F2124" s="2" t="s">
        <v>3358</v>
      </c>
      <c r="G2124" s="2"/>
      <c r="H2124" s="18"/>
      <c r="I2124" s="0" t="str">
        <f aca="false">B2124&amp;C2124&amp;D2124</f>
        <v>KIDSSOCKS17/19</v>
      </c>
      <c r="J2124" s="2" t="n">
        <f aca="false">COUNTIFS(I:I,I2124)</f>
        <v>1</v>
      </c>
    </row>
    <row r="2125" customFormat="false" ht="15" hidden="false" customHeight="false" outlineLevel="0" collapsed="false">
      <c r="B2125" s="18" t="s">
        <v>303</v>
      </c>
      <c r="C2125" s="18" t="s">
        <v>1162</v>
      </c>
      <c r="D2125" s="2" t="s">
        <v>2339</v>
      </c>
      <c r="E2125" s="2" t="s">
        <v>3358</v>
      </c>
      <c r="F2125" s="2" t="s">
        <v>3358</v>
      </c>
      <c r="G2125" s="2"/>
      <c r="H2125" s="18"/>
      <c r="I2125" s="0" t="str">
        <f aca="false">B2125&amp;C2125&amp;D2125</f>
        <v>KIDSSOCKS17/20</v>
      </c>
      <c r="J2125" s="2" t="n">
        <f aca="false">COUNTIFS(I:I,I2125)</f>
        <v>1</v>
      </c>
    </row>
    <row r="2126" customFormat="false" ht="15" hidden="false" customHeight="false" outlineLevel="0" collapsed="false">
      <c r="B2126" s="18" t="s">
        <v>303</v>
      </c>
      <c r="C2126" s="18" t="s">
        <v>1162</v>
      </c>
      <c r="D2126" s="2" t="s">
        <v>336</v>
      </c>
      <c r="E2126" s="2" t="s">
        <v>3358</v>
      </c>
      <c r="F2126" s="2" t="s">
        <v>3358</v>
      </c>
      <c r="G2126" s="2"/>
      <c r="H2126" s="18"/>
      <c r="I2126" s="0" t="str">
        <f aca="false">B2126&amp;C2126&amp;D2126</f>
        <v>KIDSSOCKS18/19</v>
      </c>
      <c r="J2126" s="2" t="n">
        <f aca="false">COUNTIFS(I:I,I2126)</f>
        <v>1</v>
      </c>
    </row>
    <row r="2127" customFormat="false" ht="15" hidden="false" customHeight="false" outlineLevel="0" collapsed="false">
      <c r="B2127" s="18" t="s">
        <v>303</v>
      </c>
      <c r="C2127" s="18" t="s">
        <v>1162</v>
      </c>
      <c r="D2127" s="2" t="s">
        <v>354</v>
      </c>
      <c r="E2127" s="2" t="s">
        <v>3358</v>
      </c>
      <c r="F2127" s="2" t="s">
        <v>3358</v>
      </c>
      <c r="G2127" s="2"/>
      <c r="H2127" s="18"/>
      <c r="I2127" s="0" t="str">
        <f aca="false">B2127&amp;C2127&amp;D2127</f>
        <v>KIDSSOCKS18/20</v>
      </c>
      <c r="J2127" s="2" t="n">
        <f aca="false">COUNTIFS(I:I,I2127)</f>
        <v>1</v>
      </c>
    </row>
    <row r="2128" customFormat="false" ht="15" hidden="false" customHeight="false" outlineLevel="0" collapsed="false">
      <c r="B2128" s="18" t="s">
        <v>303</v>
      </c>
      <c r="C2128" s="18" t="s">
        <v>1162</v>
      </c>
      <c r="D2128" s="2" t="s">
        <v>2340</v>
      </c>
      <c r="E2128" s="2" t="s">
        <v>3358</v>
      </c>
      <c r="F2128" s="2" t="s">
        <v>3358</v>
      </c>
      <c r="G2128" s="2"/>
      <c r="H2128" s="18"/>
      <c r="I2128" s="0" t="str">
        <f aca="false">B2128&amp;C2128&amp;D2128</f>
        <v>KIDSSOCKS18/21</v>
      </c>
      <c r="J2128" s="2" t="n">
        <f aca="false">COUNTIFS(I:I,I2128)</f>
        <v>1</v>
      </c>
    </row>
    <row r="2129" customFormat="false" ht="15" hidden="false" customHeight="false" outlineLevel="0" collapsed="false">
      <c r="B2129" s="18" t="s">
        <v>303</v>
      </c>
      <c r="C2129" s="18" t="s">
        <v>1162</v>
      </c>
      <c r="D2129" s="2" t="s">
        <v>337</v>
      </c>
      <c r="E2129" s="2" t="s">
        <v>3358</v>
      </c>
      <c r="F2129" s="2" t="s">
        <v>3358</v>
      </c>
      <c r="G2129" s="2"/>
      <c r="H2129" s="18"/>
      <c r="I2129" s="0" t="str">
        <f aca="false">B2129&amp;C2129&amp;D2129</f>
        <v>KIDSSOCKS19/20</v>
      </c>
      <c r="J2129" s="2" t="n">
        <f aca="false">COUNTIFS(I:I,I2129)</f>
        <v>1</v>
      </c>
    </row>
    <row r="2130" customFormat="false" ht="15" hidden="false" customHeight="false" outlineLevel="0" collapsed="false">
      <c r="B2130" s="18" t="s">
        <v>303</v>
      </c>
      <c r="C2130" s="18" t="s">
        <v>1162</v>
      </c>
      <c r="D2130" s="2" t="s">
        <v>355</v>
      </c>
      <c r="E2130" s="2" t="s">
        <v>3358</v>
      </c>
      <c r="F2130" s="2" t="s">
        <v>3358</v>
      </c>
      <c r="G2130" s="2"/>
      <c r="H2130" s="18"/>
      <c r="I2130" s="0" t="str">
        <f aca="false">B2130&amp;C2130&amp;D2130</f>
        <v>KIDSSOCKS19/21</v>
      </c>
      <c r="J2130" s="2" t="n">
        <f aca="false">COUNTIFS(I:I,I2130)</f>
        <v>1</v>
      </c>
    </row>
    <row r="2131" customFormat="false" ht="15" hidden="false" customHeight="false" outlineLevel="0" collapsed="false">
      <c r="B2131" s="18" t="s">
        <v>303</v>
      </c>
      <c r="C2131" s="18" t="s">
        <v>1162</v>
      </c>
      <c r="D2131" s="2" t="s">
        <v>2341</v>
      </c>
      <c r="E2131" s="2" t="s">
        <v>3358</v>
      </c>
      <c r="F2131" s="2" t="s">
        <v>3358</v>
      </c>
      <c r="G2131" s="2"/>
      <c r="H2131" s="18"/>
      <c r="I2131" s="0" t="str">
        <f aca="false">B2131&amp;C2131&amp;D2131</f>
        <v>KIDSSOCKS19/22</v>
      </c>
      <c r="J2131" s="2" t="n">
        <f aca="false">COUNTIFS(I:I,I2131)</f>
        <v>1</v>
      </c>
    </row>
    <row r="2132" customFormat="false" ht="15" hidden="false" customHeight="false" outlineLevel="0" collapsed="false">
      <c r="B2132" s="18" t="s">
        <v>303</v>
      </c>
      <c r="C2132" s="18" t="s">
        <v>1162</v>
      </c>
      <c r="D2132" s="2" t="s">
        <v>338</v>
      </c>
      <c r="E2132" s="2" t="s">
        <v>3358</v>
      </c>
      <c r="F2132" s="2" t="s">
        <v>3358</v>
      </c>
      <c r="G2132" s="2"/>
      <c r="H2132" s="18"/>
      <c r="I2132" s="0" t="str">
        <f aca="false">B2132&amp;C2132&amp;D2132</f>
        <v>KIDSSOCKS20/21</v>
      </c>
      <c r="J2132" s="2" t="n">
        <f aca="false">COUNTIFS(I:I,I2132)</f>
        <v>1</v>
      </c>
    </row>
    <row r="2133" customFormat="false" ht="15" hidden="false" customHeight="false" outlineLevel="0" collapsed="false">
      <c r="B2133" s="18" t="s">
        <v>303</v>
      </c>
      <c r="C2133" s="18" t="s">
        <v>1162</v>
      </c>
      <c r="D2133" s="2" t="s">
        <v>356</v>
      </c>
      <c r="E2133" s="2" t="s">
        <v>3358</v>
      </c>
      <c r="F2133" s="2" t="s">
        <v>3358</v>
      </c>
      <c r="G2133" s="2"/>
      <c r="H2133" s="18"/>
      <c r="I2133" s="0" t="str">
        <f aca="false">B2133&amp;C2133&amp;D2133</f>
        <v>KIDSSOCKS20/22</v>
      </c>
      <c r="J2133" s="2" t="n">
        <f aca="false">COUNTIFS(I:I,I2133)</f>
        <v>1</v>
      </c>
    </row>
    <row r="2134" customFormat="false" ht="15" hidden="false" customHeight="false" outlineLevel="0" collapsed="false">
      <c r="B2134" s="18" t="s">
        <v>303</v>
      </c>
      <c r="C2134" s="18" t="s">
        <v>1162</v>
      </c>
      <c r="D2134" s="2" t="s">
        <v>2342</v>
      </c>
      <c r="E2134" s="2" t="s">
        <v>3358</v>
      </c>
      <c r="F2134" s="2" t="s">
        <v>3358</v>
      </c>
      <c r="G2134" s="2"/>
      <c r="H2134" s="18"/>
      <c r="I2134" s="0" t="str">
        <f aca="false">B2134&amp;C2134&amp;D2134</f>
        <v>KIDSSOCKS20/23</v>
      </c>
      <c r="J2134" s="2" t="n">
        <f aca="false">COUNTIFS(I:I,I2134)</f>
        <v>1</v>
      </c>
    </row>
    <row r="2135" customFormat="false" ht="15" hidden="false" customHeight="false" outlineLevel="0" collapsed="false">
      <c r="B2135" s="18" t="s">
        <v>303</v>
      </c>
      <c r="C2135" s="18" t="s">
        <v>1162</v>
      </c>
      <c r="D2135" s="2" t="s">
        <v>339</v>
      </c>
      <c r="E2135" s="2" t="s">
        <v>3358</v>
      </c>
      <c r="F2135" s="2" t="s">
        <v>3358</v>
      </c>
      <c r="G2135" s="2"/>
      <c r="H2135" s="18"/>
      <c r="I2135" s="0" t="str">
        <f aca="false">B2135&amp;C2135&amp;D2135</f>
        <v>KIDSSOCKS21/22</v>
      </c>
      <c r="J2135" s="2" t="n">
        <f aca="false">COUNTIFS(I:I,I2135)</f>
        <v>1</v>
      </c>
    </row>
    <row r="2136" customFormat="false" ht="15" hidden="false" customHeight="false" outlineLevel="0" collapsed="false">
      <c r="B2136" s="18" t="s">
        <v>303</v>
      </c>
      <c r="C2136" s="18" t="s">
        <v>1162</v>
      </c>
      <c r="D2136" s="2" t="s">
        <v>357</v>
      </c>
      <c r="E2136" s="2" t="s">
        <v>3358</v>
      </c>
      <c r="F2136" s="2" t="s">
        <v>3358</v>
      </c>
      <c r="G2136" s="2"/>
      <c r="H2136" s="18"/>
      <c r="I2136" s="0" t="str">
        <f aca="false">B2136&amp;C2136&amp;D2136</f>
        <v>KIDSSOCKS21/23</v>
      </c>
      <c r="J2136" s="2" t="n">
        <f aca="false">COUNTIFS(I:I,I2136)</f>
        <v>1</v>
      </c>
    </row>
    <row r="2137" customFormat="false" ht="15" hidden="false" customHeight="false" outlineLevel="0" collapsed="false">
      <c r="B2137" s="18" t="s">
        <v>303</v>
      </c>
      <c r="C2137" s="18" t="s">
        <v>1162</v>
      </c>
      <c r="D2137" s="2" t="s">
        <v>2343</v>
      </c>
      <c r="E2137" s="2" t="s">
        <v>3358</v>
      </c>
      <c r="F2137" s="2" t="s">
        <v>3358</v>
      </c>
      <c r="G2137" s="2"/>
      <c r="H2137" s="18"/>
      <c r="I2137" s="0" t="str">
        <f aca="false">B2137&amp;C2137&amp;D2137</f>
        <v>KIDSSOCKS21/24</v>
      </c>
      <c r="J2137" s="2" t="n">
        <f aca="false">COUNTIFS(I:I,I2137)</f>
        <v>1</v>
      </c>
    </row>
    <row r="2138" customFormat="false" ht="15" hidden="false" customHeight="false" outlineLevel="0" collapsed="false">
      <c r="B2138" s="18" t="s">
        <v>303</v>
      </c>
      <c r="C2138" s="18" t="s">
        <v>1162</v>
      </c>
      <c r="D2138" s="2" t="s">
        <v>3891</v>
      </c>
      <c r="E2138" s="2" t="s">
        <v>3358</v>
      </c>
      <c r="F2138" s="2" t="s">
        <v>3358</v>
      </c>
      <c r="G2138" s="2"/>
      <c r="H2138" s="18"/>
      <c r="I2138" s="0" t="str">
        <f aca="false">B2138&amp;C2138&amp;D2138</f>
        <v>KIDSSOCKS21/25</v>
      </c>
      <c r="J2138" s="2" t="n">
        <f aca="false">COUNTIFS(I:I,I2138)</f>
        <v>1</v>
      </c>
    </row>
    <row r="2139" customFormat="false" ht="15" hidden="false" customHeight="false" outlineLevel="0" collapsed="false">
      <c r="B2139" s="18" t="s">
        <v>303</v>
      </c>
      <c r="C2139" s="18" t="s">
        <v>1162</v>
      </c>
      <c r="D2139" s="2" t="s">
        <v>340</v>
      </c>
      <c r="E2139" s="2" t="s">
        <v>3358</v>
      </c>
      <c r="F2139" s="2" t="s">
        <v>3358</v>
      </c>
      <c r="G2139" s="2"/>
      <c r="H2139" s="18"/>
      <c r="I2139" s="0" t="str">
        <f aca="false">B2139&amp;C2139&amp;D2139</f>
        <v>KIDSSOCKS22/23</v>
      </c>
      <c r="J2139" s="2" t="n">
        <f aca="false">COUNTIFS(I:I,I2139)</f>
        <v>1</v>
      </c>
    </row>
    <row r="2140" customFormat="false" ht="15" hidden="false" customHeight="false" outlineLevel="0" collapsed="false">
      <c r="B2140" s="18" t="s">
        <v>303</v>
      </c>
      <c r="C2140" s="18" t="s">
        <v>1162</v>
      </c>
      <c r="D2140" s="2" t="s">
        <v>358</v>
      </c>
      <c r="E2140" s="2" t="s">
        <v>3358</v>
      </c>
      <c r="F2140" s="2" t="s">
        <v>3358</v>
      </c>
      <c r="G2140" s="2"/>
      <c r="H2140" s="18"/>
      <c r="I2140" s="0" t="str">
        <f aca="false">B2140&amp;C2140&amp;D2140</f>
        <v>KIDSSOCKS22/24</v>
      </c>
      <c r="J2140" s="2" t="n">
        <f aca="false">COUNTIFS(I:I,I2140)</f>
        <v>1</v>
      </c>
    </row>
    <row r="2141" customFormat="false" ht="15" hidden="false" customHeight="false" outlineLevel="0" collapsed="false">
      <c r="B2141" s="18" t="s">
        <v>303</v>
      </c>
      <c r="C2141" s="18" t="s">
        <v>1162</v>
      </c>
      <c r="D2141" s="2" t="s">
        <v>2344</v>
      </c>
      <c r="E2141" s="2" t="s">
        <v>3358</v>
      </c>
      <c r="F2141" s="2" t="s">
        <v>3358</v>
      </c>
      <c r="G2141" s="2"/>
      <c r="H2141" s="18"/>
      <c r="I2141" s="0" t="str">
        <f aca="false">B2141&amp;C2141&amp;D2141</f>
        <v>KIDSSOCKS22/25</v>
      </c>
      <c r="J2141" s="2" t="n">
        <f aca="false">COUNTIFS(I:I,I2141)</f>
        <v>1</v>
      </c>
    </row>
    <row r="2142" customFormat="false" ht="15" hidden="false" customHeight="false" outlineLevel="0" collapsed="false">
      <c r="B2142" s="18" t="s">
        <v>303</v>
      </c>
      <c r="C2142" s="18" t="s">
        <v>1162</v>
      </c>
      <c r="D2142" s="2" t="s">
        <v>341</v>
      </c>
      <c r="E2142" s="2" t="s">
        <v>3358</v>
      </c>
      <c r="F2142" s="2" t="s">
        <v>3358</v>
      </c>
      <c r="G2142" s="2"/>
      <c r="H2142" s="18"/>
      <c r="I2142" s="0" t="str">
        <f aca="false">B2142&amp;C2142&amp;D2142</f>
        <v>KIDSSOCKS23/24</v>
      </c>
      <c r="J2142" s="2" t="n">
        <f aca="false">COUNTIFS(I:I,I2142)</f>
        <v>1</v>
      </c>
    </row>
    <row r="2143" customFormat="false" ht="15" hidden="false" customHeight="false" outlineLevel="0" collapsed="false">
      <c r="B2143" s="18" t="s">
        <v>303</v>
      </c>
      <c r="C2143" s="18" t="s">
        <v>1162</v>
      </c>
      <c r="D2143" s="2" t="s">
        <v>359</v>
      </c>
      <c r="E2143" s="2" t="s">
        <v>3358</v>
      </c>
      <c r="F2143" s="2" t="s">
        <v>3358</v>
      </c>
      <c r="G2143" s="2"/>
      <c r="H2143" s="18"/>
      <c r="I2143" s="0" t="str">
        <f aca="false">B2143&amp;C2143&amp;D2143</f>
        <v>KIDSSOCKS23/25</v>
      </c>
      <c r="J2143" s="2" t="n">
        <f aca="false">COUNTIFS(I:I,I2143)</f>
        <v>1</v>
      </c>
    </row>
    <row r="2144" customFormat="false" ht="15" hidden="false" customHeight="false" outlineLevel="0" collapsed="false">
      <c r="B2144" s="18" t="s">
        <v>303</v>
      </c>
      <c r="C2144" s="18" t="s">
        <v>1162</v>
      </c>
      <c r="D2144" s="2" t="s">
        <v>374</v>
      </c>
      <c r="E2144" s="2" t="s">
        <v>3358</v>
      </c>
      <c r="F2144" s="2" t="s">
        <v>3358</v>
      </c>
      <c r="G2144" s="2"/>
      <c r="H2144" s="18"/>
      <c r="I2144" s="0" t="str">
        <f aca="false">B2144&amp;C2144&amp;D2144</f>
        <v>KIDSSOCKS23/26</v>
      </c>
      <c r="J2144" s="2" t="n">
        <f aca="false">COUNTIFS(I:I,I2144)</f>
        <v>1</v>
      </c>
    </row>
    <row r="2145" customFormat="false" ht="15" hidden="false" customHeight="false" outlineLevel="0" collapsed="false">
      <c r="B2145" s="18" t="s">
        <v>303</v>
      </c>
      <c r="C2145" s="18" t="s">
        <v>1162</v>
      </c>
      <c r="D2145" s="2" t="s">
        <v>342</v>
      </c>
      <c r="E2145" s="2" t="s">
        <v>3358</v>
      </c>
      <c r="F2145" s="2" t="s">
        <v>3358</v>
      </c>
      <c r="G2145" s="2"/>
      <c r="H2145" s="18"/>
      <c r="I2145" s="0" t="str">
        <f aca="false">B2145&amp;C2145&amp;D2145</f>
        <v>KIDSSOCKS24/25</v>
      </c>
      <c r="J2145" s="2" t="n">
        <f aca="false">COUNTIFS(I:I,I2145)</f>
        <v>1</v>
      </c>
    </row>
    <row r="2146" customFormat="false" ht="15" hidden="false" customHeight="false" outlineLevel="0" collapsed="false">
      <c r="B2146" s="18" t="s">
        <v>303</v>
      </c>
      <c r="C2146" s="18" t="s">
        <v>1162</v>
      </c>
      <c r="D2146" s="2" t="s">
        <v>360</v>
      </c>
      <c r="E2146" s="2" t="s">
        <v>3358</v>
      </c>
      <c r="F2146" s="2" t="s">
        <v>3358</v>
      </c>
      <c r="G2146" s="2"/>
      <c r="H2146" s="18"/>
      <c r="I2146" s="0" t="str">
        <f aca="false">B2146&amp;C2146&amp;D2146</f>
        <v>KIDSSOCKS24/26</v>
      </c>
      <c r="J2146" s="2" t="n">
        <f aca="false">COUNTIFS(I:I,I2146)</f>
        <v>1</v>
      </c>
    </row>
    <row r="2147" customFormat="false" ht="15" hidden="false" customHeight="false" outlineLevel="0" collapsed="false">
      <c r="B2147" s="18" t="s">
        <v>303</v>
      </c>
      <c r="C2147" s="18" t="s">
        <v>1162</v>
      </c>
      <c r="D2147" s="2" t="s">
        <v>1081</v>
      </c>
      <c r="E2147" s="2" t="s">
        <v>3358</v>
      </c>
      <c r="F2147" s="2" t="s">
        <v>3358</v>
      </c>
      <c r="G2147" s="2"/>
      <c r="H2147" s="18"/>
      <c r="I2147" s="0" t="str">
        <f aca="false">B2147&amp;C2147&amp;D2147</f>
        <v>KIDSSOCKS24/27</v>
      </c>
      <c r="J2147" s="2" t="n">
        <f aca="false">COUNTIFS(I:I,I2147)</f>
        <v>1</v>
      </c>
    </row>
    <row r="2148" customFormat="false" ht="15" hidden="false" customHeight="false" outlineLevel="0" collapsed="false">
      <c r="B2148" s="18" t="s">
        <v>303</v>
      </c>
      <c r="C2148" s="18" t="s">
        <v>1162</v>
      </c>
      <c r="D2148" s="2" t="s">
        <v>343</v>
      </c>
      <c r="E2148" s="2" t="s">
        <v>3358</v>
      </c>
      <c r="F2148" s="2" t="s">
        <v>3358</v>
      </c>
      <c r="G2148" s="2"/>
      <c r="H2148" s="18"/>
      <c r="I2148" s="0" t="str">
        <f aca="false">B2148&amp;C2148&amp;D2148</f>
        <v>KIDSSOCKS25/26</v>
      </c>
      <c r="J2148" s="2" t="n">
        <f aca="false">COUNTIFS(I:I,I2148)</f>
        <v>1</v>
      </c>
    </row>
    <row r="2149" customFormat="false" ht="15" hidden="false" customHeight="false" outlineLevel="0" collapsed="false">
      <c r="B2149" s="18" t="s">
        <v>303</v>
      </c>
      <c r="C2149" s="18" t="s">
        <v>1162</v>
      </c>
      <c r="D2149" s="2" t="s">
        <v>361</v>
      </c>
      <c r="E2149" s="2" t="s">
        <v>3358</v>
      </c>
      <c r="F2149" s="2" t="s">
        <v>3358</v>
      </c>
      <c r="G2149" s="2"/>
      <c r="H2149" s="18"/>
      <c r="I2149" s="0" t="str">
        <f aca="false">B2149&amp;C2149&amp;D2149</f>
        <v>KIDSSOCKS25/27</v>
      </c>
      <c r="J2149" s="2" t="n">
        <f aca="false">COUNTIFS(I:I,I2149)</f>
        <v>1</v>
      </c>
    </row>
    <row r="2150" customFormat="false" ht="15" hidden="false" customHeight="false" outlineLevel="0" collapsed="false">
      <c r="B2150" s="18" t="s">
        <v>303</v>
      </c>
      <c r="C2150" s="18" t="s">
        <v>1162</v>
      </c>
      <c r="D2150" s="2" t="s">
        <v>1026</v>
      </c>
      <c r="E2150" s="2" t="s">
        <v>3358</v>
      </c>
      <c r="F2150" s="2" t="s">
        <v>3358</v>
      </c>
      <c r="G2150" s="2"/>
      <c r="H2150" s="18"/>
      <c r="I2150" s="0" t="str">
        <f aca="false">B2150&amp;C2150&amp;D2150</f>
        <v>KIDSSOCKS25/28</v>
      </c>
      <c r="J2150" s="2" t="n">
        <f aca="false">COUNTIFS(I:I,I2150)</f>
        <v>1</v>
      </c>
    </row>
    <row r="2151" customFormat="false" ht="15" hidden="false" customHeight="false" outlineLevel="0" collapsed="false">
      <c r="B2151" s="18" t="s">
        <v>303</v>
      </c>
      <c r="C2151" s="18" t="s">
        <v>1162</v>
      </c>
      <c r="D2151" s="2" t="s">
        <v>1097</v>
      </c>
      <c r="E2151" s="2" t="s">
        <v>3358</v>
      </c>
      <c r="F2151" s="2" t="s">
        <v>3358</v>
      </c>
      <c r="G2151" s="2"/>
      <c r="H2151" s="18"/>
      <c r="I2151" s="0" t="str">
        <f aca="false">B2151&amp;C2151&amp;D2151</f>
        <v>KIDSSOCKS25/29</v>
      </c>
      <c r="J2151" s="2" t="n">
        <f aca="false">COUNTIFS(I:I,I2151)</f>
        <v>1</v>
      </c>
    </row>
    <row r="2152" customFormat="false" ht="15" hidden="false" customHeight="false" outlineLevel="0" collapsed="false">
      <c r="B2152" s="18" t="s">
        <v>303</v>
      </c>
      <c r="C2152" s="18" t="s">
        <v>1162</v>
      </c>
      <c r="D2152" s="2" t="s">
        <v>344</v>
      </c>
      <c r="E2152" s="2" t="s">
        <v>3358</v>
      </c>
      <c r="F2152" s="2" t="s">
        <v>3358</v>
      </c>
      <c r="G2152" s="2"/>
      <c r="H2152" s="18"/>
      <c r="I2152" s="0" t="str">
        <f aca="false">B2152&amp;C2152&amp;D2152</f>
        <v>KIDSSOCKS26/27</v>
      </c>
      <c r="J2152" s="2" t="n">
        <f aca="false">COUNTIFS(I:I,I2152)</f>
        <v>1</v>
      </c>
    </row>
    <row r="2153" customFormat="false" ht="15" hidden="false" customHeight="false" outlineLevel="0" collapsed="false">
      <c r="B2153" s="18" t="s">
        <v>303</v>
      </c>
      <c r="C2153" s="18" t="s">
        <v>1162</v>
      </c>
      <c r="D2153" s="2" t="s">
        <v>362</v>
      </c>
      <c r="E2153" s="2" t="s">
        <v>3358</v>
      </c>
      <c r="F2153" s="2" t="s">
        <v>3358</v>
      </c>
      <c r="G2153" s="2"/>
      <c r="H2153" s="18"/>
      <c r="I2153" s="0" t="str">
        <f aca="false">B2153&amp;C2153&amp;D2153</f>
        <v>KIDSSOCKS26/28</v>
      </c>
      <c r="J2153" s="2" t="n">
        <f aca="false">COUNTIFS(I:I,I2153)</f>
        <v>1</v>
      </c>
    </row>
    <row r="2154" customFormat="false" ht="15" hidden="false" customHeight="false" outlineLevel="0" collapsed="false">
      <c r="B2154" s="18" t="s">
        <v>303</v>
      </c>
      <c r="C2154" s="18" t="s">
        <v>1162</v>
      </c>
      <c r="D2154" s="2" t="s">
        <v>1098</v>
      </c>
      <c r="E2154" s="2" t="s">
        <v>3358</v>
      </c>
      <c r="F2154" s="2" t="s">
        <v>3358</v>
      </c>
      <c r="G2154" s="2"/>
      <c r="H2154" s="18"/>
      <c r="I2154" s="0" t="str">
        <f aca="false">B2154&amp;C2154&amp;D2154</f>
        <v>KIDSSOCKS26/29</v>
      </c>
      <c r="J2154" s="2" t="n">
        <f aca="false">COUNTIFS(I:I,I2154)</f>
        <v>1</v>
      </c>
    </row>
    <row r="2155" customFormat="false" ht="15" hidden="false" customHeight="false" outlineLevel="0" collapsed="false">
      <c r="B2155" s="18" t="s">
        <v>303</v>
      </c>
      <c r="C2155" s="18" t="s">
        <v>1162</v>
      </c>
      <c r="D2155" s="2" t="s">
        <v>1042</v>
      </c>
      <c r="E2155" s="2" t="s">
        <v>3358</v>
      </c>
      <c r="F2155" s="2" t="s">
        <v>3358</v>
      </c>
      <c r="G2155" s="2"/>
      <c r="H2155" s="18"/>
      <c r="I2155" s="0" t="str">
        <f aca="false">B2155&amp;C2155&amp;D2155</f>
        <v>KIDSSOCKS26/30</v>
      </c>
      <c r="J2155" s="2" t="n">
        <f aca="false">COUNTIFS(I:I,I2155)</f>
        <v>1</v>
      </c>
    </row>
    <row r="2156" customFormat="false" ht="15" hidden="false" customHeight="false" outlineLevel="0" collapsed="false">
      <c r="B2156" s="18" t="s">
        <v>303</v>
      </c>
      <c r="C2156" s="18" t="s">
        <v>1162</v>
      </c>
      <c r="D2156" s="2" t="s">
        <v>345</v>
      </c>
      <c r="E2156" s="2" t="s">
        <v>3358</v>
      </c>
      <c r="F2156" s="2" t="s">
        <v>3358</v>
      </c>
      <c r="G2156" s="2"/>
      <c r="H2156" s="18"/>
      <c r="I2156" s="0" t="str">
        <f aca="false">B2156&amp;C2156&amp;D2156</f>
        <v>KIDSSOCKS27/28</v>
      </c>
      <c r="J2156" s="2" t="n">
        <f aca="false">COUNTIFS(I:I,I2156)</f>
        <v>1</v>
      </c>
    </row>
    <row r="2157" customFormat="false" ht="15" hidden="false" customHeight="false" outlineLevel="0" collapsed="false">
      <c r="B2157" s="18" t="s">
        <v>303</v>
      </c>
      <c r="C2157" s="18" t="s">
        <v>1162</v>
      </c>
      <c r="D2157" s="2" t="s">
        <v>363</v>
      </c>
      <c r="E2157" s="2" t="s">
        <v>3358</v>
      </c>
      <c r="F2157" s="2" t="s">
        <v>3358</v>
      </c>
      <c r="G2157" s="2"/>
      <c r="H2157" s="18"/>
      <c r="I2157" s="0" t="str">
        <f aca="false">B2157&amp;C2157&amp;D2157</f>
        <v>KIDSSOCKS27/29</v>
      </c>
      <c r="J2157" s="2" t="n">
        <f aca="false">COUNTIFS(I:I,I2157)</f>
        <v>1</v>
      </c>
    </row>
    <row r="2158" customFormat="false" ht="15" hidden="false" customHeight="false" outlineLevel="0" collapsed="false">
      <c r="B2158" s="18" t="s">
        <v>303</v>
      </c>
      <c r="C2158" s="18" t="s">
        <v>1162</v>
      </c>
      <c r="D2158" s="2" t="s">
        <v>375</v>
      </c>
      <c r="E2158" s="2" t="s">
        <v>3358</v>
      </c>
      <c r="F2158" s="2" t="s">
        <v>3358</v>
      </c>
      <c r="G2158" s="2"/>
      <c r="H2158" s="18"/>
      <c r="I2158" s="0" t="str">
        <f aca="false">B2158&amp;C2158&amp;D2158</f>
        <v>KIDSSOCKS27/30</v>
      </c>
      <c r="J2158" s="2" t="n">
        <f aca="false">COUNTIFS(I:I,I2158)</f>
        <v>1</v>
      </c>
    </row>
    <row r="2159" customFormat="false" ht="15" hidden="false" customHeight="false" outlineLevel="0" collapsed="false">
      <c r="B2159" s="18" t="s">
        <v>303</v>
      </c>
      <c r="C2159" s="18" t="s">
        <v>1162</v>
      </c>
      <c r="D2159" s="2" t="s">
        <v>346</v>
      </c>
      <c r="E2159" s="2" t="s">
        <v>3358</v>
      </c>
      <c r="F2159" s="2" t="s">
        <v>3358</v>
      </c>
      <c r="G2159" s="2"/>
      <c r="H2159" s="18"/>
      <c r="I2159" s="0" t="str">
        <f aca="false">B2159&amp;C2159&amp;D2159</f>
        <v>KIDSSOCKS28/29</v>
      </c>
      <c r="J2159" s="2" t="n">
        <f aca="false">COUNTIFS(I:I,I2159)</f>
        <v>1</v>
      </c>
    </row>
    <row r="2160" customFormat="false" ht="15" hidden="false" customHeight="false" outlineLevel="0" collapsed="false">
      <c r="B2160" s="18" t="s">
        <v>303</v>
      </c>
      <c r="C2160" s="18" t="s">
        <v>1162</v>
      </c>
      <c r="D2160" s="2" t="s">
        <v>364</v>
      </c>
      <c r="E2160" s="2" t="s">
        <v>3358</v>
      </c>
      <c r="F2160" s="2" t="s">
        <v>3358</v>
      </c>
      <c r="G2160" s="2"/>
      <c r="H2160" s="18"/>
      <c r="I2160" s="0" t="str">
        <f aca="false">B2160&amp;C2160&amp;D2160</f>
        <v>KIDSSOCKS28/30</v>
      </c>
      <c r="J2160" s="2" t="n">
        <f aca="false">COUNTIFS(I:I,I2160)</f>
        <v>1</v>
      </c>
    </row>
    <row r="2161" customFormat="false" ht="15" hidden="false" customHeight="false" outlineLevel="0" collapsed="false">
      <c r="B2161" s="18" t="s">
        <v>303</v>
      </c>
      <c r="C2161" s="18" t="s">
        <v>1162</v>
      </c>
      <c r="D2161" s="2" t="s">
        <v>1115</v>
      </c>
      <c r="E2161" s="2" t="s">
        <v>3358</v>
      </c>
      <c r="F2161" s="2" t="s">
        <v>3358</v>
      </c>
      <c r="G2161" s="2"/>
      <c r="H2161" s="18"/>
      <c r="I2161" s="0" t="str">
        <f aca="false">B2161&amp;C2161&amp;D2161</f>
        <v>KIDSSOCKS28/31</v>
      </c>
      <c r="J2161" s="2" t="n">
        <f aca="false">COUNTIFS(I:I,I2161)</f>
        <v>1</v>
      </c>
    </row>
    <row r="2162" customFormat="false" ht="15" hidden="false" customHeight="false" outlineLevel="0" collapsed="false">
      <c r="B2162" s="18" t="s">
        <v>303</v>
      </c>
      <c r="C2162" s="18" t="s">
        <v>1162</v>
      </c>
      <c r="D2162" s="2" t="s">
        <v>347</v>
      </c>
      <c r="E2162" s="2" t="s">
        <v>3358</v>
      </c>
      <c r="F2162" s="2" t="s">
        <v>3358</v>
      </c>
      <c r="G2162" s="2"/>
      <c r="H2162" s="18"/>
      <c r="I2162" s="0" t="str">
        <f aca="false">B2162&amp;C2162&amp;D2162</f>
        <v>KIDSSOCKS29/30</v>
      </c>
      <c r="J2162" s="2" t="n">
        <f aca="false">COUNTIFS(I:I,I2162)</f>
        <v>1</v>
      </c>
    </row>
    <row r="2163" customFormat="false" ht="15" hidden="false" customHeight="false" outlineLevel="0" collapsed="false">
      <c r="B2163" s="18" t="s">
        <v>303</v>
      </c>
      <c r="C2163" s="18" t="s">
        <v>1162</v>
      </c>
      <c r="D2163" s="2" t="s">
        <v>350</v>
      </c>
      <c r="E2163" s="2" t="s">
        <v>3358</v>
      </c>
      <c r="F2163" s="2" t="s">
        <v>3358</v>
      </c>
      <c r="G2163" s="2"/>
      <c r="H2163" s="18"/>
      <c r="I2163" s="0" t="str">
        <f aca="false">B2163&amp;C2163&amp;D2163</f>
        <v>KIDSSOCKS29/31</v>
      </c>
      <c r="J2163" s="2" t="n">
        <f aca="false">COUNTIFS(I:I,I2163)</f>
        <v>1</v>
      </c>
    </row>
    <row r="2164" customFormat="false" ht="15" hidden="false" customHeight="false" outlineLevel="0" collapsed="false">
      <c r="B2164" s="18" t="s">
        <v>303</v>
      </c>
      <c r="C2164" s="18" t="s">
        <v>1162</v>
      </c>
      <c r="D2164" s="2" t="s">
        <v>1051</v>
      </c>
      <c r="E2164" s="2" t="s">
        <v>3358</v>
      </c>
      <c r="F2164" s="2" t="s">
        <v>3358</v>
      </c>
      <c r="G2164" s="2"/>
      <c r="H2164" s="18"/>
      <c r="I2164" s="0" t="str">
        <f aca="false">B2164&amp;C2164&amp;D2164</f>
        <v>KIDSSOCKS29/32</v>
      </c>
      <c r="J2164" s="2" t="n">
        <f aca="false">COUNTIFS(I:I,I2164)</f>
        <v>1</v>
      </c>
    </row>
    <row r="2165" customFormat="false" ht="15" hidden="false" customHeight="false" outlineLevel="0" collapsed="false">
      <c r="B2165" s="18" t="s">
        <v>303</v>
      </c>
      <c r="C2165" s="18" t="s">
        <v>1162</v>
      </c>
      <c r="D2165" s="2" t="s">
        <v>1126</v>
      </c>
      <c r="E2165" s="2" t="s">
        <v>3358</v>
      </c>
      <c r="F2165" s="2" t="s">
        <v>3358</v>
      </c>
      <c r="G2165" s="2"/>
      <c r="H2165" s="18"/>
      <c r="I2165" s="0" t="str">
        <f aca="false">B2165&amp;C2165&amp;D2165</f>
        <v>KIDSSOCKS29/33</v>
      </c>
      <c r="J2165" s="2" t="n">
        <f aca="false">COUNTIFS(I:I,I2165)</f>
        <v>1</v>
      </c>
    </row>
    <row r="2166" customFormat="false" ht="15" hidden="false" customHeight="false" outlineLevel="0" collapsed="false">
      <c r="B2166" s="18" t="s">
        <v>303</v>
      </c>
      <c r="C2166" s="18" t="s">
        <v>1162</v>
      </c>
      <c r="D2166" s="2" t="s">
        <v>348</v>
      </c>
      <c r="E2166" s="2" t="s">
        <v>3358</v>
      </c>
      <c r="F2166" s="2" t="s">
        <v>3358</v>
      </c>
      <c r="G2166" s="2"/>
      <c r="H2166" s="18"/>
      <c r="I2166" s="0" t="str">
        <f aca="false">B2166&amp;C2166&amp;D2166</f>
        <v>KIDSSOCKS30/31</v>
      </c>
      <c r="J2166" s="2" t="n">
        <f aca="false">COUNTIFS(I:I,I2166)</f>
        <v>1</v>
      </c>
    </row>
    <row r="2167" customFormat="false" ht="15" hidden="false" customHeight="false" outlineLevel="0" collapsed="false">
      <c r="B2167" s="18" t="s">
        <v>303</v>
      </c>
      <c r="C2167" s="18" t="s">
        <v>1162</v>
      </c>
      <c r="D2167" s="2" t="s">
        <v>365</v>
      </c>
      <c r="E2167" s="2" t="s">
        <v>3358</v>
      </c>
      <c r="F2167" s="2" t="s">
        <v>3358</v>
      </c>
      <c r="G2167" s="2"/>
      <c r="H2167" s="18"/>
      <c r="I2167" s="0" t="str">
        <f aca="false">B2167&amp;C2167&amp;D2167</f>
        <v>KIDSSOCKS30/32</v>
      </c>
      <c r="J2167" s="2" t="n">
        <f aca="false">COUNTIFS(I:I,I2167)</f>
        <v>1</v>
      </c>
    </row>
    <row r="2168" customFormat="false" ht="15" hidden="false" customHeight="false" outlineLevel="0" collapsed="false">
      <c r="B2168" s="18" t="s">
        <v>303</v>
      </c>
      <c r="C2168" s="18" t="s">
        <v>1162</v>
      </c>
      <c r="D2168" s="2" t="s">
        <v>1127</v>
      </c>
      <c r="E2168" s="2" t="s">
        <v>3358</v>
      </c>
      <c r="F2168" s="2" t="s">
        <v>3358</v>
      </c>
      <c r="G2168" s="2"/>
      <c r="H2168" s="18"/>
      <c r="I2168" s="0" t="str">
        <f aca="false">B2168&amp;C2168&amp;D2168</f>
        <v>KIDSSOCKS30/33</v>
      </c>
      <c r="J2168" s="2" t="n">
        <f aca="false">COUNTIFS(I:I,I2168)</f>
        <v>1</v>
      </c>
    </row>
    <row r="2169" customFormat="false" ht="15" hidden="false" customHeight="false" outlineLevel="0" collapsed="false">
      <c r="B2169" s="18" t="s">
        <v>303</v>
      </c>
      <c r="C2169" s="18" t="s">
        <v>1162</v>
      </c>
      <c r="D2169" s="2" t="s">
        <v>349</v>
      </c>
      <c r="E2169" s="2" t="s">
        <v>3358</v>
      </c>
      <c r="F2169" s="2" t="s">
        <v>3358</v>
      </c>
      <c r="G2169" s="2"/>
      <c r="H2169" s="18"/>
      <c r="I2169" s="0" t="str">
        <f aca="false">B2169&amp;C2169&amp;D2169</f>
        <v>KIDSSOCKS31/32</v>
      </c>
      <c r="J2169" s="2" t="n">
        <f aca="false">COUNTIFS(I:I,I2169)</f>
        <v>1</v>
      </c>
    </row>
    <row r="2170" customFormat="false" ht="15" hidden="false" customHeight="false" outlineLevel="0" collapsed="false">
      <c r="B2170" s="18" t="s">
        <v>303</v>
      </c>
      <c r="C2170" s="18" t="s">
        <v>1162</v>
      </c>
      <c r="D2170" s="2" t="s">
        <v>366</v>
      </c>
      <c r="E2170" s="2" t="s">
        <v>3358</v>
      </c>
      <c r="F2170" s="2" t="s">
        <v>3358</v>
      </c>
      <c r="G2170" s="2"/>
      <c r="H2170" s="18"/>
      <c r="I2170" s="0" t="str">
        <f aca="false">B2170&amp;C2170&amp;D2170</f>
        <v>KIDSSOCKS31/33</v>
      </c>
      <c r="J2170" s="2" t="n">
        <f aca="false">COUNTIFS(I:I,I2170)</f>
        <v>1</v>
      </c>
    </row>
    <row r="2171" customFormat="false" ht="15" hidden="false" customHeight="false" outlineLevel="0" collapsed="false">
      <c r="B2171" s="18" t="s">
        <v>303</v>
      </c>
      <c r="C2171" s="18" t="s">
        <v>1162</v>
      </c>
      <c r="D2171" s="2" t="s">
        <v>376</v>
      </c>
      <c r="E2171" s="2" t="s">
        <v>3358</v>
      </c>
      <c r="F2171" s="2" t="s">
        <v>3358</v>
      </c>
      <c r="G2171" s="2"/>
      <c r="H2171" s="18"/>
      <c r="I2171" s="0" t="str">
        <f aca="false">B2171&amp;C2171&amp;D2171</f>
        <v>KIDSSOCKS31/34</v>
      </c>
      <c r="J2171" s="2" t="n">
        <f aca="false">COUNTIFS(I:I,I2171)</f>
        <v>1</v>
      </c>
    </row>
    <row r="2172" customFormat="false" ht="15" hidden="false" customHeight="false" outlineLevel="0" collapsed="false">
      <c r="B2172" s="18" t="s">
        <v>303</v>
      </c>
      <c r="C2172" s="18" t="s">
        <v>1162</v>
      </c>
      <c r="D2172" s="2" t="s">
        <v>1899</v>
      </c>
      <c r="E2172" s="2" t="s">
        <v>3358</v>
      </c>
      <c r="F2172" s="2" t="s">
        <v>3358</v>
      </c>
      <c r="G2172" s="2"/>
      <c r="H2172" s="18"/>
      <c r="I2172" s="0" t="str">
        <f aca="false">B2172&amp;C2172&amp;D2172</f>
        <v>KIDSSOCKS31/35</v>
      </c>
      <c r="J2172" s="2" t="n">
        <f aca="false">COUNTIFS(I:I,I2172)</f>
        <v>1</v>
      </c>
    </row>
    <row r="2173" customFormat="false" ht="15" hidden="false" customHeight="false" outlineLevel="0" collapsed="false">
      <c r="B2173" s="18" t="s">
        <v>303</v>
      </c>
      <c r="C2173" s="18" t="s">
        <v>1162</v>
      </c>
      <c r="D2173" s="2" t="s">
        <v>144</v>
      </c>
      <c r="E2173" s="2" t="s">
        <v>3358</v>
      </c>
      <c r="F2173" s="2" t="s">
        <v>3358</v>
      </c>
      <c r="G2173" s="2"/>
      <c r="H2173" s="18"/>
      <c r="I2173" s="0" t="str">
        <f aca="false">B2173&amp;C2173&amp;D2173</f>
        <v>KIDSSOCKS32/33</v>
      </c>
      <c r="J2173" s="2" t="n">
        <f aca="false">COUNTIFS(I:I,I2173)</f>
        <v>1</v>
      </c>
    </row>
    <row r="2174" customFormat="false" ht="15" hidden="false" customHeight="false" outlineLevel="0" collapsed="false">
      <c r="B2174" s="18" t="s">
        <v>303</v>
      </c>
      <c r="C2174" s="18" t="s">
        <v>1162</v>
      </c>
      <c r="D2174" s="2" t="s">
        <v>158</v>
      </c>
      <c r="E2174" s="2" t="s">
        <v>3358</v>
      </c>
      <c r="F2174" s="2" t="s">
        <v>3358</v>
      </c>
      <c r="G2174" s="2"/>
      <c r="H2174" s="18"/>
      <c r="I2174" s="0" t="str">
        <f aca="false">B2174&amp;C2174&amp;D2174</f>
        <v>KIDSSOCKS32/34</v>
      </c>
      <c r="J2174" s="2" t="n">
        <f aca="false">COUNTIFS(I:I,I2174)</f>
        <v>1</v>
      </c>
    </row>
    <row r="2175" customFormat="false" ht="15" hidden="false" customHeight="false" outlineLevel="0" collapsed="false">
      <c r="B2175" s="18" t="s">
        <v>303</v>
      </c>
      <c r="C2175" s="18" t="s">
        <v>1162</v>
      </c>
      <c r="D2175" s="2" t="s">
        <v>1169</v>
      </c>
      <c r="E2175" s="2" t="s">
        <v>3358</v>
      </c>
      <c r="F2175" s="2" t="s">
        <v>3358</v>
      </c>
      <c r="G2175" s="2"/>
      <c r="H2175" s="18"/>
      <c r="I2175" s="0" t="str">
        <f aca="false">B2175&amp;C2175&amp;D2175</f>
        <v>KIDSSOCKS32/35</v>
      </c>
      <c r="J2175" s="2" t="n">
        <f aca="false">COUNTIFS(I:I,I2175)</f>
        <v>1</v>
      </c>
    </row>
    <row r="2176" customFormat="false" ht="15" hidden="false" customHeight="false" outlineLevel="0" collapsed="false">
      <c r="B2176" s="18" t="s">
        <v>303</v>
      </c>
      <c r="C2176" s="18" t="s">
        <v>1162</v>
      </c>
      <c r="D2176" s="2" t="s">
        <v>145</v>
      </c>
      <c r="E2176" s="2" t="s">
        <v>3358</v>
      </c>
      <c r="F2176" s="2" t="s">
        <v>3358</v>
      </c>
      <c r="G2176" s="2"/>
      <c r="H2176" s="18"/>
      <c r="I2176" s="0" t="str">
        <f aca="false">B2176&amp;C2176&amp;D2176</f>
        <v>KIDSSOCKS33/34</v>
      </c>
      <c r="J2176" s="2" t="n">
        <f aca="false">COUNTIFS(I:I,I2176)</f>
        <v>1</v>
      </c>
    </row>
    <row r="2177" customFormat="false" ht="15" hidden="false" customHeight="false" outlineLevel="0" collapsed="false">
      <c r="B2177" s="18" t="s">
        <v>303</v>
      </c>
      <c r="C2177" s="18" t="s">
        <v>1162</v>
      </c>
      <c r="D2177" s="2" t="s">
        <v>159</v>
      </c>
      <c r="E2177" s="2" t="s">
        <v>3358</v>
      </c>
      <c r="F2177" s="2" t="s">
        <v>3358</v>
      </c>
      <c r="G2177" s="2"/>
      <c r="H2177" s="18"/>
      <c r="I2177" s="0" t="str">
        <f aca="false">B2177&amp;C2177&amp;D2177</f>
        <v>KIDSSOCKS33/35</v>
      </c>
      <c r="J2177" s="2" t="n">
        <f aca="false">COUNTIFS(I:I,I2177)</f>
        <v>1</v>
      </c>
    </row>
    <row r="2178" customFormat="false" ht="15" hidden="false" customHeight="false" outlineLevel="0" collapsed="false">
      <c r="B2178" s="18" t="s">
        <v>303</v>
      </c>
      <c r="C2178" s="18" t="s">
        <v>1162</v>
      </c>
      <c r="D2178" s="2" t="s">
        <v>1072</v>
      </c>
      <c r="E2178" s="2" t="s">
        <v>3358</v>
      </c>
      <c r="F2178" s="2" t="s">
        <v>3358</v>
      </c>
      <c r="G2178" s="2"/>
      <c r="H2178" s="18"/>
      <c r="I2178" s="0" t="str">
        <f aca="false">B2178&amp;C2178&amp;D2178</f>
        <v>KIDSSOCKS33/36</v>
      </c>
      <c r="J2178" s="2" t="n">
        <f aca="false">COUNTIFS(I:I,I2178)</f>
        <v>1</v>
      </c>
    </row>
    <row r="2179" customFormat="false" ht="15" hidden="false" customHeight="false" outlineLevel="0" collapsed="false">
      <c r="B2179" s="18" t="s">
        <v>303</v>
      </c>
      <c r="C2179" s="18" t="s">
        <v>1162</v>
      </c>
      <c r="D2179" s="2" t="s">
        <v>1177</v>
      </c>
      <c r="E2179" s="2" t="s">
        <v>3358</v>
      </c>
      <c r="F2179" s="2" t="s">
        <v>3358</v>
      </c>
      <c r="G2179" s="2"/>
      <c r="H2179" s="18"/>
      <c r="I2179" s="0" t="str">
        <f aca="false">B2179&amp;C2179&amp;D2179</f>
        <v>KIDSSOCKS33/37</v>
      </c>
      <c r="J2179" s="2" t="n">
        <f aca="false">COUNTIFS(I:I,I2179)</f>
        <v>1</v>
      </c>
    </row>
    <row r="2180" customFormat="false" ht="15" hidden="false" customHeight="false" outlineLevel="0" collapsed="false">
      <c r="B2180" s="18" t="s">
        <v>303</v>
      </c>
      <c r="C2180" s="18" t="s">
        <v>1162</v>
      </c>
      <c r="D2180" s="2" t="s">
        <v>146</v>
      </c>
      <c r="E2180" s="2" t="s">
        <v>3358</v>
      </c>
      <c r="F2180" s="2" t="s">
        <v>3358</v>
      </c>
      <c r="G2180" s="2"/>
      <c r="H2180" s="18"/>
      <c r="I2180" s="0" t="str">
        <f aca="false">B2180&amp;C2180&amp;D2180</f>
        <v>KIDSSOCKS34/35</v>
      </c>
      <c r="J2180" s="2" t="n">
        <f aca="false">COUNTIFS(I:I,I2180)</f>
        <v>1</v>
      </c>
    </row>
    <row r="2181" customFormat="false" ht="15" hidden="false" customHeight="false" outlineLevel="0" collapsed="false">
      <c r="B2181" s="18" t="s">
        <v>303</v>
      </c>
      <c r="C2181" s="18" t="s">
        <v>1162</v>
      </c>
      <c r="D2181" s="2" t="s">
        <v>160</v>
      </c>
      <c r="E2181" s="2" t="s">
        <v>3358</v>
      </c>
      <c r="F2181" s="2" t="s">
        <v>3358</v>
      </c>
      <c r="G2181" s="2"/>
      <c r="H2181" s="18"/>
      <c r="I2181" s="0" t="str">
        <f aca="false">B2181&amp;C2181&amp;D2181</f>
        <v>KIDSSOCKS34/36</v>
      </c>
      <c r="J2181" s="2" t="n">
        <f aca="false">COUNTIFS(I:I,I2181)</f>
        <v>1</v>
      </c>
    </row>
    <row r="2182" customFormat="false" ht="15" hidden="false" customHeight="false" outlineLevel="0" collapsed="false">
      <c r="B2182" s="18" t="s">
        <v>303</v>
      </c>
      <c r="C2182" s="18" t="s">
        <v>1162</v>
      </c>
      <c r="D2182" s="2" t="s">
        <v>1170</v>
      </c>
      <c r="E2182" s="2" t="s">
        <v>3358</v>
      </c>
      <c r="F2182" s="2" t="s">
        <v>3358</v>
      </c>
      <c r="G2182" s="2"/>
      <c r="H2182" s="18"/>
      <c r="I2182" s="0" t="str">
        <f aca="false">B2182&amp;C2182&amp;D2182</f>
        <v>KIDSSOCKS34/37</v>
      </c>
      <c r="J2182" s="2" t="n">
        <f aca="false">COUNTIFS(I:I,I2182)</f>
        <v>1</v>
      </c>
    </row>
    <row r="2183" customFormat="false" ht="15" hidden="false" customHeight="false" outlineLevel="0" collapsed="false">
      <c r="B2183" s="18" t="s">
        <v>303</v>
      </c>
      <c r="C2183" s="18" t="s">
        <v>1162</v>
      </c>
      <c r="D2183" s="2" t="s">
        <v>147</v>
      </c>
      <c r="E2183" s="2" t="s">
        <v>3358</v>
      </c>
      <c r="F2183" s="2" t="s">
        <v>3358</v>
      </c>
      <c r="G2183" s="2"/>
      <c r="H2183" s="18"/>
      <c r="I2183" s="0" t="str">
        <f aca="false">B2183&amp;C2183&amp;D2183</f>
        <v>KIDSSOCKS35/36</v>
      </c>
      <c r="J2183" s="2" t="n">
        <f aca="false">COUNTIFS(I:I,I2183)</f>
        <v>1</v>
      </c>
    </row>
    <row r="2184" customFormat="false" ht="15" hidden="false" customHeight="false" outlineLevel="0" collapsed="false">
      <c r="B2184" s="18" t="s">
        <v>303</v>
      </c>
      <c r="C2184" s="18" t="s">
        <v>1162</v>
      </c>
      <c r="D2184" s="2" t="s">
        <v>161</v>
      </c>
      <c r="E2184" s="2" t="s">
        <v>3358</v>
      </c>
      <c r="F2184" s="2" t="s">
        <v>3358</v>
      </c>
      <c r="G2184" s="2"/>
      <c r="H2184" s="18"/>
      <c r="I2184" s="0" t="str">
        <f aca="false">B2184&amp;C2184&amp;D2184</f>
        <v>KIDSSOCKS35/37</v>
      </c>
      <c r="J2184" s="2" t="n">
        <f aca="false">COUNTIFS(I:I,I2184)</f>
        <v>1</v>
      </c>
    </row>
    <row r="2185" customFormat="false" ht="15" hidden="false" customHeight="false" outlineLevel="0" collapsed="false">
      <c r="B2185" s="18" t="s">
        <v>303</v>
      </c>
      <c r="C2185" s="18" t="s">
        <v>1162</v>
      </c>
      <c r="D2185" s="2" t="s">
        <v>162</v>
      </c>
      <c r="E2185" s="2" t="s">
        <v>3358</v>
      </c>
      <c r="F2185" s="2" t="s">
        <v>3358</v>
      </c>
      <c r="G2185" s="2"/>
      <c r="H2185" s="18"/>
      <c r="I2185" s="0" t="str">
        <f aca="false">B2185&amp;C2185&amp;D2185</f>
        <v>KIDSSOCKS35/38</v>
      </c>
      <c r="J2185" s="2" t="n">
        <f aca="false">COUNTIFS(I:I,I2185)</f>
        <v>1</v>
      </c>
    </row>
    <row r="2186" customFormat="false" ht="15" hidden="false" customHeight="false" outlineLevel="0" collapsed="false">
      <c r="B2186" s="18" t="s">
        <v>303</v>
      </c>
      <c r="C2186" s="18" t="s">
        <v>1162</v>
      </c>
      <c r="D2186" s="2" t="s">
        <v>148</v>
      </c>
      <c r="E2186" s="2" t="s">
        <v>3358</v>
      </c>
      <c r="F2186" s="2" t="s">
        <v>3358</v>
      </c>
      <c r="G2186" s="2"/>
      <c r="H2186" s="18"/>
      <c r="I2186" s="0" t="str">
        <f aca="false">B2186&amp;C2186&amp;D2186</f>
        <v>KIDSSOCKS36/37</v>
      </c>
      <c r="J2186" s="2" t="n">
        <f aca="false">COUNTIFS(I:I,I2186)</f>
        <v>1</v>
      </c>
    </row>
    <row r="2187" customFormat="false" ht="15" hidden="false" customHeight="false" outlineLevel="0" collapsed="false">
      <c r="B2187" s="18" t="s">
        <v>303</v>
      </c>
      <c r="C2187" s="18" t="s">
        <v>1162</v>
      </c>
      <c r="D2187" s="2" t="s">
        <v>163</v>
      </c>
      <c r="E2187" s="2" t="s">
        <v>3358</v>
      </c>
      <c r="F2187" s="2" t="s">
        <v>3358</v>
      </c>
      <c r="G2187" s="2"/>
      <c r="H2187" s="18"/>
      <c r="I2187" s="0" t="str">
        <f aca="false">B2187&amp;C2187&amp;D2187</f>
        <v>KIDSSOCKS36/38</v>
      </c>
      <c r="J2187" s="2" t="n">
        <f aca="false">COUNTIFS(I:I,I2187)</f>
        <v>1</v>
      </c>
    </row>
    <row r="2188" customFormat="false" ht="15" hidden="false" customHeight="false" outlineLevel="0" collapsed="false">
      <c r="B2188" s="18" t="s">
        <v>303</v>
      </c>
      <c r="C2188" s="18" t="s">
        <v>1162</v>
      </c>
      <c r="D2188" s="2" t="s">
        <v>164</v>
      </c>
      <c r="E2188" s="2" t="s">
        <v>3358</v>
      </c>
      <c r="F2188" s="2" t="s">
        <v>3358</v>
      </c>
      <c r="G2188" s="2"/>
      <c r="H2188" s="18"/>
      <c r="I2188" s="0" t="str">
        <f aca="false">B2188&amp;C2188&amp;D2188</f>
        <v>KIDSSOCKS36/39</v>
      </c>
      <c r="J2188" s="2" t="n">
        <f aca="false">COUNTIFS(I:I,I2188)</f>
        <v>1</v>
      </c>
    </row>
    <row r="2189" customFormat="false" ht="15" hidden="false" customHeight="false" outlineLevel="0" collapsed="false">
      <c r="B2189" s="18" t="s">
        <v>303</v>
      </c>
      <c r="C2189" s="18" t="s">
        <v>1162</v>
      </c>
      <c r="D2189" s="2" t="s">
        <v>149</v>
      </c>
      <c r="E2189" s="2" t="s">
        <v>3358</v>
      </c>
      <c r="F2189" s="2" t="s">
        <v>3358</v>
      </c>
      <c r="G2189" s="2"/>
      <c r="H2189" s="18"/>
      <c r="I2189" s="0" t="str">
        <f aca="false">B2189&amp;C2189&amp;D2189</f>
        <v>KIDSSOCKS37/38</v>
      </c>
      <c r="J2189" s="2" t="n">
        <f aca="false">COUNTIFS(I:I,I2189)</f>
        <v>1</v>
      </c>
    </row>
    <row r="2190" customFormat="false" ht="15" hidden="false" customHeight="false" outlineLevel="0" collapsed="false">
      <c r="B2190" s="18" t="s">
        <v>303</v>
      </c>
      <c r="C2190" s="18" t="s">
        <v>1162</v>
      </c>
      <c r="D2190" s="2" t="s">
        <v>165</v>
      </c>
      <c r="E2190" s="2" t="s">
        <v>3358</v>
      </c>
      <c r="F2190" s="2" t="s">
        <v>3358</v>
      </c>
      <c r="G2190" s="2"/>
      <c r="H2190" s="18"/>
      <c r="I2190" s="0" t="str">
        <f aca="false">B2190&amp;C2190&amp;D2190</f>
        <v>KIDSSOCKS37/39</v>
      </c>
      <c r="J2190" s="2" t="n">
        <f aca="false">COUNTIFS(I:I,I2190)</f>
        <v>1</v>
      </c>
    </row>
    <row r="2191" customFormat="false" ht="15" hidden="false" customHeight="false" outlineLevel="0" collapsed="false">
      <c r="B2191" s="18" t="s">
        <v>303</v>
      </c>
      <c r="C2191" s="18" t="s">
        <v>1162</v>
      </c>
      <c r="D2191" s="2" t="s">
        <v>1171</v>
      </c>
      <c r="E2191" s="2" t="s">
        <v>3358</v>
      </c>
      <c r="F2191" s="2" t="s">
        <v>3358</v>
      </c>
      <c r="G2191" s="2"/>
      <c r="H2191" s="18"/>
      <c r="I2191" s="0" t="str">
        <f aca="false">B2191&amp;C2191&amp;D2191</f>
        <v>KIDSSOCKS37/40</v>
      </c>
      <c r="J2191" s="2" t="n">
        <f aca="false">COUNTIFS(I:I,I2191)</f>
        <v>1</v>
      </c>
    </row>
    <row r="2192" customFormat="false" ht="15" hidden="false" customHeight="false" outlineLevel="0" collapsed="false">
      <c r="B2192" s="18" t="s">
        <v>303</v>
      </c>
      <c r="C2192" s="18" t="s">
        <v>1162</v>
      </c>
      <c r="D2192" s="2" t="s">
        <v>1181</v>
      </c>
      <c r="E2192" s="2" t="s">
        <v>3358</v>
      </c>
      <c r="F2192" s="2" t="s">
        <v>3358</v>
      </c>
      <c r="G2192" s="2"/>
      <c r="H2192" s="18"/>
      <c r="I2192" s="0" t="str">
        <f aca="false">B2192&amp;C2192&amp;D2192</f>
        <v>KIDSSOCKS37/41</v>
      </c>
      <c r="J2192" s="2" t="n">
        <f aca="false">COUNTIFS(I:I,I2192)</f>
        <v>1</v>
      </c>
    </row>
    <row r="2193" customFormat="false" ht="15" hidden="false" customHeight="false" outlineLevel="0" collapsed="false">
      <c r="B2193" s="18" t="s">
        <v>303</v>
      </c>
      <c r="C2193" s="18" t="s">
        <v>1162</v>
      </c>
      <c r="D2193" s="2" t="s">
        <v>150</v>
      </c>
      <c r="E2193" s="2" t="s">
        <v>3358</v>
      </c>
      <c r="F2193" s="2" t="s">
        <v>3358</v>
      </c>
      <c r="G2193" s="2"/>
      <c r="H2193" s="18"/>
      <c r="I2193" s="0" t="str">
        <f aca="false">B2193&amp;C2193&amp;D2193</f>
        <v>KIDSSOCKS38/39</v>
      </c>
      <c r="J2193" s="2" t="n">
        <f aca="false">COUNTIFS(I:I,I2193)</f>
        <v>1</v>
      </c>
    </row>
    <row r="2194" customFormat="false" ht="15" hidden="false" customHeight="false" outlineLevel="0" collapsed="false">
      <c r="B2194" s="18" t="s">
        <v>303</v>
      </c>
      <c r="C2194" s="18" t="s">
        <v>1162</v>
      </c>
      <c r="D2194" s="2" t="s">
        <v>166</v>
      </c>
      <c r="E2194" s="2" t="s">
        <v>3358</v>
      </c>
      <c r="F2194" s="2" t="s">
        <v>3358</v>
      </c>
      <c r="G2194" s="2"/>
      <c r="H2194" s="18"/>
      <c r="I2194" s="0" t="str">
        <f aca="false">B2194&amp;C2194&amp;D2194</f>
        <v>KIDSSOCKS38/40</v>
      </c>
      <c r="J2194" s="2" t="n">
        <f aca="false">COUNTIFS(I:I,I2194)</f>
        <v>1</v>
      </c>
    </row>
    <row r="2195" customFormat="false" ht="15" hidden="false" customHeight="false" outlineLevel="0" collapsed="false">
      <c r="B2195" s="18" t="s">
        <v>303</v>
      </c>
      <c r="C2195" s="18" t="s">
        <v>1162</v>
      </c>
      <c r="D2195" s="2" t="s">
        <v>1172</v>
      </c>
      <c r="E2195" s="2" t="s">
        <v>3358</v>
      </c>
      <c r="F2195" s="2" t="s">
        <v>3358</v>
      </c>
      <c r="G2195" s="2"/>
      <c r="H2195" s="18"/>
      <c r="I2195" s="0" t="str">
        <f aca="false">B2195&amp;C2195&amp;D2195</f>
        <v>KIDSSOCKS38/41</v>
      </c>
      <c r="J2195" s="2" t="n">
        <f aca="false">COUNTIFS(I:I,I2195)</f>
        <v>1</v>
      </c>
    </row>
    <row r="2196" customFormat="false" ht="15" hidden="false" customHeight="false" outlineLevel="0" collapsed="false">
      <c r="B2196" s="18" t="s">
        <v>303</v>
      </c>
      <c r="C2196" s="18" t="s">
        <v>1162</v>
      </c>
      <c r="D2196" s="2" t="s">
        <v>151</v>
      </c>
      <c r="E2196" s="2" t="s">
        <v>3358</v>
      </c>
      <c r="F2196" s="2" t="s">
        <v>3358</v>
      </c>
      <c r="G2196" s="2"/>
      <c r="H2196" s="18"/>
      <c r="I2196" s="0" t="str">
        <f aca="false">B2196&amp;C2196&amp;D2196</f>
        <v>KIDSSOCKS39/40</v>
      </c>
      <c r="J2196" s="2" t="n">
        <f aca="false">COUNTIFS(I:I,I2196)</f>
        <v>1</v>
      </c>
    </row>
    <row r="2197" customFormat="false" ht="15" hidden="false" customHeight="false" outlineLevel="0" collapsed="false">
      <c r="B2197" s="18" t="s">
        <v>303</v>
      </c>
      <c r="C2197" s="18" t="s">
        <v>1162</v>
      </c>
      <c r="D2197" s="2" t="s">
        <v>167</v>
      </c>
      <c r="E2197" s="2" t="s">
        <v>3358</v>
      </c>
      <c r="F2197" s="2" t="s">
        <v>3358</v>
      </c>
      <c r="G2197" s="2"/>
      <c r="H2197" s="18"/>
      <c r="I2197" s="0" t="str">
        <f aca="false">B2197&amp;C2197&amp;D2197</f>
        <v>KIDSSOCKS39/41</v>
      </c>
      <c r="J2197" s="2" t="n">
        <f aca="false">COUNTIFS(I:I,I2197)</f>
        <v>1</v>
      </c>
    </row>
    <row r="2198" customFormat="false" ht="15" hidden="false" customHeight="false" outlineLevel="0" collapsed="false">
      <c r="B2198" s="18" t="s">
        <v>303</v>
      </c>
      <c r="C2198" s="18" t="s">
        <v>1162</v>
      </c>
      <c r="D2198" s="2" t="s">
        <v>168</v>
      </c>
      <c r="E2198" s="2" t="s">
        <v>3358</v>
      </c>
      <c r="F2198" s="2" t="s">
        <v>3358</v>
      </c>
      <c r="G2198" s="2"/>
      <c r="H2198" s="18"/>
      <c r="I2198" s="0" t="str">
        <f aca="false">B2198&amp;C2198&amp;D2198</f>
        <v>KIDSSOCKS39/42</v>
      </c>
      <c r="J2198" s="2" t="n">
        <f aca="false">COUNTIFS(I:I,I2198)</f>
        <v>1</v>
      </c>
    </row>
    <row r="2199" customFormat="false" ht="15" hidden="false" customHeight="false" outlineLevel="0" collapsed="false">
      <c r="B2199" s="18" t="s">
        <v>303</v>
      </c>
      <c r="C2199" s="18" t="s">
        <v>1162</v>
      </c>
      <c r="D2199" s="2" t="s">
        <v>152</v>
      </c>
      <c r="E2199" s="2" t="s">
        <v>3358</v>
      </c>
      <c r="F2199" s="2" t="s">
        <v>3358</v>
      </c>
      <c r="G2199" s="2"/>
      <c r="H2199" s="18"/>
      <c r="I2199" s="0" t="str">
        <f aca="false">B2199&amp;C2199&amp;D2199</f>
        <v>KIDSSOCKS40/41</v>
      </c>
      <c r="J2199" s="2" t="n">
        <f aca="false">COUNTIFS(I:I,I2199)</f>
        <v>1</v>
      </c>
    </row>
    <row r="2200" customFormat="false" ht="15" hidden="false" customHeight="false" outlineLevel="0" collapsed="false">
      <c r="B2200" s="18" t="s">
        <v>303</v>
      </c>
      <c r="C2200" s="18" t="s">
        <v>1162</v>
      </c>
      <c r="D2200" s="2" t="s">
        <v>169</v>
      </c>
      <c r="E2200" s="2" t="s">
        <v>3358</v>
      </c>
      <c r="F2200" s="2" t="s">
        <v>3358</v>
      </c>
      <c r="G2200" s="2"/>
      <c r="H2200" s="18"/>
      <c r="I2200" s="0" t="str">
        <f aca="false">B2200&amp;C2200&amp;D2200</f>
        <v>KIDSSOCKS40/42</v>
      </c>
      <c r="J2200" s="2" t="n">
        <f aca="false">COUNTIFS(I:I,I2200)</f>
        <v>1</v>
      </c>
    </row>
    <row r="2201" customFormat="false" ht="15" hidden="false" customHeight="false" outlineLevel="0" collapsed="false">
      <c r="B2201" s="18" t="s">
        <v>303</v>
      </c>
      <c r="C2201" s="18" t="s">
        <v>1162</v>
      </c>
      <c r="D2201" s="2" t="s">
        <v>1173</v>
      </c>
      <c r="E2201" s="2" t="s">
        <v>3358</v>
      </c>
      <c r="F2201" s="2" t="s">
        <v>3358</v>
      </c>
      <c r="G2201" s="2"/>
      <c r="H2201" s="18"/>
      <c r="I2201" s="0" t="str">
        <f aca="false">B2201&amp;C2201&amp;D2201</f>
        <v>KIDSSOCKS40/43</v>
      </c>
      <c r="J2201" s="2" t="n">
        <f aca="false">COUNTIFS(I:I,I2201)</f>
        <v>1</v>
      </c>
    </row>
    <row r="2202" customFormat="false" ht="15" hidden="false" customHeight="false" outlineLevel="0" collapsed="false">
      <c r="B2202" s="18" t="s">
        <v>303</v>
      </c>
      <c r="C2202" s="18" t="s">
        <v>1162</v>
      </c>
      <c r="D2202" s="2" t="s">
        <v>153</v>
      </c>
      <c r="E2202" s="2" t="s">
        <v>3358</v>
      </c>
      <c r="F2202" s="2" t="s">
        <v>3358</v>
      </c>
      <c r="G2202" s="2"/>
      <c r="H2202" s="18"/>
      <c r="I2202" s="0" t="str">
        <f aca="false">B2202&amp;C2202&amp;D2202</f>
        <v>KIDSSOCKS41/42</v>
      </c>
      <c r="J2202" s="2" t="n">
        <f aca="false">COUNTIFS(I:I,I2202)</f>
        <v>1</v>
      </c>
    </row>
    <row r="2203" customFormat="false" ht="15" hidden="false" customHeight="false" outlineLevel="0" collapsed="false">
      <c r="B2203" s="18" t="s">
        <v>303</v>
      </c>
      <c r="C2203" s="18" t="s">
        <v>1162</v>
      </c>
      <c r="D2203" s="2" t="s">
        <v>170</v>
      </c>
      <c r="E2203" s="2" t="s">
        <v>3358</v>
      </c>
      <c r="F2203" s="2" t="s">
        <v>3358</v>
      </c>
      <c r="G2203" s="2"/>
      <c r="H2203" s="18"/>
      <c r="I2203" s="0" t="str">
        <f aca="false">B2203&amp;C2203&amp;D2203</f>
        <v>KIDSSOCKS41/43</v>
      </c>
      <c r="J2203" s="2" t="n">
        <f aca="false">COUNTIFS(I:I,I2203)</f>
        <v>1</v>
      </c>
    </row>
    <row r="2204" customFormat="false" ht="15" hidden="false" customHeight="false" outlineLevel="0" collapsed="false">
      <c r="B2204" s="18" t="s">
        <v>303</v>
      </c>
      <c r="C2204" s="18" t="s">
        <v>1162</v>
      </c>
      <c r="D2204" s="2" t="s">
        <v>154</v>
      </c>
      <c r="E2204" s="2" t="s">
        <v>3358</v>
      </c>
      <c r="F2204" s="2" t="s">
        <v>3358</v>
      </c>
      <c r="G2204" s="2"/>
      <c r="H2204" s="18"/>
      <c r="I2204" s="0" t="str">
        <f aca="false">B2204&amp;C2204&amp;D2204</f>
        <v>KIDSSOCKS42/43</v>
      </c>
      <c r="J2204" s="2" t="n">
        <f aca="false">COUNTIFS(I:I,I2204)</f>
        <v>1</v>
      </c>
    </row>
    <row r="2205" customFormat="false" ht="15" hidden="false" customHeight="false" outlineLevel="0" collapsed="false">
      <c r="B2205" s="18" t="s">
        <v>303</v>
      </c>
      <c r="C2205" s="18" t="s">
        <v>1162</v>
      </c>
      <c r="D2205" s="2" t="s">
        <v>171</v>
      </c>
      <c r="E2205" s="2" t="s">
        <v>3358</v>
      </c>
      <c r="F2205" s="2" t="s">
        <v>3358</v>
      </c>
      <c r="G2205" s="2"/>
      <c r="H2205" s="18"/>
      <c r="I2205" s="0" t="str">
        <f aca="false">B2205&amp;C2205&amp;D2205</f>
        <v>KIDSSOCKS42/44</v>
      </c>
      <c r="J2205" s="2" t="n">
        <f aca="false">COUNTIFS(I:I,I2205)</f>
        <v>1</v>
      </c>
    </row>
    <row r="2206" customFormat="false" ht="15" hidden="false" customHeight="false" outlineLevel="0" collapsed="false">
      <c r="B2206" s="27" t="s">
        <v>109</v>
      </c>
      <c r="C2206" s="27" t="s">
        <v>110</v>
      </c>
      <c r="D2206" s="27" t="s">
        <v>4013</v>
      </c>
      <c r="E2206" s="27" t="s">
        <v>3358</v>
      </c>
      <c r="F2206" s="27" t="n">
        <v>951</v>
      </c>
      <c r="G2206" s="2"/>
      <c r="H2206" s="18"/>
      <c r="I2206" s="0" t="str">
        <f aca="false">B2206&amp;C2206&amp;D2206</f>
        <v>WOMENFOOTWEAR35,5/36,5</v>
      </c>
      <c r="J2206" s="2" t="n">
        <f aca="false">COUNTIFS(I:I,I2206)</f>
        <v>1</v>
      </c>
    </row>
    <row r="2207" customFormat="false" ht="15" hidden="false" customHeight="false" outlineLevel="0" collapsed="false">
      <c r="B2207" s="27" t="s">
        <v>109</v>
      </c>
      <c r="C2207" s="27" t="s">
        <v>110</v>
      </c>
      <c r="D2207" s="27" t="s">
        <v>4014</v>
      </c>
      <c r="E2207" s="27" t="s">
        <v>3358</v>
      </c>
      <c r="F2207" s="27" t="n">
        <v>971</v>
      </c>
      <c r="G2207" s="2"/>
      <c r="H2207" s="18"/>
      <c r="I2207" s="0" t="str">
        <f aca="false">B2207&amp;C2207&amp;D2207</f>
        <v>WOMENFOOTWEAR36,5/38,5</v>
      </c>
      <c r="J2207" s="2" t="n">
        <f aca="false">COUNTIFS(I:I,I2207)</f>
        <v>1</v>
      </c>
    </row>
    <row r="2208" customFormat="false" ht="15" hidden="false" customHeight="false" outlineLevel="0" collapsed="false">
      <c r="B2208" s="27" t="s">
        <v>109</v>
      </c>
      <c r="C2208" s="27" t="s">
        <v>110</v>
      </c>
      <c r="D2208" s="27" t="s">
        <v>4015</v>
      </c>
      <c r="E2208" s="27" t="s">
        <v>3358</v>
      </c>
      <c r="F2208" s="27" t="n">
        <v>981</v>
      </c>
      <c r="G2208" s="2"/>
      <c r="H2208" s="18"/>
      <c r="I2208" s="0" t="str">
        <f aca="false">B2208&amp;C2208&amp;D2208</f>
        <v>WOMENFOOTWEAR38,5/40,5</v>
      </c>
      <c r="J2208" s="2" t="n">
        <f aca="false">COUNTIFS(I:I,I2208)</f>
        <v>1</v>
      </c>
    </row>
    <row r="2209" customFormat="false" ht="15" hidden="false" customHeight="false" outlineLevel="0" collapsed="false">
      <c r="B2209" s="27" t="s">
        <v>109</v>
      </c>
      <c r="C2209" s="27" t="s">
        <v>110</v>
      </c>
      <c r="D2209" s="27" t="s">
        <v>4016</v>
      </c>
      <c r="E2209" s="27" t="s">
        <v>3358</v>
      </c>
      <c r="F2209" s="27" t="n">
        <v>961</v>
      </c>
      <c r="G2209" s="2"/>
      <c r="H2209" s="18"/>
      <c r="I2209" s="0" t="str">
        <f aca="false">B2209&amp;C2209&amp;D2209</f>
        <v>WOMENFOOTWEAR40,5/42,5</v>
      </c>
      <c r="J2209" s="2" t="n">
        <f aca="false">COUNTIFS(I:I,I2209)</f>
        <v>1</v>
      </c>
    </row>
    <row r="2210" customFormat="false" ht="15" hidden="false" customHeight="false" outlineLevel="0" collapsed="false">
      <c r="B2210" s="27" t="s">
        <v>109</v>
      </c>
      <c r="C2210" s="27" t="s">
        <v>110</v>
      </c>
      <c r="D2210" s="27" t="s">
        <v>3270</v>
      </c>
      <c r="E2210" s="27" t="s">
        <v>3358</v>
      </c>
      <c r="F2210" s="27" t="n">
        <v>941</v>
      </c>
      <c r="G2210" s="2"/>
      <c r="H2210" s="18"/>
      <c r="I2210" s="0" t="str">
        <f aca="false">B2210&amp;C2210&amp;D2210</f>
        <v>WOMENFOOTWEAR42,5/44,5</v>
      </c>
      <c r="J2210" s="2" t="n">
        <f aca="false">COUNTIFS(I:I,I2210)</f>
        <v>1</v>
      </c>
    </row>
    <row r="2211" customFormat="false" ht="15" hidden="false" customHeight="false" outlineLevel="0" collapsed="false">
      <c r="B2211" s="62" t="s">
        <v>109</v>
      </c>
      <c r="C2211" s="62" t="s">
        <v>110</v>
      </c>
      <c r="D2211" s="62" t="s">
        <v>261</v>
      </c>
      <c r="E2211" s="62" t="s">
        <v>3358</v>
      </c>
      <c r="F2211" s="62" t="n">
        <v>759</v>
      </c>
      <c r="G2211" s="2"/>
      <c r="H2211" s="18"/>
      <c r="I2211" s="0" t="str">
        <f aca="false">B2211&amp;C2211&amp;D2211</f>
        <v>WOMENFOOTWEAR43/45</v>
      </c>
      <c r="J2211" s="2" t="n">
        <f aca="false">COUNTIFS(I:I,I2211)</f>
        <v>1</v>
      </c>
    </row>
    <row r="2212" customFormat="false" ht="15" hidden="false" customHeight="false" outlineLevel="0" collapsed="false">
      <c r="B2212" s="27" t="s">
        <v>109</v>
      </c>
      <c r="C2212" s="27" t="s">
        <v>2550</v>
      </c>
      <c r="D2212" s="27" t="s">
        <v>4017</v>
      </c>
      <c r="E2212" s="27" t="s">
        <v>3358</v>
      </c>
      <c r="F2212" s="27" t="n">
        <v>858</v>
      </c>
      <c r="G2212" s="2"/>
      <c r="H2212" s="18"/>
      <c r="I2212" s="0" t="str">
        <f aca="false">B2212&amp;C2212&amp;D2212</f>
        <v>WOMENHATS53/54</v>
      </c>
      <c r="J2212" s="2" t="n">
        <f aca="false">COUNTIFS(I:I,I2212)</f>
        <v>1</v>
      </c>
    </row>
    <row r="2213" customFormat="false" ht="15" hidden="false" customHeight="false" outlineLevel="0" collapsed="false">
      <c r="B2213" s="62" t="s">
        <v>239</v>
      </c>
      <c r="C2213" s="62" t="s">
        <v>2550</v>
      </c>
      <c r="D2213" s="62" t="s">
        <v>4017</v>
      </c>
      <c r="E2213" s="62" t="s">
        <v>3358</v>
      </c>
      <c r="F2213" s="62" t="n">
        <v>858</v>
      </c>
      <c r="G2213" s="2"/>
      <c r="H2213" s="18"/>
      <c r="I2213" s="0" t="str">
        <f aca="false">B2213&amp;C2213&amp;D2213</f>
        <v>MENHATS53/54</v>
      </c>
      <c r="J2213" s="2" t="n">
        <f aca="false">COUNTIFS(I:I,I2213)</f>
        <v>1</v>
      </c>
    </row>
    <row r="2214" customFormat="false" ht="15" hidden="false" customHeight="false" outlineLevel="0" collapsed="false">
      <c r="B2214" s="27" t="s">
        <v>288</v>
      </c>
      <c r="C2214" s="27" t="s">
        <v>2550</v>
      </c>
      <c r="D2214" s="27" t="s">
        <v>4017</v>
      </c>
      <c r="E2214" s="27" t="s">
        <v>3358</v>
      </c>
      <c r="F2214" s="27" t="n">
        <v>858</v>
      </c>
      <c r="G2214" s="2"/>
      <c r="H2214" s="18"/>
      <c r="I2214" s="0" t="str">
        <f aca="false">B2214&amp;C2214&amp;D2214</f>
        <v>UNISEXHATS53/54</v>
      </c>
      <c r="J2214" s="2" t="n">
        <f aca="false">COUNTIFS(I:I,I2214)</f>
        <v>1</v>
      </c>
    </row>
    <row r="2215" customFormat="false" ht="15" hidden="false" customHeight="false" outlineLevel="0" collapsed="false">
      <c r="B2215" s="62" t="s">
        <v>303</v>
      </c>
      <c r="C2215" s="62" t="s">
        <v>978</v>
      </c>
      <c r="D2215" s="62" t="s">
        <v>242</v>
      </c>
      <c r="E2215" s="62" t="s">
        <v>3358</v>
      </c>
      <c r="F2215" s="62" t="n">
        <v>994</v>
      </c>
      <c r="G2215" s="2"/>
      <c r="H2215" s="18"/>
      <c r="I2215" s="0" t="str">
        <f aca="false">B2215&amp;C2215&amp;D2215</f>
        <v>KIDSHEIGHT47</v>
      </c>
      <c r="J2215" s="2" t="n">
        <f aca="false">COUNTIFS(I:I,I2215)</f>
        <v>1</v>
      </c>
    </row>
    <row r="2216" customFormat="false" ht="15" hidden="false" customHeight="false" outlineLevel="0" collapsed="false">
      <c r="B2216" s="62" t="s">
        <v>303</v>
      </c>
      <c r="C2216" s="62" t="s">
        <v>978</v>
      </c>
      <c r="D2216" s="62" t="s">
        <v>4018</v>
      </c>
      <c r="E2216" s="62" t="s">
        <v>3358</v>
      </c>
      <c r="F2216" s="62" t="n">
        <v>864</v>
      </c>
      <c r="G2216" s="2"/>
      <c r="H2216" s="18"/>
      <c r="I2216" s="0" t="str">
        <f aca="false">B2216&amp;C2216&amp;D2216</f>
        <v>KIDSHEIGHT83</v>
      </c>
      <c r="J2216" s="2" t="n">
        <f aca="false">COUNTIFS(I:I,I2216)</f>
        <v>1</v>
      </c>
    </row>
    <row r="2217" customFormat="false" ht="15" hidden="false" customHeight="false" outlineLevel="0" collapsed="false">
      <c r="B2217" s="27" t="s">
        <v>303</v>
      </c>
      <c r="C2217" s="27" t="s">
        <v>978</v>
      </c>
      <c r="D2217" s="27" t="s">
        <v>4019</v>
      </c>
      <c r="E2217" s="27" t="s">
        <v>3358</v>
      </c>
      <c r="F2217" s="27" t="n">
        <v>743</v>
      </c>
      <c r="G2217" s="2"/>
      <c r="H2217" s="18"/>
      <c r="I2217" s="0" t="str">
        <f aca="false">B2217&amp;C2217&amp;D2217</f>
        <v>KIDSHEIGHT95/99</v>
      </c>
      <c r="J2217" s="2" t="n">
        <f aca="false">COUNTIFS(I:I,I2217)</f>
        <v>1</v>
      </c>
    </row>
    <row r="2218" customFormat="false" ht="15" hidden="false" customHeight="false" outlineLevel="0" collapsed="false">
      <c r="B2218" s="27" t="s">
        <v>303</v>
      </c>
      <c r="C2218" s="27" t="s">
        <v>978</v>
      </c>
      <c r="D2218" s="27" t="s">
        <v>4020</v>
      </c>
      <c r="E2218" s="27" t="s">
        <v>3358</v>
      </c>
      <c r="F2218" s="27" t="n">
        <v>714</v>
      </c>
      <c r="G2218" s="2"/>
      <c r="H2218" s="18"/>
      <c r="I2218" s="0" t="str">
        <f aca="false">B2218&amp;C2218&amp;D2218</f>
        <v>KIDSHEIGHT98/116</v>
      </c>
      <c r="J2218" s="2" t="n">
        <f aca="false">COUNTIFS(I:I,I2218)</f>
        <v>1</v>
      </c>
    </row>
    <row r="2219" customFormat="false" ht="15" hidden="false" customHeight="false" outlineLevel="0" collapsed="false">
      <c r="B2219" s="27" t="s">
        <v>303</v>
      </c>
      <c r="C2219" s="27" t="s">
        <v>978</v>
      </c>
      <c r="D2219" s="27" t="s">
        <v>4021</v>
      </c>
      <c r="E2219" s="27" t="s">
        <v>3358</v>
      </c>
      <c r="F2219" s="27" t="n">
        <v>712</v>
      </c>
      <c r="G2219" s="2"/>
      <c r="H2219" s="18"/>
      <c r="I2219" s="0" t="str">
        <f aca="false">B2219&amp;C2219&amp;D2219</f>
        <v>KIDSHEIGHT100/108</v>
      </c>
      <c r="J2219" s="2" t="n">
        <f aca="false">COUNTIFS(I:I,I2219)</f>
        <v>1</v>
      </c>
    </row>
    <row r="2220" customFormat="false" ht="15" hidden="false" customHeight="false" outlineLevel="0" collapsed="false">
      <c r="B2220" s="27" t="s">
        <v>303</v>
      </c>
      <c r="C2220" s="27" t="s">
        <v>978</v>
      </c>
      <c r="D2220" s="27" t="s">
        <v>4022</v>
      </c>
      <c r="E2220" s="27" t="s">
        <v>3358</v>
      </c>
      <c r="F2220" s="27" t="n">
        <v>684</v>
      </c>
      <c r="G2220" s="2"/>
      <c r="H2220" s="18"/>
      <c r="I2220" s="0" t="str">
        <f aca="false">B2220&amp;C2220&amp;D2220</f>
        <v>KIDSHEIGHT107/113</v>
      </c>
      <c r="J2220" s="2" t="n">
        <f aca="false">COUNTIFS(I:I,I2220)</f>
        <v>1</v>
      </c>
    </row>
    <row r="2221" customFormat="false" ht="15" hidden="false" customHeight="false" outlineLevel="0" collapsed="false">
      <c r="B2221" s="27" t="s">
        <v>303</v>
      </c>
      <c r="C2221" s="27" t="s">
        <v>978</v>
      </c>
      <c r="D2221" s="27" t="s">
        <v>4023</v>
      </c>
      <c r="E2221" s="27" t="s">
        <v>3358</v>
      </c>
      <c r="F2221" s="27" t="n">
        <v>682</v>
      </c>
      <c r="G2221" s="2"/>
      <c r="H2221" s="18"/>
      <c r="I2221" s="0" t="str">
        <f aca="false">B2221&amp;C2221&amp;D2221</f>
        <v>KIDSHEIGHT108/116</v>
      </c>
      <c r="J2221" s="2" t="n">
        <f aca="false">COUNTIFS(I:I,I2221)</f>
        <v>1</v>
      </c>
    </row>
    <row r="2222" customFormat="false" ht="15" hidden="false" customHeight="false" outlineLevel="0" collapsed="false">
      <c r="B2222" s="27" t="s">
        <v>303</v>
      </c>
      <c r="C2222" s="27" t="s">
        <v>978</v>
      </c>
      <c r="D2222" s="27" t="s">
        <v>4024</v>
      </c>
      <c r="E2222" s="27" t="s">
        <v>3358</v>
      </c>
      <c r="F2222" s="27" t="n">
        <v>643</v>
      </c>
      <c r="G2222" s="2"/>
      <c r="H2222" s="18"/>
      <c r="I2222" s="0" t="str">
        <f aca="false">B2222&amp;C2222&amp;D2222</f>
        <v>KIDSHEIGHT116/124</v>
      </c>
      <c r="J2222" s="2" t="n">
        <f aca="false">COUNTIFS(I:I,I2222)</f>
        <v>1</v>
      </c>
    </row>
    <row r="2223" customFormat="false" ht="15" hidden="false" customHeight="false" outlineLevel="0" collapsed="false">
      <c r="B2223" s="27" t="s">
        <v>303</v>
      </c>
      <c r="C2223" s="27" t="s">
        <v>978</v>
      </c>
      <c r="D2223" s="27" t="s">
        <v>4025</v>
      </c>
      <c r="E2223" s="27" t="s">
        <v>3358</v>
      </c>
      <c r="F2223" s="27" t="n">
        <v>613</v>
      </c>
      <c r="G2223" s="2"/>
      <c r="H2223" s="18"/>
      <c r="I2223" s="0" t="str">
        <f aca="false">B2223&amp;C2223&amp;D2223</f>
        <v>KIDSHEIGHT124/133</v>
      </c>
      <c r="J2223" s="2" t="n">
        <f aca="false">COUNTIFS(I:I,I2223)</f>
        <v>1</v>
      </c>
    </row>
    <row r="2224" customFormat="false" ht="15" hidden="false" customHeight="false" outlineLevel="0" collapsed="false">
      <c r="B2224" s="27" t="s">
        <v>303</v>
      </c>
      <c r="C2224" s="27" t="s">
        <v>978</v>
      </c>
      <c r="D2224" s="27" t="s">
        <v>4026</v>
      </c>
      <c r="E2224" s="27" t="s">
        <v>3358</v>
      </c>
      <c r="F2224" s="27" t="n">
        <v>573</v>
      </c>
      <c r="G2224" s="2"/>
      <c r="H2224" s="18"/>
      <c r="I2224" s="0" t="str">
        <f aca="false">B2224&amp;C2224&amp;D2224</f>
        <v>KIDSHEIGHT133/144</v>
      </c>
      <c r="J2224" s="2" t="n">
        <f aca="false">COUNTIFS(I:I,I2224)</f>
        <v>1</v>
      </c>
    </row>
    <row r="2225" customFormat="false" ht="15" hidden="false" customHeight="false" outlineLevel="0" collapsed="false">
      <c r="B2225" s="27" t="s">
        <v>303</v>
      </c>
      <c r="C2225" s="27" t="s">
        <v>978</v>
      </c>
      <c r="D2225" s="27" t="s">
        <v>4027</v>
      </c>
      <c r="E2225" s="27" t="s">
        <v>3358</v>
      </c>
      <c r="F2225" s="27" t="n">
        <v>514</v>
      </c>
      <c r="G2225" s="2"/>
      <c r="H2225" s="18"/>
      <c r="I2225" s="0" t="str">
        <f aca="false">B2225&amp;C2225&amp;D2225</f>
        <v>KIDSHEIGHT140/158</v>
      </c>
      <c r="J2225" s="2" t="n">
        <f aca="false">COUNTIFS(I:I,I2225)</f>
        <v>1</v>
      </c>
    </row>
    <row r="2226" customFormat="false" ht="15" hidden="false" customHeight="false" outlineLevel="0" collapsed="false">
      <c r="B2226" s="27" t="s">
        <v>303</v>
      </c>
      <c r="C2226" s="27" t="s">
        <v>978</v>
      </c>
      <c r="D2226" s="27" t="s">
        <v>4028</v>
      </c>
      <c r="E2226" s="27" t="s">
        <v>3358</v>
      </c>
      <c r="F2226" s="27" t="n">
        <v>512</v>
      </c>
      <c r="G2226" s="2"/>
      <c r="H2226" s="18"/>
      <c r="I2226" s="0" t="str">
        <f aca="false">B2226&amp;C2226&amp;D2226</f>
        <v>KIDSHEIGHT142/151</v>
      </c>
      <c r="J2226" s="2" t="n">
        <f aca="false">COUNTIFS(I:I,I2226)</f>
        <v>1</v>
      </c>
    </row>
    <row r="2227" customFormat="false" ht="15" hidden="false" customHeight="false" outlineLevel="0" collapsed="false">
      <c r="B2227" s="27" t="s">
        <v>303</v>
      </c>
      <c r="C2227" s="27" t="s">
        <v>978</v>
      </c>
      <c r="D2227" s="27" t="s">
        <v>4029</v>
      </c>
      <c r="E2227" s="27" t="s">
        <v>3358</v>
      </c>
      <c r="F2227" s="27" t="n">
        <v>483</v>
      </c>
      <c r="G2227" s="2"/>
      <c r="H2227" s="18"/>
      <c r="I2227" s="0" t="str">
        <f aca="false">B2227&amp;C2227&amp;D2227</f>
        <v>KIDSHEIGHT151/160</v>
      </c>
      <c r="J2227" s="2" t="n">
        <f aca="false">COUNTIFS(I:I,I2227)</f>
        <v>1</v>
      </c>
    </row>
    <row r="2228" customFormat="false" ht="15" hidden="false" customHeight="false" outlineLevel="0" collapsed="false">
      <c r="B2228" s="27" t="s">
        <v>303</v>
      </c>
      <c r="C2228" s="27" t="s">
        <v>978</v>
      </c>
      <c r="D2228" s="27" t="s">
        <v>4030</v>
      </c>
      <c r="E2228" s="27" t="s">
        <v>3358</v>
      </c>
      <c r="F2228" s="27" t="n">
        <v>443</v>
      </c>
      <c r="G2228" s="2"/>
      <c r="H2228" s="18"/>
      <c r="I2228" s="0" t="str">
        <f aca="false">B2228&amp;C2228&amp;D2228</f>
        <v>KIDSHEIGHT160/168</v>
      </c>
      <c r="J2228" s="2" t="n">
        <f aca="false">COUNTIFS(I:I,I2228)</f>
        <v>1</v>
      </c>
    </row>
    <row r="2229" customFormat="false" ht="15" hidden="false" customHeight="false" outlineLevel="0" collapsed="false">
      <c r="B2229" s="27" t="s">
        <v>303</v>
      </c>
      <c r="C2229" s="27" t="s">
        <v>978</v>
      </c>
      <c r="D2229" s="27" t="s">
        <v>4031</v>
      </c>
      <c r="E2229" s="27" t="s">
        <v>3358</v>
      </c>
      <c r="F2229" s="27" t="n">
        <v>433</v>
      </c>
      <c r="G2229" s="2"/>
      <c r="H2229" s="18"/>
      <c r="I2229" s="0" t="str">
        <f aca="false">B2229&amp;C2229&amp;D2229</f>
        <v>KIDSHEIGHT162/168</v>
      </c>
      <c r="J2229" s="2" t="n">
        <f aca="false">COUNTIFS(I:I,I2229)</f>
        <v>1</v>
      </c>
    </row>
    <row r="2230" customFormat="false" ht="15" hidden="false" customHeight="false" outlineLevel="0" collapsed="false">
      <c r="B2230" s="27" t="s">
        <v>303</v>
      </c>
      <c r="C2230" s="27" t="s">
        <v>978</v>
      </c>
      <c r="D2230" s="27" t="s">
        <v>4032</v>
      </c>
      <c r="E2230" s="27" t="s">
        <v>3358</v>
      </c>
      <c r="F2230" s="27" t="n">
        <v>414</v>
      </c>
      <c r="G2230" s="2"/>
      <c r="H2230" s="18"/>
      <c r="I2230" s="0" t="str">
        <f aca="false">B2230&amp;C2230&amp;D2230</f>
        <v>KIDSHEIGHT164/172</v>
      </c>
      <c r="J2230" s="2" t="n">
        <f aca="false">COUNTIFS(I:I,I2230)</f>
        <v>1</v>
      </c>
    </row>
    <row r="2231" customFormat="false" ht="15" hidden="false" customHeight="false" outlineLevel="0" collapsed="false">
      <c r="B2231" s="27" t="s">
        <v>303</v>
      </c>
      <c r="C2231" s="27" t="s">
        <v>978</v>
      </c>
      <c r="D2231" s="27" t="s">
        <v>3447</v>
      </c>
      <c r="E2231" s="27" t="s">
        <v>3358</v>
      </c>
      <c r="F2231" s="27" t="n">
        <v>412</v>
      </c>
      <c r="G2231" s="2"/>
      <c r="H2231" s="18"/>
      <c r="I2231" s="0" t="str">
        <f aca="false">B2231&amp;C2231&amp;D2231</f>
        <v>KIDSHEIGHT164/176</v>
      </c>
      <c r="J2231" s="2" t="n">
        <f aca="false">COUNTIFS(I:I,I2231)</f>
        <v>1</v>
      </c>
    </row>
    <row r="2232" customFormat="false" ht="15" hidden="false" customHeight="false" outlineLevel="0" collapsed="false">
      <c r="B2232" s="62" t="s">
        <v>109</v>
      </c>
      <c r="C2232" s="62" t="s">
        <v>2517</v>
      </c>
      <c r="D2232" s="62" t="s">
        <v>3409</v>
      </c>
      <c r="E2232" s="62" t="s">
        <v>3358</v>
      </c>
      <c r="F2232" s="62" t="n">
        <v>988</v>
      </c>
      <c r="G2232" s="2"/>
      <c r="H2232" s="18"/>
      <c r="I2232" s="0" t="str">
        <f aca="false">B2232&amp;C2232&amp;D2232</f>
        <v>WOMENBELTS80/85</v>
      </c>
      <c r="J2232" s="2" t="n">
        <f aca="false">COUNTIFS(I:I,I2232)</f>
        <v>1</v>
      </c>
    </row>
    <row r="2233" customFormat="false" ht="15" hidden="false" customHeight="false" outlineLevel="0" collapsed="false">
      <c r="B2233" s="62" t="s">
        <v>109</v>
      </c>
      <c r="C2233" s="62" t="s">
        <v>2517</v>
      </c>
      <c r="D2233" s="62" t="s">
        <v>4033</v>
      </c>
      <c r="E2233" s="62" t="s">
        <v>3358</v>
      </c>
      <c r="F2233" s="62" t="n">
        <v>978</v>
      </c>
      <c r="G2233" s="2"/>
      <c r="H2233" s="18"/>
      <c r="I2233" s="0" t="str">
        <f aca="false">B2233&amp;C2233&amp;D2233</f>
        <v>WOMENBELTS80/95</v>
      </c>
      <c r="J2233" s="2" t="n">
        <f aca="false">COUNTIFS(I:I,I2233)</f>
        <v>1</v>
      </c>
    </row>
    <row r="2234" customFormat="false" ht="15" hidden="false" customHeight="false" outlineLevel="0" collapsed="false">
      <c r="B2234" s="62" t="s">
        <v>109</v>
      </c>
      <c r="C2234" s="62" t="s">
        <v>2517</v>
      </c>
      <c r="D2234" s="62" t="s">
        <v>3411</v>
      </c>
      <c r="E2234" s="62" t="s">
        <v>3358</v>
      </c>
      <c r="F2234" s="62" t="n">
        <v>968</v>
      </c>
      <c r="G2234" s="2"/>
      <c r="H2234" s="18"/>
      <c r="I2234" s="0" t="str">
        <f aca="false">B2234&amp;C2234&amp;D2234</f>
        <v>WOMENBELTS85/90</v>
      </c>
      <c r="J2234" s="2" t="n">
        <f aca="false">COUNTIFS(I:I,I2234)</f>
        <v>1</v>
      </c>
    </row>
    <row r="2235" customFormat="false" ht="15" hidden="false" customHeight="false" outlineLevel="0" collapsed="false">
      <c r="B2235" s="62" t="s">
        <v>109</v>
      </c>
      <c r="C2235" s="62" t="s">
        <v>2517</v>
      </c>
      <c r="D2235" s="62" t="s">
        <v>3412</v>
      </c>
      <c r="E2235" s="62" t="s">
        <v>3358</v>
      </c>
      <c r="F2235" s="62" t="n">
        <v>958</v>
      </c>
      <c r="G2235" s="2"/>
      <c r="H2235" s="18"/>
      <c r="I2235" s="0" t="str">
        <f aca="false">B2235&amp;C2235&amp;D2235</f>
        <v>WOMENBELTS90/95</v>
      </c>
      <c r="J2235" s="2" t="n">
        <f aca="false">COUNTIFS(I:I,I2235)</f>
        <v>1</v>
      </c>
    </row>
    <row r="2236" customFormat="false" ht="15" hidden="false" customHeight="false" outlineLevel="0" collapsed="false">
      <c r="B2236" s="27" t="s">
        <v>239</v>
      </c>
      <c r="C2236" s="27" t="s">
        <v>449</v>
      </c>
      <c r="D2236" s="27" t="s">
        <v>163</v>
      </c>
      <c r="E2236" s="27" t="s">
        <v>3358</v>
      </c>
      <c r="F2236" s="27" t="n">
        <v>826</v>
      </c>
      <c r="G2236" s="2"/>
      <c r="H2236" s="18"/>
      <c r="I2236" s="0" t="str">
        <f aca="false">B2236&amp;C2236&amp;D2236</f>
        <v>MENCLOTHES36/38</v>
      </c>
      <c r="J2236" s="2" t="n">
        <f aca="false">COUNTIFS(I:I,I2236)</f>
        <v>1</v>
      </c>
    </row>
    <row r="2237" customFormat="false" ht="15" hidden="false" customHeight="false" outlineLevel="0" collapsed="false">
      <c r="B2237" s="27" t="s">
        <v>239</v>
      </c>
      <c r="C2237" s="27" t="s">
        <v>449</v>
      </c>
      <c r="D2237" s="27" t="s">
        <v>169</v>
      </c>
      <c r="E2237" s="27" t="s">
        <v>3358</v>
      </c>
      <c r="F2237" s="27" t="n">
        <v>836</v>
      </c>
      <c r="G2237" s="2"/>
      <c r="H2237" s="18"/>
      <c r="I2237" s="0" t="str">
        <f aca="false">B2237&amp;C2237&amp;D2237</f>
        <v>MENCLOTHES40/42</v>
      </c>
      <c r="J2237" s="2" t="n">
        <f aca="false">COUNTIFS(I:I,I2237)</f>
        <v>1</v>
      </c>
    </row>
    <row r="2238" customFormat="false" ht="15" hidden="false" customHeight="false" outlineLevel="0" collapsed="false">
      <c r="B2238" s="27" t="s">
        <v>239</v>
      </c>
      <c r="C2238" s="27" t="s">
        <v>449</v>
      </c>
      <c r="D2238" s="27" t="s">
        <v>472</v>
      </c>
      <c r="E2238" s="27" t="s">
        <v>3358</v>
      </c>
      <c r="F2238" s="27" t="n">
        <v>856</v>
      </c>
      <c r="G2238" s="2"/>
      <c r="H2238" s="18"/>
      <c r="I2238" s="0" t="str">
        <f aca="false">B2238&amp;C2238&amp;D2238</f>
        <v>MENCLOTHES64/66</v>
      </c>
      <c r="J2238" s="2" t="n">
        <f aca="false">COUNTIFS(I:I,I2238)</f>
        <v>1</v>
      </c>
    </row>
    <row r="2239" customFormat="false" ht="15" hidden="false" customHeight="false" outlineLevel="0" collapsed="false">
      <c r="B2239" s="62" t="s">
        <v>109</v>
      </c>
      <c r="C2239" s="62" t="s">
        <v>449</v>
      </c>
      <c r="D2239" s="62" t="s">
        <v>4034</v>
      </c>
      <c r="E2239" s="62" t="s">
        <v>3358</v>
      </c>
      <c r="F2239" s="62" t="n">
        <v>961</v>
      </c>
      <c r="G2239" s="2"/>
      <c r="H2239" s="18"/>
      <c r="I2239" s="0" t="str">
        <f aca="false">B2239&amp;C2239&amp;D2239</f>
        <v>WOMENCLOTHES48/54</v>
      </c>
      <c r="J2239" s="2" t="n">
        <f aca="false">COUNTIFS(I:I,I2239)</f>
        <v>1</v>
      </c>
    </row>
    <row r="2240" customFormat="false" ht="15" hidden="false" customHeight="false" outlineLevel="0" collapsed="false">
      <c r="B2240" s="62" t="s">
        <v>109</v>
      </c>
      <c r="C2240" s="62" t="s">
        <v>449</v>
      </c>
      <c r="D2240" s="62" t="s">
        <v>2151</v>
      </c>
      <c r="E2240" s="62" t="s">
        <v>3358</v>
      </c>
      <c r="F2240" s="62" t="n">
        <v>901</v>
      </c>
      <c r="G2240" s="2"/>
      <c r="H2240" s="18"/>
      <c r="I2240" s="0" t="str">
        <f aca="false">B2240&amp;C2240&amp;D2240</f>
        <v>WOMENCLOTHES56/62</v>
      </c>
      <c r="J2240" s="2" t="n">
        <f aca="false">COUNTIFS(I:I,I2240)</f>
        <v>1</v>
      </c>
    </row>
    <row r="2241" customFormat="false" ht="15" hidden="false" customHeight="false" outlineLevel="0" collapsed="false">
      <c r="B2241" s="62" t="s">
        <v>109</v>
      </c>
      <c r="C2241" s="62" t="s">
        <v>449</v>
      </c>
      <c r="D2241" s="62" t="s">
        <v>4035</v>
      </c>
      <c r="E2241" s="62" t="s">
        <v>3358</v>
      </c>
      <c r="F2241" s="62" t="n">
        <v>861</v>
      </c>
      <c r="G2241" s="2"/>
      <c r="H2241" s="18"/>
      <c r="I2241" s="0" t="str">
        <f aca="false">B2241&amp;C2241&amp;D2241</f>
        <v>WOMENCLOTHES64/70</v>
      </c>
      <c r="J2241" s="2" t="n">
        <f aca="false">COUNTIFS(I:I,I2241)</f>
        <v>1</v>
      </c>
    </row>
  </sheetData>
  <autoFilter ref="B2:J2241"/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2:D26"/>
  <sheetViews>
    <sheetView showFormulas="false" showGridLines="true" showRowColHeaders="true" showZeros="true" rightToLeft="false" tabSelected="false" showOutlineSymbols="true" defaultGridColor="true" view="normal" topLeftCell="A1" colorId="64" zoomScale="70" zoomScaleNormal="70" zoomScalePageLayoutView="100" workbookViewId="0">
      <pane xSplit="0" ySplit="2" topLeftCell="A3" activePane="bottomLeft" state="frozen"/>
      <selection pane="topLeft" activeCell="A1" activeCellId="0" sqref="A1"/>
      <selection pane="bottomLeft" activeCell="C19" activeCellId="0" sqref="C19"/>
    </sheetView>
  </sheetViews>
  <sheetFormatPr defaultColWidth="8.453125" defaultRowHeight="15" customHeight="true" zeroHeight="false" outlineLevelRow="0" outlineLevelCol="0"/>
  <cols>
    <col collapsed="false" customWidth="true" hidden="false" outlineLevel="0" max="3" min="2" style="2" width="14.29"/>
    <col collapsed="false" customWidth="true" hidden="false" outlineLevel="0" max="4" min="4" style="2" width="9.14"/>
  </cols>
  <sheetData>
    <row r="2" customFormat="false" ht="15" hidden="false" customHeight="false" outlineLevel="0" collapsed="false">
      <c r="B2" s="2" t="s">
        <v>2874</v>
      </c>
      <c r="C2" s="2" t="s">
        <v>4</v>
      </c>
    </row>
    <row r="4" customFormat="false" ht="15" hidden="false" customHeight="false" outlineLevel="0" collapsed="false">
      <c r="B4" s="2" t="s">
        <v>4036</v>
      </c>
      <c r="C4" s="8" t="n">
        <v>1100</v>
      </c>
      <c r="D4" s="2" t="n">
        <f aca="false">C5-C4</f>
        <v>100</v>
      </c>
    </row>
    <row r="5" customFormat="false" ht="15" hidden="false" customHeight="false" outlineLevel="0" collapsed="false">
      <c r="B5" s="2" t="s">
        <v>4037</v>
      </c>
      <c r="C5" s="8" t="n">
        <v>1200</v>
      </c>
      <c r="D5" s="2" t="n">
        <f aca="false">C6-C5</f>
        <v>100</v>
      </c>
    </row>
    <row r="6" customFormat="false" ht="15" hidden="false" customHeight="false" outlineLevel="0" collapsed="false">
      <c r="B6" s="2" t="s">
        <v>4038</v>
      </c>
      <c r="C6" s="8" t="n">
        <v>1300</v>
      </c>
      <c r="D6" s="2" t="n">
        <f aca="false">C7-C6</f>
        <v>100</v>
      </c>
    </row>
    <row r="7" customFormat="false" ht="15" hidden="false" customHeight="false" outlineLevel="0" collapsed="false">
      <c r="B7" s="2" t="s">
        <v>4039</v>
      </c>
      <c r="C7" s="8" t="n">
        <v>1400</v>
      </c>
    </row>
    <row r="9" customFormat="false" ht="15" hidden="false" customHeight="false" outlineLevel="0" collapsed="false">
      <c r="B9" s="2" t="s">
        <v>4040</v>
      </c>
      <c r="C9" s="8" t="n">
        <v>2100</v>
      </c>
      <c r="D9" s="2" t="n">
        <f aca="false">C10-C9</f>
        <v>1000</v>
      </c>
    </row>
    <row r="10" customFormat="false" ht="15" hidden="false" customHeight="false" outlineLevel="0" collapsed="false">
      <c r="B10" s="2" t="s">
        <v>4041</v>
      </c>
      <c r="C10" s="8" t="n">
        <v>3100</v>
      </c>
      <c r="D10" s="2" t="n">
        <f aca="false">C11-C10</f>
        <v>1000</v>
      </c>
    </row>
    <row r="11" customFormat="false" ht="15" hidden="false" customHeight="false" outlineLevel="0" collapsed="false">
      <c r="B11" s="2" t="s">
        <v>4042</v>
      </c>
      <c r="C11" s="8" t="n">
        <v>4100</v>
      </c>
      <c r="D11" s="2" t="n">
        <f aca="false">C12-C11</f>
        <v>1000</v>
      </c>
    </row>
    <row r="12" customFormat="false" ht="15" hidden="false" customHeight="false" outlineLevel="0" collapsed="false">
      <c r="B12" s="2" t="s">
        <v>4043</v>
      </c>
      <c r="C12" s="8" t="n">
        <v>5100</v>
      </c>
    </row>
    <row r="14" customFormat="false" ht="15" hidden="false" customHeight="false" outlineLevel="0" collapsed="false">
      <c r="B14" s="2" t="s">
        <v>4044</v>
      </c>
      <c r="C14" s="8" t="n">
        <v>6100</v>
      </c>
      <c r="D14" s="2" t="n">
        <f aca="false">C15-C14</f>
        <v>1000</v>
      </c>
    </row>
    <row r="15" customFormat="false" ht="15" hidden="false" customHeight="false" outlineLevel="0" collapsed="false">
      <c r="B15" s="2" t="s">
        <v>4045</v>
      </c>
      <c r="C15" s="8" t="n">
        <v>7100</v>
      </c>
      <c r="D15" s="2" t="n">
        <f aca="false">C16-C15</f>
        <v>1000</v>
      </c>
    </row>
    <row r="16" customFormat="false" ht="15" hidden="false" customHeight="false" outlineLevel="0" collapsed="false">
      <c r="B16" s="2" t="s">
        <v>4046</v>
      </c>
      <c r="C16" s="8" t="n">
        <v>8100</v>
      </c>
      <c r="D16" s="2" t="n">
        <f aca="false">C17-C16</f>
        <v>1000</v>
      </c>
    </row>
    <row r="17" customFormat="false" ht="15" hidden="false" customHeight="false" outlineLevel="0" collapsed="false">
      <c r="B17" s="2" t="s">
        <v>4047</v>
      </c>
      <c r="C17" s="8" t="n">
        <v>9100</v>
      </c>
    </row>
    <row r="19" customFormat="false" ht="15" hidden="false" customHeight="false" outlineLevel="0" collapsed="false">
      <c r="B19" s="2" t="s">
        <v>2867</v>
      </c>
      <c r="C19" s="8" t="n">
        <v>9999</v>
      </c>
    </row>
    <row r="21" customFormat="false" ht="15" hidden="false" customHeight="false" outlineLevel="0" collapsed="false">
      <c r="B21" s="2" t="s">
        <v>4048</v>
      </c>
      <c r="C21" s="8" t="n">
        <v>9999</v>
      </c>
    </row>
    <row r="22" customFormat="false" ht="15" hidden="false" customHeight="false" outlineLevel="0" collapsed="false">
      <c r="B22" s="2" t="s">
        <v>4049</v>
      </c>
      <c r="C22" s="8" t="n">
        <v>9999</v>
      </c>
    </row>
    <row r="23" customFormat="false" ht="15" hidden="false" customHeight="false" outlineLevel="0" collapsed="false">
      <c r="B23" s="2" t="s">
        <v>4050</v>
      </c>
      <c r="C23" s="8" t="n">
        <v>9999</v>
      </c>
    </row>
    <row r="24" customFormat="false" ht="15" hidden="false" customHeight="false" outlineLevel="0" collapsed="false">
      <c r="B24" s="2" t="s">
        <v>4051</v>
      </c>
      <c r="C24" s="8" t="n">
        <v>9999</v>
      </c>
    </row>
    <row r="25" customFormat="false" ht="15" hidden="false" customHeight="false" outlineLevel="0" collapsed="false">
      <c r="B25" s="2" t="s">
        <v>4052</v>
      </c>
      <c r="C25" s="8" t="n">
        <v>9999</v>
      </c>
    </row>
    <row r="26" customFormat="false" ht="15" hidden="false" customHeight="false" outlineLevel="0" collapsed="false">
      <c r="B26" s="2" t="s">
        <v>4053</v>
      </c>
      <c r="C26" s="8" t="n">
        <v>9999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2:AP57"/>
  <sheetViews>
    <sheetView showFormulas="false" showGridLines="true" showRowColHeaders="true" showZeros="true" rightToLeft="false" tabSelected="true" showOutlineSymbols="true" defaultGridColor="true" view="normal" topLeftCell="A1" colorId="64" zoomScale="70" zoomScaleNormal="70" zoomScalePageLayoutView="100" workbookViewId="0">
      <pane xSplit="0" ySplit="2" topLeftCell="A3" activePane="bottomLeft" state="frozen"/>
      <selection pane="topLeft" activeCell="A1" activeCellId="0" sqref="A1"/>
      <selection pane="bottomLeft" activeCell="B2" activeCellId="0" sqref="B2"/>
    </sheetView>
  </sheetViews>
  <sheetFormatPr defaultColWidth="8.453125" defaultRowHeight="15" customHeight="true" zeroHeight="false" outlineLevelRow="0" outlineLevelCol="0"/>
  <cols>
    <col collapsed="false" customWidth="true" hidden="false" outlineLevel="0" max="2" min="2" style="103" width="9.14"/>
    <col collapsed="false" customWidth="true" hidden="false" outlineLevel="0" max="21" min="20" style="103" width="9.14"/>
    <col collapsed="false" customWidth="true" hidden="false" outlineLevel="0" max="33" min="27" style="2" width="9.14"/>
  </cols>
  <sheetData>
    <row r="2" customFormat="false" ht="15" hidden="false" customHeight="false" outlineLevel="0" collapsed="false">
      <c r="B2" s="38" t="s">
        <v>4054</v>
      </c>
      <c r="C2" s="2" t="s">
        <v>4055</v>
      </c>
      <c r="E2" s="2" t="s">
        <v>4056</v>
      </c>
      <c r="F2" s="2" t="s">
        <v>4057</v>
      </c>
      <c r="G2" s="2" t="s">
        <v>4058</v>
      </c>
      <c r="H2" s="2" t="s">
        <v>4054</v>
      </c>
      <c r="I2" s="2" t="s">
        <v>4054</v>
      </c>
      <c r="K2" s="2" t="s">
        <v>4056</v>
      </c>
      <c r="L2" s="2" t="s">
        <v>4057</v>
      </c>
      <c r="M2" s="2" t="s">
        <v>4059</v>
      </c>
      <c r="N2" s="2" t="s">
        <v>4060</v>
      </c>
      <c r="O2" s="2" t="s">
        <v>4058</v>
      </c>
      <c r="P2" s="2" t="s">
        <v>4058</v>
      </c>
      <c r="Q2" s="2" t="s">
        <v>4054</v>
      </c>
      <c r="R2" s="2" t="s">
        <v>4054</v>
      </c>
      <c r="T2" s="38" t="s">
        <v>4056</v>
      </c>
      <c r="U2" s="38" t="s">
        <v>4061</v>
      </c>
      <c r="V2" s="2" t="s">
        <v>4057</v>
      </c>
      <c r="W2" s="2" t="s">
        <v>4058</v>
      </c>
      <c r="X2" s="2" t="s">
        <v>4054</v>
      </c>
      <c r="Y2" s="2" t="s">
        <v>4054</v>
      </c>
      <c r="AA2" s="2" t="s">
        <v>2875</v>
      </c>
      <c r="AB2" s="2" t="s">
        <v>2885</v>
      </c>
      <c r="AC2" s="2" t="s">
        <v>4062</v>
      </c>
      <c r="AD2" s="2" t="s">
        <v>2886</v>
      </c>
      <c r="AE2" s="2" t="s">
        <v>4062</v>
      </c>
      <c r="AF2" s="2" t="s">
        <v>2887</v>
      </c>
      <c r="AG2" s="2" t="s">
        <v>4062</v>
      </c>
      <c r="AI2" s="2" t="s">
        <v>2881</v>
      </c>
      <c r="AJ2" s="2" t="s">
        <v>4062</v>
      </c>
      <c r="AL2" s="2" t="s">
        <v>2875</v>
      </c>
      <c r="AM2" s="2" t="s">
        <v>2885</v>
      </c>
      <c r="AN2" s="2" t="s">
        <v>4062</v>
      </c>
      <c r="AO2" s="2" t="s">
        <v>2886</v>
      </c>
      <c r="AP2" s="2" t="s">
        <v>4062</v>
      </c>
    </row>
    <row r="3" customFormat="false" ht="15" hidden="false" customHeight="false" outlineLevel="0" collapsed="false">
      <c r="B3" s="38" t="s">
        <v>116</v>
      </c>
      <c r="C3" s="2" t="n">
        <v>21</v>
      </c>
      <c r="E3" s="38" t="s">
        <v>185</v>
      </c>
      <c r="F3" s="2" t="n">
        <v>8.00000000000001</v>
      </c>
      <c r="G3" s="2" t="n">
        <v>19.4733333333334</v>
      </c>
      <c r="H3" s="2" t="n">
        <v>30.7100000000001</v>
      </c>
      <c r="I3" s="2" t="n">
        <v>31</v>
      </c>
      <c r="K3" s="38" t="s">
        <v>185</v>
      </c>
      <c r="L3" s="2" t="n">
        <v>8.00000000000001</v>
      </c>
      <c r="M3" s="38" t="s">
        <v>2836</v>
      </c>
      <c r="N3" s="38" t="s">
        <v>187</v>
      </c>
      <c r="O3" s="2" t="n">
        <v>7.66666666666668</v>
      </c>
      <c r="P3" s="2" t="n">
        <v>19.4733333333334</v>
      </c>
      <c r="Q3" s="2" t="n">
        <v>30.7100000000001</v>
      </c>
      <c r="R3" s="2" t="n">
        <v>31</v>
      </c>
      <c r="T3" s="38" t="s">
        <v>4063</v>
      </c>
      <c r="U3" s="38" t="s">
        <v>380</v>
      </c>
      <c r="V3" s="2" t="n">
        <v>3.83333333333334</v>
      </c>
      <c r="W3" s="2" t="n">
        <v>8.89000000000002</v>
      </c>
      <c r="X3" s="2" t="n">
        <v>14.835</v>
      </c>
      <c r="Y3" s="2" t="n">
        <v>15</v>
      </c>
      <c r="AA3" s="2" t="str">
        <f aca="false">TRIM(AB3/2)</f>
        <v>38</v>
      </c>
      <c r="AB3" s="2" t="n">
        <v>76</v>
      </c>
      <c r="AC3" s="2" t="str">
        <f aca="false">(AB3-2)&amp;" - "&amp;(AB3+2)</f>
        <v>74 - 78</v>
      </c>
      <c r="AD3" s="2" t="n">
        <f aca="false">AB3-18</f>
        <v>58</v>
      </c>
      <c r="AE3" s="2" t="str">
        <f aca="false">(AD3-2)&amp;" - "&amp;(AD3+2)</f>
        <v>56 - 60</v>
      </c>
      <c r="AF3" s="2" t="n">
        <f aca="false">AB3+8</f>
        <v>84</v>
      </c>
      <c r="AG3" s="2" t="str">
        <f aca="false">(AF3-2)&amp;" - "&amp;(AF3+2)</f>
        <v>82 - 86</v>
      </c>
      <c r="AI3" s="2" t="s">
        <v>229</v>
      </c>
      <c r="AJ3" s="2" t="n">
        <v>13</v>
      </c>
      <c r="AL3" s="2" t="n">
        <f aca="false">AM3/2</f>
        <v>42</v>
      </c>
      <c r="AM3" s="2" t="n">
        <v>84</v>
      </c>
      <c r="AN3" s="2" t="str">
        <f aca="false">(AM3-2)&amp;" - "&amp;(AM3+2)</f>
        <v>82 - 86</v>
      </c>
      <c r="AO3" s="2" t="n">
        <f aca="false">AM3-12</f>
        <v>72</v>
      </c>
      <c r="AP3" s="2" t="str">
        <f aca="false">(AO3-2)&amp;" - "&amp;(AO3+2)</f>
        <v>70 - 74</v>
      </c>
    </row>
    <row r="4" customFormat="false" ht="15" hidden="false" customHeight="false" outlineLevel="0" collapsed="false">
      <c r="B4" s="38" t="s">
        <v>117</v>
      </c>
      <c r="C4" s="2" t="n">
        <v>21.5</v>
      </c>
      <c r="E4" s="38" t="s">
        <v>2836</v>
      </c>
      <c r="F4" s="2" t="n">
        <v>8.16666666666668</v>
      </c>
      <c r="G4" s="2" t="n">
        <v>19.8966666666667</v>
      </c>
      <c r="H4" s="2" t="n">
        <v>31.3450000000001</v>
      </c>
      <c r="I4" s="2" t="n">
        <v>31.5</v>
      </c>
      <c r="K4" s="38" t="s">
        <v>2836</v>
      </c>
      <c r="L4" s="2" t="n">
        <v>8.16666666666668</v>
      </c>
      <c r="M4" s="38" t="s">
        <v>186</v>
      </c>
      <c r="N4" s="38" t="s">
        <v>213</v>
      </c>
      <c r="O4" s="2" t="n">
        <v>7.83333333333335</v>
      </c>
      <c r="P4" s="2" t="n">
        <v>19.8966666666667</v>
      </c>
      <c r="Q4" s="2" t="n">
        <v>31.3450000000001</v>
      </c>
      <c r="R4" s="2" t="n">
        <v>31.5</v>
      </c>
      <c r="T4" s="38" t="s">
        <v>380</v>
      </c>
      <c r="U4" s="38" t="s">
        <v>381</v>
      </c>
      <c r="V4" s="2" t="n">
        <v>4.00000000000001</v>
      </c>
      <c r="W4" s="2" t="n">
        <v>9.31333333333335</v>
      </c>
      <c r="X4" s="2" t="n">
        <v>15.47</v>
      </c>
      <c r="Y4" s="2" t="n">
        <v>15.5</v>
      </c>
      <c r="AA4" s="2" t="str">
        <f aca="false">TRIM(AB4/2)</f>
        <v>40</v>
      </c>
      <c r="AB4" s="2" t="n">
        <f aca="false">AB3+4</f>
        <v>80</v>
      </c>
      <c r="AC4" s="2" t="str">
        <f aca="false">(AB4-2)&amp;" - "&amp;(AB4+2)</f>
        <v>78 - 82</v>
      </c>
      <c r="AD4" s="2" t="n">
        <f aca="false">AB4-18</f>
        <v>62</v>
      </c>
      <c r="AE4" s="2" t="str">
        <f aca="false">(AD4-2)&amp;" - "&amp;(AD4+2)</f>
        <v>60 - 64</v>
      </c>
      <c r="AF4" s="2" t="n">
        <f aca="false">AB4+8</f>
        <v>88</v>
      </c>
      <c r="AG4" s="2" t="str">
        <f aca="false">(AF4-2)&amp;" - "&amp;(AF4+2)</f>
        <v>86 - 90</v>
      </c>
      <c r="AI4" s="2" t="s">
        <v>210</v>
      </c>
      <c r="AJ4" s="2" t="n">
        <f aca="false">AJ3+2</f>
        <v>15</v>
      </c>
      <c r="AL4" s="2" t="n">
        <f aca="false">AM4/2</f>
        <v>44</v>
      </c>
      <c r="AM4" s="2" t="n">
        <f aca="false">AM3+4</f>
        <v>88</v>
      </c>
      <c r="AN4" s="2" t="str">
        <f aca="false">(AM4-2)&amp;" - "&amp;(AM4+2)</f>
        <v>86 - 90</v>
      </c>
      <c r="AO4" s="2" t="n">
        <f aca="false">AM4-12</f>
        <v>76</v>
      </c>
      <c r="AP4" s="2" t="str">
        <f aca="false">(AO4-2)&amp;" - "&amp;(AO4+2)</f>
        <v>74 - 78</v>
      </c>
    </row>
    <row r="5" customFormat="false" ht="15" hidden="false" customHeight="false" outlineLevel="0" collapsed="false">
      <c r="B5" s="38" t="s">
        <v>118</v>
      </c>
      <c r="C5" s="2" t="n">
        <v>22.5</v>
      </c>
      <c r="E5" s="38" t="s">
        <v>186</v>
      </c>
      <c r="F5" s="2" t="n">
        <v>8.33333333333335</v>
      </c>
      <c r="G5" s="2" t="n">
        <v>20.32</v>
      </c>
      <c r="H5" s="2" t="n">
        <v>31.9800000000001</v>
      </c>
      <c r="I5" s="2" t="n">
        <v>32</v>
      </c>
      <c r="K5" s="38" t="s">
        <v>186</v>
      </c>
      <c r="L5" s="2" t="n">
        <v>8.33333333333335</v>
      </c>
      <c r="M5" s="38" t="s">
        <v>212</v>
      </c>
      <c r="N5" s="38" t="s">
        <v>188</v>
      </c>
      <c r="O5" s="2" t="n">
        <v>8.00000000000001</v>
      </c>
      <c r="P5" s="2" t="n">
        <v>20.32</v>
      </c>
      <c r="Q5" s="2" t="n">
        <v>31.9800000000001</v>
      </c>
      <c r="R5" s="2" t="n">
        <v>32</v>
      </c>
      <c r="T5" s="38" t="s">
        <v>381</v>
      </c>
      <c r="U5" s="38" t="s">
        <v>382</v>
      </c>
      <c r="V5" s="2" t="n">
        <v>4.16666666666667</v>
      </c>
      <c r="W5" s="2" t="n">
        <v>9.73666666666669</v>
      </c>
      <c r="X5" s="2" t="n">
        <v>16.105</v>
      </c>
      <c r="Y5" s="2" t="n">
        <v>16</v>
      </c>
      <c r="AA5" s="2" t="str">
        <f aca="false">TRIM(AB5/2)</f>
        <v>42</v>
      </c>
      <c r="AB5" s="2" t="n">
        <f aca="false">AB4+4</f>
        <v>84</v>
      </c>
      <c r="AC5" s="2" t="str">
        <f aca="false">(AB5-2)&amp;" - "&amp;(AB5+2)</f>
        <v>82 - 86</v>
      </c>
      <c r="AD5" s="2" t="n">
        <f aca="false">AB5-18</f>
        <v>66</v>
      </c>
      <c r="AE5" s="2" t="str">
        <f aca="false">(AD5-2)&amp;" - "&amp;(AD5+2)</f>
        <v>64 - 68</v>
      </c>
      <c r="AF5" s="2" t="n">
        <f aca="false">AB5+8</f>
        <v>92</v>
      </c>
      <c r="AG5" s="2" t="str">
        <f aca="false">(AF5-2)&amp;" - "&amp;(AF5+2)</f>
        <v>90 - 94</v>
      </c>
      <c r="AI5" s="2" t="s">
        <v>1611</v>
      </c>
      <c r="AJ5" s="2" t="n">
        <f aca="false">AJ4+2</f>
        <v>17</v>
      </c>
      <c r="AL5" s="2" t="n">
        <f aca="false">AM5/2</f>
        <v>46</v>
      </c>
      <c r="AM5" s="2" t="n">
        <f aca="false">AM4+4</f>
        <v>92</v>
      </c>
      <c r="AN5" s="2" t="str">
        <f aca="false">(AM5-2)&amp;" - "&amp;(AM5+2)</f>
        <v>90 - 94</v>
      </c>
      <c r="AO5" s="2" t="n">
        <f aca="false">AM5-12</f>
        <v>80</v>
      </c>
      <c r="AP5" s="2" t="str">
        <f aca="false">(AO5-2)&amp;" - "&amp;(AO5+2)</f>
        <v>78 - 82</v>
      </c>
    </row>
    <row r="6" customFormat="false" ht="15" hidden="false" customHeight="false" outlineLevel="0" collapsed="false">
      <c r="B6" s="38" t="s">
        <v>119</v>
      </c>
      <c r="C6" s="2" t="n">
        <v>23</v>
      </c>
      <c r="E6" s="38" t="s">
        <v>212</v>
      </c>
      <c r="F6" s="2" t="n">
        <v>8.50000000000001</v>
      </c>
      <c r="G6" s="2" t="n">
        <v>20.7433333333334</v>
      </c>
      <c r="H6" s="2" t="n">
        <v>32.6150000000001</v>
      </c>
      <c r="I6" s="2" t="n">
        <v>32.5</v>
      </c>
      <c r="K6" s="38" t="s">
        <v>212</v>
      </c>
      <c r="L6" s="2" t="n">
        <v>8.50000000000001</v>
      </c>
      <c r="M6" s="38" t="s">
        <v>187</v>
      </c>
      <c r="N6" s="38" t="s">
        <v>214</v>
      </c>
      <c r="O6" s="2" t="n">
        <v>8.16666666666668</v>
      </c>
      <c r="P6" s="2" t="n">
        <v>20.7433333333334</v>
      </c>
      <c r="Q6" s="2" t="n">
        <v>32.6150000000001</v>
      </c>
      <c r="R6" s="2" t="n">
        <v>32.5</v>
      </c>
      <c r="T6" s="38" t="s">
        <v>382</v>
      </c>
      <c r="U6" s="38" t="s">
        <v>383</v>
      </c>
      <c r="V6" s="2" t="n">
        <v>4.33333333333334</v>
      </c>
      <c r="W6" s="2" t="n">
        <v>10.16</v>
      </c>
      <c r="X6" s="2" t="n">
        <v>16.74</v>
      </c>
      <c r="Y6" s="2" t="n">
        <v>17</v>
      </c>
      <c r="AA6" s="2" t="str">
        <f aca="false">TRIM(AB6/2)</f>
        <v>44</v>
      </c>
      <c r="AB6" s="2" t="n">
        <f aca="false">AB5+4</f>
        <v>88</v>
      </c>
      <c r="AC6" s="2" t="str">
        <f aca="false">(AB6-2)&amp;" - "&amp;(AB6+2)</f>
        <v>86 - 90</v>
      </c>
      <c r="AD6" s="2" t="n">
        <f aca="false">AB6-18</f>
        <v>70</v>
      </c>
      <c r="AE6" s="2" t="str">
        <f aca="false">(AD6-2)&amp;" - "&amp;(AD6+2)</f>
        <v>68 - 72</v>
      </c>
      <c r="AF6" s="2" t="n">
        <f aca="false">AB6+8</f>
        <v>96</v>
      </c>
      <c r="AG6" s="2" t="str">
        <f aca="false">(AF6-2)&amp;" - "&amp;(AF6+2)</f>
        <v>94 - 98</v>
      </c>
      <c r="AI6" s="2" t="s">
        <v>1612</v>
      </c>
      <c r="AJ6" s="2" t="n">
        <f aca="false">AJ5+2</f>
        <v>19</v>
      </c>
      <c r="AL6" s="2" t="n">
        <f aca="false">AM6/2</f>
        <v>48</v>
      </c>
      <c r="AM6" s="2" t="n">
        <f aca="false">AM5+4</f>
        <v>96</v>
      </c>
      <c r="AN6" s="2" t="str">
        <f aca="false">(AM6-2)&amp;" - "&amp;(AM6+2)</f>
        <v>94 - 98</v>
      </c>
      <c r="AO6" s="2" t="n">
        <f aca="false">AM6-12</f>
        <v>84</v>
      </c>
      <c r="AP6" s="2" t="str">
        <f aca="false">(AO6-2)&amp;" - "&amp;(AO6+2)</f>
        <v>82 - 86</v>
      </c>
    </row>
    <row r="7" customFormat="false" ht="15" hidden="false" customHeight="false" outlineLevel="0" collapsed="false">
      <c r="B7" s="38" t="s">
        <v>120</v>
      </c>
      <c r="C7" s="2" t="n">
        <v>23.5</v>
      </c>
      <c r="E7" s="38" t="s">
        <v>187</v>
      </c>
      <c r="F7" s="2" t="n">
        <v>8.66666666666668</v>
      </c>
      <c r="G7" s="2" t="n">
        <v>21.1666666666667</v>
      </c>
      <c r="H7" s="2" t="n">
        <v>33.2500000000001</v>
      </c>
      <c r="I7" s="2" t="n">
        <v>33</v>
      </c>
      <c r="K7" s="38" t="s">
        <v>187</v>
      </c>
      <c r="L7" s="2" t="n">
        <v>8.66666666666668</v>
      </c>
      <c r="M7" s="38" t="s">
        <v>213</v>
      </c>
      <c r="N7" s="38" t="s">
        <v>189</v>
      </c>
      <c r="O7" s="2" t="n">
        <v>8.33333333333335</v>
      </c>
      <c r="P7" s="2" t="n">
        <v>21.1666666666667</v>
      </c>
      <c r="Q7" s="2" t="n">
        <v>33.2500000000001</v>
      </c>
      <c r="R7" s="2" t="n">
        <v>33</v>
      </c>
      <c r="T7" s="38" t="s">
        <v>383</v>
      </c>
      <c r="U7" s="38" t="s">
        <v>384</v>
      </c>
      <c r="V7" s="2" t="n">
        <v>4.50000000000001</v>
      </c>
      <c r="W7" s="2" t="n">
        <v>10.5833333333334</v>
      </c>
      <c r="X7" s="2" t="n">
        <v>17.375</v>
      </c>
      <c r="Y7" s="2" t="n">
        <v>17.5</v>
      </c>
      <c r="AA7" s="2" t="str">
        <f aca="false">TRIM(AB7/2)</f>
        <v>46</v>
      </c>
      <c r="AB7" s="2" t="n">
        <f aca="false">AB6+4</f>
        <v>92</v>
      </c>
      <c r="AC7" s="2" t="str">
        <f aca="false">(AB7-2)&amp;" - "&amp;(AB7+2)</f>
        <v>90 - 94</v>
      </c>
      <c r="AD7" s="2" t="n">
        <f aca="false">AB7-18</f>
        <v>74</v>
      </c>
      <c r="AE7" s="2" t="str">
        <f aca="false">(AD7-2)&amp;" - "&amp;(AD7+2)</f>
        <v>72 - 76</v>
      </c>
      <c r="AF7" s="2" t="n">
        <f aca="false">AB7+8</f>
        <v>100</v>
      </c>
      <c r="AG7" s="2" t="str">
        <f aca="false">(AF7-2)&amp;" - "&amp;(AF7+2)</f>
        <v>98 - 102</v>
      </c>
      <c r="AI7" s="27" t="s">
        <v>194</v>
      </c>
      <c r="AJ7" s="27" t="n">
        <f aca="false">AJ6+2</f>
        <v>21</v>
      </c>
      <c r="AL7" s="2" t="n">
        <f aca="false">AM7/2</f>
        <v>50</v>
      </c>
      <c r="AM7" s="2" t="n">
        <f aca="false">AM6+4</f>
        <v>100</v>
      </c>
      <c r="AN7" s="2" t="str">
        <f aca="false">(AM7-2)&amp;" - "&amp;(AM7+2)</f>
        <v>98 - 102</v>
      </c>
      <c r="AO7" s="2" t="n">
        <f aca="false">AM7-12</f>
        <v>88</v>
      </c>
      <c r="AP7" s="2" t="str">
        <f aca="false">(AO7-2)&amp;" - "&amp;(AO7+2)</f>
        <v>86 - 90</v>
      </c>
    </row>
    <row r="8" customFormat="false" ht="15" hidden="false" customHeight="false" outlineLevel="0" collapsed="false">
      <c r="B8" s="38" t="s">
        <v>121</v>
      </c>
      <c r="C8" s="2" t="n">
        <v>24.5</v>
      </c>
      <c r="E8" s="38" t="s">
        <v>213</v>
      </c>
      <c r="F8" s="2" t="n">
        <v>8.83333333333335</v>
      </c>
      <c r="G8" s="2" t="n">
        <v>21.59</v>
      </c>
      <c r="H8" s="2" t="n">
        <v>33.8850000000001</v>
      </c>
      <c r="I8" s="2" t="n">
        <v>34</v>
      </c>
      <c r="K8" s="38" t="s">
        <v>213</v>
      </c>
      <c r="L8" s="2" t="n">
        <v>8.83333333333335</v>
      </c>
      <c r="M8" s="38" t="s">
        <v>188</v>
      </c>
      <c r="N8" s="38" t="s">
        <v>215</v>
      </c>
      <c r="O8" s="2" t="n">
        <v>8.50000000000001</v>
      </c>
      <c r="P8" s="2" t="n">
        <v>21.59</v>
      </c>
      <c r="Q8" s="2" t="n">
        <v>33.8850000000001</v>
      </c>
      <c r="R8" s="2" t="n">
        <v>34</v>
      </c>
      <c r="T8" s="38" t="s">
        <v>384</v>
      </c>
      <c r="U8" s="38" t="s">
        <v>385</v>
      </c>
      <c r="V8" s="2" t="n">
        <v>4.66666666666668</v>
      </c>
      <c r="W8" s="2" t="n">
        <v>11.0066666666667</v>
      </c>
      <c r="X8" s="2" t="n">
        <v>18.01</v>
      </c>
      <c r="Y8" s="2" t="n">
        <v>18</v>
      </c>
      <c r="AA8" s="2" t="str">
        <f aca="false">TRIM(AB8/2)</f>
        <v>48</v>
      </c>
      <c r="AB8" s="2" t="n">
        <f aca="false">AB7+4</f>
        <v>96</v>
      </c>
      <c r="AC8" s="2" t="str">
        <f aca="false">(AB8-2)&amp;" - "&amp;(AB8+2)</f>
        <v>94 - 98</v>
      </c>
      <c r="AD8" s="2" t="n">
        <f aca="false">AB8-18</f>
        <v>78</v>
      </c>
      <c r="AE8" s="2" t="str">
        <f aca="false">(AD8-2)&amp;" - "&amp;(AD8+2)</f>
        <v>76 - 80</v>
      </c>
      <c r="AF8" s="2" t="n">
        <f aca="false">AB8+8</f>
        <v>104</v>
      </c>
      <c r="AG8" s="2" t="str">
        <f aca="false">(AF8-2)&amp;" - "&amp;(AF8+2)</f>
        <v>102 - 106</v>
      </c>
      <c r="AI8" s="27" t="s">
        <v>759</v>
      </c>
      <c r="AJ8" s="27" t="n">
        <f aca="false">AJ7+2</f>
        <v>23</v>
      </c>
      <c r="AL8" s="2" t="n">
        <f aca="false">AM8/2</f>
        <v>52</v>
      </c>
      <c r="AM8" s="2" t="n">
        <f aca="false">AM7+4</f>
        <v>104</v>
      </c>
      <c r="AN8" s="2" t="str">
        <f aca="false">(AM8-2)&amp;" - "&amp;(AM8+2)</f>
        <v>102 - 106</v>
      </c>
      <c r="AO8" s="2" t="n">
        <f aca="false">AM8-12</f>
        <v>92</v>
      </c>
      <c r="AP8" s="2" t="str">
        <f aca="false">(AO8-2)&amp;" - "&amp;(AO8+2)</f>
        <v>90 - 94</v>
      </c>
    </row>
    <row r="9" customFormat="false" ht="15" hidden="false" customHeight="false" outlineLevel="0" collapsed="false">
      <c r="B9" s="38" t="s">
        <v>122</v>
      </c>
      <c r="C9" s="2" t="n">
        <v>25</v>
      </c>
      <c r="E9" s="38" t="s">
        <v>188</v>
      </c>
      <c r="F9" s="2" t="n">
        <v>9.00000000000001</v>
      </c>
      <c r="G9" s="2" t="n">
        <v>22.0133333333334</v>
      </c>
      <c r="H9" s="2" t="n">
        <v>34.52</v>
      </c>
      <c r="I9" s="2" t="n">
        <v>34.5</v>
      </c>
      <c r="K9" s="38" t="s">
        <v>188</v>
      </c>
      <c r="L9" s="2" t="n">
        <v>9.00000000000001</v>
      </c>
      <c r="M9" s="38" t="s">
        <v>214</v>
      </c>
      <c r="N9" s="38" t="s">
        <v>190</v>
      </c>
      <c r="O9" s="2" t="n">
        <v>8.66666666666668</v>
      </c>
      <c r="P9" s="2" t="n">
        <v>22.0133333333334</v>
      </c>
      <c r="Q9" s="2" t="n">
        <v>34.52</v>
      </c>
      <c r="R9" s="2" t="n">
        <v>34.5</v>
      </c>
      <c r="T9" s="38" t="s">
        <v>385</v>
      </c>
      <c r="U9" s="38" t="s">
        <v>386</v>
      </c>
      <c r="V9" s="2" t="n">
        <v>4.83333333333334</v>
      </c>
      <c r="W9" s="2" t="n">
        <v>11.43</v>
      </c>
      <c r="X9" s="2" t="n">
        <v>18.645</v>
      </c>
      <c r="Y9" s="2" t="n">
        <v>18.5</v>
      </c>
      <c r="AA9" s="2" t="str">
        <f aca="false">TRIM(AB9/2)</f>
        <v>50</v>
      </c>
      <c r="AB9" s="2" t="n">
        <f aca="false">AB8+4</f>
        <v>100</v>
      </c>
      <c r="AC9" s="2" t="str">
        <f aca="false">(AB9-2)&amp;" - "&amp;(AB9+2)</f>
        <v>98 - 102</v>
      </c>
      <c r="AD9" s="2" t="n">
        <f aca="false">AB9-18</f>
        <v>82</v>
      </c>
      <c r="AE9" s="2" t="str">
        <f aca="false">(AD9-2)&amp;" - "&amp;(AD9+2)</f>
        <v>80 - 84</v>
      </c>
      <c r="AF9" s="2" t="n">
        <f aca="false">AB9+8</f>
        <v>108</v>
      </c>
      <c r="AG9" s="2" t="str">
        <f aca="false">(AF9-2)&amp;" - "&amp;(AF9+2)</f>
        <v>106 - 110</v>
      </c>
      <c r="AL9" s="2" t="n">
        <f aca="false">AM9/2</f>
        <v>54</v>
      </c>
      <c r="AM9" s="2" t="n">
        <f aca="false">AM8+4</f>
        <v>108</v>
      </c>
      <c r="AN9" s="2" t="str">
        <f aca="false">(AM9-2)&amp;" - "&amp;(AM9+2)</f>
        <v>106 - 110</v>
      </c>
      <c r="AO9" s="2" t="n">
        <f aca="false">AM9-12</f>
        <v>96</v>
      </c>
      <c r="AP9" s="2" t="str">
        <f aca="false">(AO9-2)&amp;" - "&amp;(AO9+2)</f>
        <v>94 - 98</v>
      </c>
    </row>
    <row r="10" customFormat="false" ht="15" hidden="false" customHeight="false" outlineLevel="0" collapsed="false">
      <c r="B10" s="38" t="s">
        <v>123</v>
      </c>
      <c r="C10" s="2" t="n">
        <v>25.5</v>
      </c>
      <c r="E10" s="38" t="s">
        <v>214</v>
      </c>
      <c r="F10" s="2" t="n">
        <v>9.16666666666668</v>
      </c>
      <c r="G10" s="2" t="n">
        <v>22.4366666666667</v>
      </c>
      <c r="H10" s="2" t="n">
        <v>35.155</v>
      </c>
      <c r="I10" s="2" t="n">
        <v>35</v>
      </c>
      <c r="K10" s="38" t="s">
        <v>214</v>
      </c>
      <c r="L10" s="2" t="n">
        <v>9.16666666666668</v>
      </c>
      <c r="M10" s="38" t="s">
        <v>189</v>
      </c>
      <c r="N10" s="38" t="s">
        <v>216</v>
      </c>
      <c r="O10" s="2" t="n">
        <v>8.83333333333334</v>
      </c>
      <c r="P10" s="2" t="n">
        <v>22.4366666666667</v>
      </c>
      <c r="Q10" s="2" t="n">
        <v>35.155</v>
      </c>
      <c r="R10" s="2" t="n">
        <v>35</v>
      </c>
      <c r="T10" s="38" t="s">
        <v>386</v>
      </c>
      <c r="U10" s="38" t="s">
        <v>387</v>
      </c>
      <c r="V10" s="2" t="n">
        <v>5.00000000000001</v>
      </c>
      <c r="W10" s="2" t="n">
        <v>11.8533333333334</v>
      </c>
      <c r="X10" s="2" t="n">
        <v>19.28</v>
      </c>
      <c r="Y10" s="2" t="n">
        <v>19</v>
      </c>
      <c r="AA10" s="2" t="str">
        <f aca="false">TRIM(AB10/2)</f>
        <v>52</v>
      </c>
      <c r="AB10" s="2" t="n">
        <f aca="false">AB9+4</f>
        <v>104</v>
      </c>
      <c r="AC10" s="2" t="str">
        <f aca="false">(AB10-2)&amp;" - "&amp;(AB10+2)</f>
        <v>102 - 106</v>
      </c>
      <c r="AD10" s="2" t="n">
        <f aca="false">AB10-18</f>
        <v>86</v>
      </c>
      <c r="AE10" s="2" t="str">
        <f aca="false">(AD10-2)&amp;" - "&amp;(AD10+2)</f>
        <v>84 - 88</v>
      </c>
      <c r="AF10" s="2" t="n">
        <f aca="false">AB10+8</f>
        <v>112</v>
      </c>
      <c r="AG10" s="2" t="str">
        <f aca="false">(AF10-2)&amp;" - "&amp;(AF10+2)</f>
        <v>110 - 114</v>
      </c>
      <c r="AL10" s="2" t="n">
        <f aca="false">AM10/2</f>
        <v>56</v>
      </c>
      <c r="AM10" s="2" t="n">
        <f aca="false">AM9+4</f>
        <v>112</v>
      </c>
      <c r="AN10" s="2" t="str">
        <f aca="false">(AM10-2)&amp;" - "&amp;(AM10+2)</f>
        <v>110 - 114</v>
      </c>
      <c r="AO10" s="2" t="n">
        <f aca="false">AM10-12</f>
        <v>100</v>
      </c>
      <c r="AP10" s="2" t="str">
        <f aca="false">(AO10-2)&amp;" - "&amp;(AO10+2)</f>
        <v>98 - 102</v>
      </c>
    </row>
    <row r="11" customFormat="false" ht="15" hidden="false" customHeight="false" outlineLevel="0" collapsed="false">
      <c r="B11" s="38" t="s">
        <v>124</v>
      </c>
      <c r="C11" s="2" t="n">
        <v>26.5</v>
      </c>
      <c r="E11" s="38" t="s">
        <v>189</v>
      </c>
      <c r="F11" s="2" t="n">
        <v>9.33333333333334</v>
      </c>
      <c r="G11" s="2" t="n">
        <v>22.86</v>
      </c>
      <c r="H11" s="2" t="n">
        <v>35.79</v>
      </c>
      <c r="I11" s="2" t="n">
        <v>36</v>
      </c>
      <c r="K11" s="38" t="s">
        <v>189</v>
      </c>
      <c r="L11" s="2" t="n">
        <v>9.33333333333334</v>
      </c>
      <c r="M11" s="38" t="s">
        <v>215</v>
      </c>
      <c r="N11" s="38" t="s">
        <v>191</v>
      </c>
      <c r="O11" s="2" t="n">
        <v>9.00000000000001</v>
      </c>
      <c r="P11" s="2" t="n">
        <v>22.86</v>
      </c>
      <c r="Q11" s="2" t="n">
        <v>35.79</v>
      </c>
      <c r="R11" s="2" t="n">
        <v>36</v>
      </c>
      <c r="T11" s="38" t="s">
        <v>387</v>
      </c>
      <c r="U11" s="38" t="s">
        <v>388</v>
      </c>
      <c r="V11" s="2" t="n">
        <v>5.16666666666668</v>
      </c>
      <c r="W11" s="2" t="n">
        <v>12.2766666666667</v>
      </c>
      <c r="X11" s="2" t="n">
        <v>19.915</v>
      </c>
      <c r="Y11" s="2" t="n">
        <v>20</v>
      </c>
      <c r="AA11" s="2" t="str">
        <f aca="false">TRIM(AB11/2)</f>
        <v>54</v>
      </c>
      <c r="AB11" s="2" t="n">
        <f aca="false">AB10+4</f>
        <v>108</v>
      </c>
      <c r="AC11" s="2" t="str">
        <f aca="false">(AB11-2)&amp;" - "&amp;(AB11+2)</f>
        <v>106 - 110</v>
      </c>
      <c r="AD11" s="2" t="n">
        <f aca="false">AB11-18</f>
        <v>90</v>
      </c>
      <c r="AE11" s="2" t="str">
        <f aca="false">(AD11-2)&amp;" - "&amp;(AD11+2)</f>
        <v>88 - 92</v>
      </c>
      <c r="AF11" s="2" t="n">
        <f aca="false">AB11+8</f>
        <v>116</v>
      </c>
      <c r="AG11" s="2" t="str">
        <f aca="false">(AF11-2)&amp;" - "&amp;(AF11+2)</f>
        <v>114 - 118</v>
      </c>
      <c r="AL11" s="2" t="n">
        <f aca="false">AM11/2</f>
        <v>58</v>
      </c>
      <c r="AM11" s="2" t="n">
        <f aca="false">AM10+4</f>
        <v>116</v>
      </c>
      <c r="AN11" s="2" t="str">
        <f aca="false">(AM11-2)&amp;" - "&amp;(AM11+2)</f>
        <v>114 - 118</v>
      </c>
      <c r="AO11" s="2" t="n">
        <f aca="false">AM11-12</f>
        <v>104</v>
      </c>
      <c r="AP11" s="2" t="str">
        <f aca="false">(AO11-2)&amp;" - "&amp;(AO11+2)</f>
        <v>102 - 106</v>
      </c>
    </row>
    <row r="12" customFormat="false" ht="15" hidden="false" customHeight="false" outlineLevel="0" collapsed="false">
      <c r="B12" s="38" t="s">
        <v>125</v>
      </c>
      <c r="C12" s="2" t="n">
        <v>27</v>
      </c>
      <c r="E12" s="38" t="s">
        <v>215</v>
      </c>
      <c r="F12" s="2" t="n">
        <v>9.50000000000001</v>
      </c>
      <c r="G12" s="2" t="n">
        <v>23.2833333333334</v>
      </c>
      <c r="H12" s="2" t="n">
        <v>36.425</v>
      </c>
      <c r="I12" s="2" t="n">
        <v>36.5</v>
      </c>
      <c r="K12" s="38" t="s">
        <v>215</v>
      </c>
      <c r="L12" s="2" t="n">
        <v>9.50000000000001</v>
      </c>
      <c r="M12" s="38" t="s">
        <v>190</v>
      </c>
      <c r="N12" s="38" t="s">
        <v>217</v>
      </c>
      <c r="O12" s="2" t="n">
        <v>9.16666666666668</v>
      </c>
      <c r="P12" s="2" t="n">
        <v>23.2833333333334</v>
      </c>
      <c r="Q12" s="2" t="n">
        <v>36.425</v>
      </c>
      <c r="R12" s="2" t="n">
        <v>36.5</v>
      </c>
      <c r="T12" s="38" t="s">
        <v>388</v>
      </c>
      <c r="U12" s="38" t="s">
        <v>389</v>
      </c>
      <c r="V12" s="2" t="n">
        <v>5.33333333333334</v>
      </c>
      <c r="W12" s="2" t="n">
        <v>12.7</v>
      </c>
      <c r="X12" s="2" t="n">
        <v>20.55</v>
      </c>
      <c r="Y12" s="2" t="n">
        <v>20.5</v>
      </c>
      <c r="AA12" s="2" t="str">
        <f aca="false">TRIM(AB12/2)</f>
        <v>56</v>
      </c>
      <c r="AB12" s="2" t="n">
        <f aca="false">AB11+4</f>
        <v>112</v>
      </c>
      <c r="AC12" s="2" t="str">
        <f aca="false">(AB12-2)&amp;" - "&amp;(AB12+2)</f>
        <v>110 - 114</v>
      </c>
      <c r="AD12" s="2" t="n">
        <f aca="false">AB12-18</f>
        <v>94</v>
      </c>
      <c r="AE12" s="2" t="str">
        <f aca="false">(AD12-2)&amp;" - "&amp;(AD12+2)</f>
        <v>92 - 96</v>
      </c>
      <c r="AF12" s="2" t="n">
        <f aca="false">AB12+8</f>
        <v>120</v>
      </c>
      <c r="AG12" s="2" t="str">
        <f aca="false">(AF12-2)&amp;" - "&amp;(AF12+2)</f>
        <v>118 - 122</v>
      </c>
      <c r="AL12" s="2" t="n">
        <f aca="false">AM12/2</f>
        <v>60</v>
      </c>
      <c r="AM12" s="2" t="n">
        <f aca="false">AM11+4</f>
        <v>120</v>
      </c>
      <c r="AN12" s="2" t="str">
        <f aca="false">(AM12-2)&amp;" - "&amp;(AM12+2)</f>
        <v>118 - 122</v>
      </c>
      <c r="AO12" s="2" t="n">
        <f aca="false">AM12-12</f>
        <v>108</v>
      </c>
      <c r="AP12" s="2" t="str">
        <f aca="false">(AO12-2)&amp;" - "&amp;(AO12+2)</f>
        <v>106 - 110</v>
      </c>
    </row>
    <row r="13" customFormat="false" ht="15" hidden="false" customHeight="false" outlineLevel="0" collapsed="false">
      <c r="B13" s="38" t="s">
        <v>126</v>
      </c>
      <c r="C13" s="2" t="n">
        <v>27.5</v>
      </c>
      <c r="E13" s="38" t="s">
        <v>190</v>
      </c>
      <c r="F13" s="2" t="n">
        <v>9.66666666666668</v>
      </c>
      <c r="G13" s="2" t="n">
        <v>23.7066666666667</v>
      </c>
      <c r="H13" s="2" t="n">
        <v>37.06</v>
      </c>
      <c r="I13" s="2" t="n">
        <v>37</v>
      </c>
      <c r="K13" s="38" t="s">
        <v>190</v>
      </c>
      <c r="L13" s="2" t="n">
        <v>9.66666666666668</v>
      </c>
      <c r="M13" s="38" t="s">
        <v>216</v>
      </c>
      <c r="N13" s="38" t="s">
        <v>218</v>
      </c>
      <c r="O13" s="2" t="n">
        <v>9.33333333333334</v>
      </c>
      <c r="P13" s="2" t="n">
        <v>23.7066666666667</v>
      </c>
      <c r="Q13" s="2" t="n">
        <v>37.06</v>
      </c>
      <c r="R13" s="2" t="n">
        <v>37</v>
      </c>
      <c r="T13" s="38" t="s">
        <v>389</v>
      </c>
      <c r="U13" s="38" t="s">
        <v>390</v>
      </c>
      <c r="V13" s="2" t="n">
        <v>5.50000000000001</v>
      </c>
      <c r="W13" s="2" t="n">
        <v>13.1233333333334</v>
      </c>
      <c r="X13" s="2" t="n">
        <v>21.185</v>
      </c>
      <c r="Y13" s="2" t="n">
        <v>21</v>
      </c>
      <c r="AA13" s="2" t="str">
        <f aca="false">TRIM(AB13/2)</f>
        <v>58</v>
      </c>
      <c r="AB13" s="2" t="n">
        <f aca="false">AB12+4</f>
        <v>116</v>
      </c>
      <c r="AC13" s="2" t="str">
        <f aca="false">(AB13-2)&amp;" - "&amp;(AB13+2)</f>
        <v>114 - 118</v>
      </c>
      <c r="AD13" s="2" t="n">
        <f aca="false">AB13-18</f>
        <v>98</v>
      </c>
      <c r="AE13" s="2" t="str">
        <f aca="false">(AD13-2)&amp;" - "&amp;(AD13+2)</f>
        <v>96 - 100</v>
      </c>
      <c r="AF13" s="2" t="n">
        <f aca="false">AB13+8</f>
        <v>124</v>
      </c>
      <c r="AG13" s="2" t="str">
        <f aca="false">(AF13-2)&amp;" - "&amp;(AF13+2)</f>
        <v>122 - 126</v>
      </c>
      <c r="AL13" s="2" t="n">
        <f aca="false">AM13/2</f>
        <v>62</v>
      </c>
      <c r="AM13" s="2" t="n">
        <f aca="false">AM12+4</f>
        <v>124</v>
      </c>
      <c r="AN13" s="2" t="str">
        <f aca="false">(AM13-2)&amp;" - "&amp;(AM13+2)</f>
        <v>122 - 126</v>
      </c>
      <c r="AO13" s="2" t="n">
        <f aca="false">AM13-12</f>
        <v>112</v>
      </c>
      <c r="AP13" s="2" t="str">
        <f aca="false">(AO13-2)&amp;" - "&amp;(AO13+2)</f>
        <v>110 - 114</v>
      </c>
    </row>
    <row r="14" customFormat="false" ht="15" hidden="false" customHeight="false" outlineLevel="0" collapsed="false">
      <c r="E14" s="38" t="s">
        <v>216</v>
      </c>
      <c r="F14" s="2" t="n">
        <v>9.83333333333334</v>
      </c>
      <c r="G14" s="2" t="n">
        <v>24.13</v>
      </c>
      <c r="H14" s="2" t="n">
        <v>37.695</v>
      </c>
      <c r="I14" s="2" t="n">
        <v>37.5</v>
      </c>
      <c r="K14" s="38" t="s">
        <v>216</v>
      </c>
      <c r="L14" s="2" t="n">
        <v>9.83333333333334</v>
      </c>
      <c r="M14" s="38" t="s">
        <v>191</v>
      </c>
      <c r="N14" s="38" t="s">
        <v>219</v>
      </c>
      <c r="O14" s="2" t="n">
        <v>9.50000000000001</v>
      </c>
      <c r="P14" s="2" t="n">
        <v>24.13</v>
      </c>
      <c r="Q14" s="2" t="n">
        <v>37.695</v>
      </c>
      <c r="R14" s="2" t="n">
        <v>37.5</v>
      </c>
      <c r="T14" s="38" t="s">
        <v>390</v>
      </c>
      <c r="U14" s="38" t="s">
        <v>391</v>
      </c>
      <c r="V14" s="2" t="n">
        <v>5.66666666666668</v>
      </c>
      <c r="W14" s="2" t="n">
        <v>13.5466666666667</v>
      </c>
      <c r="X14" s="2" t="n">
        <v>21.82</v>
      </c>
      <c r="Y14" s="2" t="n">
        <v>22</v>
      </c>
      <c r="AA14" s="2" t="str">
        <f aca="false">TRIM(AB14/2)</f>
        <v>60</v>
      </c>
      <c r="AB14" s="2" t="n">
        <f aca="false">AB13+4</f>
        <v>120</v>
      </c>
      <c r="AC14" s="2" t="str">
        <f aca="false">(AB14-2)&amp;" - "&amp;(AB14+2)</f>
        <v>118 - 122</v>
      </c>
      <c r="AD14" s="2" t="n">
        <f aca="false">AB14-18</f>
        <v>102</v>
      </c>
      <c r="AE14" s="2" t="str">
        <f aca="false">(AD14-2)&amp;" - "&amp;(AD14+2)</f>
        <v>100 - 104</v>
      </c>
      <c r="AF14" s="2" t="n">
        <f aca="false">AB14+8</f>
        <v>128</v>
      </c>
      <c r="AG14" s="2" t="str">
        <f aca="false">(AF14-2)&amp;" - "&amp;(AF14+2)</f>
        <v>126 - 130</v>
      </c>
      <c r="AL14" s="2" t="n">
        <f aca="false">AM14/2</f>
        <v>64</v>
      </c>
      <c r="AM14" s="2" t="n">
        <f aca="false">AM13+4</f>
        <v>128</v>
      </c>
      <c r="AN14" s="2" t="str">
        <f aca="false">(AM14-2)&amp;" - "&amp;(AM14+2)</f>
        <v>126 - 130</v>
      </c>
      <c r="AO14" s="2" t="n">
        <f aca="false">AM14-12</f>
        <v>116</v>
      </c>
      <c r="AP14" s="2" t="str">
        <f aca="false">(AO14-2)&amp;" - "&amp;(AO14+2)</f>
        <v>114 - 118</v>
      </c>
    </row>
    <row r="15" customFormat="false" ht="15" hidden="false" customHeight="false" outlineLevel="0" collapsed="false">
      <c r="B15" s="38" t="s">
        <v>127</v>
      </c>
      <c r="C15" s="2" t="n">
        <v>28.5</v>
      </c>
      <c r="E15" s="38" t="s">
        <v>191</v>
      </c>
      <c r="F15" s="2" t="n">
        <v>10</v>
      </c>
      <c r="G15" s="2" t="n">
        <v>24.5533333333334</v>
      </c>
      <c r="H15" s="2" t="n">
        <v>38.33</v>
      </c>
      <c r="I15" s="2" t="n">
        <v>38</v>
      </c>
      <c r="K15" s="38" t="s">
        <v>191</v>
      </c>
      <c r="L15" s="2" t="n">
        <v>10</v>
      </c>
      <c r="M15" s="38" t="s">
        <v>217</v>
      </c>
      <c r="N15" s="38" t="s">
        <v>220</v>
      </c>
      <c r="O15" s="2" t="n">
        <v>9.66666666666667</v>
      </c>
      <c r="P15" s="2" t="n">
        <v>24.5533333333334</v>
      </c>
      <c r="Q15" s="2" t="n">
        <v>38.33</v>
      </c>
      <c r="R15" s="2" t="n">
        <v>38</v>
      </c>
      <c r="T15" s="38" t="s">
        <v>391</v>
      </c>
      <c r="U15" s="38" t="s">
        <v>392</v>
      </c>
      <c r="V15" s="2" t="n">
        <v>5.83333333333334</v>
      </c>
      <c r="W15" s="2" t="n">
        <v>13.97</v>
      </c>
      <c r="X15" s="2" t="n">
        <v>22.455</v>
      </c>
      <c r="Y15" s="2" t="n">
        <v>22.5</v>
      </c>
      <c r="AA15" s="2" t="str">
        <f aca="false">TRIM(AB15/2)</f>
        <v>62</v>
      </c>
      <c r="AB15" s="2" t="n">
        <f aca="false">AB14+4</f>
        <v>124</v>
      </c>
      <c r="AC15" s="2" t="str">
        <f aca="false">(AB15-2)&amp;" - "&amp;(AB15+2)</f>
        <v>122 - 126</v>
      </c>
      <c r="AD15" s="2" t="n">
        <f aca="false">AB15-18</f>
        <v>106</v>
      </c>
      <c r="AE15" s="2" t="str">
        <f aca="false">(AD15-2)&amp;" - "&amp;(AD15+2)</f>
        <v>104 - 108</v>
      </c>
      <c r="AF15" s="2" t="n">
        <f aca="false">AB15+8</f>
        <v>132</v>
      </c>
      <c r="AG15" s="2" t="str">
        <f aca="false">(AF15-2)&amp;" - "&amp;(AF15+2)</f>
        <v>130 - 134</v>
      </c>
      <c r="AL15" s="2" t="n">
        <f aca="false">AM15/2</f>
        <v>66</v>
      </c>
      <c r="AM15" s="2" t="n">
        <f aca="false">AM14+4</f>
        <v>132</v>
      </c>
      <c r="AN15" s="2" t="str">
        <f aca="false">(AM15-2)&amp;" - "&amp;(AM15+2)</f>
        <v>130 - 134</v>
      </c>
      <c r="AO15" s="2" t="n">
        <f aca="false">AM15-12</f>
        <v>120</v>
      </c>
      <c r="AP15" s="2" t="str">
        <f aca="false">(AO15-2)&amp;" - "&amp;(AO15+2)</f>
        <v>118 - 122</v>
      </c>
    </row>
    <row r="16" customFormat="false" ht="15" hidden="false" customHeight="false" outlineLevel="0" collapsed="false">
      <c r="B16" s="38" t="s">
        <v>196</v>
      </c>
      <c r="C16" s="2" t="n">
        <v>29</v>
      </c>
      <c r="E16" s="38" t="s">
        <v>217</v>
      </c>
      <c r="F16" s="2" t="n">
        <v>10.1666666666667</v>
      </c>
      <c r="G16" s="2" t="n">
        <v>24.9766666666667</v>
      </c>
      <c r="H16" s="2" t="n">
        <v>38.965</v>
      </c>
      <c r="I16" s="2" t="n">
        <v>39</v>
      </c>
      <c r="K16" s="38" t="s">
        <v>217</v>
      </c>
      <c r="L16" s="2" t="n">
        <v>10.1666666666667</v>
      </c>
      <c r="M16" s="38" t="s">
        <v>218</v>
      </c>
      <c r="N16" s="38" t="s">
        <v>221</v>
      </c>
      <c r="O16" s="2" t="n">
        <v>9.83333333333334</v>
      </c>
      <c r="P16" s="2" t="n">
        <v>24.9766666666667</v>
      </c>
      <c r="Q16" s="2" t="n">
        <v>38.965</v>
      </c>
      <c r="R16" s="2" t="n">
        <v>39</v>
      </c>
      <c r="T16" s="38" t="s">
        <v>392</v>
      </c>
      <c r="U16" s="38" t="s">
        <v>393</v>
      </c>
      <c r="V16" s="2" t="n">
        <v>6.00000000000001</v>
      </c>
      <c r="W16" s="2" t="n">
        <v>14.3933333333334</v>
      </c>
      <c r="X16" s="2" t="n">
        <v>23.09</v>
      </c>
      <c r="Y16" s="2" t="n">
        <v>23</v>
      </c>
      <c r="AA16" s="2" t="str">
        <f aca="false">TRIM(AB16/2)</f>
        <v>64</v>
      </c>
      <c r="AB16" s="2" t="n">
        <f aca="false">AB15+4</f>
        <v>128</v>
      </c>
      <c r="AC16" s="2" t="str">
        <f aca="false">(AB16-2)&amp;" - "&amp;(AB16+2)</f>
        <v>126 - 130</v>
      </c>
      <c r="AD16" s="2" t="n">
        <f aca="false">AB16-18</f>
        <v>110</v>
      </c>
      <c r="AE16" s="2" t="str">
        <f aca="false">(AD16-2)&amp;" - "&amp;(AD16+2)</f>
        <v>108 - 112</v>
      </c>
      <c r="AF16" s="2" t="n">
        <f aca="false">AB16+8</f>
        <v>136</v>
      </c>
      <c r="AG16" s="2" t="str">
        <f aca="false">(AF16-2)&amp;" - "&amp;(AF16+2)</f>
        <v>134 - 138</v>
      </c>
    </row>
    <row r="17" customFormat="false" ht="15" hidden="false" customHeight="false" outlineLevel="0" collapsed="false">
      <c r="B17" s="38" t="s">
        <v>241</v>
      </c>
      <c r="C17" s="2" t="n">
        <v>29.5</v>
      </c>
      <c r="E17" s="38" t="s">
        <v>218</v>
      </c>
      <c r="F17" s="2" t="n">
        <v>10.3333333333333</v>
      </c>
      <c r="G17" s="2" t="n">
        <v>25.4</v>
      </c>
      <c r="H17" s="2" t="n">
        <v>39.6</v>
      </c>
      <c r="I17" s="2" t="n">
        <v>39.5</v>
      </c>
      <c r="K17" s="38" t="s">
        <v>218</v>
      </c>
      <c r="L17" s="2" t="n">
        <v>10.3333333333333</v>
      </c>
      <c r="M17" s="38" t="s">
        <v>219</v>
      </c>
      <c r="N17" s="38" t="s">
        <v>222</v>
      </c>
      <c r="O17" s="2" t="n">
        <v>10</v>
      </c>
      <c r="P17" s="2" t="n">
        <v>25.4</v>
      </c>
      <c r="Q17" s="2" t="n">
        <v>39.6</v>
      </c>
      <c r="R17" s="2" t="n">
        <v>39.5</v>
      </c>
      <c r="T17" s="38" t="s">
        <v>393</v>
      </c>
      <c r="U17" s="38" t="s">
        <v>394</v>
      </c>
      <c r="V17" s="2" t="n">
        <v>6.16666666666668</v>
      </c>
      <c r="W17" s="2" t="n">
        <v>14.8166666666667</v>
      </c>
      <c r="X17" s="2" t="n">
        <v>23.725</v>
      </c>
      <c r="Y17" s="2" t="n">
        <v>24</v>
      </c>
      <c r="AA17" s="2" t="str">
        <f aca="false">TRIM(AB17/2)</f>
        <v>66</v>
      </c>
      <c r="AB17" s="2" t="n">
        <f aca="false">AB16+4</f>
        <v>132</v>
      </c>
      <c r="AC17" s="2" t="str">
        <f aca="false">(AB17-2)&amp;" - "&amp;(AB17+2)</f>
        <v>130 - 134</v>
      </c>
      <c r="AD17" s="2" t="n">
        <f aca="false">AB17-18</f>
        <v>114</v>
      </c>
      <c r="AE17" s="2" t="str">
        <f aca="false">(AD17-2)&amp;" - "&amp;(AD17+2)</f>
        <v>112 - 116</v>
      </c>
      <c r="AF17" s="2" t="n">
        <f aca="false">AB17+8</f>
        <v>140</v>
      </c>
      <c r="AG17" s="2" t="str">
        <f aca="false">(AF17-2)&amp;" - "&amp;(AF17+2)</f>
        <v>138 - 142</v>
      </c>
    </row>
    <row r="18" customFormat="false" ht="15" hidden="false" customHeight="false" outlineLevel="0" collapsed="false">
      <c r="B18" s="38" t="s">
        <v>242</v>
      </c>
      <c r="C18" s="2" t="n">
        <v>30.5</v>
      </c>
      <c r="E18" s="38" t="s">
        <v>219</v>
      </c>
      <c r="F18" s="2" t="n">
        <v>10.5</v>
      </c>
      <c r="G18" s="2" t="n">
        <v>25.8233333333333</v>
      </c>
      <c r="H18" s="2" t="n">
        <v>40.235</v>
      </c>
      <c r="I18" s="2" t="n">
        <v>40</v>
      </c>
      <c r="K18" s="38" t="s">
        <v>219</v>
      </c>
      <c r="L18" s="2" t="n">
        <v>10.5</v>
      </c>
      <c r="M18" s="38" t="s">
        <v>220</v>
      </c>
      <c r="N18" s="38" t="s">
        <v>223</v>
      </c>
      <c r="O18" s="2" t="n">
        <v>10.1666666666667</v>
      </c>
      <c r="P18" s="2" t="n">
        <v>25.8233333333333</v>
      </c>
      <c r="Q18" s="2" t="n">
        <v>40.235</v>
      </c>
      <c r="R18" s="2" t="n">
        <v>40</v>
      </c>
      <c r="T18" s="38" t="s">
        <v>394</v>
      </c>
      <c r="U18" s="38" t="s">
        <v>395</v>
      </c>
      <c r="V18" s="2" t="n">
        <v>6.33333333333335</v>
      </c>
      <c r="W18" s="2" t="n">
        <v>15.24</v>
      </c>
      <c r="X18" s="2" t="n">
        <v>24.36</v>
      </c>
      <c r="Y18" s="2" t="n">
        <v>24.5</v>
      </c>
      <c r="AA18" s="2" t="str">
        <f aca="false">TRIM(AB18/2)</f>
        <v>68</v>
      </c>
      <c r="AB18" s="2" t="n">
        <f aca="false">AB17+4</f>
        <v>136</v>
      </c>
      <c r="AC18" s="2" t="str">
        <f aca="false">(AB18-2)&amp;" - "&amp;(AB18+2)</f>
        <v>134 - 138</v>
      </c>
      <c r="AD18" s="2" t="n">
        <f aca="false">AB18-18</f>
        <v>118</v>
      </c>
      <c r="AE18" s="2" t="str">
        <f aca="false">(AD18-2)&amp;" - "&amp;(AD18+2)</f>
        <v>116 - 120</v>
      </c>
      <c r="AF18" s="2" t="n">
        <f aca="false">AB18+8</f>
        <v>144</v>
      </c>
      <c r="AG18" s="2" t="str">
        <f aca="false">(AF18-2)&amp;" - "&amp;(AF18+2)</f>
        <v>142 - 146</v>
      </c>
    </row>
    <row r="19" customFormat="false" ht="15" hidden="false" customHeight="false" outlineLevel="0" collapsed="false">
      <c r="E19" s="38" t="s">
        <v>220</v>
      </c>
      <c r="F19" s="2" t="n">
        <v>10.6666666666667</v>
      </c>
      <c r="G19" s="2" t="n">
        <v>26.2466666666667</v>
      </c>
      <c r="H19" s="2" t="n">
        <v>40.87</v>
      </c>
      <c r="I19" s="2" t="n">
        <v>41</v>
      </c>
      <c r="K19" s="38" t="s">
        <v>220</v>
      </c>
      <c r="L19" s="2" t="n">
        <v>10.6666666666667</v>
      </c>
      <c r="M19" s="38" t="s">
        <v>221</v>
      </c>
      <c r="N19" s="38" t="s">
        <v>224</v>
      </c>
      <c r="O19" s="2" t="n">
        <v>10.3333333333333</v>
      </c>
      <c r="P19" s="2" t="n">
        <v>26.2466666666667</v>
      </c>
      <c r="Q19" s="2" t="n">
        <v>40.87</v>
      </c>
      <c r="R19" s="2" t="n">
        <v>41</v>
      </c>
      <c r="T19" s="38" t="s">
        <v>395</v>
      </c>
      <c r="U19" s="38" t="s">
        <v>396</v>
      </c>
      <c r="V19" s="2" t="n">
        <v>6.50000000000001</v>
      </c>
      <c r="W19" s="2" t="n">
        <v>15.6633333333334</v>
      </c>
      <c r="X19" s="2" t="n">
        <v>24.995</v>
      </c>
      <c r="Y19" s="2" t="n">
        <v>25</v>
      </c>
      <c r="AA19" s="2" t="str">
        <f aca="false">TRIM(AB19/2)</f>
        <v>70</v>
      </c>
      <c r="AB19" s="2" t="n">
        <f aca="false">AB18+4</f>
        <v>140</v>
      </c>
      <c r="AC19" s="2" t="str">
        <f aca="false">(AB19-2)&amp;" - "&amp;(AB19+2)</f>
        <v>138 - 142</v>
      </c>
      <c r="AD19" s="2" t="n">
        <f aca="false">AB19-18</f>
        <v>122</v>
      </c>
      <c r="AE19" s="2" t="str">
        <f aca="false">(AD19-2)&amp;" - "&amp;(AD19+2)</f>
        <v>120 - 124</v>
      </c>
      <c r="AF19" s="2" t="n">
        <f aca="false">AB19+8</f>
        <v>148</v>
      </c>
      <c r="AG19" s="2" t="str">
        <f aca="false">(AF19-2)&amp;" - "&amp;(AF19+2)</f>
        <v>146 - 150</v>
      </c>
    </row>
    <row r="20" customFormat="false" ht="15" hidden="false" customHeight="false" outlineLevel="0" collapsed="false">
      <c r="B20" s="38" t="s">
        <v>281</v>
      </c>
      <c r="C20" s="2" t="n">
        <v>9.5</v>
      </c>
      <c r="E20" s="38" t="s">
        <v>221</v>
      </c>
      <c r="F20" s="2" t="n">
        <v>10.8333333333333</v>
      </c>
      <c r="G20" s="2" t="n">
        <v>26.67</v>
      </c>
      <c r="H20" s="2" t="n">
        <v>41.505</v>
      </c>
      <c r="I20" s="2" t="n">
        <v>41.5</v>
      </c>
      <c r="K20" s="38" t="s">
        <v>221</v>
      </c>
      <c r="L20" s="2" t="n">
        <v>10.8333333333333</v>
      </c>
      <c r="M20" s="38" t="s">
        <v>222</v>
      </c>
      <c r="N20" s="38" t="s">
        <v>225</v>
      </c>
      <c r="O20" s="2" t="n">
        <v>10.5</v>
      </c>
      <c r="P20" s="2" t="n">
        <v>26.67</v>
      </c>
      <c r="Q20" s="2" t="n">
        <v>41.505</v>
      </c>
      <c r="R20" s="2" t="n">
        <v>41.5</v>
      </c>
      <c r="T20" s="38" t="s">
        <v>396</v>
      </c>
      <c r="U20" s="38" t="s">
        <v>397</v>
      </c>
      <c r="V20" s="2" t="n">
        <v>6.66666666666668</v>
      </c>
      <c r="W20" s="2" t="n">
        <v>16.0866666666667</v>
      </c>
      <c r="X20" s="2" t="n">
        <v>25.6300000000001</v>
      </c>
      <c r="Y20" s="2" t="n">
        <v>25.5</v>
      </c>
      <c r="AA20" s="2" t="str">
        <f aca="false">TRIM(AB20/2)</f>
        <v>72</v>
      </c>
      <c r="AB20" s="2" t="n">
        <f aca="false">AB19+4</f>
        <v>144</v>
      </c>
      <c r="AC20" s="2" t="str">
        <f aca="false">(AB20-2)&amp;" - "&amp;(AB20+2)</f>
        <v>142 - 146</v>
      </c>
      <c r="AD20" s="2" t="n">
        <f aca="false">AB20-18</f>
        <v>126</v>
      </c>
      <c r="AE20" s="2" t="str">
        <f aca="false">(AD20-2)&amp;" - "&amp;(AD20+2)</f>
        <v>124 - 128</v>
      </c>
      <c r="AF20" s="2" t="n">
        <f aca="false">AB20+8</f>
        <v>152</v>
      </c>
      <c r="AG20" s="2" t="str">
        <f aca="false">(AF20-2)&amp;" - "&amp;(AF20+2)</f>
        <v>150 - 154</v>
      </c>
    </row>
    <row r="21" customFormat="false" ht="15" hidden="false" customHeight="false" outlineLevel="0" collapsed="false">
      <c r="B21" s="38" t="s">
        <v>283</v>
      </c>
      <c r="C21" s="2" t="n">
        <v>10.5</v>
      </c>
      <c r="E21" s="38" t="s">
        <v>222</v>
      </c>
      <c r="F21" s="2" t="n">
        <v>11</v>
      </c>
      <c r="G21" s="2" t="n">
        <v>27.0933333333333</v>
      </c>
      <c r="H21" s="2" t="n">
        <v>42.14</v>
      </c>
      <c r="I21" s="2" t="n">
        <v>42</v>
      </c>
      <c r="K21" s="38" t="s">
        <v>222</v>
      </c>
      <c r="L21" s="2" t="n">
        <v>11</v>
      </c>
      <c r="M21" s="38" t="s">
        <v>223</v>
      </c>
      <c r="N21" s="38" t="s">
        <v>226</v>
      </c>
      <c r="O21" s="2" t="n">
        <v>10.6666666666667</v>
      </c>
      <c r="P21" s="2" t="n">
        <v>27.0933333333333</v>
      </c>
      <c r="Q21" s="2" t="n">
        <v>42.14</v>
      </c>
      <c r="R21" s="2" t="n">
        <v>42</v>
      </c>
      <c r="T21" s="38" t="s">
        <v>397</v>
      </c>
      <c r="U21" s="38" t="s">
        <v>398</v>
      </c>
      <c r="V21" s="2" t="n">
        <v>6.83333333333335</v>
      </c>
      <c r="W21" s="2" t="n">
        <v>16.51</v>
      </c>
      <c r="X21" s="2" t="n">
        <v>26.2650000000001</v>
      </c>
      <c r="Y21" s="2" t="n">
        <v>26</v>
      </c>
    </row>
    <row r="22" customFormat="false" ht="15" hidden="false" customHeight="false" outlineLevel="0" collapsed="false">
      <c r="B22" s="38" t="s">
        <v>285</v>
      </c>
      <c r="C22" s="2" t="n">
        <v>11</v>
      </c>
      <c r="E22" s="38" t="s">
        <v>223</v>
      </c>
      <c r="F22" s="2" t="n">
        <v>11.1666666666667</v>
      </c>
      <c r="G22" s="2" t="n">
        <v>27.5166666666667</v>
      </c>
      <c r="H22" s="2" t="n">
        <v>42.775</v>
      </c>
      <c r="I22" s="2" t="n">
        <v>43</v>
      </c>
      <c r="K22" s="38" t="s">
        <v>223</v>
      </c>
      <c r="L22" s="2" t="n">
        <v>11.1666666666667</v>
      </c>
      <c r="M22" s="38" t="s">
        <v>224</v>
      </c>
      <c r="N22" s="38" t="s">
        <v>231</v>
      </c>
      <c r="O22" s="2" t="n">
        <v>10.8333333333333</v>
      </c>
      <c r="P22" s="2" t="n">
        <v>27.5166666666667</v>
      </c>
      <c r="Q22" s="2" t="n">
        <v>42.775</v>
      </c>
      <c r="R22" s="2" t="n">
        <v>43</v>
      </c>
      <c r="T22" s="38" t="s">
        <v>398</v>
      </c>
      <c r="U22" s="38" t="s">
        <v>399</v>
      </c>
      <c r="V22" s="2" t="n">
        <v>7.00000000000001</v>
      </c>
      <c r="W22" s="2" t="n">
        <v>16.9333333333334</v>
      </c>
      <c r="X22" s="2" t="n">
        <v>26.9000000000001</v>
      </c>
      <c r="Y22" s="2" t="n">
        <v>27</v>
      </c>
    </row>
    <row r="23" customFormat="false" ht="15" hidden="false" customHeight="false" outlineLevel="0" collapsed="false">
      <c r="B23" s="38" t="s">
        <v>305</v>
      </c>
      <c r="C23" s="2" t="n">
        <v>11.5</v>
      </c>
      <c r="E23" s="38" t="s">
        <v>224</v>
      </c>
      <c r="F23" s="2" t="n">
        <v>11.3333333333333</v>
      </c>
      <c r="G23" s="2" t="n">
        <v>27.94</v>
      </c>
      <c r="H23" s="2" t="n">
        <v>43.41</v>
      </c>
      <c r="I23" s="2" t="n">
        <v>43.5</v>
      </c>
      <c r="K23" s="38" t="s">
        <v>224</v>
      </c>
      <c r="L23" s="2" t="n">
        <v>11.3333333333333</v>
      </c>
      <c r="M23" s="38" t="s">
        <v>225</v>
      </c>
      <c r="N23" s="38" t="s">
        <v>232</v>
      </c>
      <c r="O23" s="2" t="n">
        <v>11</v>
      </c>
      <c r="P23" s="2" t="n">
        <v>27.94</v>
      </c>
      <c r="Q23" s="2" t="n">
        <v>43.41</v>
      </c>
      <c r="R23" s="2" t="n">
        <v>43.5</v>
      </c>
      <c r="T23" s="38" t="s">
        <v>399</v>
      </c>
      <c r="U23" s="38" t="s">
        <v>400</v>
      </c>
      <c r="V23" s="2" t="n">
        <v>7.16666666666668</v>
      </c>
      <c r="W23" s="2" t="n">
        <v>17.3566666666667</v>
      </c>
      <c r="X23" s="2" t="n">
        <v>27.5350000000001</v>
      </c>
      <c r="Y23" s="2" t="n">
        <v>27.5</v>
      </c>
    </row>
    <row r="24" customFormat="false" ht="15" hidden="false" customHeight="false" outlineLevel="0" collapsed="false">
      <c r="B24" s="38" t="s">
        <v>306</v>
      </c>
      <c r="C24" s="2" t="n">
        <v>12.5</v>
      </c>
      <c r="E24" s="38" t="s">
        <v>225</v>
      </c>
      <c r="F24" s="2" t="n">
        <v>11.5</v>
      </c>
      <c r="G24" s="2" t="n">
        <v>28.3633333333333</v>
      </c>
      <c r="H24" s="2" t="n">
        <v>44.045</v>
      </c>
      <c r="I24" s="2" t="n">
        <v>44</v>
      </c>
      <c r="K24" s="38" t="s">
        <v>225</v>
      </c>
      <c r="L24" s="2" t="n">
        <v>11.5</v>
      </c>
      <c r="M24" s="38" t="s">
        <v>226</v>
      </c>
      <c r="N24" s="38" t="s">
        <v>233</v>
      </c>
      <c r="O24" s="2" t="n">
        <v>11.1666666666667</v>
      </c>
      <c r="P24" s="2" t="n">
        <v>28.3633333333333</v>
      </c>
      <c r="Q24" s="2" t="n">
        <v>44.045</v>
      </c>
      <c r="R24" s="2" t="n">
        <v>44</v>
      </c>
      <c r="T24" s="38" t="s">
        <v>400</v>
      </c>
      <c r="U24" s="38" t="s">
        <v>401</v>
      </c>
      <c r="V24" s="2" t="n">
        <v>7.33333333333335</v>
      </c>
      <c r="W24" s="2" t="n">
        <v>17.78</v>
      </c>
      <c r="X24" s="2" t="n">
        <v>28.1700000000001</v>
      </c>
      <c r="Y24" s="2" t="n">
        <v>28</v>
      </c>
    </row>
    <row r="25" customFormat="false" ht="15" hidden="false" customHeight="false" outlineLevel="0" collapsed="false">
      <c r="B25" s="38" t="s">
        <v>307</v>
      </c>
      <c r="C25" s="2" t="n">
        <v>13</v>
      </c>
      <c r="E25" s="38" t="s">
        <v>226</v>
      </c>
      <c r="F25" s="2" t="n">
        <v>11.6666666666667</v>
      </c>
      <c r="G25" s="2" t="n">
        <v>28.7866666666667</v>
      </c>
      <c r="H25" s="2" t="n">
        <v>44.68</v>
      </c>
      <c r="I25" s="2" t="n">
        <v>44.5</v>
      </c>
      <c r="K25" s="38" t="s">
        <v>226</v>
      </c>
      <c r="L25" s="2" t="n">
        <v>11.6666666666667</v>
      </c>
      <c r="M25" s="38" t="s">
        <v>231</v>
      </c>
      <c r="N25" s="38" t="s">
        <v>234</v>
      </c>
      <c r="O25" s="2" t="n">
        <v>11.3333333333333</v>
      </c>
      <c r="P25" s="2" t="n">
        <v>28.7866666666667</v>
      </c>
      <c r="Q25" s="2" t="n">
        <v>44.68</v>
      </c>
      <c r="R25" s="2" t="n">
        <v>44.5</v>
      </c>
      <c r="T25" s="38" t="s">
        <v>401</v>
      </c>
      <c r="U25" s="38" t="s">
        <v>402</v>
      </c>
      <c r="V25" s="2" t="n">
        <v>7.50000000000001</v>
      </c>
      <c r="W25" s="2" t="n">
        <v>18.2033333333334</v>
      </c>
      <c r="X25" s="2" t="n">
        <v>28.8050000000001</v>
      </c>
      <c r="Y25" s="2" t="n">
        <v>29</v>
      </c>
    </row>
    <row r="26" customFormat="false" ht="15" hidden="false" customHeight="false" outlineLevel="0" collapsed="false">
      <c r="B26" s="38" t="s">
        <v>308</v>
      </c>
      <c r="C26" s="2" t="n">
        <v>13.5</v>
      </c>
      <c r="E26" s="38" t="s">
        <v>231</v>
      </c>
      <c r="F26" s="2" t="n">
        <v>11.8333333333333</v>
      </c>
      <c r="G26" s="2" t="n">
        <v>29.21</v>
      </c>
      <c r="H26" s="2" t="n">
        <v>45.315</v>
      </c>
      <c r="I26" s="2" t="n">
        <v>45</v>
      </c>
      <c r="K26" s="38" t="s">
        <v>231</v>
      </c>
      <c r="L26" s="2" t="n">
        <v>11.8333333333333</v>
      </c>
      <c r="M26" s="38" t="s">
        <v>232</v>
      </c>
      <c r="N26" s="38" t="s">
        <v>276</v>
      </c>
      <c r="O26" s="2" t="n">
        <v>11.5</v>
      </c>
      <c r="P26" s="2" t="n">
        <v>29.21</v>
      </c>
      <c r="Q26" s="2" t="n">
        <v>45.315</v>
      </c>
      <c r="R26" s="2" t="n">
        <v>45</v>
      </c>
      <c r="T26" s="38" t="s">
        <v>402</v>
      </c>
      <c r="U26" s="38" t="s">
        <v>403</v>
      </c>
      <c r="V26" s="2" t="n">
        <v>7.66666666666668</v>
      </c>
      <c r="W26" s="2" t="n">
        <v>18.6266666666667</v>
      </c>
      <c r="X26" s="2" t="n">
        <v>29.4400000000001</v>
      </c>
      <c r="Y26" s="2" t="n">
        <v>29.5</v>
      </c>
    </row>
    <row r="27" customFormat="false" ht="15" hidden="false" customHeight="false" outlineLevel="0" collapsed="false">
      <c r="B27" s="38" t="s">
        <v>309</v>
      </c>
      <c r="C27" s="2" t="n">
        <v>14.5</v>
      </c>
      <c r="E27" s="38" t="s">
        <v>232</v>
      </c>
      <c r="F27" s="2" t="n">
        <v>12</v>
      </c>
      <c r="G27" s="2" t="n">
        <v>29.6333333333333</v>
      </c>
      <c r="H27" s="2" t="n">
        <v>45.95</v>
      </c>
      <c r="I27" s="2" t="n">
        <v>46</v>
      </c>
      <c r="K27" s="38" t="s">
        <v>232</v>
      </c>
      <c r="L27" s="2" t="n">
        <v>12</v>
      </c>
      <c r="M27" s="38" t="s">
        <v>233</v>
      </c>
      <c r="N27" s="38" t="s">
        <v>277</v>
      </c>
      <c r="O27" s="2" t="n">
        <v>11.6666666666667</v>
      </c>
      <c r="P27" s="2" t="n">
        <v>29.6333333333333</v>
      </c>
      <c r="Q27" s="2" t="n">
        <v>45.95</v>
      </c>
      <c r="R27" s="2" t="n">
        <v>46</v>
      </c>
      <c r="T27" s="38" t="s">
        <v>403</v>
      </c>
      <c r="U27" s="38" t="s">
        <v>404</v>
      </c>
      <c r="V27" s="2" t="n">
        <v>7.83333333333335</v>
      </c>
      <c r="W27" s="2" t="n">
        <v>19.05</v>
      </c>
      <c r="X27" s="2" t="n">
        <v>30.0750000000001</v>
      </c>
      <c r="Y27" s="2" t="n">
        <v>30</v>
      </c>
    </row>
    <row r="28" customFormat="false" ht="15" hidden="false" customHeight="false" outlineLevel="0" collapsed="false">
      <c r="B28" s="38" t="s">
        <v>310</v>
      </c>
      <c r="C28" s="2" t="n">
        <v>15</v>
      </c>
      <c r="E28" s="38" t="s">
        <v>233</v>
      </c>
      <c r="F28" s="2" t="n">
        <v>12.1666666666667</v>
      </c>
      <c r="G28" s="2" t="n">
        <v>30.0566666666667</v>
      </c>
      <c r="H28" s="2" t="n">
        <v>46.585</v>
      </c>
      <c r="I28" s="2" t="n">
        <v>46.5</v>
      </c>
      <c r="K28" s="38" t="s">
        <v>233</v>
      </c>
      <c r="L28" s="2" t="n">
        <v>12.1666666666667</v>
      </c>
      <c r="M28" s="38" t="s">
        <v>234</v>
      </c>
      <c r="N28" s="38" t="s">
        <v>278</v>
      </c>
      <c r="O28" s="2" t="n">
        <v>11.8333333333333</v>
      </c>
      <c r="P28" s="2" t="n">
        <v>30.0566666666667</v>
      </c>
      <c r="Q28" s="2" t="n">
        <v>46.585</v>
      </c>
      <c r="R28" s="2" t="n">
        <v>46.5</v>
      </c>
      <c r="T28" s="38" t="s">
        <v>404</v>
      </c>
      <c r="U28" s="38" t="s">
        <v>405</v>
      </c>
      <c r="V28" s="2" t="n">
        <v>8.00000000000001</v>
      </c>
      <c r="W28" s="2" t="n">
        <v>19.4733333333334</v>
      </c>
      <c r="X28" s="2" t="n">
        <v>30.7100000000001</v>
      </c>
      <c r="Y28" s="2" t="n">
        <v>31</v>
      </c>
    </row>
    <row r="29" customFormat="false" ht="15" hidden="false" customHeight="false" outlineLevel="0" collapsed="false">
      <c r="B29" s="38" t="s">
        <v>311</v>
      </c>
      <c r="C29" s="2" t="n">
        <v>15.5</v>
      </c>
      <c r="E29" s="38" t="s">
        <v>234</v>
      </c>
      <c r="F29" s="2" t="n">
        <v>12.3333333333333</v>
      </c>
      <c r="G29" s="2" t="n">
        <v>30.48</v>
      </c>
      <c r="H29" s="2" t="n">
        <v>47.22</v>
      </c>
      <c r="I29" s="2" t="n">
        <v>47</v>
      </c>
      <c r="K29" s="38" t="s">
        <v>234</v>
      </c>
      <c r="L29" s="2" t="n">
        <v>12.3333333333333</v>
      </c>
      <c r="M29" s="38" t="s">
        <v>276</v>
      </c>
      <c r="N29" s="38" t="s">
        <v>279</v>
      </c>
      <c r="O29" s="2" t="n">
        <v>12</v>
      </c>
      <c r="P29" s="2" t="n">
        <v>30.48</v>
      </c>
      <c r="Q29" s="2" t="n">
        <v>47.22</v>
      </c>
      <c r="R29" s="2" t="n">
        <v>47</v>
      </c>
      <c r="T29" s="38" t="s">
        <v>405</v>
      </c>
      <c r="U29" s="38" t="s">
        <v>186</v>
      </c>
      <c r="V29" s="2" t="n">
        <v>8.16666666666668</v>
      </c>
      <c r="W29" s="2" t="n">
        <v>19.8966666666667</v>
      </c>
      <c r="X29" s="2" t="n">
        <v>31.3450000000001</v>
      </c>
      <c r="Y29" s="2" t="n">
        <v>31.5</v>
      </c>
    </row>
    <row r="30" customFormat="false" ht="15" hidden="false" customHeight="false" outlineLevel="0" collapsed="false">
      <c r="B30" s="38" t="s">
        <v>312</v>
      </c>
      <c r="C30" s="2" t="n">
        <v>16.5</v>
      </c>
      <c r="E30" s="38" t="s">
        <v>276</v>
      </c>
      <c r="F30" s="2" t="n">
        <v>12.5</v>
      </c>
      <c r="G30" s="2" t="n">
        <v>30.9033333333333</v>
      </c>
      <c r="H30" s="2" t="n">
        <v>47.855</v>
      </c>
      <c r="I30" s="2" t="n">
        <v>48</v>
      </c>
      <c r="K30" s="38" t="s">
        <v>276</v>
      </c>
      <c r="L30" s="2" t="n">
        <v>12.5</v>
      </c>
      <c r="M30" s="38" t="s">
        <v>277</v>
      </c>
      <c r="N30" s="38" t="s">
        <v>280</v>
      </c>
      <c r="O30" s="2" t="n">
        <v>12.1666666666667</v>
      </c>
      <c r="P30" s="2" t="n">
        <v>30.9033333333333</v>
      </c>
      <c r="Q30" s="2" t="n">
        <v>47.855</v>
      </c>
      <c r="R30" s="2" t="n">
        <v>48</v>
      </c>
      <c r="T30" s="38" t="s">
        <v>186</v>
      </c>
      <c r="U30" s="38" t="s">
        <v>212</v>
      </c>
      <c r="V30" s="2" t="n">
        <v>8.33333333333335</v>
      </c>
      <c r="W30" s="2" t="n">
        <v>20.32</v>
      </c>
      <c r="X30" s="2" t="n">
        <v>31.9800000000001</v>
      </c>
      <c r="Y30" s="2" t="n">
        <v>32</v>
      </c>
    </row>
    <row r="31" customFormat="false" ht="15" hidden="false" customHeight="false" outlineLevel="0" collapsed="false">
      <c r="B31" s="38" t="s">
        <v>313</v>
      </c>
      <c r="C31" s="2" t="n">
        <v>17</v>
      </c>
      <c r="E31" s="38" t="s">
        <v>277</v>
      </c>
      <c r="F31" s="2" t="n">
        <v>12.6666666666667</v>
      </c>
      <c r="G31" s="2" t="n">
        <v>31.3266666666667</v>
      </c>
      <c r="H31" s="2" t="n">
        <v>48.49</v>
      </c>
      <c r="I31" s="2" t="n">
        <v>48.5</v>
      </c>
      <c r="K31" s="38" t="s">
        <v>277</v>
      </c>
      <c r="L31" s="2" t="n">
        <v>12.6666666666667</v>
      </c>
      <c r="M31" s="38" t="s">
        <v>278</v>
      </c>
      <c r="N31" s="38" t="s">
        <v>281</v>
      </c>
      <c r="O31" s="2" t="n">
        <v>12.3333333333333</v>
      </c>
      <c r="P31" s="2" t="n">
        <v>31.3266666666667</v>
      </c>
      <c r="Q31" s="2" t="n">
        <v>48.49</v>
      </c>
      <c r="R31" s="2" t="n">
        <v>48.5</v>
      </c>
      <c r="T31" s="38" t="s">
        <v>212</v>
      </c>
      <c r="U31" s="38" t="s">
        <v>187</v>
      </c>
      <c r="V31" s="2" t="n">
        <v>8.50000000000001</v>
      </c>
      <c r="W31" s="2" t="n">
        <v>20.7433333333334</v>
      </c>
      <c r="X31" s="2" t="n">
        <v>32.6150000000001</v>
      </c>
      <c r="Y31" s="2" t="n">
        <v>32.5</v>
      </c>
    </row>
    <row r="32" customFormat="false" ht="15" hidden="false" customHeight="false" outlineLevel="0" collapsed="false">
      <c r="B32" s="38" t="s">
        <v>314</v>
      </c>
      <c r="C32" s="2" t="n">
        <v>17.5</v>
      </c>
      <c r="T32" s="38" t="s">
        <v>187</v>
      </c>
      <c r="U32" s="38" t="s">
        <v>213</v>
      </c>
      <c r="V32" s="2" t="n">
        <v>8.66666666666668</v>
      </c>
      <c r="W32" s="2" t="n">
        <v>21.1666666666667</v>
      </c>
      <c r="X32" s="2" t="n">
        <v>33.2500000000001</v>
      </c>
      <c r="Y32" s="2" t="n">
        <v>33</v>
      </c>
    </row>
    <row r="33" customFormat="false" ht="15" hidden="false" customHeight="false" outlineLevel="0" collapsed="false">
      <c r="B33" s="38" t="s">
        <v>315</v>
      </c>
      <c r="C33" s="2" t="n">
        <v>18.5</v>
      </c>
      <c r="E33" s="38" t="s">
        <v>278</v>
      </c>
      <c r="F33" s="2" t="n">
        <v>12.8333333333333</v>
      </c>
      <c r="G33" s="2" t="n">
        <v>31.75</v>
      </c>
      <c r="H33" s="2" t="n">
        <v>49.125</v>
      </c>
      <c r="I33" s="2" t="n">
        <v>49</v>
      </c>
      <c r="K33" s="38" t="s">
        <v>278</v>
      </c>
      <c r="L33" s="2" t="n">
        <v>12.8333333333333</v>
      </c>
      <c r="M33" s="38" t="s">
        <v>279</v>
      </c>
      <c r="N33" s="38" t="s">
        <v>3358</v>
      </c>
      <c r="O33" s="2" t="n">
        <v>12.5</v>
      </c>
      <c r="P33" s="2" t="n">
        <v>31.75</v>
      </c>
      <c r="Q33" s="2" t="n">
        <v>49.125</v>
      </c>
      <c r="R33" s="2" t="n">
        <v>49</v>
      </c>
      <c r="T33" s="38" t="s">
        <v>213</v>
      </c>
      <c r="U33" s="38" t="s">
        <v>188</v>
      </c>
      <c r="V33" s="2" t="n">
        <v>8.83333333333335</v>
      </c>
      <c r="W33" s="2" t="n">
        <v>21.59</v>
      </c>
      <c r="X33" s="2" t="n">
        <v>33.8850000000001</v>
      </c>
      <c r="Y33" s="2" t="n">
        <v>34</v>
      </c>
    </row>
    <row r="34" customFormat="false" ht="15" hidden="false" customHeight="false" outlineLevel="0" collapsed="false">
      <c r="B34" s="38" t="s">
        <v>316</v>
      </c>
      <c r="C34" s="2" t="n">
        <v>19</v>
      </c>
      <c r="E34" s="38" t="s">
        <v>279</v>
      </c>
      <c r="F34" s="2" t="n">
        <v>13</v>
      </c>
      <c r="G34" s="2" t="n">
        <v>32.1733333333333</v>
      </c>
      <c r="H34" s="2" t="n">
        <v>49.76</v>
      </c>
      <c r="I34" s="2" t="n">
        <v>50</v>
      </c>
      <c r="K34" s="38" t="s">
        <v>279</v>
      </c>
      <c r="L34" s="2" t="n">
        <v>13</v>
      </c>
      <c r="M34" s="38" t="s">
        <v>280</v>
      </c>
      <c r="N34" s="38" t="s">
        <v>3358</v>
      </c>
      <c r="O34" s="2" t="n">
        <v>12.6666666666667</v>
      </c>
      <c r="P34" s="2" t="n">
        <v>32.1733333333333</v>
      </c>
      <c r="Q34" s="2" t="n">
        <v>49.76</v>
      </c>
      <c r="R34" s="2" t="n">
        <v>50</v>
      </c>
      <c r="T34" s="38" t="s">
        <v>188</v>
      </c>
      <c r="U34" s="38" t="s">
        <v>214</v>
      </c>
      <c r="V34" s="2" t="n">
        <v>9.00000000000001</v>
      </c>
      <c r="W34" s="2" t="n">
        <v>22.0133333333334</v>
      </c>
      <c r="X34" s="2" t="n">
        <v>34.52</v>
      </c>
      <c r="Y34" s="2" t="n">
        <v>34.5</v>
      </c>
    </row>
    <row r="35" customFormat="false" ht="15" hidden="false" customHeight="false" outlineLevel="0" collapsed="false">
      <c r="B35" s="38" t="s">
        <v>317</v>
      </c>
      <c r="C35" s="2" t="n">
        <v>19.5</v>
      </c>
      <c r="E35" s="38" t="s">
        <v>280</v>
      </c>
      <c r="F35" s="2" t="n">
        <v>13.1666666666667</v>
      </c>
      <c r="G35" s="2" t="n">
        <v>32.5966666666667</v>
      </c>
      <c r="H35" s="2" t="n">
        <v>50.395</v>
      </c>
      <c r="I35" s="2" t="n">
        <v>50.5</v>
      </c>
      <c r="K35" s="38" t="s">
        <v>280</v>
      </c>
      <c r="L35" s="2" t="n">
        <v>13.1666666666667</v>
      </c>
      <c r="M35" s="38" t="s">
        <v>281</v>
      </c>
      <c r="N35" s="38" t="s">
        <v>3358</v>
      </c>
      <c r="O35" s="2" t="n">
        <v>12.8333333333333</v>
      </c>
      <c r="P35" s="2" t="n">
        <v>32.5966666666667</v>
      </c>
      <c r="Q35" s="2" t="n">
        <v>50.395</v>
      </c>
      <c r="R35" s="2" t="n">
        <v>50.5</v>
      </c>
      <c r="T35" s="38" t="s">
        <v>214</v>
      </c>
      <c r="U35" s="38" t="s">
        <v>189</v>
      </c>
      <c r="V35" s="2" t="n">
        <v>9.16666666666668</v>
      </c>
      <c r="W35" s="2" t="n">
        <v>22.4366666666667</v>
      </c>
      <c r="X35" s="2" t="n">
        <v>35.155</v>
      </c>
      <c r="Y35" s="2" t="n">
        <v>35</v>
      </c>
    </row>
    <row r="36" customFormat="false" ht="15" hidden="false" customHeight="false" outlineLevel="0" collapsed="false">
      <c r="B36" s="38" t="s">
        <v>115</v>
      </c>
      <c r="C36" s="2" t="n">
        <v>20.5</v>
      </c>
      <c r="E36" s="38" t="s">
        <v>281</v>
      </c>
      <c r="F36" s="2" t="n">
        <v>13.3333333333333</v>
      </c>
      <c r="G36" s="2" t="n">
        <v>33.02</v>
      </c>
      <c r="H36" s="2" t="n">
        <v>51.03</v>
      </c>
      <c r="I36" s="2" t="n">
        <v>51</v>
      </c>
      <c r="K36" s="38" t="s">
        <v>281</v>
      </c>
      <c r="L36" s="2" t="n">
        <v>13.3333333333333</v>
      </c>
      <c r="M36" s="38" t="s">
        <v>282</v>
      </c>
      <c r="N36" s="38" t="s">
        <v>3358</v>
      </c>
      <c r="O36" s="2" t="n">
        <v>13</v>
      </c>
      <c r="P36" s="2" t="n">
        <v>33.02</v>
      </c>
      <c r="Q36" s="2" t="n">
        <v>51.03</v>
      </c>
      <c r="R36" s="2" t="n">
        <v>51</v>
      </c>
      <c r="T36" s="38" t="s">
        <v>189</v>
      </c>
      <c r="U36" s="38" t="s">
        <v>215</v>
      </c>
      <c r="V36" s="2" t="n">
        <v>9.33333333333334</v>
      </c>
      <c r="W36" s="2" t="n">
        <v>22.86</v>
      </c>
      <c r="X36" s="2" t="n">
        <v>35.79</v>
      </c>
      <c r="Y36" s="2" t="n">
        <v>36</v>
      </c>
    </row>
    <row r="37" customFormat="false" ht="15" hidden="false" customHeight="false" outlineLevel="0" collapsed="false">
      <c r="B37" s="38"/>
      <c r="C37" s="2"/>
      <c r="E37" s="38" t="s">
        <v>282</v>
      </c>
      <c r="F37" s="2" t="n">
        <v>13.5</v>
      </c>
      <c r="G37" s="2" t="n">
        <v>33.4433333333333</v>
      </c>
      <c r="H37" s="2" t="n">
        <v>51.665</v>
      </c>
      <c r="I37" s="2" t="n">
        <v>51.5</v>
      </c>
      <c r="K37" s="38" t="s">
        <v>282</v>
      </c>
      <c r="L37" s="2" t="n">
        <v>13.5</v>
      </c>
      <c r="M37" s="38" t="s">
        <v>283</v>
      </c>
      <c r="N37" s="38" t="s">
        <v>3358</v>
      </c>
      <c r="O37" s="2" t="n">
        <v>13.1666666666667</v>
      </c>
      <c r="P37" s="2" t="n">
        <v>33.4433333333333</v>
      </c>
      <c r="Q37" s="2" t="n">
        <v>51.665</v>
      </c>
      <c r="R37" s="2" t="n">
        <v>51.5</v>
      </c>
      <c r="T37" s="38" t="s">
        <v>215</v>
      </c>
      <c r="U37" s="38" t="s">
        <v>190</v>
      </c>
      <c r="V37" s="2" t="n">
        <v>9.50000000000001</v>
      </c>
      <c r="W37" s="2" t="n">
        <v>23.2833333333334</v>
      </c>
      <c r="X37" s="2" t="n">
        <v>36.425</v>
      </c>
      <c r="Y37" s="2" t="n">
        <v>36.5</v>
      </c>
    </row>
    <row r="38" customFormat="false" ht="15" hidden="false" customHeight="false" outlineLevel="0" collapsed="false">
      <c r="B38" s="38"/>
      <c r="C38" s="2"/>
      <c r="E38" s="38" t="s">
        <v>283</v>
      </c>
      <c r="F38" s="2" t="n">
        <v>13.6666666666667</v>
      </c>
      <c r="G38" s="2" t="n">
        <v>33.8666666666667</v>
      </c>
      <c r="H38" s="2" t="n">
        <v>52.3</v>
      </c>
      <c r="I38" s="2" t="n">
        <v>52</v>
      </c>
      <c r="K38" s="38" t="s">
        <v>283</v>
      </c>
      <c r="L38" s="2" t="n">
        <v>13.6666666666667</v>
      </c>
      <c r="M38" s="38" t="s">
        <v>284</v>
      </c>
      <c r="N38" s="38" t="s">
        <v>3358</v>
      </c>
      <c r="O38" s="2" t="n">
        <v>13.3333333333333</v>
      </c>
      <c r="P38" s="2" t="n">
        <v>33.8666666666667</v>
      </c>
      <c r="Q38" s="2" t="n">
        <v>52.3</v>
      </c>
      <c r="R38" s="2" t="n">
        <v>52</v>
      </c>
      <c r="T38" s="38" t="s">
        <v>190</v>
      </c>
      <c r="U38" s="38" t="s">
        <v>216</v>
      </c>
      <c r="V38" s="2" t="n">
        <v>9.66666666666668</v>
      </c>
      <c r="W38" s="2" t="n">
        <v>23.7066666666667</v>
      </c>
      <c r="X38" s="2" t="n">
        <v>37.06</v>
      </c>
      <c r="Y38" s="2" t="n">
        <v>37</v>
      </c>
    </row>
    <row r="39" customFormat="false" ht="15" hidden="false" customHeight="false" outlineLevel="0" collapsed="false">
      <c r="B39" s="38"/>
      <c r="C39" s="2"/>
      <c r="E39" s="38" t="s">
        <v>284</v>
      </c>
      <c r="F39" s="2" t="n">
        <v>13.8333333333333</v>
      </c>
      <c r="G39" s="2" t="n">
        <v>34.29</v>
      </c>
      <c r="H39" s="2" t="n">
        <v>52.935</v>
      </c>
      <c r="I39" s="2" t="n">
        <v>53</v>
      </c>
      <c r="K39" s="38" t="s">
        <v>284</v>
      </c>
      <c r="L39" s="2" t="n">
        <v>13.8333333333333</v>
      </c>
      <c r="M39" s="38" t="s">
        <v>285</v>
      </c>
      <c r="N39" s="38" t="s">
        <v>3358</v>
      </c>
      <c r="O39" s="2" t="n">
        <v>13.5</v>
      </c>
      <c r="P39" s="2" t="n">
        <v>34.29</v>
      </c>
      <c r="Q39" s="2" t="n">
        <v>52.935</v>
      </c>
      <c r="R39" s="2" t="n">
        <v>53</v>
      </c>
      <c r="T39" s="38" t="s">
        <v>216</v>
      </c>
      <c r="U39" s="38" t="s">
        <v>191</v>
      </c>
      <c r="V39" s="2" t="n">
        <v>9.83333333333334</v>
      </c>
      <c r="W39" s="2" t="n">
        <v>24.13</v>
      </c>
      <c r="X39" s="2" t="n">
        <v>37.695</v>
      </c>
      <c r="Y39" s="2" t="n">
        <v>37.5</v>
      </c>
    </row>
    <row r="40" customFormat="false" ht="15" hidden="false" customHeight="false" outlineLevel="0" collapsed="false">
      <c r="B40" s="38"/>
      <c r="C40" s="2"/>
      <c r="E40" s="38" t="s">
        <v>285</v>
      </c>
      <c r="F40" s="2" t="n">
        <v>14</v>
      </c>
      <c r="G40" s="2" t="n">
        <v>34.7133333333333</v>
      </c>
      <c r="H40" s="2" t="n">
        <v>53.57</v>
      </c>
      <c r="I40" s="2" t="n">
        <v>53.5</v>
      </c>
      <c r="K40" s="38" t="s">
        <v>285</v>
      </c>
      <c r="L40" s="2" t="n">
        <v>14</v>
      </c>
      <c r="M40" s="38" t="s">
        <v>319</v>
      </c>
      <c r="N40" s="38" t="s">
        <v>3358</v>
      </c>
      <c r="O40" s="2" t="n">
        <v>13.6666666666667</v>
      </c>
      <c r="P40" s="2" t="n">
        <v>34.7133333333333</v>
      </c>
      <c r="Q40" s="2" t="n">
        <v>53.57</v>
      </c>
      <c r="R40" s="2" t="n">
        <v>53.5</v>
      </c>
      <c r="T40" s="38" t="s">
        <v>191</v>
      </c>
      <c r="U40" s="38" t="s">
        <v>217</v>
      </c>
      <c r="V40" s="2" t="n">
        <v>10</v>
      </c>
      <c r="W40" s="2" t="n">
        <v>24.5533333333334</v>
      </c>
      <c r="X40" s="2" t="n">
        <v>38.33</v>
      </c>
      <c r="Y40" s="2" t="n">
        <v>38</v>
      </c>
    </row>
    <row r="41" customFormat="false" ht="15" hidden="false" customHeight="false" outlineLevel="0" collapsed="false">
      <c r="B41" s="38"/>
      <c r="C41" s="2"/>
      <c r="T41" s="38" t="s">
        <v>217</v>
      </c>
      <c r="U41" s="38" t="s">
        <v>218</v>
      </c>
      <c r="V41" s="2" t="n">
        <v>10.1666666666667</v>
      </c>
      <c r="W41" s="2" t="n">
        <v>24.9766666666667</v>
      </c>
      <c r="X41" s="2" t="n">
        <v>38.965</v>
      </c>
      <c r="Y41" s="2" t="n">
        <v>39</v>
      </c>
    </row>
    <row r="42" customFormat="false" ht="15" hidden="false" customHeight="false" outlineLevel="0" collapsed="false">
      <c r="B42" s="38"/>
      <c r="C42" s="2"/>
      <c r="T42" s="38" t="s">
        <v>218</v>
      </c>
      <c r="U42" s="38" t="s">
        <v>219</v>
      </c>
      <c r="V42" s="2" t="n">
        <v>10.3333333333333</v>
      </c>
      <c r="W42" s="2" t="n">
        <v>25.4</v>
      </c>
      <c r="X42" s="2" t="n">
        <v>39.6</v>
      </c>
      <c r="Y42" s="2" t="n">
        <v>39.5</v>
      </c>
    </row>
    <row r="43" customFormat="false" ht="15" hidden="false" customHeight="false" outlineLevel="0" collapsed="false">
      <c r="B43" s="38"/>
      <c r="C43" s="2"/>
      <c r="T43" s="38" t="s">
        <v>219</v>
      </c>
      <c r="U43" s="38" t="s">
        <v>220</v>
      </c>
      <c r="V43" s="2" t="n">
        <v>10.5</v>
      </c>
      <c r="W43" s="2" t="n">
        <v>25.8233333333333</v>
      </c>
      <c r="X43" s="2" t="n">
        <v>40.235</v>
      </c>
      <c r="Y43" s="2" t="n">
        <v>40</v>
      </c>
    </row>
    <row r="44" customFormat="false" ht="15" hidden="false" customHeight="false" outlineLevel="0" collapsed="false">
      <c r="B44" s="38"/>
      <c r="C44" s="2"/>
      <c r="T44" s="38" t="s">
        <v>220</v>
      </c>
      <c r="U44" s="38" t="s">
        <v>221</v>
      </c>
      <c r="V44" s="2" t="n">
        <v>10.6666666666667</v>
      </c>
      <c r="W44" s="2" t="n">
        <v>26.2466666666667</v>
      </c>
      <c r="X44" s="2" t="n">
        <v>40.87</v>
      </c>
      <c r="Y44" s="2" t="n">
        <v>41</v>
      </c>
    </row>
    <row r="45" customFormat="false" ht="15" hidden="false" customHeight="false" outlineLevel="0" collapsed="false">
      <c r="B45" s="38"/>
      <c r="C45" s="2"/>
      <c r="T45" s="38" t="s">
        <v>221</v>
      </c>
      <c r="U45" s="38" t="s">
        <v>222</v>
      </c>
      <c r="V45" s="2" t="n">
        <v>10.8333333333333</v>
      </c>
      <c r="W45" s="2" t="n">
        <v>26.67</v>
      </c>
      <c r="X45" s="2" t="n">
        <v>41.505</v>
      </c>
      <c r="Y45" s="2" t="n">
        <v>41.5</v>
      </c>
    </row>
    <row r="46" customFormat="false" ht="15" hidden="false" customHeight="false" outlineLevel="0" collapsed="false">
      <c r="B46" s="38"/>
      <c r="C46" s="2"/>
      <c r="T46" s="38" t="s">
        <v>222</v>
      </c>
      <c r="U46" s="38" t="s">
        <v>223</v>
      </c>
      <c r="V46" s="2" t="n">
        <v>11</v>
      </c>
      <c r="W46" s="2" t="n">
        <v>27.0933333333333</v>
      </c>
      <c r="X46" s="2" t="n">
        <v>42.14</v>
      </c>
      <c r="Y46" s="2" t="n">
        <v>42</v>
      </c>
    </row>
    <row r="47" customFormat="false" ht="15" hidden="false" customHeight="false" outlineLevel="0" collapsed="false">
      <c r="B47" s="38"/>
      <c r="C47" s="2"/>
      <c r="T47" s="38" t="s">
        <v>223</v>
      </c>
      <c r="U47" s="38" t="s">
        <v>224</v>
      </c>
      <c r="V47" s="2" t="n">
        <v>11.1666666666667</v>
      </c>
      <c r="W47" s="2" t="n">
        <v>27.5166666666667</v>
      </c>
      <c r="X47" s="2" t="n">
        <v>42.775</v>
      </c>
      <c r="Y47" s="2" t="n">
        <v>43</v>
      </c>
    </row>
    <row r="48" customFormat="false" ht="15" hidden="false" customHeight="false" outlineLevel="0" collapsed="false">
      <c r="B48" s="38"/>
      <c r="C48" s="2"/>
      <c r="T48" s="38" t="s">
        <v>224</v>
      </c>
      <c r="U48" s="38" t="s">
        <v>225</v>
      </c>
      <c r="V48" s="2" t="n">
        <v>11.3333333333333</v>
      </c>
      <c r="W48" s="2" t="n">
        <v>27.94</v>
      </c>
      <c r="X48" s="2" t="n">
        <v>43.41</v>
      </c>
      <c r="Y48" s="2" t="n">
        <v>43.5</v>
      </c>
    </row>
    <row r="49" customFormat="false" ht="15" hidden="false" customHeight="false" outlineLevel="0" collapsed="false">
      <c r="B49" s="38"/>
      <c r="C49" s="2"/>
      <c r="T49" s="38" t="s">
        <v>225</v>
      </c>
      <c r="U49" s="38" t="s">
        <v>226</v>
      </c>
      <c r="V49" s="2" t="n">
        <v>11.5</v>
      </c>
      <c r="W49" s="2" t="n">
        <v>28.3633333333333</v>
      </c>
      <c r="X49" s="2" t="n">
        <v>44.045</v>
      </c>
      <c r="Y49" s="2" t="n">
        <v>44</v>
      </c>
    </row>
    <row r="50" customFormat="false" ht="15" hidden="false" customHeight="false" outlineLevel="0" collapsed="false">
      <c r="B50" s="38"/>
      <c r="C50" s="2"/>
      <c r="T50" s="38" t="s">
        <v>226</v>
      </c>
      <c r="U50" s="38" t="s">
        <v>231</v>
      </c>
      <c r="V50" s="2" t="n">
        <v>11.6666666666667</v>
      </c>
      <c r="W50" s="2" t="n">
        <v>28.7866666666667</v>
      </c>
      <c r="X50" s="2" t="n">
        <v>44.68</v>
      </c>
      <c r="Y50" s="2" t="n">
        <v>44.5</v>
      </c>
    </row>
    <row r="51" customFormat="false" ht="15" hidden="false" customHeight="false" outlineLevel="0" collapsed="false">
      <c r="B51" s="38"/>
      <c r="C51" s="2"/>
      <c r="T51" s="38" t="s">
        <v>231</v>
      </c>
      <c r="U51" s="38" t="s">
        <v>232</v>
      </c>
      <c r="V51" s="2" t="n">
        <v>11.8333333333333</v>
      </c>
      <c r="W51" s="2" t="n">
        <v>29.21</v>
      </c>
      <c r="X51" s="2" t="n">
        <v>45.315</v>
      </c>
      <c r="Y51" s="2" t="n">
        <v>45</v>
      </c>
    </row>
    <row r="52" customFormat="false" ht="15" hidden="false" customHeight="false" outlineLevel="0" collapsed="false">
      <c r="B52" s="38"/>
      <c r="C52" s="2"/>
      <c r="T52" s="38" t="s">
        <v>232</v>
      </c>
      <c r="U52" s="38" t="s">
        <v>233</v>
      </c>
      <c r="V52" s="2" t="n">
        <v>12</v>
      </c>
      <c r="W52" s="2" t="n">
        <v>29.6333333333333</v>
      </c>
      <c r="X52" s="2" t="n">
        <v>45.95</v>
      </c>
      <c r="Y52" s="2" t="n">
        <v>46</v>
      </c>
    </row>
    <row r="53" customFormat="false" ht="15" hidden="false" customHeight="false" outlineLevel="0" collapsed="false">
      <c r="B53" s="38"/>
      <c r="C53" s="2"/>
      <c r="T53" s="38" t="s">
        <v>233</v>
      </c>
      <c r="U53" s="38" t="s">
        <v>234</v>
      </c>
      <c r="V53" s="2" t="n">
        <v>12.1666666666667</v>
      </c>
      <c r="W53" s="2" t="n">
        <v>30.0566666666667</v>
      </c>
      <c r="X53" s="2" t="n">
        <v>46.585</v>
      </c>
      <c r="Y53" s="2" t="n">
        <v>46.5</v>
      </c>
    </row>
    <row r="54" customFormat="false" ht="15" hidden="false" customHeight="false" outlineLevel="0" collapsed="false">
      <c r="B54" s="38"/>
      <c r="C54" s="2"/>
      <c r="T54" s="38" t="s">
        <v>234</v>
      </c>
      <c r="U54" s="38" t="s">
        <v>276</v>
      </c>
      <c r="V54" s="2" t="n">
        <v>12.3333333333333</v>
      </c>
      <c r="W54" s="2" t="n">
        <v>30.48</v>
      </c>
      <c r="X54" s="2" t="n">
        <v>47.22</v>
      </c>
      <c r="Y54" s="2" t="n">
        <v>47</v>
      </c>
    </row>
    <row r="55" customFormat="false" ht="15" hidden="false" customHeight="false" outlineLevel="0" collapsed="false">
      <c r="B55" s="38"/>
      <c r="C55" s="2"/>
      <c r="T55" s="38" t="s">
        <v>276</v>
      </c>
      <c r="U55" s="38" t="s">
        <v>277</v>
      </c>
      <c r="V55" s="2" t="n">
        <v>12.5</v>
      </c>
      <c r="W55" s="2" t="n">
        <v>30.9033333333333</v>
      </c>
      <c r="X55" s="2" t="n">
        <v>47.855</v>
      </c>
      <c r="Y55" s="2" t="n">
        <v>48</v>
      </c>
    </row>
    <row r="56" customFormat="false" ht="15" hidden="false" customHeight="false" outlineLevel="0" collapsed="false">
      <c r="B56" s="38"/>
      <c r="C56" s="2"/>
      <c r="T56" s="38" t="s">
        <v>277</v>
      </c>
      <c r="U56" s="38" t="s">
        <v>3358</v>
      </c>
      <c r="V56" s="2" t="n">
        <v>12.6666666666667</v>
      </c>
      <c r="W56" s="2" t="n">
        <v>31.3266666666667</v>
      </c>
      <c r="X56" s="2" t="n">
        <v>48.49</v>
      </c>
      <c r="Y56" s="2" t="n">
        <v>48.5</v>
      </c>
    </row>
    <row r="57" customFormat="false" ht="15" hidden="false" customHeight="false" outlineLevel="0" collapsed="false">
      <c r="B57" s="38"/>
      <c r="C57" s="2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LibreOffice/25.2.2.2$Windows_X86_64 LibreOffice_project/7370d4be9e3cf6031a51beef54ff3bda878e3fac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2015-12-22T17:43:17Z</dcterms:created>
  <dc:creator>Vladimir Gromov</dc:creator>
  <dc:description/>
  <dc:language>ru-RU</dc:language>
  <cp:lastModifiedBy/>
  <dcterms:modified xsi:type="dcterms:W3CDTF">2025-05-23T17:40:04Z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